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5"/>
  <workbookPr defaultThemeVersion="166925"/>
  <mc:AlternateContent xmlns:mc="http://schemas.openxmlformats.org/markup-compatibility/2006">
    <mc:Choice Requires="x15">
      <x15ac:absPath xmlns:x15ac="http://schemas.microsoft.com/office/spreadsheetml/2010/11/ac" url="P:\PS\PLIC-grant\LuTx\"/>
    </mc:Choice>
  </mc:AlternateContent>
  <xr:revisionPtr revIDLastSave="0" documentId="13_ncr:1_{60B04011-DE5F-4C15-9EE8-2A4061CA7127}" xr6:coauthVersionLast="36" xr6:coauthVersionMax="36" xr10:uidLastSave="{00000000-0000-0000-0000-000000000000}"/>
  <bookViews>
    <workbookView xWindow="0" yWindow="0" windowWidth="28800" windowHeight="14025" tabRatio="611" xr2:uid="{00F6A810-B697-48E7-9693-686E4C485006}"/>
  </bookViews>
  <sheets>
    <sheet name="LuTx databáze" sheetId="1" r:id="rId1"/>
  </sheets>
  <definedNames>
    <definedName name="_xlnm._FilterDatabase" localSheetId="0" hidden="1">'LuTx databáze'!$A$4:$LE$4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765" i="1" l="1"/>
  <c r="K766" i="1"/>
  <c r="K787" i="1" l="1"/>
  <c r="K786" i="1"/>
  <c r="K735" i="1" l="1"/>
  <c r="K734" i="1"/>
  <c r="K770" i="1"/>
  <c r="K771" i="1"/>
  <c r="K778" i="1"/>
  <c r="K779" i="1"/>
  <c r="K748" i="1"/>
  <c r="K749" i="1"/>
  <c r="K621" i="1"/>
  <c r="K741" i="1"/>
  <c r="K740" i="1"/>
  <c r="K288" i="1"/>
  <c r="K320" i="1" l="1"/>
  <c r="K755" i="1"/>
  <c r="K756" i="1"/>
  <c r="K589" i="1"/>
  <c r="K408" i="1"/>
  <c r="K232" i="1"/>
  <c r="K107" i="1" l="1"/>
  <c r="K763" i="1"/>
  <c r="K764" i="1"/>
  <c r="K397" i="1"/>
  <c r="K198" i="1"/>
  <c r="K695" i="1" l="1"/>
  <c r="K696" i="1"/>
  <c r="G776" i="1" l="1"/>
  <c r="G774" i="1"/>
  <c r="G762" i="1"/>
  <c r="G769" i="1"/>
  <c r="G746" i="1"/>
  <c r="G745" i="1"/>
  <c r="G744" i="1"/>
  <c r="G754" i="1"/>
  <c r="G752" i="1"/>
  <c r="G785" i="1"/>
  <c r="G784" i="1"/>
  <c r="G733" i="1"/>
  <c r="G731" i="1"/>
  <c r="G759" i="1"/>
  <c r="G728" i="1"/>
  <c r="G725" i="1"/>
  <c r="G722" i="1"/>
  <c r="G739" i="1"/>
  <c r="G713" i="1"/>
  <c r="G711" i="1"/>
  <c r="G710" i="1"/>
  <c r="G719" i="1"/>
  <c r="G717" i="1"/>
  <c r="G715" i="1"/>
  <c r="G707" i="1"/>
  <c r="G700" i="1"/>
  <c r="G701" i="1"/>
  <c r="G699" i="1"/>
  <c r="G704" i="1"/>
  <c r="G796" i="1"/>
  <c r="G795" i="1"/>
  <c r="G379" i="1"/>
  <c r="G380" i="1"/>
  <c r="G378" i="1"/>
  <c r="G376" i="1"/>
  <c r="G139" i="1"/>
  <c r="G137" i="1"/>
  <c r="G136" i="1"/>
  <c r="G14" i="1"/>
  <c r="G9" i="1"/>
  <c r="G7" i="1"/>
  <c r="G6" i="1"/>
  <c r="G509" i="1"/>
  <c r="G510" i="1"/>
  <c r="G508" i="1"/>
  <c r="G81" i="1"/>
  <c r="G79" i="1"/>
  <c r="G524" i="1"/>
  <c r="G522" i="1"/>
  <c r="G246" i="1"/>
  <c r="G614" i="1"/>
  <c r="G565" i="1"/>
  <c r="G563" i="1"/>
  <c r="G72" i="1"/>
  <c r="G629" i="1"/>
  <c r="G628" i="1"/>
  <c r="G627" i="1"/>
  <c r="G599" i="1"/>
  <c r="G279" i="1"/>
  <c r="G693" i="1"/>
  <c r="G691" i="1"/>
  <c r="G689" i="1"/>
  <c r="G343" i="1"/>
  <c r="G130" i="1"/>
  <c r="G129" i="1"/>
  <c r="G197" i="1"/>
  <c r="G368" i="1"/>
  <c r="G365" i="1"/>
  <c r="G363" i="1"/>
  <c r="G231" i="1"/>
  <c r="G672" i="1"/>
  <c r="G182" i="1"/>
  <c r="G313" i="1"/>
  <c r="G262" i="1"/>
  <c r="G263" i="1"/>
  <c r="G295" i="1"/>
  <c r="G665" i="1"/>
  <c r="G664" i="1"/>
  <c r="K774" i="1"/>
  <c r="K773" i="1"/>
  <c r="K769" i="1"/>
  <c r="K768" i="1"/>
  <c r="K762" i="1"/>
  <c r="K761" i="1"/>
  <c r="K759" i="1"/>
  <c r="K758" i="1"/>
  <c r="K754" i="1"/>
  <c r="K753" i="1"/>
  <c r="K752" i="1"/>
  <c r="K751" i="1"/>
  <c r="K747" i="1"/>
  <c r="K743" i="1"/>
  <c r="K739" i="1"/>
  <c r="K738" i="1"/>
  <c r="K737" i="1"/>
  <c r="K733" i="1"/>
  <c r="K732" i="1"/>
  <c r="K731" i="1"/>
  <c r="K730" i="1"/>
  <c r="K719" i="1"/>
  <c r="K718" i="1"/>
  <c r="K717" i="1"/>
  <c r="K716" i="1"/>
  <c r="K713" i="1"/>
  <c r="K712" i="1"/>
  <c r="K711" i="1"/>
  <c r="K710" i="1"/>
  <c r="K709" i="1"/>
  <c r="K707" i="1"/>
  <c r="K706" i="1"/>
  <c r="K705" i="1"/>
  <c r="K704" i="1"/>
  <c r="K703" i="1"/>
  <c r="K699" i="1"/>
  <c r="K698" i="1"/>
  <c r="K694" i="1" l="1"/>
  <c r="K184" i="1"/>
  <c r="K160" i="1" l="1"/>
  <c r="K575" i="1"/>
  <c r="K314" i="1"/>
  <c r="K14" i="1"/>
  <c r="K13" i="1"/>
  <c r="K34" i="1"/>
  <c r="K12" i="1"/>
  <c r="K630" i="1" l="1"/>
  <c r="K727" i="1"/>
  <c r="K728" i="1"/>
  <c r="K777" i="1"/>
  <c r="K380" i="1"/>
  <c r="K66" i="1"/>
  <c r="K666" i="1"/>
  <c r="K431" i="1"/>
  <c r="K722" i="1"/>
  <c r="K723" i="1"/>
  <c r="K724" i="1"/>
  <c r="K725" i="1"/>
  <c r="K726" i="1"/>
  <c r="K721" i="1"/>
  <c r="K247" i="1"/>
  <c r="K183" i="1"/>
  <c r="K80" i="1"/>
  <c r="K10" i="1"/>
  <c r="K138" i="1" l="1"/>
  <c r="K139" i="1"/>
  <c r="K149" i="1" l="1"/>
  <c r="K150" i="1"/>
  <c r="DZ31" i="1" l="1"/>
  <c r="K523" i="1"/>
  <c r="K524" i="1"/>
  <c r="K564" i="1"/>
  <c r="K565" i="1"/>
  <c r="DZ709" i="1" l="1"/>
  <c r="DY709" i="1"/>
  <c r="DT709" i="1"/>
  <c r="CK709" i="1"/>
  <c r="CI709" i="1"/>
  <c r="CG709" i="1"/>
  <c r="BV709" i="1"/>
  <c r="CE709" i="1" s="1"/>
  <c r="BS709" i="1"/>
  <c r="BF709" i="1"/>
  <c r="AP709" i="1"/>
  <c r="AB709" i="1"/>
  <c r="Y709" i="1"/>
  <c r="K355" i="1" l="1"/>
  <c r="K478" i="1"/>
  <c r="JA512" i="1" l="1"/>
  <c r="JA132" i="1"/>
  <c r="JA76" i="1"/>
  <c r="JA312" i="1"/>
  <c r="JA162" i="1"/>
  <c r="JA454" i="1"/>
  <c r="JA425" i="1"/>
  <c r="JA83" i="1"/>
  <c r="JA668" i="1"/>
  <c r="JA658" i="1"/>
  <c r="JA651" i="1"/>
  <c r="JA644" i="1"/>
  <c r="JA641" i="1"/>
  <c r="JA632" i="1"/>
  <c r="JA616" i="1"/>
  <c r="JA603" i="1"/>
  <c r="JA601" i="1"/>
  <c r="JA585" i="1"/>
  <c r="JA574" i="1"/>
  <c r="JA494" i="1"/>
  <c r="JA472" i="1"/>
  <c r="JA466" i="1"/>
  <c r="JA457" i="1"/>
  <c r="JA447" i="1"/>
  <c r="JA442" i="1"/>
  <c r="JA410" i="1"/>
  <c r="JA399" i="1"/>
  <c r="JA373" i="1"/>
  <c r="JA370" i="1"/>
  <c r="JA362" i="1"/>
  <c r="JA345" i="1"/>
  <c r="JA316" i="1"/>
  <c r="JA308" i="1"/>
  <c r="JA297" i="1"/>
  <c r="JA290" i="1"/>
  <c r="JA267" i="1"/>
  <c r="JA265" i="1"/>
  <c r="JA257" i="1"/>
  <c r="JA234" i="1"/>
  <c r="JA216" i="1"/>
  <c r="JA213" i="1"/>
  <c r="JA211" i="1"/>
  <c r="JA203" i="1"/>
  <c r="JA200" i="1"/>
  <c r="JA172" i="1"/>
  <c r="JA166" i="1"/>
  <c r="JA152" i="1"/>
  <c r="JA109" i="1"/>
  <c r="JA101" i="1"/>
  <c r="JA74" i="1"/>
  <c r="JA24" i="1"/>
  <c r="JA21" i="1"/>
  <c r="K8" i="1" l="1"/>
  <c r="K9" i="1"/>
  <c r="K483" i="1"/>
  <c r="K484" i="1"/>
  <c r="K485" i="1"/>
  <c r="K462" i="1"/>
  <c r="Y253" i="1" l="1"/>
  <c r="BS253" i="1"/>
  <c r="CE253" i="1"/>
  <c r="DY253" i="1"/>
  <c r="DZ253" i="1"/>
  <c r="Y258" i="1"/>
  <c r="AP258" i="1"/>
  <c r="BF258" i="1"/>
  <c r="BS258" i="1"/>
  <c r="CE258" i="1"/>
  <c r="CG258" i="1"/>
  <c r="CI258" i="1"/>
  <c r="CK258" i="1"/>
  <c r="DH258" i="1"/>
  <c r="DT258" i="1"/>
  <c r="DY258" i="1"/>
  <c r="DZ258" i="1"/>
  <c r="Y260" i="1"/>
  <c r="AB260" i="1"/>
  <c r="AP260" i="1"/>
  <c r="BF260" i="1"/>
  <c r="BS260" i="1"/>
  <c r="BV260" i="1"/>
  <c r="CE260" i="1" s="1"/>
  <c r="CG260" i="1"/>
  <c r="CI260" i="1"/>
  <c r="CK260" i="1"/>
  <c r="DH260" i="1"/>
  <c r="DT260" i="1"/>
  <c r="DY260" i="1"/>
  <c r="DZ260" i="1"/>
  <c r="Y265" i="1"/>
  <c r="BS265" i="1"/>
  <c r="CE265" i="1"/>
  <c r="CG265" i="1"/>
  <c r="DY265" i="1"/>
  <c r="DZ265" i="1"/>
  <c r="Y268" i="1"/>
  <c r="AA268" i="1"/>
  <c r="AB268" i="1"/>
  <c r="AP268" i="1"/>
  <c r="BF268" i="1"/>
  <c r="BS268" i="1"/>
  <c r="BV268" i="1"/>
  <c r="CE268" i="1" s="1"/>
  <c r="CG268" i="1"/>
  <c r="CI268" i="1"/>
  <c r="CK268" i="1"/>
  <c r="DH268" i="1"/>
  <c r="DT268" i="1"/>
  <c r="DY268" i="1"/>
  <c r="DZ268" i="1"/>
  <c r="Y270" i="1"/>
  <c r="AA270" i="1"/>
  <c r="AB270" i="1"/>
  <c r="AP270" i="1"/>
  <c r="BF270" i="1"/>
  <c r="BS270" i="1"/>
  <c r="BV270" i="1"/>
  <c r="CE270" i="1" s="1"/>
  <c r="CG270" i="1"/>
  <c r="CI270" i="1"/>
  <c r="CK270" i="1"/>
  <c r="DH270" i="1"/>
  <c r="DT270" i="1"/>
  <c r="DY270" i="1"/>
  <c r="DZ270" i="1"/>
  <c r="Y271" i="1"/>
  <c r="AP271" i="1"/>
  <c r="BF271" i="1"/>
  <c r="BS271" i="1"/>
  <c r="BV271" i="1"/>
  <c r="CE271" i="1" s="1"/>
  <c r="CG271" i="1"/>
  <c r="CI271" i="1"/>
  <c r="CK271" i="1"/>
  <c r="DH271" i="1"/>
  <c r="DT271" i="1"/>
  <c r="DY271" i="1"/>
  <c r="DZ271" i="1"/>
  <c r="Y272" i="1"/>
  <c r="AP272" i="1"/>
  <c r="BF272" i="1"/>
  <c r="BS272" i="1"/>
  <c r="BV272" i="1"/>
  <c r="CE272" i="1" s="1"/>
  <c r="CG272" i="1"/>
  <c r="CI272" i="1"/>
  <c r="CK272" i="1"/>
  <c r="DH272" i="1"/>
  <c r="DT272" i="1"/>
  <c r="DY272" i="1"/>
  <c r="DZ272" i="1"/>
  <c r="DZ613" i="1" l="1"/>
  <c r="DY613" i="1"/>
  <c r="DT613" i="1"/>
  <c r="DH613" i="1"/>
  <c r="CK613" i="1"/>
  <c r="CI613" i="1"/>
  <c r="CG613" i="1"/>
  <c r="BV613" i="1"/>
  <c r="CE613" i="1" s="1"/>
  <c r="BS613" i="1"/>
  <c r="BF613" i="1"/>
  <c r="AP613" i="1"/>
  <c r="AB613" i="1"/>
  <c r="AA613" i="1"/>
  <c r="Y613" i="1"/>
  <c r="DZ703" i="1"/>
  <c r="DY703" i="1"/>
  <c r="DT703" i="1"/>
  <c r="DH703" i="1"/>
  <c r="CK703" i="1"/>
  <c r="CI703" i="1"/>
  <c r="CG703" i="1"/>
  <c r="BV703" i="1"/>
  <c r="CE703" i="1" s="1"/>
  <c r="BS703" i="1"/>
  <c r="BF703" i="1"/>
  <c r="AP703" i="1"/>
  <c r="AB703" i="1"/>
  <c r="AA703" i="1"/>
  <c r="Y703" i="1"/>
  <c r="DZ128" i="1"/>
  <c r="DY128" i="1"/>
  <c r="DT128" i="1"/>
  <c r="DH128" i="1"/>
  <c r="CK128" i="1"/>
  <c r="CI128" i="1"/>
  <c r="CG128" i="1"/>
  <c r="BV128" i="1"/>
  <c r="CE128" i="1" s="1"/>
  <c r="BS128" i="1"/>
  <c r="AP128" i="1"/>
  <c r="AB128" i="1"/>
  <c r="AA128" i="1"/>
  <c r="Y128" i="1"/>
  <c r="DZ690" i="1"/>
  <c r="DY690" i="1"/>
  <c r="DT690" i="1"/>
  <c r="DH690" i="1"/>
  <c r="CK690" i="1"/>
  <c r="CI690" i="1"/>
  <c r="CG690" i="1"/>
  <c r="BV690" i="1"/>
  <c r="CE690" i="1" s="1"/>
  <c r="BS690" i="1"/>
  <c r="BF690" i="1"/>
  <c r="AP690" i="1"/>
  <c r="AB690" i="1"/>
  <c r="AA690" i="1"/>
  <c r="Y690" i="1"/>
  <c r="DZ378" i="1"/>
  <c r="DY378" i="1"/>
  <c r="DT378" i="1"/>
  <c r="DH378" i="1"/>
  <c r="CK378" i="1"/>
  <c r="CI378" i="1"/>
  <c r="CG378" i="1"/>
  <c r="BV378" i="1"/>
  <c r="CE378" i="1" s="1"/>
  <c r="BS378" i="1"/>
  <c r="BF378" i="1"/>
  <c r="AP378" i="1"/>
  <c r="AB378" i="1"/>
  <c r="AA378" i="1"/>
  <c r="Y378" i="1"/>
  <c r="DZ574" i="1"/>
  <c r="DY574" i="1"/>
  <c r="DT574" i="1"/>
  <c r="DH574" i="1"/>
  <c r="CK574" i="1"/>
  <c r="CI574" i="1"/>
  <c r="CG574" i="1"/>
  <c r="BV574" i="1"/>
  <c r="CE574" i="1" s="1"/>
  <c r="BS574" i="1"/>
  <c r="BF574" i="1"/>
  <c r="AP574" i="1"/>
  <c r="AB574" i="1"/>
  <c r="AA574" i="1"/>
  <c r="Y574" i="1"/>
  <c r="DZ78" i="1"/>
  <c r="DY78" i="1"/>
  <c r="DT78" i="1"/>
  <c r="DH78" i="1"/>
  <c r="CK78" i="1"/>
  <c r="CI78" i="1"/>
  <c r="CG78" i="1"/>
  <c r="BV78" i="1"/>
  <c r="CE78" i="1" s="1"/>
  <c r="BS78" i="1"/>
  <c r="BF78" i="1"/>
  <c r="AP78" i="1"/>
  <c r="AB78" i="1"/>
  <c r="AA78" i="1"/>
  <c r="Y78" i="1"/>
  <c r="DZ698" i="1"/>
  <c r="DY698" i="1"/>
  <c r="DT698" i="1"/>
  <c r="DH698" i="1"/>
  <c r="CK698" i="1"/>
  <c r="CI698" i="1"/>
  <c r="CG698" i="1"/>
  <c r="BV698" i="1"/>
  <c r="CE698" i="1" s="1"/>
  <c r="BS698" i="1"/>
  <c r="BF698" i="1"/>
  <c r="AP698" i="1"/>
  <c r="AB698" i="1"/>
  <c r="AA698" i="1"/>
  <c r="Y698" i="1"/>
  <c r="DZ521" i="1"/>
  <c r="DY521" i="1"/>
  <c r="DT521" i="1"/>
  <c r="DH521" i="1"/>
  <c r="CK521" i="1"/>
  <c r="CI521" i="1"/>
  <c r="CG521" i="1"/>
  <c r="BV521" i="1"/>
  <c r="CE521" i="1" s="1"/>
  <c r="BS521" i="1"/>
  <c r="BF521" i="1"/>
  <c r="AP521" i="1"/>
  <c r="AB521" i="1"/>
  <c r="Y521" i="1"/>
  <c r="DZ479" i="1"/>
  <c r="DY479" i="1"/>
  <c r="DT479" i="1"/>
  <c r="DH479" i="1"/>
  <c r="CK479" i="1"/>
  <c r="CI479" i="1"/>
  <c r="CG479" i="1"/>
  <c r="BV479" i="1"/>
  <c r="CE479" i="1" s="1"/>
  <c r="BS479" i="1"/>
  <c r="BF479" i="1"/>
  <c r="AP479" i="1"/>
  <c r="AB479" i="1"/>
  <c r="AA479" i="1"/>
  <c r="Y479" i="1"/>
  <c r="DZ377" i="1"/>
  <c r="DY377" i="1"/>
  <c r="DT377" i="1"/>
  <c r="DH377" i="1"/>
  <c r="CK377" i="1"/>
  <c r="CI377" i="1"/>
  <c r="CG377" i="1"/>
  <c r="BV377" i="1"/>
  <c r="CE377" i="1" s="1"/>
  <c r="BS377" i="1"/>
  <c r="BF377" i="1"/>
  <c r="AP377" i="1"/>
  <c r="AB377" i="1"/>
  <c r="AA377" i="1"/>
  <c r="Y377" i="1"/>
  <c r="DZ626" i="1"/>
  <c r="DY626" i="1"/>
  <c r="DT626" i="1"/>
  <c r="DH626" i="1"/>
  <c r="CK626" i="1"/>
  <c r="CI626" i="1"/>
  <c r="CG626" i="1"/>
  <c r="BV626" i="1"/>
  <c r="CE626" i="1" s="1"/>
  <c r="BS626" i="1"/>
  <c r="BF626" i="1"/>
  <c r="AP626" i="1"/>
  <c r="AB626" i="1"/>
  <c r="AA626" i="1"/>
  <c r="Y626" i="1"/>
  <c r="DZ688" i="1"/>
  <c r="DY688" i="1"/>
  <c r="DT688" i="1"/>
  <c r="DH688" i="1"/>
  <c r="CK688" i="1"/>
  <c r="CG688" i="1"/>
  <c r="BV688" i="1"/>
  <c r="CE688" i="1" s="1"/>
  <c r="BS688" i="1"/>
  <c r="BF688" i="1"/>
  <c r="AP688" i="1"/>
  <c r="AB688" i="1"/>
  <c r="Y688" i="1"/>
  <c r="DZ135" i="1"/>
  <c r="DY135" i="1"/>
  <c r="DT135" i="1"/>
  <c r="CK135" i="1"/>
  <c r="CG135" i="1"/>
  <c r="BV135" i="1"/>
  <c r="CE135" i="1" s="1"/>
  <c r="BS135" i="1"/>
  <c r="BF135" i="1"/>
  <c r="AP135" i="1"/>
  <c r="AB135" i="1"/>
  <c r="AA135" i="1"/>
  <c r="Y135" i="1"/>
  <c r="DZ562" i="1"/>
  <c r="DY562" i="1"/>
  <c r="DT562" i="1"/>
  <c r="DH562" i="1"/>
  <c r="CK562" i="1"/>
  <c r="CG562" i="1"/>
  <c r="BV562" i="1"/>
  <c r="CE562" i="1" s="1"/>
  <c r="BS562" i="1"/>
  <c r="BF562" i="1"/>
  <c r="AP562" i="1"/>
  <c r="AB562" i="1"/>
  <c r="Y562" i="1"/>
  <c r="DZ507" i="1"/>
  <c r="DY507" i="1"/>
  <c r="DT507" i="1"/>
  <c r="DH507" i="1"/>
  <c r="CK507" i="1"/>
  <c r="CI507" i="1"/>
  <c r="CG507" i="1"/>
  <c r="BV507" i="1"/>
  <c r="CE507" i="1" s="1"/>
  <c r="BS507" i="1"/>
  <c r="BF507" i="1"/>
  <c r="AP507" i="1"/>
  <c r="AB507" i="1"/>
  <c r="AA507" i="1"/>
  <c r="Y507" i="1"/>
  <c r="DZ342" i="1"/>
  <c r="DY342" i="1"/>
  <c r="DT342" i="1"/>
  <c r="DH342" i="1"/>
  <c r="CK342" i="1"/>
  <c r="CI342" i="1"/>
  <c r="CG342" i="1"/>
  <c r="BV342" i="1"/>
  <c r="CE342" i="1" s="1"/>
  <c r="BS342" i="1"/>
  <c r="BF342" i="1"/>
  <c r="AP342" i="1"/>
  <c r="AB342" i="1"/>
  <c r="Y342" i="1"/>
  <c r="DZ5" i="1"/>
  <c r="DY5" i="1"/>
  <c r="DT5" i="1"/>
  <c r="DH5" i="1"/>
  <c r="CK5" i="1"/>
  <c r="CI5" i="1"/>
  <c r="CG5" i="1"/>
  <c r="BV5" i="1"/>
  <c r="CE5" i="1" s="1"/>
  <c r="BS5" i="1"/>
  <c r="BF5" i="1"/>
  <c r="AP5" i="1"/>
  <c r="AB5" i="1"/>
  <c r="AA5" i="1"/>
  <c r="Y5" i="1"/>
  <c r="DZ519" i="1"/>
  <c r="DY519" i="1"/>
  <c r="DT519" i="1"/>
  <c r="DH519" i="1"/>
  <c r="CK519" i="1"/>
  <c r="CI519" i="1"/>
  <c r="CG519" i="1"/>
  <c r="BV519" i="1"/>
  <c r="CE519" i="1" s="1"/>
  <c r="BS519" i="1"/>
  <c r="BF519" i="1"/>
  <c r="AP519" i="1"/>
  <c r="AB519" i="1"/>
  <c r="Y519" i="1"/>
  <c r="DZ147" i="1"/>
  <c r="DY147" i="1"/>
  <c r="DT147" i="1"/>
  <c r="DH147" i="1"/>
  <c r="CK147" i="1"/>
  <c r="CI147" i="1"/>
  <c r="CG147" i="1"/>
  <c r="BV147" i="1"/>
  <c r="CE147" i="1" s="1"/>
  <c r="BS147" i="1"/>
  <c r="BF147" i="1"/>
  <c r="AP147" i="1"/>
  <c r="AB147" i="1"/>
  <c r="Y147" i="1"/>
  <c r="DZ611" i="1"/>
  <c r="DY611" i="1"/>
  <c r="DT611" i="1"/>
  <c r="DH611" i="1"/>
  <c r="CK611" i="1"/>
  <c r="CI611" i="1"/>
  <c r="CG611" i="1"/>
  <c r="BV611" i="1"/>
  <c r="CE611" i="1" s="1"/>
  <c r="BS611" i="1"/>
  <c r="BF611" i="1"/>
  <c r="AP611" i="1"/>
  <c r="AB611" i="1"/>
  <c r="Y611" i="1"/>
  <c r="DZ305" i="1"/>
  <c r="DY305" i="1"/>
  <c r="DT305" i="1"/>
  <c r="DH305" i="1"/>
  <c r="CK305" i="1"/>
  <c r="CI305" i="1"/>
  <c r="CG305" i="1"/>
  <c r="BV305" i="1"/>
  <c r="CE305" i="1" s="1"/>
  <c r="BS305" i="1"/>
  <c r="BF305" i="1"/>
  <c r="AP305" i="1"/>
  <c r="AB305" i="1"/>
  <c r="Y305" i="1"/>
  <c r="DZ70" i="1"/>
  <c r="DY70" i="1"/>
  <c r="DT70" i="1"/>
  <c r="DH70" i="1"/>
  <c r="CK70" i="1"/>
  <c r="CI70" i="1"/>
  <c r="CG70" i="1"/>
  <c r="BV70" i="1"/>
  <c r="CE70" i="1" s="1"/>
  <c r="BS70" i="1"/>
  <c r="BF70" i="1"/>
  <c r="AP70" i="1"/>
  <c r="AB70" i="1"/>
  <c r="Y70" i="1"/>
  <c r="DZ145" i="1"/>
  <c r="DY145" i="1"/>
  <c r="DT145" i="1"/>
  <c r="DH145" i="1"/>
  <c r="CK145" i="1"/>
  <c r="CI145" i="1"/>
  <c r="CG145" i="1"/>
  <c r="BV145" i="1"/>
  <c r="CE145" i="1" s="1"/>
  <c r="BS145" i="1"/>
  <c r="BF145" i="1"/>
  <c r="AP145" i="1"/>
  <c r="AB145" i="1"/>
  <c r="Y145" i="1"/>
  <c r="DZ597" i="1"/>
  <c r="DY597" i="1"/>
  <c r="DT597" i="1"/>
  <c r="DH597" i="1"/>
  <c r="CK597" i="1"/>
  <c r="CI597" i="1"/>
  <c r="CG597" i="1"/>
  <c r="BV597" i="1"/>
  <c r="CE597" i="1" s="1"/>
  <c r="BS597" i="1"/>
  <c r="BF597" i="1"/>
  <c r="AP597" i="1"/>
  <c r="AB597" i="1"/>
  <c r="Y597" i="1"/>
  <c r="DZ517" i="1"/>
  <c r="DY517" i="1"/>
  <c r="DT517" i="1"/>
  <c r="DH517" i="1"/>
  <c r="CK517" i="1"/>
  <c r="CI517" i="1"/>
  <c r="CG517" i="1"/>
  <c r="BV517" i="1"/>
  <c r="CE517" i="1" s="1"/>
  <c r="BS517" i="1"/>
  <c r="BF517" i="1"/>
  <c r="AP517" i="1"/>
  <c r="AB517" i="1"/>
  <c r="AA517" i="1"/>
  <c r="Y517" i="1"/>
  <c r="DZ242" i="1"/>
  <c r="DY242" i="1"/>
  <c r="DT242" i="1"/>
  <c r="DH242" i="1"/>
  <c r="CK242" i="1"/>
  <c r="CI242" i="1"/>
  <c r="CG242" i="1"/>
  <c r="BV242" i="1"/>
  <c r="CE242" i="1" s="1"/>
  <c r="BS242" i="1"/>
  <c r="BF242" i="1"/>
  <c r="AP242" i="1"/>
  <c r="AB242" i="1"/>
  <c r="AA242" i="1"/>
  <c r="Y242" i="1"/>
  <c r="DZ609" i="1"/>
  <c r="DY609" i="1"/>
  <c r="DT609" i="1"/>
  <c r="DH609" i="1"/>
  <c r="CK609" i="1"/>
  <c r="CI609" i="1"/>
  <c r="CG609" i="1"/>
  <c r="BV609" i="1"/>
  <c r="CE609" i="1" s="1"/>
  <c r="BS609" i="1"/>
  <c r="BF609" i="1"/>
  <c r="AP609" i="1"/>
  <c r="AB609" i="1"/>
  <c r="Y609" i="1"/>
  <c r="DZ560" i="1"/>
  <c r="DY560" i="1"/>
  <c r="DT560" i="1"/>
  <c r="DH560" i="1"/>
  <c r="CK560" i="1"/>
  <c r="CI560" i="1"/>
  <c r="CG560" i="1"/>
  <c r="BV560" i="1"/>
  <c r="CE560" i="1" s="1"/>
  <c r="BS560" i="1"/>
  <c r="BF560" i="1"/>
  <c r="AP560" i="1"/>
  <c r="AB560" i="1"/>
  <c r="Y560" i="1"/>
  <c r="DZ98" i="1"/>
  <c r="DY98" i="1"/>
  <c r="DT98" i="1"/>
  <c r="DH98" i="1"/>
  <c r="CK98" i="1"/>
  <c r="CI98" i="1"/>
  <c r="CG98" i="1"/>
  <c r="BV98" i="1"/>
  <c r="CE98" i="1" s="1"/>
  <c r="BS98" i="1"/>
  <c r="BF98" i="1"/>
  <c r="AP98" i="1"/>
  <c r="AB98" i="1"/>
  <c r="Y98" i="1"/>
  <c r="DZ607" i="1"/>
  <c r="DY607" i="1"/>
  <c r="DT607" i="1"/>
  <c r="DH607" i="1"/>
  <c r="CK607" i="1"/>
  <c r="CI607" i="1"/>
  <c r="CG607" i="1"/>
  <c r="BV607" i="1"/>
  <c r="CE607" i="1" s="1"/>
  <c r="BS607" i="1"/>
  <c r="BF607" i="1"/>
  <c r="AP607" i="1"/>
  <c r="AB607" i="1"/>
  <c r="AA607" i="1"/>
  <c r="Y607" i="1"/>
  <c r="DZ581" i="1"/>
  <c r="DY581" i="1"/>
  <c r="DT581" i="1"/>
  <c r="DH581" i="1"/>
  <c r="CK581" i="1"/>
  <c r="CI581" i="1"/>
  <c r="CG581" i="1"/>
  <c r="BV581" i="1"/>
  <c r="CE581" i="1" s="1"/>
  <c r="BS581" i="1"/>
  <c r="BF581" i="1"/>
  <c r="AP581" i="1"/>
  <c r="AB581" i="1"/>
  <c r="Y581" i="1"/>
  <c r="DZ558" i="1"/>
  <c r="DY558" i="1"/>
  <c r="DH558" i="1"/>
  <c r="CK558" i="1"/>
  <c r="CI558" i="1"/>
  <c r="CG558" i="1"/>
  <c r="BV558" i="1"/>
  <c r="CE558" i="1" s="1"/>
  <c r="BS558" i="1"/>
  <c r="BF558" i="1"/>
  <c r="AP558" i="1"/>
  <c r="AB558" i="1"/>
  <c r="AA558" i="1"/>
  <c r="Y558" i="1"/>
  <c r="DY68" i="1"/>
  <c r="DT68" i="1"/>
  <c r="DH68" i="1"/>
  <c r="CK68" i="1"/>
  <c r="CI68" i="1"/>
  <c r="CG68" i="1"/>
  <c r="BV68" i="1"/>
  <c r="CE68" i="1" s="1"/>
  <c r="BS68" i="1"/>
  <c r="BF68" i="1"/>
  <c r="AO68" i="1"/>
  <c r="DZ68" i="1" s="1"/>
  <c r="AB68" i="1"/>
  <c r="AA68" i="1"/>
  <c r="Y68" i="1"/>
  <c r="DZ303" i="1"/>
  <c r="DY303" i="1"/>
  <c r="DT303" i="1"/>
  <c r="DH303" i="1"/>
  <c r="CK303" i="1"/>
  <c r="CI303" i="1"/>
  <c r="CG303" i="1"/>
  <c r="BV303" i="1"/>
  <c r="CE303" i="1" s="1"/>
  <c r="BS303" i="1"/>
  <c r="BF303" i="1"/>
  <c r="AP303" i="1"/>
  <c r="AB303" i="1"/>
  <c r="AA303" i="1"/>
  <c r="Y303" i="1"/>
  <c r="DZ595" i="1"/>
  <c r="DY595" i="1"/>
  <c r="DT595" i="1"/>
  <c r="DH595" i="1"/>
  <c r="CK595" i="1"/>
  <c r="CI595" i="1"/>
  <c r="CG595" i="1"/>
  <c r="BV595" i="1"/>
  <c r="CE595" i="1" s="1"/>
  <c r="BS595" i="1"/>
  <c r="BF595" i="1"/>
  <c r="AP595" i="1"/>
  <c r="AB595" i="1"/>
  <c r="Y595" i="1"/>
  <c r="DZ579" i="1"/>
  <c r="DY579" i="1"/>
  <c r="DT579" i="1"/>
  <c r="DH579" i="1"/>
  <c r="CK579" i="1"/>
  <c r="CI579" i="1"/>
  <c r="CG579" i="1"/>
  <c r="BV579" i="1"/>
  <c r="CE579" i="1" s="1"/>
  <c r="BS579" i="1"/>
  <c r="BF579" i="1"/>
  <c r="AP579" i="1"/>
  <c r="AB579" i="1"/>
  <c r="Y579" i="1"/>
  <c r="DZ340" i="1"/>
  <c r="DY340" i="1"/>
  <c r="DT340" i="1"/>
  <c r="DH340" i="1"/>
  <c r="CK340" i="1"/>
  <c r="CI340" i="1"/>
  <c r="CG340" i="1"/>
  <c r="BV340" i="1"/>
  <c r="CE340" i="1" s="1"/>
  <c r="BS340" i="1"/>
  <c r="BF340" i="1"/>
  <c r="AP340" i="1"/>
  <c r="AB340" i="1"/>
  <c r="Y340" i="1"/>
  <c r="DZ491" i="1"/>
  <c r="DY491" i="1"/>
  <c r="DT491" i="1"/>
  <c r="DH491" i="1"/>
  <c r="CK491" i="1"/>
  <c r="CI491" i="1"/>
  <c r="CG491" i="1"/>
  <c r="BV491" i="1"/>
  <c r="CE491" i="1" s="1"/>
  <c r="BS491" i="1"/>
  <c r="BF491" i="1"/>
  <c r="AP491" i="1"/>
  <c r="AB491" i="1"/>
  <c r="Y491" i="1"/>
  <c r="DZ578" i="1"/>
  <c r="DY578" i="1"/>
  <c r="DT578" i="1"/>
  <c r="DH578" i="1"/>
  <c r="CK578" i="1"/>
  <c r="CI578" i="1"/>
  <c r="CG578" i="1"/>
  <c r="BV578" i="1"/>
  <c r="CE578" i="1" s="1"/>
  <c r="BS578" i="1"/>
  <c r="BF578" i="1"/>
  <c r="AP578" i="1"/>
  <c r="AB578" i="1"/>
  <c r="Y578" i="1"/>
  <c r="DZ452" i="1"/>
  <c r="DY452" i="1"/>
  <c r="DT452" i="1"/>
  <c r="DH452" i="1"/>
  <c r="CK452" i="1"/>
  <c r="CI452" i="1"/>
  <c r="CG452" i="1"/>
  <c r="BV452" i="1"/>
  <c r="CE452" i="1" s="1"/>
  <c r="BS452" i="1"/>
  <c r="BF452" i="1"/>
  <c r="AP452" i="1"/>
  <c r="AB452" i="1"/>
  <c r="Y452" i="1"/>
  <c r="DZ407" i="1"/>
  <c r="DY407" i="1"/>
  <c r="DT407" i="1"/>
  <c r="DH407" i="1"/>
  <c r="CK407" i="1"/>
  <c r="CI407" i="1"/>
  <c r="CG407" i="1"/>
  <c r="BV407" i="1"/>
  <c r="CE407" i="1" s="1"/>
  <c r="BS407" i="1"/>
  <c r="BF407" i="1"/>
  <c r="AP407" i="1"/>
  <c r="AB407" i="1"/>
  <c r="Y407" i="1"/>
  <c r="DZ33" i="1"/>
  <c r="DY33" i="1"/>
  <c r="DT33" i="1"/>
  <c r="DH33" i="1"/>
  <c r="CK33" i="1"/>
  <c r="CI33" i="1"/>
  <c r="CG33" i="1"/>
  <c r="BV33" i="1"/>
  <c r="CE33" i="1" s="1"/>
  <c r="BS33" i="1"/>
  <c r="BF33" i="1"/>
  <c r="AP33" i="1"/>
  <c r="AB33" i="1"/>
  <c r="Y33" i="1"/>
  <c r="DZ639" i="1"/>
  <c r="DY639" i="1"/>
  <c r="DT639" i="1"/>
  <c r="DH639" i="1"/>
  <c r="CK639" i="1"/>
  <c r="CI639" i="1"/>
  <c r="CG639" i="1"/>
  <c r="BV639" i="1"/>
  <c r="CE639" i="1" s="1"/>
  <c r="BS639" i="1"/>
  <c r="BF639" i="1"/>
  <c r="AP639" i="1"/>
  <c r="AB639" i="1"/>
  <c r="Y639" i="1"/>
  <c r="DZ545" i="1"/>
  <c r="DY545" i="1"/>
  <c r="DT545" i="1"/>
  <c r="CK545" i="1"/>
  <c r="CI545" i="1"/>
  <c r="CG545" i="1"/>
  <c r="BV545" i="1"/>
  <c r="CE545" i="1" s="1"/>
  <c r="AP545" i="1"/>
  <c r="AB545" i="1"/>
  <c r="Y545" i="1"/>
  <c r="DZ684" i="1"/>
  <c r="DY684" i="1"/>
  <c r="DT684" i="1"/>
  <c r="CK684" i="1"/>
  <c r="CI684" i="1"/>
  <c r="CG684" i="1"/>
  <c r="BV684" i="1"/>
  <c r="CE684" i="1" s="1"/>
  <c r="AP684" i="1"/>
  <c r="AB684" i="1"/>
  <c r="Y684" i="1"/>
  <c r="DZ663" i="1"/>
  <c r="DY663" i="1"/>
  <c r="DT663" i="1"/>
  <c r="CK663" i="1"/>
  <c r="CI663" i="1"/>
  <c r="CG663" i="1"/>
  <c r="BV663" i="1"/>
  <c r="CE663" i="1" s="1"/>
  <c r="AP663" i="1"/>
  <c r="Y663" i="1"/>
  <c r="DZ503" i="1"/>
  <c r="DY503" i="1"/>
  <c r="DT503" i="1"/>
  <c r="CK503" i="1"/>
  <c r="CI503" i="1"/>
  <c r="CG503" i="1"/>
  <c r="BV503" i="1"/>
  <c r="CE503" i="1" s="1"/>
  <c r="AP503" i="1"/>
  <c r="Y503" i="1"/>
  <c r="DZ96" i="1"/>
  <c r="DY96" i="1"/>
  <c r="DT96" i="1"/>
  <c r="CK96" i="1"/>
  <c r="CI96" i="1"/>
  <c r="CG96" i="1"/>
  <c r="BV96" i="1"/>
  <c r="CE96" i="1" s="1"/>
  <c r="AP96" i="1"/>
  <c r="Y96" i="1"/>
  <c r="DZ276" i="1"/>
  <c r="DY276" i="1"/>
  <c r="DT276" i="1"/>
  <c r="CK276" i="1"/>
  <c r="CI276" i="1"/>
  <c r="CG276" i="1"/>
  <c r="BV276" i="1"/>
  <c r="CE276" i="1" s="1"/>
  <c r="AP276" i="1"/>
  <c r="Y276" i="1"/>
  <c r="DZ112" i="1"/>
  <c r="DY112" i="1"/>
  <c r="DT112" i="1"/>
  <c r="CK112" i="1"/>
  <c r="CI112" i="1"/>
  <c r="CG112" i="1"/>
  <c r="BV112" i="1"/>
  <c r="CE112" i="1" s="1"/>
  <c r="AP112" i="1"/>
  <c r="Y112" i="1"/>
  <c r="DZ671" i="1"/>
  <c r="DY671" i="1"/>
  <c r="DT671" i="1"/>
  <c r="CK671" i="1"/>
  <c r="CI671" i="1"/>
  <c r="CG671" i="1"/>
  <c r="BV671" i="1"/>
  <c r="CE671" i="1" s="1"/>
  <c r="AP671" i="1"/>
  <c r="Y671" i="1"/>
  <c r="DZ346" i="1"/>
  <c r="DY346" i="1"/>
  <c r="DT346" i="1"/>
  <c r="CK346" i="1"/>
  <c r="CI346" i="1"/>
  <c r="CG346" i="1"/>
  <c r="BV346" i="1"/>
  <c r="CE346" i="1" s="1"/>
  <c r="AP346" i="1"/>
  <c r="Y346" i="1"/>
  <c r="DZ490" i="1"/>
  <c r="DY490" i="1"/>
  <c r="DT490" i="1"/>
  <c r="CK490" i="1"/>
  <c r="CI490" i="1"/>
  <c r="CG490" i="1"/>
  <c r="BV490" i="1"/>
  <c r="CE490" i="1" s="1"/>
  <c r="AP490" i="1"/>
  <c r="DZ327" i="1"/>
  <c r="DY327" i="1"/>
  <c r="DT327" i="1"/>
  <c r="CK327" i="1"/>
  <c r="CI327" i="1"/>
  <c r="CG327" i="1"/>
  <c r="BV327" i="1"/>
  <c r="CE327" i="1" s="1"/>
  <c r="AP327" i="1"/>
  <c r="DZ445" i="1"/>
  <c r="DY445" i="1"/>
  <c r="DT445" i="1"/>
  <c r="CK445" i="1"/>
  <c r="CI445" i="1"/>
  <c r="CG445" i="1"/>
  <c r="BV445" i="1"/>
  <c r="CE445" i="1" s="1"/>
  <c r="AP445" i="1"/>
  <c r="DZ41" i="1"/>
  <c r="DY41" i="1"/>
  <c r="DT41" i="1"/>
  <c r="CK41" i="1"/>
  <c r="CI41" i="1"/>
  <c r="CG41" i="1"/>
  <c r="BV41" i="1"/>
  <c r="CE41" i="1" s="1"/>
  <c r="AP41" i="1"/>
  <c r="DZ287" i="1"/>
  <c r="DY287" i="1"/>
  <c r="DT287" i="1"/>
  <c r="CK287" i="1"/>
  <c r="CI287" i="1"/>
  <c r="CG287" i="1"/>
  <c r="BV287" i="1"/>
  <c r="CE287" i="1" s="1"/>
  <c r="AP287" i="1"/>
  <c r="DZ415" i="1"/>
  <c r="DY415" i="1"/>
  <c r="DT415" i="1"/>
  <c r="CK415" i="1"/>
  <c r="CI415" i="1"/>
  <c r="CG415" i="1"/>
  <c r="BV415" i="1"/>
  <c r="CE415" i="1" s="1"/>
  <c r="AP415" i="1"/>
  <c r="DZ207" i="1"/>
  <c r="DY207" i="1"/>
  <c r="DT207" i="1"/>
  <c r="CK207" i="1"/>
  <c r="CI207" i="1"/>
  <c r="CG207" i="1"/>
  <c r="BV207" i="1"/>
  <c r="CE207" i="1" s="1"/>
  <c r="AP207" i="1"/>
  <c r="DZ51" i="1"/>
  <c r="DY51" i="1"/>
  <c r="DT51" i="1"/>
  <c r="CK51" i="1"/>
  <c r="CI51" i="1"/>
  <c r="CG51" i="1"/>
  <c r="BV51" i="1"/>
  <c r="CE51" i="1" s="1"/>
  <c r="AP51" i="1"/>
  <c r="DZ620" i="1"/>
  <c r="DY620" i="1"/>
  <c r="DT620" i="1"/>
  <c r="CK620" i="1"/>
  <c r="CI620" i="1"/>
  <c r="CG620" i="1"/>
  <c r="BV620" i="1"/>
  <c r="CE620" i="1" s="1"/>
  <c r="AP620" i="1"/>
  <c r="DZ428" i="1"/>
  <c r="DY428" i="1"/>
  <c r="DT428" i="1"/>
  <c r="CK428" i="1"/>
  <c r="CI428" i="1"/>
  <c r="CG428" i="1"/>
  <c r="BV428" i="1"/>
  <c r="CE428" i="1" s="1"/>
  <c r="AP428" i="1"/>
  <c r="DZ339" i="1"/>
  <c r="DY339" i="1"/>
  <c r="DT339" i="1"/>
  <c r="CK339" i="1"/>
  <c r="CI339" i="1"/>
  <c r="CG339" i="1"/>
  <c r="BV339" i="1"/>
  <c r="CE339" i="1" s="1"/>
  <c r="AP339" i="1"/>
  <c r="DZ683" i="1"/>
  <c r="DY683" i="1"/>
  <c r="DT683" i="1"/>
  <c r="CK683" i="1"/>
  <c r="CI683" i="1"/>
  <c r="CG683" i="1"/>
  <c r="BV683" i="1"/>
  <c r="CE683" i="1" s="1"/>
  <c r="AP683" i="1"/>
  <c r="DZ544" i="1"/>
  <c r="DY544" i="1"/>
  <c r="DT544" i="1"/>
  <c r="CK544" i="1"/>
  <c r="CI544" i="1"/>
  <c r="CG544" i="1"/>
  <c r="BV544" i="1"/>
  <c r="CE544" i="1" s="1"/>
  <c r="AB544" i="1"/>
  <c r="DZ95" i="1"/>
  <c r="DY95" i="1"/>
  <c r="DT95" i="1"/>
  <c r="CK95" i="1"/>
  <c r="CI95" i="1"/>
  <c r="CG95" i="1"/>
  <c r="BV95" i="1"/>
  <c r="CE95" i="1" s="1"/>
  <c r="DZ444" i="1"/>
  <c r="DY444" i="1"/>
  <c r="DT444" i="1"/>
  <c r="CK444" i="1"/>
  <c r="CI444" i="1"/>
  <c r="CG444" i="1"/>
  <c r="BV444" i="1"/>
  <c r="CE444" i="1" s="1"/>
  <c r="DZ286" i="1"/>
  <c r="DY286" i="1"/>
  <c r="DT286" i="1"/>
  <c r="CK286" i="1"/>
  <c r="CI286" i="1"/>
  <c r="CG286" i="1"/>
  <c r="BV286" i="1"/>
  <c r="CE286" i="1" s="1"/>
  <c r="DZ275" i="1"/>
  <c r="DY275" i="1"/>
  <c r="DT275" i="1"/>
  <c r="CK275" i="1"/>
  <c r="CI275" i="1"/>
  <c r="CG275" i="1"/>
  <c r="BV275" i="1"/>
  <c r="CE275" i="1" s="1"/>
  <c r="DZ634" i="1"/>
  <c r="DY634" i="1"/>
  <c r="DT634" i="1"/>
  <c r="CK634" i="1"/>
  <c r="CI634" i="1"/>
  <c r="CG634" i="1"/>
  <c r="BV634" i="1"/>
  <c r="CE634" i="1" s="1"/>
  <c r="DZ181" i="1"/>
  <c r="DY181" i="1"/>
  <c r="DT181" i="1"/>
  <c r="CK181" i="1"/>
  <c r="CI181" i="1"/>
  <c r="CG181" i="1"/>
  <c r="BV181" i="1"/>
  <c r="CE181" i="1" s="1"/>
  <c r="DZ477" i="1"/>
  <c r="DY477" i="1"/>
  <c r="DT477" i="1"/>
  <c r="CK477" i="1"/>
  <c r="CI477" i="1"/>
  <c r="CG477" i="1"/>
  <c r="BV477" i="1"/>
  <c r="CE477" i="1" s="1"/>
  <c r="DZ354" i="1"/>
  <c r="DY354" i="1"/>
  <c r="DT354" i="1"/>
  <c r="CK354" i="1"/>
  <c r="CI354" i="1"/>
  <c r="CG354" i="1"/>
  <c r="BV354" i="1"/>
  <c r="CE354" i="1" s="1"/>
  <c r="DZ682" i="1"/>
  <c r="DY682" i="1"/>
  <c r="DT682" i="1"/>
  <c r="CK682" i="1"/>
  <c r="CI682" i="1"/>
  <c r="CG682" i="1"/>
  <c r="BV682" i="1"/>
  <c r="CE682" i="1" s="1"/>
  <c r="DZ293" i="1"/>
  <c r="DY293" i="1"/>
  <c r="DT293" i="1"/>
  <c r="CK293" i="1"/>
  <c r="CI293" i="1"/>
  <c r="CG293" i="1"/>
  <c r="BV293" i="1"/>
  <c r="CE293" i="1" s="1"/>
  <c r="DZ680" i="1"/>
  <c r="DY680" i="1"/>
  <c r="DT680" i="1"/>
  <c r="DH680" i="1"/>
  <c r="CK680" i="1"/>
  <c r="CI680" i="1"/>
  <c r="CG680" i="1"/>
  <c r="BV680" i="1"/>
  <c r="CE680" i="1" s="1"/>
  <c r="BS680" i="1"/>
  <c r="BF680" i="1"/>
  <c r="AP680" i="1"/>
  <c r="AB680" i="1"/>
  <c r="Y680" i="1"/>
  <c r="DZ159" i="1"/>
  <c r="DY159" i="1"/>
  <c r="DT159" i="1"/>
  <c r="DH159" i="1"/>
  <c r="CK159" i="1"/>
  <c r="CI159" i="1"/>
  <c r="CG159" i="1"/>
  <c r="BV159" i="1"/>
  <c r="CE159" i="1" s="1"/>
  <c r="BS159" i="1"/>
  <c r="BF159" i="1"/>
  <c r="AP159" i="1"/>
  <c r="AB159" i="1"/>
  <c r="Y159" i="1"/>
  <c r="DZ572" i="1"/>
  <c r="DY572" i="1"/>
  <c r="DT572" i="1"/>
  <c r="DH572" i="1"/>
  <c r="CK572" i="1"/>
  <c r="CI572" i="1"/>
  <c r="CG572" i="1"/>
  <c r="BV572" i="1"/>
  <c r="CE572" i="1" s="1"/>
  <c r="BS572" i="1"/>
  <c r="BF572" i="1"/>
  <c r="AP572" i="1"/>
  <c r="AB572" i="1"/>
  <c r="Y572" i="1"/>
  <c r="DZ489" i="1"/>
  <c r="DY489" i="1"/>
  <c r="DT489" i="1"/>
  <c r="DH489" i="1"/>
  <c r="CK489" i="1"/>
  <c r="CI489" i="1"/>
  <c r="CG489" i="1"/>
  <c r="BV489" i="1"/>
  <c r="CE489" i="1" s="1"/>
  <c r="BS489" i="1"/>
  <c r="BF489" i="1"/>
  <c r="AP489" i="1"/>
  <c r="AB489" i="1"/>
  <c r="Y489" i="1"/>
  <c r="DZ423" i="1"/>
  <c r="DY423" i="1"/>
  <c r="DT423" i="1"/>
  <c r="DH423" i="1"/>
  <c r="CK423" i="1"/>
  <c r="CI423" i="1"/>
  <c r="CG423" i="1"/>
  <c r="BV423" i="1"/>
  <c r="CE423" i="1" s="1"/>
  <c r="BS423" i="1"/>
  <c r="BF423" i="1"/>
  <c r="AP423" i="1"/>
  <c r="AB423" i="1"/>
  <c r="Y423" i="1"/>
  <c r="DZ395" i="1"/>
  <c r="DY395" i="1"/>
  <c r="DT395" i="1"/>
  <c r="DH395" i="1"/>
  <c r="CK395" i="1"/>
  <c r="CI395" i="1"/>
  <c r="CG395" i="1"/>
  <c r="BV395" i="1"/>
  <c r="CE395" i="1" s="1"/>
  <c r="BS395" i="1"/>
  <c r="BF395" i="1"/>
  <c r="AP395" i="1"/>
  <c r="AB395" i="1"/>
  <c r="Y395" i="1"/>
  <c r="DZ284" i="1"/>
  <c r="DY284" i="1"/>
  <c r="DT284" i="1"/>
  <c r="DH284" i="1"/>
  <c r="CK284" i="1"/>
  <c r="CI284" i="1"/>
  <c r="CG284" i="1"/>
  <c r="BV284" i="1"/>
  <c r="CE284" i="1" s="1"/>
  <c r="BS284" i="1"/>
  <c r="BF284" i="1"/>
  <c r="AP284" i="1"/>
  <c r="AB284" i="1"/>
  <c r="Y284" i="1"/>
  <c r="DZ273" i="1"/>
  <c r="DY273" i="1"/>
  <c r="DT273" i="1"/>
  <c r="DH273" i="1"/>
  <c r="CK273" i="1"/>
  <c r="CI273" i="1"/>
  <c r="CG273" i="1"/>
  <c r="BV273" i="1"/>
  <c r="CE273" i="1" s="1"/>
  <c r="BS273" i="1"/>
  <c r="BF273" i="1"/>
  <c r="AP273" i="1"/>
  <c r="AB273" i="1"/>
  <c r="Y273" i="1"/>
  <c r="DZ385" i="1"/>
  <c r="DY385" i="1"/>
  <c r="DT385" i="1"/>
  <c r="DH385" i="1"/>
  <c r="CK385" i="1"/>
  <c r="CI385" i="1"/>
  <c r="CG385" i="1"/>
  <c r="BV385" i="1"/>
  <c r="CE385" i="1" s="1"/>
  <c r="BS385" i="1"/>
  <c r="BF385" i="1"/>
  <c r="AP385" i="1"/>
  <c r="AB385" i="1"/>
  <c r="Y385" i="1"/>
  <c r="DZ337" i="1"/>
  <c r="DY337" i="1"/>
  <c r="DT337" i="1"/>
  <c r="DH337" i="1"/>
  <c r="CK337" i="1"/>
  <c r="CI337" i="1"/>
  <c r="CG337" i="1"/>
  <c r="BV337" i="1"/>
  <c r="CE337" i="1" s="1"/>
  <c r="BS337" i="1"/>
  <c r="BF337" i="1"/>
  <c r="AP337" i="1"/>
  <c r="AB337" i="1"/>
  <c r="Y337" i="1"/>
  <c r="DZ143" i="1"/>
  <c r="DY143" i="1"/>
  <c r="DT143" i="1"/>
  <c r="DH143" i="1"/>
  <c r="CK143" i="1"/>
  <c r="CI143" i="1"/>
  <c r="CG143" i="1"/>
  <c r="BV143" i="1"/>
  <c r="CE143" i="1" s="1"/>
  <c r="BS143" i="1"/>
  <c r="BF143" i="1"/>
  <c r="AP143" i="1"/>
  <c r="AB143" i="1"/>
  <c r="Y143" i="1"/>
  <c r="DZ594" i="1"/>
  <c r="DY594" i="1"/>
  <c r="DT594" i="1"/>
  <c r="DH594" i="1"/>
  <c r="CK594" i="1"/>
  <c r="CI594" i="1"/>
  <c r="CG594" i="1"/>
  <c r="BV594" i="1"/>
  <c r="CE594" i="1" s="1"/>
  <c r="BS594" i="1"/>
  <c r="BF594" i="1"/>
  <c r="AP594" i="1"/>
  <c r="AB594" i="1"/>
  <c r="Y594" i="1"/>
  <c r="DZ570" i="1"/>
  <c r="DY570" i="1"/>
  <c r="DT570" i="1"/>
  <c r="DH570" i="1"/>
  <c r="CK570" i="1"/>
  <c r="CI570" i="1"/>
  <c r="CG570" i="1"/>
  <c r="BV570" i="1"/>
  <c r="CE570" i="1" s="1"/>
  <c r="BS570" i="1"/>
  <c r="BF570" i="1"/>
  <c r="AP570" i="1"/>
  <c r="AB570" i="1"/>
  <c r="Y570" i="1"/>
  <c r="DZ406" i="1"/>
  <c r="DY406" i="1"/>
  <c r="DH406" i="1"/>
  <c r="CK406" i="1"/>
  <c r="CG406" i="1"/>
  <c r="BV406" i="1"/>
  <c r="CE406" i="1" s="1"/>
  <c r="BF406" i="1"/>
  <c r="AP406" i="1"/>
  <c r="AB406" i="1"/>
  <c r="Y406" i="1"/>
  <c r="DZ93" i="1"/>
  <c r="DY93" i="1"/>
  <c r="DH93" i="1"/>
  <c r="CK93" i="1"/>
  <c r="CG93" i="1"/>
  <c r="BV93" i="1"/>
  <c r="CE93" i="1" s="1"/>
  <c r="BF93" i="1"/>
  <c r="AP93" i="1"/>
  <c r="Y93" i="1"/>
  <c r="DZ593" i="1"/>
  <c r="DY593" i="1"/>
  <c r="DH593" i="1"/>
  <c r="CK593" i="1"/>
  <c r="CG593" i="1"/>
  <c r="BV593" i="1"/>
  <c r="CE593" i="1" s="1"/>
  <c r="BF593" i="1"/>
  <c r="AP593" i="1"/>
  <c r="AB593" i="1"/>
  <c r="AA593" i="1"/>
  <c r="Y593" i="1"/>
  <c r="DZ440" i="1"/>
  <c r="DY440" i="1"/>
  <c r="DH440" i="1"/>
  <c r="CK440" i="1"/>
  <c r="CG440" i="1"/>
  <c r="BV440" i="1"/>
  <c r="CE440" i="1" s="1"/>
  <c r="BF440" i="1"/>
  <c r="AP440" i="1"/>
  <c r="AB440" i="1"/>
  <c r="Y440" i="1"/>
  <c r="DZ236" i="1"/>
  <c r="DY236" i="1"/>
  <c r="DH236" i="1"/>
  <c r="CK236" i="1"/>
  <c r="CG236" i="1"/>
  <c r="BV236" i="1"/>
  <c r="CE236" i="1" s="1"/>
  <c r="BF236" i="1"/>
  <c r="AP236" i="1"/>
  <c r="AB236" i="1"/>
  <c r="Y236" i="1"/>
  <c r="DZ655" i="1"/>
  <c r="DY655" i="1"/>
  <c r="DH655" i="1"/>
  <c r="CK655" i="1"/>
  <c r="CG655" i="1"/>
  <c r="BV655" i="1"/>
  <c r="CE655" i="1" s="1"/>
  <c r="BF655" i="1"/>
  <c r="AP655" i="1"/>
  <c r="AB655" i="1"/>
  <c r="Y655" i="1"/>
  <c r="DZ464" i="1"/>
  <c r="DY464" i="1"/>
  <c r="DH464" i="1"/>
  <c r="CK464" i="1"/>
  <c r="CG464" i="1"/>
  <c r="BV464" i="1"/>
  <c r="CE464" i="1" s="1"/>
  <c r="BF464" i="1"/>
  <c r="AP464" i="1"/>
  <c r="AB464" i="1"/>
  <c r="Y464" i="1"/>
  <c r="DZ488" i="1"/>
  <c r="DY488" i="1"/>
  <c r="DH488" i="1"/>
  <c r="CK488" i="1"/>
  <c r="CG488" i="1"/>
  <c r="BV488" i="1"/>
  <c r="CE488" i="1" s="1"/>
  <c r="BF488" i="1"/>
  <c r="AP488" i="1"/>
  <c r="AB488" i="1"/>
  <c r="Y488" i="1"/>
  <c r="DZ638" i="1"/>
  <c r="DY638" i="1"/>
  <c r="DH638" i="1"/>
  <c r="CK638" i="1"/>
  <c r="CG638" i="1"/>
  <c r="BV638" i="1"/>
  <c r="CE638" i="1" s="1"/>
  <c r="BF638" i="1"/>
  <c r="AP638" i="1"/>
  <c r="AB638" i="1"/>
  <c r="Y638" i="1"/>
  <c r="DZ92" i="1"/>
  <c r="DY92" i="1"/>
  <c r="DH92" i="1"/>
  <c r="CK92" i="1"/>
  <c r="CG92" i="1"/>
  <c r="BV92" i="1"/>
  <c r="CE92" i="1" s="1"/>
  <c r="BF92" i="1"/>
  <c r="AP92" i="1"/>
  <c r="AB92" i="1"/>
  <c r="AA92" i="1"/>
  <c r="Y92" i="1"/>
  <c r="DZ569" i="1"/>
  <c r="DY569" i="1"/>
  <c r="DT569" i="1"/>
  <c r="DH569" i="1"/>
  <c r="CK569" i="1"/>
  <c r="CI569" i="1"/>
  <c r="CG569" i="1"/>
  <c r="BV569" i="1"/>
  <c r="CE569" i="1" s="1"/>
  <c r="BS569" i="1"/>
  <c r="BF569" i="1"/>
  <c r="AP569" i="1"/>
  <c r="AB569" i="1"/>
  <c r="Y569" i="1"/>
  <c r="DZ605" i="1"/>
  <c r="DY605" i="1"/>
  <c r="DT605" i="1"/>
  <c r="DH605" i="1"/>
  <c r="CK605" i="1"/>
  <c r="CI605" i="1"/>
  <c r="CG605" i="1"/>
  <c r="BV605" i="1"/>
  <c r="CE605" i="1" s="1"/>
  <c r="BS605" i="1"/>
  <c r="BF605" i="1"/>
  <c r="AP605" i="1"/>
  <c r="AB605" i="1"/>
  <c r="Y605" i="1"/>
  <c r="DZ552" i="1"/>
  <c r="DY552" i="1"/>
  <c r="DT552" i="1"/>
  <c r="DH552" i="1"/>
  <c r="CK552" i="1"/>
  <c r="CI552" i="1"/>
  <c r="CG552" i="1"/>
  <c r="BV552" i="1"/>
  <c r="CE552" i="1" s="1"/>
  <c r="BS552" i="1"/>
  <c r="BF552" i="1"/>
  <c r="AP552" i="1"/>
  <c r="AB552" i="1"/>
  <c r="Y552" i="1"/>
  <c r="DZ502" i="1"/>
  <c r="DY502" i="1"/>
  <c r="DT502" i="1"/>
  <c r="DH502" i="1"/>
  <c r="CK502" i="1"/>
  <c r="CI502" i="1"/>
  <c r="CG502" i="1"/>
  <c r="BV502" i="1"/>
  <c r="CE502" i="1" s="1"/>
  <c r="BS502" i="1"/>
  <c r="BF502" i="1"/>
  <c r="AP502" i="1"/>
  <c r="AB502" i="1"/>
  <c r="Y502" i="1"/>
  <c r="DZ106" i="1"/>
  <c r="DY106" i="1"/>
  <c r="DT106" i="1"/>
  <c r="DH106" i="1"/>
  <c r="CK106" i="1"/>
  <c r="CI106" i="1"/>
  <c r="CG106" i="1"/>
  <c r="BV106" i="1"/>
  <c r="CE106" i="1" s="1"/>
  <c r="BS106" i="1"/>
  <c r="BF106" i="1"/>
  <c r="AP106" i="1"/>
  <c r="AB106" i="1"/>
  <c r="Y106" i="1"/>
  <c r="DZ230" i="1"/>
  <c r="DY230" i="1"/>
  <c r="DT230" i="1"/>
  <c r="DH230" i="1"/>
  <c r="CK230" i="1"/>
  <c r="CI230" i="1"/>
  <c r="CG230" i="1"/>
  <c r="BV230" i="1"/>
  <c r="CE230" i="1" s="1"/>
  <c r="BS230" i="1"/>
  <c r="BF230" i="1"/>
  <c r="AP230" i="1"/>
  <c r="AB230" i="1"/>
  <c r="Y230" i="1"/>
  <c r="DZ40" i="1"/>
  <c r="DY40" i="1"/>
  <c r="DT40" i="1"/>
  <c r="DH40" i="1"/>
  <c r="CK40" i="1"/>
  <c r="CI40" i="1"/>
  <c r="CG40" i="1"/>
  <c r="BV40" i="1"/>
  <c r="CE40" i="1" s="1"/>
  <c r="BS40" i="1"/>
  <c r="BF40" i="1"/>
  <c r="AP40" i="1"/>
  <c r="AB40" i="1"/>
  <c r="Y40" i="1"/>
  <c r="DZ679" i="1"/>
  <c r="DY679" i="1"/>
  <c r="DT679" i="1"/>
  <c r="DH679" i="1"/>
  <c r="CK679" i="1"/>
  <c r="CI679" i="1"/>
  <c r="CG679" i="1"/>
  <c r="BV679" i="1"/>
  <c r="CE679" i="1" s="1"/>
  <c r="BS679" i="1"/>
  <c r="BF679" i="1"/>
  <c r="AP679" i="1"/>
  <c r="AB679" i="1"/>
  <c r="Y679" i="1"/>
  <c r="DZ336" i="1"/>
  <c r="DY336" i="1"/>
  <c r="DT336" i="1"/>
  <c r="DH336" i="1"/>
  <c r="CK336" i="1"/>
  <c r="CI336" i="1"/>
  <c r="CG336" i="1"/>
  <c r="BV336" i="1"/>
  <c r="CE336" i="1" s="1"/>
  <c r="BS336" i="1"/>
  <c r="BF336" i="1"/>
  <c r="AP336" i="1"/>
  <c r="AB336" i="1"/>
  <c r="Y336" i="1"/>
  <c r="DZ111" i="1"/>
  <c r="DY111" i="1"/>
  <c r="DT111" i="1"/>
  <c r="DH111" i="1"/>
  <c r="CK111" i="1"/>
  <c r="CI111" i="1"/>
  <c r="CG111" i="1"/>
  <c r="BV111" i="1"/>
  <c r="CE111" i="1" s="1"/>
  <c r="BS111" i="1"/>
  <c r="AP111" i="1"/>
  <c r="AB111" i="1"/>
  <c r="Y111" i="1"/>
  <c r="DZ487" i="1"/>
  <c r="DY487" i="1"/>
  <c r="DT487" i="1"/>
  <c r="DH487" i="1"/>
  <c r="CK487" i="1"/>
  <c r="CI487" i="1"/>
  <c r="CG487" i="1"/>
  <c r="BV487" i="1"/>
  <c r="CE487" i="1" s="1"/>
  <c r="BS487" i="1"/>
  <c r="BF487" i="1"/>
  <c r="AP487" i="1"/>
  <c r="AB487" i="1"/>
  <c r="Y487" i="1"/>
  <c r="DZ127" i="1"/>
  <c r="DY127" i="1"/>
  <c r="DT127" i="1"/>
  <c r="DH127" i="1"/>
  <c r="CK127" i="1"/>
  <c r="CI127" i="1"/>
  <c r="CG127" i="1"/>
  <c r="BV127" i="1"/>
  <c r="CE127" i="1" s="1"/>
  <c r="BS127" i="1"/>
  <c r="BF127" i="1"/>
  <c r="AP127" i="1"/>
  <c r="AB127" i="1"/>
  <c r="Y127" i="1"/>
  <c r="DZ65" i="1"/>
  <c r="DY65" i="1"/>
  <c r="DT65" i="1"/>
  <c r="DH65" i="1"/>
  <c r="CK65" i="1"/>
  <c r="CI65" i="1"/>
  <c r="CG65" i="1"/>
  <c r="BV65" i="1"/>
  <c r="CE65" i="1" s="1"/>
  <c r="BS65" i="1"/>
  <c r="BF65" i="1"/>
  <c r="AP65" i="1"/>
  <c r="AB65" i="1"/>
  <c r="Y65" i="1"/>
  <c r="DZ229" i="1"/>
  <c r="DY229" i="1"/>
  <c r="DT229" i="1"/>
  <c r="DH229" i="1"/>
  <c r="CK229" i="1"/>
  <c r="CI229" i="1"/>
  <c r="CG229" i="1"/>
  <c r="BV229" i="1"/>
  <c r="CE229" i="1" s="1"/>
  <c r="BS229" i="1"/>
  <c r="BF229" i="1"/>
  <c r="AP229" i="1"/>
  <c r="AB229" i="1"/>
  <c r="Y229" i="1"/>
  <c r="DZ451" i="1"/>
  <c r="DY451" i="1"/>
  <c r="DT451" i="1"/>
  <c r="DH451" i="1"/>
  <c r="CK451" i="1"/>
  <c r="CI451" i="1"/>
  <c r="CG451" i="1"/>
  <c r="BV451" i="1"/>
  <c r="CE451" i="1" s="1"/>
  <c r="BS451" i="1"/>
  <c r="AP451" i="1"/>
  <c r="AB451" i="1"/>
  <c r="AA451" i="1"/>
  <c r="Y451" i="1"/>
  <c r="DZ180" i="1"/>
  <c r="DY180" i="1"/>
  <c r="DT180" i="1"/>
  <c r="DH180" i="1"/>
  <c r="CK180" i="1"/>
  <c r="CI180" i="1"/>
  <c r="CG180" i="1"/>
  <c r="BV180" i="1"/>
  <c r="CE180" i="1" s="1"/>
  <c r="BS180" i="1"/>
  <c r="BF180" i="1"/>
  <c r="AP180" i="1"/>
  <c r="AB180" i="1"/>
  <c r="Y180" i="1"/>
  <c r="DZ50" i="1"/>
  <c r="DY50" i="1"/>
  <c r="DT50" i="1"/>
  <c r="DH50" i="1"/>
  <c r="CK50" i="1"/>
  <c r="CI50" i="1"/>
  <c r="CG50" i="1"/>
  <c r="BV50" i="1"/>
  <c r="CE50" i="1" s="1"/>
  <c r="BS50" i="1"/>
  <c r="BF50" i="1"/>
  <c r="AP50" i="1"/>
  <c r="AB50" i="1"/>
  <c r="Y50" i="1"/>
  <c r="DZ670" i="1"/>
  <c r="DY670" i="1"/>
  <c r="DT670" i="1"/>
  <c r="DH670" i="1"/>
  <c r="CK670" i="1"/>
  <c r="CI670" i="1"/>
  <c r="CG670" i="1"/>
  <c r="BV670" i="1"/>
  <c r="CE670" i="1" s="1"/>
  <c r="BS670" i="1"/>
  <c r="BF670" i="1"/>
  <c r="AP670" i="1"/>
  <c r="AB670" i="1"/>
  <c r="Y670" i="1"/>
  <c r="DZ414" i="1"/>
  <c r="DY414" i="1"/>
  <c r="DT414" i="1"/>
  <c r="DH414" i="1"/>
  <c r="CK414" i="1"/>
  <c r="CI414" i="1"/>
  <c r="CG414" i="1"/>
  <c r="BV414" i="1"/>
  <c r="CE414" i="1" s="1"/>
  <c r="BS414" i="1"/>
  <c r="BF414" i="1"/>
  <c r="AP414" i="1"/>
  <c r="AB414" i="1"/>
  <c r="Y414" i="1"/>
  <c r="DZ170" i="1"/>
  <c r="DY170" i="1"/>
  <c r="DT170" i="1"/>
  <c r="DH170" i="1"/>
  <c r="CK170" i="1"/>
  <c r="CI170" i="1"/>
  <c r="CG170" i="1"/>
  <c r="BV170" i="1"/>
  <c r="CE170" i="1" s="1"/>
  <c r="BS170" i="1"/>
  <c r="BF170" i="1"/>
  <c r="AP170" i="1"/>
  <c r="AB170" i="1"/>
  <c r="Y170" i="1"/>
  <c r="DZ662" i="1"/>
  <c r="DY662" i="1"/>
  <c r="DT662" i="1"/>
  <c r="DH662" i="1"/>
  <c r="CK662" i="1"/>
  <c r="CI662" i="1"/>
  <c r="CG662" i="1"/>
  <c r="BV662" i="1"/>
  <c r="CE662" i="1" s="1"/>
  <c r="BS662" i="1"/>
  <c r="BF662" i="1"/>
  <c r="AP662" i="1"/>
  <c r="AB662" i="1"/>
  <c r="Y662" i="1"/>
  <c r="DZ394" i="1"/>
  <c r="DY394" i="1"/>
  <c r="DT394" i="1"/>
  <c r="DH394" i="1"/>
  <c r="CK394" i="1"/>
  <c r="CI394" i="1"/>
  <c r="CG394" i="1"/>
  <c r="BV394" i="1"/>
  <c r="CE394" i="1" s="1"/>
  <c r="BS394" i="1"/>
  <c r="BF394" i="1"/>
  <c r="AP394" i="1"/>
  <c r="AB394" i="1"/>
  <c r="Y394" i="1"/>
  <c r="DZ206" i="1"/>
  <c r="DY206" i="1"/>
  <c r="DT206" i="1"/>
  <c r="DH206" i="1"/>
  <c r="CK206" i="1"/>
  <c r="CI206" i="1"/>
  <c r="CG206" i="1"/>
  <c r="BV206" i="1"/>
  <c r="CE206" i="1" s="1"/>
  <c r="BS206" i="1"/>
  <c r="BF206" i="1"/>
  <c r="AP206" i="1"/>
  <c r="AB206" i="1"/>
  <c r="AA206" i="1"/>
  <c r="Y206" i="1"/>
  <c r="DZ325" i="1"/>
  <c r="DY325" i="1"/>
  <c r="DT325" i="1"/>
  <c r="DH325" i="1"/>
  <c r="CK325" i="1"/>
  <c r="CI325" i="1"/>
  <c r="CG325" i="1"/>
  <c r="BV325" i="1"/>
  <c r="CE325" i="1" s="1"/>
  <c r="BS325" i="1"/>
  <c r="BF325" i="1"/>
  <c r="AP325" i="1"/>
  <c r="AB325" i="1"/>
  <c r="AA325" i="1"/>
  <c r="Y325" i="1"/>
  <c r="DZ158" i="1"/>
  <c r="DY158" i="1"/>
  <c r="DT158" i="1"/>
  <c r="DH158" i="1"/>
  <c r="CK158" i="1"/>
  <c r="CI158" i="1"/>
  <c r="CG158" i="1"/>
  <c r="BV158" i="1"/>
  <c r="CE158" i="1" s="1"/>
  <c r="BS158" i="1"/>
  <c r="BF158" i="1"/>
  <c r="AP158" i="1"/>
  <c r="AB158" i="1"/>
  <c r="Y158" i="1"/>
  <c r="DZ319" i="1"/>
  <c r="DY319" i="1"/>
  <c r="DT319" i="1"/>
  <c r="DH319" i="1"/>
  <c r="CK319" i="1"/>
  <c r="CI319" i="1"/>
  <c r="CG319" i="1"/>
  <c r="BV319" i="1"/>
  <c r="CE319" i="1" s="1"/>
  <c r="BS319" i="1"/>
  <c r="BF319" i="1"/>
  <c r="AP319" i="1"/>
  <c r="AB319" i="1"/>
  <c r="Y319" i="1"/>
  <c r="DZ619" i="1"/>
  <c r="DY619" i="1"/>
  <c r="DT619" i="1"/>
  <c r="DH619" i="1"/>
  <c r="CK619" i="1"/>
  <c r="CI619" i="1"/>
  <c r="CG619" i="1"/>
  <c r="BV619" i="1"/>
  <c r="CE619" i="1" s="1"/>
  <c r="BS619" i="1"/>
  <c r="BF619" i="1"/>
  <c r="AP619" i="1"/>
  <c r="AB619" i="1"/>
  <c r="Y619" i="1"/>
  <c r="DZ384" i="1"/>
  <c r="DY384" i="1"/>
  <c r="DT384" i="1"/>
  <c r="DH384" i="1"/>
  <c r="CK384" i="1"/>
  <c r="CI384" i="1"/>
  <c r="CG384" i="1"/>
  <c r="BV384" i="1"/>
  <c r="CE384" i="1" s="1"/>
  <c r="BS384" i="1"/>
  <c r="BF384" i="1"/>
  <c r="AP384" i="1"/>
  <c r="AB384" i="1"/>
  <c r="AA384" i="1"/>
  <c r="Y384" i="1"/>
  <c r="DZ543" i="1"/>
  <c r="DY543" i="1"/>
  <c r="DT543" i="1"/>
  <c r="DH543" i="1"/>
  <c r="CK543" i="1"/>
  <c r="CI543" i="1"/>
  <c r="CG543" i="1"/>
  <c r="BV543" i="1"/>
  <c r="CE543" i="1" s="1"/>
  <c r="BS543" i="1"/>
  <c r="BF543" i="1"/>
  <c r="AP543" i="1"/>
  <c r="AB543" i="1"/>
  <c r="Y543" i="1"/>
  <c r="DZ637" i="1"/>
  <c r="DY637" i="1"/>
  <c r="DT637" i="1"/>
  <c r="DH637" i="1"/>
  <c r="CK637" i="1"/>
  <c r="CI637" i="1"/>
  <c r="CG637" i="1"/>
  <c r="BV637" i="1"/>
  <c r="CE637" i="1" s="1"/>
  <c r="BS637" i="1"/>
  <c r="BF637" i="1"/>
  <c r="AP637" i="1"/>
  <c r="AB637" i="1"/>
  <c r="Y637" i="1"/>
  <c r="DZ678" i="1"/>
  <c r="DY678" i="1"/>
  <c r="DT678" i="1"/>
  <c r="DH678" i="1"/>
  <c r="CK678" i="1"/>
  <c r="CI678" i="1"/>
  <c r="CG678" i="1"/>
  <c r="BV678" i="1"/>
  <c r="CE678" i="1" s="1"/>
  <c r="BS678" i="1"/>
  <c r="BF678" i="1"/>
  <c r="AP678" i="1"/>
  <c r="AB678" i="1"/>
  <c r="Y678" i="1"/>
  <c r="DZ486" i="1"/>
  <c r="DY486" i="1"/>
  <c r="DT486" i="1"/>
  <c r="DH486" i="1"/>
  <c r="CK486" i="1"/>
  <c r="CI486" i="1"/>
  <c r="CG486" i="1"/>
  <c r="BV486" i="1"/>
  <c r="CE486" i="1" s="1"/>
  <c r="BS486" i="1"/>
  <c r="BF486" i="1"/>
  <c r="AP486" i="1"/>
  <c r="Y486" i="1"/>
  <c r="DZ422" i="1"/>
  <c r="DY422" i="1"/>
  <c r="DT422" i="1"/>
  <c r="DH422" i="1"/>
  <c r="CK422" i="1"/>
  <c r="CI422" i="1"/>
  <c r="CG422" i="1"/>
  <c r="BV422" i="1"/>
  <c r="CE422" i="1" s="1"/>
  <c r="BS422" i="1"/>
  <c r="BF422" i="1"/>
  <c r="AP422" i="1"/>
  <c r="AB422" i="1"/>
  <c r="Y422" i="1"/>
  <c r="DZ19" i="1"/>
  <c r="DY19" i="1"/>
  <c r="DT19" i="1"/>
  <c r="DH19" i="1"/>
  <c r="CK19" i="1"/>
  <c r="CI19" i="1"/>
  <c r="CG19" i="1"/>
  <c r="BV19" i="1"/>
  <c r="CE19" i="1" s="1"/>
  <c r="BS19" i="1"/>
  <c r="BF19" i="1"/>
  <c r="AP19" i="1"/>
  <c r="AB19" i="1"/>
  <c r="Y19" i="1"/>
  <c r="DZ335" i="1"/>
  <c r="DY335" i="1"/>
  <c r="DT335" i="1"/>
  <c r="DH335" i="1"/>
  <c r="CK335" i="1"/>
  <c r="CI335" i="1"/>
  <c r="CG335" i="1"/>
  <c r="BV335" i="1"/>
  <c r="CE335" i="1" s="1"/>
  <c r="BS335" i="1"/>
  <c r="BF335" i="1"/>
  <c r="AP335" i="1"/>
  <c r="AB335" i="1"/>
  <c r="Y335" i="1"/>
  <c r="DZ228" i="1"/>
  <c r="DY228" i="1"/>
  <c r="DT228" i="1"/>
  <c r="DH228" i="1"/>
  <c r="CK228" i="1"/>
  <c r="CI228" i="1"/>
  <c r="CG228" i="1"/>
  <c r="BV228" i="1"/>
  <c r="CE228" i="1" s="1"/>
  <c r="BS228" i="1"/>
  <c r="BF228" i="1"/>
  <c r="AP228" i="1"/>
  <c r="AB228" i="1"/>
  <c r="Y228" i="1"/>
  <c r="DZ654" i="1"/>
  <c r="DY654" i="1"/>
  <c r="DH654" i="1"/>
  <c r="CK654" i="1"/>
  <c r="CI654" i="1"/>
  <c r="CG654" i="1"/>
  <c r="BV654" i="1"/>
  <c r="CE654" i="1" s="1"/>
  <c r="BS654" i="1"/>
  <c r="BF654" i="1"/>
  <c r="AP654" i="1"/>
  <c r="AB654" i="1"/>
  <c r="Y654" i="1"/>
  <c r="DZ633" i="1"/>
  <c r="DY633" i="1"/>
  <c r="DT633" i="1"/>
  <c r="DH633" i="1"/>
  <c r="CK633" i="1"/>
  <c r="CI633" i="1"/>
  <c r="CG633" i="1"/>
  <c r="BV633" i="1"/>
  <c r="CE633" i="1" s="1"/>
  <c r="BS633" i="1"/>
  <c r="BF633" i="1"/>
  <c r="AP633" i="1"/>
  <c r="AB633" i="1"/>
  <c r="Y633" i="1"/>
  <c r="DZ126" i="1"/>
  <c r="DY126" i="1"/>
  <c r="DT126" i="1"/>
  <c r="DH126" i="1"/>
  <c r="CK126" i="1"/>
  <c r="CI126" i="1"/>
  <c r="CG126" i="1"/>
  <c r="BV126" i="1"/>
  <c r="CE126" i="1" s="1"/>
  <c r="BS126" i="1"/>
  <c r="BF126" i="1"/>
  <c r="AP126" i="1"/>
  <c r="AB126" i="1"/>
  <c r="Y126" i="1"/>
  <c r="DZ283" i="1"/>
  <c r="DY283" i="1"/>
  <c r="DT283" i="1"/>
  <c r="DH283" i="1"/>
  <c r="CK283" i="1"/>
  <c r="CI283" i="1"/>
  <c r="CG283" i="1"/>
  <c r="BV283" i="1"/>
  <c r="CE283" i="1" s="1"/>
  <c r="BS283" i="1"/>
  <c r="BF283" i="1"/>
  <c r="AP283" i="1"/>
  <c r="AB283" i="1"/>
  <c r="Y283" i="1"/>
  <c r="DZ324" i="1"/>
  <c r="DY324" i="1"/>
  <c r="DT324" i="1"/>
  <c r="DH324" i="1"/>
  <c r="CK324" i="1"/>
  <c r="CI324" i="1"/>
  <c r="CG324" i="1"/>
  <c r="BV324" i="1"/>
  <c r="CE324" i="1" s="1"/>
  <c r="BS324" i="1"/>
  <c r="BF324" i="1"/>
  <c r="AP324" i="1"/>
  <c r="AB324" i="1"/>
  <c r="AA324" i="1"/>
  <c r="Y324" i="1"/>
  <c r="DZ64" i="1"/>
  <c r="DY64" i="1"/>
  <c r="DT64" i="1"/>
  <c r="DH64" i="1"/>
  <c r="CK64" i="1"/>
  <c r="CI64" i="1"/>
  <c r="CG64" i="1"/>
  <c r="BV64" i="1"/>
  <c r="CE64" i="1" s="1"/>
  <c r="BS64" i="1"/>
  <c r="BF64" i="1"/>
  <c r="AP64" i="1"/>
  <c r="AB64" i="1"/>
  <c r="Y64" i="1"/>
  <c r="DZ63" i="1"/>
  <c r="DY63" i="1"/>
  <c r="DT63" i="1"/>
  <c r="DH63" i="1"/>
  <c r="CK63" i="1"/>
  <c r="CI63" i="1"/>
  <c r="CG63" i="1"/>
  <c r="BV63" i="1"/>
  <c r="CE63" i="1" s="1"/>
  <c r="BS63" i="1"/>
  <c r="BF63" i="1"/>
  <c r="AP63" i="1"/>
  <c r="AB63" i="1"/>
  <c r="Y63" i="1"/>
  <c r="DZ642" i="1"/>
  <c r="DY642" i="1"/>
  <c r="DT642" i="1"/>
  <c r="DH642" i="1"/>
  <c r="CK642" i="1"/>
  <c r="CI642" i="1"/>
  <c r="CG642" i="1"/>
  <c r="BV642" i="1"/>
  <c r="CE642" i="1" s="1"/>
  <c r="BS642" i="1"/>
  <c r="BF642" i="1"/>
  <c r="AP642" i="1"/>
  <c r="AB642" i="1"/>
  <c r="AA642" i="1"/>
  <c r="Y642" i="1"/>
  <c r="DZ618" i="1"/>
  <c r="DY618" i="1"/>
  <c r="DT618" i="1"/>
  <c r="DH618" i="1"/>
  <c r="CK618" i="1"/>
  <c r="CI618" i="1"/>
  <c r="CG618" i="1"/>
  <c r="BV618" i="1"/>
  <c r="CE618" i="1" s="1"/>
  <c r="BS618" i="1"/>
  <c r="BF618" i="1"/>
  <c r="AP618" i="1"/>
  <c r="AB618" i="1"/>
  <c r="AA618" i="1"/>
  <c r="Y618" i="1"/>
  <c r="DZ485" i="1"/>
  <c r="DY485" i="1"/>
  <c r="DT485" i="1"/>
  <c r="DH485" i="1"/>
  <c r="CK485" i="1"/>
  <c r="CI485" i="1"/>
  <c r="CG485" i="1"/>
  <c r="BV485" i="1"/>
  <c r="CE485" i="1" s="1"/>
  <c r="BS485" i="1"/>
  <c r="BF485" i="1"/>
  <c r="AP485" i="1"/>
  <c r="Y485" i="1"/>
  <c r="DZ360" i="1"/>
  <c r="DY360" i="1"/>
  <c r="DT360" i="1"/>
  <c r="DH360" i="1"/>
  <c r="CK360" i="1"/>
  <c r="CI360" i="1"/>
  <c r="CG360" i="1"/>
  <c r="BV360" i="1"/>
  <c r="CE360" i="1" s="1"/>
  <c r="BS360" i="1"/>
  <c r="BF360" i="1"/>
  <c r="AP360" i="1"/>
  <c r="Y360" i="1"/>
  <c r="DZ345" i="1"/>
  <c r="DY345" i="1"/>
  <c r="DT345" i="1"/>
  <c r="DH345" i="1"/>
  <c r="CK345" i="1"/>
  <c r="CI345" i="1"/>
  <c r="CG345" i="1"/>
  <c r="BV345" i="1"/>
  <c r="CE345" i="1" s="1"/>
  <c r="BS345" i="1"/>
  <c r="BF345" i="1"/>
  <c r="AP345" i="1"/>
  <c r="AB345" i="1"/>
  <c r="AA345" i="1"/>
  <c r="Y345" i="1"/>
  <c r="DZ125" i="1"/>
  <c r="DY125" i="1"/>
  <c r="DT125" i="1"/>
  <c r="DH125" i="1"/>
  <c r="CK125" i="1"/>
  <c r="CI125" i="1"/>
  <c r="CG125" i="1"/>
  <c r="BV125" i="1"/>
  <c r="CE125" i="1" s="1"/>
  <c r="BS125" i="1"/>
  <c r="BF125" i="1"/>
  <c r="AP125" i="1"/>
  <c r="AB125" i="1"/>
  <c r="Y125" i="1"/>
  <c r="DY31" i="1"/>
  <c r="DT31" i="1"/>
  <c r="DH31" i="1"/>
  <c r="CK31" i="1"/>
  <c r="CI31" i="1"/>
  <c r="CG31" i="1"/>
  <c r="BV31" i="1"/>
  <c r="CE31" i="1" s="1"/>
  <c r="BS31" i="1"/>
  <c r="BF31" i="1"/>
  <c r="AP31" i="1"/>
  <c r="AB31" i="1"/>
  <c r="Y31" i="1"/>
  <c r="DZ227" i="1"/>
  <c r="DY227" i="1"/>
  <c r="DT227" i="1"/>
  <c r="DH227" i="1"/>
  <c r="CK227" i="1"/>
  <c r="CI227" i="1"/>
  <c r="CG227" i="1"/>
  <c r="BV227" i="1"/>
  <c r="CE227" i="1" s="1"/>
  <c r="BS227" i="1"/>
  <c r="BF227" i="1"/>
  <c r="AP227" i="1"/>
  <c r="AB227" i="1"/>
  <c r="AA227" i="1"/>
  <c r="Y227" i="1"/>
  <c r="DZ201" i="1"/>
  <c r="DY201" i="1"/>
  <c r="DT201" i="1"/>
  <c r="DH201" i="1"/>
  <c r="CK201" i="1"/>
  <c r="CI201" i="1"/>
  <c r="CG201" i="1"/>
  <c r="BV201" i="1"/>
  <c r="CE201" i="1" s="1"/>
  <c r="BS201" i="1"/>
  <c r="BF201" i="1"/>
  <c r="AP201" i="1"/>
  <c r="AB201" i="1"/>
  <c r="AA201" i="1"/>
  <c r="Y201" i="1"/>
  <c r="DZ676" i="1"/>
  <c r="DY676" i="1"/>
  <c r="DT676" i="1"/>
  <c r="DH676" i="1"/>
  <c r="CK676" i="1"/>
  <c r="CI676" i="1"/>
  <c r="CG676" i="1"/>
  <c r="BV676" i="1"/>
  <c r="CE676" i="1" s="1"/>
  <c r="BS676" i="1"/>
  <c r="BF676" i="1"/>
  <c r="AP676" i="1"/>
  <c r="AB676" i="1"/>
  <c r="Y676" i="1"/>
  <c r="DZ470" i="1"/>
  <c r="DY470" i="1"/>
  <c r="DT470" i="1"/>
  <c r="DH470" i="1"/>
  <c r="CK470" i="1"/>
  <c r="CI470" i="1"/>
  <c r="CG470" i="1"/>
  <c r="BV470" i="1"/>
  <c r="CE470" i="1" s="1"/>
  <c r="BS470" i="1"/>
  <c r="BF470" i="1"/>
  <c r="AP470" i="1"/>
  <c r="AB470" i="1"/>
  <c r="Y470" i="1"/>
  <c r="DZ675" i="1"/>
  <c r="DY675" i="1"/>
  <c r="DT675" i="1"/>
  <c r="DH675" i="1"/>
  <c r="CK675" i="1"/>
  <c r="CI675" i="1"/>
  <c r="CG675" i="1"/>
  <c r="BV675" i="1"/>
  <c r="CE675" i="1" s="1"/>
  <c r="BS675" i="1"/>
  <c r="BF675" i="1"/>
  <c r="AP675" i="1"/>
  <c r="AB675" i="1"/>
  <c r="AA675" i="1"/>
  <c r="Y675" i="1"/>
  <c r="DZ542" i="1"/>
  <c r="DY542" i="1"/>
  <c r="DT542" i="1"/>
  <c r="DH542" i="1"/>
  <c r="CK542" i="1"/>
  <c r="CI542" i="1"/>
  <c r="CG542" i="1"/>
  <c r="BV542" i="1"/>
  <c r="CE542" i="1" s="1"/>
  <c r="BS542" i="1"/>
  <c r="BF542" i="1"/>
  <c r="AP542" i="1"/>
  <c r="AB542" i="1"/>
  <c r="Y542" i="1"/>
  <c r="DZ393" i="1"/>
  <c r="DY393" i="1"/>
  <c r="DT393" i="1"/>
  <c r="DH393" i="1"/>
  <c r="CK393" i="1"/>
  <c r="CI393" i="1"/>
  <c r="CG393" i="1"/>
  <c r="BV393" i="1"/>
  <c r="CE393" i="1" s="1"/>
  <c r="BS393" i="1"/>
  <c r="BF393" i="1"/>
  <c r="AP393" i="1"/>
  <c r="AB393" i="1"/>
  <c r="AA393" i="1"/>
  <c r="Y393" i="1"/>
  <c r="DZ636" i="1"/>
  <c r="DY636" i="1"/>
  <c r="DT636" i="1"/>
  <c r="DH636" i="1"/>
  <c r="CK636" i="1"/>
  <c r="CI636" i="1"/>
  <c r="CG636" i="1"/>
  <c r="BV636" i="1"/>
  <c r="CE636" i="1" s="1"/>
  <c r="BS636" i="1"/>
  <c r="BF636" i="1"/>
  <c r="AP636" i="1"/>
  <c r="AB636" i="1"/>
  <c r="AA636" i="1"/>
  <c r="Y636" i="1"/>
  <c r="DZ588" i="1"/>
  <c r="DY588" i="1"/>
  <c r="DT588" i="1"/>
  <c r="DH588" i="1"/>
  <c r="CK588" i="1"/>
  <c r="CI588" i="1"/>
  <c r="CG588" i="1"/>
  <c r="CE588" i="1"/>
  <c r="BS588" i="1"/>
  <c r="BF588" i="1"/>
  <c r="AP588" i="1"/>
  <c r="AB588" i="1"/>
  <c r="AA588" i="1"/>
  <c r="Y588" i="1"/>
  <c r="DZ18" i="1"/>
  <c r="DY18" i="1"/>
  <c r="DT18" i="1"/>
  <c r="DH18" i="1"/>
  <c r="CK18" i="1"/>
  <c r="CI18" i="1"/>
  <c r="CG18" i="1"/>
  <c r="CE18" i="1"/>
  <c r="BS18" i="1"/>
  <c r="BF18" i="1"/>
  <c r="AP18" i="1"/>
  <c r="AB18" i="1"/>
  <c r="AA18" i="1"/>
  <c r="Y18" i="1"/>
  <c r="DZ463" i="1"/>
  <c r="DY463" i="1"/>
  <c r="DT463" i="1"/>
  <c r="DH463" i="1"/>
  <c r="CK463" i="1"/>
  <c r="CI463" i="1"/>
  <c r="CG463" i="1"/>
  <c r="CE463" i="1"/>
  <c r="BS463" i="1"/>
  <c r="BF463" i="1"/>
  <c r="AP463" i="1"/>
  <c r="AB463" i="1"/>
  <c r="AA463" i="1"/>
  <c r="Y463" i="1"/>
  <c r="DZ661" i="1"/>
  <c r="DY661" i="1"/>
  <c r="DT661" i="1"/>
  <c r="DH661" i="1"/>
  <c r="CK661" i="1"/>
  <c r="CI661" i="1"/>
  <c r="CG661" i="1"/>
  <c r="CE661" i="1"/>
  <c r="BS661" i="1"/>
  <c r="BF661" i="1"/>
  <c r="AP661" i="1"/>
  <c r="AB661" i="1"/>
  <c r="AA661" i="1"/>
  <c r="Y661" i="1"/>
  <c r="DZ443" i="1"/>
  <c r="DY443" i="1"/>
  <c r="DT443" i="1"/>
  <c r="DH443" i="1"/>
  <c r="CK443" i="1"/>
  <c r="CI443" i="1"/>
  <c r="CG443" i="1"/>
  <c r="CE443" i="1"/>
  <c r="BS443" i="1"/>
  <c r="BF443" i="1"/>
  <c r="AP443" i="1"/>
  <c r="AB443" i="1"/>
  <c r="AA443" i="1"/>
  <c r="Y443" i="1"/>
  <c r="DZ405" i="1"/>
  <c r="DY405" i="1"/>
  <c r="DH405" i="1"/>
  <c r="CK405" i="1"/>
  <c r="CI405" i="1"/>
  <c r="CG405" i="1"/>
  <c r="CE405" i="1"/>
  <c r="BS405" i="1"/>
  <c r="BF405" i="1"/>
  <c r="AP405" i="1"/>
  <c r="AB405" i="1"/>
  <c r="AA405" i="1"/>
  <c r="Y405" i="1"/>
  <c r="DZ334" i="1"/>
  <c r="DY334" i="1"/>
  <c r="DH334" i="1"/>
  <c r="CK334" i="1"/>
  <c r="CI334" i="1"/>
  <c r="CG334" i="1"/>
  <c r="CE334" i="1"/>
  <c r="BS334" i="1"/>
  <c r="BF334" i="1"/>
  <c r="AP334" i="1"/>
  <c r="AB334" i="1"/>
  <c r="AA334" i="1"/>
  <c r="Y334" i="1"/>
  <c r="DZ235" i="1"/>
  <c r="DY235" i="1"/>
  <c r="DH235" i="1"/>
  <c r="CK235" i="1"/>
  <c r="CI235" i="1"/>
  <c r="CG235" i="1"/>
  <c r="CE235" i="1"/>
  <c r="BS235" i="1"/>
  <c r="BF235" i="1"/>
  <c r="AP235" i="1"/>
  <c r="AB235" i="1"/>
  <c r="AA235" i="1"/>
  <c r="Y235" i="1"/>
  <c r="DZ74" i="1"/>
  <c r="DY74" i="1"/>
  <c r="DT74" i="1"/>
  <c r="DH74" i="1"/>
  <c r="CK74" i="1"/>
  <c r="CI74" i="1"/>
  <c r="CG74" i="1"/>
  <c r="CE74" i="1"/>
  <c r="BS74" i="1"/>
  <c r="BF74" i="1"/>
  <c r="AP74" i="1"/>
  <c r="AB74" i="1"/>
  <c r="AA74" i="1"/>
  <c r="Y74" i="1"/>
  <c r="DZ439" i="1"/>
  <c r="DY439" i="1"/>
  <c r="DT439" i="1"/>
  <c r="DH439" i="1"/>
  <c r="CK439" i="1"/>
  <c r="CI439" i="1"/>
  <c r="CG439" i="1"/>
  <c r="CE439" i="1"/>
  <c r="BS439" i="1"/>
  <c r="BF439" i="1"/>
  <c r="AP439" i="1"/>
  <c r="AB439" i="1"/>
  <c r="AA439" i="1"/>
  <c r="Y439" i="1"/>
  <c r="DZ195" i="1"/>
  <c r="DY195" i="1"/>
  <c r="DT195" i="1"/>
  <c r="DH195" i="1"/>
  <c r="CK195" i="1"/>
  <c r="CI195" i="1"/>
  <c r="CG195" i="1"/>
  <c r="CE195" i="1"/>
  <c r="BS195" i="1"/>
  <c r="BF195" i="1"/>
  <c r="AP195" i="1"/>
  <c r="AB195" i="1"/>
  <c r="AA195" i="1"/>
  <c r="Y195" i="1"/>
  <c r="DZ358" i="1"/>
  <c r="DY358" i="1"/>
  <c r="DT358" i="1"/>
  <c r="DH358" i="1"/>
  <c r="CK358" i="1"/>
  <c r="CI358" i="1"/>
  <c r="CG358" i="1"/>
  <c r="CE358" i="1"/>
  <c r="BS358" i="1"/>
  <c r="BF358" i="1"/>
  <c r="AP358" i="1"/>
  <c r="AB358" i="1"/>
  <c r="Y358" i="1"/>
  <c r="DZ392" i="1"/>
  <c r="DY392" i="1"/>
  <c r="DT392" i="1"/>
  <c r="DH392" i="1"/>
  <c r="CK392" i="1"/>
  <c r="CI392" i="1"/>
  <c r="CG392" i="1"/>
  <c r="CE392" i="1"/>
  <c r="BS392" i="1"/>
  <c r="BF392" i="1"/>
  <c r="AP392" i="1"/>
  <c r="AB392" i="1"/>
  <c r="Y392" i="1"/>
  <c r="DZ90" i="1"/>
  <c r="DY90" i="1"/>
  <c r="DT90" i="1"/>
  <c r="DH90" i="1"/>
  <c r="CK90" i="1"/>
  <c r="CI90" i="1"/>
  <c r="CG90" i="1"/>
  <c r="CE90" i="1"/>
  <c r="BS90" i="1"/>
  <c r="BF90" i="1"/>
  <c r="AP90" i="1"/>
  <c r="AB90" i="1"/>
  <c r="Y90" i="1"/>
  <c r="DZ484" i="1"/>
  <c r="DY484" i="1"/>
  <c r="DT484" i="1"/>
  <c r="DH484" i="1"/>
  <c r="CK484" i="1"/>
  <c r="CI484" i="1"/>
  <c r="CG484" i="1"/>
  <c r="CE484" i="1"/>
  <c r="BS484" i="1"/>
  <c r="BF484" i="1"/>
  <c r="AP484" i="1"/>
  <c r="Y484" i="1"/>
  <c r="DZ178" i="1"/>
  <c r="DY178" i="1"/>
  <c r="DT178" i="1"/>
  <c r="DH178" i="1"/>
  <c r="CK178" i="1"/>
  <c r="CI178" i="1"/>
  <c r="CG178" i="1"/>
  <c r="CE178" i="1"/>
  <c r="BS178" i="1"/>
  <c r="BF178" i="1"/>
  <c r="AP178" i="1"/>
  <c r="AB178" i="1"/>
  <c r="Y178" i="1"/>
  <c r="DZ568" i="1"/>
  <c r="DY568" i="1"/>
  <c r="DT568" i="1"/>
  <c r="DH568" i="1"/>
  <c r="CK568" i="1"/>
  <c r="CI568" i="1"/>
  <c r="CG568" i="1"/>
  <c r="CE568" i="1"/>
  <c r="BS568" i="1"/>
  <c r="BF568" i="1"/>
  <c r="AP568" i="1"/>
  <c r="AB568" i="1"/>
  <c r="AA568" i="1"/>
  <c r="Y568" i="1"/>
  <c r="DZ653" i="1"/>
  <c r="DY653" i="1"/>
  <c r="DT653" i="1"/>
  <c r="DH653" i="1"/>
  <c r="CK653" i="1"/>
  <c r="CI653" i="1"/>
  <c r="CG653" i="1"/>
  <c r="CE653" i="1"/>
  <c r="BS653" i="1"/>
  <c r="BF653" i="1"/>
  <c r="AP653" i="1"/>
  <c r="AB653" i="1"/>
  <c r="Y653" i="1"/>
  <c r="DZ551" i="1"/>
  <c r="DY551" i="1"/>
  <c r="DT551" i="1"/>
  <c r="DH551" i="1"/>
  <c r="CK551" i="1"/>
  <c r="CI551" i="1"/>
  <c r="CG551" i="1"/>
  <c r="CE551" i="1"/>
  <c r="BS551" i="1"/>
  <c r="BF551" i="1"/>
  <c r="AP551" i="1"/>
  <c r="AB551" i="1"/>
  <c r="Y551" i="1"/>
  <c r="DZ239" i="1"/>
  <c r="DY239" i="1"/>
  <c r="DT239" i="1"/>
  <c r="DH239" i="1"/>
  <c r="CK239" i="1"/>
  <c r="CI239" i="1"/>
  <c r="CG239" i="1"/>
  <c r="CE239" i="1"/>
  <c r="BS239" i="1"/>
  <c r="BF239" i="1"/>
  <c r="AP239" i="1"/>
  <c r="AB239" i="1"/>
  <c r="Y239" i="1"/>
  <c r="DZ391" i="1"/>
  <c r="DY391" i="1"/>
  <c r="DT391" i="1"/>
  <c r="DH391" i="1"/>
  <c r="CK391" i="1"/>
  <c r="CI391" i="1"/>
  <c r="CG391" i="1"/>
  <c r="CE391" i="1"/>
  <c r="BS391" i="1"/>
  <c r="BF391" i="1"/>
  <c r="AP391" i="1"/>
  <c r="AB391" i="1"/>
  <c r="Y391" i="1"/>
  <c r="DZ123" i="1"/>
  <c r="DY123" i="1"/>
  <c r="DT123" i="1"/>
  <c r="DH123" i="1"/>
  <c r="CK123" i="1"/>
  <c r="CI123" i="1"/>
  <c r="CG123" i="1"/>
  <c r="CE123" i="1"/>
  <c r="BS123" i="1"/>
  <c r="BF123" i="1"/>
  <c r="AP123" i="1"/>
  <c r="AB123" i="1"/>
  <c r="Y123" i="1"/>
  <c r="DZ30" i="1"/>
  <c r="DY30" i="1"/>
  <c r="DT30" i="1"/>
  <c r="DH30" i="1"/>
  <c r="CK30" i="1"/>
  <c r="CI30" i="1"/>
  <c r="CG30" i="1"/>
  <c r="CE30" i="1"/>
  <c r="BS30" i="1"/>
  <c r="BF30" i="1"/>
  <c r="AP30" i="1"/>
  <c r="AB30" i="1"/>
  <c r="AA30" i="1"/>
  <c r="Y30" i="1"/>
  <c r="DZ501" i="1"/>
  <c r="DY501" i="1"/>
  <c r="DT501" i="1"/>
  <c r="DH501" i="1"/>
  <c r="CK501" i="1"/>
  <c r="CI501" i="1"/>
  <c r="CG501" i="1"/>
  <c r="CE501" i="1"/>
  <c r="BS501" i="1"/>
  <c r="BF501" i="1"/>
  <c r="AP501" i="1"/>
  <c r="AB501" i="1"/>
  <c r="AA501" i="1"/>
  <c r="Y501" i="1"/>
  <c r="DZ483" i="1"/>
  <c r="DY483" i="1"/>
  <c r="DT483" i="1"/>
  <c r="DH483" i="1"/>
  <c r="CK483" i="1"/>
  <c r="CI483" i="1"/>
  <c r="CG483" i="1"/>
  <c r="CE483" i="1"/>
  <c r="BS483" i="1"/>
  <c r="BF483" i="1"/>
  <c r="AP483" i="1"/>
  <c r="AB483" i="1"/>
  <c r="AA483" i="1"/>
  <c r="Y483" i="1"/>
  <c r="DZ122" i="1"/>
  <c r="DY122" i="1"/>
  <c r="DT122" i="1"/>
  <c r="DH122" i="1"/>
  <c r="CK122" i="1"/>
  <c r="CI122" i="1"/>
  <c r="CG122" i="1"/>
  <c r="CE122" i="1"/>
  <c r="BS122" i="1"/>
  <c r="BF122" i="1"/>
  <c r="AP122" i="1"/>
  <c r="AB122" i="1"/>
  <c r="AA122" i="1"/>
  <c r="Y122" i="1"/>
  <c r="DZ674" i="1"/>
  <c r="DY674" i="1"/>
  <c r="DT674" i="1"/>
  <c r="DH674" i="1"/>
  <c r="CK674" i="1"/>
  <c r="CI674" i="1"/>
  <c r="CG674" i="1"/>
  <c r="CE674" i="1"/>
  <c r="BS674" i="1"/>
  <c r="BF674" i="1"/>
  <c r="AP674" i="1"/>
  <c r="AB674" i="1"/>
  <c r="AA674" i="1"/>
  <c r="Y674" i="1"/>
  <c r="DZ333" i="1"/>
  <c r="DY333" i="1"/>
  <c r="DT333" i="1"/>
  <c r="DH333" i="1"/>
  <c r="CK333" i="1"/>
  <c r="CI333" i="1"/>
  <c r="CG333" i="1"/>
  <c r="CE333" i="1"/>
  <c r="BS333" i="1"/>
  <c r="BF333" i="1"/>
  <c r="AP333" i="1"/>
  <c r="AA333" i="1"/>
  <c r="Y333" i="1"/>
  <c r="DZ331" i="1"/>
  <c r="DY331" i="1"/>
  <c r="DT331" i="1"/>
  <c r="DH331" i="1"/>
  <c r="CK331" i="1"/>
  <c r="CI331" i="1"/>
  <c r="CG331" i="1"/>
  <c r="CE331" i="1"/>
  <c r="BS331" i="1"/>
  <c r="BF331" i="1"/>
  <c r="AP331" i="1"/>
  <c r="AB331" i="1"/>
  <c r="AA331" i="1"/>
  <c r="Y331" i="1"/>
  <c r="DZ389" i="1"/>
  <c r="DY389" i="1"/>
  <c r="DT389" i="1"/>
  <c r="DH389" i="1"/>
  <c r="CK389" i="1"/>
  <c r="CI389" i="1"/>
  <c r="CG389" i="1"/>
  <c r="CE389" i="1"/>
  <c r="BS389" i="1"/>
  <c r="BF389" i="1"/>
  <c r="AP389" i="1"/>
  <c r="AB389" i="1"/>
  <c r="AA389" i="1"/>
  <c r="Y389" i="1"/>
  <c r="DZ281" i="1"/>
  <c r="DY281" i="1"/>
  <c r="DT281" i="1"/>
  <c r="DH281" i="1"/>
  <c r="CK281" i="1"/>
  <c r="CI281" i="1"/>
  <c r="CG281" i="1"/>
  <c r="CE281" i="1"/>
  <c r="BS281" i="1"/>
  <c r="BF281" i="1"/>
  <c r="AP281" i="1"/>
  <c r="AB281" i="1"/>
  <c r="AA281" i="1"/>
  <c r="Y281" i="1"/>
  <c r="DZ141" i="1"/>
  <c r="DY141" i="1"/>
  <c r="DT141" i="1"/>
  <c r="DH141" i="1"/>
  <c r="CK141" i="1"/>
  <c r="CI141" i="1"/>
  <c r="CG141" i="1"/>
  <c r="CE141" i="1"/>
  <c r="BS141" i="1"/>
  <c r="BF141" i="1"/>
  <c r="AP141" i="1"/>
  <c r="AB141" i="1"/>
  <c r="AA141" i="1"/>
  <c r="Y141" i="1"/>
  <c r="DZ539" i="1"/>
  <c r="DY539" i="1"/>
  <c r="DT539" i="1"/>
  <c r="DH539" i="1"/>
  <c r="CK539" i="1"/>
  <c r="CI539" i="1"/>
  <c r="CG539" i="1"/>
  <c r="CE539" i="1"/>
  <c r="BS539" i="1"/>
  <c r="BF539" i="1"/>
  <c r="AP539" i="1"/>
  <c r="Y539" i="1"/>
  <c r="DZ61" i="1"/>
  <c r="DY61" i="1"/>
  <c r="DT61" i="1"/>
  <c r="DH61" i="1"/>
  <c r="CK61" i="1"/>
  <c r="CI61" i="1"/>
  <c r="CG61" i="1"/>
  <c r="CE61" i="1"/>
  <c r="BS61" i="1"/>
  <c r="BF61" i="1"/>
  <c r="AP61" i="1"/>
  <c r="Y61" i="1"/>
  <c r="DZ356" i="1"/>
  <c r="DY356" i="1"/>
  <c r="DT356" i="1"/>
  <c r="DH356" i="1"/>
  <c r="CK356" i="1"/>
  <c r="CI356" i="1"/>
  <c r="CG356" i="1"/>
  <c r="CE356" i="1"/>
  <c r="BS356" i="1"/>
  <c r="BF356" i="1"/>
  <c r="AP356" i="1"/>
  <c r="Y356" i="1"/>
  <c r="DZ193" i="1"/>
  <c r="DY193" i="1"/>
  <c r="DT193" i="1"/>
  <c r="DH193" i="1"/>
  <c r="CK193" i="1"/>
  <c r="CI193" i="1"/>
  <c r="CG193" i="1"/>
  <c r="CE193" i="1"/>
  <c r="BS193" i="1"/>
  <c r="BF193" i="1"/>
  <c r="AP193" i="1"/>
  <c r="Y193" i="1"/>
  <c r="DZ88" i="1"/>
  <c r="DY88" i="1"/>
  <c r="DT88" i="1"/>
  <c r="DH88" i="1"/>
  <c r="CK88" i="1"/>
  <c r="CI88" i="1"/>
  <c r="CG88" i="1"/>
  <c r="CE88" i="1"/>
  <c r="BS88" i="1"/>
  <c r="BF88" i="1"/>
  <c r="AP88" i="1"/>
  <c r="Y88" i="1"/>
  <c r="DZ238" i="1"/>
  <c r="DY238" i="1"/>
  <c r="DT238" i="1"/>
  <c r="DH238" i="1"/>
  <c r="CK238" i="1"/>
  <c r="CI238" i="1"/>
  <c r="CG238" i="1"/>
  <c r="CE238" i="1"/>
  <c r="BS238" i="1"/>
  <c r="BF238" i="1"/>
  <c r="AP238" i="1"/>
  <c r="Y238" i="1"/>
  <c r="DZ537" i="1"/>
  <c r="DY537" i="1"/>
  <c r="DT537" i="1"/>
  <c r="DH537" i="1"/>
  <c r="CK537" i="1"/>
  <c r="CI537" i="1"/>
  <c r="CG537" i="1"/>
  <c r="CE537" i="1"/>
  <c r="BS537" i="1"/>
  <c r="BF537" i="1"/>
  <c r="AP537" i="1"/>
  <c r="DZ515" i="1"/>
  <c r="DY515" i="1"/>
  <c r="DT515" i="1"/>
  <c r="DH515" i="1"/>
  <c r="CK515" i="1"/>
  <c r="CI515" i="1"/>
  <c r="CG515" i="1"/>
  <c r="CE515" i="1"/>
  <c r="BS515" i="1"/>
  <c r="BF515" i="1"/>
  <c r="AP515" i="1"/>
  <c r="Y515" i="1"/>
  <c r="DZ192" i="1"/>
  <c r="DY192" i="1"/>
  <c r="DT192" i="1"/>
  <c r="DH192" i="1"/>
  <c r="CK192" i="1"/>
  <c r="CI192" i="1"/>
  <c r="CG192" i="1"/>
  <c r="CE192" i="1"/>
  <c r="BS192" i="1"/>
  <c r="BF192" i="1"/>
  <c r="AP192" i="1"/>
  <c r="Y192" i="1"/>
  <c r="DZ536" i="1"/>
  <c r="DY536" i="1"/>
  <c r="DT536" i="1"/>
  <c r="DH536" i="1"/>
  <c r="CK536" i="1"/>
  <c r="CI536" i="1"/>
  <c r="CG536" i="1"/>
  <c r="CE536" i="1"/>
  <c r="BS536" i="1"/>
  <c r="BF536" i="1"/>
  <c r="AP536" i="1"/>
  <c r="Y536" i="1"/>
  <c r="DZ604" i="1"/>
  <c r="DY604" i="1"/>
  <c r="DT604" i="1"/>
  <c r="DH604" i="1"/>
  <c r="CK604" i="1"/>
  <c r="CI604" i="1"/>
  <c r="CG604" i="1"/>
  <c r="CE604" i="1"/>
  <c r="BS604" i="1"/>
  <c r="BF604" i="1"/>
  <c r="AP604" i="1"/>
  <c r="Y604" i="1"/>
  <c r="DZ549" i="1"/>
  <c r="DY549" i="1"/>
  <c r="DT549" i="1"/>
  <c r="DH549" i="1"/>
  <c r="CK549" i="1"/>
  <c r="CI549" i="1"/>
  <c r="CG549" i="1"/>
  <c r="CE549" i="1"/>
  <c r="BS549" i="1"/>
  <c r="BF549" i="1"/>
  <c r="AP549" i="1"/>
  <c r="Y549" i="1"/>
  <c r="DZ421" i="1"/>
  <c r="DY421" i="1"/>
  <c r="DT421" i="1"/>
  <c r="DH421" i="1"/>
  <c r="CK421" i="1"/>
  <c r="CI421" i="1"/>
  <c r="CG421" i="1"/>
  <c r="CE421" i="1"/>
  <c r="BS421" i="1"/>
  <c r="BF421" i="1"/>
  <c r="AP421" i="1"/>
  <c r="Y421" i="1"/>
  <c r="DZ87" i="1"/>
  <c r="DY87" i="1"/>
  <c r="DT87" i="1"/>
  <c r="DH87" i="1"/>
  <c r="CK87" i="1"/>
  <c r="CI87" i="1"/>
  <c r="CG87" i="1"/>
  <c r="CE87" i="1"/>
  <c r="BS87" i="1"/>
  <c r="BF87" i="1"/>
  <c r="AP87" i="1"/>
  <c r="Y87" i="1"/>
  <c r="DZ86" i="1"/>
  <c r="DY86" i="1"/>
  <c r="DT86" i="1"/>
  <c r="DH86" i="1"/>
  <c r="CK86" i="1"/>
  <c r="CI86" i="1"/>
  <c r="CG86" i="1"/>
  <c r="CE86" i="1"/>
  <c r="BS86" i="1"/>
  <c r="BF86" i="1"/>
  <c r="AP86" i="1"/>
  <c r="Y86" i="1"/>
  <c r="DZ420" i="1"/>
  <c r="DY420" i="1"/>
  <c r="DT420" i="1"/>
  <c r="DH420" i="1"/>
  <c r="CK420" i="1"/>
  <c r="CI420" i="1"/>
  <c r="CG420" i="1"/>
  <c r="CE420" i="1"/>
  <c r="BS420" i="1"/>
  <c r="BF420" i="1"/>
  <c r="AP420" i="1"/>
  <c r="Y420" i="1"/>
  <c r="DZ234" i="1"/>
  <c r="DY234" i="1"/>
  <c r="DT234" i="1"/>
  <c r="DH234" i="1"/>
  <c r="CK234" i="1"/>
  <c r="CI234" i="1"/>
  <c r="CG234" i="1"/>
  <c r="CE234" i="1"/>
  <c r="BS234" i="1"/>
  <c r="BF234" i="1"/>
  <c r="AP234" i="1"/>
  <c r="Y234" i="1"/>
  <c r="DZ587" i="1"/>
  <c r="DY587" i="1"/>
  <c r="DT587" i="1"/>
  <c r="DH587" i="1"/>
  <c r="CK587" i="1"/>
  <c r="CI587" i="1"/>
  <c r="CG587" i="1"/>
  <c r="CE587" i="1"/>
  <c r="BS587" i="1"/>
  <c r="BF587" i="1"/>
  <c r="AP587" i="1"/>
  <c r="Y587" i="1"/>
  <c r="DZ191" i="1"/>
  <c r="DY191" i="1"/>
  <c r="DT191" i="1"/>
  <c r="DH191" i="1"/>
  <c r="CK191" i="1"/>
  <c r="CI191" i="1"/>
  <c r="CG191" i="1"/>
  <c r="CE191" i="1"/>
  <c r="BS191" i="1"/>
  <c r="BF191" i="1"/>
  <c r="AP191" i="1"/>
  <c r="Y191" i="1"/>
  <c r="DZ535" i="1"/>
  <c r="DY535" i="1"/>
  <c r="DT535" i="1"/>
  <c r="DH535" i="1"/>
  <c r="CK535" i="1"/>
  <c r="CI535" i="1"/>
  <c r="CG535" i="1"/>
  <c r="CE535" i="1"/>
  <c r="BS535" i="1"/>
  <c r="BF535" i="1"/>
  <c r="AP535" i="1"/>
  <c r="Y535" i="1"/>
  <c r="DZ413" i="1"/>
  <c r="DY413" i="1"/>
  <c r="DT413" i="1"/>
  <c r="DH413" i="1"/>
  <c r="CK413" i="1"/>
  <c r="CI413" i="1"/>
  <c r="CG413" i="1"/>
  <c r="CE413" i="1"/>
  <c r="BS413" i="1"/>
  <c r="BF413" i="1"/>
  <c r="AP413" i="1"/>
  <c r="Y413" i="1"/>
  <c r="DZ57" i="1"/>
  <c r="DY57" i="1"/>
  <c r="DT57" i="1"/>
  <c r="DH57" i="1"/>
  <c r="CK57" i="1"/>
  <c r="CI57" i="1"/>
  <c r="CG57" i="1"/>
  <c r="CE57" i="1"/>
  <c r="BS57" i="1"/>
  <c r="BF57" i="1"/>
  <c r="AP57" i="1"/>
  <c r="Y57" i="1"/>
  <c r="DT48" i="1"/>
  <c r="DH48" i="1"/>
  <c r="CI48" i="1"/>
  <c r="CG48" i="1"/>
  <c r="CE48" i="1"/>
  <c r="BS48" i="1"/>
  <c r="BF48" i="1"/>
  <c r="AP48" i="1"/>
  <c r="Y48" i="1"/>
  <c r="DZ157" i="1"/>
  <c r="DY157" i="1"/>
  <c r="DT157" i="1"/>
  <c r="DH157" i="1"/>
  <c r="CK157" i="1"/>
  <c r="CI157" i="1"/>
  <c r="CG157" i="1"/>
  <c r="CE157" i="1"/>
  <c r="BS157" i="1"/>
  <c r="BF157" i="1"/>
  <c r="AP157" i="1"/>
  <c r="Y157" i="1"/>
  <c r="DZ119" i="1"/>
  <c r="DY119" i="1"/>
  <c r="DT119" i="1"/>
  <c r="DH119" i="1"/>
  <c r="CK119" i="1"/>
  <c r="CI119" i="1"/>
  <c r="CG119" i="1"/>
  <c r="CE119" i="1"/>
  <c r="BS119" i="1"/>
  <c r="BF119" i="1"/>
  <c r="AP119" i="1"/>
  <c r="Y119" i="1"/>
  <c r="DZ353" i="1"/>
  <c r="DY353" i="1"/>
  <c r="DT353" i="1"/>
  <c r="DH353" i="1"/>
  <c r="CK353" i="1"/>
  <c r="CI353" i="1"/>
  <c r="CG353" i="1"/>
  <c r="CE353" i="1"/>
  <c r="BS353" i="1"/>
  <c r="BF353" i="1"/>
  <c r="AP353" i="1"/>
  <c r="Y353" i="1"/>
  <c r="DZ22" i="1"/>
  <c r="DY22" i="1"/>
  <c r="DT22" i="1"/>
  <c r="DH22" i="1"/>
  <c r="CK22" i="1"/>
  <c r="CI22" i="1"/>
  <c r="CG22" i="1"/>
  <c r="CE22" i="1"/>
  <c r="BS22" i="1"/>
  <c r="BF22" i="1"/>
  <c r="AP22" i="1"/>
  <c r="Y22" i="1"/>
  <c r="DZ500" i="1"/>
  <c r="DY500" i="1"/>
  <c r="DT500" i="1"/>
  <c r="DH500" i="1"/>
  <c r="CK500" i="1"/>
  <c r="CI500" i="1"/>
  <c r="CG500" i="1"/>
  <c r="CE500" i="1"/>
  <c r="BS500" i="1"/>
  <c r="BF500" i="1"/>
  <c r="AP500" i="1"/>
  <c r="Y500" i="1"/>
  <c r="DZ56" i="1"/>
  <c r="DY56" i="1"/>
  <c r="DT56" i="1"/>
  <c r="DH56" i="1"/>
  <c r="CK56" i="1"/>
  <c r="CI56" i="1"/>
  <c r="CG56" i="1"/>
  <c r="CE56" i="1"/>
  <c r="BS56" i="1"/>
  <c r="BF56" i="1"/>
  <c r="AP56" i="1"/>
  <c r="Y56" i="1"/>
  <c r="DZ47" i="1"/>
  <c r="DY47" i="1"/>
  <c r="DT47" i="1"/>
  <c r="DH47" i="1"/>
  <c r="CK47" i="1"/>
  <c r="CI47" i="1"/>
  <c r="CG47" i="1"/>
  <c r="CE47" i="1"/>
  <c r="BS47" i="1"/>
  <c r="BF47" i="1"/>
  <c r="AP47" i="1"/>
  <c r="Y47" i="1"/>
  <c r="DZ352" i="1"/>
  <c r="DY352" i="1"/>
  <c r="DT352" i="1"/>
  <c r="DH352" i="1"/>
  <c r="CK352" i="1"/>
  <c r="CI352" i="1"/>
  <c r="CG352" i="1"/>
  <c r="CE352" i="1"/>
  <c r="BS352" i="1"/>
  <c r="BF352" i="1"/>
  <c r="AP352" i="1"/>
  <c r="Y352" i="1"/>
  <c r="DZ438" i="1"/>
  <c r="DY438" i="1"/>
  <c r="DT438" i="1"/>
  <c r="DH438" i="1"/>
  <c r="CK438" i="1"/>
  <c r="CI438" i="1"/>
  <c r="CG438" i="1"/>
  <c r="CE438" i="1"/>
  <c r="BS438" i="1"/>
  <c r="BF438" i="1"/>
  <c r="AP438" i="1"/>
  <c r="Y438" i="1"/>
  <c r="DZ469" i="1"/>
  <c r="DY469" i="1"/>
  <c r="DT469" i="1"/>
  <c r="DH469" i="1"/>
  <c r="CK469" i="1"/>
  <c r="CI469" i="1"/>
  <c r="CG469" i="1"/>
  <c r="CE469" i="1"/>
  <c r="BS469" i="1"/>
  <c r="BF469" i="1"/>
  <c r="AP469" i="1"/>
  <c r="Y469" i="1"/>
  <c r="DZ85" i="1"/>
  <c r="DY85" i="1"/>
  <c r="DT85" i="1"/>
  <c r="DH85" i="1"/>
  <c r="CK85" i="1"/>
  <c r="CI85" i="1"/>
  <c r="CG85" i="1"/>
  <c r="CE85" i="1"/>
  <c r="BS85" i="1"/>
  <c r="BF85" i="1"/>
  <c r="AP85" i="1"/>
  <c r="Y85" i="1"/>
  <c r="DZ648" i="1"/>
  <c r="DY648" i="1"/>
  <c r="DT648" i="1"/>
  <c r="DH648" i="1"/>
  <c r="CK648" i="1"/>
  <c r="CI648" i="1"/>
  <c r="CG648" i="1"/>
  <c r="CE648" i="1"/>
  <c r="BS648" i="1"/>
  <c r="BF648" i="1"/>
  <c r="AP648" i="1"/>
  <c r="Y648" i="1"/>
  <c r="DZ514" i="1"/>
  <c r="DY514" i="1"/>
  <c r="DT514" i="1"/>
  <c r="DH514" i="1"/>
  <c r="CK514" i="1"/>
  <c r="CI514" i="1"/>
  <c r="CG514" i="1"/>
  <c r="CE514" i="1"/>
  <c r="BS514" i="1"/>
  <c r="BF514" i="1"/>
  <c r="AP514" i="1"/>
  <c r="Y514" i="1"/>
  <c r="DZ367" i="1"/>
  <c r="DY367" i="1"/>
  <c r="DT367" i="1"/>
  <c r="DH367" i="1"/>
  <c r="CK367" i="1"/>
  <c r="CI367" i="1"/>
  <c r="CG367" i="1"/>
  <c r="CE367" i="1"/>
  <c r="BS367" i="1"/>
  <c r="BF367" i="1"/>
  <c r="AP367" i="1"/>
  <c r="Y367" i="1"/>
  <c r="DZ55" i="1"/>
  <c r="DY55" i="1"/>
  <c r="DT55" i="1"/>
  <c r="DH55" i="1"/>
  <c r="CK55" i="1"/>
  <c r="CI55" i="1"/>
  <c r="CG55" i="1"/>
  <c r="CE55" i="1"/>
  <c r="BS55" i="1"/>
  <c r="BF55" i="1"/>
  <c r="AP55" i="1"/>
  <c r="Y55" i="1"/>
  <c r="DZ437" i="1"/>
  <c r="DY437" i="1"/>
  <c r="DT437" i="1"/>
  <c r="DH437" i="1"/>
  <c r="CK437" i="1"/>
  <c r="CI437" i="1"/>
  <c r="CG437" i="1"/>
  <c r="CE437" i="1"/>
  <c r="BS437" i="1"/>
  <c r="BF437" i="1"/>
  <c r="AP437" i="1"/>
  <c r="Y437" i="1"/>
  <c r="DZ39" i="1"/>
  <c r="DY39" i="1"/>
  <c r="DT39" i="1"/>
  <c r="DH39" i="1"/>
  <c r="CI39" i="1"/>
  <c r="CG39" i="1"/>
  <c r="CE39" i="1"/>
  <c r="BS39" i="1"/>
  <c r="BF39" i="1"/>
  <c r="AP39" i="1"/>
  <c r="Y39" i="1"/>
  <c r="DZ38" i="1"/>
  <c r="DY38" i="1"/>
  <c r="DT38" i="1"/>
  <c r="DH38" i="1"/>
  <c r="CI38" i="1"/>
  <c r="CG38" i="1"/>
  <c r="CE38" i="1"/>
  <c r="BS38" i="1"/>
  <c r="BF38" i="1"/>
  <c r="AP38" i="1"/>
  <c r="Y38" i="1"/>
  <c r="DZ548" i="1"/>
  <c r="DY548" i="1"/>
  <c r="DT548" i="1"/>
  <c r="DH548" i="1"/>
  <c r="CI548" i="1"/>
  <c r="CE548" i="1"/>
  <c r="BS548" i="1"/>
  <c r="BF548" i="1"/>
  <c r="AP548" i="1"/>
  <c r="Y548" i="1"/>
  <c r="DZ351" i="1"/>
  <c r="DY351" i="1"/>
  <c r="DT351" i="1"/>
  <c r="DH351" i="1"/>
  <c r="CI351" i="1"/>
  <c r="CG351" i="1"/>
  <c r="CE351" i="1"/>
  <c r="BS351" i="1"/>
  <c r="BF351" i="1"/>
  <c r="AP351" i="1"/>
  <c r="Y351" i="1"/>
  <c r="DZ117" i="1"/>
  <c r="DY117" i="1"/>
  <c r="DT117" i="1"/>
  <c r="DH117" i="1"/>
  <c r="CI117" i="1"/>
  <c r="CG117" i="1"/>
  <c r="CE117" i="1"/>
  <c r="BS117" i="1"/>
  <c r="BF117" i="1"/>
  <c r="AP117" i="1"/>
  <c r="Y117" i="1"/>
  <c r="DZ366" i="1"/>
  <c r="DY366" i="1"/>
  <c r="DT366" i="1"/>
  <c r="DH366" i="1"/>
  <c r="CI366" i="1"/>
  <c r="CG366" i="1"/>
  <c r="CE366" i="1"/>
  <c r="BS366" i="1"/>
  <c r="BF366" i="1"/>
  <c r="AP366" i="1"/>
  <c r="Y366" i="1"/>
  <c r="DZ53" i="1"/>
  <c r="DY53" i="1"/>
  <c r="DT53" i="1"/>
  <c r="DH53" i="1"/>
  <c r="CI53" i="1"/>
  <c r="CG53" i="1"/>
  <c r="CE53" i="1"/>
  <c r="BS53" i="1"/>
  <c r="AP53" i="1"/>
  <c r="Y53" i="1"/>
  <c r="DZ436" i="1"/>
  <c r="DY436" i="1"/>
  <c r="CI436" i="1"/>
  <c r="CG436" i="1"/>
  <c r="CE436" i="1"/>
  <c r="BS436" i="1"/>
  <c r="Y436" i="1"/>
  <c r="DZ45" i="1"/>
  <c r="DY45" i="1"/>
  <c r="CI45" i="1"/>
  <c r="CG45" i="1"/>
  <c r="CE45" i="1"/>
  <c r="BS45" i="1"/>
  <c r="Y45" i="1"/>
  <c r="DZ155" i="1"/>
  <c r="DY155" i="1"/>
  <c r="CI155" i="1"/>
  <c r="CG155" i="1"/>
  <c r="CE155" i="1"/>
  <c r="BS155" i="1"/>
  <c r="Y155" i="1"/>
  <c r="DZ435" i="1"/>
  <c r="DY435" i="1"/>
  <c r="DT435" i="1"/>
  <c r="CI435" i="1"/>
  <c r="CG435" i="1"/>
  <c r="CE435" i="1"/>
  <c r="BS435" i="1"/>
  <c r="Y435" i="1"/>
  <c r="DZ434" i="1"/>
  <c r="DY434" i="1"/>
  <c r="CI434" i="1"/>
  <c r="CG434" i="1"/>
  <c r="CE434" i="1"/>
  <c r="BS434" i="1"/>
  <c r="Y434" i="1"/>
  <c r="DZ168" i="1"/>
  <c r="DY168" i="1"/>
  <c r="CI168" i="1"/>
  <c r="CG168" i="1"/>
  <c r="CE168" i="1"/>
  <c r="BS168" i="1"/>
  <c r="Y168" i="1"/>
  <c r="DZ115" i="1"/>
  <c r="DY115" i="1"/>
  <c r="CI115" i="1"/>
  <c r="CG115" i="1"/>
  <c r="CE115" i="1"/>
  <c r="BS115" i="1"/>
  <c r="Y115" i="1"/>
  <c r="DZ190" i="1"/>
  <c r="DY190" i="1"/>
  <c r="CI190" i="1"/>
  <c r="CG190" i="1"/>
  <c r="CE190" i="1"/>
  <c r="BS190" i="1"/>
  <c r="Y190" i="1"/>
  <c r="DZ177" i="1"/>
  <c r="DY177" i="1"/>
  <c r="CG177" i="1"/>
  <c r="CE177" i="1"/>
  <c r="BS177" i="1"/>
  <c r="AB177" i="1"/>
  <c r="Y177" i="1"/>
  <c r="CG36" i="1"/>
  <c r="CE36" i="1"/>
  <c r="BS36" i="1"/>
  <c r="Y36" i="1"/>
  <c r="DZ412" i="1"/>
  <c r="DY412" i="1"/>
  <c r="CE412" i="1"/>
  <c r="BS412" i="1"/>
  <c r="Y412" i="1"/>
  <c r="CG533" i="1"/>
  <c r="CE533" i="1"/>
  <c r="BS533" i="1"/>
  <c r="Y533" i="1"/>
  <c r="DZ442" i="1"/>
  <c r="DY442" i="1"/>
  <c r="CG442" i="1"/>
  <c r="CE442" i="1"/>
  <c r="BS442" i="1"/>
  <c r="Y442" i="1"/>
  <c r="CG660" i="1"/>
  <c r="CE660" i="1"/>
  <c r="BS660" i="1"/>
  <c r="Y660" i="1"/>
  <c r="DZ292" i="1"/>
  <c r="DY292" i="1"/>
  <c r="CG292" i="1"/>
  <c r="CE292" i="1"/>
  <c r="BS292" i="1"/>
  <c r="Y292" i="1"/>
  <c r="DZ669" i="1"/>
  <c r="DY669" i="1"/>
  <c r="CG669" i="1"/>
  <c r="CE669" i="1"/>
  <c r="BS669" i="1"/>
  <c r="Y669" i="1"/>
  <c r="DZ499" i="1"/>
  <c r="DY499" i="1"/>
  <c r="CG499" i="1"/>
  <c r="CE499" i="1"/>
  <c r="BS499" i="1"/>
  <c r="DZ105" i="1"/>
  <c r="DY105" i="1"/>
  <c r="CG105" i="1"/>
  <c r="CE105" i="1"/>
  <c r="BS105" i="1"/>
  <c r="Y105" i="1"/>
  <c r="DZ554" i="1"/>
  <c r="DY554" i="1"/>
  <c r="CG554" i="1"/>
  <c r="CE554" i="1"/>
  <c r="BS554" i="1"/>
  <c r="DZ632" i="1"/>
  <c r="DY632" i="1"/>
  <c r="CG632" i="1"/>
  <c r="CE632" i="1"/>
  <c r="Y632" i="1"/>
  <c r="DZ403" i="1"/>
  <c r="DY403" i="1"/>
  <c r="CG403" i="1"/>
  <c r="CE403" i="1"/>
  <c r="Y403" i="1"/>
  <c r="DZ462" i="1"/>
  <c r="DY462" i="1"/>
  <c r="CG462" i="1"/>
  <c r="CE462" i="1"/>
  <c r="Y462" i="1"/>
  <c r="DZ402" i="1"/>
  <c r="DY402" i="1"/>
  <c r="CG402" i="1"/>
  <c r="CE402" i="1"/>
  <c r="Y402" i="1"/>
  <c r="DZ531" i="1"/>
  <c r="DY531" i="1"/>
  <c r="CG531" i="1"/>
  <c r="CE531" i="1"/>
  <c r="Y531" i="1"/>
  <c r="DZ349" i="1"/>
  <c r="DY349" i="1"/>
  <c r="CG349" i="1"/>
  <c r="CE349" i="1"/>
  <c r="Y349" i="1"/>
  <c r="DZ505" i="1"/>
  <c r="DY505" i="1"/>
  <c r="CG505" i="1"/>
  <c r="CE505" i="1"/>
  <c r="Y505" i="1"/>
  <c r="DZ652" i="1"/>
  <c r="DY652" i="1"/>
  <c r="CG652" i="1"/>
  <c r="CE652" i="1"/>
  <c r="Y652" i="1"/>
  <c r="DZ417" i="1"/>
  <c r="DY417" i="1"/>
  <c r="CG417" i="1"/>
  <c r="CE417" i="1"/>
  <c r="Y417" i="1"/>
  <c r="DZ467" i="1"/>
  <c r="DY467" i="1"/>
  <c r="CG467" i="1"/>
  <c r="CE467" i="1"/>
  <c r="Y467" i="1"/>
  <c r="DZ44" i="1"/>
  <c r="DY44" i="1"/>
  <c r="CG44" i="1"/>
  <c r="CE44" i="1"/>
  <c r="Y44" i="1"/>
  <c r="DZ29" i="1"/>
  <c r="DY29" i="1"/>
  <c r="CG29" i="1"/>
  <c r="CE29" i="1"/>
  <c r="Y29" i="1"/>
  <c r="DZ348" i="1"/>
  <c r="DY348" i="1"/>
  <c r="CG348" i="1"/>
  <c r="CE348" i="1"/>
  <c r="Y348" i="1"/>
  <c r="DZ466" i="1"/>
  <c r="DY466" i="1"/>
  <c r="CG466" i="1"/>
  <c r="CE466" i="1"/>
  <c r="Y466" i="1"/>
  <c r="DZ291" i="1"/>
  <c r="DY291" i="1"/>
  <c r="CE291" i="1"/>
  <c r="Y291" i="1"/>
  <c r="DZ167" i="1"/>
  <c r="DY167" i="1"/>
  <c r="CE167" i="1"/>
  <c r="Y167" i="1"/>
  <c r="DZ43" i="1"/>
  <c r="DY43" i="1"/>
  <c r="CE43" i="1"/>
  <c r="Y43" i="1"/>
  <c r="DZ364" i="1"/>
  <c r="DY364" i="1"/>
  <c r="CG364" i="1"/>
  <c r="CE364" i="1"/>
  <c r="Y364" i="1"/>
  <c r="DZ401" i="1"/>
  <c r="DY401" i="1"/>
  <c r="CG401" i="1"/>
  <c r="CE401" i="1"/>
  <c r="Y401" i="1"/>
  <c r="DZ152" i="1"/>
  <c r="DY152" i="1"/>
  <c r="CG152" i="1"/>
  <c r="CE152" i="1"/>
  <c r="Y152" i="1"/>
  <c r="DZ166" i="1"/>
  <c r="DY166" i="1"/>
  <c r="CG166" i="1"/>
  <c r="CE166" i="1"/>
  <c r="Y166" i="1"/>
  <c r="DZ363" i="1"/>
  <c r="DY363" i="1"/>
  <c r="CG363" i="1"/>
  <c r="CE363" i="1"/>
  <c r="Y363" i="1"/>
  <c r="CG400" i="1"/>
  <c r="CE400" i="1"/>
  <c r="Y400" i="1"/>
  <c r="DZ104" i="1"/>
  <c r="DY104" i="1"/>
  <c r="CE104" i="1"/>
  <c r="Y104" i="1"/>
  <c r="DZ399" i="1"/>
  <c r="DY399" i="1"/>
  <c r="CG399" i="1"/>
  <c r="CE399" i="1"/>
  <c r="CG498" i="1"/>
  <c r="CE498" i="1"/>
  <c r="DZ310" i="1"/>
  <c r="DY310" i="1"/>
  <c r="CE310" i="1"/>
  <c r="Y310" i="1"/>
  <c r="DZ474" i="1"/>
  <c r="DY474" i="1"/>
  <c r="CG474" i="1"/>
  <c r="CE474" i="1"/>
  <c r="Y474" i="1"/>
  <c r="DZ317" i="1"/>
  <c r="DY317" i="1"/>
  <c r="CG317" i="1"/>
  <c r="CE317" i="1"/>
  <c r="Y317" i="1"/>
  <c r="DZ175" i="1"/>
  <c r="DY175" i="1"/>
  <c r="CE175" i="1"/>
  <c r="Y175" i="1"/>
  <c r="AK2" i="1"/>
  <c r="AJ2" i="1"/>
  <c r="AI2" i="1"/>
  <c r="AH2" i="1"/>
  <c r="AG2" i="1"/>
  <c r="AF2" i="1"/>
  <c r="AP68" i="1" l="1"/>
  <c r="K529" i="1"/>
  <c r="K692" i="1" l="1"/>
  <c r="K693" i="1"/>
  <c r="K196" i="1" l="1"/>
  <c r="K197" i="1"/>
  <c r="K613" i="1" l="1"/>
  <c r="K614" i="1"/>
  <c r="K690" i="1" l="1"/>
  <c r="K691" i="1"/>
  <c r="K128" i="1" l="1"/>
  <c r="K129" i="1"/>
  <c r="K378" i="1" l="1"/>
  <c r="K574" i="1" l="1"/>
  <c r="K78" i="1"/>
  <c r="K6" i="1" l="1"/>
  <c r="K16" i="1"/>
  <c r="K18" i="1"/>
  <c r="K19" i="1"/>
  <c r="K22" i="1"/>
  <c r="K24" i="1"/>
  <c r="K25" i="1"/>
  <c r="K26" i="1"/>
  <c r="K27" i="1"/>
  <c r="K28" i="1"/>
  <c r="K29" i="1"/>
  <c r="K30" i="1"/>
  <c r="K31" i="1"/>
  <c r="K33" i="1"/>
  <c r="K36" i="1"/>
  <c r="K37" i="1"/>
  <c r="K38" i="1"/>
  <c r="K39" i="1"/>
  <c r="K40" i="1"/>
  <c r="K41" i="1"/>
  <c r="K43" i="1"/>
  <c r="K44" i="1"/>
  <c r="K45" i="1"/>
  <c r="K46" i="1"/>
  <c r="K47" i="1"/>
  <c r="K48" i="1"/>
  <c r="K50" i="1"/>
  <c r="K51" i="1"/>
  <c r="K53" i="1"/>
  <c r="K55" i="1"/>
  <c r="K56" i="1"/>
  <c r="K57" i="1"/>
  <c r="K61" i="1"/>
  <c r="K62" i="1"/>
  <c r="K63" i="1"/>
  <c r="K64" i="1"/>
  <c r="K65" i="1"/>
  <c r="K68" i="1"/>
  <c r="K69" i="1"/>
  <c r="K70" i="1"/>
  <c r="K71" i="1"/>
  <c r="K74" i="1"/>
  <c r="K85" i="1"/>
  <c r="K86" i="1"/>
  <c r="K87" i="1"/>
  <c r="K88" i="1"/>
  <c r="K89" i="1"/>
  <c r="K90" i="1"/>
  <c r="K92" i="1"/>
  <c r="K93" i="1"/>
  <c r="K95" i="1"/>
  <c r="K96" i="1"/>
  <c r="K98" i="1"/>
  <c r="K99" i="1"/>
  <c r="K101" i="1"/>
  <c r="K102" i="1"/>
  <c r="K103" i="1"/>
  <c r="K104" i="1"/>
  <c r="K105" i="1"/>
  <c r="K106" i="1"/>
  <c r="K109" i="1"/>
  <c r="K110" i="1"/>
  <c r="K111" i="1"/>
  <c r="K112" i="1"/>
  <c r="K113" i="1"/>
  <c r="K115" i="1"/>
  <c r="K117" i="1"/>
  <c r="K119" i="1"/>
  <c r="K122" i="1"/>
  <c r="K123" i="1"/>
  <c r="K124" i="1"/>
  <c r="K125" i="1"/>
  <c r="K126" i="1"/>
  <c r="K127" i="1"/>
  <c r="K135" i="1"/>
  <c r="K136" i="1"/>
  <c r="K141" i="1"/>
  <c r="K142" i="1"/>
  <c r="K143" i="1"/>
  <c r="K144" i="1"/>
  <c r="K145" i="1"/>
  <c r="K146" i="1"/>
  <c r="K147" i="1"/>
  <c r="K148" i="1"/>
  <c r="K152" i="1"/>
  <c r="K153" i="1"/>
  <c r="K154" i="1"/>
  <c r="K155" i="1"/>
  <c r="K156" i="1"/>
  <c r="K157" i="1"/>
  <c r="K158" i="1"/>
  <c r="K159" i="1"/>
  <c r="K166" i="1"/>
  <c r="K167" i="1"/>
  <c r="K168" i="1"/>
  <c r="K169" i="1"/>
  <c r="K170" i="1"/>
  <c r="K173" i="1"/>
  <c r="K174" i="1"/>
  <c r="K175" i="1"/>
  <c r="K177" i="1"/>
  <c r="K178" i="1"/>
  <c r="K180" i="1"/>
  <c r="K181" i="1"/>
  <c r="K190" i="1"/>
  <c r="K191" i="1"/>
  <c r="K192" i="1"/>
  <c r="K193" i="1"/>
  <c r="K194" i="1"/>
  <c r="K195" i="1"/>
  <c r="K201" i="1"/>
  <c r="K203" i="1"/>
  <c r="K204" i="1"/>
  <c r="K205" i="1"/>
  <c r="K206" i="1"/>
  <c r="K207" i="1"/>
  <c r="K211" i="1"/>
  <c r="K213" i="1"/>
  <c r="K214" i="1"/>
  <c r="K223" i="1"/>
  <c r="K227" i="1"/>
  <c r="K228" i="1"/>
  <c r="K229" i="1"/>
  <c r="K230" i="1"/>
  <c r="K234" i="1"/>
  <c r="K235" i="1"/>
  <c r="K236" i="1"/>
  <c r="K238" i="1"/>
  <c r="K239" i="1"/>
  <c r="K242" i="1"/>
  <c r="K243" i="1"/>
  <c r="K251" i="1"/>
  <c r="K252" i="1"/>
  <c r="K253" i="1"/>
  <c r="K257" i="1"/>
  <c r="K258" i="1"/>
  <c r="K260" i="1"/>
  <c r="K265" i="1"/>
  <c r="K268" i="1"/>
  <c r="K270" i="1"/>
  <c r="K271" i="1"/>
  <c r="K272" i="1"/>
  <c r="K273" i="1"/>
  <c r="K274" i="1"/>
  <c r="K275" i="1"/>
  <c r="K276" i="1"/>
  <c r="K281" i="1"/>
  <c r="K282" i="1"/>
  <c r="K283" i="1"/>
  <c r="K284" i="1"/>
  <c r="K285" i="1"/>
  <c r="K286" i="1"/>
  <c r="K287" i="1"/>
  <c r="K291" i="1"/>
  <c r="K292" i="1"/>
  <c r="K293" i="1"/>
  <c r="K298" i="1"/>
  <c r="K300" i="1"/>
  <c r="K301" i="1"/>
  <c r="K303" i="1"/>
  <c r="K304" i="1"/>
  <c r="K305" i="1"/>
  <c r="K306" i="1"/>
  <c r="K309" i="1"/>
  <c r="K310" i="1"/>
  <c r="K316" i="1"/>
  <c r="K317" i="1"/>
  <c r="K318" i="1"/>
  <c r="K319" i="1"/>
  <c r="K324" i="1"/>
  <c r="K325" i="1"/>
  <c r="K326" i="1"/>
  <c r="K327" i="1"/>
  <c r="K328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5" i="1"/>
  <c r="K346" i="1"/>
  <c r="K348" i="1"/>
  <c r="K349" i="1"/>
  <c r="K350" i="1"/>
  <c r="K351" i="1"/>
  <c r="K352" i="1"/>
  <c r="K353" i="1"/>
  <c r="K354" i="1"/>
  <c r="K356" i="1"/>
  <c r="K357" i="1"/>
  <c r="K358" i="1"/>
  <c r="K359" i="1"/>
  <c r="K360" i="1"/>
  <c r="K363" i="1"/>
  <c r="K364" i="1"/>
  <c r="K366" i="1"/>
  <c r="K367" i="1"/>
  <c r="K370" i="1"/>
  <c r="K371" i="1"/>
  <c r="K373" i="1"/>
  <c r="K374" i="1"/>
  <c r="K377" i="1"/>
  <c r="K384" i="1"/>
  <c r="K385" i="1"/>
  <c r="K389" i="1"/>
  <c r="K390" i="1"/>
  <c r="K391" i="1"/>
  <c r="K392" i="1"/>
  <c r="K393" i="1"/>
  <c r="K394" i="1"/>
  <c r="K395" i="1"/>
  <c r="K396" i="1"/>
  <c r="K399" i="1"/>
  <c r="K400" i="1"/>
  <c r="K401" i="1"/>
  <c r="K402" i="1"/>
  <c r="K403" i="1"/>
  <c r="K405" i="1"/>
  <c r="K406" i="1"/>
  <c r="K407" i="1"/>
  <c r="K410" i="1"/>
  <c r="K411" i="1"/>
  <c r="K412" i="1"/>
  <c r="K413" i="1"/>
  <c r="K414" i="1"/>
  <c r="K415" i="1"/>
  <c r="K417" i="1"/>
  <c r="K418" i="1"/>
  <c r="K420" i="1"/>
  <c r="K421" i="1"/>
  <c r="K422" i="1"/>
  <c r="K423" i="1"/>
  <c r="K428" i="1"/>
  <c r="K434" i="1"/>
  <c r="K435" i="1"/>
  <c r="K436" i="1"/>
  <c r="K437" i="1"/>
  <c r="K438" i="1"/>
  <c r="K439" i="1"/>
  <c r="K440" i="1"/>
  <c r="K442" i="1"/>
  <c r="K443" i="1"/>
  <c r="K444" i="1"/>
  <c r="K445" i="1"/>
  <c r="K447" i="1"/>
  <c r="K448" i="1"/>
  <c r="K449" i="1"/>
  <c r="K450" i="1"/>
  <c r="K451" i="1"/>
  <c r="K452" i="1"/>
  <c r="K458" i="1"/>
  <c r="K460" i="1"/>
  <c r="K461" i="1"/>
  <c r="K463" i="1"/>
  <c r="K464" i="1"/>
  <c r="K466" i="1"/>
  <c r="K467" i="1"/>
  <c r="K468" i="1"/>
  <c r="K469" i="1"/>
  <c r="K470" i="1"/>
  <c r="K472" i="1"/>
  <c r="K474" i="1"/>
  <c r="K477" i="1"/>
  <c r="K479" i="1"/>
  <c r="K486" i="1"/>
  <c r="K487" i="1"/>
  <c r="K488" i="1"/>
  <c r="K489" i="1"/>
  <c r="K490" i="1"/>
  <c r="K491" i="1"/>
  <c r="K492" i="1"/>
  <c r="K496" i="1"/>
  <c r="K497" i="1"/>
  <c r="K498" i="1"/>
  <c r="K499" i="1"/>
  <c r="K500" i="1"/>
  <c r="K501" i="1"/>
  <c r="K502" i="1"/>
  <c r="K503" i="1"/>
  <c r="K505" i="1"/>
  <c r="K507" i="1"/>
  <c r="K508" i="1"/>
  <c r="K514" i="1"/>
  <c r="K515" i="1"/>
  <c r="K517" i="1"/>
  <c r="K518" i="1"/>
  <c r="K519" i="1"/>
  <c r="K520" i="1"/>
  <c r="K521" i="1"/>
  <c r="K522" i="1"/>
  <c r="K531" i="1"/>
  <c r="K532" i="1"/>
  <c r="K533" i="1"/>
  <c r="K534" i="1"/>
  <c r="K535" i="1"/>
  <c r="K536" i="1"/>
  <c r="K537" i="1"/>
  <c r="K539" i="1"/>
  <c r="K540" i="1"/>
  <c r="K541" i="1"/>
  <c r="K542" i="1"/>
  <c r="K543" i="1"/>
  <c r="K544" i="1"/>
  <c r="K545" i="1"/>
  <c r="K548" i="1"/>
  <c r="K549" i="1"/>
  <c r="K551" i="1"/>
  <c r="K552" i="1"/>
  <c r="K554" i="1"/>
  <c r="K555" i="1"/>
  <c r="K558" i="1"/>
  <c r="K559" i="1"/>
  <c r="K560" i="1"/>
  <c r="K561" i="1"/>
  <c r="K562" i="1"/>
  <c r="K563" i="1"/>
  <c r="K568" i="1"/>
  <c r="K569" i="1"/>
  <c r="K570" i="1"/>
  <c r="K571" i="1"/>
  <c r="K572" i="1"/>
  <c r="K578" i="1"/>
  <c r="K579" i="1"/>
  <c r="K580" i="1"/>
  <c r="K581" i="1"/>
  <c r="K582" i="1"/>
  <c r="K585" i="1"/>
  <c r="K586" i="1"/>
  <c r="K587" i="1"/>
  <c r="K588" i="1"/>
  <c r="K593" i="1"/>
  <c r="K594" i="1"/>
  <c r="K595" i="1"/>
  <c r="K596" i="1"/>
  <c r="K597" i="1"/>
  <c r="K598" i="1"/>
  <c r="K601" i="1"/>
  <c r="K603" i="1"/>
  <c r="K604" i="1"/>
  <c r="K605" i="1"/>
  <c r="K607" i="1"/>
  <c r="K608" i="1"/>
  <c r="K609" i="1"/>
  <c r="K610" i="1"/>
  <c r="K611" i="1"/>
  <c r="K612" i="1"/>
  <c r="K617" i="1"/>
  <c r="K618" i="1"/>
  <c r="K619" i="1"/>
  <c r="K620" i="1"/>
  <c r="K626" i="1"/>
  <c r="K632" i="1"/>
  <c r="K633" i="1"/>
  <c r="K634" i="1"/>
  <c r="K636" i="1"/>
  <c r="K637" i="1"/>
  <c r="K638" i="1"/>
  <c r="K639" i="1"/>
  <c r="K642" i="1"/>
  <c r="K644" i="1"/>
  <c r="K648" i="1"/>
  <c r="K652" i="1"/>
  <c r="K653" i="1"/>
  <c r="K654" i="1"/>
  <c r="K655" i="1"/>
  <c r="K658" i="1"/>
  <c r="K659" i="1"/>
  <c r="K660" i="1"/>
  <c r="K661" i="1"/>
  <c r="K662" i="1"/>
  <c r="K663" i="1"/>
  <c r="K668" i="1"/>
  <c r="K669" i="1"/>
  <c r="K670" i="1"/>
  <c r="K671" i="1"/>
  <c r="K674" i="1"/>
  <c r="K675" i="1"/>
  <c r="K676" i="1"/>
  <c r="K677" i="1"/>
  <c r="K678" i="1"/>
  <c r="K679" i="1"/>
  <c r="K680" i="1"/>
  <c r="K681" i="1"/>
  <c r="K682" i="1"/>
  <c r="K683" i="1"/>
  <c r="K684" i="1"/>
  <c r="K688" i="1"/>
  <c r="K689" i="1"/>
  <c r="K5" i="1"/>
  <c r="G17" i="1"/>
  <c r="G687" i="1"/>
  <c r="G686" i="1"/>
  <c r="G685" i="1"/>
  <c r="G680" i="1"/>
  <c r="G676" i="1"/>
  <c r="G668" i="1"/>
  <c r="G659" i="1"/>
  <c r="G658" i="1"/>
  <c r="G656" i="1"/>
  <c r="G651" i="1"/>
  <c r="G649" i="1"/>
  <c r="G646" i="1"/>
  <c r="G644" i="1"/>
  <c r="G641" i="1"/>
  <c r="G625" i="1"/>
  <c r="G624" i="1"/>
  <c r="G623" i="1"/>
  <c r="G617" i="1"/>
  <c r="G616" i="1"/>
  <c r="G611" i="1"/>
  <c r="G609" i="1"/>
  <c r="G607" i="1"/>
  <c r="G603" i="1"/>
  <c r="G601" i="1"/>
  <c r="G595" i="1"/>
  <c r="G598" i="1"/>
  <c r="G592" i="1"/>
  <c r="G586" i="1"/>
  <c r="G585" i="1"/>
  <c r="G583" i="1"/>
  <c r="G581" i="1"/>
  <c r="G579" i="1"/>
  <c r="G560" i="1"/>
  <c r="G558" i="1"/>
  <c r="G556" i="1"/>
  <c r="G555" i="1"/>
  <c r="G550" i="1"/>
  <c r="G547" i="1"/>
  <c r="G539" i="1"/>
  <c r="G538" i="1"/>
  <c r="G534" i="1"/>
  <c r="G531" i="1"/>
  <c r="G528" i="1"/>
  <c r="G527" i="1"/>
  <c r="G526" i="1"/>
  <c r="G519" i="1"/>
  <c r="G517" i="1"/>
  <c r="G515" i="1"/>
  <c r="G497" i="1"/>
  <c r="G496" i="1"/>
  <c r="G495" i="1"/>
  <c r="G491" i="1"/>
  <c r="G482" i="1"/>
  <c r="G474" i="1"/>
  <c r="G473" i="1"/>
  <c r="G468" i="1"/>
  <c r="G466" i="1"/>
  <c r="G461" i="1"/>
  <c r="G460" i="1"/>
  <c r="G458" i="1"/>
  <c r="G455" i="1"/>
  <c r="G454" i="1"/>
  <c r="G449" i="1"/>
  <c r="G448" i="1"/>
  <c r="G447" i="1"/>
  <c r="G437" i="1"/>
  <c r="G436" i="1"/>
  <c r="G435" i="1"/>
  <c r="G433" i="1"/>
  <c r="G430" i="1"/>
  <c r="G429" i="1"/>
  <c r="G427" i="1"/>
  <c r="G421" i="1"/>
  <c r="G419" i="1"/>
  <c r="G418" i="1"/>
  <c r="G411" i="1"/>
  <c r="G410" i="1"/>
  <c r="G404" i="1"/>
  <c r="G403" i="1"/>
  <c r="G400" i="1"/>
  <c r="G399" i="1"/>
  <c r="G395" i="1"/>
  <c r="G389" i="1"/>
  <c r="G387" i="1"/>
  <c r="G386" i="1"/>
  <c r="G383" i="1"/>
  <c r="G374" i="1"/>
  <c r="G373" i="1"/>
  <c r="G371" i="1"/>
  <c r="G370" i="1"/>
  <c r="G366" i="1"/>
  <c r="G364" i="1"/>
  <c r="G358" i="1"/>
  <c r="G356" i="1"/>
  <c r="G351" i="1"/>
  <c r="G350" i="1"/>
  <c r="G348" i="1"/>
  <c r="G340" i="1"/>
  <c r="G337" i="1"/>
  <c r="G331" i="1"/>
  <c r="G329" i="1"/>
  <c r="G327" i="1"/>
  <c r="G326" i="1"/>
  <c r="G318" i="1"/>
  <c r="G317" i="1"/>
  <c r="G316" i="1"/>
  <c r="G312" i="1"/>
  <c r="G310" i="1"/>
  <c r="G309" i="1"/>
  <c r="G308" i="1"/>
  <c r="G305" i="1"/>
  <c r="G303" i="1"/>
  <c r="G301" i="1"/>
  <c r="G300" i="1"/>
  <c r="G299" i="1"/>
  <c r="G298" i="1"/>
  <c r="G294" i="1"/>
  <c r="G291" i="1"/>
  <c r="G284" i="1"/>
  <c r="G281" i="1"/>
  <c r="G278" i="1"/>
  <c r="G277" i="1"/>
  <c r="G273" i="1"/>
  <c r="G261" i="1"/>
  <c r="G259" i="1"/>
  <c r="G258" i="1"/>
  <c r="G257" i="1"/>
  <c r="G255" i="1"/>
  <c r="G254" i="1"/>
  <c r="G252" i="1"/>
  <c r="G245" i="1"/>
  <c r="G244" i="1"/>
  <c r="G242" i="1"/>
  <c r="G238" i="1"/>
  <c r="G226" i="1"/>
  <c r="G225" i="1"/>
  <c r="G223" i="1"/>
  <c r="G214" i="1"/>
  <c r="G211" i="1"/>
  <c r="G209" i="1"/>
  <c r="G208" i="1"/>
  <c r="G205" i="1"/>
  <c r="G203" i="1"/>
  <c r="G200" i="1"/>
  <c r="G193" i="1"/>
  <c r="G190" i="1"/>
  <c r="G189" i="1"/>
  <c r="G179" i="1"/>
  <c r="G176" i="1"/>
  <c r="G174" i="1"/>
  <c r="G169" i="1"/>
  <c r="G167" i="1"/>
  <c r="G166" i="1"/>
  <c r="G164" i="1"/>
  <c r="G163" i="1"/>
  <c r="G162" i="1"/>
  <c r="G156" i="1"/>
  <c r="G154" i="1"/>
  <c r="G153" i="1"/>
  <c r="G152" i="1"/>
  <c r="G147" i="1"/>
  <c r="G145" i="1"/>
  <c r="G143" i="1"/>
  <c r="G141" i="1"/>
  <c r="G133" i="1"/>
  <c r="G132" i="1"/>
  <c r="G123" i="1"/>
  <c r="G121" i="1"/>
  <c r="G120" i="1"/>
  <c r="G118" i="1"/>
  <c r="G116" i="1"/>
  <c r="G110" i="1"/>
  <c r="G109" i="1"/>
  <c r="G104" i="1"/>
  <c r="G103" i="1"/>
  <c r="G102" i="1"/>
  <c r="G101" i="1"/>
  <c r="G98" i="1"/>
  <c r="G97" i="1"/>
  <c r="G94" i="1"/>
  <c r="G88" i="1"/>
  <c r="G87" i="1"/>
  <c r="G78" i="1"/>
  <c r="G70" i="1"/>
  <c r="G68" i="1"/>
  <c r="G64" i="1"/>
  <c r="G61" i="1"/>
  <c r="G58" i="1"/>
  <c r="G54" i="1"/>
  <c r="G49" i="1"/>
  <c r="G46" i="1"/>
  <c r="G44" i="1"/>
  <c r="G43" i="1"/>
  <c r="G39" i="1"/>
  <c r="G36" i="1"/>
  <c r="G32" i="1"/>
  <c r="G29" i="1"/>
  <c r="G28" i="1"/>
  <c r="G27" i="1"/>
  <c r="G26" i="1"/>
  <c r="G25" i="1"/>
  <c r="G24" i="1"/>
  <c r="G21" i="1"/>
  <c r="AA709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Uživatel systému Windows</author>
    <author>ZM</author>
    <author>Imunol</author>
    <author>C009745 user</author>
    <author>C009785 User</author>
    <author>OINF</author>
    <author>Ondřej Janča</author>
    <author>Dýšková Tereza, Mgr.</author>
  </authors>
  <commentList>
    <comment ref="I1" authorId="0" shapeId="0" xr:uid="{50A6BBC3-C7C6-4AEF-AA09-CD11DA677A0C}">
      <text>
        <r>
          <rPr>
            <b/>
            <sz val="9"/>
            <color indexed="81"/>
            <rFont val="Tahoma"/>
            <family val="2"/>
            <charset val="238"/>
          </rPr>
          <t>Uživatel systému Windows:</t>
        </r>
        <r>
          <rPr>
            <sz val="9"/>
            <color indexed="81"/>
            <rFont val="Tahoma"/>
            <family val="2"/>
            <charset val="238"/>
          </rPr>
          <t xml:space="preserve">
hodnoceno k 15.2.2024</t>
        </r>
      </text>
    </comment>
    <comment ref="CK1" authorId="1" shapeId="0" xr:uid="{818798B1-C382-4D94-BF06-963E3C7BC384}">
      <text>
        <r>
          <rPr>
            <b/>
            <sz val="9"/>
            <color indexed="81"/>
            <rFont val="Tahoma"/>
            <family val="2"/>
            <charset val="238"/>
          </rPr>
          <t xml:space="preserve">výpočet dle CountBright:
počet CD57+ NK/počet kuliček * počet použitých kuliček / objem vzorku
</t>
        </r>
      </text>
    </comment>
    <comment ref="HB1" authorId="0" shapeId="0" xr:uid="{F01552E0-54C8-4BB5-95C9-9057B8A3C7D6}">
      <text>
        <r>
          <rPr>
            <b/>
            <sz val="9"/>
            <color indexed="81"/>
            <rFont val="Tahoma"/>
            <family val="2"/>
            <charset val="238"/>
          </rPr>
          <t>zvýrazněny hodnoty outside LOD</t>
        </r>
      </text>
    </comment>
    <comment ref="BZ2" authorId="1" shapeId="0" xr:uid="{8AF6A5A5-6820-4F39-A69E-97335158953C}">
      <text>
        <r>
          <rPr>
            <b/>
            <sz val="9"/>
            <color indexed="81"/>
            <rFont val="Tahoma"/>
            <family val="2"/>
            <charset val="238"/>
          </rPr>
          <t>1,6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F5" authorId="2" shapeId="0" xr:uid="{3C55D993-8CED-4DDD-BA9C-16B0309C3AF8}">
      <text>
        <r>
          <rPr>
            <b/>
            <sz val="9"/>
            <color indexed="81"/>
            <rFont val="Tahoma"/>
            <family val="2"/>
            <charset val="238"/>
          </rPr>
          <t>KO z 10.1.2024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S27" authorId="3" shapeId="0" xr:uid="{980DC3DF-EAF7-47F4-A7F8-884156E8504A}">
      <text>
        <r>
          <rPr>
            <b/>
            <sz val="9"/>
            <rFont val="Tahoma"/>
            <family val="2"/>
            <charset val="238"/>
          </rPr>
          <t>oboustranná transplantace plic</t>
        </r>
      </text>
    </comment>
    <comment ref="S28" authorId="3" shapeId="0" xr:uid="{A5C6F922-C942-461E-AA5E-B264DC6F071A}">
      <text>
        <r>
          <rPr>
            <b/>
            <sz val="9"/>
            <rFont val="Tahoma"/>
            <family val="2"/>
            <charset val="238"/>
          </rPr>
          <t>oboustran.transplant.</t>
        </r>
      </text>
    </comment>
    <comment ref="AF29" authorId="1" shapeId="0" xr:uid="{75A2E255-AD7D-4A0C-871C-E891F6A9D578}">
      <text>
        <r>
          <rPr>
            <b/>
            <sz val="9"/>
            <color indexed="81"/>
            <rFont val="Tahoma"/>
            <family val="2"/>
            <charset val="238"/>
          </rPr>
          <t>KO z 27.11.2019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F39" authorId="1" shapeId="0" xr:uid="{FB77B7FB-CF23-4902-ADB5-54987FACEFD4}">
      <text>
        <r>
          <rPr>
            <b/>
            <sz val="9"/>
            <color indexed="81"/>
            <rFont val="Tahoma"/>
            <family val="2"/>
            <charset val="238"/>
          </rPr>
          <t>KO z 1.9., WBC ze 7.9.</t>
        </r>
      </text>
    </comment>
    <comment ref="AF47" authorId="1" shapeId="0" xr:uid="{606B1728-686D-4598-A35B-CFE17721A33F}">
      <text>
        <r>
          <rPr>
            <b/>
            <sz val="9"/>
            <color indexed="81"/>
            <rFont val="Tahoma"/>
            <family val="2"/>
            <charset val="238"/>
          </rPr>
          <t>KO z 22.9.</t>
        </r>
      </text>
    </comment>
    <comment ref="AF61" authorId="1" shapeId="0" xr:uid="{2FB9B978-A971-4BC0-A298-30C6194A5CC6}">
      <text>
        <r>
          <rPr>
            <b/>
            <sz val="9"/>
            <color indexed="81"/>
            <rFont val="Tahoma"/>
            <family val="2"/>
            <charset val="238"/>
          </rPr>
          <t>KO z 30.9.2021</t>
        </r>
      </text>
    </comment>
    <comment ref="AF64" authorId="1" shapeId="0" xr:uid="{9CA2306E-B7D2-4519-A0FF-DD22B142A760}">
      <text>
        <r>
          <rPr>
            <b/>
            <sz val="9"/>
            <color indexed="81"/>
            <rFont val="Tahoma"/>
            <family val="2"/>
            <charset val="238"/>
          </rPr>
          <t>KO z 29.6.2022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F70" authorId="2" shapeId="0" xr:uid="{56AF5182-77DE-4970-99DD-E4768F571AB6}">
      <text>
        <r>
          <rPr>
            <b/>
            <sz val="9"/>
            <color indexed="81"/>
            <rFont val="Tahoma"/>
            <family val="2"/>
            <charset val="238"/>
          </rPr>
          <t>KO z 17.10.2023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F87" authorId="1" shapeId="0" xr:uid="{8A7362A7-3AC4-4111-A057-CBBD7A3B3F3B}">
      <text>
        <r>
          <rPr>
            <b/>
            <sz val="9"/>
            <color indexed="81"/>
            <rFont val="Tahoma"/>
            <family val="2"/>
            <charset val="238"/>
          </rPr>
          <t>KO z 27.11.</t>
        </r>
      </text>
    </comment>
    <comment ref="AF88" authorId="1" shapeId="0" xr:uid="{B91BB434-9D02-4B4B-8B44-C630702C145D}">
      <text>
        <r>
          <rPr>
            <b/>
            <sz val="9"/>
            <color indexed="81"/>
            <rFont val="Tahoma"/>
            <family val="2"/>
            <charset val="238"/>
          </rPr>
          <t>KO z 22.6.</t>
        </r>
      </text>
    </comment>
    <comment ref="AF98" authorId="1" shapeId="0" xr:uid="{BF42EC2D-39D0-4132-995B-1542D0C83738}">
      <text>
        <r>
          <rPr>
            <b/>
            <sz val="9"/>
            <color indexed="81"/>
            <rFont val="Tahoma"/>
            <family val="2"/>
            <charset val="238"/>
          </rPr>
          <t>KO z 21.6.2023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S103" authorId="3" shapeId="0" xr:uid="{BC293A15-F2FB-4973-A993-5FDA3BF38C6C}">
      <text>
        <r>
          <rPr>
            <b/>
            <sz val="9"/>
            <rFont val="Tahoma"/>
            <family val="2"/>
            <charset val="238"/>
          </rPr>
          <t>oboustr.transplant.</t>
        </r>
      </text>
    </comment>
    <comment ref="Q109" authorId="4" shapeId="0" xr:uid="{951B5D15-CFE5-4318-986D-0DEA84A93B44}">
      <text>
        <r>
          <rPr>
            <b/>
            <sz val="9"/>
            <rFont val="Tahoma"/>
            <family val="2"/>
            <charset val="238"/>
          </rPr>
          <t>málo vzorku,jen DNA</t>
        </r>
      </text>
    </comment>
    <comment ref="AF135" authorId="2" shapeId="0" xr:uid="{7CD6CF10-B304-4F17-A320-70B7D6146F48}">
      <text>
        <r>
          <rPr>
            <b/>
            <sz val="9"/>
            <color indexed="81"/>
            <rFont val="Tahoma"/>
            <family val="2"/>
            <charset val="238"/>
          </rPr>
          <t>KO z 9.2.2024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F141" authorId="1" shapeId="0" xr:uid="{F6617313-92EB-4227-8791-34DD82F6ED4D}">
      <text>
        <r>
          <rPr>
            <b/>
            <sz val="9"/>
            <color indexed="81"/>
            <rFont val="Tahoma"/>
            <family val="2"/>
            <charset val="238"/>
          </rPr>
          <t>KO z 15.3.2022</t>
        </r>
      </text>
    </comment>
    <comment ref="AF143" authorId="1" shapeId="0" xr:uid="{871371F1-BDA2-41A5-85D0-F9C18F192E6C}">
      <text>
        <r>
          <rPr>
            <b/>
            <sz val="9"/>
            <color indexed="81"/>
            <rFont val="Tahoma"/>
            <family val="2"/>
            <charset val="238"/>
          </rPr>
          <t>KO z 20.9.2022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F145" authorId="2" shapeId="0" xr:uid="{80222F9E-74E0-4670-9C81-7CD49B018470}">
      <text>
        <r>
          <rPr>
            <b/>
            <sz val="9"/>
            <color indexed="81"/>
            <rFont val="Tahoma"/>
            <family val="2"/>
            <charset val="238"/>
          </rPr>
          <t>KO z 18.9.2023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F147" authorId="2" shapeId="0" xr:uid="{BEB21850-A3D1-44C3-B4A1-2486232AC188}">
      <text>
        <r>
          <rPr>
            <b/>
            <sz val="9"/>
            <color indexed="81"/>
            <rFont val="Tahoma"/>
            <family val="2"/>
            <charset val="238"/>
          </rPr>
          <t>KO z 4.12.2023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F193" authorId="1" shapeId="0" xr:uid="{859AF5B4-4BAA-4D73-8E75-8DF44AD46322}">
      <text>
        <r>
          <rPr>
            <b/>
            <sz val="9"/>
            <color indexed="81"/>
            <rFont val="Tahoma"/>
            <family val="2"/>
            <charset val="238"/>
          </rPr>
          <t>KO z 22.6.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S205" authorId="4" shapeId="0" xr:uid="{15A5ABBE-9D40-4D66-8DE0-B0FD96F47CB5}">
      <text>
        <r>
          <rPr>
            <sz val="9"/>
            <rFont val="Tahoma"/>
            <family val="2"/>
            <charset val="238"/>
          </rPr>
          <t xml:space="preserve">sin-transpl,dx.netranspl.
</t>
        </r>
      </text>
    </comment>
    <comment ref="S214" authorId="3" shapeId="0" xr:uid="{D6C284D7-A95F-449E-B788-31853532413C}">
      <text>
        <r>
          <rPr>
            <b/>
            <sz val="9"/>
            <rFont val="Tahoma"/>
            <family val="2"/>
            <charset val="238"/>
          </rPr>
          <t>oboustranná transplantace</t>
        </r>
      </text>
    </comment>
    <comment ref="S223" authorId="4" shapeId="0" xr:uid="{2CAC9767-7620-4BF5-968B-839C59AD3602}">
      <text>
        <r>
          <rPr>
            <sz val="9"/>
            <rFont val="Tahoma"/>
            <family val="2"/>
            <charset val="238"/>
          </rPr>
          <t xml:space="preserve">po transpl.-oboustr.
</t>
        </r>
      </text>
    </comment>
    <comment ref="J224" authorId="5" shapeId="0" xr:uid="{608810B4-2D23-428E-AC58-2C915714A1B0}">
      <text>
        <r>
          <rPr>
            <b/>
            <sz val="10"/>
            <rFont val="Tahoma"/>
            <family val="2"/>
            <charset val="238"/>
          </rPr>
          <t>dohláška, DNA v laboratoři</t>
        </r>
        <r>
          <rPr>
            <sz val="10"/>
            <rFont val="Tahoma"/>
            <family val="2"/>
            <charset val="238"/>
          </rPr>
          <t xml:space="preserve">
</t>
        </r>
      </text>
    </comment>
    <comment ref="AF238" authorId="1" shapeId="0" xr:uid="{17CA4A4C-2018-483F-A785-E14E1C4CC557}">
      <text>
        <r>
          <rPr>
            <b/>
            <sz val="9"/>
            <color indexed="81"/>
            <rFont val="Tahoma"/>
            <family val="2"/>
            <charset val="238"/>
          </rPr>
          <t>KO z 26.5.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F242" authorId="2" shapeId="0" xr:uid="{F8868852-8A3D-46EF-877A-4BD3B47E5CD8}">
      <text>
        <r>
          <rPr>
            <b/>
            <sz val="9"/>
            <color indexed="81"/>
            <rFont val="Tahoma"/>
            <family val="2"/>
            <charset val="238"/>
          </rPr>
          <t>KO z 26.7.2023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F253" authorId="1" shapeId="0" xr:uid="{7E02FA5C-491A-480A-80EE-602650D1D70C}">
      <text>
        <r>
          <rPr>
            <b/>
            <sz val="9"/>
            <color indexed="81"/>
            <rFont val="Tahoma"/>
            <family val="2"/>
            <charset val="238"/>
          </rPr>
          <t xml:space="preserve">KO z 15.5.2020
</t>
        </r>
      </text>
    </comment>
    <comment ref="S257" authorId="3" shapeId="0" xr:uid="{F21A2DF2-5113-4155-97F6-1D1F7843217C}">
      <text>
        <r>
          <rPr>
            <b/>
            <sz val="9"/>
            <rFont val="Tahoma"/>
            <family val="2"/>
            <charset val="238"/>
          </rPr>
          <t>po transplantaci plic</t>
        </r>
      </text>
    </comment>
    <comment ref="AF273" authorId="1" shapeId="0" xr:uid="{5A51BD76-B972-4E3B-B97B-9243A1C84136}">
      <text>
        <r>
          <rPr>
            <b/>
            <sz val="9"/>
            <color indexed="81"/>
            <rFont val="Tahoma"/>
            <family val="2"/>
            <charset val="238"/>
          </rPr>
          <t>KO z 28.9.2022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F281" authorId="1" shapeId="0" xr:uid="{2EC1AFD3-BAA6-4DFF-9A35-491F377130A5}">
      <text>
        <r>
          <rPr>
            <b/>
            <sz val="9"/>
            <color indexed="81"/>
            <rFont val="Tahoma"/>
            <family val="2"/>
            <charset val="238"/>
          </rPr>
          <t>KO z 30.3.2022</t>
        </r>
      </text>
    </comment>
    <comment ref="AF284" authorId="1" shapeId="0" xr:uid="{A30BA953-18F1-4CA0-BE04-42323FEF3068}">
      <text>
        <r>
          <rPr>
            <b/>
            <sz val="9"/>
            <color indexed="81"/>
            <rFont val="Tahoma"/>
            <family val="2"/>
            <charset val="238"/>
          </rPr>
          <t>KO z 27.9.2022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S298" authorId="4" shapeId="0" xr:uid="{437A8A37-40BF-4E2D-A668-86EDF23ECE6A}">
      <text>
        <r>
          <rPr>
            <b/>
            <sz val="9"/>
            <rFont val="Tahoma"/>
            <family val="2"/>
            <charset val="238"/>
          </rPr>
          <t>sin(transplant)+dx.</t>
        </r>
      </text>
    </comment>
    <comment ref="S300" authorId="4" shapeId="0" xr:uid="{ECDD279E-48B6-44BC-BF1C-F2F144C80C8E}">
      <text>
        <r>
          <rPr>
            <b/>
            <sz val="9"/>
            <rFont val="Tahoma"/>
            <family val="2"/>
            <charset val="238"/>
          </rPr>
          <t>sin.-transplant+ dex.-netranspl.</t>
        </r>
      </text>
    </comment>
    <comment ref="S301" authorId="4" shapeId="0" xr:uid="{F3107B5E-C4B1-484F-81A0-48B1D138A840}">
      <text>
        <r>
          <rPr>
            <b/>
            <sz val="9"/>
            <rFont val="Tahoma"/>
            <family val="2"/>
            <charset val="238"/>
          </rPr>
          <t>1sin+1dx</t>
        </r>
      </text>
    </comment>
    <comment ref="AK305" authorId="2" shapeId="0" xr:uid="{51D0615F-29DC-4283-BB0C-AEEBCDA121B6}">
      <text>
        <r>
          <rPr>
            <b/>
            <sz val="9"/>
            <color indexed="81"/>
            <rFont val="Tahoma"/>
            <family val="2"/>
            <charset val="238"/>
          </rPr>
          <t>WBC z 6.11.2023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S310" authorId="3" shapeId="0" xr:uid="{EBFB6F35-C682-4BF7-A381-112AD3B6DFDC}">
      <text>
        <r>
          <rPr>
            <b/>
            <sz val="9"/>
            <rFont val="Tahoma"/>
            <family val="2"/>
            <charset val="238"/>
          </rPr>
          <t>oboustranná transpl.plic</t>
        </r>
      </text>
    </comment>
    <comment ref="AF327" authorId="1" shapeId="0" xr:uid="{B108CCF5-7B50-4002-9321-50E3B13E73A5}">
      <text>
        <r>
          <rPr>
            <b/>
            <sz val="9"/>
            <color indexed="81"/>
            <rFont val="Tahoma"/>
            <family val="2"/>
            <charset val="238"/>
          </rPr>
          <t xml:space="preserve">KO z 11.11.2022
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F331" authorId="1" shapeId="0" xr:uid="{A9A3549C-F055-41C5-A926-B1D4E0F04D1E}">
      <text>
        <r>
          <rPr>
            <b/>
            <sz val="9"/>
            <color indexed="81"/>
            <rFont val="Tahoma"/>
            <family val="2"/>
            <charset val="238"/>
          </rPr>
          <t xml:space="preserve">KO z 3.5.2022
</t>
        </r>
      </text>
    </comment>
    <comment ref="AF337" authorId="1" shapeId="0" xr:uid="{D97E0E8C-B563-4719-880F-22B761F086DE}">
      <text>
        <r>
          <rPr>
            <b/>
            <sz val="9"/>
            <color indexed="81"/>
            <rFont val="Tahoma"/>
            <family val="2"/>
            <charset val="238"/>
          </rPr>
          <t>KO z 20.9.2022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F340" authorId="1" shapeId="0" xr:uid="{6A7556B1-05EA-4D6C-BF2D-6C1BBD527DA4}">
      <text>
        <r>
          <rPr>
            <b/>
            <sz val="9"/>
            <color indexed="81"/>
            <rFont val="Tahoma"/>
            <family val="2"/>
            <charset val="238"/>
          </rPr>
          <t>KO z 17.1.2023</t>
        </r>
      </text>
    </comment>
    <comment ref="AF342" authorId="2" shapeId="0" xr:uid="{200D873F-F335-49B5-A344-0CCF225896DF}">
      <text>
        <r>
          <rPr>
            <b/>
            <sz val="9"/>
            <color indexed="81"/>
            <rFont val="Tahoma"/>
            <family val="2"/>
            <charset val="238"/>
          </rPr>
          <t>KO z 17.1.2024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F351" authorId="6" shapeId="0" xr:uid="{0EF2E181-0037-4D96-806B-B5E6D7CC5B3A}">
      <text>
        <r>
          <rPr>
            <b/>
            <sz val="9"/>
            <color indexed="81"/>
            <rFont val="Tahoma"/>
            <family val="2"/>
          </rPr>
          <t>celý KO z 2020/08/14</t>
        </r>
      </text>
    </comment>
    <comment ref="AF356" authorId="1" shapeId="0" xr:uid="{5B99EF7A-F129-43FF-B64E-F73683476B9F}">
      <text>
        <r>
          <rPr>
            <b/>
            <sz val="9"/>
            <color indexed="81"/>
            <rFont val="Tahoma"/>
            <family val="2"/>
            <charset val="238"/>
          </rPr>
          <t>KO z 24.6.</t>
        </r>
      </text>
    </comment>
    <comment ref="AF360" authorId="1" shapeId="0" xr:uid="{69679795-FFA5-4C74-9788-DACE7AB9C019}">
      <text>
        <r>
          <rPr>
            <b/>
            <sz val="9"/>
            <color indexed="81"/>
            <rFont val="Tahoma"/>
            <family val="2"/>
            <charset val="238"/>
          </rPr>
          <t>KO z 2.6.2022</t>
        </r>
      </text>
    </comment>
    <comment ref="S370" authorId="3" shapeId="0" xr:uid="{364F4E02-7E33-4774-8955-CB2039364DE6}">
      <text>
        <r>
          <rPr>
            <b/>
            <sz val="9"/>
            <rFont val="Tahoma"/>
            <family val="2"/>
            <charset val="238"/>
          </rPr>
          <t>sin.transplant.+dx.netransplant.</t>
        </r>
      </text>
    </comment>
    <comment ref="S371" authorId="3" shapeId="0" xr:uid="{D659F8B0-60BB-4FC6-8271-E44B8B99F62A}">
      <text>
        <r>
          <rPr>
            <b/>
            <sz val="9"/>
            <rFont val="Tahoma"/>
            <family val="2"/>
            <charset val="238"/>
          </rPr>
          <t>bal-levá pl.,výplach-pravá pl.</t>
        </r>
      </text>
    </comment>
    <comment ref="Q373" authorId="4" shapeId="0" xr:uid="{3E2B81D2-BD61-459D-A238-5CF3DCCC4D30}">
      <text>
        <r>
          <rPr>
            <b/>
            <sz val="9"/>
            <rFont val="Tahoma"/>
            <family val="2"/>
            <charset val="238"/>
          </rPr>
          <t>nedělala se izolace bb-málo vzorku</t>
        </r>
      </text>
    </comment>
    <comment ref="S373" authorId="4" shapeId="0" xr:uid="{2BC55A41-3193-4C40-8197-C6946A4F7B75}">
      <text>
        <r>
          <rPr>
            <b/>
            <sz val="9"/>
            <rFont val="Tahoma"/>
            <family val="2"/>
            <charset val="238"/>
          </rPr>
          <t>sin(transpl.)+dx(in situ)</t>
        </r>
      </text>
    </comment>
    <comment ref="S374" authorId="4" shapeId="0" xr:uid="{98164373-56CB-41B3-B96B-0A970D1B8813}">
      <text>
        <r>
          <rPr>
            <b/>
            <sz val="9"/>
            <rFont val="Tahoma"/>
            <family val="2"/>
            <charset val="238"/>
          </rPr>
          <t>Isin+IIdx</t>
        </r>
      </text>
    </comment>
    <comment ref="AF389" authorId="1" shapeId="0" xr:uid="{8564FAFD-0D52-48BC-8017-E8EFD287993C}">
      <text>
        <r>
          <rPr>
            <b/>
            <sz val="9"/>
            <color indexed="81"/>
            <rFont val="Tahoma"/>
            <family val="2"/>
            <charset val="238"/>
          </rPr>
          <t>KO z 29.3.2022</t>
        </r>
      </text>
    </comment>
    <comment ref="AF395" authorId="1" shapeId="0" xr:uid="{F891135A-F1D5-4745-8569-F104AF95193B}">
      <text>
        <r>
          <rPr>
            <b/>
            <sz val="9"/>
            <color indexed="81"/>
            <rFont val="Tahoma"/>
            <family val="2"/>
            <charset val="238"/>
          </rPr>
          <t>KO z 27.9.2022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F437" authorId="1" shapeId="0" xr:uid="{C9AC9B41-A2B5-456F-80BE-CE03BA289321}">
      <text>
        <r>
          <rPr>
            <b/>
            <sz val="9"/>
            <color indexed="81"/>
            <rFont val="Tahoma"/>
            <family val="2"/>
            <charset val="238"/>
          </rPr>
          <t>KO z 15.9.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S447" authorId="3" shapeId="0" xr:uid="{F17291C5-FEBE-4510-8434-46E614B54760}">
      <text>
        <r>
          <rPr>
            <b/>
            <sz val="9"/>
            <rFont val="Tahoma"/>
            <family val="2"/>
            <charset val="238"/>
          </rPr>
          <t>transpl.sin+dx</t>
        </r>
      </text>
    </comment>
    <comment ref="S449" authorId="3" shapeId="0" xr:uid="{E8A24CE1-EC95-405F-B9BE-FC95C1180196}">
      <text>
        <r>
          <rPr>
            <b/>
            <sz val="9"/>
            <rFont val="Tahoma"/>
            <family val="2"/>
            <charset val="238"/>
          </rPr>
          <t>transplantace plic</t>
        </r>
      </text>
    </comment>
    <comment ref="S458" authorId="4" shapeId="0" xr:uid="{C239E993-71C4-4125-A4AC-4262B10FF52B}">
      <text>
        <r>
          <rPr>
            <sz val="9"/>
            <rFont val="Tahoma"/>
            <family val="2"/>
            <charset val="238"/>
          </rPr>
          <t xml:space="preserve">po transpl.-oboustr.
</t>
        </r>
      </text>
    </comment>
    <comment ref="AF491" authorId="1" shapeId="0" xr:uid="{B1B710F7-1B7B-4CA4-A0E9-1B8028EBF0B0}">
      <text>
        <r>
          <rPr>
            <b/>
            <sz val="9"/>
            <color indexed="81"/>
            <rFont val="Tahoma"/>
            <family val="2"/>
            <charset val="238"/>
          </rPr>
          <t>KO z 7.12.2022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F500" authorId="1" shapeId="0" xr:uid="{82497BBE-13CB-443E-8FAE-04690D071621}">
      <text>
        <r>
          <rPr>
            <b/>
            <sz val="9"/>
            <color indexed="81"/>
            <rFont val="Tahoma"/>
            <family val="2"/>
            <charset val="238"/>
          </rPr>
          <t>KO z 22.9.</t>
        </r>
      </text>
    </comment>
    <comment ref="AF517" authorId="2" shapeId="0" xr:uid="{ABEE3AD5-B0D8-444B-8EB5-C02815C98CC6}">
      <text>
        <r>
          <rPr>
            <b/>
            <sz val="9"/>
            <color indexed="81"/>
            <rFont val="Tahoma"/>
            <family val="2"/>
            <charset val="238"/>
          </rPr>
          <t>KO z 6.9.2023</t>
        </r>
      </text>
    </comment>
    <comment ref="AF519" authorId="2" shapeId="0" xr:uid="{9C926E16-88A6-47EA-B11B-A3D218406BB4}">
      <text>
        <r>
          <rPr>
            <b/>
            <sz val="9"/>
            <color indexed="81"/>
            <rFont val="Tahoma"/>
            <family val="2"/>
            <charset val="238"/>
          </rPr>
          <t>KO z 24.11.2023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F521" authorId="7" shapeId="0" xr:uid="{C27AFBAE-26BD-41BF-9DE2-07AD7A4D0746}">
      <text>
        <r>
          <rPr>
            <b/>
            <sz val="9"/>
            <color indexed="81"/>
            <rFont val="Tahoma"/>
            <family val="2"/>
            <charset val="238"/>
          </rPr>
          <t>Dýšková Tereza, Mgr.:</t>
        </r>
        <r>
          <rPr>
            <sz val="9"/>
            <color indexed="81"/>
            <rFont val="Tahoma"/>
            <family val="2"/>
            <charset val="238"/>
          </rPr>
          <t xml:space="preserve">
KO z 13.3.2024</t>
        </r>
      </text>
    </comment>
    <comment ref="S540" authorId="3" shapeId="0" xr:uid="{4FC87252-84DA-4B63-BE88-3C38CBDA86C0}">
      <text>
        <r>
          <rPr>
            <b/>
            <sz val="9"/>
            <rFont val="Tahoma"/>
            <family val="2"/>
            <charset val="238"/>
          </rPr>
          <t>levá</t>
        </r>
      </text>
    </comment>
    <comment ref="S541" authorId="3" shapeId="0" xr:uid="{7575B0A8-602D-44B0-83C3-9B9C05F52547}">
      <text>
        <r>
          <rPr>
            <b/>
            <sz val="9"/>
            <rFont val="Tahoma"/>
            <family val="2"/>
            <charset val="238"/>
          </rPr>
          <t>pravá</t>
        </r>
      </text>
    </comment>
    <comment ref="AF558" authorId="1" shapeId="0" xr:uid="{D3C9641F-3330-411E-AB4F-A142A1659CFB}">
      <text>
        <r>
          <rPr>
            <b/>
            <sz val="9"/>
            <color indexed="81"/>
            <rFont val="Tahoma"/>
            <family val="2"/>
            <charset val="238"/>
          </rPr>
          <t>KO z 25.4.2023</t>
        </r>
      </text>
    </comment>
    <comment ref="AF560" authorId="2" shapeId="0" xr:uid="{4FE292CF-63F7-49CE-BEBA-637F28D62E8C}">
      <text>
        <r>
          <rPr>
            <b/>
            <sz val="9"/>
            <color indexed="81"/>
            <rFont val="Tahoma"/>
            <family val="2"/>
            <charset val="238"/>
          </rPr>
          <t>KO z 18.7.2023</t>
        </r>
      </text>
    </comment>
    <comment ref="AF562" authorId="2" shapeId="0" xr:uid="{F27ABB39-FC93-4339-BD63-A6B0FA172C77}">
      <text>
        <r>
          <rPr>
            <b/>
            <sz val="9"/>
            <color indexed="81"/>
            <rFont val="Tahoma"/>
            <family val="2"/>
            <charset val="238"/>
          </rPr>
          <t>KO z 9.2.2024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F570" authorId="1" shapeId="0" xr:uid="{99F81555-4402-4BE7-949B-CACD74FDDEA2}">
      <text>
        <r>
          <rPr>
            <b/>
            <sz val="9"/>
            <color indexed="81"/>
            <rFont val="Tahoma"/>
            <family val="2"/>
            <charset val="238"/>
          </rPr>
          <t>KO z 13.9.2022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F579" authorId="1" shapeId="0" xr:uid="{63B1EDEB-A618-4350-8583-62F19B947D57}">
      <text>
        <r>
          <rPr>
            <b/>
            <sz val="9"/>
            <color indexed="81"/>
            <rFont val="Tahoma"/>
            <family val="2"/>
            <charset val="238"/>
          </rPr>
          <t>KO z 17.1.2023</t>
        </r>
      </text>
    </comment>
    <comment ref="AF581" authorId="1" shapeId="0" xr:uid="{101DBBE2-BDF3-4F05-A22A-A10921DE8452}">
      <text>
        <r>
          <rPr>
            <b/>
            <sz val="9"/>
            <color indexed="81"/>
            <rFont val="Tahoma"/>
            <family val="2"/>
            <charset val="238"/>
          </rPr>
          <t>KO z 26.4.2023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S586" authorId="4" shapeId="0" xr:uid="{5D182C4D-D0E8-4B4A-9701-4121B28A7E48}">
      <text>
        <r>
          <rPr>
            <b/>
            <sz val="9"/>
            <rFont val="Tahoma"/>
            <family val="2"/>
            <charset val="238"/>
          </rPr>
          <t>bilat.</t>
        </r>
      </text>
    </comment>
    <comment ref="AF597" authorId="2" shapeId="0" xr:uid="{F897C9AA-AAB2-4448-9E0E-B2A1E010C1DF}">
      <text>
        <r>
          <rPr>
            <b/>
            <sz val="9"/>
            <color indexed="81"/>
            <rFont val="Tahoma"/>
            <family val="2"/>
            <charset val="238"/>
          </rPr>
          <t>KO z 5.9.2023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F607" authorId="1" shapeId="0" xr:uid="{71AD86F3-7BF9-4036-91A1-3AD684DC5545}">
      <text>
        <r>
          <rPr>
            <b/>
            <sz val="9"/>
            <color indexed="81"/>
            <rFont val="Tahoma"/>
            <family val="2"/>
            <charset val="238"/>
          </rPr>
          <t>KO z 31.5.2023</t>
        </r>
      </text>
    </comment>
    <comment ref="AF609" authorId="2" shapeId="0" xr:uid="{24D7A2D6-C927-4CDD-8B07-F0C486258D97}">
      <text>
        <r>
          <rPr>
            <b/>
            <sz val="9"/>
            <color indexed="81"/>
            <rFont val="Tahoma"/>
            <family val="2"/>
            <charset val="238"/>
          </rPr>
          <t>KO z 19.7.2023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F611" authorId="2" shapeId="0" xr:uid="{758B2776-42B9-4D9A-BEDB-B243DB063B85}">
      <text>
        <r>
          <rPr>
            <b/>
            <sz val="9"/>
            <color indexed="81"/>
            <rFont val="Tahoma"/>
            <family val="2"/>
            <charset val="238"/>
          </rPr>
          <t>KO z 22.11.2023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F613" authorId="7" shapeId="0" xr:uid="{DD1C39A4-36F2-4C61-9141-911EB6B1D63E}">
      <text>
        <r>
          <rPr>
            <b/>
            <sz val="9"/>
            <color indexed="81"/>
            <rFont val="Tahoma"/>
            <family val="2"/>
            <charset val="238"/>
          </rPr>
          <t>Dýšková Tereza, Mgr.:</t>
        </r>
        <r>
          <rPr>
            <sz val="9"/>
            <color indexed="81"/>
            <rFont val="Tahoma"/>
            <family val="2"/>
            <charset val="238"/>
          </rPr>
          <t xml:space="preserve">
KO z 17.4.2024</t>
        </r>
      </text>
    </comment>
    <comment ref="AF676" authorId="1" shapeId="0" xr:uid="{C6CB9B0F-AD0A-4B54-8CA8-E23A36480175}">
      <text>
        <r>
          <rPr>
            <b/>
            <sz val="9"/>
            <color indexed="81"/>
            <rFont val="Tahoma"/>
            <family val="2"/>
            <charset val="238"/>
          </rPr>
          <t>KO ze 17.6.2022</t>
        </r>
      </text>
    </comment>
    <comment ref="AF688" authorId="2" shapeId="0" xr:uid="{7EEB4C58-C5C8-4214-A422-4179F6EDA341}">
      <text>
        <r>
          <rPr>
            <b/>
            <sz val="9"/>
            <color indexed="81"/>
            <rFont val="Tahoma"/>
            <family val="2"/>
            <charset val="238"/>
          </rPr>
          <t>KO z 14.2.2024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F690" authorId="7" shapeId="0" xr:uid="{1A901D72-B8D8-4FBE-B467-1668CB0A84CF}">
      <text>
        <r>
          <rPr>
            <b/>
            <sz val="9"/>
            <color indexed="81"/>
            <rFont val="Tahoma"/>
            <family val="2"/>
            <charset val="238"/>
          </rPr>
          <t>Dýšková Tereza, Mgr.:</t>
        </r>
        <r>
          <rPr>
            <sz val="9"/>
            <color indexed="81"/>
            <rFont val="Tahoma"/>
            <family val="2"/>
            <charset val="238"/>
          </rPr>
          <t xml:space="preserve">
KO z 27.3.2024</t>
        </r>
      </text>
    </comment>
    <comment ref="AF692" authorId="7" shapeId="0" xr:uid="{B47B27D5-FCBD-4C2F-B7F0-CE1C8CB0BEF5}">
      <text>
        <r>
          <rPr>
            <b/>
            <sz val="9"/>
            <color indexed="81"/>
            <rFont val="Tahoma"/>
            <family val="2"/>
            <charset val="238"/>
          </rPr>
          <t>Dýšková Tereza, Mgr.:</t>
        </r>
        <r>
          <rPr>
            <sz val="9"/>
            <color indexed="81"/>
            <rFont val="Tahoma"/>
            <family val="2"/>
            <charset val="238"/>
          </rPr>
          <t xml:space="preserve">
KO z 22.05.2024</t>
        </r>
      </text>
    </comment>
    <comment ref="AF709" authorId="7" shapeId="0" xr:uid="{5143AF48-D745-436A-A5D3-03F956FC704D}">
      <text>
        <r>
          <rPr>
            <b/>
            <sz val="9"/>
            <color indexed="81"/>
            <rFont val="Tahoma"/>
            <family val="2"/>
            <charset val="238"/>
          </rPr>
          <t>Dýšková Tereza, Mgr.:</t>
        </r>
        <r>
          <rPr>
            <sz val="9"/>
            <color indexed="81"/>
            <rFont val="Tahoma"/>
            <family val="2"/>
            <charset val="238"/>
          </rPr>
          <t xml:space="preserve">
KO z 14.5.2024</t>
        </r>
      </text>
    </comment>
  </commentList>
</comments>
</file>

<file path=xl/sharedStrings.xml><?xml version="1.0" encoding="utf-8"?>
<sst xmlns="http://schemas.openxmlformats.org/spreadsheetml/2006/main" count="20829" uniqueCount="1961">
  <si>
    <t>CRYO prezervace</t>
  </si>
  <si>
    <t>Bronchoskopie po LuTx</t>
  </si>
  <si>
    <t>LuTx#</t>
  </si>
  <si>
    <t>příjmení  jméno</t>
  </si>
  <si>
    <t>rodné číslo</t>
  </si>
  <si>
    <t>datum BSK</t>
  </si>
  <si>
    <t xml:space="preserve">datum </t>
  </si>
  <si>
    <t>odběr</t>
  </si>
  <si>
    <t>DNA</t>
  </si>
  <si>
    <t>bb flow</t>
  </si>
  <si>
    <t>sérum</t>
  </si>
  <si>
    <t>buňky</t>
  </si>
  <si>
    <t>plazma</t>
  </si>
  <si>
    <t>BAL</t>
  </si>
  <si>
    <t>bb</t>
  </si>
  <si>
    <t>jméno</t>
  </si>
  <si>
    <t>věk při Tx</t>
  </si>
  <si>
    <t>Tx</t>
  </si>
  <si>
    <t>od LuTX (měsíce)</t>
  </si>
  <si>
    <t>protokol</t>
  </si>
  <si>
    <t>mimo protokol</t>
  </si>
  <si>
    <t>komplikace</t>
  </si>
  <si>
    <t>CT plic</t>
  </si>
  <si>
    <t>spiro</t>
  </si>
  <si>
    <t>BALt</t>
  </si>
  <si>
    <t>histol</t>
  </si>
  <si>
    <t>CMV laváž</t>
  </si>
  <si>
    <t>CMVkrev</t>
  </si>
  <si>
    <t>odběru</t>
  </si>
  <si>
    <t>č.</t>
  </si>
  <si>
    <t>ng/μl</t>
  </si>
  <si>
    <t>S</t>
  </si>
  <si>
    <t>P</t>
  </si>
  <si>
    <t>T</t>
  </si>
  <si>
    <t>F</t>
  </si>
  <si>
    <t>pouze BAL</t>
  </si>
  <si>
    <t>TBB+BAL</t>
  </si>
  <si>
    <t>kryoTBB+BAL</t>
  </si>
  <si>
    <t>PNO</t>
  </si>
  <si>
    <t>krvácení</t>
  </si>
  <si>
    <t>FEV1</t>
  </si>
  <si>
    <t>VC</t>
  </si>
  <si>
    <t>cytol</t>
  </si>
  <si>
    <t>kult</t>
  </si>
  <si>
    <t>mykol</t>
  </si>
  <si>
    <t>bakt.</t>
  </si>
  <si>
    <t>rejekce</t>
  </si>
  <si>
    <t>typ</t>
  </si>
  <si>
    <t>jiné</t>
  </si>
  <si>
    <t>ks</t>
  </si>
  <si>
    <t>Adler Břetislav</t>
  </si>
  <si>
    <t>20721_BA_24</t>
  </si>
  <si>
    <t>50,8*</t>
  </si>
  <si>
    <t>Z942</t>
  </si>
  <si>
    <t>PLIC-broncho</t>
  </si>
  <si>
    <t>m</t>
  </si>
  <si>
    <t>20722_BA_24</t>
  </si>
  <si>
    <t>Albrecht Antonín</t>
  </si>
  <si>
    <t>6909041898</t>
  </si>
  <si>
    <t>15717_AA_21</t>
  </si>
  <si>
    <t>Plic-broncho</t>
  </si>
  <si>
    <t>Albrecht</t>
  </si>
  <si>
    <t>neutrofilní</t>
  </si>
  <si>
    <t>A0B0C0</t>
  </si>
  <si>
    <t>17545_AA_22</t>
  </si>
  <si>
    <t>Plic-TRN</t>
  </si>
  <si>
    <t>17806_AA_22</t>
  </si>
  <si>
    <t>PLIC-AMK</t>
  </si>
  <si>
    <t>Bača</t>
  </si>
  <si>
    <t>bez alveolitidy</t>
  </si>
  <si>
    <t>A0BxCx</t>
  </si>
  <si>
    <t>alveolární kostní metaplázie</t>
  </si>
  <si>
    <t>5708081082</t>
  </si>
  <si>
    <t>13652_VB_20</t>
  </si>
  <si>
    <t>Báča Václav</t>
  </si>
  <si>
    <t>Plic-amb</t>
  </si>
  <si>
    <t>Bahník Marcel</t>
  </si>
  <si>
    <t>8034_MB_18</t>
  </si>
  <si>
    <t>Bahník</t>
  </si>
  <si>
    <t>A1B0C0</t>
  </si>
  <si>
    <t>ACR</t>
  </si>
  <si>
    <t>8692_MB_18</t>
  </si>
  <si>
    <t>7,4*</t>
  </si>
  <si>
    <t>lymfocytární</t>
  </si>
  <si>
    <t>A2B1C0</t>
  </si>
  <si>
    <t>9283_MB_18</t>
  </si>
  <si>
    <t>A</t>
  </si>
  <si>
    <t>9782_MB_18</t>
  </si>
  <si>
    <t>10423_MB_19</t>
  </si>
  <si>
    <t>Mycobacterium avium</t>
  </si>
  <si>
    <t>A1B1C0</t>
  </si>
  <si>
    <t>7003303318</t>
  </si>
  <si>
    <t>11956_MB_19</t>
  </si>
  <si>
    <t>17409_MB_22</t>
  </si>
  <si>
    <t>17636_MB_22</t>
  </si>
  <si>
    <t>lymfocytární, neutrofilní</t>
  </si>
  <si>
    <t>18405_MB_22</t>
  </si>
  <si>
    <t>Barth Michal</t>
  </si>
  <si>
    <t>8910112904</t>
  </si>
  <si>
    <t>12754_MB_20</t>
  </si>
  <si>
    <t xml:space="preserve">Barth </t>
  </si>
  <si>
    <t>12760_MB_20</t>
  </si>
  <si>
    <t>13331_MB_20</t>
  </si>
  <si>
    <t>13360_MB_20</t>
  </si>
  <si>
    <t>17897_MB_22</t>
  </si>
  <si>
    <t>18320_MB_22</t>
  </si>
  <si>
    <t>Batka Ctibor</t>
  </si>
  <si>
    <t>11621_CB_19</t>
  </si>
  <si>
    <t>Batka</t>
  </si>
  <si>
    <t>MRSA</t>
  </si>
  <si>
    <t>A2BxC0</t>
  </si>
  <si>
    <t>7706255238</t>
  </si>
  <si>
    <t>12049_CB_19</t>
  </si>
  <si>
    <t>J848</t>
  </si>
  <si>
    <t>12907_CB_20</t>
  </si>
  <si>
    <t>12937_CB_20</t>
  </si>
  <si>
    <t>13621_CB_20</t>
  </si>
  <si>
    <t>13682_CB_20</t>
  </si>
  <si>
    <t>17861_CB_22</t>
  </si>
  <si>
    <t>18285_CB_22</t>
  </si>
  <si>
    <t>Bažant Ivan</t>
  </si>
  <si>
    <t>5405073993</t>
  </si>
  <si>
    <t>13121_IB_20</t>
  </si>
  <si>
    <t xml:space="preserve">Bažant </t>
  </si>
  <si>
    <t>COP</t>
  </si>
  <si>
    <t>13531_IB_20</t>
  </si>
  <si>
    <t>13622_IB_20</t>
  </si>
  <si>
    <t>13683_IB_20</t>
  </si>
  <si>
    <t>Bednařík Pavel</t>
  </si>
  <si>
    <t>8230_PB_18</t>
  </si>
  <si>
    <t>J989</t>
  </si>
  <si>
    <t>6803050331</t>
  </si>
  <si>
    <t>16176_PB_21</t>
  </si>
  <si>
    <t xml:space="preserve">Bednařík </t>
  </si>
  <si>
    <t>16177_PB_21</t>
  </si>
  <si>
    <t>17677_PB_22</t>
  </si>
  <si>
    <t>Plic-AMB</t>
  </si>
  <si>
    <t>17689_PB_22</t>
  </si>
  <si>
    <t>17871_PB_22</t>
  </si>
  <si>
    <t>Boršošová Eliška</t>
  </si>
  <si>
    <t>9359115513</t>
  </si>
  <si>
    <t>19130_EB_23</t>
  </si>
  <si>
    <t>Boršošová</t>
  </si>
  <si>
    <t>neutrofilní, eosinofilní</t>
  </si>
  <si>
    <t>Candida glabrata</t>
  </si>
  <si>
    <t>19131_EB_23</t>
  </si>
  <si>
    <t>20159_EB_23</t>
  </si>
  <si>
    <t>20160_EB_23</t>
  </si>
  <si>
    <t>Braxatorisová Karla</t>
  </si>
  <si>
    <t>6953095765</t>
  </si>
  <si>
    <t>17518_KB_22</t>
  </si>
  <si>
    <t>Z942,U089</t>
  </si>
  <si>
    <t>Brus Jan</t>
  </si>
  <si>
    <t>není BM</t>
  </si>
  <si>
    <t>Břečková Zita</t>
  </si>
  <si>
    <t>Břečková</t>
  </si>
  <si>
    <t>Búryová Daniela</t>
  </si>
  <si>
    <t>Červinka Michal</t>
  </si>
  <si>
    <t>7809245378</t>
  </si>
  <si>
    <t>13596_MC_20</t>
  </si>
  <si>
    <t>13906_MC_20</t>
  </si>
  <si>
    <t>13918_MC_20</t>
  </si>
  <si>
    <t>Červinka</t>
  </si>
  <si>
    <t>15626_MC_21</t>
  </si>
  <si>
    <t>15627_MC_21</t>
  </si>
  <si>
    <t>17463_MC_22</t>
  </si>
  <si>
    <t>Daněk Otto</t>
  </si>
  <si>
    <t>6103151450</t>
  </si>
  <si>
    <t>17935_OD_22</t>
  </si>
  <si>
    <t>17987_OD_22</t>
  </si>
  <si>
    <t>Daněk</t>
  </si>
  <si>
    <t>18235_OD_22</t>
  </si>
  <si>
    <t>18357_OD_22</t>
  </si>
  <si>
    <t>19613_OD_23</t>
  </si>
  <si>
    <t>Aspergilus</t>
  </si>
  <si>
    <t>Pseudomonas aeruginosa</t>
  </si>
  <si>
    <t>19614_OD_23</t>
  </si>
  <si>
    <t>Deutsch Jiří</t>
  </si>
  <si>
    <t>8033_JD_18</t>
  </si>
  <si>
    <t>Deutsch</t>
  </si>
  <si>
    <t>9229_JD_18</t>
  </si>
  <si>
    <t>10329_JD_19</t>
  </si>
  <si>
    <t>10752_JD_19</t>
  </si>
  <si>
    <t>Bacillus circulans</t>
  </si>
  <si>
    <t>5710310793</t>
  </si>
  <si>
    <t>12376_JD_20</t>
  </si>
  <si>
    <t>17908_JD_22</t>
  </si>
  <si>
    <t>Dostálek Pavel</t>
  </si>
  <si>
    <t>8567_PD_18</t>
  </si>
  <si>
    <t>Dostálek</t>
  </si>
  <si>
    <t>9423_PD_18</t>
  </si>
  <si>
    <t>5407191999</t>
  </si>
  <si>
    <t>17874_PD_22</t>
  </si>
  <si>
    <t>18347_PD_22</t>
  </si>
  <si>
    <t>19163_PD_23</t>
  </si>
  <si>
    <t>Dvořáčková Kristýna</t>
  </si>
  <si>
    <t>9857286076</t>
  </si>
  <si>
    <t>12806_KD_20</t>
  </si>
  <si>
    <t>Z942,E840</t>
  </si>
  <si>
    <t>Dvořáčková</t>
  </si>
  <si>
    <t xml:space="preserve">lymfocytární </t>
  </si>
  <si>
    <t>A0BxC0</t>
  </si>
  <si>
    <t>13206_KD_20</t>
  </si>
  <si>
    <t>13677_KD_20</t>
  </si>
  <si>
    <t>A1BxCx</t>
  </si>
  <si>
    <t>COP, NSIP</t>
  </si>
  <si>
    <t xml:space="preserve">A2BxCx </t>
  </si>
  <si>
    <t>Praha</t>
  </si>
  <si>
    <t>17400_KD_22</t>
  </si>
  <si>
    <t>E3840,Z942</t>
  </si>
  <si>
    <t>17424_KD_22</t>
  </si>
  <si>
    <t>17425_KD_22</t>
  </si>
  <si>
    <t>17645_KD_22</t>
  </si>
  <si>
    <t>E840,Z942</t>
  </si>
  <si>
    <t>17766_KD_22</t>
  </si>
  <si>
    <t>17872_KD_22</t>
  </si>
  <si>
    <t>Dvořáková Libuše</t>
  </si>
  <si>
    <t>Dvořáková</t>
  </si>
  <si>
    <t>Faktorová Irena</t>
  </si>
  <si>
    <t>6754081048</t>
  </si>
  <si>
    <t>21001_IF_24</t>
  </si>
  <si>
    <t>21002_IF_24</t>
  </si>
  <si>
    <t>Formánek Zdeněk</t>
  </si>
  <si>
    <t>6808021473</t>
  </si>
  <si>
    <t>17085_ZF_22</t>
  </si>
  <si>
    <t>n.a.</t>
  </si>
  <si>
    <t>Formánek</t>
  </si>
  <si>
    <t>17086_ZF_22</t>
  </si>
  <si>
    <t>18046_ZF_22</t>
  </si>
  <si>
    <t>18047_ZF_22</t>
  </si>
  <si>
    <t>20042_ZF_23</t>
  </si>
  <si>
    <t>20043_ZF_23</t>
  </si>
  <si>
    <t>20602_ZF_23</t>
  </si>
  <si>
    <t>20603_ZF_23</t>
  </si>
  <si>
    <t>Galetková Tereza</t>
  </si>
  <si>
    <t>11382_TG_19</t>
  </si>
  <si>
    <t>Galetková</t>
  </si>
  <si>
    <t>A1B0Cx</t>
  </si>
  <si>
    <t>11511_TG_19</t>
  </si>
  <si>
    <t>11872_TG_19</t>
  </si>
  <si>
    <t>9853286245</t>
  </si>
  <si>
    <t>12873_TG_20</t>
  </si>
  <si>
    <t>12880_TG_20</t>
  </si>
  <si>
    <t>13678_TG_20</t>
  </si>
  <si>
    <t>17837_TG_22</t>
  </si>
  <si>
    <t>18115_TG_22</t>
  </si>
  <si>
    <t>Havlátová Jarmila</t>
  </si>
  <si>
    <t>Havlátová</t>
  </si>
  <si>
    <t>A0B0Cx</t>
  </si>
  <si>
    <t>sarkoidóza</t>
  </si>
  <si>
    <t>lymfocytární, eosinofilní</t>
  </si>
  <si>
    <t>A4B2Cx</t>
  </si>
  <si>
    <t>Hlína Václav</t>
  </si>
  <si>
    <t>11039_VH_19</t>
  </si>
  <si>
    <t>n.a.;17,4</t>
  </si>
  <si>
    <t>Hlína</t>
  </si>
  <si>
    <t>11619_VH_19</t>
  </si>
  <si>
    <t>5703210381</t>
  </si>
  <si>
    <t>12807_VH_20</t>
  </si>
  <si>
    <t>12839_VH_20</t>
  </si>
  <si>
    <t>nelze</t>
  </si>
  <si>
    <t>nelze hodnotit</t>
  </si>
  <si>
    <t>17852_VH_22</t>
  </si>
  <si>
    <t>Hrabalová Iveta</t>
  </si>
  <si>
    <t>2659_IH_15</t>
  </si>
  <si>
    <t>7136_IH_17</t>
  </si>
  <si>
    <t>8501_IH_18</t>
  </si>
  <si>
    <t xml:space="preserve">Hrabalová </t>
  </si>
  <si>
    <t>9892_IH_18</t>
  </si>
  <si>
    <t>I10</t>
  </si>
  <si>
    <t>8756156145</t>
  </si>
  <si>
    <t>12755_IH_20</t>
  </si>
  <si>
    <t>Z942,I270</t>
  </si>
  <si>
    <t>17450_IH_22</t>
  </si>
  <si>
    <t>17862_IH_22</t>
  </si>
  <si>
    <t>18183_IH_22</t>
  </si>
  <si>
    <t>Hrabalová Julie</t>
  </si>
  <si>
    <t>2641_JH_15</t>
  </si>
  <si>
    <t>Hrbáček David</t>
  </si>
  <si>
    <t>6119_DH_17</t>
  </si>
  <si>
    <t>E840</t>
  </si>
  <si>
    <t>Hrbáček</t>
  </si>
  <si>
    <t>15.10.219</t>
  </si>
  <si>
    <t>Burkholderia multivorans</t>
  </si>
  <si>
    <t>A2BxC0D1</t>
  </si>
  <si>
    <t>9311214473</t>
  </si>
  <si>
    <t>12801_DH_20</t>
  </si>
  <si>
    <t>Staphylococcus aureus</t>
  </si>
  <si>
    <t>13696_DH_20</t>
  </si>
  <si>
    <t>14011_DH_20</t>
  </si>
  <si>
    <t>Z942, J989</t>
  </si>
  <si>
    <t>15614_DH_21</t>
  </si>
  <si>
    <t>15615_DH_21</t>
  </si>
  <si>
    <t>17510_DH_22</t>
  </si>
  <si>
    <t>E840,Z942,U071</t>
  </si>
  <si>
    <t>Chlumský Přemysl</t>
  </si>
  <si>
    <t>Chlumský</t>
  </si>
  <si>
    <t>A2B0Cx</t>
  </si>
  <si>
    <t>7305214719</t>
  </si>
  <si>
    <t>17614_PC_22</t>
  </si>
  <si>
    <t>Januška Jaromír</t>
  </si>
  <si>
    <t>6063_JJ_17</t>
  </si>
  <si>
    <t>Januška</t>
  </si>
  <si>
    <t>A2B0C0</t>
  </si>
  <si>
    <t>6064_JJ_17</t>
  </si>
  <si>
    <t>7150_JJ_17</t>
  </si>
  <si>
    <t>10+7</t>
  </si>
  <si>
    <t>491208037</t>
  </si>
  <si>
    <t>17843_JJ_22</t>
  </si>
  <si>
    <t>18287_JJ_22</t>
  </si>
  <si>
    <t>Pseudomonas aeruginosa, Klebs. pn. EBSL</t>
  </si>
  <si>
    <t>Jedličková Darja</t>
  </si>
  <si>
    <t>7498_DJ_17</t>
  </si>
  <si>
    <t>Jedličková</t>
  </si>
  <si>
    <t>Juříček Zdeněk</t>
  </si>
  <si>
    <t>9402_ZJ_18</t>
  </si>
  <si>
    <t>-</t>
  </si>
  <si>
    <t>9828_ZJ_18</t>
  </si>
  <si>
    <t>Juříček</t>
  </si>
  <si>
    <t>Klebsiella pn.</t>
  </si>
  <si>
    <t>Kacele Jiří</t>
  </si>
  <si>
    <t>5601230701</t>
  </si>
  <si>
    <t>393_JK_11</t>
  </si>
  <si>
    <t>IPF</t>
  </si>
  <si>
    <t>1234_JK_13</t>
  </si>
  <si>
    <t>1289_JK_13</t>
  </si>
  <si>
    <t>1446_JK_13</t>
  </si>
  <si>
    <t>1691_JK_14</t>
  </si>
  <si>
    <t>1954_JK_14</t>
  </si>
  <si>
    <t>2613_JK_15</t>
  </si>
  <si>
    <t>7152_JK_17</t>
  </si>
  <si>
    <t xml:space="preserve">Kacele </t>
  </si>
  <si>
    <t>7601_JK_17</t>
  </si>
  <si>
    <t>neutrofilní, lymfocytární</t>
  </si>
  <si>
    <t>17615_JK_22</t>
  </si>
  <si>
    <t>Z942,J841,J849</t>
  </si>
  <si>
    <t>17786_JK_22</t>
  </si>
  <si>
    <t>17864_JK_22</t>
  </si>
  <si>
    <t>17900_JK_22</t>
  </si>
  <si>
    <t>Kalmus Václav</t>
  </si>
  <si>
    <t>480916412</t>
  </si>
  <si>
    <t>13745_VK_20</t>
  </si>
  <si>
    <t>17519_VK_22</t>
  </si>
  <si>
    <t>17977_VK_22</t>
  </si>
  <si>
    <t>Klícha Jaroslav</t>
  </si>
  <si>
    <t>6907105843</t>
  </si>
  <si>
    <t>15344_JK_21</t>
  </si>
  <si>
    <t xml:space="preserve">Klícha </t>
  </si>
  <si>
    <t>17432_JK_22</t>
  </si>
  <si>
    <t>J841</t>
  </si>
  <si>
    <t>Klíma Lumír</t>
  </si>
  <si>
    <t>7758_LK_18</t>
  </si>
  <si>
    <t>19739_LK_23</t>
  </si>
  <si>
    <t xml:space="preserve">Klíma </t>
  </si>
  <si>
    <t>19740_LK_23</t>
  </si>
  <si>
    <t>Kohout Jiří</t>
  </si>
  <si>
    <t>Kopeček Jiří 1976</t>
  </si>
  <si>
    <t>7611045310</t>
  </si>
  <si>
    <t>12206_JK_20</t>
  </si>
  <si>
    <t>12214_JK_20</t>
  </si>
  <si>
    <t>Kopeček 2</t>
  </si>
  <si>
    <t>12727_JK_20</t>
  </si>
  <si>
    <t>eosinofilní</t>
  </si>
  <si>
    <t>DIP-like</t>
  </si>
  <si>
    <t>Kopeček Jiří 1980</t>
  </si>
  <si>
    <t>9558_JK_18</t>
  </si>
  <si>
    <t>Kopeček 1</t>
  </si>
  <si>
    <t>8003065532</t>
  </si>
  <si>
    <t>13513_JK_20</t>
  </si>
  <si>
    <t>Micrococcus</t>
  </si>
  <si>
    <t>Enterococcus faecalis</t>
  </si>
  <si>
    <t>17848_JK_22</t>
  </si>
  <si>
    <t>E840,O099,G473</t>
  </si>
  <si>
    <t>Kotlín Roman</t>
  </si>
  <si>
    <t>520717189</t>
  </si>
  <si>
    <t>12426_RK_20</t>
  </si>
  <si>
    <t>Kovář Martin</t>
  </si>
  <si>
    <t>7312105878</t>
  </si>
  <si>
    <t>623_MK_11</t>
  </si>
  <si>
    <t>17664_MK_22</t>
  </si>
  <si>
    <t>Králová Ludmila</t>
  </si>
  <si>
    <t>5655112353</t>
  </si>
  <si>
    <t>17754_LK_22</t>
  </si>
  <si>
    <t>Z942,J848</t>
  </si>
  <si>
    <t>17815_LK_22</t>
  </si>
  <si>
    <t>17898_LK_22</t>
  </si>
  <si>
    <t>18072_LK_22</t>
  </si>
  <si>
    <t>Králová</t>
  </si>
  <si>
    <t>Klebsiella oxytoxa, Pseuodomonas aeruginosa</t>
  </si>
  <si>
    <t>18073_LK_22</t>
  </si>
  <si>
    <t>18200_LK_22</t>
  </si>
  <si>
    <t>18348_LK_22</t>
  </si>
  <si>
    <t>Krška Jaromír</t>
  </si>
  <si>
    <t>5909241646</t>
  </si>
  <si>
    <t>17150_JK_22</t>
  </si>
  <si>
    <t>Krška</t>
  </si>
  <si>
    <t>17151_JK_22</t>
  </si>
  <si>
    <t>17753_JK_22</t>
  </si>
  <si>
    <t>18069_JK_22</t>
  </si>
  <si>
    <t>Streptoccocus pneumonie</t>
  </si>
  <si>
    <t>18070_JK_22</t>
  </si>
  <si>
    <t>18201_JK_22</t>
  </si>
  <si>
    <t>18308_JK_22</t>
  </si>
  <si>
    <t>Křen Jaroslav</t>
  </si>
  <si>
    <t>1751_JK_14</t>
  </si>
  <si>
    <t>CHOPN</t>
  </si>
  <si>
    <t>11653_JK_19</t>
  </si>
  <si>
    <t>Křen</t>
  </si>
  <si>
    <t>silikóza</t>
  </si>
  <si>
    <t>7610234665</t>
  </si>
  <si>
    <t>12407_JK_20</t>
  </si>
  <si>
    <t>18164_JK_22</t>
  </si>
  <si>
    <t>Z942,J448</t>
  </si>
  <si>
    <t>Kvasničková Anna</t>
  </si>
  <si>
    <t>3785_AK_15</t>
  </si>
  <si>
    <t>6258_AK_17</t>
  </si>
  <si>
    <t>10+10</t>
  </si>
  <si>
    <t>Kvasničková</t>
  </si>
  <si>
    <t>6900_AK_17</t>
  </si>
  <si>
    <t>8311_AK_18</t>
  </si>
  <si>
    <t>10+8</t>
  </si>
  <si>
    <t>Lasztuwka Petr</t>
  </si>
  <si>
    <t>7506255636</t>
  </si>
  <si>
    <t>18941_PL_23</t>
  </si>
  <si>
    <t>Lastuwka</t>
  </si>
  <si>
    <t>A1BxC0</t>
  </si>
  <si>
    <t>18942_PL_23</t>
  </si>
  <si>
    <t>20300_PL_23</t>
  </si>
  <si>
    <t>po transplantaci plic</t>
  </si>
  <si>
    <t>20301_PL_23</t>
  </si>
  <si>
    <t>Laštuvka Ladislav</t>
  </si>
  <si>
    <t>Laštuvka</t>
  </si>
  <si>
    <t>A1B1Cx</t>
  </si>
  <si>
    <t>8450_LL_18</t>
  </si>
  <si>
    <t>A0B1Cx</t>
  </si>
  <si>
    <t>9966_LL_18</t>
  </si>
  <si>
    <t>Levá Veronika</t>
  </si>
  <si>
    <t>Levá</t>
  </si>
  <si>
    <t>A0B0Cb</t>
  </si>
  <si>
    <t>BOS</t>
  </si>
  <si>
    <t>Lexová Vladěna</t>
  </si>
  <si>
    <t>9418_VL_18</t>
  </si>
  <si>
    <t>Lexová</t>
  </si>
  <si>
    <t>9958_VL_18</t>
  </si>
  <si>
    <t>11134_VL_19</t>
  </si>
  <si>
    <t>n.a.;23,3</t>
  </si>
  <si>
    <t>8156014482</t>
  </si>
  <si>
    <t>17833_VL_22</t>
  </si>
  <si>
    <t>Línek Josef</t>
  </si>
  <si>
    <t>6150_JL_17</t>
  </si>
  <si>
    <t>10184_JL_19</t>
  </si>
  <si>
    <t>6411291128</t>
  </si>
  <si>
    <t>17711_JL_22</t>
  </si>
  <si>
    <t>17838_JL_22</t>
  </si>
  <si>
    <t>17893_JL_22</t>
  </si>
  <si>
    <t>Línek</t>
  </si>
  <si>
    <t>18326_JL_22</t>
  </si>
  <si>
    <t>18327_JL_22</t>
  </si>
  <si>
    <t>Lopata Miroslav</t>
  </si>
  <si>
    <t>5806182184</t>
  </si>
  <si>
    <t>17352_ML_22</t>
  </si>
  <si>
    <t>n.a.;</t>
  </si>
  <si>
    <t>Lopata</t>
  </si>
  <si>
    <t>17353_ML_22</t>
  </si>
  <si>
    <t>17393_ML_22</t>
  </si>
  <si>
    <t>17520_ML_22</t>
  </si>
  <si>
    <t>17787_ML_22</t>
  </si>
  <si>
    <t>KPL-AMB</t>
  </si>
  <si>
    <t>17880_ML_22</t>
  </si>
  <si>
    <t>18043_ML_22</t>
  </si>
  <si>
    <t>18044_ML_22</t>
  </si>
  <si>
    <t>18276_ML_22</t>
  </si>
  <si>
    <t>18626_ML_23</t>
  </si>
  <si>
    <t>18627_ML_23</t>
  </si>
  <si>
    <t>20793_ML_24</t>
  </si>
  <si>
    <t>20794_ML_24</t>
  </si>
  <si>
    <t>Ludvigová Andrea Daniela</t>
  </si>
  <si>
    <t>8155295676</t>
  </si>
  <si>
    <t>17651_DL_22</t>
  </si>
  <si>
    <t>18341_AL_22</t>
  </si>
  <si>
    <t>E840,Z942,N390</t>
  </si>
  <si>
    <t>Beková Jiřina</t>
  </si>
  <si>
    <t>11807_JB_19</t>
  </si>
  <si>
    <t>Macková</t>
  </si>
  <si>
    <t>7254205420</t>
  </si>
  <si>
    <t>12232_JB_20</t>
  </si>
  <si>
    <t>12258_JB_20</t>
  </si>
  <si>
    <t>Macková Jiřina</t>
  </si>
  <si>
    <t>13249_JM_20</t>
  </si>
  <si>
    <t>13610_JM_20</t>
  </si>
  <si>
    <t>n.a.;71,6</t>
  </si>
  <si>
    <t>13651_JM_20</t>
  </si>
  <si>
    <t>18173_JM_22</t>
  </si>
  <si>
    <t>Marek Ladislav</t>
  </si>
  <si>
    <t>6203160293</t>
  </si>
  <si>
    <t>15645_LM_21</t>
  </si>
  <si>
    <t>Marek</t>
  </si>
  <si>
    <t>Serratia marcescens, Acientobacter baumanii</t>
  </si>
  <si>
    <t>A0B1C0</t>
  </si>
  <si>
    <t>15646_LM_21</t>
  </si>
  <si>
    <t>17488_LM_22</t>
  </si>
  <si>
    <t>17489_LM_22</t>
  </si>
  <si>
    <t>17650_LM_22</t>
  </si>
  <si>
    <t>Z942, J448</t>
  </si>
  <si>
    <t>Mašková Zuzana</t>
  </si>
  <si>
    <t>5733_ZM_17</t>
  </si>
  <si>
    <t>Mašková</t>
  </si>
  <si>
    <t>10773_ZM_19</t>
  </si>
  <si>
    <t>11500_ZM_19</t>
  </si>
  <si>
    <t>9462264119</t>
  </si>
  <si>
    <t>13131_ZM_20</t>
  </si>
  <si>
    <t>13537_ZM_20</t>
  </si>
  <si>
    <t>Matula Stanislav</t>
  </si>
  <si>
    <t>9518_SM_18</t>
  </si>
  <si>
    <t>10+6</t>
  </si>
  <si>
    <t>Matula</t>
  </si>
  <si>
    <t>10070_SM_19</t>
  </si>
  <si>
    <t>10+5</t>
  </si>
  <si>
    <t>Michel Vilém</t>
  </si>
  <si>
    <t>6204_VM_17</t>
  </si>
  <si>
    <t>Michel</t>
  </si>
  <si>
    <t>7093_VM_17</t>
  </si>
  <si>
    <t>Mikeš Vladimír</t>
  </si>
  <si>
    <t>Náhlovský Lukáš</t>
  </si>
  <si>
    <t>7295_LN_17</t>
  </si>
  <si>
    <t>Náhlovský</t>
  </si>
  <si>
    <t>8908262979</t>
  </si>
  <si>
    <t>17825_LN_22</t>
  </si>
  <si>
    <t>J441,J638</t>
  </si>
  <si>
    <t>18052_LN_22</t>
  </si>
  <si>
    <t>Navrátil Jan</t>
  </si>
  <si>
    <t>5506282353</t>
  </si>
  <si>
    <t>17152_JN_22</t>
  </si>
  <si>
    <t xml:space="preserve">Navrátil </t>
  </si>
  <si>
    <t>17153_JN_22</t>
  </si>
  <si>
    <t>17419_JN_22</t>
  </si>
  <si>
    <t>17486_JN_22</t>
  </si>
  <si>
    <t>17565_JN_22</t>
  </si>
  <si>
    <t>17844_JN_22</t>
  </si>
  <si>
    <t>18075_JN_22</t>
  </si>
  <si>
    <t>18076_JN_22</t>
  </si>
  <si>
    <t>Nečas Michal</t>
  </si>
  <si>
    <t>10600_MN_19</t>
  </si>
  <si>
    <t>Nečas</t>
  </si>
  <si>
    <t>10751_MN_19</t>
  </si>
  <si>
    <t>11472_MN_19</t>
  </si>
  <si>
    <t>9904274380</t>
  </si>
  <si>
    <t>12266_MN_20</t>
  </si>
  <si>
    <t>12272_MN_20</t>
  </si>
  <si>
    <t>17521_MN_22</t>
  </si>
  <si>
    <t>17988_MN_22</t>
  </si>
  <si>
    <t>18415_MN_22</t>
  </si>
  <si>
    <t>Němec Antonín</t>
  </si>
  <si>
    <t>6982_AN_17</t>
  </si>
  <si>
    <t>Němec</t>
  </si>
  <si>
    <t>8269_AN_18</t>
  </si>
  <si>
    <t>5801271520</t>
  </si>
  <si>
    <t>12750_AN_20</t>
  </si>
  <si>
    <t>13684_AN_20</t>
  </si>
  <si>
    <t>17853_AN_22</t>
  </si>
  <si>
    <t>Z942,J439</t>
  </si>
  <si>
    <t>18286_AN_22</t>
  </si>
  <si>
    <t>Nováčková Svatava</t>
  </si>
  <si>
    <t>6251311418</t>
  </si>
  <si>
    <t>12201_SN_20</t>
  </si>
  <si>
    <t>12213_SN_20</t>
  </si>
  <si>
    <t>Nováčková</t>
  </si>
  <si>
    <t>13895_SN_20</t>
  </si>
  <si>
    <t>13914_SN_20</t>
  </si>
  <si>
    <t>17809_SN_22</t>
  </si>
  <si>
    <t>18094_SN_22</t>
  </si>
  <si>
    <t>Páviš Vlastimil</t>
  </si>
  <si>
    <t>Pavlíková Květoslava</t>
  </si>
  <si>
    <t>Pavlíková</t>
  </si>
  <si>
    <t>A0B0xCx</t>
  </si>
  <si>
    <t>6652250066</t>
  </si>
  <si>
    <t>18277_KP_22</t>
  </si>
  <si>
    <t>Pekárek Jiří</t>
  </si>
  <si>
    <t>Pekárek</t>
  </si>
  <si>
    <t>7604154250</t>
  </si>
  <si>
    <t>12835_JP_20</t>
  </si>
  <si>
    <t>12855_JP_20</t>
  </si>
  <si>
    <t>12989_JP_20</t>
  </si>
  <si>
    <t>Pekárek jiří</t>
  </si>
  <si>
    <t>13482_JP_20</t>
  </si>
  <si>
    <t>13602_PJ_20</t>
  </si>
  <si>
    <t>17511_JP_22</t>
  </si>
  <si>
    <t>17982_JP_22</t>
  </si>
  <si>
    <t>Pekárková Pavlína</t>
  </si>
  <si>
    <t>7460205566</t>
  </si>
  <si>
    <t>12664_PP_20</t>
  </si>
  <si>
    <t>17523_PP_22</t>
  </si>
  <si>
    <t>18226_PP_22</t>
  </si>
  <si>
    <t>18321_PP_22</t>
  </si>
  <si>
    <t>Perutková Jitka</t>
  </si>
  <si>
    <t>9653_JP_18</t>
  </si>
  <si>
    <t>Perutková</t>
  </si>
  <si>
    <t>10057_JP_19</t>
  </si>
  <si>
    <t>11376_JP_19</t>
  </si>
  <si>
    <t>6053302046</t>
  </si>
  <si>
    <t>13319_JP_20</t>
  </si>
  <si>
    <t>17863_JP_22</t>
  </si>
  <si>
    <t>18416_JP_22</t>
  </si>
  <si>
    <t>Petrů Stanislav</t>
  </si>
  <si>
    <t>Petrů</t>
  </si>
  <si>
    <t>Pleyer Milan</t>
  </si>
  <si>
    <t>5261_MP_16</t>
  </si>
  <si>
    <t>7155_MP_17</t>
  </si>
  <si>
    <t xml:space="preserve">Pleyer </t>
  </si>
  <si>
    <t>7609_MP_17</t>
  </si>
  <si>
    <t>7677_MP_18</t>
  </si>
  <si>
    <t>8686_MP_18</t>
  </si>
  <si>
    <t>6811171114</t>
  </si>
  <si>
    <t>17538_MP_22</t>
  </si>
  <si>
    <t>17963_MP_22</t>
  </si>
  <si>
    <t>Podešva Pavel</t>
  </si>
  <si>
    <t>11686_PP_19</t>
  </si>
  <si>
    <t>Podešva</t>
  </si>
  <si>
    <t>5703291396</t>
  </si>
  <si>
    <t>12136_PP_20</t>
  </si>
  <si>
    <t>12145_PP_20</t>
  </si>
  <si>
    <t>13595_PP_20</t>
  </si>
  <si>
    <t>17592_PP_22</t>
  </si>
  <si>
    <t>Podlas Martin</t>
  </si>
  <si>
    <t>7804_MP_18</t>
  </si>
  <si>
    <t>Podlas</t>
  </si>
  <si>
    <t>9957_MP_18</t>
  </si>
  <si>
    <t>Popelková Šárka</t>
  </si>
  <si>
    <t>7764_SP_18</t>
  </si>
  <si>
    <t>6256111994</t>
  </si>
  <si>
    <t>18174_SP_22</t>
  </si>
  <si>
    <t>Pospíchalová Ivana</t>
  </si>
  <si>
    <t>Purč Petr</t>
  </si>
  <si>
    <t>8959_PP_18</t>
  </si>
  <si>
    <t>Purč</t>
  </si>
  <si>
    <t xml:space="preserve">neutrofilní </t>
  </si>
  <si>
    <t>5805082008</t>
  </si>
  <si>
    <t>17455_PP_22</t>
  </si>
  <si>
    <t>J449,Z942</t>
  </si>
  <si>
    <t>17660_PP_22</t>
  </si>
  <si>
    <t>J449, Z942</t>
  </si>
  <si>
    <t>17810_PP_22</t>
  </si>
  <si>
    <t>17870_PP_22</t>
  </si>
  <si>
    <t>J449,Z924</t>
  </si>
  <si>
    <t>17951_PP_22</t>
  </si>
  <si>
    <t>18095_PP_22</t>
  </si>
  <si>
    <t>18330_PP_22</t>
  </si>
  <si>
    <t>18456_PP_22</t>
  </si>
  <si>
    <t>plic-broncho</t>
  </si>
  <si>
    <t>18457_PP_22</t>
  </si>
  <si>
    <t>Rašovská Darina</t>
  </si>
  <si>
    <t>3805_DR_15</t>
  </si>
  <si>
    <t>Rašovská</t>
  </si>
  <si>
    <t>8358_DR_18</t>
  </si>
  <si>
    <t>8876_DR_18</t>
  </si>
  <si>
    <t>10248_DR_19</t>
  </si>
  <si>
    <t>5658127783</t>
  </si>
  <si>
    <t>12377_DR_20</t>
  </si>
  <si>
    <t>G473</t>
  </si>
  <si>
    <t>13620_DR_20</t>
  </si>
  <si>
    <t>17405_DR_22</t>
  </si>
  <si>
    <t>17909_DR_22</t>
  </si>
  <si>
    <t>18369_DR_22</t>
  </si>
  <si>
    <t>Rybářík František</t>
  </si>
  <si>
    <t>5506092394</t>
  </si>
  <si>
    <t>12218_FR_20</t>
  </si>
  <si>
    <t>Řehák Tomáš</t>
  </si>
  <si>
    <t>20791_TR_24</t>
  </si>
  <si>
    <t>20792_TR_24</t>
  </si>
  <si>
    <t xml:space="preserve">Řehák </t>
  </si>
  <si>
    <t>Řehořová lenka</t>
  </si>
  <si>
    <t>Siuda Libor</t>
  </si>
  <si>
    <t>6504120293</t>
  </si>
  <si>
    <t>13586_LS_20</t>
  </si>
  <si>
    <t>14163_ls_20</t>
  </si>
  <si>
    <t>Siuda</t>
  </si>
  <si>
    <t>fibroza fokální, susp. perif. fibroza?</t>
  </si>
  <si>
    <t>Skoková Iveta</t>
  </si>
  <si>
    <t>19940_IS_23</t>
  </si>
  <si>
    <t xml:space="preserve">Skoková </t>
  </si>
  <si>
    <t>19941_IS_23</t>
  </si>
  <si>
    <t>20604_IS_23</t>
  </si>
  <si>
    <t>20605_IS_23</t>
  </si>
  <si>
    <t>Sobotka Miroslav</t>
  </si>
  <si>
    <t>Sobotka</t>
  </si>
  <si>
    <t>Hemophillus influenzae</t>
  </si>
  <si>
    <t>Staněk Jiří</t>
  </si>
  <si>
    <t>530423064</t>
  </si>
  <si>
    <t>12233_JS_20</t>
  </si>
  <si>
    <t>Staněk</t>
  </si>
  <si>
    <t>12234_JS_20</t>
  </si>
  <si>
    <t>12719_JS_20</t>
  </si>
  <si>
    <t>12728_JS_20</t>
  </si>
  <si>
    <t>13685_JS_20</t>
  </si>
  <si>
    <t>13994_JS_20</t>
  </si>
  <si>
    <t>14937_JS_21</t>
  </si>
  <si>
    <t xml:space="preserve">Staněk </t>
  </si>
  <si>
    <t>16316_JS_21</t>
  </si>
  <si>
    <t>16317_JS_21</t>
  </si>
  <si>
    <t>16318_JS_21</t>
  </si>
  <si>
    <t>17566_JS_22</t>
  </si>
  <si>
    <t>17819_JS_22</t>
  </si>
  <si>
    <t>18248_JS_22</t>
  </si>
  <si>
    <t>18391_JS_22</t>
  </si>
  <si>
    <t>Stenchlý Miroslav</t>
  </si>
  <si>
    <t xml:space="preserve">Stenchlý </t>
  </si>
  <si>
    <t>A1B2C0</t>
  </si>
  <si>
    <t>7401065122</t>
  </si>
  <si>
    <t>13276_MS_20</t>
  </si>
  <si>
    <t>13936_MS_20</t>
  </si>
  <si>
    <t>17433_MS_22</t>
  </si>
  <si>
    <t>17910_MS_22</t>
  </si>
  <si>
    <t>Svoboda Jan</t>
  </si>
  <si>
    <t>5603280650</t>
  </si>
  <si>
    <t>12357_JS_20</t>
  </si>
  <si>
    <t>63,0;70,5</t>
  </si>
  <si>
    <t>12370_JS_20</t>
  </si>
  <si>
    <t>Svoboda</t>
  </si>
  <si>
    <t>Symerský Oldřich</t>
  </si>
  <si>
    <t>6612200254</t>
  </si>
  <si>
    <t>19205_OS_23</t>
  </si>
  <si>
    <t xml:space="preserve">Symerský </t>
  </si>
  <si>
    <t>19206_OS_23</t>
  </si>
  <si>
    <t>19701_OS_23</t>
  </si>
  <si>
    <t>19702_OS_23</t>
  </si>
  <si>
    <t>20993_OS_24</t>
  </si>
  <si>
    <t>20994_OS_24</t>
  </si>
  <si>
    <t>Šálková Pavla</t>
  </si>
  <si>
    <t>2738_PS_15</t>
  </si>
  <si>
    <t>6862110706</t>
  </si>
  <si>
    <t>17440_PS_22</t>
  </si>
  <si>
    <t>17929_PS_22</t>
  </si>
  <si>
    <t>18024_PS_22</t>
  </si>
  <si>
    <t>18025_PS_22</t>
  </si>
  <si>
    <t>18105_PS_22</t>
  </si>
  <si>
    <t>Šebesta Martin</t>
  </si>
  <si>
    <t>Škodík Radovan</t>
  </si>
  <si>
    <t>6283_RS_17</t>
  </si>
  <si>
    <t>7104284594</t>
  </si>
  <si>
    <t>18417_RS_22</t>
  </si>
  <si>
    <t>J448,Z942</t>
  </si>
  <si>
    <t>Škodlík Radovan</t>
  </si>
  <si>
    <t>18633_RS_23</t>
  </si>
  <si>
    <t xml:space="preserve">Škodík </t>
  </si>
  <si>
    <t>18634_RS_23</t>
  </si>
  <si>
    <t>19207_RS_23</t>
  </si>
  <si>
    <t>19208_RS_23</t>
  </si>
  <si>
    <t>Šmajstrlová Anna</t>
  </si>
  <si>
    <t>6062_AS_17</t>
  </si>
  <si>
    <t>Šmajstrlová</t>
  </si>
  <si>
    <t>7094_AS_17</t>
  </si>
  <si>
    <t>5560131170</t>
  </si>
  <si>
    <t>13733_AS_20</t>
  </si>
  <si>
    <t>17546_AS_22</t>
  </si>
  <si>
    <t>Šmída Miloslav</t>
  </si>
  <si>
    <t>766_MS_12</t>
  </si>
  <si>
    <t>Šmída</t>
  </si>
  <si>
    <t>7202183824</t>
  </si>
  <si>
    <t>17983_MS_22</t>
  </si>
  <si>
    <t>18023_MS_22</t>
  </si>
  <si>
    <t>18739_MS_23</t>
  </si>
  <si>
    <t xml:space="preserve">Šmída </t>
  </si>
  <si>
    <t>18740_MS_23</t>
  </si>
  <si>
    <t>19943_MS_23</t>
  </si>
  <si>
    <t>19944_MS_23</t>
  </si>
  <si>
    <t>Šostý Miroslav</t>
  </si>
  <si>
    <t>6642_MS_17</t>
  </si>
  <si>
    <t>Šostý</t>
  </si>
  <si>
    <t>A1Bx</t>
  </si>
  <si>
    <t>Štěpánek Milan</t>
  </si>
  <si>
    <t>9576_MS_18</t>
  </si>
  <si>
    <t>Štěpánek</t>
  </si>
  <si>
    <t>531116135</t>
  </si>
  <si>
    <t>13937_MS_20</t>
  </si>
  <si>
    <t>17924_MS_22</t>
  </si>
  <si>
    <t>Šubják Petr</t>
  </si>
  <si>
    <t>19485_PS_23</t>
  </si>
  <si>
    <t>Šubják</t>
  </si>
  <si>
    <t xml:space="preserve"> Staphylococcus  pseudintermedius  </t>
  </si>
  <si>
    <t>19486_PS_23</t>
  </si>
  <si>
    <t>19699_PS_23</t>
  </si>
  <si>
    <t>19700_PS_23</t>
  </si>
  <si>
    <t>20409_PS_23</t>
  </si>
  <si>
    <t xml:space="preserve">Šubják </t>
  </si>
  <si>
    <t>20410_PS_23</t>
  </si>
  <si>
    <t>Tesariková Jana</t>
  </si>
  <si>
    <t>Tesariková</t>
  </si>
  <si>
    <t>7137_JT_17</t>
  </si>
  <si>
    <t>Lach Jana</t>
  </si>
  <si>
    <t>8853156026</t>
  </si>
  <si>
    <t>17663_JL_22</t>
  </si>
  <si>
    <t>E840, J931, Z942</t>
  </si>
  <si>
    <t>17824_JL_22</t>
  </si>
  <si>
    <t>E840,J931,Z942</t>
  </si>
  <si>
    <t>18275_JL_22</t>
  </si>
  <si>
    <t>Trávničková Ludmila</t>
  </si>
  <si>
    <t>Trávničková</t>
  </si>
  <si>
    <t>Tvrdý Petr</t>
  </si>
  <si>
    <t>6006080058</t>
  </si>
  <si>
    <t>12270_PT_20</t>
  </si>
  <si>
    <t>17767_PT_22</t>
  </si>
  <si>
    <t>18194_PT_22</t>
  </si>
  <si>
    <t>Václavík Jaroslav</t>
  </si>
  <si>
    <t>531217126</t>
  </si>
  <si>
    <t>17547_JV_22</t>
  </si>
  <si>
    <t>17816_JV_22</t>
  </si>
  <si>
    <t>17940_JV_22</t>
  </si>
  <si>
    <t>18399_JV_22</t>
  </si>
  <si>
    <t>Valaškovčáková Irena</t>
  </si>
  <si>
    <t>Valaškovčáková</t>
  </si>
  <si>
    <t>Pseudomonas</t>
  </si>
  <si>
    <t>ACR, AMR</t>
  </si>
  <si>
    <t>8558104137</t>
  </si>
  <si>
    <t>17665_IV_22</t>
  </si>
  <si>
    <t>Vašková Vladimíra</t>
  </si>
  <si>
    <t>6848_VV_17</t>
  </si>
  <si>
    <t>Vašková</t>
  </si>
  <si>
    <t>LuTx-100</t>
  </si>
  <si>
    <t>Velčovský v Petr</t>
  </si>
  <si>
    <t xml:space="preserve">Velčovský </t>
  </si>
  <si>
    <t>LuTx-101</t>
  </si>
  <si>
    <t>Veselý Karel</t>
  </si>
  <si>
    <t>5610251251</t>
  </si>
  <si>
    <t>13587_KV_20</t>
  </si>
  <si>
    <t>Veselý</t>
  </si>
  <si>
    <t>LuTx-102</t>
  </si>
  <si>
    <t>Zábranská Martina</t>
  </si>
  <si>
    <t>Zábranská</t>
  </si>
  <si>
    <t>6852170985</t>
  </si>
  <si>
    <t>12209_MZ_20</t>
  </si>
  <si>
    <t>n.a.;14,7</t>
  </si>
  <si>
    <t>17434_MZ_22</t>
  </si>
  <si>
    <t>J458,J470,Z942</t>
  </si>
  <si>
    <t>17772_MZ_22</t>
  </si>
  <si>
    <t>J458, J47, Z942</t>
  </si>
  <si>
    <t>17968_MZ_22</t>
  </si>
  <si>
    <t>Candida albicans</t>
  </si>
  <si>
    <t>LuTx-103</t>
  </si>
  <si>
    <t>Zapletal Petr</t>
  </si>
  <si>
    <t>6279_PZ_17</t>
  </si>
  <si>
    <t>Zapletal</t>
  </si>
  <si>
    <t>8643_PZ_18</t>
  </si>
  <si>
    <t>8411285322</t>
  </si>
  <si>
    <t>12420_PZ_20</t>
  </si>
  <si>
    <t>17524_PZ_22</t>
  </si>
  <si>
    <t>E849,Z942,E840</t>
  </si>
  <si>
    <t>17845_PZ_22</t>
  </si>
  <si>
    <t>18370_PZ_22</t>
  </si>
  <si>
    <t>LuTx-104</t>
  </si>
  <si>
    <t>Zelená Věra</t>
  </si>
  <si>
    <t>6156_VZ_17</t>
  </si>
  <si>
    <t>Zelená</t>
  </si>
  <si>
    <t>535505237</t>
  </si>
  <si>
    <t>12378_VZ_20</t>
  </si>
  <si>
    <t>17854_VZ_22</t>
  </si>
  <si>
    <t>18340_VZ_22</t>
  </si>
  <si>
    <t>LuTx-105</t>
  </si>
  <si>
    <t>Žabinská Irena</t>
  </si>
  <si>
    <t>6356260471</t>
  </si>
  <si>
    <t>17391_IZ_22</t>
  </si>
  <si>
    <t>17580_IZ_22</t>
  </si>
  <si>
    <t>17594_IZ_22</t>
  </si>
  <si>
    <t xml:space="preserve">Žabinská </t>
  </si>
  <si>
    <t>17595_IZ_22</t>
  </si>
  <si>
    <t>17811_IZ_22</t>
  </si>
  <si>
    <t>17889_IZ_22</t>
  </si>
  <si>
    <t>18127_IZ_22</t>
  </si>
  <si>
    <t>18128_IZ_22</t>
  </si>
  <si>
    <t>18165_IZ_22</t>
  </si>
  <si>
    <t>18251_IZ_22</t>
  </si>
  <si>
    <t>18386_IZ_22</t>
  </si>
  <si>
    <t>neutrofilní, lymfocytární, eosinofilní</t>
  </si>
  <si>
    <t>Enterococcus faecium</t>
  </si>
  <si>
    <t>21018_IZ_24</t>
  </si>
  <si>
    <t>21019_IZ_24</t>
  </si>
  <si>
    <t>biobank</t>
  </si>
  <si>
    <t>Laboratoř mol. imunologie</t>
  </si>
  <si>
    <t>ID vzorku</t>
  </si>
  <si>
    <t>6660271926</t>
  </si>
  <si>
    <t>Z942, D70</t>
  </si>
  <si>
    <t>TRN-plic amb</t>
  </si>
  <si>
    <t>21113_VM_24</t>
  </si>
  <si>
    <t>21189_IP_24</t>
  </si>
  <si>
    <t>21193_IS_24</t>
  </si>
  <si>
    <t>21194_IS_24</t>
  </si>
  <si>
    <t>LuTx-106</t>
  </si>
  <si>
    <t>21191_VP_24</t>
  </si>
  <si>
    <t>5607102424</t>
  </si>
  <si>
    <t>Pichler Vladimír</t>
  </si>
  <si>
    <t>21192_VP_24</t>
  </si>
  <si>
    <t>datum LuTx</t>
  </si>
  <si>
    <t>[měsíce]</t>
  </si>
  <si>
    <t>od LuTx</t>
  </si>
  <si>
    <t>7262274393</t>
  </si>
  <si>
    <t>21230_ZB_24</t>
  </si>
  <si>
    <t>7006254948</t>
  </si>
  <si>
    <t>21231_MS_24</t>
  </si>
  <si>
    <t>21276_VM_24</t>
  </si>
  <si>
    <t>21101_LT_24</t>
  </si>
  <si>
    <t>21322_KD_24</t>
  </si>
  <si>
    <t>21323_KD_24</t>
  </si>
  <si>
    <t>21292_IZ_24</t>
  </si>
  <si>
    <t>21293_IZ_24</t>
  </si>
  <si>
    <t>21375_PS_24</t>
  </si>
  <si>
    <t>6907205591</t>
  </si>
  <si>
    <t>21376_PS_24</t>
  </si>
  <si>
    <t>LuTx-107</t>
  </si>
  <si>
    <t>Matějková Miroslava</t>
  </si>
  <si>
    <t>5856162213</t>
  </si>
  <si>
    <t>21339_MM_24</t>
  </si>
  <si>
    <t>21340_MM_24</t>
  </si>
  <si>
    <t>21454_DH_24</t>
  </si>
  <si>
    <t>21455_DH_24</t>
  </si>
  <si>
    <t>LuTx-108</t>
  </si>
  <si>
    <t>Tulisová Světlana</t>
  </si>
  <si>
    <t>5854060982</t>
  </si>
  <si>
    <t>21486_ST_24</t>
  </si>
  <si>
    <t>21507_IZ_24</t>
  </si>
  <si>
    <t>21508_IZ_24</t>
  </si>
  <si>
    <t>21512_MS_24</t>
  </si>
  <si>
    <t>5908150589</t>
  </si>
  <si>
    <t>J841, Z942</t>
  </si>
  <si>
    <t>LuTx-109</t>
  </si>
  <si>
    <t>Malaníková Věra</t>
  </si>
  <si>
    <t>6261151226</t>
  </si>
  <si>
    <t>21542_VM_24</t>
  </si>
  <si>
    <t>21543_VM_24</t>
  </si>
  <si>
    <t>Pacient</t>
  </si>
  <si>
    <t>RČ</t>
  </si>
  <si>
    <t>Věk</t>
  </si>
  <si>
    <t>datum analýzy</t>
  </si>
  <si>
    <t>Odběr</t>
  </si>
  <si>
    <t>Doba od 1.odběru (měs.)</t>
  </si>
  <si>
    <t>Dg.</t>
  </si>
  <si>
    <t>Skupina</t>
  </si>
  <si>
    <t>Pozn.</t>
  </si>
  <si>
    <t>LYM % KO</t>
  </si>
  <si>
    <t>MON % KO</t>
  </si>
  <si>
    <t>NEU % KO</t>
  </si>
  <si>
    <t>EOS % KO</t>
  </si>
  <si>
    <t>BAS % KO</t>
  </si>
  <si>
    <t>WBC</t>
  </si>
  <si>
    <t>Lymfocyty (LYM)</t>
  </si>
  <si>
    <t>T-LYM</t>
  </si>
  <si>
    <t>CD4+ T-LYM</t>
  </si>
  <si>
    <t>CD8+ T-LYM</t>
  </si>
  <si>
    <t>Poměr CD4/CD8</t>
  </si>
  <si>
    <t>HLA-DR+ CD4+ T-LYM</t>
  </si>
  <si>
    <t>CD69+ CD4+ T-LYM</t>
  </si>
  <si>
    <t>T-regulační LYM</t>
  </si>
  <si>
    <t>HLA-DR+ CD8+ T-LYM</t>
  </si>
  <si>
    <t>CD69+ CD8+ T-LYM</t>
  </si>
  <si>
    <t>CD25+ CD8+ T-LYM</t>
  </si>
  <si>
    <t>Naivní T-LYM</t>
  </si>
  <si>
    <t>Centrální paměťové T-LYM</t>
  </si>
  <si>
    <t>Efektorové paměťové T-LYM</t>
  </si>
  <si>
    <t>Terminální efektorové T-LYM</t>
  </si>
  <si>
    <t>CCR4+ LYM</t>
  </si>
  <si>
    <t>CCR6+ T-LYM</t>
  </si>
  <si>
    <t>PD-1+ LYM</t>
  </si>
  <si>
    <t>CTLA-4+ LYM</t>
  </si>
  <si>
    <t>B-LYM</t>
  </si>
  <si>
    <t>Paměťové B-LYM</t>
  </si>
  <si>
    <t>CXCR3+ B-LYM</t>
  </si>
  <si>
    <t>CXCR4+ B-LYM (MFI)</t>
  </si>
  <si>
    <t>NK buňky</t>
  </si>
  <si>
    <t>HLA-DR+ NK buňky</t>
  </si>
  <si>
    <t>CD69+ NK buňky</t>
  </si>
  <si>
    <t>CXCR1+ NK buňky</t>
  </si>
  <si>
    <t>iNKT</t>
  </si>
  <si>
    <t>Monocyty (MON)</t>
  </si>
  <si>
    <t>Klasické MON</t>
  </si>
  <si>
    <t>Přechodné MON</t>
  </si>
  <si>
    <t>Neklasické MON</t>
  </si>
  <si>
    <t>CD64+ klasické MON (MFI)</t>
  </si>
  <si>
    <t>TLR2+ klasické MON (MFI)</t>
  </si>
  <si>
    <t>TLR4+ klasické MON</t>
  </si>
  <si>
    <t>CXCR1+ klasické MON</t>
  </si>
  <si>
    <t>Neutrofilní granulocyty (NEU)</t>
  </si>
  <si>
    <t>CD11b+ NEU (MFI)</t>
  </si>
  <si>
    <t>CD54+ NEU</t>
  </si>
  <si>
    <t>CD64+ NEU</t>
  </si>
  <si>
    <t>CXCR1+ NEU (MFI)</t>
  </si>
  <si>
    <t>CXCR2+ NEU (MFI)</t>
  </si>
  <si>
    <t>Eosinofily</t>
  </si>
  <si>
    <t>Basofily</t>
  </si>
  <si>
    <t>PD-1+ CXCR5+ z LYM</t>
  </si>
  <si>
    <t>PD-1+ CXCR5+ z T-LYM</t>
  </si>
  <si>
    <t>CD57+ NK cells</t>
  </si>
  <si>
    <t>CD57+ abs.p.</t>
  </si>
  <si>
    <t>CD57 on Th cells</t>
  </si>
  <si>
    <t>CD57 on Tc cells</t>
  </si>
  <si>
    <t>DPT CD4+ CD8+ Z LYM</t>
  </si>
  <si>
    <t>DNT CD4- CD8- Z LYM</t>
  </si>
  <si>
    <t>Th1</t>
  </si>
  <si>
    <t>Th2</t>
  </si>
  <si>
    <t>Th17</t>
  </si>
  <si>
    <t>T cells CXCR3+</t>
  </si>
  <si>
    <t>B cells / CD86</t>
  </si>
  <si>
    <t>gd cells</t>
  </si>
  <si>
    <t>CD40L on CD3</t>
  </si>
  <si>
    <t>pDCs %</t>
  </si>
  <si>
    <t>BAS FceRIa MFI</t>
  </si>
  <si>
    <t>BAS CCR6</t>
  </si>
  <si>
    <t>CCR6+ LYM</t>
  </si>
  <si>
    <t>Singlets / FceRIa</t>
  </si>
  <si>
    <t>Singlets / FceRIa bez BAS</t>
  </si>
  <si>
    <t>BAS/CD69++ %</t>
  </si>
  <si>
    <t>Immature B cells</t>
  </si>
  <si>
    <t>Memory B cells</t>
  </si>
  <si>
    <t>Naive B cells</t>
  </si>
  <si>
    <t>Plasmablasts</t>
  </si>
  <si>
    <t>CD38+ CD49ddim T cells</t>
  </si>
  <si>
    <t>% CD40+ B cells</t>
  </si>
  <si>
    <t>MFI CD40+ B cells</t>
  </si>
  <si>
    <t>CD62L MFI on EOS</t>
  </si>
  <si>
    <t>HLA-DR on class MFI</t>
  </si>
  <si>
    <t>CD64 peak NEU MFI</t>
  </si>
  <si>
    <t>CD4+ T-LYM abs.p.</t>
  </si>
  <si>
    <t>CD8+ T-LYM abs.p.</t>
  </si>
  <si>
    <t>Adler</t>
  </si>
  <si>
    <t>Břetislav</t>
  </si>
  <si>
    <t>LuTx</t>
  </si>
  <si>
    <t>na</t>
  </si>
  <si>
    <t>Antonín</t>
  </si>
  <si>
    <t>postCov</t>
  </si>
  <si>
    <t>Báča</t>
  </si>
  <si>
    <t>Václav</t>
  </si>
  <si>
    <t>po LuTx 21.8.2008</t>
  </si>
  <si>
    <t>Marcel</t>
  </si>
  <si>
    <t>Barth</t>
  </si>
  <si>
    <t>Michal</t>
  </si>
  <si>
    <t>Ctibor</t>
  </si>
  <si>
    <t>Bažant</t>
  </si>
  <si>
    <t>Ivan</t>
  </si>
  <si>
    <t>po LuTx 23.4.2020</t>
  </si>
  <si>
    <t>Bednařík</t>
  </si>
  <si>
    <t>Pavel</t>
  </si>
  <si>
    <t>Eliška</t>
  </si>
  <si>
    <t>Braxatorisová</t>
  </si>
  <si>
    <t>Karla</t>
  </si>
  <si>
    <t>Otto</t>
  </si>
  <si>
    <t>Jiří</t>
  </si>
  <si>
    <t>Kristýna</t>
  </si>
  <si>
    <t>Faktorová</t>
  </si>
  <si>
    <t>Irena</t>
  </si>
  <si>
    <t>Zdeněk</t>
  </si>
  <si>
    <t>Tereza</t>
  </si>
  <si>
    <t>Hrabalová</t>
  </si>
  <si>
    <t>Iveta</t>
  </si>
  <si>
    <t>David</t>
  </si>
  <si>
    <t>Přemysl</t>
  </si>
  <si>
    <t>Jaromír</t>
  </si>
  <si>
    <t>Kacele</t>
  </si>
  <si>
    <t>Kalmus</t>
  </si>
  <si>
    <t>Klícha</t>
  </si>
  <si>
    <t>Jaroslav</t>
  </si>
  <si>
    <t>Klíma</t>
  </si>
  <si>
    <t>Lumír</t>
  </si>
  <si>
    <t>Kopeček</t>
  </si>
  <si>
    <t xml:space="preserve">BSK 6 měsíců po LuTx (22.10.2019) </t>
  </si>
  <si>
    <t>Kotlín</t>
  </si>
  <si>
    <t>Roman</t>
  </si>
  <si>
    <t>málo infekcí, LuTx 23.3.2015</t>
  </si>
  <si>
    <t>Kovář</t>
  </si>
  <si>
    <t>Martin</t>
  </si>
  <si>
    <t>Ludmila</t>
  </si>
  <si>
    <t>Lasztuwka</t>
  </si>
  <si>
    <t>Petr</t>
  </si>
  <si>
    <t xml:space="preserve">Laštuvka </t>
  </si>
  <si>
    <t>Ladislav</t>
  </si>
  <si>
    <t>Plicní Tx</t>
  </si>
  <si>
    <t>n/a</t>
  </si>
  <si>
    <t>Vladěna</t>
  </si>
  <si>
    <t>Josef</t>
  </si>
  <si>
    <t>Miroslav</t>
  </si>
  <si>
    <t>Ludvigová</t>
  </si>
  <si>
    <t>Andrea Daniela</t>
  </si>
  <si>
    <t>Jiřina</t>
  </si>
  <si>
    <t>Zuzana</t>
  </si>
  <si>
    <t>po LuTx 4.2.2019</t>
  </si>
  <si>
    <t>Lukáš</t>
  </si>
  <si>
    <t>Navrátil</t>
  </si>
  <si>
    <t>Jan</t>
  </si>
  <si>
    <t>Svatava</t>
  </si>
  <si>
    <t>Květoslava</t>
  </si>
  <si>
    <t>Pekárková</t>
  </si>
  <si>
    <t>Pavlína</t>
  </si>
  <si>
    <t>Jitka</t>
  </si>
  <si>
    <t>Pleyer</t>
  </si>
  <si>
    <t>Milan</t>
  </si>
  <si>
    <t>Popelková</t>
  </si>
  <si>
    <t>Šárka</t>
  </si>
  <si>
    <t>Darina</t>
  </si>
  <si>
    <t>Rybářik</t>
  </si>
  <si>
    <t>František</t>
  </si>
  <si>
    <t>PLIC-AMB</t>
  </si>
  <si>
    <t>Řehák</t>
  </si>
  <si>
    <t>Tomáš</t>
  </si>
  <si>
    <t>Libor</t>
  </si>
  <si>
    <t>po LuTx 1.7.2020</t>
  </si>
  <si>
    <t>Skoková</t>
  </si>
  <si>
    <t>Stenchlý</t>
  </si>
  <si>
    <t>BSK 3 měsíce po LuTx (8.11.2019)</t>
  </si>
  <si>
    <t>Symerský</t>
  </si>
  <si>
    <t>Oldřich</t>
  </si>
  <si>
    <t>Šálková</t>
  </si>
  <si>
    <t>Pavla</t>
  </si>
  <si>
    <t>Škodík</t>
  </si>
  <si>
    <t>Radovan</t>
  </si>
  <si>
    <t>Anna</t>
  </si>
  <si>
    <t>Miloslav</t>
  </si>
  <si>
    <t>Lach</t>
  </si>
  <si>
    <t>Jana</t>
  </si>
  <si>
    <t>Tvrdý</t>
  </si>
  <si>
    <t>Václavík</t>
  </si>
  <si>
    <t>Karel</t>
  </si>
  <si>
    <t>po LuTx 13.12.2019</t>
  </si>
  <si>
    <t>Martina</t>
  </si>
  <si>
    <t>Věra</t>
  </si>
  <si>
    <t>Žabinská</t>
  </si>
  <si>
    <t>součet LYM+NEU+MON</t>
  </si>
  <si>
    <t>součet T/B/NK/pDC/gd/BAS</t>
  </si>
  <si>
    <t>CCR6+ CXCR3+</t>
  </si>
  <si>
    <t>PD-L1+ LYM</t>
  </si>
  <si>
    <t>TLR2+ klasické MON (MFI)/12</t>
  </si>
  <si>
    <t>CD38+ on B-lym</t>
  </si>
  <si>
    <t>MEM T+B</t>
  </si>
  <si>
    <t>NK+Treg+NKT</t>
  </si>
  <si>
    <t>B+EOS</t>
  </si>
  <si>
    <t>CHEM Rec T+B</t>
  </si>
  <si>
    <t>TLR + CHR</t>
  </si>
  <si>
    <t>NEU+MON</t>
  </si>
  <si>
    <t>BAS+DC</t>
  </si>
  <si>
    <t>TIGIT - checkpoint</t>
  </si>
  <si>
    <t>Bregs</t>
  </si>
  <si>
    <t>BAS+DC2</t>
  </si>
  <si>
    <t>Krevní obraz</t>
  </si>
  <si>
    <t>Singlets/LYM  | Freq. of Parent</t>
  </si>
  <si>
    <t>Singlets/Lymphocytes/T cells | Freq. of Parent</t>
  </si>
  <si>
    <t>Singlets/Lymphocytes/T cells/Th | Freq. of Parent</t>
  </si>
  <si>
    <t>Singlets/Lymphocytes/T cells/Tc | Freq. of Parent</t>
  </si>
  <si>
    <t>Singlets/Lymphocytes/T cells/Th/HLA-DR | Freq. of Parent</t>
  </si>
  <si>
    <t>Singlets/Lymphocytes/T cells/Th/CD69++ | Freq. of Parent</t>
  </si>
  <si>
    <t>Tregs  % z LYM</t>
  </si>
  <si>
    <t>Singlets/Lymphocytes/T cells/Tc/HLA-DR | Freq. of Parent</t>
  </si>
  <si>
    <t>Singlets/Lymphocytes/T cells/Tc/CD69++ | Freq. of Parent</t>
  </si>
  <si>
    <t>Singlets/Lymphocytes/T cells/Tc/CD25 | Freq. of Parent</t>
  </si>
  <si>
    <t xml:space="preserve">Singlets/LYM /T cells/CD3+CD4+/CCR7+CD45RA+ Tn </t>
  </si>
  <si>
    <t>Singlets/LYM /T cells/CD3+CD4+/CCR7+CD45RA+ Tcm</t>
  </si>
  <si>
    <t xml:space="preserve">Singlets/LYM /T cells/CD3+CD4+/CCR7+CD45RA+ Tem </t>
  </si>
  <si>
    <t xml:space="preserve">Singlets/LYM /T cells/CD3+CD4+/CCR7-CD45RA+ Temra </t>
  </si>
  <si>
    <t>CCR6+ bez B LYM!</t>
  </si>
  <si>
    <t>Singlets/Lymphocytes/PD-1 on LYM | Freq. of Parent</t>
  </si>
  <si>
    <t>pův v EOS zk.</t>
  </si>
  <si>
    <t>0-18let: 15-34 19-50let:7-17 51-80let:5-17</t>
  </si>
  <si>
    <t>Singlets/Lymphocytes/B cells/CD19+CD27+ Bmem | Freq. of Parent</t>
  </si>
  <si>
    <t>Singlets/Lymphocytes/B cells/CXCR3 | Freq. of Parent</t>
  </si>
  <si>
    <t>Singlets/Lymphocytes/NK cells | Freq. of Parent</t>
  </si>
  <si>
    <t>Singlets/Lymphocytes/NK cells/HLA-DR on NK | Freq. of Parent</t>
  </si>
  <si>
    <t>Singlets/Lymphocytes/NK cells/CD69++ | Freq. of Parent</t>
  </si>
  <si>
    <t>Singlets/LYM/NK cells 16+/CXCR1 | Freq. of Parent</t>
  </si>
  <si>
    <t>Singlets/Lymphocytes/iNKT | Freq. of Parent</t>
  </si>
  <si>
    <t>Singlets/MON /CD14 CD16 /Class MON | Freq. of Parent</t>
  </si>
  <si>
    <t>Singlets/MON /CD14 CD16 /interm MON | Freq. of Parent</t>
  </si>
  <si>
    <t>Singlets/MON /CD14 CD16 /Non-class MON | Freq. of Parent</t>
  </si>
  <si>
    <t>Singlets/MON /CD14 CD16 /Class MON/CD64 | Median (Comp-BV421-A)</t>
  </si>
  <si>
    <t>Singlets/MON/CD14, CD16 subset/class MON/TLR2 | Median (Comp-PE-A)</t>
  </si>
  <si>
    <t>Singlets/MON/CD14, CD16 subset/class MON/TLR4 | Freq. of Parent</t>
  </si>
  <si>
    <t>Singlets/NEU  /NEU DR-16+/CD11b NEU | Median (Comp-PerCP-Cy5-5-A)</t>
  </si>
  <si>
    <t>Singlets/NEU  /NEU DR-16+/CD64 NEU | Freq. of Parent</t>
  </si>
  <si>
    <t>CD49d+ CD16- CD15+</t>
  </si>
  <si>
    <t>Singlets/SSC-HLA-DR/CD3-HLA-DR+/CD203c, CD123 subset/CD63+CD14- BAS | Freq. of Singlets</t>
  </si>
  <si>
    <t>Singlets/Lymphocytes/CD3+ T cells/CD4+/Th1 %</t>
  </si>
  <si>
    <t>Singlets/Lymphocytes/CD3+ T cells/CD4+/Th2 %</t>
  </si>
  <si>
    <t>Singlets/Lymphocytes/CD3+ T cells/CD4+/Th17 |%</t>
  </si>
  <si>
    <t>Singlets/Lymphocytes/CD3+ T cells/CD4+/CCR6+CXCR3+ %</t>
  </si>
  <si>
    <t>pův v Bregs zk.</t>
  </si>
  <si>
    <t>Singlets/Lymphocytes/PD-L1 on LYM | Freq. of Parent</t>
  </si>
  <si>
    <t>Singlets/SSC-HLA-DR/CD3-HLA-DR+/HLA-DR+CD14+/CD123+CD11c- pDCs | Freq. of Singlets</t>
  </si>
  <si>
    <t>pův. v Bregs zk.</t>
  </si>
  <si>
    <t>CD27-CD38+</t>
  </si>
  <si>
    <t>CD27+ CD38-</t>
  </si>
  <si>
    <t>CD27-CD38-</t>
  </si>
  <si>
    <t>CD27++ CD38++</t>
  </si>
  <si>
    <t>0-18let: 40-80 19-50let:20-80 51-80let: 10-60</t>
  </si>
  <si>
    <t>Singlets/CD203c+FCeRIa Basophils/CD117, FCeRIa Basophils | Freq. of Singlets</t>
  </si>
  <si>
    <t>Singlets/CD203c+FCeRIa Basophils/CD117, FCeRIa Mast cells | Freq. of Singlets</t>
  </si>
  <si>
    <t>Singlets/Lymphocytes | Freq. of Parent</t>
  </si>
  <si>
    <t>Singlets/Lymphocytes/B cells | Freq. of Parent</t>
  </si>
  <si>
    <t>Singlets/Lymphocytes/B cells/CD19+CD27+ B memory cells | Freq. of Parent</t>
  </si>
  <si>
    <t>20-45</t>
  </si>
  <si>
    <t>2-12</t>
  </si>
  <si>
    <t>45-70</t>
  </si>
  <si>
    <t>0-5</t>
  </si>
  <si>
    <t>0-2</t>
  </si>
  <si>
    <t>4-10</t>
  </si>
  <si>
    <t>59-83</t>
  </si>
  <si>
    <t>46-71</t>
  </si>
  <si>
    <t>29-54</t>
  </si>
  <si>
    <t>0,9-2,5</t>
  </si>
  <si>
    <t>1-10</t>
  </si>
  <si>
    <t>1-12</t>
  </si>
  <si>
    <t>2,3-8</t>
  </si>
  <si>
    <t>3-20</t>
  </si>
  <si>
    <t>3-23</t>
  </si>
  <si>
    <t>15-50</t>
  </si>
  <si>
    <t>20-53</t>
  </si>
  <si>
    <t>10-40</t>
  </si>
  <si>
    <t>0,4-6,5</t>
  </si>
  <si>
    <t>18-38</t>
  </si>
  <si>
    <t>5-22</t>
  </si>
  <si>
    <t>30-62</t>
  </si>
  <si>
    <t>0,049-2,0</t>
  </si>
  <si>
    <t>4,4-16,5</t>
  </si>
  <si>
    <t>15-53</t>
  </si>
  <si>
    <t>9-35</t>
  </si>
  <si>
    <t>1400-4500</t>
  </si>
  <si>
    <t>7-21</t>
  </si>
  <si>
    <t>2,5-15</t>
  </si>
  <si>
    <t>3,7-17</t>
  </si>
  <si>
    <t>20-85</t>
  </si>
  <si>
    <t>0,015-0,70</t>
  </si>
  <si>
    <t>76-93</t>
  </si>
  <si>
    <t>2,5-9</t>
  </si>
  <si>
    <t>2,5-10</t>
  </si>
  <si>
    <t>2200-6000</t>
  </si>
  <si>
    <t>1700-3300</t>
  </si>
  <si>
    <t>20-82</t>
  </si>
  <si>
    <t>2,5-27</t>
  </si>
  <si>
    <t>1200-5000</t>
  </si>
  <si>
    <t>10-60</t>
  </si>
  <si>
    <t>7-65</t>
  </si>
  <si>
    <t>2000-5500</t>
  </si>
  <si>
    <t>6000-12500</t>
  </si>
  <si>
    <t>98,5-100</t>
  </si>
  <si>
    <t>98,5-101,5</t>
  </si>
  <si>
    <t>2-8</t>
  </si>
  <si>
    <t>3,0-9,5</t>
  </si>
  <si>
    <t>5-36</t>
  </si>
  <si>
    <t>60-360</t>
  </si>
  <si>
    <t>0,3-6</t>
  </si>
  <si>
    <t>6-37</t>
  </si>
  <si>
    <t>0,4-2</t>
  </si>
  <si>
    <t>1-5</t>
  </si>
  <si>
    <t>12-25</t>
  </si>
  <si>
    <t>36-65</t>
  </si>
  <si>
    <t>5-18</t>
  </si>
  <si>
    <t>10-25</t>
  </si>
  <si>
    <t>45-65</t>
  </si>
  <si>
    <t>0,4-7,0</t>
  </si>
  <si>
    <t>12-33</t>
  </si>
  <si>
    <t>0,05-0,25</t>
  </si>
  <si>
    <t>9000-55000</t>
  </si>
  <si>
    <t>5-40</t>
  </si>
  <si>
    <t>14-30</t>
  </si>
  <si>
    <t>0,5-4,5</t>
  </si>
  <si>
    <t>21-55</t>
  </si>
  <si>
    <t>0,5-10</t>
  </si>
  <si>
    <t>17-56</t>
  </si>
  <si>
    <t>45-100</t>
  </si>
  <si>
    <t>0,05-2</t>
  </si>
  <si>
    <t>13-45</t>
  </si>
  <si>
    <t>85-100</t>
  </si>
  <si>
    <t>950-2000</t>
  </si>
  <si>
    <t>50-90</t>
  </si>
  <si>
    <t>2400-7000</t>
  </si>
  <si>
    <t>400-1500</t>
  </si>
  <si>
    <t>60-350</t>
  </si>
  <si>
    <t>250-2000</t>
  </si>
  <si>
    <t>100-2000</t>
  </si>
  <si>
    <t>1-15</t>
  </si>
  <si>
    <t>15-55</t>
  </si>
  <si>
    <t>F mut</t>
  </si>
  <si>
    <t>familiární mutace</t>
  </si>
  <si>
    <t xml:space="preserve"> </t>
  </si>
  <si>
    <t xml:space="preserve">Lexová </t>
  </si>
  <si>
    <t xml:space="preserve">Podlas </t>
  </si>
  <si>
    <t>Stanislav</t>
  </si>
  <si>
    <t xml:space="preserve">Rašovská </t>
  </si>
  <si>
    <t>LuTx 15.1.2018</t>
  </si>
  <si>
    <t>po LuTx (10.2.2019)</t>
  </si>
  <si>
    <t>Macková (r. Beková)</t>
  </si>
  <si>
    <t>Beková</t>
  </si>
  <si>
    <t>1w</t>
  </si>
  <si>
    <t>Z942, J848</t>
  </si>
  <si>
    <t xml:space="preserve">protokolární BSK po LuTx </t>
  </si>
  <si>
    <t xml:space="preserve">protokolární kryobiopsie 3 měsíce po LuTx </t>
  </si>
  <si>
    <t>Z943</t>
  </si>
  <si>
    <t>časté infekce, LuTx 16.11.2018</t>
  </si>
  <si>
    <t>protokolární biopsie 6 měsíců po LuTx (22.7.2019)</t>
  </si>
  <si>
    <t xml:space="preserve">BSK 3 měsíce po LuTx (27.10.2019) </t>
  </si>
  <si>
    <t>Protokolární biopsie 1 rok po LuTx (10.2.2019)</t>
  </si>
  <si>
    <t>časté infekce, LuTx 10.6.2017</t>
  </si>
  <si>
    <t>9+3d</t>
  </si>
  <si>
    <t>málo infekcí, LuTx 21.11.2012</t>
  </si>
  <si>
    <t>časté infekce, LuTx 28.8.2017</t>
  </si>
  <si>
    <t>G473, Z942</t>
  </si>
  <si>
    <t>málo infekcí, LuTx 15.1.2018</t>
  </si>
  <si>
    <t>málo infekcí, LuTx 03/2016</t>
  </si>
  <si>
    <t>málo infekcí, LuTx 25.9.2014</t>
  </si>
  <si>
    <t>málo infekcí, LuTx 15.4.2010</t>
  </si>
  <si>
    <t>málo infekcí, LuTx 6.9.2011</t>
  </si>
  <si>
    <t xml:space="preserve">BSK 6 měsíců po LuTx (27.10.2019) </t>
  </si>
  <si>
    <t>Z942, J439, J9619</t>
  </si>
  <si>
    <t>málo infekcí, LuTx 10.5.2017</t>
  </si>
  <si>
    <t>po LuTX (19.2.2020)</t>
  </si>
  <si>
    <t>Z942, I270</t>
  </si>
  <si>
    <t>málo infekcí, LuTx 15.10.2015</t>
  </si>
  <si>
    <t>po LuTx 15.10.2019</t>
  </si>
  <si>
    <t>protokolární kryobiopsie 3 měsíce po LuTx (23.1.2020)</t>
  </si>
  <si>
    <t>Z942, E840</t>
  </si>
  <si>
    <t>protokolární kryobiopsie 1 rok po LuTx (29.3.2019)</t>
  </si>
  <si>
    <t>protokolární kryobiopsie 3 měsíce po LuTx (5.2.2020)</t>
  </si>
  <si>
    <t>3d</t>
  </si>
  <si>
    <t>LuTx 5.2.2020</t>
  </si>
  <si>
    <t>protokolární kryobiopsie 1 rok po LuTx (9.5.2019)</t>
  </si>
  <si>
    <t>protokolární kryobiopsie 6 měsíců po LuTx (6.8.2019)</t>
  </si>
  <si>
    <t>protokolární kryobiopsie 3 měsíce po LuTx (23.4.2020)</t>
  </si>
  <si>
    <t>protokolární BSK 6 měsíců po LuTx (23.1.2020)</t>
  </si>
  <si>
    <t>po LuTx 22.7.2019</t>
  </si>
  <si>
    <t>protokolární BSK 6 měsíců po LuTx (21.2.2020)</t>
  </si>
  <si>
    <t>protokolární BSK 6 měsíců po LuTx (19.2.2020)</t>
  </si>
  <si>
    <t>po LuTx (19.2.2020)</t>
  </si>
  <si>
    <t>po LuTx 5.2.2020</t>
  </si>
  <si>
    <t>po LuTx 29.11.2014</t>
  </si>
  <si>
    <t>po LuTx 28.5.2020</t>
  </si>
  <si>
    <t>po LuTx 26.6.2019</t>
  </si>
  <si>
    <t>po LuTx 6.8.2019</t>
  </si>
  <si>
    <t>3b</t>
  </si>
  <si>
    <t>po LuTx 5.1.2018</t>
  </si>
  <si>
    <t>po LuTx 23.1.2020</t>
  </si>
  <si>
    <t>po LuTx 9.5.2019</t>
  </si>
  <si>
    <t>po LuTx 10.5.2017</t>
  </si>
  <si>
    <t>po LuTx 27.10.2019</t>
  </si>
  <si>
    <t>po LuTx 4.9.2016</t>
  </si>
  <si>
    <r>
      <t>28/09/2020,</t>
    </r>
    <r>
      <rPr>
        <sz val="8"/>
        <color rgb="FFFF0000"/>
        <rFont val="Arial"/>
        <family val="2"/>
        <charset val="238"/>
      </rPr>
      <t xml:space="preserve"> klin. susp. pneumonie na nativní plíci</t>
    </r>
    <r>
      <rPr>
        <sz val="8"/>
        <rFont val="Arial"/>
        <family val="2"/>
        <charset val="238"/>
      </rPr>
      <t>, hospitalizace 28.9.-7.10., kašel, horečky, průjem, nechutenství, ? neg, nyní zřejmě ve stejném stavu jako před covidem</t>
    </r>
  </si>
  <si>
    <t>po LuTx 12.11.2019, kryobiopsie po 1 roce</t>
  </si>
  <si>
    <t>1+3d</t>
  </si>
  <si>
    <t>po LuTx 12.11.2019</t>
  </si>
  <si>
    <t>po LuTx 21.2.2020, kryobiopsie 9M</t>
  </si>
  <si>
    <t>po LuTx 12.5.2013</t>
  </si>
  <si>
    <r>
      <t>09-10/2020,</t>
    </r>
    <r>
      <rPr>
        <sz val="8"/>
        <color rgb="FFFF0000"/>
        <rFont val="Arial"/>
        <family val="2"/>
        <charset val="238"/>
      </rPr>
      <t xml:space="preserve"> ? </t>
    </r>
    <r>
      <rPr>
        <sz val="8"/>
        <rFont val="Arial"/>
        <family val="2"/>
        <charset val="238"/>
      </rPr>
      <t>klin. bilat. pneumonie, hospitalizace Motol, remdesivir, oxygenoter., pac s dx LuTx; …???; od ? neg, nyní dušnost se lepší</t>
    </r>
  </si>
  <si>
    <t>pac s dx LuTx</t>
  </si>
  <si>
    <t>+BAL</t>
  </si>
  <si>
    <t>´+BAL</t>
  </si>
  <si>
    <t>2w</t>
  </si>
  <si>
    <t>Andrea</t>
  </si>
  <si>
    <t>U071</t>
  </si>
  <si>
    <t>Mikeš</t>
  </si>
  <si>
    <t>Vladimír</t>
  </si>
  <si>
    <t>Pospíchalová</t>
  </si>
  <si>
    <t>Ivana</t>
  </si>
  <si>
    <t>Pichler</t>
  </si>
  <si>
    <t>Zita</t>
  </si>
  <si>
    <t>Šebesta</t>
  </si>
  <si>
    <t>Matějková</t>
  </si>
  <si>
    <t>Miroslava</t>
  </si>
  <si>
    <t>12265_MP_20</t>
  </si>
  <si>
    <t>17401_PP_22</t>
  </si>
  <si>
    <t>21487_ST_24</t>
  </si>
  <si>
    <t>21579_BA_24</t>
  </si>
  <si>
    <t>21580_BA_24</t>
  </si>
  <si>
    <t>cyto.</t>
  </si>
  <si>
    <t>#</t>
  </si>
  <si>
    <t>Příjmení</t>
  </si>
  <si>
    <t>Jméno</t>
  </si>
  <si>
    <t>Pohlaví</t>
  </si>
  <si>
    <t>muž=1</t>
  </si>
  <si>
    <t>žena=1</t>
  </si>
  <si>
    <t>Datum LuTx</t>
  </si>
  <si>
    <t>rok narození</t>
  </si>
  <si>
    <t>rok transplantace</t>
  </si>
  <si>
    <t>Datum úmrtí</t>
  </si>
  <si>
    <t>Datum reLuTx</t>
  </si>
  <si>
    <t>věk při Ltx</t>
  </si>
  <si>
    <t>věk při reLuTx</t>
  </si>
  <si>
    <t xml:space="preserve">Jednostranná / oboustranná </t>
  </si>
  <si>
    <t>jednostranná =1</t>
  </si>
  <si>
    <t>oboustranná =2</t>
  </si>
  <si>
    <t>Indikace k LuTx</t>
  </si>
  <si>
    <t>indikace CF =1</t>
  </si>
  <si>
    <t>indikace CHOPN =1</t>
  </si>
  <si>
    <t>indikace IPP=1</t>
  </si>
  <si>
    <t>indikace jiné=1</t>
  </si>
  <si>
    <t xml:space="preserve">Prekancerozy </t>
  </si>
  <si>
    <t xml:space="preserve">Novotvary </t>
  </si>
  <si>
    <t>Datum dg. tumoru</t>
  </si>
  <si>
    <t>DM</t>
  </si>
  <si>
    <t>HN</t>
  </si>
  <si>
    <t>CHRI</t>
  </si>
  <si>
    <t>Osteoporóza</t>
  </si>
  <si>
    <t>Rejekce chronická (0 - bez rejekce, 1 - CLAD pomalu progredující, 2 CLAD rychle progredující)</t>
  </si>
  <si>
    <t>Rejekce akutní (0 - bez rejekce, 1 - max mírná rejekce, 2 - rekurentní mírné rejekce, 3 - stupěn A2 a více, 4 - nehodnoceno, Tx před léty)</t>
  </si>
  <si>
    <t>Luminex (0 negativní, 1 pozitivní spec. HLA1, 2 pozitivní nespec. HLA1, 3 pozitivní spec. HLA2, 4 pozitivní nespec. HLA2, 5 - pozitivní nespec HLA1 /2, 6 - pozitivní spec. HLA 1/2)</t>
  </si>
  <si>
    <t>Infekce (0 - bez  infekcí, 1 - intermitentní běžné nekomplikované infekce, 2 - častější běžné infekce, 3 - infekce vyžadující hospitalizaci, 4 - těžké infekce vyžadující hospitalizaci na JIP, 5 - infekce s následkem smrti) (modře-update)</t>
  </si>
  <si>
    <t>bakteriální respirační infekce (ano 1, ne 0)</t>
  </si>
  <si>
    <t>chron. kolonizace dých. cest (ano 1, ne 0)</t>
  </si>
  <si>
    <t>kolonizace</t>
  </si>
  <si>
    <t>virové infekce (ano 1, ne 0)</t>
  </si>
  <si>
    <t>recidivující CMV (ano 1, ne 0)</t>
  </si>
  <si>
    <t>CMV status (0 D+R+, 1 D+R-, 2 D-R+, 3 D-R-</t>
  </si>
  <si>
    <t>mykotické infekce (ano 1, ne 0)</t>
  </si>
  <si>
    <t>Úmrtí nebo těžký průběh covid19 (AIRVO, UPV, ECMO), ano 1, ne 0</t>
  </si>
  <si>
    <t>Úmrtí</t>
  </si>
  <si>
    <t>Příčina smrti</t>
  </si>
  <si>
    <t>LuTx-001</t>
  </si>
  <si>
    <t>D</t>
  </si>
  <si>
    <t>CHOPN, deficit alfa1</t>
  </si>
  <si>
    <t>ne</t>
  </si>
  <si>
    <t>LuTx-002</t>
  </si>
  <si>
    <t>ano</t>
  </si>
  <si>
    <t>G3A1</t>
  </si>
  <si>
    <t>LuTx-003</t>
  </si>
  <si>
    <t>G4A3</t>
  </si>
  <si>
    <t>osteoporoza</t>
  </si>
  <si>
    <t>SARS</t>
  </si>
  <si>
    <t>LuTx-004</t>
  </si>
  <si>
    <t>IPF-emfyzém</t>
  </si>
  <si>
    <t>G2A1</t>
  </si>
  <si>
    <t>osteopenie</t>
  </si>
  <si>
    <t>LuTx-005</t>
  </si>
  <si>
    <t>CF</t>
  </si>
  <si>
    <t>Candida alb., Pseuodomonas, Enterobacter</t>
  </si>
  <si>
    <t>LuTx-006</t>
  </si>
  <si>
    <t>fibróza poléková</t>
  </si>
  <si>
    <t>LuTx-007</t>
  </si>
  <si>
    <t>MGUS</t>
  </si>
  <si>
    <t>G3A2</t>
  </si>
  <si>
    <t>Klebsiella ESBL</t>
  </si>
  <si>
    <t>LuTx-008</t>
  </si>
  <si>
    <t>polypy tlustého střeva</t>
  </si>
  <si>
    <t>LuTx-009</t>
  </si>
  <si>
    <t>ž</t>
  </si>
  <si>
    <t>BE</t>
  </si>
  <si>
    <t>LuTx-010</t>
  </si>
  <si>
    <t>IPAH</t>
  </si>
  <si>
    <t xml:space="preserve">spinocelulární kožní karcinom </t>
  </si>
  <si>
    <t>LuTx-012</t>
  </si>
  <si>
    <t>UIP-v rámci RA</t>
  </si>
  <si>
    <t>osteoproza</t>
  </si>
  <si>
    <t>LuTx-014</t>
  </si>
  <si>
    <t>IPAH + alv. lipoprot.</t>
  </si>
  <si>
    <t>LuTx-015</t>
  </si>
  <si>
    <t>osteroporoza</t>
  </si>
  <si>
    <t>Serratia, Pseudomonas</t>
  </si>
  <si>
    <t>LuTx-016</t>
  </si>
  <si>
    <t>aktinické keratomy obličeje a kapilicia</t>
  </si>
  <si>
    <t>spinocelulární kožní karcinom</t>
  </si>
  <si>
    <t>LuTx-017</t>
  </si>
  <si>
    <t>fibroza (nakonec maltom)</t>
  </si>
  <si>
    <t>polypy tlustého střeva, MGUS</t>
  </si>
  <si>
    <t xml:space="preserve">MALT lymfom žaludku, melanom kůže </t>
  </si>
  <si>
    <t>LuTx-018</t>
  </si>
  <si>
    <t>LuTx-020</t>
  </si>
  <si>
    <t>EAA</t>
  </si>
  <si>
    <t>LuTx-021</t>
  </si>
  <si>
    <t>Klebsiella</t>
  </si>
  <si>
    <t>LuTx-022</t>
  </si>
  <si>
    <t>Proteus</t>
  </si>
  <si>
    <t>LuTx-024</t>
  </si>
  <si>
    <t>CHOPN, pneumokonioza</t>
  </si>
  <si>
    <t>LuTx-025</t>
  </si>
  <si>
    <t>LuTx-026</t>
  </si>
  <si>
    <t>Julie</t>
  </si>
  <si>
    <t>MODS, sepse</t>
  </si>
  <si>
    <t>LuTx-027</t>
  </si>
  <si>
    <t>Pseudomonas, zlatý stafylokok</t>
  </si>
  <si>
    <t>LuTx-028</t>
  </si>
  <si>
    <t>E.coli</t>
  </si>
  <si>
    <t>LuTx-029</t>
  </si>
  <si>
    <t>G1A1</t>
  </si>
  <si>
    <t>Aspergillus, Pseudomonas</t>
  </si>
  <si>
    <t>LuTx-030</t>
  </si>
  <si>
    <t>Darja</t>
  </si>
  <si>
    <t>LAM</t>
  </si>
  <si>
    <t>MODS, SARS</t>
  </si>
  <si>
    <t>LuTx-031</t>
  </si>
  <si>
    <t>G4A2</t>
  </si>
  <si>
    <t>clostridiová enterocolitida, MODS</t>
  </si>
  <si>
    <t>LuTx-032</t>
  </si>
  <si>
    <t>G4A1</t>
  </si>
  <si>
    <t>LuTx-033</t>
  </si>
  <si>
    <t>Ca plic</t>
  </si>
  <si>
    <t>LuTx-034</t>
  </si>
  <si>
    <t>NSIP</t>
  </si>
  <si>
    <t>LuTx-035</t>
  </si>
  <si>
    <t>LuTx-037</t>
  </si>
  <si>
    <t>Kopeček 1976</t>
  </si>
  <si>
    <t>zlatý stafylokok</t>
  </si>
  <si>
    <t>LuTx-038</t>
  </si>
  <si>
    <t>Kopeček 1980</t>
  </si>
  <si>
    <t>LuTx-039</t>
  </si>
  <si>
    <t>LuTx-040</t>
  </si>
  <si>
    <t>LuTx-041</t>
  </si>
  <si>
    <t>G1A0</t>
  </si>
  <si>
    <t>LuTx-042</t>
  </si>
  <si>
    <t>LuTx-043</t>
  </si>
  <si>
    <t>LuTx-044</t>
  </si>
  <si>
    <t>srdeční selhání, MODS</t>
  </si>
  <si>
    <t>LuTx-045</t>
  </si>
  <si>
    <t>NSIP-emfyzém</t>
  </si>
  <si>
    <t>LuTx-046</t>
  </si>
  <si>
    <t>MODS, CMV pneumonie</t>
  </si>
  <si>
    <t>LuTx-048</t>
  </si>
  <si>
    <t>dyplazie čípku, leiomyom</t>
  </si>
  <si>
    <t>LuTx-049</t>
  </si>
  <si>
    <t>LuTx-050</t>
  </si>
  <si>
    <t>LuTx-051</t>
  </si>
  <si>
    <t>LuTx-052</t>
  </si>
  <si>
    <t>(Beková) Jiřina</t>
  </si>
  <si>
    <t xml:space="preserve">ano </t>
  </si>
  <si>
    <t>LuTx-053</t>
  </si>
  <si>
    <t>Klebs. ESBL</t>
  </si>
  <si>
    <t>LuTx-054</t>
  </si>
  <si>
    <t>MODS, CLAD</t>
  </si>
  <si>
    <t>LuTx-055</t>
  </si>
  <si>
    <t>Ca bronchogenes</t>
  </si>
  <si>
    <t>LuTx-056</t>
  </si>
  <si>
    <t>Vilém</t>
  </si>
  <si>
    <t xml:space="preserve">respirační selhání, SARS </t>
  </si>
  <si>
    <t>LuTx-057</t>
  </si>
  <si>
    <t>LuTx-058</t>
  </si>
  <si>
    <t>silikoza</t>
  </si>
  <si>
    <t>LuTx-059</t>
  </si>
  <si>
    <t>LuTx-060</t>
  </si>
  <si>
    <t>LuTx-061</t>
  </si>
  <si>
    <t>G2A2</t>
  </si>
  <si>
    <t>LuTx-062</t>
  </si>
  <si>
    <t>LuTx-064</t>
  </si>
  <si>
    <t>LuTx-065</t>
  </si>
  <si>
    <t>Hemophillus parainfl.</t>
  </si>
  <si>
    <t>LuTx-066</t>
  </si>
  <si>
    <t>LuTx-067</t>
  </si>
  <si>
    <t>lymfom</t>
  </si>
  <si>
    <t>LuTx-069</t>
  </si>
  <si>
    <t>T/LGL lymfom</t>
  </si>
  <si>
    <t>LuTx-070</t>
  </si>
  <si>
    <t>LuTx-071</t>
  </si>
  <si>
    <t>LuTx-072</t>
  </si>
  <si>
    <t>LuTx-073</t>
  </si>
  <si>
    <t>LuTx-074</t>
  </si>
  <si>
    <t>LuTx-075</t>
  </si>
  <si>
    <t>LuTx-076</t>
  </si>
  <si>
    <t>Rybařík</t>
  </si>
  <si>
    <t>MODS, infekce</t>
  </si>
  <si>
    <t>LuTx-077</t>
  </si>
  <si>
    <t>LuTx-079</t>
  </si>
  <si>
    <t>MODS, SARS, mucor</t>
  </si>
  <si>
    <t>LuTx-080</t>
  </si>
  <si>
    <t>LuTx-081</t>
  </si>
  <si>
    <t>LuTx-082</t>
  </si>
  <si>
    <t>Aspergillus</t>
  </si>
  <si>
    <t>CLAD, RAS</t>
  </si>
  <si>
    <t>LuTx-083</t>
  </si>
  <si>
    <t xml:space="preserve">polypy tlustého střeva </t>
  </si>
  <si>
    <t>LuTx-084</t>
  </si>
  <si>
    <t>LuTx-085</t>
  </si>
  <si>
    <t>LuTx-086</t>
  </si>
  <si>
    <t>LuTx-087</t>
  </si>
  <si>
    <t xml:space="preserve">polypy tlustého střeva, amyloidóza </t>
  </si>
  <si>
    <t>LuTx-088</t>
  </si>
  <si>
    <t>LuTx-089</t>
  </si>
  <si>
    <t>LuTx-090</t>
  </si>
  <si>
    <t>LuTx-091</t>
  </si>
  <si>
    <t>LuTx-092</t>
  </si>
  <si>
    <t>karcinom žaludku</t>
  </si>
  <si>
    <t>pneumonie, MODS</t>
  </si>
  <si>
    <t>LuTx-093</t>
  </si>
  <si>
    <t>LuTx-094</t>
  </si>
  <si>
    <t>Tesáriková (Lach)</t>
  </si>
  <si>
    <t>LuTx-095</t>
  </si>
  <si>
    <t>LuTx-096</t>
  </si>
  <si>
    <t>LuTx-097</t>
  </si>
  <si>
    <t>spinocelulární karcinom kůže</t>
  </si>
  <si>
    <t>demence, stp. CMP</t>
  </si>
  <si>
    <t>LuTx-098</t>
  </si>
  <si>
    <t>vaskulitida CNS, otok mozku</t>
  </si>
  <si>
    <t>LuTx-099</t>
  </si>
  <si>
    <t>Vladimíra</t>
  </si>
  <si>
    <t>G5A3</t>
  </si>
  <si>
    <t>selhání ledvin, MODS</t>
  </si>
  <si>
    <t>akutní pankreatitida, DIC, MODS</t>
  </si>
  <si>
    <t>deficit A1AT</t>
  </si>
  <si>
    <t>LuTx-013</t>
  </si>
  <si>
    <t>Búryová</t>
  </si>
  <si>
    <t>Daniela</t>
  </si>
  <si>
    <t>LuTx-063</t>
  </si>
  <si>
    <t>Páviš</t>
  </si>
  <si>
    <t>Vlastimil</t>
  </si>
  <si>
    <t>Ca kůže</t>
  </si>
  <si>
    <t>LuTx-068</t>
  </si>
  <si>
    <t>osteporoza</t>
  </si>
  <si>
    <t xml:space="preserve">EAP </t>
  </si>
  <si>
    <t>Velčovský</t>
  </si>
  <si>
    <t>EAP</t>
  </si>
  <si>
    <t>LuTx-023</t>
  </si>
  <si>
    <t>Jarmila</t>
  </si>
  <si>
    <t>ACR A4, MODS</t>
  </si>
  <si>
    <t>LuTx-047</t>
  </si>
  <si>
    <t>Veronika</t>
  </si>
  <si>
    <t>ostepopenie</t>
  </si>
  <si>
    <t>LuTx-011</t>
  </si>
  <si>
    <t>Brus</t>
  </si>
  <si>
    <t>absedující pneumonie, MODS</t>
  </si>
  <si>
    <t>LuTx-019</t>
  </si>
  <si>
    <t>Libuše</t>
  </si>
  <si>
    <t>LuTx-036</t>
  </si>
  <si>
    <t>Kohout</t>
  </si>
  <si>
    <t>MODS, pneumonie</t>
  </si>
  <si>
    <t>LuTx-078</t>
  </si>
  <si>
    <t>Řehořová</t>
  </si>
  <si>
    <t>Lenka</t>
  </si>
  <si>
    <t>Plicní klinika - BSK</t>
  </si>
  <si>
    <t xml:space="preserve">KO + </t>
  </si>
  <si>
    <t>Flow</t>
  </si>
  <si>
    <t>DNA ID</t>
  </si>
  <si>
    <t xml:space="preserve">rs10109853 C&gt;T (IDO2) </t>
  </si>
  <si>
    <t xml:space="preserve">rs11003125 G&gt;C (MBL2 -550) </t>
  </si>
  <si>
    <t xml:space="preserve">rs1143634 G&gt;A (IL-1β +3962) </t>
  </si>
  <si>
    <t xml:space="preserve">rs16944 A&gt;G (IL-1β -511) </t>
  </si>
  <si>
    <t>rs1800450 C&gt;T (MBL2)</t>
  </si>
  <si>
    <t>rs1800587 G&gt;A (IL-1α -889)</t>
  </si>
  <si>
    <t>rs1800629 G&gt;A (TNFα -308)</t>
  </si>
  <si>
    <t>rs1800795 C&gt;G (IL-6 –174)</t>
  </si>
  <si>
    <t>rs1800797 A&gt;G (IL-6 +565)</t>
  </si>
  <si>
    <t>rs1800871 A&gt;G (IL-10 -819)</t>
  </si>
  <si>
    <t>rs1800872 T&gt;G (IL-10 -592)</t>
  </si>
  <si>
    <t>rs1800896 T&gt;C (IL-10 –1082)</t>
  </si>
  <si>
    <t>rs1801275 A&gt;G (IL-4Rα +1902)</t>
  </si>
  <si>
    <t>rs2069762 A&gt;C (IL-2 –330)</t>
  </si>
  <si>
    <t>rs2069763 C&gt;A (IL-2 +166)</t>
  </si>
  <si>
    <t>rs2070874 C&gt;T (IL-4 -33)</t>
  </si>
  <si>
    <t>rs2076295 T&gt;G (DSP)</t>
  </si>
  <si>
    <t>rs2227307 T&gt;G (IL8 (CXCL8))</t>
  </si>
  <si>
    <t>rs2234650 C&gt;T (IL-1R1 pst1 1970)</t>
  </si>
  <si>
    <t>rs2243248 T&gt;G (IL-4 –1098)</t>
  </si>
  <si>
    <t>rs2243250 C&gt;T (IL-4 -590)</t>
  </si>
  <si>
    <t>rs2275913 G&gt;A (IL-17A)</t>
  </si>
  <si>
    <t>rs2430561 T&gt;A (γ-IFN +874)</t>
  </si>
  <si>
    <t>rs2609255 G&gt;T (FAM13A)</t>
  </si>
  <si>
    <t>rs2736100 C&gt;A (TERT)</t>
  </si>
  <si>
    <t>rs315952 T&gt;C (IL-1RA mspa1 11100)</t>
  </si>
  <si>
    <t>rs3212227 T&gt;G (IL-12 -1188)</t>
  </si>
  <si>
    <t>rs34816169 A&gt;C (IL-40 C17orf99)</t>
  </si>
  <si>
    <t>rs35705950 G&gt;T (MUC5B)</t>
  </si>
  <si>
    <t>rs361525 G&gt;A (TNF-α -238)</t>
  </si>
  <si>
    <t>rs4071641 T&gt;C (IL-40 C17orf99)</t>
  </si>
  <si>
    <t>rs4073 A&gt;T (IL8 (CXCL8))</t>
  </si>
  <si>
    <t>rs4251961  T&gt;C (IL1RN)</t>
  </si>
  <si>
    <t>rs4503083 T&gt;A (IDO2)</t>
  </si>
  <si>
    <t>rs5743185 G&gt;A (PMS1)</t>
  </si>
  <si>
    <t>rs579543 G&gt;A (IL1RN)</t>
  </si>
  <si>
    <t>rs657152 A&gt;C (ABO)</t>
  </si>
  <si>
    <t>rs67249807 C&gt;T (IL-40 C17orf99)</t>
  </si>
  <si>
    <t>rs72898209 C&gt;T (IL-40 C17orf99)</t>
  </si>
  <si>
    <t>rs763780 T&gt;C (IL-17F)</t>
  </si>
  <si>
    <t>rs9915090 T&gt;C (IL-40 C17orf99)</t>
  </si>
  <si>
    <t>TC</t>
  </si>
  <si>
    <t>G</t>
  </si>
  <si>
    <t>CT</t>
  </si>
  <si>
    <t>CA</t>
  </si>
  <si>
    <t>C</t>
  </si>
  <si>
    <t>GT</t>
  </si>
  <si>
    <t>TA</t>
  </si>
  <si>
    <t>GA</t>
  </si>
  <si>
    <t>AG</t>
  </si>
  <si>
    <t>CG</t>
  </si>
  <si>
    <t>Genetika - polymorfismy</t>
  </si>
  <si>
    <t>Tulisová</t>
  </si>
  <si>
    <t>Světlana</t>
  </si>
  <si>
    <t>infekce v době odběru (0=ne, 1=ano)</t>
  </si>
  <si>
    <t xml:space="preserve">Sobotka </t>
  </si>
  <si>
    <t>LuTx-110</t>
  </si>
  <si>
    <t>Košťál Martin</t>
  </si>
  <si>
    <t>0508076151</t>
  </si>
  <si>
    <t>21652_MK_24</t>
  </si>
  <si>
    <t>21653_MK_24</t>
  </si>
  <si>
    <t>sample ID</t>
  </si>
  <si>
    <t>sample ID (Legendplex)</t>
  </si>
  <si>
    <t>IL-4 [pg/L]</t>
  </si>
  <si>
    <t>IL-2 [pg/L]</t>
  </si>
  <si>
    <t>IP-10 [pg/L]</t>
  </si>
  <si>
    <t>IL-1β [pg/L]</t>
  </si>
  <si>
    <t>TNF-α [pg/L]</t>
  </si>
  <si>
    <t>MCP-1 [pg/L]</t>
  </si>
  <si>
    <t>IL-17A [pg/L]</t>
  </si>
  <si>
    <t>IL-6 [pg/L]</t>
  </si>
  <si>
    <t>IL-10 [pg/L]</t>
  </si>
  <si>
    <t>IFN-γ [pg/L]</t>
  </si>
  <si>
    <t>IL-12p70 [pg/L]</t>
  </si>
  <si>
    <t>IL-8 [pg/L]</t>
  </si>
  <si>
    <t>TGF-β1 (Free Active) [pg/L]</t>
  </si>
  <si>
    <t>2024-04-26_ImmuneResponse_II_VZ65</t>
  </si>
  <si>
    <t>2024-04-26_ImmuneResponse_I_VZ17</t>
  </si>
  <si>
    <t>2024-04-26_ImmuneResponse_I_VZ21</t>
  </si>
  <si>
    <t>2024-04-26_ImmuneResponse_II_VZ44</t>
  </si>
  <si>
    <t>2024-04-26_ImmuneResponse_II_VZ41</t>
  </si>
  <si>
    <t>2024-04-26_ImmuneResponse_II_VZ48</t>
  </si>
  <si>
    <t>2024-04-26_ImmuneResponse_II_VZ49</t>
  </si>
  <si>
    <t>2024-04-26_ImmuneResponse_II_VZ67</t>
  </si>
  <si>
    <t>2024-04-26_ImmuneResponse_III_VZ81</t>
  </si>
  <si>
    <t>2024-04-26_ImmuneResponse_III_VZ85</t>
  </si>
  <si>
    <t>2024-04-26_ImmuneResponse_II_VZ53</t>
  </si>
  <si>
    <t>2024-04-26_ImmuneResponse_II_VZ58</t>
  </si>
  <si>
    <t>2024-04-26_ImmuneResponse_III_VZ83</t>
  </si>
  <si>
    <t>2024-04-26_ImmuneResponse_I_VZ19</t>
  </si>
  <si>
    <t>2024-04-26_ImmuneResponse_I_VZ15</t>
  </si>
  <si>
    <t>2024-04-26_ImmuneResponse_I_VZ20</t>
  </si>
  <si>
    <t>2024-04-26_ImmuneResponse_II_VZ62</t>
  </si>
  <si>
    <t>2024-04-26_ImmuneResponse_II_VZ59</t>
  </si>
  <si>
    <t>2024-04-26_ImmuneResponse_II_VZ70</t>
  </si>
  <si>
    <t>2024-04-26_ImmuneResponse_II_VZ40</t>
  </si>
  <si>
    <t>2024-04-26_ImmuneResponse_I_VZ31</t>
  </si>
  <si>
    <t>2024-04-26_ImmuneResponse_II_VZ39</t>
  </si>
  <si>
    <t>2024-04-26_ImmuneResponse_I_VZ7</t>
  </si>
  <si>
    <t>2024-04-26_ImmuneResponse_II_VZ38</t>
  </si>
  <si>
    <t>2024-04-26_ImmuneResponse_II_VZ57</t>
  </si>
  <si>
    <t>2024-04-26_ImmuneResponse_I_VZ9</t>
  </si>
  <si>
    <t>2024-04-26_ImmuneResponse_I_VZ11</t>
  </si>
  <si>
    <t>2024-04-26_ImmuneResponse_I_VZ22</t>
  </si>
  <si>
    <t>2024-04-26_ImmuneResponse_I_VZ10</t>
  </si>
  <si>
    <t>2024-04-26_ImmuneResponse_II_VZ51</t>
  </si>
  <si>
    <t>2024-04-26_ImmuneResponse_II_VZ56</t>
  </si>
  <si>
    <t>2024-04-26_ImmuneResponse_II_VZ63</t>
  </si>
  <si>
    <t>2024-04-26_ImmuneResponse_II_VZ36</t>
  </si>
  <si>
    <t>2024-04-26_ImmuneResponse_III_VZ77</t>
  </si>
  <si>
    <t>2024-04-26_ImmuneResponse_II_VZ60</t>
  </si>
  <si>
    <t>2024-04-26_ImmuneResponse_II_VZ72</t>
  </si>
  <si>
    <t>2024-04-26_ImmuneResponse_I_VZ13</t>
  </si>
  <si>
    <t>2024-04-26_ImmuneResponse_III_VZ86</t>
  </si>
  <si>
    <t>2024-04-26_ImmuneResponse_I_VZ14</t>
  </si>
  <si>
    <t>2024-04-26_ImmuneResponse_I_VZ24</t>
  </si>
  <si>
    <t>2024-04-26_ImmuneResponse_I_VZ27</t>
  </si>
  <si>
    <t>2024-04-26_ImmuneResponse_III_VZ75</t>
  </si>
  <si>
    <t>2024-04-26_ImmuneResponse_II_VZ68</t>
  </si>
  <si>
    <t>2024-04-26_ImmuneResponse_III_VZ79</t>
  </si>
  <si>
    <t>2024-04-26_ImmuneResponse_II_VZ33</t>
  </si>
  <si>
    <t>2024-04-26_ImmuneResponse_II_VZ43</t>
  </si>
  <si>
    <t>2024-04-26_ImmuneResponse_II_VZ66</t>
  </si>
  <si>
    <t>2024-04-26_ImmuneResponse_I_VZ30</t>
  </si>
  <si>
    <t>2024-04-26_ImmuneResponse_II_VZ42</t>
  </si>
  <si>
    <t>2024-04-26_ImmuneResponse_I_VZ26</t>
  </si>
  <si>
    <t>2024-04-26_ImmuneResponse_I_VZ3</t>
  </si>
  <si>
    <t>2024-04-26_ImmuneResponse_I_VZ5</t>
  </si>
  <si>
    <t>2024-04-26_ImmuneResponse_II_VZ71</t>
  </si>
  <si>
    <t>2024-04-26_ImmuneResponse_II_VZ61</t>
  </si>
  <si>
    <t>2024-04-26_ImmuneResponse_III_VZ73</t>
  </si>
  <si>
    <t>2024-04-26_ImmuneResponse_I_VZ29</t>
  </si>
  <si>
    <t>2024-04-26_ImmuneResponse_II_VZ34</t>
  </si>
  <si>
    <t>2024-04-26_ImmuneResponse_I_VZ12</t>
  </si>
  <si>
    <t>2024-04-26_ImmuneResponse_II_VZ52</t>
  </si>
  <si>
    <t>2024-04-26_ImmuneResponse_II_VZ47</t>
  </si>
  <si>
    <t>2024-04-26_ImmuneResponse_I_VZ25</t>
  </si>
  <si>
    <t>2024-04-26_ImmuneResponse_I_VZ28</t>
  </si>
  <si>
    <t>2024-04-26_ImmuneResponse_I_VZ16</t>
  </si>
  <si>
    <t>2024-04-26_ImmuneResponse_I_VZ32</t>
  </si>
  <si>
    <t>2024-04-26_ImmuneResponse_II_VZ46</t>
  </si>
  <si>
    <t>2024-04-26_ImmuneResponse_I_VZ23</t>
  </si>
  <si>
    <t>2024-04-26_ImmuneResponse_III_VZ74</t>
  </si>
  <si>
    <t>2024-04-26_ImmuneResponse_III_VZ76</t>
  </si>
  <si>
    <t>2024-04-26_ImmuneResponse_I_VZ18</t>
  </si>
  <si>
    <t>2024-04-26_ImmuneResponse_II_VZ35</t>
  </si>
  <si>
    <t>2024-04-26_ImmuneResponse_II_VZ55</t>
  </si>
  <si>
    <t>2024-04-26_ImmuneResponse_II_VZ37</t>
  </si>
  <si>
    <t>2024-04-26_ImmuneResponse_II_VZ50</t>
  </si>
  <si>
    <t>2024-04-26_ImmuneResponse_II_VZ54</t>
  </si>
  <si>
    <t>2024-04-26_ImmuneResponse_III_VZ87</t>
  </si>
  <si>
    <t>2024-04-26_ImmuneResponse_II_VZ64</t>
  </si>
  <si>
    <t>2024-04-26_ImmuneResponse_II_VZ69</t>
  </si>
  <si>
    <t>2024-04-26_ImmuneResponse_III_VZ82</t>
  </si>
  <si>
    <t>2024-04-26_ImmuneResponse_I_VZ1</t>
  </si>
  <si>
    <t>2024-04-26_ImmuneResponse_I_VZ6</t>
  </si>
  <si>
    <t>2024-04-26_ImmuneResponse_III_VZ80</t>
  </si>
  <si>
    <t>2024-04-26_ImmuneResponse_III_VZ84</t>
  </si>
  <si>
    <t>2024-04-26_ImmuneResponse_I_VZ4</t>
  </si>
  <si>
    <t>2024-04-26_ImmuneResponse_I_VZ8</t>
  </si>
  <si>
    <t>2024-04-26_ImmuneResponse_III_VZ88</t>
  </si>
  <si>
    <t>2024-04-26_ImmuneResponse_II_VZ45</t>
  </si>
  <si>
    <t>2024-04-26_ImmuneResponse_I_VZ2</t>
  </si>
  <si>
    <t>2024-04-26_ImmuneResponse_III_VZ78</t>
  </si>
  <si>
    <t>Bača Václav</t>
  </si>
  <si>
    <t>Sérové hladiny cytokiny</t>
  </si>
  <si>
    <t>LuTx-111</t>
  </si>
  <si>
    <t>Škuta Milan</t>
  </si>
  <si>
    <t>21734_MS_24</t>
  </si>
  <si>
    <t>21735_MS_24</t>
  </si>
  <si>
    <t>21736_ST_24</t>
  </si>
  <si>
    <t>21778_MM_24</t>
  </si>
  <si>
    <t>Stejskal Milan</t>
  </si>
  <si>
    <t>LuTx-112</t>
  </si>
  <si>
    <t>6504062818</t>
  </si>
  <si>
    <t>21779_MS_24</t>
  </si>
  <si>
    <t>21790_MS_24</t>
  </si>
  <si>
    <t>21791_MS_24</t>
  </si>
  <si>
    <t>21792_MM_24</t>
  </si>
  <si>
    <t>21793_MM_24</t>
  </si>
  <si>
    <t>21798_OS_24</t>
  </si>
  <si>
    <t>21799_OS_24</t>
  </si>
  <si>
    <t>21830_MK_24</t>
  </si>
  <si>
    <t>LuTx-113</t>
  </si>
  <si>
    <t>Navrátil Petr</t>
  </si>
  <si>
    <t>5506031102</t>
  </si>
  <si>
    <t>21836_PN_24</t>
  </si>
  <si>
    <t>21842_IS_24</t>
  </si>
  <si>
    <t>21843_IS_24</t>
  </si>
  <si>
    <t>10?</t>
  </si>
  <si>
    <t>LuTx-114</t>
  </si>
  <si>
    <t>Malcová Miroslava</t>
  </si>
  <si>
    <t>6152240875</t>
  </si>
  <si>
    <t>21850_MM_24</t>
  </si>
  <si>
    <t>21851_MM_24</t>
  </si>
  <si>
    <t>LuTx-115</t>
  </si>
  <si>
    <t>6262081133</t>
  </si>
  <si>
    <t>21852_MW_24</t>
  </si>
  <si>
    <t>21853_MW_24</t>
  </si>
  <si>
    <t>21916_ZF_24</t>
  </si>
  <si>
    <t>21917_ZF_24</t>
  </si>
  <si>
    <t>21918_MK_24</t>
  </si>
  <si>
    <t>21919_MK_24</t>
  </si>
  <si>
    <t>21935_VM_24</t>
  </si>
  <si>
    <t>21936_VM_24</t>
  </si>
  <si>
    <t>Weimannová Marie</t>
  </si>
  <si>
    <t>21984_MS_24</t>
  </si>
  <si>
    <t>21985_MS_24</t>
  </si>
  <si>
    <t>LuTx-116</t>
  </si>
  <si>
    <t>Smetka Martin</t>
  </si>
  <si>
    <t>7207284414</t>
  </si>
  <si>
    <t>22010_MS_24</t>
  </si>
  <si>
    <t>22011_MS_24</t>
  </si>
  <si>
    <t>LuTx-117</t>
  </si>
  <si>
    <t>Benka Miroslav</t>
  </si>
  <si>
    <t>6507291747</t>
  </si>
  <si>
    <t>22072_MB_24</t>
  </si>
  <si>
    <t>22073_MB_24</t>
  </si>
  <si>
    <t>22107_IF_24</t>
  </si>
  <si>
    <t>22108_IF_24</t>
  </si>
  <si>
    <t>LuTx-118</t>
  </si>
  <si>
    <t>Semerádová Marie</t>
  </si>
  <si>
    <t>535914168</t>
  </si>
  <si>
    <t>22124_MS_24</t>
  </si>
  <si>
    <t>22125_MS_24</t>
  </si>
  <si>
    <t>22207_BA_24</t>
  </si>
  <si>
    <t>22230_ZB_24</t>
  </si>
  <si>
    <t>22231_IH_24</t>
  </si>
  <si>
    <t>22232_LK_24</t>
  </si>
  <si>
    <t>22246_MK_24</t>
  </si>
  <si>
    <t>22247_KP_24</t>
  </si>
  <si>
    <t>22248_PZ_24</t>
  </si>
  <si>
    <t>22259_PB_24</t>
  </si>
  <si>
    <t>22260_VM_24</t>
  </si>
  <si>
    <t>LuTx-119</t>
  </si>
  <si>
    <t>Zapletalíková Renata</t>
  </si>
  <si>
    <t>7054165690</t>
  </si>
  <si>
    <t>22261_RZ_24</t>
  </si>
  <si>
    <t>22262_MK_24</t>
  </si>
  <si>
    <t>22263_MK_24</t>
  </si>
  <si>
    <t>22279_LT_24</t>
  </si>
  <si>
    <t>22318_BA_24</t>
  </si>
  <si>
    <t>22341_MB_24</t>
  </si>
  <si>
    <t>22342_ST_24</t>
  </si>
  <si>
    <t>22343_ST_24</t>
  </si>
  <si>
    <t>22347_BA_24</t>
  </si>
  <si>
    <t>22348_BA_24</t>
  </si>
  <si>
    <t>22349_MM_24</t>
  </si>
  <si>
    <t>22350_MM_24</t>
  </si>
  <si>
    <t>8857315775</t>
  </si>
  <si>
    <t>22356_VL_24</t>
  </si>
  <si>
    <t>22357_MS_24</t>
  </si>
  <si>
    <t>22416_TG_24</t>
  </si>
  <si>
    <t>22468_PN_24</t>
  </si>
  <si>
    <t>22473_IH_24</t>
  </si>
  <si>
    <t>22489_IZ_24</t>
  </si>
  <si>
    <t xml:space="preserve">Kopeček 1 </t>
  </si>
  <si>
    <t>HSV</t>
  </si>
  <si>
    <t>reTx</t>
  </si>
  <si>
    <t>CMV</t>
  </si>
  <si>
    <t>NSIP fibroza ns</t>
  </si>
  <si>
    <t>Aspergilus, Candida glabrata</t>
  </si>
  <si>
    <t>A3B1C0</t>
  </si>
  <si>
    <t>CMV, HSV</t>
  </si>
  <si>
    <t>Providentia</t>
  </si>
  <si>
    <t>Pseudomonas aeruginosa, Enterococcus feacalis</t>
  </si>
  <si>
    <t xml:space="preserve">Praha </t>
  </si>
  <si>
    <t>NSIP fibroza</t>
  </si>
  <si>
    <t xml:space="preserve">NSIP fibroza, COP </t>
  </si>
  <si>
    <t xml:space="preserve">Faktorová </t>
  </si>
  <si>
    <t xml:space="preserve">ACR </t>
  </si>
  <si>
    <t xml:space="preserve">Mikeš </t>
  </si>
  <si>
    <t>hemosideroza</t>
  </si>
  <si>
    <t>Országová</t>
  </si>
  <si>
    <t>Stenotrophomonas</t>
  </si>
  <si>
    <t>bez alevolitidy</t>
  </si>
  <si>
    <t>Malaníková</t>
  </si>
  <si>
    <t>Enterobacter hormaechei ESBL+</t>
  </si>
  <si>
    <t>Stejskal</t>
  </si>
  <si>
    <t xml:space="preserve">Košťál </t>
  </si>
  <si>
    <t>Weimannová</t>
  </si>
  <si>
    <t>Stenotrophomonas maltophila, Aspergilus fumigatus</t>
  </si>
  <si>
    <t>Škuta</t>
  </si>
  <si>
    <t xml:space="preserve">bez alveolitidy </t>
  </si>
  <si>
    <t>Hálek</t>
  </si>
  <si>
    <t>Malcová</t>
  </si>
  <si>
    <t>Navrátil P.</t>
  </si>
  <si>
    <t>Enterobacter hormaechei</t>
  </si>
  <si>
    <t>Enterobacter, Klebsiela pn.</t>
  </si>
  <si>
    <t xml:space="preserve">Navrátil P. </t>
  </si>
  <si>
    <t>Benka</t>
  </si>
  <si>
    <t>Staphylococus sp.</t>
  </si>
  <si>
    <t>Smetka</t>
  </si>
  <si>
    <t>Staphyloccocus aureus, E.coli ESBL+</t>
  </si>
  <si>
    <t>Semerádová</t>
  </si>
  <si>
    <t>Zapletalíková</t>
  </si>
  <si>
    <t>22524_IZ_24</t>
  </si>
  <si>
    <t>22525_IZ_24</t>
  </si>
  <si>
    <t>22543_DH_24</t>
  </si>
  <si>
    <t>22544_JN_24</t>
  </si>
  <si>
    <t>22546_MS_24</t>
  </si>
  <si>
    <t>22547_MS_24</t>
  </si>
  <si>
    <t>22565_JD_24</t>
  </si>
  <si>
    <t>,</t>
  </si>
  <si>
    <t>22588_JK_24</t>
  </si>
  <si>
    <t>22595_MN_24</t>
  </si>
  <si>
    <t>22957_AS_24</t>
  </si>
  <si>
    <t>22958_MM_24</t>
  </si>
  <si>
    <t>22959_MM_24</t>
  </si>
  <si>
    <t>22609_VL_25</t>
  </si>
  <si>
    <t>22677_JK_25</t>
  </si>
  <si>
    <t>22681_MS_25</t>
  </si>
  <si>
    <t>22682_MS_25</t>
  </si>
  <si>
    <t>22684_JL_25</t>
  </si>
  <si>
    <t>22693_PN_25</t>
  </si>
  <si>
    <t>22694_PN_25</t>
  </si>
  <si>
    <t>22709_RZ_25</t>
  </si>
  <si>
    <t>22710_RZ_25</t>
  </si>
  <si>
    <t>22738_MB_25</t>
  </si>
  <si>
    <t>22739_MB_25</t>
  </si>
  <si>
    <t>7412105052</t>
  </si>
  <si>
    <t>LuTx-120</t>
  </si>
  <si>
    <t>Kotala Martin</t>
  </si>
  <si>
    <t>22740_MK_25</t>
  </si>
  <si>
    <t>22741_MK_25</t>
  </si>
  <si>
    <t>22753_MS_25</t>
  </si>
  <si>
    <t>22754_MS_25</t>
  </si>
  <si>
    <t>LuTx-121</t>
  </si>
  <si>
    <t>Hálek Jan</t>
  </si>
  <si>
    <t>7401175188</t>
  </si>
  <si>
    <t>22779_JH_25</t>
  </si>
  <si>
    <t>22780_JH_25</t>
  </si>
  <si>
    <t>7254015516</t>
  </si>
  <si>
    <t>LuTx-122</t>
  </si>
  <si>
    <t>Židková Kateřina</t>
  </si>
  <si>
    <t>22817_KZ_25</t>
  </si>
  <si>
    <t>22818_KZ_25</t>
  </si>
  <si>
    <t>LuTx-123</t>
  </si>
  <si>
    <t>Smeta Petr</t>
  </si>
  <si>
    <t>7812215895</t>
  </si>
  <si>
    <t>22923_PS_25</t>
  </si>
  <si>
    <t>22924_PS_25</t>
  </si>
  <si>
    <t>23013_MS_25</t>
  </si>
  <si>
    <t>23014_MS_25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</si>
</sst>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#,##0.0"/>
    <numFmt numFmtId="166" formatCode="[$-405]mmm\-yy;@"/>
    <numFmt numFmtId="167" formatCode="0.000"/>
  </numFmts>
  <fonts count="59" x14ac:knownFonts="1">
    <font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</font>
    <font>
      <sz val="10"/>
      <name val="Calibri"/>
      <family val="2"/>
      <charset val="238"/>
    </font>
    <font>
      <sz val="10"/>
      <color theme="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1"/>
      <color theme="0" tint="-0.499984740745262"/>
      <name val="Calibri"/>
      <family val="2"/>
      <charset val="238"/>
      <scheme val="minor"/>
    </font>
    <font>
      <sz val="9"/>
      <name val="Tahoma"/>
      <family val="2"/>
      <charset val="238"/>
    </font>
    <font>
      <b/>
      <sz val="9"/>
      <name val="Tahoma"/>
      <family val="2"/>
      <charset val="238"/>
    </font>
    <font>
      <b/>
      <sz val="10"/>
      <name val="Tahoma"/>
      <family val="2"/>
      <charset val="238"/>
    </font>
    <font>
      <sz val="10"/>
      <name val="Tahoma"/>
      <family val="2"/>
      <charset val="238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1"/>
      <color theme="5" tint="-0.249977111117893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b/>
      <sz val="10"/>
      <name val="Arial"/>
      <family val="2"/>
      <charset val="238"/>
    </font>
    <font>
      <b/>
      <sz val="9"/>
      <name val="Arial"/>
      <family val="2"/>
      <charset val="238"/>
    </font>
    <font>
      <b/>
      <sz val="8"/>
      <name val="Arial"/>
      <family val="2"/>
      <charset val="238"/>
    </font>
    <font>
      <b/>
      <sz val="10"/>
      <color theme="0"/>
      <name val="Arial"/>
      <family val="2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10"/>
      <name val="Arial"/>
      <family val="2"/>
    </font>
    <font>
      <b/>
      <sz val="10"/>
      <color rgb="FFFF0000"/>
      <name val="Arial"/>
      <family val="2"/>
      <charset val="238"/>
    </font>
    <font>
      <b/>
      <sz val="10"/>
      <color theme="8"/>
      <name val="Arial"/>
      <family val="2"/>
      <charset val="238"/>
    </font>
    <font>
      <b/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9"/>
      <color rgb="FF000000"/>
      <name val="Arial"/>
      <family val="2"/>
      <charset val="238"/>
    </font>
    <font>
      <b/>
      <sz val="8"/>
      <color rgb="FF00000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9"/>
      <name val="Arial"/>
      <family val="2"/>
      <charset val="238"/>
    </font>
    <font>
      <b/>
      <sz val="9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sz val="9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color theme="9" tint="-0.249977111117893"/>
      <name val="Arial"/>
      <family val="2"/>
      <charset val="238"/>
    </font>
    <font>
      <b/>
      <sz val="10"/>
      <color rgb="FF7030A0"/>
      <name val="Arial"/>
      <family val="2"/>
      <charset val="238"/>
    </font>
    <font>
      <b/>
      <sz val="10"/>
      <color rgb="FF7030A0"/>
      <name val="Calibri"/>
      <family val="2"/>
      <charset val="238"/>
      <scheme val="minor"/>
    </font>
    <font>
      <sz val="10"/>
      <color rgb="FF7030A0"/>
      <name val="Calibri"/>
      <family val="2"/>
      <charset val="238"/>
      <scheme val="minor"/>
    </font>
    <font>
      <b/>
      <sz val="9"/>
      <color rgb="FF7030A0"/>
      <name val="Calibri"/>
      <family val="2"/>
      <charset val="238"/>
      <scheme val="minor"/>
    </font>
    <font>
      <b/>
      <sz val="8"/>
      <color rgb="FF7030A0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theme="8"/>
      <name val="Arial"/>
      <family val="2"/>
    </font>
    <font>
      <sz val="10"/>
      <color theme="8"/>
      <name val="Arial"/>
      <family val="2"/>
      <charset val="238"/>
    </font>
    <font>
      <sz val="8"/>
      <color rgb="FFFF0000"/>
      <name val="Arial"/>
      <family val="2"/>
      <charset val="238"/>
    </font>
    <font>
      <b/>
      <sz val="9"/>
      <color indexed="81"/>
      <name val="Tahoma"/>
      <family val="2"/>
    </font>
    <font>
      <sz val="11"/>
      <color rgb="FF00B0F0"/>
      <name val="Calibri"/>
      <family val="2"/>
      <charset val="238"/>
      <scheme val="minor"/>
    </font>
    <font>
      <sz val="11"/>
      <color theme="0" tint="-0.249977111117893"/>
      <name val="Calibri"/>
      <family val="2"/>
      <charset val="238"/>
      <scheme val="minor"/>
    </font>
    <font>
      <b/>
      <sz val="11"/>
      <color rgb="FF000000"/>
      <name val="Calibri"/>
      <family val="2"/>
      <charset val="238"/>
      <scheme val="minor"/>
    </font>
    <font>
      <sz val="10"/>
      <color theme="0" tint="-0.499984740745262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</fonts>
  <fills count="2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rgb="FFA6A6A6"/>
      </patternFill>
    </fill>
    <fill>
      <patternFill patternType="solid">
        <fgColor rgb="FF7030A0"/>
        <bgColor indexed="64"/>
      </patternFill>
    </fill>
    <fill>
      <patternFill patternType="solid">
        <fgColor rgb="FFE1CCF0"/>
        <bgColor indexed="64"/>
      </patternFill>
    </fill>
    <fill>
      <patternFill patternType="solid">
        <fgColor rgb="FFE6CD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EEDD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C85A"/>
        <bgColor indexed="64"/>
      </patternFill>
    </fill>
    <fill>
      <patternFill patternType="solid">
        <fgColor rgb="FFFFFF8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thin">
        <color rgb="FFAAAAAA"/>
      </left>
      <right style="thin">
        <color rgb="FFAAAAAA"/>
      </right>
      <top style="thin">
        <color rgb="FFAAAAAA"/>
      </top>
      <bottom style="thin">
        <color rgb="FFAAAAAA"/>
      </bottom>
      <diagonal/>
    </border>
    <border>
      <left style="thin">
        <color rgb="FFAAAAAA"/>
      </left>
      <right/>
      <top style="thin">
        <color rgb="FFAAAAAA"/>
      </top>
      <bottom style="thin">
        <color rgb="FFAAAAAA"/>
      </bottom>
      <diagonal/>
    </border>
  </borders>
  <cellStyleXfs count="2">
    <xf numFmtId="0" fontId="0" fillId="0" borderId="0"/>
    <xf numFmtId="0" fontId="33" fillId="0" borderId="0"/>
  </cellStyleXfs>
  <cellXfs count="423">
    <xf numFmtId="0" fontId="0" fillId="0" borderId="0" xfId="0"/>
    <xf numFmtId="0" fontId="4" fillId="2" borderId="0" xfId="0" applyFont="1" applyFill="1" applyBorder="1" applyAlignment="1">
      <alignment horizontal="left"/>
    </xf>
    <xf numFmtId="0" fontId="1" fillId="2" borderId="0" xfId="0" applyFont="1" applyFill="1" applyBorder="1" applyAlignment="1">
      <alignment horizontal="left" vertical="center"/>
    </xf>
    <xf numFmtId="49" fontId="4" fillId="2" borderId="0" xfId="0" applyNumberFormat="1" applyFont="1" applyFill="1" applyBorder="1" applyAlignment="1">
      <alignment horizontal="left" vertical="center"/>
    </xf>
    <xf numFmtId="0" fontId="0" fillId="0" borderId="0" xfId="0" applyFont="1" applyFill="1" applyBorder="1"/>
    <xf numFmtId="0" fontId="0" fillId="0" borderId="1" xfId="0" applyFont="1" applyFill="1" applyBorder="1"/>
    <xf numFmtId="0" fontId="0" fillId="0" borderId="0" xfId="0" applyFont="1"/>
    <xf numFmtId="11" fontId="4" fillId="2" borderId="0" xfId="0" applyNumberFormat="1" applyFont="1" applyFill="1" applyBorder="1" applyAlignment="1">
      <alignment horizontal="left"/>
    </xf>
    <xf numFmtId="11" fontId="6" fillId="2" borderId="0" xfId="0" applyNumberFormat="1" applyFont="1" applyFill="1" applyBorder="1" applyAlignment="1">
      <alignment horizontal="left"/>
    </xf>
    <xf numFmtId="49" fontId="6" fillId="2" borderId="0" xfId="0" applyNumberFormat="1" applyFont="1" applyFill="1" applyBorder="1" applyAlignment="1">
      <alignment horizontal="left"/>
    </xf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6" fillId="2" borderId="0" xfId="0" applyFont="1" applyFill="1" applyBorder="1" applyAlignment="1">
      <alignment horizontal="left"/>
    </xf>
    <xf numFmtId="11" fontId="4" fillId="0" borderId="0" xfId="0" applyNumberFormat="1" applyFont="1" applyFill="1" applyBorder="1" applyAlignment="1">
      <alignment horizontal="left"/>
    </xf>
    <xf numFmtId="14" fontId="0" fillId="0" borderId="0" xfId="0" applyNumberFormat="1" applyFont="1" applyFill="1" applyBorder="1"/>
    <xf numFmtId="0" fontId="4" fillId="0" borderId="0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0" fillId="0" borderId="0" xfId="0" applyNumberFormat="1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14" fontId="0" fillId="0" borderId="0" xfId="0" applyNumberFormat="1" applyFont="1" applyFill="1" applyBorder="1" applyAlignment="1"/>
    <xf numFmtId="164" fontId="0" fillId="0" borderId="0" xfId="0" applyNumberFormat="1" applyFont="1" applyFill="1" applyBorder="1" applyAlignment="1">
      <alignment horizontal="left"/>
    </xf>
    <xf numFmtId="0" fontId="0" fillId="0" borderId="0" xfId="0" applyFont="1" applyFill="1" applyBorder="1" applyAlignment="1">
      <alignment horizontal="center" vertical="center"/>
    </xf>
    <xf numFmtId="14" fontId="2" fillId="0" borderId="0" xfId="0" applyNumberFormat="1" applyFont="1" applyFill="1" applyBorder="1"/>
    <xf numFmtId="0" fontId="2" fillId="0" borderId="0" xfId="0" applyFont="1" applyFill="1"/>
    <xf numFmtId="0" fontId="0" fillId="0" borderId="0" xfId="0" applyFont="1" applyFill="1"/>
    <xf numFmtId="49" fontId="0" fillId="0" borderId="0" xfId="0" applyNumberFormat="1" applyFont="1" applyFill="1" applyBorder="1" applyAlignment="1">
      <alignment horizontal="left"/>
    </xf>
    <xf numFmtId="14" fontId="0" fillId="0" borderId="0" xfId="0" applyNumberFormat="1" applyFont="1" applyFill="1" applyBorder="1" applyAlignment="1">
      <alignment horizontal="center"/>
    </xf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left"/>
    </xf>
    <xf numFmtId="0" fontId="4" fillId="0" borderId="0" xfId="0" applyFont="1" applyFill="1" applyBorder="1"/>
    <xf numFmtId="0" fontId="1" fillId="0" borderId="1" xfId="0" applyFont="1" applyFill="1" applyBorder="1"/>
    <xf numFmtId="2" fontId="0" fillId="0" borderId="0" xfId="0" applyNumberFormat="1" applyFont="1" applyFill="1" applyBorder="1" applyAlignment="1">
      <alignment horizontal="left"/>
    </xf>
    <xf numFmtId="0" fontId="1" fillId="0" borderId="0" xfId="0" applyFont="1" applyFill="1" applyBorder="1" applyAlignment="1">
      <alignment horizontal="left"/>
    </xf>
    <xf numFmtId="1" fontId="0" fillId="0" borderId="0" xfId="0" applyNumberFormat="1" applyFont="1" applyFill="1" applyBorder="1" applyAlignment="1">
      <alignment horizontal="left"/>
    </xf>
    <xf numFmtId="0" fontId="4" fillId="8" borderId="0" xfId="0" applyFont="1" applyFill="1" applyBorder="1" applyAlignment="1">
      <alignment horizontal="left"/>
    </xf>
    <xf numFmtId="0" fontId="0" fillId="0" borderId="0" xfId="0" applyFont="1" applyFill="1" applyAlignment="1"/>
    <xf numFmtId="49" fontId="0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/>
    </xf>
    <xf numFmtId="49" fontId="6" fillId="0" borderId="0" xfId="0" applyNumberFormat="1" applyFont="1" applyFill="1" applyBorder="1" applyAlignment="1"/>
    <xf numFmtId="0" fontId="0" fillId="0" borderId="0" xfId="0" applyNumberFormat="1" applyFont="1" applyFill="1" applyBorder="1" applyAlignment="1">
      <alignment horizontal="center" vertical="center"/>
    </xf>
    <xf numFmtId="49" fontId="4" fillId="0" borderId="0" xfId="0" applyNumberFormat="1" applyFont="1" applyFill="1" applyBorder="1" applyAlignment="1"/>
    <xf numFmtId="1" fontId="6" fillId="0" borderId="0" xfId="0" applyNumberFormat="1" applyFont="1" applyFill="1" applyBorder="1" applyAlignment="1">
      <alignment horizontal="left"/>
    </xf>
    <xf numFmtId="49" fontId="0" fillId="0" borderId="0" xfId="0" applyNumberFormat="1" applyFont="1" applyFill="1" applyBorder="1" applyAlignment="1"/>
    <xf numFmtId="1" fontId="0" fillId="0" borderId="0" xfId="0" applyNumberFormat="1" applyFont="1" applyFill="1" applyBorder="1" applyAlignment="1">
      <alignment horizontal="center" vertical="center"/>
    </xf>
    <xf numFmtId="14" fontId="0" fillId="0" borderId="0" xfId="0" applyNumberFormat="1" applyFont="1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 vertical="center"/>
    </xf>
    <xf numFmtId="0" fontId="10" fillId="0" borderId="0" xfId="0" applyFont="1" applyFill="1" applyBorder="1"/>
    <xf numFmtId="0" fontId="5" fillId="0" borderId="0" xfId="0" applyFont="1" applyFill="1" applyBorder="1"/>
    <xf numFmtId="0" fontId="4" fillId="0" borderId="0" xfId="0" applyNumberFormat="1" applyFont="1" applyFill="1" applyBorder="1" applyAlignment="1">
      <alignment horizontal="left"/>
    </xf>
    <xf numFmtId="14" fontId="4" fillId="0" borderId="0" xfId="0" applyNumberFormat="1" applyFont="1" applyFill="1" applyBorder="1" applyAlignment="1"/>
    <xf numFmtId="0" fontId="4" fillId="0" borderId="1" xfId="0" applyFont="1" applyFill="1" applyBorder="1"/>
    <xf numFmtId="0" fontId="4" fillId="0" borderId="0" xfId="0" applyFont="1" applyFill="1"/>
    <xf numFmtId="14" fontId="4" fillId="0" borderId="0" xfId="0" applyNumberFormat="1" applyFont="1" applyFill="1" applyBorder="1" applyAlignment="1">
      <alignment horizontal="center"/>
    </xf>
    <xf numFmtId="0" fontId="4" fillId="0" borderId="0" xfId="0" applyFont="1" applyFill="1" applyAlignment="1">
      <alignment horizontal="left"/>
    </xf>
    <xf numFmtId="0" fontId="0" fillId="0" borderId="0" xfId="0" applyFont="1" applyBorder="1"/>
    <xf numFmtId="0" fontId="0" fillId="0" borderId="1" xfId="0" applyFont="1" applyBorder="1"/>
    <xf numFmtId="0" fontId="0" fillId="0" borderId="0" xfId="0" applyFont="1" applyBorder="1" applyAlignment="1">
      <alignment horizontal="center"/>
    </xf>
    <xf numFmtId="14" fontId="0" fillId="0" borderId="0" xfId="0" applyNumberFormat="1" applyFont="1" applyBorder="1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Font="1" applyAlignment="1">
      <alignment horizontal="left"/>
    </xf>
    <xf numFmtId="0" fontId="9" fillId="4" borderId="0" xfId="0" applyFont="1" applyFill="1" applyBorder="1" applyAlignment="1">
      <alignment horizontal="left" vertical="top"/>
    </xf>
    <xf numFmtId="0" fontId="4" fillId="4" borderId="0" xfId="0" applyFont="1" applyFill="1" applyBorder="1" applyAlignment="1">
      <alignment horizontal="left" vertical="top"/>
    </xf>
    <xf numFmtId="0" fontId="8" fillId="4" borderId="0" xfId="0" applyFont="1" applyFill="1" applyBorder="1" applyAlignment="1">
      <alignment horizontal="left" vertical="top"/>
    </xf>
    <xf numFmtId="11" fontId="9" fillId="4" borderId="0" xfId="0" applyNumberFormat="1" applyFont="1" applyFill="1" applyBorder="1" applyAlignment="1">
      <alignment horizontal="left" vertical="top"/>
    </xf>
    <xf numFmtId="0" fontId="8" fillId="4" borderId="0" xfId="0" applyFont="1" applyFill="1" applyBorder="1" applyAlignment="1">
      <alignment horizontal="left" vertical="top" wrapText="1"/>
    </xf>
    <xf numFmtId="49" fontId="7" fillId="4" borderId="0" xfId="0" applyNumberFormat="1" applyFont="1" applyFill="1" applyBorder="1" applyAlignment="1">
      <alignment horizontal="left" vertical="top"/>
    </xf>
    <xf numFmtId="0" fontId="0" fillId="4" borderId="2" xfId="0" applyFont="1" applyFill="1" applyBorder="1" applyAlignment="1">
      <alignment horizontal="left" vertical="top"/>
    </xf>
    <xf numFmtId="0" fontId="4" fillId="4" borderId="2" xfId="0" applyFont="1" applyFill="1" applyBorder="1" applyAlignment="1">
      <alignment horizontal="left" vertical="top"/>
    </xf>
    <xf numFmtId="0" fontId="8" fillId="4" borderId="2" xfId="0" applyFont="1" applyFill="1" applyBorder="1" applyAlignment="1">
      <alignment horizontal="left" vertical="top"/>
    </xf>
    <xf numFmtId="0" fontId="9" fillId="4" borderId="2" xfId="0" applyFont="1" applyFill="1" applyBorder="1" applyAlignment="1">
      <alignment horizontal="left" vertical="top"/>
    </xf>
    <xf numFmtId="0" fontId="2" fillId="3" borderId="1" xfId="0" applyFont="1" applyFill="1" applyBorder="1" applyAlignment="1">
      <alignment horizontal="left" vertical="top"/>
    </xf>
    <xf numFmtId="11" fontId="7" fillId="4" borderId="0" xfId="0" applyNumberFormat="1" applyFont="1" applyFill="1" applyBorder="1" applyAlignment="1">
      <alignment horizontal="left" vertical="top"/>
    </xf>
    <xf numFmtId="0" fontId="0" fillId="0" borderId="0" xfId="0" applyFont="1" applyFill="1" applyBorder="1" applyAlignment="1">
      <alignment horizontal="center"/>
    </xf>
    <xf numFmtId="14" fontId="8" fillId="0" borderId="0" xfId="0" applyNumberFormat="1" applyFont="1" applyBorder="1" applyAlignment="1"/>
    <xf numFmtId="0" fontId="8" fillId="0" borderId="0" xfId="0" applyFont="1" applyBorder="1" applyAlignment="1">
      <alignment horizontal="left"/>
    </xf>
    <xf numFmtId="0" fontId="4" fillId="0" borderId="0" xfId="0" applyFont="1" applyBorder="1" applyAlignment="1">
      <alignment horizontal="center"/>
    </xf>
    <xf numFmtId="164" fontId="8" fillId="0" borderId="0" xfId="0" applyNumberFormat="1" applyFont="1" applyBorder="1" applyAlignment="1">
      <alignment horizontal="left"/>
    </xf>
    <xf numFmtId="0" fontId="0" fillId="0" borderId="0" xfId="0" applyFont="1" applyFill="1" applyBorder="1" applyAlignment="1">
      <alignment horizontal="center"/>
    </xf>
    <xf numFmtId="14" fontId="0" fillId="0" borderId="0" xfId="0" applyNumberFormat="1" applyFont="1" applyBorder="1" applyAlignment="1"/>
    <xf numFmtId="0" fontId="0" fillId="0" borderId="0" xfId="0" applyNumberFormat="1" applyFont="1" applyBorder="1" applyAlignment="1">
      <alignment horizontal="left"/>
    </xf>
    <xf numFmtId="0" fontId="0" fillId="0" borderId="0" xfId="0" applyFont="1" applyBorder="1" applyAlignment="1">
      <alignment horizontal="left"/>
    </xf>
    <xf numFmtId="0" fontId="0" fillId="0" borderId="0" xfId="0" applyFont="1" applyFill="1" applyBorder="1" applyAlignment="1">
      <alignment horizontal="center"/>
    </xf>
    <xf numFmtId="0" fontId="2" fillId="6" borderId="0" xfId="0" applyFont="1" applyFill="1"/>
    <xf numFmtId="0" fontId="2" fillId="3" borderId="0" xfId="0" applyFont="1" applyFill="1" applyBorder="1" applyAlignment="1">
      <alignment horizontal="left" vertical="top"/>
    </xf>
    <xf numFmtId="14" fontId="0" fillId="0" borderId="1" xfId="0" applyNumberFormat="1" applyBorder="1" applyAlignment="1">
      <alignment horizontal="center"/>
    </xf>
    <xf numFmtId="0" fontId="0" fillId="0" borderId="1" xfId="0" applyFont="1" applyFill="1" applyBorder="1" applyAlignment="1">
      <alignment horizontal="center"/>
    </xf>
    <xf numFmtId="49" fontId="0" fillId="0" borderId="1" xfId="0" applyNumberFormat="1" applyFont="1" applyFill="1" applyBorder="1" applyAlignment="1">
      <alignment horizontal="center"/>
    </xf>
    <xf numFmtId="0" fontId="0" fillId="0" borderId="1" xfId="0" applyNumberFormat="1" applyFont="1" applyFill="1" applyBorder="1" applyAlignment="1">
      <alignment horizontal="center"/>
    </xf>
    <xf numFmtId="0" fontId="4" fillId="0" borderId="1" xfId="0" applyNumberFormat="1" applyFont="1" applyFill="1" applyBorder="1" applyAlignment="1">
      <alignment horizontal="center"/>
    </xf>
    <xf numFmtId="0" fontId="0" fillId="0" borderId="1" xfId="0" applyFont="1" applyBorder="1" applyAlignment="1">
      <alignment horizontal="center"/>
    </xf>
    <xf numFmtId="1" fontId="4" fillId="0" borderId="0" xfId="0" applyNumberFormat="1" applyFont="1" applyFill="1" applyBorder="1" applyAlignment="1">
      <alignment horizontal="center"/>
    </xf>
    <xf numFmtId="0" fontId="2" fillId="4" borderId="0" xfId="0" applyFont="1" applyFill="1" applyBorder="1" applyAlignment="1">
      <alignment horizontal="left" vertical="top"/>
    </xf>
    <xf numFmtId="14" fontId="8" fillId="4" borderId="0" xfId="0" applyNumberFormat="1" applyFont="1" applyFill="1" applyBorder="1" applyAlignment="1">
      <alignment horizontal="left" vertical="top"/>
    </xf>
    <xf numFmtId="49" fontId="7" fillId="3" borderId="1" xfId="0" applyNumberFormat="1" applyFont="1" applyFill="1" applyBorder="1" applyAlignment="1">
      <alignment horizontal="center"/>
    </xf>
    <xf numFmtId="0" fontId="8" fillId="3" borderId="0" xfId="0" applyFont="1" applyFill="1" applyBorder="1" applyAlignment="1">
      <alignment horizontal="left" vertical="top"/>
    </xf>
    <xf numFmtId="14" fontId="8" fillId="3" borderId="0" xfId="0" applyNumberFormat="1" applyFont="1" applyFill="1" applyBorder="1" applyAlignment="1">
      <alignment horizontal="left" vertical="top"/>
    </xf>
    <xf numFmtId="1" fontId="0" fillId="0" borderId="0" xfId="0" applyNumberFormat="1" applyFont="1" applyFill="1" applyBorder="1" applyAlignment="1">
      <alignment horizontal="center"/>
    </xf>
    <xf numFmtId="0" fontId="0" fillId="4" borderId="0" xfId="0" applyFont="1" applyFill="1" applyBorder="1" applyAlignment="1">
      <alignment horizontal="center" vertical="top"/>
    </xf>
    <xf numFmtId="0" fontId="8" fillId="4" borderId="0" xfId="0" applyFont="1" applyFill="1" applyBorder="1" applyAlignment="1">
      <alignment horizontal="center" vertical="top"/>
    </xf>
    <xf numFmtId="0" fontId="9" fillId="4" borderId="0" xfId="0" applyFont="1" applyFill="1" applyBorder="1" applyAlignment="1">
      <alignment horizontal="center" vertical="top"/>
    </xf>
    <xf numFmtId="49" fontId="7" fillId="3" borderId="1" xfId="0" applyNumberFormat="1" applyFont="1" applyFill="1" applyBorder="1" applyAlignment="1">
      <alignment horizontal="left"/>
    </xf>
    <xf numFmtId="0" fontId="9" fillId="3" borderId="0" xfId="0" applyFont="1" applyFill="1" applyBorder="1" applyAlignment="1">
      <alignment horizontal="left" vertical="top"/>
    </xf>
    <xf numFmtId="0" fontId="5" fillId="3" borderId="0" xfId="0" applyFont="1" applyFill="1" applyBorder="1" applyAlignment="1">
      <alignment horizontal="left" vertical="top"/>
    </xf>
    <xf numFmtId="0" fontId="4" fillId="3" borderId="0" xfId="0" applyFont="1" applyFill="1" applyBorder="1"/>
    <xf numFmtId="0" fontId="9" fillId="3" borderId="0" xfId="0" applyFont="1" applyFill="1" applyBorder="1" applyAlignment="1">
      <alignment vertical="top"/>
    </xf>
    <xf numFmtId="14" fontId="9" fillId="3" borderId="0" xfId="0" applyNumberFormat="1" applyFont="1" applyFill="1" applyBorder="1" applyAlignment="1">
      <alignment horizontal="left" vertical="top"/>
    </xf>
    <xf numFmtId="0" fontId="4" fillId="0" borderId="0" xfId="0" applyFont="1" applyBorder="1"/>
    <xf numFmtId="14" fontId="17" fillId="0" borderId="1" xfId="0" applyNumberFormat="1" applyFont="1" applyFill="1" applyBorder="1" applyAlignment="1">
      <alignment horizontal="center"/>
    </xf>
    <xf numFmtId="14" fontId="17" fillId="0" borderId="1" xfId="0" applyNumberFormat="1" applyFont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2" fillId="0" borderId="1" xfId="0" applyFont="1" applyFill="1" applyBorder="1"/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49" fontId="0" fillId="0" borderId="0" xfId="0" applyNumberFormat="1" applyFont="1" applyBorder="1" applyAlignment="1">
      <alignment horizontal="left"/>
    </xf>
    <xf numFmtId="0" fontId="20" fillId="0" borderId="0" xfId="0" applyFont="1" applyAlignment="1">
      <alignment horizontal="center" vertical="top" wrapText="1"/>
    </xf>
    <xf numFmtId="0" fontId="21" fillId="10" borderId="3" xfId="0" applyFont="1" applyFill="1" applyBorder="1" applyAlignment="1">
      <alignment horizontal="center" vertical="top" wrapText="1"/>
    </xf>
    <xf numFmtId="0" fontId="23" fillId="11" borderId="0" xfId="0" applyFont="1" applyFill="1" applyAlignment="1">
      <alignment horizontal="center" vertical="top" wrapText="1"/>
    </xf>
    <xf numFmtId="0" fontId="20" fillId="12" borderId="0" xfId="0" applyFont="1" applyFill="1" applyAlignment="1">
      <alignment horizontal="center" vertical="top" wrapText="1"/>
    </xf>
    <xf numFmtId="0" fontId="20" fillId="7" borderId="0" xfId="0" applyFont="1" applyFill="1" applyAlignment="1">
      <alignment horizontal="center" vertical="top" wrapText="1"/>
    </xf>
    <xf numFmtId="0" fontId="20" fillId="6" borderId="0" xfId="0" applyFont="1" applyFill="1" applyAlignment="1">
      <alignment horizontal="left" vertical="top" wrapText="1"/>
    </xf>
    <xf numFmtId="0" fontId="20" fillId="0" borderId="0" xfId="0" applyFont="1" applyFill="1" applyAlignment="1">
      <alignment horizontal="center"/>
    </xf>
    <xf numFmtId="0" fontId="20" fillId="0" borderId="0" xfId="0" applyFont="1" applyFill="1" applyAlignment="1">
      <alignment horizontal="left"/>
    </xf>
    <xf numFmtId="49" fontId="20" fillId="0" borderId="0" xfId="0" applyNumberFormat="1" applyFont="1" applyFill="1" applyAlignment="1">
      <alignment horizontal="center"/>
    </xf>
    <xf numFmtId="14" fontId="24" fillId="0" borderId="0" xfId="0" applyNumberFormat="1" applyFont="1" applyFill="1" applyAlignment="1">
      <alignment horizontal="center"/>
    </xf>
    <xf numFmtId="0" fontId="24" fillId="0" borderId="0" xfId="0" applyFont="1" applyFill="1" applyAlignment="1">
      <alignment horizontal="center"/>
    </xf>
    <xf numFmtId="0" fontId="24" fillId="0" borderId="0" xfId="0" applyFont="1" applyFill="1" applyAlignment="1">
      <alignment horizontal="left"/>
    </xf>
    <xf numFmtId="0" fontId="22" fillId="0" borderId="0" xfId="0" applyFont="1" applyFill="1" applyAlignment="1">
      <alignment horizontal="center"/>
    </xf>
    <xf numFmtId="0" fontId="25" fillId="0" borderId="0" xfId="0" applyFont="1" applyFill="1"/>
    <xf numFmtId="164" fontId="24" fillId="0" borderId="0" xfId="0" applyNumberFormat="1" applyFont="1" applyFill="1" applyAlignment="1">
      <alignment horizontal="center"/>
    </xf>
    <xf numFmtId="1" fontId="24" fillId="0" borderId="0" xfId="0" applyNumberFormat="1" applyFont="1" applyFill="1" applyAlignment="1">
      <alignment horizontal="center"/>
    </xf>
    <xf numFmtId="2" fontId="24" fillId="0" borderId="0" xfId="0" applyNumberFormat="1" applyFont="1" applyFill="1" applyAlignment="1">
      <alignment horizontal="center"/>
    </xf>
    <xf numFmtId="0" fontId="3" fillId="2" borderId="0" xfId="0" applyFont="1" applyFill="1" applyBorder="1"/>
    <xf numFmtId="0" fontId="0" fillId="2" borderId="0" xfId="0" applyFont="1" applyFill="1" applyBorder="1"/>
    <xf numFmtId="0" fontId="0" fillId="2" borderId="1" xfId="0" applyFont="1" applyFill="1" applyBorder="1"/>
    <xf numFmtId="0" fontId="0" fillId="2" borderId="0" xfId="0" applyFont="1" applyFill="1" applyBorder="1" applyAlignment="1">
      <alignment horizontal="center"/>
    </xf>
    <xf numFmtId="14" fontId="0" fillId="2" borderId="0" xfId="0" applyNumberFormat="1" applyFont="1" applyFill="1" applyBorder="1"/>
    <xf numFmtId="0" fontId="20" fillId="0" borderId="1" xfId="0" applyFont="1" applyFill="1" applyBorder="1" applyAlignment="1">
      <alignment horizontal="center"/>
    </xf>
    <xf numFmtId="0" fontId="15" fillId="11" borderId="0" xfId="0" applyFont="1" applyFill="1" applyAlignment="1">
      <alignment horizontal="center" vertical="top" wrapText="1"/>
    </xf>
    <xf numFmtId="0" fontId="20" fillId="4" borderId="0" xfId="0" applyFont="1" applyFill="1" applyAlignment="1">
      <alignment horizontal="center" vertical="top" wrapText="1"/>
    </xf>
    <xf numFmtId="0" fontId="20" fillId="11" borderId="0" xfId="0" applyFont="1" applyFill="1" applyAlignment="1">
      <alignment horizontal="center" vertical="top" wrapText="1"/>
    </xf>
    <xf numFmtId="0" fontId="20" fillId="13" borderId="0" xfId="0" applyFont="1" applyFill="1" applyAlignment="1">
      <alignment horizontal="center" vertical="top" wrapText="1"/>
    </xf>
    <xf numFmtId="0" fontId="20" fillId="14" borderId="0" xfId="0" applyFont="1" applyFill="1" applyAlignment="1">
      <alignment horizontal="center" vertical="top" wrapText="1"/>
    </xf>
    <xf numFmtId="0" fontId="20" fillId="5" borderId="0" xfId="0" applyFont="1" applyFill="1" applyAlignment="1">
      <alignment horizontal="center" vertical="top" wrapText="1"/>
    </xf>
    <xf numFmtId="165" fontId="24" fillId="0" borderId="0" xfId="0" applyNumberFormat="1" applyFont="1" applyFill="1" applyAlignment="1">
      <alignment horizontal="center"/>
    </xf>
    <xf numFmtId="0" fontId="0" fillId="0" borderId="0" xfId="0" applyFill="1"/>
    <xf numFmtId="164" fontId="30" fillId="0" borderId="0" xfId="0" applyNumberFormat="1" applyFont="1" applyFill="1" applyAlignment="1">
      <alignment horizontal="center"/>
    </xf>
    <xf numFmtId="164" fontId="27" fillId="0" borderId="0" xfId="0" applyNumberFormat="1" applyFont="1" applyFill="1" applyAlignment="1">
      <alignment horizontal="center"/>
    </xf>
    <xf numFmtId="164" fontId="28" fillId="0" borderId="0" xfId="0" applyNumberFormat="1" applyFont="1" applyFill="1" applyAlignment="1">
      <alignment horizontal="center"/>
    </xf>
    <xf numFmtId="1" fontId="30" fillId="0" borderId="0" xfId="0" applyNumberFormat="1" applyFont="1" applyFill="1" applyAlignment="1">
      <alignment horizontal="center"/>
    </xf>
    <xf numFmtId="1" fontId="28" fillId="0" borderId="0" xfId="0" applyNumberFormat="1" applyFont="1" applyFill="1" applyAlignment="1">
      <alignment horizontal="center"/>
    </xf>
    <xf numFmtId="1" fontId="27" fillId="0" borderId="0" xfId="0" applyNumberFormat="1" applyFont="1" applyFill="1" applyAlignment="1">
      <alignment horizontal="center"/>
    </xf>
    <xf numFmtId="0" fontId="27" fillId="0" borderId="0" xfId="0" applyFont="1" applyFill="1" applyAlignment="1">
      <alignment horizontal="center"/>
    </xf>
    <xf numFmtId="3" fontId="8" fillId="0" borderId="0" xfId="0" applyNumberFormat="1" applyFont="1" applyFill="1" applyAlignment="1">
      <alignment horizontal="center"/>
    </xf>
    <xf numFmtId="0" fontId="28" fillId="0" borderId="0" xfId="0" applyFont="1" applyFill="1" applyAlignment="1">
      <alignment horizontal="center"/>
    </xf>
    <xf numFmtId="0" fontId="0" fillId="0" borderId="4" xfId="0" applyBorder="1"/>
    <xf numFmtId="0" fontId="0" fillId="0" borderId="4" xfId="0" applyBorder="1" applyAlignment="1">
      <alignment horizontal="center"/>
    </xf>
    <xf numFmtId="0" fontId="21" fillId="0" borderId="5" xfId="0" applyFont="1" applyBorder="1" applyAlignment="1">
      <alignment horizontal="center"/>
    </xf>
    <xf numFmtId="0" fontId="35" fillId="0" borderId="0" xfId="0" applyFont="1" applyAlignment="1">
      <alignment horizontal="left"/>
    </xf>
    <xf numFmtId="0" fontId="35" fillId="11" borderId="0" xfId="0" applyFont="1" applyFill="1" applyAlignment="1">
      <alignment horizontal="left"/>
    </xf>
    <xf numFmtId="0" fontId="35" fillId="15" borderId="0" xfId="0" applyFont="1" applyFill="1" applyAlignment="1">
      <alignment horizontal="center"/>
    </xf>
    <xf numFmtId="0" fontId="35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7" fillId="0" borderId="0" xfId="0" applyFont="1" applyAlignment="1">
      <alignment horizontal="left" wrapText="1"/>
    </xf>
    <xf numFmtId="0" fontId="39" fillId="0" borderId="0" xfId="0" applyFont="1" applyAlignment="1">
      <alignment horizontal="left" wrapText="1"/>
    </xf>
    <xf numFmtId="0" fontId="34" fillId="0" borderId="0" xfId="0" applyFont="1" applyAlignment="1">
      <alignment horizontal="center" wrapText="1"/>
    </xf>
    <xf numFmtId="0" fontId="37" fillId="0" borderId="0" xfId="0" applyFont="1" applyAlignment="1">
      <alignment horizontal="center" wrapText="1"/>
    </xf>
    <xf numFmtId="0" fontId="36" fillId="0" borderId="0" xfId="0" applyFont="1" applyAlignment="1">
      <alignment horizontal="center" wrapText="1"/>
    </xf>
    <xf numFmtId="0" fontId="40" fillId="0" borderId="0" xfId="0" applyFont="1" applyAlignment="1">
      <alignment horizontal="center" wrapText="1"/>
    </xf>
    <xf numFmtId="0" fontId="25" fillId="0" borderId="0" xfId="0" applyFont="1" applyAlignment="1">
      <alignment horizontal="center" wrapText="1"/>
    </xf>
    <xf numFmtId="0" fontId="34" fillId="0" borderId="0" xfId="0" applyFont="1" applyAlignment="1">
      <alignment wrapText="1"/>
    </xf>
    <xf numFmtId="0" fontId="37" fillId="11" borderId="0" xfId="0" applyFont="1" applyFill="1" applyAlignment="1">
      <alignment horizontal="center" wrapText="1"/>
    </xf>
    <xf numFmtId="0" fontId="24" fillId="0" borderId="0" xfId="0" applyFont="1" applyAlignment="1">
      <alignment wrapText="1"/>
    </xf>
    <xf numFmtId="0" fontId="40" fillId="0" borderId="0" xfId="0" applyFont="1" applyAlignment="1">
      <alignment wrapText="1"/>
    </xf>
    <xf numFmtId="0" fontId="31" fillId="0" borderId="0" xfId="0" applyFont="1" applyFill="1" applyAlignment="1">
      <alignment horizontal="left"/>
    </xf>
    <xf numFmtId="0" fontId="32" fillId="0" borderId="0" xfId="0" applyFont="1" applyFill="1" applyAlignment="1">
      <alignment horizontal="center"/>
    </xf>
    <xf numFmtId="0" fontId="25" fillId="0" borderId="0" xfId="0" applyFont="1" applyFill="1" applyAlignment="1">
      <alignment horizontal="left"/>
    </xf>
    <xf numFmtId="0" fontId="24" fillId="0" borderId="3" xfId="0" applyFont="1" applyFill="1" applyBorder="1" applyAlignment="1">
      <alignment horizontal="center"/>
    </xf>
    <xf numFmtId="164" fontId="20" fillId="0" borderId="0" xfId="0" applyNumberFormat="1" applyFont="1" applyFill="1" applyAlignment="1">
      <alignment horizontal="center"/>
    </xf>
    <xf numFmtId="2" fontId="28" fillId="0" borderId="0" xfId="0" applyNumberFormat="1" applyFont="1" applyFill="1" applyAlignment="1">
      <alignment horizontal="center"/>
    </xf>
    <xf numFmtId="0" fontId="28" fillId="0" borderId="3" xfId="0" applyFont="1" applyFill="1" applyBorder="1" applyAlignment="1">
      <alignment horizontal="center"/>
    </xf>
    <xf numFmtId="0" fontId="27" fillId="0" borderId="3" xfId="0" applyFont="1" applyFill="1" applyBorder="1" applyAlignment="1">
      <alignment horizontal="center"/>
    </xf>
    <xf numFmtId="0" fontId="24" fillId="0" borderId="0" xfId="0" applyFont="1" applyFill="1"/>
    <xf numFmtId="2" fontId="27" fillId="0" borderId="0" xfId="0" applyNumberFormat="1" applyFont="1" applyFill="1" applyAlignment="1">
      <alignment horizontal="center"/>
    </xf>
    <xf numFmtId="0" fontId="0" fillId="0" borderId="0" xfId="0" applyFill="1" applyAlignment="1">
      <alignment horizontal="left"/>
    </xf>
    <xf numFmtId="0" fontId="46" fillId="0" borderId="0" xfId="0" applyFont="1" applyFill="1"/>
    <xf numFmtId="164" fontId="28" fillId="0" borderId="3" xfId="0" applyNumberFormat="1" applyFont="1" applyFill="1" applyBorder="1" applyAlignment="1">
      <alignment horizontal="center"/>
    </xf>
    <xf numFmtId="1" fontId="20" fillId="0" borderId="0" xfId="0" applyNumberFormat="1" applyFont="1" applyFill="1" applyAlignment="1">
      <alignment horizontal="center"/>
    </xf>
    <xf numFmtId="0" fontId="47" fillId="0" borderId="3" xfId="0" applyFont="1" applyFill="1" applyBorder="1" applyAlignment="1">
      <alignment horizontal="center"/>
    </xf>
    <xf numFmtId="0" fontId="48" fillId="0" borderId="3" xfId="0" applyFont="1" applyFill="1" applyBorder="1" applyAlignment="1">
      <alignment horizontal="center"/>
    </xf>
    <xf numFmtId="164" fontId="24" fillId="0" borderId="3" xfId="0" applyNumberFormat="1" applyFont="1" applyFill="1" applyBorder="1" applyAlignment="1">
      <alignment horizontal="center"/>
    </xf>
    <xf numFmtId="2" fontId="24" fillId="0" borderId="3" xfId="0" applyNumberFormat="1" applyFont="1" applyFill="1" applyBorder="1" applyAlignment="1">
      <alignment horizontal="center"/>
    </xf>
    <xf numFmtId="0" fontId="26" fillId="0" borderId="3" xfId="0" applyFont="1" applyFill="1" applyBorder="1" applyAlignment="1">
      <alignment horizontal="center"/>
    </xf>
    <xf numFmtId="164" fontId="26" fillId="0" borderId="3" xfId="0" applyNumberFormat="1" applyFont="1" applyFill="1" applyBorder="1" applyAlignment="1">
      <alignment horizontal="center"/>
    </xf>
    <xf numFmtId="2" fontId="49" fillId="0" borderId="0" xfId="0" applyNumberFormat="1" applyFont="1" applyFill="1" applyAlignment="1">
      <alignment horizontal="center"/>
    </xf>
    <xf numFmtId="49" fontId="25" fillId="0" borderId="0" xfId="0" applyNumberFormat="1" applyFont="1" applyFill="1"/>
    <xf numFmtId="164" fontId="24" fillId="0" borderId="0" xfId="0" applyNumberFormat="1" applyFont="1" applyFill="1" applyBorder="1" applyAlignment="1">
      <alignment horizontal="center"/>
    </xf>
    <xf numFmtId="2" fontId="24" fillId="0" borderId="0" xfId="0" applyNumberFormat="1" applyFont="1" applyFill="1" applyBorder="1" applyAlignment="1">
      <alignment horizontal="center"/>
    </xf>
    <xf numFmtId="1" fontId="24" fillId="0" borderId="0" xfId="0" applyNumberFormat="1" applyFont="1" applyFill="1" applyBorder="1" applyAlignment="1">
      <alignment horizontal="center"/>
    </xf>
    <xf numFmtId="164" fontId="0" fillId="0" borderId="3" xfId="0" applyNumberFormat="1" applyFill="1" applyBorder="1" applyAlignment="1">
      <alignment horizontal="center"/>
    </xf>
    <xf numFmtId="2" fontId="0" fillId="0" borderId="3" xfId="0" applyNumberFormat="1" applyFill="1" applyBorder="1" applyAlignment="1">
      <alignment horizontal="center"/>
    </xf>
    <xf numFmtId="164" fontId="4" fillId="0" borderId="3" xfId="0" applyNumberFormat="1" applyFont="1" applyFill="1" applyBorder="1" applyAlignment="1">
      <alignment horizontal="center"/>
    </xf>
    <xf numFmtId="2" fontId="4" fillId="0" borderId="3" xfId="0" applyNumberFormat="1" applyFont="1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164" fontId="8" fillId="0" borderId="0" xfId="0" applyNumberFormat="1" applyFont="1" applyFill="1" applyAlignment="1">
      <alignment horizontal="center"/>
    </xf>
    <xf numFmtId="2" fontId="30" fillId="0" borderId="0" xfId="0" applyNumberFormat="1" applyFont="1" applyFill="1" applyAlignment="1">
      <alignment horizontal="center"/>
    </xf>
    <xf numFmtId="165" fontId="8" fillId="0" borderId="0" xfId="0" applyNumberFormat="1" applyFont="1" applyFill="1" applyAlignment="1">
      <alignment horizontal="center"/>
    </xf>
    <xf numFmtId="1" fontId="8" fillId="0" borderId="0" xfId="0" applyNumberFormat="1" applyFont="1" applyFill="1" applyAlignment="1">
      <alignment horizontal="center"/>
    </xf>
    <xf numFmtId="3" fontId="30" fillId="0" borderId="0" xfId="0" applyNumberFormat="1" applyFont="1" applyFill="1" applyAlignment="1">
      <alignment horizontal="center"/>
    </xf>
    <xf numFmtId="4" fontId="24" fillId="0" borderId="0" xfId="0" applyNumberFormat="1" applyFont="1" applyFill="1" applyAlignment="1">
      <alignment horizontal="center"/>
    </xf>
    <xf numFmtId="0" fontId="24" fillId="0" borderId="5" xfId="0" applyFont="1" applyFill="1" applyBorder="1" applyAlignment="1">
      <alignment horizontal="center"/>
    </xf>
    <xf numFmtId="164" fontId="0" fillId="0" borderId="0" xfId="0" applyNumberFormat="1" applyFill="1"/>
    <xf numFmtId="0" fontId="24" fillId="0" borderId="0" xfId="0" applyFont="1" applyFill="1" applyBorder="1" applyAlignment="1">
      <alignment horizontal="center"/>
    </xf>
    <xf numFmtId="14" fontId="8" fillId="0" borderId="0" xfId="0" applyNumberFormat="1" applyFont="1" applyFill="1" applyBorder="1" applyAlignment="1"/>
    <xf numFmtId="164" fontId="24" fillId="0" borderId="5" xfId="0" applyNumberFormat="1" applyFont="1" applyFill="1" applyBorder="1" applyAlignment="1">
      <alignment horizontal="center"/>
    </xf>
    <xf numFmtId="2" fontId="24" fillId="0" borderId="5" xfId="0" applyNumberFormat="1" applyFont="1" applyFill="1" applyBorder="1" applyAlignment="1">
      <alignment horizontal="center"/>
    </xf>
    <xf numFmtId="0" fontId="29" fillId="0" borderId="1" xfId="0" applyFont="1" applyFill="1" applyBorder="1" applyAlignment="1">
      <alignment horizontal="center"/>
    </xf>
    <xf numFmtId="0" fontId="20" fillId="0" borderId="7" xfId="0" applyFont="1" applyFill="1" applyBorder="1" applyAlignment="1">
      <alignment horizontal="center"/>
    </xf>
    <xf numFmtId="0" fontId="34" fillId="0" borderId="0" xfId="0" applyFont="1" applyFill="1" applyAlignment="1">
      <alignment horizontal="left"/>
    </xf>
    <xf numFmtId="0" fontId="4" fillId="2" borderId="4" xfId="0" applyFont="1" applyFill="1" applyBorder="1" applyAlignment="1">
      <alignment horizontal="left"/>
    </xf>
    <xf numFmtId="0" fontId="6" fillId="2" borderId="4" xfId="0" applyFont="1" applyFill="1" applyBorder="1" applyAlignment="1">
      <alignment horizontal="left"/>
    </xf>
    <xf numFmtId="49" fontId="6" fillId="2" borderId="4" xfId="0" applyNumberFormat="1" applyFont="1" applyFill="1" applyBorder="1" applyAlignment="1">
      <alignment horizontal="left"/>
    </xf>
    <xf numFmtId="49" fontId="6" fillId="3" borderId="6" xfId="0" applyNumberFormat="1" applyFont="1" applyFill="1" applyBorder="1" applyAlignment="1">
      <alignment horizontal="center"/>
    </xf>
    <xf numFmtId="14" fontId="0" fillId="3" borderId="4" xfId="0" applyNumberFormat="1" applyFont="1" applyFill="1" applyBorder="1" applyAlignment="1">
      <alignment horizontal="left" vertical="top"/>
    </xf>
    <xf numFmtId="14" fontId="4" fillId="3" borderId="4" xfId="0" applyNumberFormat="1" applyFont="1" applyFill="1" applyBorder="1" applyAlignment="1">
      <alignment horizontal="left" vertical="top"/>
    </xf>
    <xf numFmtId="0" fontId="4" fillId="3" borderId="4" xfId="0" applyFont="1" applyFill="1" applyBorder="1"/>
    <xf numFmtId="0" fontId="16" fillId="4" borderId="4" xfId="0" applyFont="1" applyFill="1" applyBorder="1" applyAlignment="1">
      <alignment horizontal="left" vertical="top"/>
    </xf>
    <xf numFmtId="0" fontId="9" fillId="4" borderId="4" xfId="0" applyFont="1" applyFill="1" applyBorder="1" applyAlignment="1">
      <alignment horizontal="center" vertical="top"/>
    </xf>
    <xf numFmtId="11" fontId="7" fillId="4" borderId="4" xfId="0" applyNumberFormat="1" applyFont="1" applyFill="1" applyBorder="1" applyAlignment="1">
      <alignment horizontal="left" vertical="top"/>
    </xf>
    <xf numFmtId="49" fontId="7" fillId="4" borderId="4" xfId="0" applyNumberFormat="1" applyFont="1" applyFill="1" applyBorder="1" applyAlignment="1">
      <alignment horizontal="left" vertical="top"/>
    </xf>
    <xf numFmtId="0" fontId="9" fillId="4" borderId="4" xfId="0" applyFont="1" applyFill="1" applyBorder="1" applyAlignment="1">
      <alignment horizontal="left" vertical="top"/>
    </xf>
    <xf numFmtId="0" fontId="4" fillId="0" borderId="4" xfId="0" applyFont="1" applyFill="1" applyBorder="1" applyAlignment="1">
      <alignment horizontal="left"/>
    </xf>
    <xf numFmtId="49" fontId="44" fillId="0" borderId="4" xfId="0" applyNumberFormat="1" applyFont="1" applyBorder="1" applyAlignment="1">
      <alignment horizontal="center" vertical="center" wrapText="1"/>
    </xf>
    <xf numFmtId="49" fontId="41" fillId="0" borderId="4" xfId="1" applyNumberFormat="1" applyFont="1" applyBorder="1" applyAlignment="1">
      <alignment horizontal="center" vertical="center" wrapText="1"/>
    </xf>
    <xf numFmtId="49" fontId="42" fillId="0" borderId="4" xfId="1" applyNumberFormat="1" applyFont="1" applyBorder="1" applyAlignment="1">
      <alignment horizontal="center" vertical="center" wrapText="1"/>
    </xf>
    <xf numFmtId="49" fontId="41" fillId="0" borderId="4" xfId="0" applyNumberFormat="1" applyFont="1" applyBorder="1" applyAlignment="1">
      <alignment horizontal="center" vertical="center" wrapText="1"/>
    </xf>
    <xf numFmtId="49" fontId="42" fillId="11" borderId="4" xfId="1" applyNumberFormat="1" applyFont="1" applyFill="1" applyBorder="1" applyAlignment="1">
      <alignment horizontal="center" vertical="center" wrapText="1"/>
    </xf>
    <xf numFmtId="49" fontId="20" fillId="0" borderId="4" xfId="1" applyNumberFormat="1" applyFont="1" applyBorder="1" applyAlignment="1">
      <alignment horizontal="center" vertical="center" wrapText="1"/>
    </xf>
    <xf numFmtId="49" fontId="15" fillId="11" borderId="4" xfId="1" applyNumberFormat="1" applyFont="1" applyFill="1" applyBorder="1" applyAlignment="1">
      <alignment horizontal="center" vertical="center" wrapText="1"/>
    </xf>
    <xf numFmtId="49" fontId="27" fillId="0" borderId="4" xfId="0" applyNumberFormat="1" applyFont="1" applyBorder="1" applyAlignment="1">
      <alignment horizontal="center" vertical="center" wrapText="1"/>
    </xf>
    <xf numFmtId="0" fontId="0" fillId="2" borderId="6" xfId="0" applyFont="1" applyFill="1" applyBorder="1"/>
    <xf numFmtId="0" fontId="0" fillId="2" borderId="4" xfId="0" applyFont="1" applyFill="1" applyBorder="1"/>
    <xf numFmtId="14" fontId="0" fillId="2" borderId="4" xfId="0" applyNumberFormat="1" applyFont="1" applyFill="1" applyBorder="1"/>
    <xf numFmtId="0" fontId="20" fillId="16" borderId="4" xfId="0" applyFont="1" applyFill="1" applyBorder="1" applyAlignment="1">
      <alignment horizontal="left" vertical="top"/>
    </xf>
    <xf numFmtId="0" fontId="24" fillId="16" borderId="0" xfId="0" applyFont="1" applyFill="1" applyAlignment="1">
      <alignment horizontal="left" vertical="top" wrapText="1"/>
    </xf>
    <xf numFmtId="0" fontId="24" fillId="16" borderId="0" xfId="0" applyFont="1" applyFill="1" applyAlignment="1">
      <alignment horizontal="center" vertical="top" wrapText="1"/>
    </xf>
    <xf numFmtId="49" fontId="24" fillId="16" borderId="0" xfId="0" applyNumberFormat="1" applyFont="1" applyFill="1" applyAlignment="1">
      <alignment horizontal="center" vertical="top" wrapText="1"/>
    </xf>
    <xf numFmtId="14" fontId="24" fillId="16" borderId="0" xfId="0" applyNumberFormat="1" applyFont="1" applyFill="1" applyAlignment="1">
      <alignment horizontal="center" vertical="top" wrapText="1"/>
    </xf>
    <xf numFmtId="0" fontId="34" fillId="16" borderId="0" xfId="0" applyFont="1" applyFill="1" applyAlignment="1">
      <alignment horizontal="left" vertical="top" wrapText="1"/>
    </xf>
    <xf numFmtId="0" fontId="25" fillId="16" borderId="0" xfId="0" applyFont="1" applyFill="1" applyAlignment="1">
      <alignment horizontal="left" vertical="top" wrapText="1"/>
    </xf>
    <xf numFmtId="0" fontId="21" fillId="16" borderId="0" xfId="0" applyFont="1" applyFill="1" applyAlignment="1">
      <alignment horizontal="left"/>
    </xf>
    <xf numFmtId="0" fontId="15" fillId="16" borderId="0" xfId="0" applyFont="1" applyFill="1" applyAlignment="1">
      <alignment horizontal="left" wrapText="1"/>
    </xf>
    <xf numFmtId="0" fontId="15" fillId="16" borderId="0" xfId="0" applyFont="1" applyFill="1" applyAlignment="1">
      <alignment wrapText="1"/>
    </xf>
    <xf numFmtId="49" fontId="15" fillId="16" borderId="0" xfId="0" applyNumberFormat="1" applyFont="1" applyFill="1" applyAlignment="1">
      <alignment horizontal="center" wrapText="1"/>
    </xf>
    <xf numFmtId="14" fontId="9" fillId="16" borderId="0" xfId="0" applyNumberFormat="1" applyFont="1" applyFill="1" applyAlignment="1">
      <alignment wrapText="1"/>
    </xf>
    <xf numFmtId="0" fontId="9" fillId="16" borderId="0" xfId="0" applyFont="1" applyFill="1" applyAlignment="1">
      <alignment wrapText="1"/>
    </xf>
    <xf numFmtId="0" fontId="37" fillId="16" borderId="0" xfId="0" applyFont="1" applyFill="1" applyAlignment="1">
      <alignment horizontal="left" wrapText="1"/>
    </xf>
    <xf numFmtId="0" fontId="38" fillId="16" borderId="0" xfId="0" applyFont="1" applyFill="1" applyAlignment="1">
      <alignment horizontal="left" wrapText="1"/>
    </xf>
    <xf numFmtId="49" fontId="41" fillId="16" borderId="6" xfId="1" applyNumberFormat="1" applyFont="1" applyFill="1" applyBorder="1" applyAlignment="1">
      <alignment horizontal="center" vertical="center" wrapText="1"/>
    </xf>
    <xf numFmtId="49" fontId="15" fillId="16" borderId="4" xfId="0" applyNumberFormat="1" applyFont="1" applyFill="1" applyBorder="1" applyAlignment="1">
      <alignment horizontal="left" vertical="center" wrapText="1"/>
    </xf>
    <xf numFmtId="49" fontId="42" fillId="16" borderId="4" xfId="0" applyNumberFormat="1" applyFont="1" applyFill="1" applyBorder="1" applyAlignment="1">
      <alignment horizontal="center" vertical="center" wrapText="1"/>
    </xf>
    <xf numFmtId="14" fontId="43" fillId="16" borderId="4" xfId="0" applyNumberFormat="1" applyFont="1" applyFill="1" applyBorder="1" applyAlignment="1">
      <alignment horizontal="center" vertical="center" wrapText="1"/>
    </xf>
    <xf numFmtId="49" fontId="15" fillId="16" borderId="4" xfId="0" applyNumberFormat="1" applyFont="1" applyFill="1" applyBorder="1" applyAlignment="1">
      <alignment horizontal="center" vertical="center" wrapText="1"/>
    </xf>
    <xf numFmtId="49" fontId="43" fillId="16" borderId="4" xfId="0" applyNumberFormat="1" applyFont="1" applyFill="1" applyBorder="1" applyAlignment="1">
      <alignment horizontal="center" vertical="center" wrapText="1"/>
    </xf>
    <xf numFmtId="49" fontId="44" fillId="16" borderId="4" xfId="0" applyNumberFormat="1" applyFont="1" applyFill="1" applyBorder="1" applyAlignment="1">
      <alignment horizontal="left" vertical="center" wrapText="1"/>
    </xf>
    <xf numFmtId="49" fontId="45" fillId="16" borderId="4" xfId="0" applyNumberFormat="1" applyFont="1" applyFill="1" applyBorder="1" applyAlignment="1">
      <alignment horizontal="center" vertical="center" wrapText="1"/>
    </xf>
    <xf numFmtId="14" fontId="0" fillId="0" borderId="0" xfId="0" applyNumberFormat="1" applyAlignment="1">
      <alignment horizontal="center"/>
    </xf>
    <xf numFmtId="0" fontId="0" fillId="4" borderId="0" xfId="0" applyFill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center" vertical="center"/>
    </xf>
    <xf numFmtId="166" fontId="0" fillId="0" borderId="0" xfId="0" applyNumberFormat="1"/>
    <xf numFmtId="166" fontId="0" fillId="0" borderId="0" xfId="0" applyNumberFormat="1" applyAlignment="1">
      <alignment horizontal="center"/>
    </xf>
    <xf numFmtId="0" fontId="52" fillId="0" borderId="0" xfId="0" applyFont="1" applyFill="1" applyAlignment="1">
      <alignment horizontal="center"/>
    </xf>
    <xf numFmtId="14" fontId="0" fillId="0" borderId="0" xfId="0" applyNumberFormat="1"/>
    <xf numFmtId="0" fontId="4" fillId="0" borderId="0" xfId="0" applyFont="1" applyFill="1" applyAlignment="1">
      <alignment horizontal="center"/>
    </xf>
    <xf numFmtId="0" fontId="0" fillId="0" borderId="0" xfId="0" applyAlignment="1">
      <alignment vertical="center"/>
    </xf>
    <xf numFmtId="0" fontId="2" fillId="0" borderId="0" xfId="0" applyFont="1" applyFill="1" applyAlignment="1">
      <alignment horizontal="left"/>
    </xf>
    <xf numFmtId="14" fontId="0" fillId="1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center"/>
    </xf>
    <xf numFmtId="14" fontId="0" fillId="0" borderId="0" xfId="0" applyNumberFormat="1" applyFill="1" applyAlignment="1">
      <alignment horizontal="center"/>
    </xf>
    <xf numFmtId="0" fontId="2" fillId="17" borderId="0" xfId="0" applyFont="1" applyFill="1"/>
    <xf numFmtId="0" fontId="0" fillId="0" borderId="0" xfId="0" applyFill="1" applyAlignment="1">
      <alignment horizontal="center" vertical="center"/>
    </xf>
    <xf numFmtId="166" fontId="0" fillId="0" borderId="0" xfId="0" applyNumberFormat="1" applyFill="1"/>
    <xf numFmtId="14" fontId="0" fillId="0" borderId="0" xfId="0" applyNumberFormat="1" applyFill="1"/>
    <xf numFmtId="166" fontId="0" fillId="0" borderId="0" xfId="0" applyNumberFormat="1" applyFill="1" applyAlignment="1">
      <alignment horizontal="center"/>
    </xf>
    <xf numFmtId="0" fontId="4" fillId="0" borderId="1" xfId="0" applyFont="1" applyFill="1" applyBorder="1" applyAlignment="1"/>
    <xf numFmtId="0" fontId="10" fillId="0" borderId="1" xfId="0" applyFont="1" applyFill="1" applyBorder="1"/>
    <xf numFmtId="0" fontId="5" fillId="16" borderId="1" xfId="0" applyFont="1" applyFill="1" applyBorder="1" applyAlignment="1">
      <alignment horizontal="left" vertical="top"/>
    </xf>
    <xf numFmtId="0" fontId="5" fillId="16" borderId="1" xfId="0" applyFont="1" applyFill="1" applyBorder="1" applyAlignment="1">
      <alignment horizontal="left"/>
    </xf>
    <xf numFmtId="0" fontId="5" fillId="16" borderId="1" xfId="0" applyFont="1" applyFill="1" applyBorder="1" applyAlignment="1">
      <alignment horizontal="left" wrapText="1"/>
    </xf>
    <xf numFmtId="0" fontId="5" fillId="18" borderId="1" xfId="0" applyFont="1" applyFill="1" applyBorder="1" applyAlignment="1">
      <alignment vertical="top"/>
    </xf>
    <xf numFmtId="0" fontId="2" fillId="18" borderId="0" xfId="0" applyFont="1" applyFill="1" applyAlignment="1">
      <alignment horizontal="left" vertical="top"/>
    </xf>
    <xf numFmtId="0" fontId="0" fillId="18" borderId="1" xfId="0" applyFont="1" applyFill="1" applyBorder="1"/>
    <xf numFmtId="0" fontId="0" fillId="18" borderId="0" xfId="0" applyFont="1" applyFill="1" applyBorder="1"/>
    <xf numFmtId="11" fontId="4" fillId="18" borderId="1" xfId="0" applyNumberFormat="1" applyFont="1" applyFill="1" applyBorder="1" applyAlignment="1">
      <alignment horizontal="left"/>
    </xf>
    <xf numFmtId="11" fontId="4" fillId="18" borderId="0" xfId="0" applyNumberFormat="1" applyFont="1" applyFill="1" applyBorder="1" applyAlignment="1">
      <alignment horizontal="left"/>
    </xf>
    <xf numFmtId="0" fontId="5" fillId="18" borderId="6" xfId="0" applyFont="1" applyFill="1" applyBorder="1" applyAlignment="1">
      <alignment vertical="top" wrapText="1"/>
    </xf>
    <xf numFmtId="0" fontId="2" fillId="18" borderId="4" xfId="0" applyFont="1" applyFill="1" applyBorder="1" applyAlignment="1">
      <alignment horizontal="left" vertical="top" wrapText="1"/>
    </xf>
    <xf numFmtId="0" fontId="53" fillId="0" borderId="0" xfId="0" applyFont="1" applyFill="1" applyBorder="1"/>
    <xf numFmtId="11" fontId="53" fillId="0" borderId="0" xfId="0" applyNumberFormat="1" applyFont="1" applyFill="1" applyBorder="1" applyAlignment="1">
      <alignment horizontal="left"/>
    </xf>
    <xf numFmtId="0" fontId="53" fillId="0" borderId="4" xfId="0" applyFont="1" applyFill="1" applyBorder="1" applyAlignment="1">
      <alignment horizontal="left"/>
    </xf>
    <xf numFmtId="0" fontId="53" fillId="0" borderId="0" xfId="0" applyFont="1"/>
    <xf numFmtId="0" fontId="53" fillId="0" borderId="0" xfId="0" applyFont="1" applyFill="1" applyBorder="1" applyAlignment="1">
      <alignment horizontal="left"/>
    </xf>
    <xf numFmtId="164" fontId="28" fillId="0" borderId="0" xfId="0" applyNumberFormat="1" applyFont="1" applyFill="1" applyBorder="1" applyAlignment="1">
      <alignment horizontal="center"/>
    </xf>
    <xf numFmtId="164" fontId="27" fillId="0" borderId="0" xfId="0" applyNumberFormat="1" applyFont="1" applyFill="1" applyBorder="1" applyAlignment="1">
      <alignment horizontal="center"/>
    </xf>
    <xf numFmtId="2" fontId="28" fillId="0" borderId="0" xfId="0" applyNumberFormat="1" applyFont="1" applyFill="1" applyBorder="1" applyAlignment="1">
      <alignment horizontal="center"/>
    </xf>
    <xf numFmtId="1" fontId="27" fillId="0" borderId="0" xfId="0" applyNumberFormat="1" applyFont="1" applyFill="1" applyBorder="1" applyAlignment="1">
      <alignment horizontal="center"/>
    </xf>
    <xf numFmtId="0" fontId="28" fillId="0" borderId="0" xfId="0" applyFont="1" applyFill="1" applyBorder="1" applyAlignment="1">
      <alignment horizontal="center"/>
    </xf>
    <xf numFmtId="164" fontId="20" fillId="0" borderId="0" xfId="0" applyNumberFormat="1" applyFont="1" applyFill="1" applyBorder="1" applyAlignment="1">
      <alignment horizontal="center"/>
    </xf>
    <xf numFmtId="0" fontId="24" fillId="2" borderId="5" xfId="0" applyFont="1" applyFill="1" applyBorder="1" applyAlignment="1">
      <alignment horizontal="center"/>
    </xf>
    <xf numFmtId="0" fontId="24" fillId="19" borderId="5" xfId="0" applyFont="1" applyFill="1" applyBorder="1" applyAlignment="1">
      <alignment horizontal="center"/>
    </xf>
    <xf numFmtId="164" fontId="24" fillId="19" borderId="3" xfId="0" applyNumberFormat="1" applyFont="1" applyFill="1" applyBorder="1" applyAlignment="1">
      <alignment horizontal="center"/>
    </xf>
    <xf numFmtId="164" fontId="24" fillId="2" borderId="3" xfId="0" applyNumberFormat="1" applyFont="1" applyFill="1" applyBorder="1" applyAlignment="1">
      <alignment horizontal="center"/>
    </xf>
    <xf numFmtId="0" fontId="24" fillId="19" borderId="3" xfId="0" applyFont="1" applyFill="1" applyBorder="1" applyAlignment="1">
      <alignment horizontal="center"/>
    </xf>
    <xf numFmtId="0" fontId="24" fillId="2" borderId="3" xfId="0" applyFont="1" applyFill="1" applyBorder="1" applyAlignment="1">
      <alignment horizontal="center"/>
    </xf>
    <xf numFmtId="0" fontId="2" fillId="18" borderId="0" xfId="0" applyFont="1" applyFill="1" applyAlignment="1">
      <alignment horizontal="left" vertical="top" wrapText="1"/>
    </xf>
    <xf numFmtId="0" fontId="2" fillId="18" borderId="0" xfId="0" applyFont="1" applyFill="1" applyAlignment="1">
      <alignment vertical="top" wrapText="1"/>
    </xf>
    <xf numFmtId="166" fontId="2" fillId="18" borderId="0" xfId="0" applyNumberFormat="1" applyFont="1" applyFill="1" applyAlignment="1">
      <alignment horizontal="left" vertical="top" wrapText="1"/>
    </xf>
    <xf numFmtId="0" fontId="0" fillId="0" borderId="0" xfId="0" applyNumberFormat="1" applyFont="1" applyFill="1"/>
    <xf numFmtId="0" fontId="0" fillId="0" borderId="0" xfId="0" applyNumberFormat="1" applyFont="1"/>
    <xf numFmtId="0" fontId="20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164" fontId="24" fillId="0" borderId="0" xfId="0" applyNumberFormat="1" applyFont="1" applyAlignment="1">
      <alignment horizontal="center"/>
    </xf>
    <xf numFmtId="1" fontId="24" fillId="0" borderId="0" xfId="0" applyNumberFormat="1" applyFont="1" applyAlignment="1">
      <alignment horizontal="center"/>
    </xf>
    <xf numFmtId="2" fontId="24" fillId="0" borderId="0" xfId="0" applyNumberFormat="1" applyFont="1" applyAlignment="1">
      <alignment horizontal="center"/>
    </xf>
    <xf numFmtId="164" fontId="20" fillId="11" borderId="0" xfId="0" applyNumberFormat="1" applyFont="1" applyFill="1" applyAlignment="1">
      <alignment horizontal="center"/>
    </xf>
    <xf numFmtId="164" fontId="20" fillId="21" borderId="0" xfId="0" applyNumberFormat="1" applyFont="1" applyFill="1" applyAlignment="1">
      <alignment horizontal="center"/>
    </xf>
    <xf numFmtId="164" fontId="20" fillId="22" borderId="0" xfId="0" applyNumberFormat="1" applyFont="1" applyFill="1" applyAlignment="1">
      <alignment horizontal="center"/>
    </xf>
    <xf numFmtId="0" fontId="24" fillId="3" borderId="0" xfId="0" applyFont="1" applyFill="1" applyAlignment="1">
      <alignment horizontal="center"/>
    </xf>
    <xf numFmtId="0" fontId="20" fillId="0" borderId="0" xfId="0" applyFont="1" applyAlignment="1">
      <alignment horizontal="left"/>
    </xf>
    <xf numFmtId="0" fontId="24" fillId="0" borderId="0" xfId="0" applyFont="1" applyAlignment="1">
      <alignment horizontal="left"/>
    </xf>
    <xf numFmtId="0" fontId="24" fillId="0" borderId="0" xfId="0" applyFont="1"/>
    <xf numFmtId="0" fontId="20" fillId="0" borderId="1" xfId="0" applyFont="1" applyBorder="1" applyAlignment="1">
      <alignment horizontal="center"/>
    </xf>
    <xf numFmtId="0" fontId="20" fillId="9" borderId="1" xfId="0" applyFont="1" applyFill="1" applyBorder="1" applyAlignment="1">
      <alignment horizontal="center"/>
    </xf>
    <xf numFmtId="164" fontId="24" fillId="23" borderId="0" xfId="0" applyNumberFormat="1" applyFont="1" applyFill="1" applyAlignment="1">
      <alignment horizontal="center"/>
    </xf>
    <xf numFmtId="164" fontId="20" fillId="23" borderId="0" xfId="0" applyNumberFormat="1" applyFont="1" applyFill="1" applyAlignment="1">
      <alignment horizontal="center"/>
    </xf>
    <xf numFmtId="164" fontId="8" fillId="0" borderId="0" xfId="0" applyNumberFormat="1" applyFont="1" applyFill="1" applyBorder="1" applyAlignment="1">
      <alignment horizontal="left"/>
    </xf>
    <xf numFmtId="0" fontId="7" fillId="4" borderId="0" xfId="0" applyFont="1" applyFill="1" applyBorder="1" applyAlignment="1">
      <alignment horizontal="left" vertical="top"/>
    </xf>
    <xf numFmtId="0" fontId="7" fillId="4" borderId="4" xfId="0" applyFont="1" applyFill="1" applyBorder="1" applyAlignment="1">
      <alignment horizontal="left" vertical="top"/>
    </xf>
    <xf numFmtId="14" fontId="0" fillId="8" borderId="0" xfId="0" applyNumberFormat="1" applyFont="1" applyFill="1" applyBorder="1" applyAlignment="1"/>
    <xf numFmtId="14" fontId="10" fillId="0" borderId="0" xfId="0" applyNumberFormat="1" applyFont="1" applyFill="1" applyBorder="1" applyAlignment="1"/>
    <xf numFmtId="14" fontId="0" fillId="0" borderId="0" xfId="0" applyNumberFormat="1" applyFont="1" applyBorder="1"/>
    <xf numFmtId="0" fontId="8" fillId="0" borderId="0" xfId="0" applyFont="1" applyFill="1" applyBorder="1" applyAlignment="1">
      <alignment horizontal="left"/>
    </xf>
    <xf numFmtId="14" fontId="0" fillId="0" borderId="1" xfId="0" applyNumberFormat="1" applyFill="1" applyBorder="1" applyAlignment="1">
      <alignment horizontal="center"/>
    </xf>
    <xf numFmtId="49" fontId="8" fillId="0" borderId="0" xfId="0" applyNumberFormat="1" applyFont="1" applyFill="1" applyBorder="1" applyAlignment="1">
      <alignment horizontal="left"/>
    </xf>
    <xf numFmtId="0" fontId="8" fillId="0" borderId="0" xfId="0" applyFont="1" applyFill="1" applyBorder="1"/>
    <xf numFmtId="0" fontId="0" fillId="9" borderId="1" xfId="0" applyFont="1" applyFill="1" applyBorder="1"/>
    <xf numFmtId="0" fontId="0" fillId="0" borderId="8" xfId="0" applyBorder="1"/>
    <xf numFmtId="0" fontId="0" fillId="0" borderId="9" xfId="0" applyBorder="1"/>
    <xf numFmtId="0" fontId="0" fillId="17" borderId="8" xfId="0" applyFill="1" applyBorder="1"/>
    <xf numFmtId="0" fontId="0" fillId="17" borderId="9" xfId="0" applyFill="1" applyBorder="1"/>
    <xf numFmtId="0" fontId="0" fillId="4" borderId="0" xfId="0" applyFill="1" applyAlignment="1">
      <alignment horizontal="left" vertical="top" wrapText="1"/>
    </xf>
    <xf numFmtId="0" fontId="0" fillId="4" borderId="1" xfId="0" applyFont="1" applyFill="1" applyBorder="1"/>
    <xf numFmtId="0" fontId="0" fillId="4" borderId="0" xfId="0" applyFont="1" applyFill="1" applyBorder="1"/>
    <xf numFmtId="11" fontId="4" fillId="4" borderId="0" xfId="0" applyNumberFormat="1" applyFont="1" applyFill="1" applyBorder="1" applyAlignment="1">
      <alignment horizontal="left"/>
    </xf>
    <xf numFmtId="0" fontId="4" fillId="4" borderId="6" xfId="0" applyFont="1" applyFill="1" applyBorder="1" applyAlignment="1">
      <alignment horizontal="left"/>
    </xf>
    <xf numFmtId="0" fontId="4" fillId="4" borderId="4" xfId="0" applyFont="1" applyFill="1" applyBorder="1" applyAlignment="1">
      <alignment horizontal="left"/>
    </xf>
    <xf numFmtId="0" fontId="54" fillId="7" borderId="9" xfId="0" applyFont="1" applyFill="1" applyBorder="1" applyAlignment="1">
      <alignment vertical="top"/>
    </xf>
    <xf numFmtId="0" fontId="54" fillId="7" borderId="8" xfId="0" applyFont="1" applyFill="1" applyBorder="1" applyAlignment="1">
      <alignment vertical="top" wrapText="1"/>
    </xf>
    <xf numFmtId="0" fontId="54" fillId="7" borderId="9" xfId="0" applyFont="1" applyFill="1" applyBorder="1" applyAlignment="1">
      <alignment vertical="top" wrapText="1"/>
    </xf>
    <xf numFmtId="0" fontId="0" fillId="0" borderId="9" xfId="0" applyFill="1" applyBorder="1"/>
    <xf numFmtId="0" fontId="54" fillId="7" borderId="1" xfId="0" applyFont="1" applyFill="1" applyBorder="1" applyAlignment="1">
      <alignment vertical="top"/>
    </xf>
    <xf numFmtId="0" fontId="33" fillId="0" borderId="1" xfId="0" applyFont="1" applyFill="1" applyBorder="1"/>
    <xf numFmtId="0" fontId="33" fillId="0" borderId="1" xfId="0" applyFont="1" applyBorder="1"/>
    <xf numFmtId="0" fontId="55" fillId="0" borderId="1" xfId="0" applyFont="1" applyFill="1" applyBorder="1" applyAlignment="1">
      <alignment horizontal="center"/>
    </xf>
    <xf numFmtId="0" fontId="55" fillId="0" borderId="1" xfId="0" applyFont="1" applyFill="1" applyBorder="1" applyAlignment="1">
      <alignment horizontal="left" vertical="top"/>
    </xf>
    <xf numFmtId="11" fontId="55" fillId="0" borderId="1" xfId="0" applyNumberFormat="1" applyFont="1" applyFill="1" applyBorder="1" applyAlignment="1">
      <alignment horizontal="center" vertical="top"/>
    </xf>
    <xf numFmtId="0" fontId="55" fillId="0" borderId="6" xfId="0" applyFont="1" applyFill="1" applyBorder="1" applyAlignment="1">
      <alignment horizontal="center" vertical="top"/>
    </xf>
    <xf numFmtId="0" fontId="10" fillId="0" borderId="1" xfId="0" applyFont="1" applyFill="1" applyBorder="1" applyAlignment="1">
      <alignment horizontal="center"/>
    </xf>
    <xf numFmtId="167" fontId="5" fillId="4" borderId="1" xfId="1" quotePrefix="1" applyNumberFormat="1" applyFont="1" applyFill="1" applyBorder="1" applyAlignment="1">
      <alignment vertical="top" wrapText="1"/>
    </xf>
    <xf numFmtId="167" fontId="4" fillId="4" borderId="1" xfId="1" quotePrefix="1" applyNumberFormat="1" applyFont="1" applyFill="1" applyBorder="1" applyAlignment="1">
      <alignment vertical="top"/>
    </xf>
    <xf numFmtId="0" fontId="33" fillId="20" borderId="1" xfId="0" applyFont="1" applyFill="1" applyBorder="1"/>
    <xf numFmtId="0" fontId="0" fillId="20" borderId="1" xfId="0" applyNumberFormat="1" applyFont="1" applyFill="1" applyBorder="1"/>
    <xf numFmtId="0" fontId="0" fillId="0" borderId="1" xfId="0" applyNumberFormat="1" applyFont="1" applyFill="1" applyBorder="1"/>
    <xf numFmtId="0" fontId="56" fillId="7" borderId="1" xfId="0" applyFont="1" applyFill="1" applyBorder="1" applyAlignment="1">
      <alignment vertical="top"/>
    </xf>
    <xf numFmtId="0" fontId="54" fillId="7" borderId="1" xfId="0" applyFont="1" applyFill="1" applyBorder="1" applyAlignment="1">
      <alignment vertical="top" wrapText="1"/>
    </xf>
    <xf numFmtId="0" fontId="5" fillId="2" borderId="1" xfId="0" applyFont="1" applyFill="1" applyBorder="1" applyAlignment="1">
      <alignment vertical="top"/>
    </xf>
    <xf numFmtId="0" fontId="57" fillId="0" borderId="0" xfId="0" applyFont="1"/>
    <xf numFmtId="49" fontId="8" fillId="0" borderId="0" xfId="0" applyNumberFormat="1" applyFont="1" applyBorder="1" applyAlignment="1">
      <alignment horizontal="left"/>
    </xf>
    <xf numFmtId="0" fontId="8" fillId="0" borderId="0" xfId="0" applyFont="1" applyBorder="1"/>
    <xf numFmtId="0" fontId="2" fillId="6" borderId="0" xfId="0" applyFont="1" applyFill="1" applyBorder="1"/>
    <xf numFmtId="1" fontId="8" fillId="0" borderId="0" xfId="0" applyNumberFormat="1" applyFont="1" applyBorder="1" applyAlignment="1">
      <alignment horizontal="left"/>
    </xf>
    <xf numFmtId="0" fontId="29" fillId="9" borderId="1" xfId="0" applyFont="1" applyFill="1" applyBorder="1" applyAlignment="1">
      <alignment horizontal="center"/>
    </xf>
    <xf numFmtId="0" fontId="58" fillId="0" borderId="0" xfId="0" applyFont="1" applyFill="1"/>
    <xf numFmtId="0" fontId="0" fillId="0" borderId="0" xfId="0" applyFill="1" applyBorder="1" applyAlignment="1">
      <alignment horizontal="center"/>
    </xf>
    <xf numFmtId="2" fontId="0" fillId="0" borderId="0" xfId="0" applyNumberFormat="1" applyFill="1" applyBorder="1" applyAlignment="1">
      <alignment horizontal="center"/>
    </xf>
    <xf numFmtId="14" fontId="0" fillId="0" borderId="1" xfId="0" applyNumberFormat="1" applyFont="1" applyBorder="1" applyAlignment="1">
      <alignment horizontal="center"/>
    </xf>
    <xf numFmtId="0" fontId="0" fillId="0" borderId="0" xfId="0" applyFill="1" applyBorder="1"/>
    <xf numFmtId="0" fontId="0" fillId="17" borderId="0" xfId="0" applyFill="1" applyBorder="1"/>
    <xf numFmtId="0" fontId="0" fillId="0" borderId="0" xfId="0" applyBorder="1"/>
    <xf numFmtId="0" fontId="4" fillId="9" borderId="1" xfId="0" applyFont="1" applyFill="1" applyBorder="1"/>
    <xf numFmtId="164" fontId="0" fillId="0" borderId="0" xfId="0" applyNumberFormat="1" applyFill="1" applyBorder="1" applyAlignment="1">
      <alignment horizontal="center"/>
    </xf>
    <xf numFmtId="0" fontId="0" fillId="2" borderId="0" xfId="0" applyFont="1" applyFill="1" applyBorder="1" applyAlignment="1">
      <alignment horizontal="center"/>
    </xf>
    <xf numFmtId="14" fontId="0" fillId="0" borderId="0" xfId="0" applyNumberFormat="1" applyFont="1" applyAlignment="1">
      <alignment horizontal="center"/>
    </xf>
    <xf numFmtId="14" fontId="0" fillId="0" borderId="0" xfId="0" applyNumberFormat="1" applyFont="1" applyFill="1" applyAlignment="1">
      <alignment horizontal="center"/>
    </xf>
    <xf numFmtId="0" fontId="27" fillId="0" borderId="0" xfId="0" applyFont="1" applyFill="1" applyBorder="1" applyAlignment="1">
      <alignment horizontal="center"/>
    </xf>
    <xf numFmtId="14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left"/>
    </xf>
    <xf numFmtId="0" fontId="0" fillId="0" borderId="0" xfId="0" applyBorder="1" applyAlignment="1">
      <alignment horizontal="center"/>
    </xf>
    <xf numFmtId="0" fontId="0" fillId="0" borderId="1" xfId="0" applyBorder="1"/>
    <xf numFmtId="0" fontId="0" fillId="0" borderId="1" xfId="0" applyFill="1" applyBorder="1"/>
    <xf numFmtId="1" fontId="0" fillId="0" borderId="0" xfId="0" applyNumberFormat="1" applyAlignment="1">
      <alignment horizontal="center"/>
    </xf>
    <xf numFmtId="0" fontId="4" fillId="8" borderId="0" xfId="0" applyFont="1" applyFill="1" applyAlignment="1">
      <alignment horizontal="left"/>
    </xf>
    <xf numFmtId="1" fontId="8" fillId="0" borderId="0" xfId="0" applyNumberFormat="1" applyFont="1" applyFill="1" applyBorder="1" applyAlignment="1">
      <alignment horizontal="left"/>
    </xf>
    <xf numFmtId="14" fontId="0" fillId="0" borderId="1" xfId="0" applyNumberFormat="1" applyFont="1" applyFill="1" applyBorder="1" applyAlignment="1">
      <alignment horizontal="center"/>
    </xf>
    <xf numFmtId="1" fontId="0" fillId="24" borderId="0" xfId="0" applyNumberFormat="1" applyFont="1" applyFill="1" applyBorder="1" applyAlignment="1">
      <alignment horizontal="center"/>
    </xf>
    <xf numFmtId="14" fontId="0" fillId="24" borderId="1" xfId="0" applyNumberFormat="1" applyFont="1" applyFill="1" applyBorder="1" applyAlignment="1">
      <alignment horizontal="center"/>
    </xf>
    <xf numFmtId="0" fontId="0" fillId="24" borderId="1" xfId="0" applyFont="1" applyFill="1" applyBorder="1" applyAlignment="1">
      <alignment horizontal="center"/>
    </xf>
    <xf numFmtId="0" fontId="0" fillId="24" borderId="0" xfId="0" applyFont="1" applyFill="1" applyBorder="1"/>
    <xf numFmtId="0" fontId="4" fillId="20" borderId="0" xfId="1" applyFont="1" applyFill="1"/>
    <xf numFmtId="0" fontId="33" fillId="20" borderId="0" xfId="0" applyFont="1" applyFill="1"/>
    <xf numFmtId="0" fontId="0" fillId="20" borderId="0" xfId="0" applyFont="1" applyFill="1"/>
    <xf numFmtId="0" fontId="0" fillId="20" borderId="0" xfId="0" applyFont="1" applyFill="1" applyBorder="1"/>
    <xf numFmtId="0" fontId="0" fillId="2" borderId="0" xfId="0" applyFont="1" applyFill="1" applyBorder="1" applyAlignment="1">
      <alignment horizontal="center"/>
    </xf>
  </cellXfs>
  <cellStyles count="2">
    <cellStyle name="Normální" xfId="0" builtinId="0"/>
    <cellStyle name="Normální 2" xfId="1" xr:uid="{9CBE9337-30DD-4A22-9CE9-3C216EF79B27}"/>
  </cellStyles>
  <dxfs count="535"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6699FF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6699FF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6699FF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008000"/>
      <color rgb="FFEEDDFF"/>
      <color rgb="FFF5EBFF"/>
      <color rgb="FFEAD5FF"/>
      <color rgb="FFCCCCFF"/>
      <color rgb="FFDEBDFF"/>
      <color rgb="FFCC99FF"/>
      <color rgb="FFFFCCFF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85F452-2035-421A-9544-438CD09EB7F0}">
  <dimension ref="A1:LE1522"/>
  <sheetViews>
    <sheetView tabSelected="1" zoomScale="90" zoomScaleNormal="90" workbookViewId="0">
      <pane xSplit="10" ySplit="4" topLeftCell="K763" activePane="bottomRight" state="frozen"/>
      <selection pane="topRight" activeCell="K1" sqref="K1"/>
      <selection pane="bottomLeft" activeCell="A5" sqref="A5"/>
      <selection pane="bottomRight" activeCell="J801" sqref="J801"/>
    </sheetView>
  </sheetViews>
  <sheetFormatPr defaultColWidth="9.140625" defaultRowHeight="15" x14ac:dyDescent="0.25"/>
  <cols>
    <col min="1" max="1" width="5.140625" style="310" customWidth="1"/>
    <col min="2" max="2" width="9.140625" style="57"/>
    <col min="3" max="3" width="21.42578125" style="25" bestFit="1" customWidth="1"/>
    <col min="4" max="4" width="12.5703125" style="6" customWidth="1"/>
    <col min="5" max="5" width="11.140625" style="93" customWidth="1"/>
    <col min="6" max="6" width="10.7109375" style="4" customWidth="1"/>
    <col min="7" max="7" width="6.85546875" style="30" customWidth="1"/>
    <col min="8" max="8" width="3.7109375" style="110" customWidth="1"/>
    <col min="9" max="9" width="4.5703125" style="377" customWidth="1"/>
    <col min="10" max="10" width="11.28515625" style="4" customWidth="1"/>
    <col min="11" max="11" width="7.28515625" style="4" customWidth="1"/>
    <col min="12" max="12" width="5.85546875" style="28" customWidth="1"/>
    <col min="13" max="13" width="13.5703125" style="6" bestFit="1" customWidth="1"/>
    <col min="14" max="14" width="6.28515625" style="6" customWidth="1"/>
    <col min="15" max="15" width="5.140625" style="6" customWidth="1"/>
    <col min="16" max="16" width="6.140625" style="30" customWidth="1"/>
    <col min="17" max="19" width="5.140625" style="6" customWidth="1"/>
    <col min="20" max="20" width="6.85546875" style="59" customWidth="1"/>
    <col min="21" max="21" width="6.42578125" style="6" hidden="1" customWidth="1"/>
    <col min="22" max="22" width="15.7109375" style="6" hidden="1" customWidth="1"/>
    <col min="23" max="23" width="11.7109375" style="6" hidden="1" customWidth="1"/>
    <col min="24" max="24" width="12.28515625" style="6" hidden="1" customWidth="1"/>
    <col min="25" max="25" width="4.140625" style="6" hidden="1" customWidth="1"/>
    <col min="26" max="26" width="11.28515625" style="6" hidden="1" customWidth="1"/>
    <col min="27" max="27" width="4.28515625" style="6" hidden="1" customWidth="1"/>
    <col min="28" max="28" width="10.28515625" style="6" hidden="1" customWidth="1"/>
    <col min="29" max="29" width="8" style="6" hidden="1" customWidth="1"/>
    <col min="30" max="31" width="11.28515625" style="6" hidden="1" customWidth="1"/>
    <col min="32" max="32" width="7.140625" style="6" customWidth="1"/>
    <col min="33" max="37" width="6.85546875" style="6" customWidth="1"/>
    <col min="38" max="81" width="8.85546875" style="6" customWidth="1"/>
    <col min="82" max="82" width="2.140625" style="6" hidden="1" customWidth="1"/>
    <col min="83" max="83" width="9" style="6" hidden="1" customWidth="1"/>
    <col min="84" max="84" width="2.140625" style="6" hidden="1" customWidth="1"/>
    <col min="85" max="85" width="9" style="6" hidden="1" customWidth="1"/>
    <col min="86" max="86" width="8.85546875" style="6" customWidth="1"/>
    <col min="87" max="87" width="11.28515625" style="6" customWidth="1"/>
    <col min="88" max="88" width="8.85546875" style="6" customWidth="1"/>
    <col min="89" max="89" width="10.140625" style="6" customWidth="1"/>
    <col min="90" max="91" width="8.85546875" style="6" customWidth="1"/>
    <col min="92" max="92" width="2.140625" style="6" hidden="1" customWidth="1"/>
    <col min="93" max="97" width="8.85546875" style="6" customWidth="1"/>
    <col min="98" max="98" width="8.85546875" style="6" hidden="1" customWidth="1"/>
    <col min="99" max="100" width="8.85546875" style="6" customWidth="1"/>
    <col min="101" max="101" width="6.42578125" style="6" hidden="1" customWidth="1"/>
    <col min="102" max="102" width="2.140625" style="6" hidden="1" customWidth="1"/>
    <col min="103" max="103" width="8.85546875" style="6" hidden="1" customWidth="1"/>
    <col min="104" max="105" width="8.85546875" style="6" customWidth="1"/>
    <col min="106" max="106" width="2.140625" style="6" hidden="1" customWidth="1"/>
    <col min="107" max="107" width="8.85546875" style="6" customWidth="1"/>
    <col min="108" max="108" width="9.5703125" style="6" customWidth="1"/>
    <col min="109" max="111" width="8.85546875" style="6" customWidth="1"/>
    <col min="112" max="112" width="9" style="6" customWidth="1"/>
    <col min="113" max="113" width="8.85546875" style="6" customWidth="1"/>
    <col min="114" max="114" width="2.140625" style="6" hidden="1" customWidth="1"/>
    <col min="115" max="121" width="8.85546875" style="6" customWidth="1"/>
    <col min="122" max="122" width="8.85546875" style="6" hidden="1" customWidth="1"/>
    <col min="123" max="123" width="2.140625" style="6" hidden="1" customWidth="1"/>
    <col min="124" max="124" width="9.28515625" style="6" customWidth="1"/>
    <col min="125" max="125" width="6.7109375" style="6" hidden="1" customWidth="1"/>
    <col min="126" max="127" width="8.85546875" style="6" customWidth="1"/>
    <col min="128" max="128" width="2.140625" style="6" hidden="1" customWidth="1"/>
    <col min="129" max="130" width="8.85546875" style="6" customWidth="1"/>
    <col min="131" max="135" width="6.85546875" style="6" hidden="1" customWidth="1"/>
    <col min="136" max="136" width="2.140625" style="6" hidden="1" customWidth="1"/>
    <col min="137" max="140" width="11.140625" style="6" hidden="1" customWidth="1"/>
    <col min="141" max="141" width="13" style="6" hidden="1" customWidth="1"/>
    <col min="142" max="143" width="11.140625" style="6" hidden="1" customWidth="1"/>
    <col min="144" max="144" width="13" style="6" hidden="1" customWidth="1"/>
    <col min="145" max="145" width="11.5703125" style="6" hidden="1" customWidth="1"/>
    <col min="146" max="146" width="12.28515625" style="6" hidden="1" customWidth="1"/>
    <col min="147" max="147" width="13.140625" style="6" hidden="1" customWidth="1"/>
    <col min="148" max="148" width="12" style="6" hidden="1" customWidth="1"/>
    <col min="149" max="149" width="12.7109375" style="6" hidden="1" customWidth="1"/>
    <col min="150" max="150" width="14.7109375" style="6" hidden="1" customWidth="1"/>
    <col min="151" max="152" width="14.28515625" style="6" hidden="1" customWidth="1"/>
    <col min="153" max="157" width="11.140625" style="6" hidden="1" customWidth="1"/>
    <col min="158" max="158" width="2.140625" style="6" hidden="1" customWidth="1"/>
    <col min="159" max="159" width="10.42578125" style="6" hidden="1" customWidth="1"/>
    <col min="160" max="160" width="9.28515625" style="6" hidden="1" customWidth="1"/>
    <col min="161" max="162" width="9.5703125" style="6" hidden="1" customWidth="1"/>
    <col min="163" max="165" width="9.140625" style="6" hidden="1" customWidth="1"/>
    <col min="166" max="166" width="14.28515625" style="59" bestFit="1" customWidth="1"/>
    <col min="167" max="207" width="9.140625" style="6"/>
    <col min="208" max="208" width="14.28515625" style="372" bestFit="1" customWidth="1"/>
    <col min="209" max="209" width="36.28515625" hidden="1" customWidth="1"/>
    <col min="210" max="222" width="12" customWidth="1"/>
    <col min="223" max="223" width="13.85546875" style="59" bestFit="1" customWidth="1"/>
    <col min="224" max="224" width="9.42578125" style="58" bestFit="1" customWidth="1"/>
    <col min="225" max="225" width="10.85546875" style="58" bestFit="1" customWidth="1"/>
    <col min="226" max="226" width="10.85546875" style="58" customWidth="1"/>
    <col min="227" max="227" width="10.85546875" style="4" customWidth="1"/>
    <col min="228" max="228" width="16" style="58" bestFit="1" customWidth="1"/>
    <col min="229" max="229" width="8.5703125" style="58" bestFit="1" customWidth="1"/>
    <col min="230" max="230" width="14.28515625" style="6" bestFit="1" customWidth="1"/>
    <col min="231" max="231" width="10.140625" style="6" bestFit="1" customWidth="1"/>
    <col min="232" max="232" width="8.5703125" style="6" bestFit="1" customWidth="1"/>
    <col min="233" max="233" width="12.42578125" style="6" bestFit="1" customWidth="1"/>
    <col min="234" max="234" width="5" style="6" bestFit="1" customWidth="1"/>
    <col min="235" max="235" width="8.28515625" style="6" bestFit="1" customWidth="1"/>
    <col min="236" max="236" width="6.7109375" style="6" bestFit="1" customWidth="1"/>
    <col min="237" max="237" width="5.28515625" style="6" bestFit="1" customWidth="1"/>
    <col min="238" max="238" width="3.42578125" style="6" bestFit="1" customWidth="1"/>
    <col min="239" max="239" width="33.5703125" style="6" bestFit="1" customWidth="1"/>
    <col min="240" max="240" width="4.42578125" style="6" bestFit="1" customWidth="1"/>
    <col min="241" max="241" width="15.85546875" style="6" bestFit="1" customWidth="1"/>
    <col min="242" max="242" width="43" style="6" bestFit="1" customWidth="1"/>
    <col min="243" max="243" width="7.5703125" style="6" bestFit="1" customWidth="1"/>
    <col min="244" max="244" width="14.140625" style="6" bestFit="1" customWidth="1"/>
    <col min="245" max="245" width="9.7109375" style="6" bestFit="1" customWidth="1"/>
    <col min="246" max="246" width="32.7109375" style="6" bestFit="1" customWidth="1"/>
    <col min="247" max="247" width="10.28515625" style="6" customWidth="1"/>
    <col min="248" max="248" width="9" style="6" bestFit="1" customWidth="1"/>
    <col min="249" max="249" width="6.7109375" style="6" customWidth="1"/>
    <col min="250" max="250" width="9.28515625" style="5" bestFit="1" customWidth="1"/>
    <col min="251" max="251" width="17" style="6" bestFit="1" customWidth="1"/>
    <col min="252" max="252" width="15" style="6" bestFit="1" customWidth="1"/>
    <col min="253" max="253" width="7.7109375" style="6" bestFit="1" customWidth="1"/>
    <col min="254" max="254" width="7.140625" style="6" bestFit="1" customWidth="1"/>
    <col min="255" max="255" width="7.42578125" style="6" bestFit="1" customWidth="1"/>
    <col min="256" max="256" width="11.28515625" style="6" bestFit="1" customWidth="1"/>
    <col min="257" max="258" width="9.140625" style="6"/>
    <col min="259" max="259" width="12.7109375" style="6" bestFit="1" customWidth="1"/>
    <col min="260" max="260" width="13.7109375" style="6" bestFit="1" customWidth="1"/>
    <col min="261" max="289" width="9.140625" style="6"/>
    <col min="290" max="290" width="10.85546875" style="6" bestFit="1" customWidth="1"/>
    <col min="291" max="291" width="34.85546875" style="6" bestFit="1" customWidth="1"/>
    <col min="292" max="16384" width="9.140625" style="6"/>
  </cols>
  <sheetData>
    <row r="1" spans="1:291" s="4" customFormat="1" ht="45.75" customHeight="1" thickBot="1" x14ac:dyDescent="0.3">
      <c r="A1" s="307"/>
      <c r="B1" s="1"/>
      <c r="C1" s="2"/>
      <c r="D1" s="3"/>
      <c r="E1" s="74" t="s">
        <v>1613</v>
      </c>
      <c r="F1" s="87"/>
      <c r="G1" s="106"/>
      <c r="H1" s="107"/>
      <c r="I1" s="373"/>
      <c r="J1" s="95" t="s">
        <v>876</v>
      </c>
      <c r="K1" s="95"/>
      <c r="L1" s="101"/>
      <c r="M1" s="65"/>
      <c r="N1" s="71"/>
      <c r="O1" s="70" t="s">
        <v>875</v>
      </c>
      <c r="P1" s="71"/>
      <c r="Q1" s="72"/>
      <c r="R1" s="72"/>
      <c r="S1" s="73"/>
      <c r="T1" s="296" t="s">
        <v>1614</v>
      </c>
      <c r="U1" s="251"/>
      <c r="V1" s="252"/>
      <c r="W1" s="253"/>
      <c r="X1" s="254"/>
      <c r="Y1" s="253"/>
      <c r="Z1" s="255"/>
      <c r="AA1" s="253"/>
      <c r="AB1" s="253"/>
      <c r="AC1" s="256"/>
      <c r="AD1" s="253"/>
      <c r="AE1" s="257"/>
      <c r="AF1" s="124" t="s">
        <v>936</v>
      </c>
      <c r="AG1" s="124" t="s">
        <v>937</v>
      </c>
      <c r="AH1" s="124" t="s">
        <v>938</v>
      </c>
      <c r="AI1" s="124" t="s">
        <v>939</v>
      </c>
      <c r="AJ1" s="124" t="s">
        <v>940</v>
      </c>
      <c r="AK1" s="124" t="s">
        <v>941</v>
      </c>
      <c r="AL1" s="125" t="s">
        <v>942</v>
      </c>
      <c r="AM1" s="126" t="s">
        <v>943</v>
      </c>
      <c r="AN1" s="126" t="s">
        <v>944</v>
      </c>
      <c r="AO1" s="126" t="s">
        <v>945</v>
      </c>
      <c r="AP1" s="126" t="s">
        <v>946</v>
      </c>
      <c r="AQ1" s="126" t="s">
        <v>947</v>
      </c>
      <c r="AR1" s="126" t="s">
        <v>948</v>
      </c>
      <c r="AS1" s="126" t="s">
        <v>949</v>
      </c>
      <c r="AT1" s="126" t="s">
        <v>950</v>
      </c>
      <c r="AU1" s="126" t="s">
        <v>951</v>
      </c>
      <c r="AV1" s="126" t="s">
        <v>952</v>
      </c>
      <c r="AW1" s="126" t="s">
        <v>953</v>
      </c>
      <c r="AX1" s="126" t="s">
        <v>954</v>
      </c>
      <c r="AY1" s="126" t="s">
        <v>955</v>
      </c>
      <c r="AZ1" s="126" t="s">
        <v>956</v>
      </c>
      <c r="BA1" s="126" t="s">
        <v>957</v>
      </c>
      <c r="BB1" s="126" t="s">
        <v>958</v>
      </c>
      <c r="BC1" s="126" t="s">
        <v>959</v>
      </c>
      <c r="BD1" s="126" t="s">
        <v>960</v>
      </c>
      <c r="BE1" s="126" t="s">
        <v>961</v>
      </c>
      <c r="BF1" s="126" t="s">
        <v>962</v>
      </c>
      <c r="BG1" s="126" t="s">
        <v>963</v>
      </c>
      <c r="BH1" s="126" t="s">
        <v>964</v>
      </c>
      <c r="BI1" s="126" t="s">
        <v>965</v>
      </c>
      <c r="BJ1" s="126" t="s">
        <v>966</v>
      </c>
      <c r="BK1" s="126" t="s">
        <v>967</v>
      </c>
      <c r="BL1" s="126" t="s">
        <v>968</v>
      </c>
      <c r="BM1" s="126" t="s">
        <v>969</v>
      </c>
      <c r="BN1" s="125" t="s">
        <v>970</v>
      </c>
      <c r="BO1" s="126" t="s">
        <v>971</v>
      </c>
      <c r="BP1" s="126" t="s">
        <v>972</v>
      </c>
      <c r="BQ1" s="126" t="s">
        <v>973</v>
      </c>
      <c r="BR1" s="126" t="s">
        <v>974</v>
      </c>
      <c r="BS1" s="126" t="s">
        <v>975</v>
      </c>
      <c r="BT1" s="126" t="s">
        <v>976</v>
      </c>
      <c r="BU1" s="126" t="s">
        <v>977</v>
      </c>
      <c r="BV1" s="125" t="s">
        <v>978</v>
      </c>
      <c r="BW1" s="126" t="s">
        <v>979</v>
      </c>
      <c r="BX1" s="126" t="s">
        <v>980</v>
      </c>
      <c r="BY1" s="126" t="s">
        <v>981</v>
      </c>
      <c r="BZ1" s="126" t="s">
        <v>982</v>
      </c>
      <c r="CA1" s="126" t="s">
        <v>983</v>
      </c>
      <c r="CB1" s="125" t="s">
        <v>984</v>
      </c>
      <c r="CC1" s="125" t="s">
        <v>985</v>
      </c>
      <c r="CD1" s="146"/>
      <c r="CE1" s="147" t="s">
        <v>1121</v>
      </c>
      <c r="CF1" s="146"/>
      <c r="CG1" s="147" t="s">
        <v>1122</v>
      </c>
      <c r="CH1" s="127" t="s">
        <v>986</v>
      </c>
      <c r="CI1" s="127" t="s">
        <v>987</v>
      </c>
      <c r="CJ1" s="127" t="s">
        <v>988</v>
      </c>
      <c r="CK1" s="127" t="s">
        <v>989</v>
      </c>
      <c r="CL1" s="127" t="s">
        <v>990</v>
      </c>
      <c r="CM1" s="127" t="s">
        <v>991</v>
      </c>
      <c r="CN1" s="146"/>
      <c r="CO1" s="128" t="s">
        <v>992</v>
      </c>
      <c r="CP1" s="128" t="s">
        <v>993</v>
      </c>
      <c r="CQ1" s="128" t="s">
        <v>994</v>
      </c>
      <c r="CR1" s="128" t="s">
        <v>995</v>
      </c>
      <c r="CS1" s="128" t="s">
        <v>996</v>
      </c>
      <c r="CT1" s="128" t="s">
        <v>1123</v>
      </c>
      <c r="CU1" s="128" t="s">
        <v>997</v>
      </c>
      <c r="CV1" s="128" t="s">
        <v>998</v>
      </c>
      <c r="CW1" s="148" t="s">
        <v>1124</v>
      </c>
      <c r="CX1" s="146"/>
      <c r="CY1" s="149" t="s">
        <v>1125</v>
      </c>
      <c r="CZ1" s="123" t="s">
        <v>999</v>
      </c>
      <c r="DA1" s="123" t="s">
        <v>1000</v>
      </c>
      <c r="DB1" s="146"/>
      <c r="DC1" s="123" t="s">
        <v>1001</v>
      </c>
      <c r="DD1" s="123" t="s">
        <v>1002</v>
      </c>
      <c r="DE1" s="123" t="s">
        <v>1003</v>
      </c>
      <c r="DF1" s="123" t="s">
        <v>1004</v>
      </c>
      <c r="DG1" s="123" t="s">
        <v>1005</v>
      </c>
      <c r="DH1" s="123" t="s">
        <v>1006</v>
      </c>
      <c r="DI1" s="123" t="s">
        <v>1007</v>
      </c>
      <c r="DJ1" s="146"/>
      <c r="DK1" s="123" t="s">
        <v>1008</v>
      </c>
      <c r="DL1" s="123" t="s">
        <v>1009</v>
      </c>
      <c r="DM1" s="123" t="s">
        <v>1010</v>
      </c>
      <c r="DN1" s="123" t="s">
        <v>1011</v>
      </c>
      <c r="DO1" s="123" t="s">
        <v>1012</v>
      </c>
      <c r="DP1" s="123" t="s">
        <v>1013</v>
      </c>
      <c r="DQ1" s="123" t="s">
        <v>1014</v>
      </c>
      <c r="DR1" s="150" t="s">
        <v>1126</v>
      </c>
      <c r="DS1" s="146"/>
      <c r="DT1" s="123" t="s">
        <v>1015</v>
      </c>
      <c r="DU1" s="151"/>
      <c r="DV1" s="123" t="s">
        <v>1016</v>
      </c>
      <c r="DW1" s="123" t="s">
        <v>1017</v>
      </c>
      <c r="DX1" s="146"/>
      <c r="DY1" s="126" t="s">
        <v>1018</v>
      </c>
      <c r="DZ1" s="126" t="s">
        <v>1019</v>
      </c>
      <c r="EA1" s="163"/>
      <c r="EB1" s="164"/>
      <c r="EC1" s="164"/>
      <c r="ED1" s="164"/>
      <c r="EE1" s="164"/>
      <c r="EF1" s="164"/>
      <c r="EG1" s="164"/>
      <c r="EH1" s="164"/>
      <c r="EI1" s="164"/>
      <c r="EJ1" s="164"/>
      <c r="EK1" s="164"/>
      <c r="EL1" s="164"/>
      <c r="EM1" s="164"/>
      <c r="EN1" s="164"/>
      <c r="EO1" s="164"/>
      <c r="EP1" s="164"/>
      <c r="EQ1" s="164"/>
      <c r="ER1" s="164"/>
      <c r="ES1" s="164"/>
      <c r="ET1" s="164"/>
      <c r="EU1" s="164"/>
      <c r="EV1" s="164"/>
      <c r="EW1" s="164"/>
      <c r="EX1" s="164"/>
      <c r="EY1" s="164"/>
      <c r="EZ1" s="164"/>
      <c r="FA1" s="164"/>
      <c r="FB1" s="164"/>
      <c r="FC1" s="164"/>
      <c r="FD1" s="164"/>
      <c r="FE1" s="164"/>
      <c r="FF1" s="164"/>
      <c r="FG1" s="164"/>
      <c r="FH1" s="164"/>
      <c r="FI1" s="164"/>
      <c r="FJ1" s="378" t="s">
        <v>1668</v>
      </c>
      <c r="FK1" s="360" t="s">
        <v>1617</v>
      </c>
      <c r="FL1" s="360" t="s">
        <v>1618</v>
      </c>
      <c r="FM1" s="360" t="s">
        <v>1619</v>
      </c>
      <c r="FN1" s="360" t="s">
        <v>1620</v>
      </c>
      <c r="FO1" s="360" t="s">
        <v>1621</v>
      </c>
      <c r="FP1" s="360" t="s">
        <v>1622</v>
      </c>
      <c r="FQ1" s="360" t="s">
        <v>1623</v>
      </c>
      <c r="FR1" s="360" t="s">
        <v>1624</v>
      </c>
      <c r="FS1" s="360" t="s">
        <v>1625</v>
      </c>
      <c r="FT1" s="360" t="s">
        <v>1626</v>
      </c>
      <c r="FU1" s="360" t="s">
        <v>1627</v>
      </c>
      <c r="FV1" s="360" t="s">
        <v>1628</v>
      </c>
      <c r="FW1" s="360" t="s">
        <v>1629</v>
      </c>
      <c r="FX1" s="360" t="s">
        <v>1630</v>
      </c>
      <c r="FY1" s="360" t="s">
        <v>1631</v>
      </c>
      <c r="FZ1" s="360" t="s">
        <v>1632</v>
      </c>
      <c r="GA1" s="360" t="s">
        <v>1633</v>
      </c>
      <c r="GB1" s="360" t="s">
        <v>1634</v>
      </c>
      <c r="GC1" s="360" t="s">
        <v>1635</v>
      </c>
      <c r="GD1" s="360" t="s">
        <v>1636</v>
      </c>
      <c r="GE1" s="360" t="s">
        <v>1637</v>
      </c>
      <c r="GF1" s="360" t="s">
        <v>1638</v>
      </c>
      <c r="GG1" s="360" t="s">
        <v>1639</v>
      </c>
      <c r="GH1" s="360" t="s">
        <v>1640</v>
      </c>
      <c r="GI1" s="360" t="s">
        <v>1641</v>
      </c>
      <c r="GJ1" s="360" t="s">
        <v>1642</v>
      </c>
      <c r="GK1" s="360" t="s">
        <v>1643</v>
      </c>
      <c r="GL1" s="360" t="s">
        <v>1644</v>
      </c>
      <c r="GM1" s="360" t="s">
        <v>1645</v>
      </c>
      <c r="GN1" s="360" t="s">
        <v>1646</v>
      </c>
      <c r="GO1" s="360" t="s">
        <v>1647</v>
      </c>
      <c r="GP1" s="360" t="s">
        <v>1648</v>
      </c>
      <c r="GQ1" s="360" t="s">
        <v>1649</v>
      </c>
      <c r="GR1" s="360" t="s">
        <v>1650</v>
      </c>
      <c r="GS1" s="360" t="s">
        <v>1651</v>
      </c>
      <c r="GT1" s="360" t="s">
        <v>1652</v>
      </c>
      <c r="GU1" s="360" t="s">
        <v>1653</v>
      </c>
      <c r="GV1" s="360" t="s">
        <v>1654</v>
      </c>
      <c r="GW1" s="360" t="s">
        <v>1655</v>
      </c>
      <c r="GX1" s="360" t="s">
        <v>1656</v>
      </c>
      <c r="GY1" s="360" t="s">
        <v>1657</v>
      </c>
      <c r="GZ1" s="384" t="s">
        <v>1782</v>
      </c>
      <c r="HA1" s="366" t="s">
        <v>1679</v>
      </c>
      <c r="HB1" s="367" t="s">
        <v>1680</v>
      </c>
      <c r="HC1" s="367" t="s">
        <v>1681</v>
      </c>
      <c r="HD1" s="367" t="s">
        <v>1682</v>
      </c>
      <c r="HE1" s="367" t="s">
        <v>1683</v>
      </c>
      <c r="HF1" s="367" t="s">
        <v>1684</v>
      </c>
      <c r="HG1" s="367" t="s">
        <v>1685</v>
      </c>
      <c r="HH1" s="367" t="s">
        <v>1686</v>
      </c>
      <c r="HI1" s="367" t="s">
        <v>1687</v>
      </c>
      <c r="HJ1" s="367" t="s">
        <v>1688</v>
      </c>
      <c r="HK1" s="367" t="s">
        <v>1689</v>
      </c>
      <c r="HL1" s="367" t="s">
        <v>1690</v>
      </c>
      <c r="HM1" s="367" t="s">
        <v>1691</v>
      </c>
      <c r="HN1" s="368" t="s">
        <v>1692</v>
      </c>
      <c r="HO1" s="385" t="s">
        <v>1</v>
      </c>
      <c r="HP1" s="140"/>
      <c r="HQ1" s="140"/>
      <c r="HR1" s="140"/>
      <c r="HS1" s="141"/>
      <c r="HT1" s="141"/>
      <c r="HU1" s="141"/>
      <c r="HV1" s="141"/>
      <c r="HW1" s="141"/>
      <c r="HX1" s="141"/>
      <c r="HY1" s="141"/>
      <c r="HZ1" s="141"/>
      <c r="IA1" s="141"/>
      <c r="IB1" s="141"/>
      <c r="IC1" s="141"/>
      <c r="ID1" s="141"/>
      <c r="IE1" s="141"/>
      <c r="IF1" s="141"/>
      <c r="IG1" s="141"/>
      <c r="IH1" s="141"/>
      <c r="II1" s="141"/>
      <c r="IJ1" s="141"/>
      <c r="IK1" s="141"/>
      <c r="IL1" s="141"/>
      <c r="IM1" s="141"/>
      <c r="IN1" s="141"/>
      <c r="IO1" s="141"/>
      <c r="IP1" s="299" t="s">
        <v>1364</v>
      </c>
      <c r="IQ1" s="300" t="s">
        <v>1365</v>
      </c>
      <c r="IR1" s="300" t="s">
        <v>1366</v>
      </c>
      <c r="IS1" s="300" t="s">
        <v>1367</v>
      </c>
      <c r="IT1" s="300" t="s">
        <v>1368</v>
      </c>
      <c r="IU1" s="300" t="s">
        <v>1369</v>
      </c>
      <c r="IV1" s="300" t="s">
        <v>1370</v>
      </c>
      <c r="IW1" s="300" t="s">
        <v>1371</v>
      </c>
      <c r="IX1" s="324" t="s">
        <v>1372</v>
      </c>
      <c r="IY1" s="324" t="s">
        <v>1373</v>
      </c>
      <c r="IZ1" s="324" t="s">
        <v>1374</v>
      </c>
      <c r="JA1" s="324" t="s">
        <v>1375</v>
      </c>
      <c r="JB1" s="324" t="s">
        <v>1376</v>
      </c>
      <c r="JC1" s="324" t="s">
        <v>1377</v>
      </c>
      <c r="JD1" s="324" t="s">
        <v>1378</v>
      </c>
      <c r="JE1" s="324" t="s">
        <v>1379</v>
      </c>
      <c r="JF1" s="324" t="s">
        <v>1380</v>
      </c>
      <c r="JG1" s="324" t="s">
        <v>1381</v>
      </c>
      <c r="JH1" s="324" t="s">
        <v>1382</v>
      </c>
      <c r="JI1" s="324" t="s">
        <v>1383</v>
      </c>
      <c r="JJ1" s="324" t="s">
        <v>1384</v>
      </c>
      <c r="JK1" s="325" t="s">
        <v>1385</v>
      </c>
      <c r="JL1" s="325" t="s">
        <v>1386</v>
      </c>
      <c r="JM1" s="326" t="s">
        <v>1387</v>
      </c>
      <c r="JN1" s="324" t="s">
        <v>1388</v>
      </c>
      <c r="JO1" s="324" t="s">
        <v>1389</v>
      </c>
      <c r="JP1" s="324" t="s">
        <v>1390</v>
      </c>
      <c r="JQ1" s="324" t="s">
        <v>1391</v>
      </c>
      <c r="JR1" s="324" t="s">
        <v>1392</v>
      </c>
      <c r="JS1" s="324" t="s">
        <v>1393</v>
      </c>
      <c r="JT1" s="324" t="s">
        <v>1394</v>
      </c>
      <c r="JU1" s="324" t="s">
        <v>1395</v>
      </c>
      <c r="JV1" s="324" t="s">
        <v>1396</v>
      </c>
      <c r="JW1" s="324" t="s">
        <v>1397</v>
      </c>
      <c r="JX1" s="325" t="s">
        <v>1398</v>
      </c>
      <c r="JY1" s="324" t="s">
        <v>1399</v>
      </c>
      <c r="JZ1" s="324" t="s">
        <v>1400</v>
      </c>
      <c r="KA1" s="324" t="s">
        <v>1401</v>
      </c>
      <c r="KB1" s="324" t="s">
        <v>1402</v>
      </c>
      <c r="KC1" s="324" t="s">
        <v>1403</v>
      </c>
      <c r="KD1" s="324" t="s">
        <v>1404</v>
      </c>
      <c r="KE1" s="325" t="s">
        <v>1405</v>
      </c>
    </row>
    <row r="2" spans="1:291" s="4" customFormat="1" ht="15" customHeight="1" thickTop="1" x14ac:dyDescent="0.25">
      <c r="A2" s="307"/>
      <c r="B2" s="7" t="s">
        <v>2</v>
      </c>
      <c r="C2" s="8" t="s">
        <v>3</v>
      </c>
      <c r="D2" s="9" t="s">
        <v>4</v>
      </c>
      <c r="E2" s="104" t="s">
        <v>890</v>
      </c>
      <c r="F2" s="98" t="s">
        <v>5</v>
      </c>
      <c r="G2" s="105" t="s">
        <v>892</v>
      </c>
      <c r="H2" s="108" t="s">
        <v>19</v>
      </c>
      <c r="I2" s="374" t="s">
        <v>1671</v>
      </c>
      <c r="J2" s="75" t="s">
        <v>6</v>
      </c>
      <c r="K2" s="66" t="s">
        <v>892</v>
      </c>
      <c r="L2" s="102" t="s">
        <v>7</v>
      </c>
      <c r="M2" s="64" t="s">
        <v>877</v>
      </c>
      <c r="N2" s="69" t="s">
        <v>8</v>
      </c>
      <c r="O2" s="68" t="s">
        <v>0</v>
      </c>
      <c r="P2" s="67" t="s">
        <v>10</v>
      </c>
      <c r="Q2" s="66" t="s">
        <v>11</v>
      </c>
      <c r="R2" s="64" t="s">
        <v>12</v>
      </c>
      <c r="S2" s="67" t="s">
        <v>13</v>
      </c>
      <c r="T2" s="297" t="s">
        <v>1615</v>
      </c>
      <c r="U2" s="258"/>
      <c r="V2" s="252" t="s">
        <v>927</v>
      </c>
      <c r="W2" s="253"/>
      <c r="X2" s="254" t="s">
        <v>928</v>
      </c>
      <c r="Y2" s="253" t="s">
        <v>929</v>
      </c>
      <c r="Z2" s="255" t="s">
        <v>930</v>
      </c>
      <c r="AA2" s="253" t="s">
        <v>931</v>
      </c>
      <c r="AB2" s="253" t="s">
        <v>932</v>
      </c>
      <c r="AC2" s="256" t="s">
        <v>933</v>
      </c>
      <c r="AD2" s="253" t="s">
        <v>934</v>
      </c>
      <c r="AE2" s="257" t="s">
        <v>935</v>
      </c>
      <c r="AF2" s="165">
        <f>VALUE(RIGHT(AF$4, FIND("-", AF$4)-1))</f>
        <v>45</v>
      </c>
      <c r="AG2" s="165">
        <f>VALUE(RIGHT(AG$4, FIND("-", AG$4)-1))</f>
        <v>2</v>
      </c>
      <c r="AH2" s="165">
        <f>VALUE(RIGHT(AH$4, FIND("-", AH$4)-1))</f>
        <v>70</v>
      </c>
      <c r="AI2" s="165">
        <f>VALUE(RIGHT(AI$4, FIND("-", AI$4)-1))</f>
        <v>5</v>
      </c>
      <c r="AJ2" s="165">
        <f>VALUE(RIGHT(AJ$4, FIND("-", AJ$4)-1))</f>
        <v>2</v>
      </c>
      <c r="AK2" s="165">
        <f>VALUE(MID(AK$4,FIND("-",AK$4)+1,LEN(AK4)))</f>
        <v>10</v>
      </c>
      <c r="AL2" s="226" t="s">
        <v>1127</v>
      </c>
      <c r="AM2" s="226" t="s">
        <v>1128</v>
      </c>
      <c r="AN2" s="226"/>
      <c r="AO2" s="226"/>
      <c r="AP2" s="226"/>
      <c r="AQ2" s="226"/>
      <c r="AR2" s="226"/>
      <c r="AS2" s="226"/>
      <c r="AT2" s="226"/>
      <c r="AU2" s="226"/>
      <c r="AV2" s="226"/>
      <c r="AW2" s="226" t="s">
        <v>1127</v>
      </c>
      <c r="AX2" s="226"/>
      <c r="AY2" s="226"/>
      <c r="AZ2" s="226"/>
      <c r="BA2" s="226" t="s">
        <v>1129</v>
      </c>
      <c r="BB2" s="226" t="s">
        <v>1130</v>
      </c>
      <c r="BC2" s="226" t="s">
        <v>1127</v>
      </c>
      <c r="BD2" s="226"/>
      <c r="BE2" s="226" t="s">
        <v>1129</v>
      </c>
      <c r="BF2" s="226"/>
      <c r="BG2" s="226" t="s">
        <v>1130</v>
      </c>
      <c r="BH2" s="226">
        <v>1.8</v>
      </c>
      <c r="BI2" s="226" t="s">
        <v>1128</v>
      </c>
      <c r="BJ2" s="226"/>
      <c r="BK2" s="226"/>
      <c r="BL2" s="226" t="s">
        <v>1131</v>
      </c>
      <c r="BM2" s="226" t="s">
        <v>1128</v>
      </c>
      <c r="BN2" s="226" t="s">
        <v>1127</v>
      </c>
      <c r="BO2" s="226" t="s">
        <v>1132</v>
      </c>
      <c r="BP2" s="226"/>
      <c r="BQ2" s="226"/>
      <c r="BR2" s="226">
        <v>1.2</v>
      </c>
      <c r="BS2" s="226" t="s">
        <v>1131</v>
      </c>
      <c r="BT2" s="226"/>
      <c r="BU2" s="226"/>
      <c r="BV2" s="226" t="s">
        <v>1127</v>
      </c>
      <c r="BW2" s="226">
        <v>2.2599999999999998</v>
      </c>
      <c r="BX2" s="226" t="s">
        <v>1132</v>
      </c>
      <c r="BY2" s="226"/>
      <c r="BZ2" s="226" t="s">
        <v>1131</v>
      </c>
      <c r="CA2" s="226">
        <v>2</v>
      </c>
      <c r="CB2" s="226" t="s">
        <v>1129</v>
      </c>
      <c r="CC2" s="226" t="s">
        <v>1133</v>
      </c>
      <c r="CD2" s="226"/>
      <c r="CE2" s="226" t="s">
        <v>1127</v>
      </c>
      <c r="CF2" s="226"/>
      <c r="CG2" s="226"/>
      <c r="CH2" s="226" t="s">
        <v>1127</v>
      </c>
      <c r="CI2" s="226"/>
      <c r="CJ2" s="226"/>
      <c r="CK2" s="226"/>
      <c r="CL2" s="226"/>
      <c r="CM2" s="226"/>
      <c r="CN2" s="226"/>
      <c r="CO2" s="226" t="s">
        <v>1130</v>
      </c>
      <c r="CP2" s="226"/>
      <c r="CQ2" s="226"/>
      <c r="CR2" s="226"/>
      <c r="CS2" s="226"/>
      <c r="CT2" s="226"/>
      <c r="CU2" s="226" t="s">
        <v>1130</v>
      </c>
      <c r="CV2" s="226"/>
      <c r="CW2" s="226" t="s">
        <v>1134</v>
      </c>
      <c r="CX2" s="226"/>
      <c r="CY2" s="226" t="s">
        <v>1131</v>
      </c>
      <c r="CZ2" s="226"/>
      <c r="DA2" s="226"/>
      <c r="DB2" s="226"/>
      <c r="DC2" s="226" t="s">
        <v>1133</v>
      </c>
      <c r="DD2" s="226"/>
      <c r="DE2" s="226"/>
      <c r="DF2" s="226"/>
      <c r="DG2" s="226"/>
      <c r="DH2" s="226"/>
      <c r="DI2" s="226" t="s">
        <v>1128</v>
      </c>
      <c r="DJ2" s="226"/>
      <c r="DK2" s="226" t="s">
        <v>1129</v>
      </c>
      <c r="DL2" s="226"/>
      <c r="DM2" s="226"/>
      <c r="DN2" s="226"/>
      <c r="DO2" s="226"/>
      <c r="DP2" s="226"/>
      <c r="DQ2" s="226"/>
      <c r="DR2" s="226"/>
      <c r="DS2" s="226"/>
      <c r="DT2" s="226" t="s">
        <v>1132</v>
      </c>
      <c r="DU2" s="226"/>
      <c r="DV2" s="226">
        <v>1.3</v>
      </c>
      <c r="DW2" s="226"/>
      <c r="DX2" s="226"/>
      <c r="DY2" s="226"/>
      <c r="DZ2" s="226"/>
      <c r="EA2" s="166" t="s">
        <v>1135</v>
      </c>
      <c r="EB2" s="166"/>
      <c r="EC2" s="166"/>
      <c r="ED2" s="166"/>
      <c r="EE2" s="166"/>
      <c r="EF2" s="167"/>
      <c r="EG2" s="168" t="s">
        <v>1134</v>
      </c>
      <c r="EH2" s="168"/>
      <c r="EI2" s="168"/>
      <c r="EJ2" s="168"/>
      <c r="EK2" s="168"/>
      <c r="EL2" s="168"/>
      <c r="EM2" s="168"/>
      <c r="EN2" s="168"/>
      <c r="EO2" s="168"/>
      <c r="EP2" s="168"/>
      <c r="EQ2" s="168"/>
      <c r="ER2" s="168"/>
      <c r="ES2" s="168"/>
      <c r="ET2" s="169"/>
      <c r="EU2" s="169"/>
      <c r="EV2" s="169"/>
      <c r="EW2" s="169"/>
      <c r="EX2" s="169"/>
      <c r="EY2" s="169"/>
      <c r="EZ2" s="169"/>
      <c r="FA2" s="169"/>
      <c r="FB2" s="167"/>
      <c r="FC2" s="166" t="s">
        <v>1136</v>
      </c>
      <c r="FD2" s="166"/>
      <c r="FE2" s="166"/>
      <c r="FF2" s="166"/>
      <c r="FG2" s="166"/>
      <c r="FH2" s="170"/>
      <c r="FI2"/>
      <c r="FJ2" s="361"/>
      <c r="FK2" s="362"/>
      <c r="FL2" s="362"/>
      <c r="FM2" s="362"/>
      <c r="FN2" s="362"/>
      <c r="FO2" s="362"/>
      <c r="FP2" s="362"/>
      <c r="FQ2" s="362"/>
      <c r="FR2" s="362"/>
      <c r="FS2" s="362"/>
      <c r="FT2" s="362"/>
      <c r="FU2" s="362"/>
      <c r="FV2" s="362"/>
      <c r="FW2" s="362"/>
      <c r="FX2" s="362"/>
      <c r="FY2" s="362"/>
      <c r="FZ2" s="362"/>
      <c r="GA2" s="362"/>
      <c r="GB2" s="362"/>
      <c r="GC2" s="362"/>
      <c r="GD2" s="362"/>
      <c r="GE2" s="362"/>
      <c r="GF2" s="362"/>
      <c r="GG2" s="362"/>
      <c r="GH2" s="362"/>
      <c r="GI2" s="362"/>
      <c r="GJ2" s="362"/>
      <c r="GK2" s="362"/>
      <c r="GL2" s="362"/>
      <c r="GM2" s="362"/>
      <c r="GN2" s="362"/>
      <c r="GO2" s="362"/>
      <c r="GP2" s="362"/>
      <c r="GQ2" s="362"/>
      <c r="GR2" s="362"/>
      <c r="GS2" s="362"/>
      <c r="GT2" s="362"/>
      <c r="GU2" s="362"/>
      <c r="GV2" s="362"/>
      <c r="GW2" s="362"/>
      <c r="GX2" s="362"/>
      <c r="GY2" s="362"/>
      <c r="GZ2" s="370"/>
      <c r="HA2" s="366"/>
      <c r="HB2" s="367"/>
      <c r="HC2" s="367"/>
      <c r="HD2" s="367"/>
      <c r="HE2" s="367"/>
      <c r="HF2" s="367"/>
      <c r="HG2" s="367"/>
      <c r="HH2" s="367"/>
      <c r="HI2" s="367"/>
      <c r="HJ2" s="367"/>
      <c r="HK2" s="367"/>
      <c r="HL2" s="367"/>
      <c r="HM2" s="367"/>
      <c r="HN2" s="368"/>
      <c r="HO2" s="142" t="s">
        <v>15</v>
      </c>
      <c r="HP2" s="141" t="s">
        <v>16</v>
      </c>
      <c r="HQ2" s="143" t="s">
        <v>17</v>
      </c>
      <c r="HR2" s="401" t="s">
        <v>1875</v>
      </c>
      <c r="HS2" s="143" t="s">
        <v>5</v>
      </c>
      <c r="HT2" s="143" t="s">
        <v>18</v>
      </c>
      <c r="HU2" s="141" t="s">
        <v>19</v>
      </c>
      <c r="HV2" s="141" t="s">
        <v>20</v>
      </c>
      <c r="HW2" s="141"/>
      <c r="HX2" s="141"/>
      <c r="HY2" s="141"/>
      <c r="HZ2" s="422" t="s">
        <v>21</v>
      </c>
      <c r="IA2" s="422"/>
      <c r="IB2" s="141" t="s">
        <v>22</v>
      </c>
      <c r="IC2" s="422" t="s">
        <v>23</v>
      </c>
      <c r="ID2" s="422"/>
      <c r="IE2" s="422" t="s">
        <v>24</v>
      </c>
      <c r="IF2" s="422"/>
      <c r="IG2" s="422"/>
      <c r="IH2" s="422"/>
      <c r="II2" s="143"/>
      <c r="IJ2" s="422" t="s">
        <v>25</v>
      </c>
      <c r="IK2" s="422"/>
      <c r="IL2" s="422"/>
      <c r="IM2" s="143" t="s">
        <v>26</v>
      </c>
      <c r="IN2" s="141" t="s">
        <v>27</v>
      </c>
      <c r="IO2" s="141"/>
      <c r="IP2" s="301"/>
      <c r="IQ2" s="302"/>
      <c r="IR2" s="302"/>
      <c r="IS2" s="302"/>
      <c r="IT2" s="302"/>
      <c r="IU2" s="302"/>
      <c r="IV2" s="302"/>
      <c r="IW2" s="302"/>
      <c r="IX2" s="302"/>
      <c r="IY2" s="302"/>
      <c r="IZ2" s="302"/>
      <c r="JA2" s="302"/>
      <c r="JB2" s="302"/>
      <c r="JC2" s="302"/>
      <c r="JD2" s="302"/>
      <c r="JE2" s="302"/>
      <c r="JF2" s="302"/>
      <c r="JG2" s="302"/>
      <c r="JH2" s="302"/>
      <c r="JI2" s="302"/>
      <c r="JJ2" s="302"/>
      <c r="JK2" s="302"/>
      <c r="JL2" s="302"/>
      <c r="JM2" s="302"/>
      <c r="JN2" s="302"/>
      <c r="JO2" s="302"/>
      <c r="JP2" s="302"/>
      <c r="JQ2" s="302"/>
      <c r="JR2" s="302"/>
      <c r="JS2" s="302"/>
      <c r="JT2" s="302"/>
      <c r="JU2" s="302"/>
      <c r="JV2" s="302"/>
      <c r="JW2" s="302"/>
      <c r="JX2" s="302"/>
      <c r="JY2" s="302"/>
      <c r="JZ2" s="302"/>
      <c r="KA2" s="302"/>
      <c r="KB2" s="302"/>
      <c r="KC2" s="302"/>
      <c r="KD2" s="302"/>
      <c r="KE2" s="302"/>
    </row>
    <row r="3" spans="1:291" s="13" customFormat="1" ht="14.25" customHeight="1" x14ac:dyDescent="0.25">
      <c r="A3" s="308"/>
      <c r="B3" s="1"/>
      <c r="C3" s="12"/>
      <c r="D3" s="9"/>
      <c r="E3" s="97"/>
      <c r="F3" s="99"/>
      <c r="G3" s="109" t="s">
        <v>891</v>
      </c>
      <c r="H3" s="107"/>
      <c r="I3" s="375"/>
      <c r="J3" s="346" t="s">
        <v>28</v>
      </c>
      <c r="K3" s="96" t="s">
        <v>891</v>
      </c>
      <c r="L3" s="103" t="s">
        <v>29</v>
      </c>
      <c r="M3" s="75"/>
      <c r="N3" s="69" t="s">
        <v>30</v>
      </c>
      <c r="O3" s="66" t="s">
        <v>9</v>
      </c>
      <c r="P3" s="67" t="s">
        <v>31</v>
      </c>
      <c r="Q3" s="67" t="s">
        <v>14</v>
      </c>
      <c r="R3" s="67" t="s">
        <v>32</v>
      </c>
      <c r="S3" s="67" t="s">
        <v>34</v>
      </c>
      <c r="T3" s="298" t="s">
        <v>1363</v>
      </c>
      <c r="U3" s="259"/>
      <c r="V3" s="260"/>
      <c r="W3" s="260"/>
      <c r="X3" s="261"/>
      <c r="Y3" s="260"/>
      <c r="Z3" s="262"/>
      <c r="AA3" s="260"/>
      <c r="AB3" s="263"/>
      <c r="AC3" s="264"/>
      <c r="AD3" s="260"/>
      <c r="AE3" s="265"/>
      <c r="AF3" s="172" t="s">
        <v>1137</v>
      </c>
      <c r="AG3" s="171"/>
      <c r="AH3" s="171"/>
      <c r="AI3" s="171"/>
      <c r="AJ3" s="171"/>
      <c r="AK3" s="171"/>
      <c r="AL3" s="173" t="s">
        <v>1138</v>
      </c>
      <c r="AM3" s="174" t="s">
        <v>1139</v>
      </c>
      <c r="AN3" s="174" t="s">
        <v>1140</v>
      </c>
      <c r="AO3" s="174" t="s">
        <v>1141</v>
      </c>
      <c r="AP3" s="174"/>
      <c r="AQ3" s="174" t="s">
        <v>1142</v>
      </c>
      <c r="AR3" s="174" t="s">
        <v>1143</v>
      </c>
      <c r="AS3" s="174" t="s">
        <v>1144</v>
      </c>
      <c r="AT3" s="174" t="s">
        <v>1145</v>
      </c>
      <c r="AU3" s="174" t="s">
        <v>1146</v>
      </c>
      <c r="AV3" s="174" t="s">
        <v>1147</v>
      </c>
      <c r="AW3" s="173" t="s">
        <v>1148</v>
      </c>
      <c r="AX3" s="173" t="s">
        <v>1149</v>
      </c>
      <c r="AY3" s="173" t="s">
        <v>1150</v>
      </c>
      <c r="AZ3" s="173" t="s">
        <v>1151</v>
      </c>
      <c r="BA3" s="173"/>
      <c r="BB3" s="175" t="s">
        <v>1152</v>
      </c>
      <c r="BC3" s="173" t="s">
        <v>1153</v>
      </c>
      <c r="BD3" s="176" t="s">
        <v>1154</v>
      </c>
      <c r="BE3" s="177" t="s">
        <v>1155</v>
      </c>
      <c r="BF3" s="173" t="s">
        <v>1156</v>
      </c>
      <c r="BG3" s="173" t="s">
        <v>1157</v>
      </c>
      <c r="BH3" s="173"/>
      <c r="BI3" s="174" t="s">
        <v>1158</v>
      </c>
      <c r="BJ3" s="174" t="s">
        <v>1159</v>
      </c>
      <c r="BK3" s="174" t="s">
        <v>1160</v>
      </c>
      <c r="BL3" s="173" t="s">
        <v>1161</v>
      </c>
      <c r="BM3" s="174" t="s">
        <v>1162</v>
      </c>
      <c r="BN3" s="173"/>
      <c r="BO3" s="173" t="s">
        <v>1163</v>
      </c>
      <c r="BP3" s="173" t="s">
        <v>1164</v>
      </c>
      <c r="BQ3" s="173" t="s">
        <v>1165</v>
      </c>
      <c r="BR3" s="173" t="s">
        <v>1166</v>
      </c>
      <c r="BS3" s="173" t="s">
        <v>1167</v>
      </c>
      <c r="BT3" s="173" t="s">
        <v>1168</v>
      </c>
      <c r="BU3" s="173"/>
      <c r="BV3" s="173"/>
      <c r="BW3" s="173" t="s">
        <v>1169</v>
      </c>
      <c r="BX3" s="173"/>
      <c r="BY3" s="173" t="s">
        <v>1170</v>
      </c>
      <c r="BZ3" s="173"/>
      <c r="CA3" s="173"/>
      <c r="CB3" s="178" t="s">
        <v>1171</v>
      </c>
      <c r="CC3" s="178" t="s">
        <v>1172</v>
      </c>
      <c r="CD3" s="179"/>
      <c r="CE3" s="173"/>
      <c r="CF3" s="179"/>
      <c r="CG3" s="173"/>
      <c r="CH3" s="173"/>
      <c r="CI3" s="173"/>
      <c r="CJ3" s="173"/>
      <c r="CK3" s="173"/>
      <c r="CL3" s="173"/>
      <c r="CM3" s="173"/>
      <c r="CN3" s="179"/>
      <c r="CO3" s="173"/>
      <c r="CP3" s="173"/>
      <c r="CQ3" s="180" t="s">
        <v>1173</v>
      </c>
      <c r="CR3" s="180" t="s">
        <v>1174</v>
      </c>
      <c r="CS3" s="180" t="s">
        <v>1175</v>
      </c>
      <c r="CT3" s="180" t="s">
        <v>1176</v>
      </c>
      <c r="CU3" s="173"/>
      <c r="CV3" s="176" t="s">
        <v>1177</v>
      </c>
      <c r="CW3" s="173" t="s">
        <v>1178</v>
      </c>
      <c r="CX3" s="179"/>
      <c r="CY3" s="173"/>
      <c r="CZ3" s="173"/>
      <c r="DA3" s="173"/>
      <c r="DB3" s="179"/>
      <c r="DC3" s="178" t="s">
        <v>1179</v>
      </c>
      <c r="DD3" s="173"/>
      <c r="DE3" s="178"/>
      <c r="DF3" s="178"/>
      <c r="DG3" s="181" t="s">
        <v>1180</v>
      </c>
      <c r="DH3" s="181" t="s">
        <v>1180</v>
      </c>
      <c r="DI3" s="181"/>
      <c r="DJ3" s="179"/>
      <c r="DK3" s="173" t="s">
        <v>1181</v>
      </c>
      <c r="DL3" s="173" t="s">
        <v>1182</v>
      </c>
      <c r="DM3" s="173" t="s">
        <v>1183</v>
      </c>
      <c r="DN3" s="173" t="s">
        <v>1184</v>
      </c>
      <c r="DO3" s="177" t="s">
        <v>1185</v>
      </c>
      <c r="DP3" s="177"/>
      <c r="DQ3" s="177"/>
      <c r="DR3" s="173"/>
      <c r="DS3" s="179"/>
      <c r="DT3" s="173"/>
      <c r="DU3" s="173"/>
      <c r="DV3" s="173"/>
      <c r="DW3" s="173"/>
      <c r="DX3" s="179"/>
      <c r="DY3" s="171" t="s">
        <v>1140</v>
      </c>
      <c r="DZ3" s="171" t="s">
        <v>1141</v>
      </c>
      <c r="EA3" s="178" t="s">
        <v>1186</v>
      </c>
      <c r="EB3" s="178" t="s">
        <v>1187</v>
      </c>
      <c r="EC3" s="178" t="s">
        <v>1188</v>
      </c>
      <c r="ED3" s="178" t="s">
        <v>1189</v>
      </c>
      <c r="EE3" s="178" t="s">
        <v>1190</v>
      </c>
      <c r="EF3" s="179"/>
      <c r="EG3" s="173" t="s">
        <v>1148</v>
      </c>
      <c r="EH3" s="173" t="s">
        <v>1149</v>
      </c>
      <c r="EI3" s="173" t="s">
        <v>1150</v>
      </c>
      <c r="EJ3" s="173" t="s">
        <v>1151</v>
      </c>
      <c r="EK3" s="173"/>
      <c r="EL3" s="173"/>
      <c r="EM3" s="173"/>
      <c r="EN3" s="173"/>
      <c r="EO3" s="173"/>
      <c r="EP3" s="173"/>
      <c r="EQ3" s="173"/>
      <c r="ER3" s="173"/>
      <c r="ES3" s="173"/>
      <c r="ET3" s="173"/>
      <c r="EU3" s="173"/>
      <c r="EV3" s="173"/>
      <c r="EW3" s="173"/>
      <c r="EX3" s="173"/>
      <c r="EY3" s="173"/>
      <c r="EZ3" s="173"/>
      <c r="FA3" s="173"/>
      <c r="FB3" s="179"/>
      <c r="FC3" s="178"/>
      <c r="FD3" s="178"/>
      <c r="FE3" s="178"/>
      <c r="FF3" s="178"/>
      <c r="FG3" s="178"/>
      <c r="FH3"/>
      <c r="FI3"/>
      <c r="FJ3" s="379" t="s">
        <v>1616</v>
      </c>
      <c r="FK3" s="363"/>
      <c r="FL3" s="363"/>
      <c r="FM3" s="363"/>
      <c r="FN3" s="363"/>
      <c r="FO3" s="363"/>
      <c r="FP3" s="363"/>
      <c r="FQ3" s="363"/>
      <c r="FR3" s="363"/>
      <c r="FS3" s="363"/>
      <c r="FT3" s="363"/>
      <c r="FU3" s="363"/>
      <c r="FV3" s="363"/>
      <c r="FW3" s="363"/>
      <c r="FX3" s="363"/>
      <c r="FY3" s="363"/>
      <c r="FZ3" s="363"/>
      <c r="GA3" s="363"/>
      <c r="GB3" s="363"/>
      <c r="GC3" s="363"/>
      <c r="GD3" s="363"/>
      <c r="GE3" s="363"/>
      <c r="GF3" s="363"/>
      <c r="GG3" s="363"/>
      <c r="GH3" s="363"/>
      <c r="GI3" s="363"/>
      <c r="GJ3" s="363"/>
      <c r="GK3" s="363"/>
      <c r="GL3" s="363"/>
      <c r="GM3" s="363"/>
      <c r="GN3" s="363"/>
      <c r="GO3" s="363"/>
      <c r="GP3" s="363"/>
      <c r="GQ3" s="363"/>
      <c r="GR3" s="363"/>
      <c r="GS3" s="363"/>
      <c r="GT3" s="363"/>
      <c r="GU3" s="363"/>
      <c r="GV3" s="363"/>
      <c r="GW3" s="363"/>
      <c r="GX3" s="363"/>
      <c r="GY3" s="363"/>
      <c r="GZ3" s="383" t="s">
        <v>1678</v>
      </c>
      <c r="HA3" s="366"/>
      <c r="HB3" s="367"/>
      <c r="HC3" s="367"/>
      <c r="HD3" s="367"/>
      <c r="HE3" s="367"/>
      <c r="HF3" s="367"/>
      <c r="HG3" s="367"/>
      <c r="HH3" s="367"/>
      <c r="HI3" s="367"/>
      <c r="HJ3" s="367"/>
      <c r="HK3" s="367"/>
      <c r="HL3" s="367"/>
      <c r="HM3" s="367"/>
      <c r="HN3" s="368"/>
      <c r="HO3" s="142"/>
      <c r="HP3" s="141"/>
      <c r="HQ3" s="144"/>
      <c r="HR3" s="144"/>
      <c r="HS3" s="144"/>
      <c r="HT3" s="141"/>
      <c r="HU3" s="141"/>
      <c r="HV3" s="141"/>
      <c r="HW3" s="141" t="s">
        <v>35</v>
      </c>
      <c r="HX3" s="141" t="s">
        <v>36</v>
      </c>
      <c r="HY3" s="141" t="s">
        <v>37</v>
      </c>
      <c r="HZ3" s="141" t="s">
        <v>38</v>
      </c>
      <c r="IA3" s="141" t="s">
        <v>39</v>
      </c>
      <c r="IB3" s="141"/>
      <c r="IC3" s="141" t="s">
        <v>40</v>
      </c>
      <c r="ID3" s="141" t="s">
        <v>41</v>
      </c>
      <c r="IE3" s="141" t="s">
        <v>42</v>
      </c>
      <c r="IF3" s="141" t="s">
        <v>43</v>
      </c>
      <c r="IG3" s="141" t="s">
        <v>44</v>
      </c>
      <c r="IH3" s="141" t="s">
        <v>45</v>
      </c>
      <c r="II3" s="141" t="s">
        <v>46</v>
      </c>
      <c r="IJ3" s="141" t="s">
        <v>25</v>
      </c>
      <c r="IK3" s="141" t="s">
        <v>47</v>
      </c>
      <c r="IL3" s="141" t="s">
        <v>48</v>
      </c>
      <c r="IM3" s="141"/>
      <c r="IN3" s="141"/>
      <c r="IO3" s="141"/>
      <c r="IP3" s="303"/>
      <c r="IQ3" s="304"/>
      <c r="IR3" s="304"/>
      <c r="IS3" s="304"/>
      <c r="IT3" s="304"/>
      <c r="IU3" s="304"/>
      <c r="IV3" s="304"/>
      <c r="IW3" s="304"/>
      <c r="IX3" s="304"/>
      <c r="IY3" s="304"/>
      <c r="IZ3" s="304"/>
      <c r="JA3" s="304"/>
      <c r="JB3" s="304"/>
      <c r="JC3" s="304"/>
      <c r="JD3" s="304"/>
      <c r="JE3" s="304"/>
      <c r="JF3" s="304"/>
      <c r="JG3" s="304"/>
      <c r="JH3" s="304"/>
      <c r="JI3" s="304"/>
      <c r="JJ3" s="304"/>
      <c r="JK3" s="304"/>
      <c r="JL3" s="304"/>
      <c r="JM3" s="304"/>
      <c r="JN3" s="304"/>
      <c r="JO3" s="304"/>
      <c r="JP3" s="304"/>
      <c r="JQ3" s="304"/>
      <c r="JR3" s="304"/>
      <c r="JS3" s="304"/>
      <c r="JT3" s="304"/>
      <c r="JU3" s="304"/>
      <c r="JV3" s="304"/>
      <c r="JW3" s="304"/>
      <c r="JX3" s="304"/>
      <c r="JY3" s="304"/>
      <c r="JZ3" s="304"/>
      <c r="KA3" s="304"/>
      <c r="KB3" s="304"/>
      <c r="KC3" s="304"/>
      <c r="KD3" s="304"/>
      <c r="KE3" s="304"/>
    </row>
    <row r="4" spans="1:291" s="239" customFormat="1" ht="12.75" customHeight="1" thickBot="1" x14ac:dyDescent="0.3">
      <c r="A4" s="309"/>
      <c r="B4" s="227"/>
      <c r="C4" s="228"/>
      <c r="D4" s="229"/>
      <c r="E4" s="230"/>
      <c r="F4" s="231"/>
      <c r="G4" s="232"/>
      <c r="H4" s="233"/>
      <c r="I4" s="376"/>
      <c r="J4" s="347"/>
      <c r="K4" s="234"/>
      <c r="L4" s="235"/>
      <c r="M4" s="236"/>
      <c r="N4" s="237"/>
      <c r="O4" s="237"/>
      <c r="P4" s="238" t="s">
        <v>49</v>
      </c>
      <c r="Q4" s="238" t="s">
        <v>49</v>
      </c>
      <c r="R4" s="238" t="s">
        <v>49</v>
      </c>
      <c r="S4" s="238" t="s">
        <v>49</v>
      </c>
      <c r="T4" s="266"/>
      <c r="U4" s="267"/>
      <c r="V4" s="268"/>
      <c r="W4" s="268"/>
      <c r="X4" s="268"/>
      <c r="Y4" s="268"/>
      <c r="Z4" s="269"/>
      <c r="AA4" s="270"/>
      <c r="AB4" s="271"/>
      <c r="AC4" s="272"/>
      <c r="AD4" s="268"/>
      <c r="AE4" s="273"/>
      <c r="AF4" s="240" t="s">
        <v>1191</v>
      </c>
      <c r="AG4" s="240" t="s">
        <v>1192</v>
      </c>
      <c r="AH4" s="240" t="s">
        <v>1193</v>
      </c>
      <c r="AI4" s="240" t="s">
        <v>1194</v>
      </c>
      <c r="AJ4" s="240" t="s">
        <v>1195</v>
      </c>
      <c r="AK4" s="240" t="s">
        <v>1196</v>
      </c>
      <c r="AL4" s="241" t="s">
        <v>1191</v>
      </c>
      <c r="AM4" s="242" t="s">
        <v>1197</v>
      </c>
      <c r="AN4" s="242" t="s">
        <v>1198</v>
      </c>
      <c r="AO4" s="242" t="s">
        <v>1199</v>
      </c>
      <c r="AP4" s="242" t="s">
        <v>1200</v>
      </c>
      <c r="AQ4" s="242" t="s">
        <v>1201</v>
      </c>
      <c r="AR4" s="242" t="s">
        <v>1202</v>
      </c>
      <c r="AS4" s="242" t="s">
        <v>1203</v>
      </c>
      <c r="AT4" s="242" t="s">
        <v>1204</v>
      </c>
      <c r="AU4" s="242" t="s">
        <v>1202</v>
      </c>
      <c r="AV4" s="242" t="s">
        <v>1205</v>
      </c>
      <c r="AW4" s="241" t="s">
        <v>1206</v>
      </c>
      <c r="AX4" s="241" t="s">
        <v>1207</v>
      </c>
      <c r="AY4" s="241" t="s">
        <v>1208</v>
      </c>
      <c r="AZ4" s="241" t="s">
        <v>1209</v>
      </c>
      <c r="BA4" s="241" t="s">
        <v>1210</v>
      </c>
      <c r="BB4" s="241" t="s">
        <v>1211</v>
      </c>
      <c r="BC4" s="241" t="s">
        <v>1212</v>
      </c>
      <c r="BD4" s="241" t="s">
        <v>1213</v>
      </c>
      <c r="BE4" s="241" t="s">
        <v>1214</v>
      </c>
      <c r="BF4" s="241" t="s">
        <v>1215</v>
      </c>
      <c r="BG4" s="241" t="s">
        <v>1216</v>
      </c>
      <c r="BH4" s="241" t="s">
        <v>1217</v>
      </c>
      <c r="BI4" s="241" t="s">
        <v>1218</v>
      </c>
      <c r="BJ4" s="241" t="s">
        <v>1219</v>
      </c>
      <c r="BK4" s="241" t="s">
        <v>1220</v>
      </c>
      <c r="BL4" s="241" t="s">
        <v>1221</v>
      </c>
      <c r="BM4" s="241" t="s">
        <v>1222</v>
      </c>
      <c r="BN4" s="241" t="s">
        <v>1192</v>
      </c>
      <c r="BO4" s="241" t="s">
        <v>1223</v>
      </c>
      <c r="BP4" s="241" t="s">
        <v>1224</v>
      </c>
      <c r="BQ4" s="241" t="s">
        <v>1225</v>
      </c>
      <c r="BR4" s="241" t="s">
        <v>1226</v>
      </c>
      <c r="BS4" s="241" t="s">
        <v>1227</v>
      </c>
      <c r="BT4" s="241" t="s">
        <v>1228</v>
      </c>
      <c r="BU4" s="241" t="s">
        <v>1229</v>
      </c>
      <c r="BV4" s="241" t="s">
        <v>1193</v>
      </c>
      <c r="BW4" s="241" t="s">
        <v>1230</v>
      </c>
      <c r="BX4" s="241" t="s">
        <v>1231</v>
      </c>
      <c r="BY4" s="241" t="s">
        <v>1232</v>
      </c>
      <c r="BZ4" s="241" t="s">
        <v>1233</v>
      </c>
      <c r="CA4" s="241" t="s">
        <v>1234</v>
      </c>
      <c r="CB4" s="243" t="s">
        <v>1194</v>
      </c>
      <c r="CC4" s="243" t="s">
        <v>1195</v>
      </c>
      <c r="CD4" s="244"/>
      <c r="CE4" s="245" t="s">
        <v>1235</v>
      </c>
      <c r="CF4" s="246"/>
      <c r="CG4" s="245" t="s">
        <v>1236</v>
      </c>
      <c r="CH4" s="243" t="s">
        <v>1237</v>
      </c>
      <c r="CI4" s="243" t="s">
        <v>1238</v>
      </c>
      <c r="CJ4" s="243" t="s">
        <v>1239</v>
      </c>
      <c r="CK4" s="243" t="s">
        <v>1240</v>
      </c>
      <c r="CL4" s="243" t="s">
        <v>1241</v>
      </c>
      <c r="CM4" s="243" t="s">
        <v>1242</v>
      </c>
      <c r="CN4" s="244"/>
      <c r="CO4" s="243" t="s">
        <v>1243</v>
      </c>
      <c r="CP4" s="243" t="s">
        <v>1244</v>
      </c>
      <c r="CQ4" s="243" t="s">
        <v>1245</v>
      </c>
      <c r="CR4" s="243" t="s">
        <v>1246</v>
      </c>
      <c r="CS4" s="243" t="s">
        <v>1247</v>
      </c>
      <c r="CT4" s="243" t="s">
        <v>1248</v>
      </c>
      <c r="CU4" s="243" t="s">
        <v>1249</v>
      </c>
      <c r="CV4" s="243" t="s">
        <v>1250</v>
      </c>
      <c r="CW4" s="243"/>
      <c r="CX4" s="244"/>
      <c r="CY4" s="243"/>
      <c r="CZ4" s="243" t="s">
        <v>1244</v>
      </c>
      <c r="DA4" s="243" t="s">
        <v>1251</v>
      </c>
      <c r="DB4" s="244"/>
      <c r="DC4" s="243" t="s">
        <v>1252</v>
      </c>
      <c r="DD4" s="243" t="s">
        <v>1253</v>
      </c>
      <c r="DE4" s="243" t="s">
        <v>1254</v>
      </c>
      <c r="DF4" s="243" t="s">
        <v>1255</v>
      </c>
      <c r="DG4" s="247"/>
      <c r="DH4" s="243" t="s">
        <v>1256</v>
      </c>
      <c r="DI4" s="243" t="s">
        <v>1257</v>
      </c>
      <c r="DJ4" s="244"/>
      <c r="DK4" s="243" t="s">
        <v>1258</v>
      </c>
      <c r="DL4" s="243" t="s">
        <v>1259</v>
      </c>
      <c r="DM4" s="243" t="s">
        <v>1260</v>
      </c>
      <c r="DN4" s="243" t="s">
        <v>1261</v>
      </c>
      <c r="DO4" s="243" t="s">
        <v>1262</v>
      </c>
      <c r="DP4" s="243" t="s">
        <v>1263</v>
      </c>
      <c r="DQ4" s="243" t="s">
        <v>1264</v>
      </c>
      <c r="DR4" s="241" t="s">
        <v>1265</v>
      </c>
      <c r="DS4" s="244"/>
      <c r="DT4" s="243" t="s">
        <v>1266</v>
      </c>
      <c r="DU4" s="243"/>
      <c r="DV4" s="243" t="s">
        <v>1267</v>
      </c>
      <c r="DW4" s="243" t="s">
        <v>1268</v>
      </c>
      <c r="DX4" s="244"/>
      <c r="DY4" s="242" t="s">
        <v>1269</v>
      </c>
      <c r="DZ4" s="242" t="s">
        <v>1270</v>
      </c>
      <c r="EA4" s="243"/>
      <c r="EB4" s="241"/>
      <c r="EC4" s="241"/>
      <c r="ED4" s="241"/>
      <c r="EE4" s="243"/>
      <c r="EF4" s="244"/>
      <c r="EG4" s="241" t="s">
        <v>1206</v>
      </c>
      <c r="EH4" s="241" t="s">
        <v>1207</v>
      </c>
      <c r="EI4" s="241" t="s">
        <v>1208</v>
      </c>
      <c r="EJ4" s="241" t="s">
        <v>1209</v>
      </c>
      <c r="EK4" s="243"/>
      <c r="EL4" s="243"/>
      <c r="EM4" s="243"/>
      <c r="EN4" s="243"/>
      <c r="EO4" s="243"/>
      <c r="EP4" s="243"/>
      <c r="EQ4" s="243"/>
      <c r="ER4" s="243"/>
      <c r="ES4" s="243"/>
      <c r="ET4" s="243"/>
      <c r="EU4" s="243"/>
      <c r="EV4" s="243"/>
      <c r="EW4" s="243"/>
      <c r="EX4" s="243"/>
      <c r="EY4" s="241" t="s">
        <v>1212</v>
      </c>
      <c r="EZ4" s="243" t="s">
        <v>1271</v>
      </c>
      <c r="FA4" s="243" t="s">
        <v>1272</v>
      </c>
      <c r="FB4" s="244"/>
      <c r="FC4" s="243"/>
      <c r="FD4" s="243"/>
      <c r="FE4" s="243"/>
      <c r="FF4" s="243"/>
      <c r="FG4" s="243"/>
      <c r="FH4" s="164"/>
      <c r="FI4" s="163"/>
      <c r="FJ4" s="364"/>
      <c r="FK4" s="365"/>
      <c r="FL4" s="365"/>
      <c r="FM4" s="365"/>
      <c r="FN4" s="365"/>
      <c r="FO4" s="365"/>
      <c r="FP4" s="365"/>
      <c r="FQ4" s="365"/>
      <c r="FR4" s="365"/>
      <c r="FS4" s="365"/>
      <c r="FT4" s="365"/>
      <c r="FU4" s="365"/>
      <c r="FV4" s="365"/>
      <c r="FW4" s="365"/>
      <c r="FX4" s="365"/>
      <c r="FY4" s="365"/>
      <c r="FZ4" s="365"/>
      <c r="GA4" s="365"/>
      <c r="GB4" s="365"/>
      <c r="GC4" s="365"/>
      <c r="GD4" s="365"/>
      <c r="GE4" s="365"/>
      <c r="GF4" s="365"/>
      <c r="GG4" s="365"/>
      <c r="GH4" s="365"/>
      <c r="GI4" s="365"/>
      <c r="GJ4" s="365"/>
      <c r="GK4" s="365"/>
      <c r="GL4" s="365"/>
      <c r="GM4" s="365"/>
      <c r="GN4" s="365"/>
      <c r="GO4" s="365"/>
      <c r="GP4" s="365"/>
      <c r="GQ4" s="365"/>
      <c r="GR4" s="365"/>
      <c r="GS4" s="365"/>
      <c r="GT4" s="365"/>
      <c r="GU4" s="365"/>
      <c r="GV4" s="365"/>
      <c r="GW4" s="365"/>
      <c r="GX4" s="365"/>
      <c r="GY4" s="365"/>
      <c r="GZ4" s="370"/>
      <c r="HA4" s="366"/>
      <c r="HB4" s="367"/>
      <c r="HC4" s="367"/>
      <c r="HD4" s="367"/>
      <c r="HE4" s="367"/>
      <c r="HF4" s="367"/>
      <c r="HG4" s="367"/>
      <c r="HH4" s="367"/>
      <c r="HI4" s="367"/>
      <c r="HJ4" s="367"/>
      <c r="HK4" s="367"/>
      <c r="HL4" s="367"/>
      <c r="HM4" s="367"/>
      <c r="HN4" s="368"/>
      <c r="HO4" s="248"/>
      <c r="HP4" s="249"/>
      <c r="HQ4" s="250"/>
      <c r="HR4" s="250"/>
      <c r="HS4" s="250"/>
      <c r="HT4" s="249"/>
      <c r="HU4" s="249"/>
      <c r="HV4" s="249"/>
      <c r="HW4" s="249"/>
      <c r="HX4" s="249"/>
      <c r="HY4" s="249"/>
      <c r="HZ4" s="249"/>
      <c r="IA4" s="249"/>
      <c r="IB4" s="249"/>
      <c r="IC4" s="249"/>
      <c r="ID4" s="249"/>
      <c r="IE4" s="249"/>
      <c r="IF4" s="249"/>
      <c r="IG4" s="249"/>
      <c r="IH4" s="249"/>
      <c r="II4" s="249"/>
      <c r="IJ4" s="249"/>
      <c r="IK4" s="249"/>
      <c r="IL4" s="249"/>
      <c r="IM4" s="249"/>
      <c r="IN4" s="249"/>
      <c r="IO4" s="249"/>
      <c r="IP4" s="305"/>
      <c r="IQ4" s="306"/>
      <c r="IR4" s="306"/>
      <c r="IS4" s="306"/>
      <c r="IT4" s="306"/>
      <c r="IU4" s="306"/>
      <c r="IV4" s="306"/>
      <c r="IW4" s="306"/>
      <c r="IX4" s="306"/>
      <c r="IY4" s="306"/>
      <c r="IZ4" s="306"/>
      <c r="JA4" s="306"/>
      <c r="JB4" s="306"/>
      <c r="JC4" s="306"/>
      <c r="JD4" s="306"/>
      <c r="JE4" s="306"/>
      <c r="JF4" s="306"/>
      <c r="JG4" s="306"/>
      <c r="JH4" s="306"/>
      <c r="JI4" s="306"/>
      <c r="JJ4" s="306"/>
      <c r="JK4" s="306"/>
      <c r="JL4" s="306"/>
      <c r="JM4" s="306"/>
      <c r="JN4" s="306"/>
      <c r="JO4" s="306"/>
      <c r="JP4" s="306"/>
      <c r="JQ4" s="306"/>
      <c r="JR4" s="306"/>
      <c r="JS4" s="306"/>
      <c r="JT4" s="306"/>
      <c r="JU4" s="306"/>
      <c r="JV4" s="306"/>
      <c r="JW4" s="306"/>
      <c r="JX4" s="306"/>
      <c r="JY4" s="306"/>
      <c r="JZ4" s="306"/>
      <c r="KA4" s="306"/>
      <c r="KB4" s="306"/>
      <c r="KC4" s="306"/>
      <c r="KD4" s="306"/>
      <c r="KE4" s="306"/>
    </row>
    <row r="5" spans="1:291" s="4" customFormat="1" ht="15.75" thickTop="1" x14ac:dyDescent="0.25">
      <c r="A5" s="311"/>
      <c r="B5" s="15" t="s">
        <v>1406</v>
      </c>
      <c r="C5" s="17" t="s">
        <v>50</v>
      </c>
      <c r="D5" s="18">
        <v>6705071131</v>
      </c>
      <c r="E5" s="88">
        <v>45261</v>
      </c>
      <c r="F5" s="23"/>
      <c r="G5" s="94"/>
      <c r="H5" s="51"/>
      <c r="I5" s="377">
        <v>0</v>
      </c>
      <c r="J5" s="20">
        <v>45302</v>
      </c>
      <c r="K5" s="100">
        <f t="shared" ref="K5:K14" si="0">DATEDIF(E5, J5, "m")</f>
        <v>1</v>
      </c>
      <c r="L5" s="121">
        <v>1</v>
      </c>
      <c r="M5" s="4" t="s">
        <v>51</v>
      </c>
      <c r="N5" s="19" t="s">
        <v>52</v>
      </c>
      <c r="O5" s="22">
        <v>2</v>
      </c>
      <c r="P5" s="16">
        <v>3</v>
      </c>
      <c r="Q5" s="121"/>
      <c r="R5" s="11"/>
      <c r="S5" s="121"/>
      <c r="T5" s="145">
        <v>20721</v>
      </c>
      <c r="U5" s="130"/>
      <c r="V5" s="130" t="s">
        <v>1020</v>
      </c>
      <c r="W5" s="130" t="s">
        <v>1021</v>
      </c>
      <c r="X5" s="129">
        <v>6705071131</v>
      </c>
      <c r="Y5" s="129">
        <f ca="1">ROUNDDOWN(YEARFRAC(DATE(IF(VALUE(LEFT(X5,2))&lt;VALUE(RIGHT(YEAR(TODAY()),2)),"20","19")&amp;LEFT(X5,2),IF(VALUE(MID(X5,3,1))&gt;4,MID(X5,3,2)-50,MID(X5,3,2)),MID(X5,5,2)),Z5,1),0)</f>
        <v>56</v>
      </c>
      <c r="Z5" s="132">
        <v>45302</v>
      </c>
      <c r="AA5" s="129" t="e">
        <f>COUNTIFS(#REF!,X5)</f>
        <v>#REF!</v>
      </c>
      <c r="AB5" s="133">
        <f>DATEDIF(_xlfn.MINIFS(Z:Z,X:X,X5), Z5,  "m")</f>
        <v>0</v>
      </c>
      <c r="AC5" s="134" t="s">
        <v>53</v>
      </c>
      <c r="AD5" s="135" t="s">
        <v>1022</v>
      </c>
      <c r="AE5" s="136" t="s">
        <v>54</v>
      </c>
      <c r="AF5" s="318">
        <v>12.4</v>
      </c>
      <c r="AG5" s="218">
        <v>7.5</v>
      </c>
      <c r="AH5" s="319">
        <v>79.7</v>
      </c>
      <c r="AI5" s="218">
        <v>0.1</v>
      </c>
      <c r="AJ5" s="218">
        <v>0.3</v>
      </c>
      <c r="AK5" s="218">
        <v>7.1</v>
      </c>
      <c r="AL5" s="133">
        <v>7</v>
      </c>
      <c r="AM5" s="152">
        <v>79.400000000000006</v>
      </c>
      <c r="AN5" s="152">
        <v>44.7</v>
      </c>
      <c r="AO5" s="152">
        <v>55.3</v>
      </c>
      <c r="AP5" s="137">
        <f>AN5/AO5</f>
        <v>0.8083182640144666</v>
      </c>
      <c r="AQ5" s="152">
        <v>11.7</v>
      </c>
      <c r="AR5" s="152">
        <v>4.79</v>
      </c>
      <c r="AS5" s="152">
        <v>1.93</v>
      </c>
      <c r="AT5" s="152">
        <v>29.6</v>
      </c>
      <c r="AU5" s="152">
        <v>28.9</v>
      </c>
      <c r="AV5" s="152">
        <v>7.68</v>
      </c>
      <c r="AW5" s="137">
        <v>39</v>
      </c>
      <c r="AX5" s="137">
        <v>33.299999999999997</v>
      </c>
      <c r="AY5" s="137">
        <v>27.4</v>
      </c>
      <c r="AZ5" s="137">
        <v>0.32</v>
      </c>
      <c r="BA5" s="137">
        <v>19.3</v>
      </c>
      <c r="BB5" s="137">
        <v>10</v>
      </c>
      <c r="BC5" s="137">
        <v>48.8</v>
      </c>
      <c r="BD5" s="137">
        <v>4.0199999999999996</v>
      </c>
      <c r="BE5" s="137">
        <v>7.3</v>
      </c>
      <c r="BF5" s="137">
        <f>DL5+DN5</f>
        <v>70.05</v>
      </c>
      <c r="BG5" s="137">
        <v>33</v>
      </c>
      <c r="BH5" s="138">
        <v>4357.8</v>
      </c>
      <c r="BI5" s="152">
        <v>7.92</v>
      </c>
      <c r="BJ5" s="152">
        <v>15.1</v>
      </c>
      <c r="BK5" s="152">
        <v>21.2</v>
      </c>
      <c r="BL5" s="137">
        <v>57.6</v>
      </c>
      <c r="BM5" s="217">
        <v>0.14000000000000001</v>
      </c>
      <c r="BN5" s="137">
        <v>3.2</v>
      </c>
      <c r="BO5" s="137">
        <v>92.550000000000011</v>
      </c>
      <c r="BP5" s="137">
        <v>5.59</v>
      </c>
      <c r="BQ5" s="137">
        <v>1.86</v>
      </c>
      <c r="BR5" s="138">
        <v>10075</v>
      </c>
      <c r="BS5" s="138">
        <f>CY5*3.14</f>
        <v>2493.1600000000003</v>
      </c>
      <c r="BT5" s="137">
        <v>51.3</v>
      </c>
      <c r="BU5" s="137">
        <v>22.3</v>
      </c>
      <c r="BV5" s="137">
        <f>100-AL5-BN5-CB5-CC5</f>
        <v>89.38</v>
      </c>
      <c r="BW5" s="138">
        <v>3158.4070796460178</v>
      </c>
      <c r="BX5" s="137">
        <v>19.399999999999999</v>
      </c>
      <c r="BY5" s="137">
        <v>20.399999999999999</v>
      </c>
      <c r="BZ5" s="138">
        <v>2876.875</v>
      </c>
      <c r="CA5" s="138">
        <v>7128</v>
      </c>
      <c r="CB5" s="137">
        <v>0.13</v>
      </c>
      <c r="CC5" s="152">
        <v>0.28999999999999998</v>
      </c>
      <c r="CD5" s="186" t="s">
        <v>1275</v>
      </c>
      <c r="CE5" s="186">
        <f>AL5+BN5+BV5+CC5+CB5</f>
        <v>100</v>
      </c>
      <c r="CF5" s="186" t="s">
        <v>1275</v>
      </c>
      <c r="CG5" s="186">
        <f>AM5+BI5+BE5+(DC5*100/AL5)+(CC5*100/AL5)</f>
        <v>99.834285714285713</v>
      </c>
      <c r="CH5" s="137">
        <v>1.56</v>
      </c>
      <c r="CI5" s="137">
        <f>CH5*100/AM5</f>
        <v>1.9647355163727958</v>
      </c>
      <c r="CJ5" s="137">
        <v>5.66</v>
      </c>
      <c r="CK5" s="138">
        <f>CJ5*BI5*AL5*AK5/1000</f>
        <v>2.22791184</v>
      </c>
      <c r="CL5" s="137">
        <v>16.3</v>
      </c>
      <c r="CM5" s="137">
        <v>44.4</v>
      </c>
      <c r="CN5" s="186" t="s">
        <v>1275</v>
      </c>
      <c r="CO5" s="137">
        <v>0.49</v>
      </c>
      <c r="CP5" s="137">
        <v>3.78</v>
      </c>
      <c r="CQ5" s="137">
        <v>18.3</v>
      </c>
      <c r="CR5" s="137">
        <v>60</v>
      </c>
      <c r="CS5" s="137">
        <v>10.6</v>
      </c>
      <c r="CT5" s="137">
        <v>11.1</v>
      </c>
      <c r="CU5" s="137">
        <v>46.6</v>
      </c>
      <c r="CV5" s="137">
        <v>19.600000000000001</v>
      </c>
      <c r="CW5" s="137" t="s">
        <v>1023</v>
      </c>
      <c r="CX5" s="186" t="s">
        <v>1275</v>
      </c>
      <c r="CY5" s="133">
        <v>794</v>
      </c>
      <c r="CZ5" s="137">
        <v>3.22</v>
      </c>
      <c r="DA5" s="137">
        <v>13.4</v>
      </c>
      <c r="DB5" s="186" t="s">
        <v>1275</v>
      </c>
      <c r="DC5" s="139">
        <v>7.4999999999999997E-2</v>
      </c>
      <c r="DD5" s="138">
        <v>118377</v>
      </c>
      <c r="DE5" s="137" t="s">
        <v>1023</v>
      </c>
      <c r="DF5" s="137" t="s">
        <v>1023</v>
      </c>
      <c r="DG5" s="137">
        <v>0.99</v>
      </c>
      <c r="DH5" s="137">
        <f>DG5-CC5</f>
        <v>0.7</v>
      </c>
      <c r="DI5" s="152">
        <v>19.3</v>
      </c>
      <c r="DJ5" s="186" t="s">
        <v>1275</v>
      </c>
      <c r="DK5" s="137">
        <v>0.25</v>
      </c>
      <c r="DL5" s="137">
        <v>69.8</v>
      </c>
      <c r="DM5" s="137">
        <v>29.7</v>
      </c>
      <c r="DN5" s="137">
        <v>0.25</v>
      </c>
      <c r="DO5" s="137">
        <v>19.2</v>
      </c>
      <c r="DP5" s="137">
        <v>93.8</v>
      </c>
      <c r="DQ5" s="138">
        <v>1181</v>
      </c>
      <c r="DR5" s="133"/>
      <c r="DS5" s="186" t="s">
        <v>1275</v>
      </c>
      <c r="DT5" s="138">
        <f>DU5/1.2</f>
        <v>875.83333333333337</v>
      </c>
      <c r="DU5" s="138">
        <v>1051</v>
      </c>
      <c r="DV5" s="138">
        <v>1532.3076923076922</v>
      </c>
      <c r="DW5" s="138">
        <v>109</v>
      </c>
      <c r="DX5" s="186" t="s">
        <v>1275</v>
      </c>
      <c r="DY5" s="138">
        <f>AK5*AN5*AM5*AL5/1000</f>
        <v>176.39424600000001</v>
      </c>
      <c r="DZ5" s="138">
        <f>AK5*AM5*AO5*AL5/1000</f>
        <v>218.22375400000001</v>
      </c>
      <c r="EA5" s="137"/>
      <c r="EB5" s="137"/>
      <c r="EC5" s="137"/>
      <c r="ED5" s="137"/>
      <c r="EE5" s="137"/>
      <c r="EF5" s="186" t="s">
        <v>1275</v>
      </c>
      <c r="EG5" s="137" t="s">
        <v>1023</v>
      </c>
      <c r="EH5" s="137" t="s">
        <v>1023</v>
      </c>
      <c r="EI5" s="137" t="s">
        <v>1023</v>
      </c>
      <c r="EJ5" s="137" t="s">
        <v>1023</v>
      </c>
      <c r="EK5" s="137" t="s">
        <v>1023</v>
      </c>
      <c r="EL5" s="137" t="s">
        <v>1023</v>
      </c>
      <c r="EM5" s="137" t="s">
        <v>1023</v>
      </c>
      <c r="EN5" s="137" t="s">
        <v>1023</v>
      </c>
      <c r="EO5" s="137" t="s">
        <v>1023</v>
      </c>
      <c r="EP5" s="137" t="s">
        <v>1023</v>
      </c>
      <c r="EQ5" s="137" t="s">
        <v>1023</v>
      </c>
      <c r="ER5" s="137" t="s">
        <v>1023</v>
      </c>
      <c r="ES5" s="137" t="s">
        <v>1023</v>
      </c>
      <c r="ET5" s="137" t="s">
        <v>1023</v>
      </c>
      <c r="EU5" s="137" t="s">
        <v>1023</v>
      </c>
      <c r="EV5" s="137" t="s">
        <v>1023</v>
      </c>
      <c r="EW5" s="137" t="s">
        <v>1023</v>
      </c>
      <c r="EX5" s="137" t="s">
        <v>1023</v>
      </c>
      <c r="EY5" s="137" t="s">
        <v>1023</v>
      </c>
      <c r="EZ5" s="137" t="s">
        <v>1023</v>
      </c>
      <c r="FA5" s="137" t="s">
        <v>1023</v>
      </c>
      <c r="FB5" s="186" t="s">
        <v>1275</v>
      </c>
      <c r="FC5" s="137">
        <v>4</v>
      </c>
      <c r="FD5" s="137">
        <v>1.0900000000000001</v>
      </c>
      <c r="FE5" s="137">
        <v>0</v>
      </c>
      <c r="FF5" s="137"/>
      <c r="FG5" s="137"/>
      <c r="FH5" s="190"/>
      <c r="FI5" s="190"/>
      <c r="FJ5" s="380" t="s">
        <v>51</v>
      </c>
      <c r="FK5" t="s">
        <v>1658</v>
      </c>
      <c r="FL5" t="s">
        <v>1659</v>
      </c>
      <c r="FM5" t="s">
        <v>1659</v>
      </c>
      <c r="FN5" t="s">
        <v>86</v>
      </c>
      <c r="FO5" t="s">
        <v>1658</v>
      </c>
      <c r="FP5" t="s">
        <v>1659</v>
      </c>
      <c r="FQ5" t="s">
        <v>1659</v>
      </c>
      <c r="FR5" t="s">
        <v>1659</v>
      </c>
      <c r="FS5" t="s">
        <v>1659</v>
      </c>
      <c r="FT5" t="s">
        <v>1659</v>
      </c>
      <c r="FU5" t="s">
        <v>1659</v>
      </c>
      <c r="FV5" t="s">
        <v>1660</v>
      </c>
      <c r="FW5" t="s">
        <v>86</v>
      </c>
      <c r="FX5" t="s">
        <v>1661</v>
      </c>
      <c r="FY5" t="s">
        <v>1661</v>
      </c>
      <c r="FZ5" t="s">
        <v>1662</v>
      </c>
      <c r="GA5" t="s">
        <v>33</v>
      </c>
      <c r="GB5" t="s">
        <v>1663</v>
      </c>
      <c r="GC5" t="s">
        <v>1662</v>
      </c>
      <c r="GD5" t="s">
        <v>33</v>
      </c>
      <c r="GE5" t="s">
        <v>1662</v>
      </c>
      <c r="GF5" t="s">
        <v>86</v>
      </c>
      <c r="GG5" t="s">
        <v>86</v>
      </c>
      <c r="GH5" t="s">
        <v>33</v>
      </c>
      <c r="GI5" t="s">
        <v>1661</v>
      </c>
      <c r="GJ5" t="s">
        <v>1660</v>
      </c>
      <c r="GK5" t="s">
        <v>1663</v>
      </c>
      <c r="GL5" t="s">
        <v>86</v>
      </c>
      <c r="GM5" t="s">
        <v>1659</v>
      </c>
      <c r="GN5" t="s">
        <v>1659</v>
      </c>
      <c r="GO5" t="s">
        <v>1662</v>
      </c>
      <c r="GP5" t="s">
        <v>1664</v>
      </c>
      <c r="GQ5" t="s">
        <v>1660</v>
      </c>
      <c r="GR5" t="s">
        <v>33</v>
      </c>
      <c r="GS5" t="s">
        <v>1659</v>
      </c>
      <c r="GT5" t="s">
        <v>1659</v>
      </c>
      <c r="GU5" t="s">
        <v>1662</v>
      </c>
      <c r="GV5" t="s">
        <v>1662</v>
      </c>
      <c r="GW5" t="s">
        <v>1662</v>
      </c>
      <c r="GX5" t="s">
        <v>33</v>
      </c>
      <c r="GY5" t="s">
        <v>1662</v>
      </c>
      <c r="GZ5" s="5"/>
      <c r="HO5" s="5"/>
      <c r="HP5" s="17"/>
      <c r="HQ5" s="23"/>
      <c r="HR5" s="23"/>
      <c r="HS5" s="23"/>
      <c r="HT5" s="17"/>
      <c r="HU5" s="17"/>
      <c r="HV5" s="24"/>
      <c r="HW5" s="24"/>
      <c r="HX5" s="24"/>
      <c r="HY5" s="24"/>
      <c r="HZ5" s="24"/>
      <c r="IA5" s="24"/>
      <c r="IB5" s="24"/>
      <c r="IC5" s="24"/>
      <c r="ID5" s="24"/>
      <c r="IE5" s="24"/>
      <c r="IF5" s="24"/>
      <c r="IG5" s="24"/>
      <c r="IH5" s="24"/>
      <c r="II5" s="24"/>
      <c r="IJ5" s="24"/>
      <c r="IK5" s="24"/>
      <c r="IL5" s="24"/>
      <c r="IM5" s="24"/>
      <c r="IN5" s="25"/>
      <c r="IO5" s="25"/>
      <c r="IP5" s="294" t="s">
        <v>1406</v>
      </c>
      <c r="IQ5" s="24" t="s">
        <v>1020</v>
      </c>
      <c r="IR5" s="24" t="s">
        <v>1021</v>
      </c>
      <c r="IS5" s="170" t="s">
        <v>55</v>
      </c>
      <c r="IT5" s="170">
        <v>1</v>
      </c>
      <c r="IU5" s="170"/>
      <c r="IV5" s="274">
        <v>45261</v>
      </c>
      <c r="IW5" s="170">
        <v>1967</v>
      </c>
      <c r="IX5" s="275">
        <v>2023</v>
      </c>
      <c r="IY5"/>
      <c r="IZ5" s="170"/>
      <c r="JA5" s="170">
        <v>56</v>
      </c>
      <c r="JB5"/>
      <c r="JC5" s="170" t="s">
        <v>1407</v>
      </c>
      <c r="JD5"/>
      <c r="JE5" s="170">
        <v>1</v>
      </c>
      <c r="JF5" s="276" t="s">
        <v>1408</v>
      </c>
      <c r="JG5"/>
      <c r="JH5" s="277">
        <v>1</v>
      </c>
      <c r="JI5" s="277"/>
      <c r="JJ5"/>
      <c r="JK5" s="278"/>
      <c r="JL5"/>
      <c r="JM5"/>
      <c r="JN5" t="s">
        <v>1409</v>
      </c>
      <c r="JO5" t="s">
        <v>1409</v>
      </c>
      <c r="JP5" t="s">
        <v>1409</v>
      </c>
      <c r="JQ5" t="s">
        <v>1409</v>
      </c>
      <c r="JR5"/>
      <c r="JS5"/>
      <c r="JT5" s="170"/>
      <c r="JU5" s="170"/>
      <c r="JV5" s="170"/>
      <c r="JW5" s="170"/>
      <c r="JX5"/>
      <c r="JY5" s="170"/>
      <c r="JZ5" s="170"/>
      <c r="KA5" s="170"/>
      <c r="KB5" s="170"/>
      <c r="KC5" s="170"/>
      <c r="KD5" s="170"/>
      <c r="KE5"/>
    </row>
    <row r="6" spans="1:291" s="4" customFormat="1" x14ac:dyDescent="0.25">
      <c r="A6" s="311"/>
      <c r="B6" s="15" t="s">
        <v>1406</v>
      </c>
      <c r="C6" s="17" t="s">
        <v>50</v>
      </c>
      <c r="D6" s="18">
        <v>6705071131</v>
      </c>
      <c r="E6" s="88">
        <v>45261</v>
      </c>
      <c r="F6" s="274">
        <v>45302</v>
      </c>
      <c r="G6" s="94">
        <f>DATEDIF(E6, F6, "m")</f>
        <v>1</v>
      </c>
      <c r="H6" s="51"/>
      <c r="I6" s="377">
        <v>0</v>
      </c>
      <c r="J6" s="20">
        <v>45302</v>
      </c>
      <c r="K6" s="100">
        <f t="shared" si="0"/>
        <v>1</v>
      </c>
      <c r="L6" s="121">
        <v>2</v>
      </c>
      <c r="M6" s="4" t="s">
        <v>56</v>
      </c>
      <c r="N6" s="19"/>
      <c r="O6" s="22"/>
      <c r="P6" s="16"/>
      <c r="Q6" s="121"/>
      <c r="R6" s="121"/>
      <c r="S6" s="121">
        <v>10</v>
      </c>
      <c r="T6" s="145"/>
      <c r="U6" s="130"/>
      <c r="V6" s="130"/>
      <c r="W6" s="130"/>
      <c r="X6" s="129"/>
      <c r="Y6" s="129"/>
      <c r="Z6" s="132"/>
      <c r="AA6" s="129"/>
      <c r="AB6" s="133"/>
      <c r="AC6" s="134"/>
      <c r="AD6" s="135"/>
      <c r="AE6" s="136"/>
      <c r="AF6" s="220"/>
      <c r="AG6" s="220"/>
      <c r="AH6" s="220"/>
      <c r="AI6" s="220"/>
      <c r="AJ6" s="220"/>
      <c r="AK6" s="220"/>
      <c r="AL6" s="133"/>
      <c r="AM6" s="152"/>
      <c r="AN6" s="152"/>
      <c r="AO6" s="152"/>
      <c r="AP6" s="137"/>
      <c r="AQ6" s="152"/>
      <c r="AR6" s="152"/>
      <c r="AS6" s="152"/>
      <c r="AT6" s="152"/>
      <c r="AU6" s="152"/>
      <c r="AV6" s="152"/>
      <c r="AW6" s="137"/>
      <c r="AX6" s="137"/>
      <c r="AY6" s="137"/>
      <c r="AZ6" s="137"/>
      <c r="BA6" s="137"/>
      <c r="BB6" s="137"/>
      <c r="BC6" s="137"/>
      <c r="BD6" s="137"/>
      <c r="BE6" s="137"/>
      <c r="BF6" s="137"/>
      <c r="BG6" s="137"/>
      <c r="BH6" s="138"/>
      <c r="BI6" s="152"/>
      <c r="BJ6" s="152"/>
      <c r="BK6" s="152"/>
      <c r="BL6" s="137"/>
      <c r="BM6" s="217"/>
      <c r="BN6" s="137"/>
      <c r="BO6" s="137"/>
      <c r="BP6" s="137"/>
      <c r="BQ6" s="137"/>
      <c r="BR6" s="138"/>
      <c r="BS6" s="138"/>
      <c r="BT6" s="137"/>
      <c r="BU6" s="137"/>
      <c r="BV6" s="137"/>
      <c r="BW6" s="138"/>
      <c r="BX6" s="137"/>
      <c r="BY6" s="137"/>
      <c r="BZ6" s="138"/>
      <c r="CA6" s="138"/>
      <c r="CB6" s="137"/>
      <c r="CC6" s="152"/>
      <c r="CD6" s="186"/>
      <c r="CE6" s="186"/>
      <c r="CF6" s="186"/>
      <c r="CG6" s="186"/>
      <c r="CH6" s="137"/>
      <c r="CI6" s="137"/>
      <c r="CJ6" s="137"/>
      <c r="CK6" s="138"/>
      <c r="CL6" s="137"/>
      <c r="CM6" s="137"/>
      <c r="CN6" s="186"/>
      <c r="CO6" s="137"/>
      <c r="CP6" s="137"/>
      <c r="CQ6" s="137"/>
      <c r="CR6" s="137"/>
      <c r="CS6" s="137"/>
      <c r="CT6" s="137"/>
      <c r="CU6" s="137"/>
      <c r="CV6" s="137"/>
      <c r="CW6" s="137"/>
      <c r="CX6" s="186"/>
      <c r="CY6" s="133"/>
      <c r="CZ6" s="137"/>
      <c r="DA6" s="137"/>
      <c r="DB6" s="186"/>
      <c r="DC6" s="139"/>
      <c r="DD6" s="138"/>
      <c r="DE6" s="137"/>
      <c r="DF6" s="137"/>
      <c r="DG6" s="137"/>
      <c r="DH6" s="137"/>
      <c r="DI6" s="152"/>
      <c r="DJ6" s="186"/>
      <c r="DK6" s="137"/>
      <c r="DL6" s="137"/>
      <c r="DM6" s="137"/>
      <c r="DN6" s="137"/>
      <c r="DO6" s="137"/>
      <c r="DP6" s="137"/>
      <c r="DQ6" s="138"/>
      <c r="DR6" s="133"/>
      <c r="DS6" s="186"/>
      <c r="DT6" s="138"/>
      <c r="DU6" s="138"/>
      <c r="DV6" s="138"/>
      <c r="DW6" s="138"/>
      <c r="DX6" s="186"/>
      <c r="DY6" s="138"/>
      <c r="DZ6" s="138"/>
      <c r="EA6" s="137"/>
      <c r="EB6" s="137"/>
      <c r="EC6" s="137"/>
      <c r="ED6" s="137"/>
      <c r="EE6" s="137"/>
      <c r="EF6" s="186"/>
      <c r="EG6" s="137"/>
      <c r="EH6" s="137"/>
      <c r="EI6" s="137"/>
      <c r="EJ6" s="137"/>
      <c r="EK6" s="137"/>
      <c r="EL6" s="137"/>
      <c r="EM6" s="137"/>
      <c r="EN6" s="137"/>
      <c r="EO6" s="137"/>
      <c r="EP6" s="137"/>
      <c r="EQ6" s="137"/>
      <c r="ER6" s="137"/>
      <c r="ES6" s="137"/>
      <c r="ET6" s="137"/>
      <c r="EU6" s="137"/>
      <c r="EV6" s="137"/>
      <c r="EW6" s="137"/>
      <c r="EX6" s="137"/>
      <c r="EY6" s="137"/>
      <c r="EZ6" s="137"/>
      <c r="FA6" s="137"/>
      <c r="FB6" s="186"/>
      <c r="FC6" s="137"/>
      <c r="FD6" s="137"/>
      <c r="FE6" s="137"/>
      <c r="FF6" s="137"/>
      <c r="FG6" s="137"/>
      <c r="FH6" s="190"/>
      <c r="FI6" s="190"/>
      <c r="FJ6" s="5"/>
      <c r="GZ6" s="5"/>
      <c r="HO6" s="59" t="s">
        <v>1020</v>
      </c>
      <c r="HP6" s="62">
        <v>56</v>
      </c>
      <c r="HQ6" s="274">
        <v>45261</v>
      </c>
      <c r="HR6" s="274"/>
      <c r="HS6" s="274">
        <v>45302</v>
      </c>
      <c r="HT6" s="170">
        <v>1</v>
      </c>
      <c r="HU6" s="170">
        <v>1</v>
      </c>
      <c r="HV6" s="170">
        <v>0</v>
      </c>
      <c r="HW6" s="170">
        <v>0</v>
      </c>
      <c r="HX6" s="170">
        <v>0</v>
      </c>
      <c r="HY6" s="170">
        <v>1</v>
      </c>
      <c r="HZ6" s="170">
        <v>0</v>
      </c>
      <c r="IA6" s="170">
        <v>0</v>
      </c>
      <c r="IB6" s="170">
        <v>0</v>
      </c>
      <c r="IC6" s="170">
        <v>0</v>
      </c>
      <c r="ID6" s="170">
        <v>0</v>
      </c>
      <c r="IE6" t="s">
        <v>69</v>
      </c>
      <c r="IF6" s="170">
        <v>0</v>
      </c>
      <c r="IG6" s="276"/>
      <c r="IH6" s="276"/>
      <c r="II6"/>
      <c r="IJ6" s="170">
        <v>0</v>
      </c>
      <c r="IK6" t="s">
        <v>70</v>
      </c>
      <c r="IL6"/>
      <c r="IM6" t="s">
        <v>1885</v>
      </c>
      <c r="IN6" s="170">
        <v>0</v>
      </c>
      <c r="IO6" s="62">
        <v>0</v>
      </c>
      <c r="IP6" s="294"/>
      <c r="IQ6" s="24"/>
      <c r="IR6" s="24"/>
      <c r="IS6" s="287"/>
      <c r="IT6" s="287"/>
      <c r="IU6" s="287"/>
      <c r="IV6" s="288"/>
      <c r="IW6" s="287"/>
      <c r="IX6" s="287"/>
      <c r="IY6" s="153"/>
      <c r="IZ6" s="287"/>
      <c r="JA6" s="287"/>
      <c r="JB6" s="153"/>
      <c r="JC6" s="287"/>
      <c r="JD6" s="153"/>
      <c r="JE6" s="287"/>
      <c r="JF6" s="192"/>
      <c r="JG6" s="153"/>
      <c r="JH6" s="290"/>
      <c r="JI6" s="290"/>
      <c r="JJ6" s="153"/>
      <c r="JK6" s="291"/>
      <c r="JL6" s="153"/>
      <c r="JM6" s="153"/>
      <c r="JN6" s="153"/>
      <c r="JO6" s="153"/>
      <c r="JP6" s="153"/>
      <c r="JQ6" s="153"/>
      <c r="JR6" s="153"/>
      <c r="JS6" s="153"/>
      <c r="JT6" s="287"/>
      <c r="JU6" s="287"/>
      <c r="JV6" s="287"/>
      <c r="JW6" s="287"/>
      <c r="JX6" s="153"/>
      <c r="JY6" s="287"/>
      <c r="JZ6" s="287"/>
      <c r="KA6" s="287"/>
      <c r="KB6" s="287"/>
      <c r="KC6" s="287"/>
      <c r="KD6" s="287"/>
      <c r="KE6" s="153"/>
    </row>
    <row r="7" spans="1:291" s="4" customFormat="1" x14ac:dyDescent="0.25">
      <c r="A7" s="311"/>
      <c r="B7" s="15" t="s">
        <v>1406</v>
      </c>
      <c r="C7" s="17" t="s">
        <v>50</v>
      </c>
      <c r="D7" s="18">
        <v>6705071131</v>
      </c>
      <c r="E7" s="88">
        <v>45261</v>
      </c>
      <c r="F7" s="274">
        <v>45351</v>
      </c>
      <c r="G7" s="94">
        <f>DATEDIF(E7, F7, "m")</f>
        <v>2</v>
      </c>
      <c r="H7" s="51"/>
      <c r="I7" s="377"/>
      <c r="J7" s="20"/>
      <c r="K7" s="100"/>
      <c r="L7" s="121"/>
      <c r="N7" s="19"/>
      <c r="O7" s="22"/>
      <c r="P7" s="16"/>
      <c r="Q7" s="121"/>
      <c r="R7" s="121"/>
      <c r="S7" s="121"/>
      <c r="T7" s="145"/>
      <c r="U7" s="130"/>
      <c r="V7" s="130"/>
      <c r="W7" s="130"/>
      <c r="X7" s="129"/>
      <c r="Y7" s="129"/>
      <c r="Z7" s="132"/>
      <c r="AA7" s="129"/>
      <c r="AB7" s="133"/>
      <c r="AC7" s="134"/>
      <c r="AD7" s="135"/>
      <c r="AE7" s="136"/>
      <c r="AF7" s="220"/>
      <c r="AG7" s="220"/>
      <c r="AH7" s="220"/>
      <c r="AI7" s="220"/>
      <c r="AJ7" s="220"/>
      <c r="AK7" s="220"/>
      <c r="AL7" s="133"/>
      <c r="AM7" s="152"/>
      <c r="AN7" s="152"/>
      <c r="AO7" s="152"/>
      <c r="AP7" s="137"/>
      <c r="AQ7" s="152"/>
      <c r="AR7" s="152"/>
      <c r="AS7" s="152"/>
      <c r="AT7" s="152"/>
      <c r="AU7" s="152"/>
      <c r="AV7" s="152"/>
      <c r="AW7" s="137"/>
      <c r="AX7" s="137"/>
      <c r="AY7" s="137"/>
      <c r="AZ7" s="137"/>
      <c r="BA7" s="137"/>
      <c r="BB7" s="137"/>
      <c r="BC7" s="137"/>
      <c r="BD7" s="137"/>
      <c r="BE7" s="137"/>
      <c r="BF7" s="137"/>
      <c r="BG7" s="137"/>
      <c r="BH7" s="138"/>
      <c r="BI7" s="152"/>
      <c r="BJ7" s="152"/>
      <c r="BK7" s="152"/>
      <c r="BL7" s="137"/>
      <c r="BM7" s="217"/>
      <c r="BN7" s="137"/>
      <c r="BO7" s="137"/>
      <c r="BP7" s="137"/>
      <c r="BQ7" s="137"/>
      <c r="BR7" s="138"/>
      <c r="BS7" s="138"/>
      <c r="BT7" s="137"/>
      <c r="BU7" s="137"/>
      <c r="BV7" s="137"/>
      <c r="BW7" s="138"/>
      <c r="BX7" s="137"/>
      <c r="BY7" s="137"/>
      <c r="BZ7" s="138"/>
      <c r="CA7" s="138"/>
      <c r="CB7" s="137"/>
      <c r="CC7" s="152"/>
      <c r="CD7" s="186"/>
      <c r="CE7" s="186"/>
      <c r="CF7" s="186"/>
      <c r="CG7" s="186"/>
      <c r="CH7" s="137"/>
      <c r="CI7" s="137"/>
      <c r="CJ7" s="137"/>
      <c r="CK7" s="138"/>
      <c r="CL7" s="137"/>
      <c r="CM7" s="137"/>
      <c r="CN7" s="186"/>
      <c r="CO7" s="137"/>
      <c r="CP7" s="137"/>
      <c r="CQ7" s="137"/>
      <c r="CR7" s="137"/>
      <c r="CS7" s="137"/>
      <c r="CT7" s="137"/>
      <c r="CU7" s="137"/>
      <c r="CV7" s="137"/>
      <c r="CW7" s="137"/>
      <c r="CX7" s="186"/>
      <c r="CY7" s="133"/>
      <c r="CZ7" s="137"/>
      <c r="DA7" s="137"/>
      <c r="DB7" s="186"/>
      <c r="DC7" s="139"/>
      <c r="DD7" s="138"/>
      <c r="DE7" s="137"/>
      <c r="DF7" s="137"/>
      <c r="DG7" s="137"/>
      <c r="DH7" s="137"/>
      <c r="DI7" s="152"/>
      <c r="DJ7" s="186"/>
      <c r="DK7" s="137"/>
      <c r="DL7" s="137"/>
      <c r="DM7" s="137"/>
      <c r="DN7" s="137"/>
      <c r="DO7" s="137"/>
      <c r="DP7" s="137"/>
      <c r="DQ7" s="138"/>
      <c r="DR7" s="133"/>
      <c r="DS7" s="186"/>
      <c r="DT7" s="138"/>
      <c r="DU7" s="138"/>
      <c r="DV7" s="138"/>
      <c r="DW7" s="138"/>
      <c r="DX7" s="186"/>
      <c r="DY7" s="138"/>
      <c r="DZ7" s="138"/>
      <c r="EA7" s="137"/>
      <c r="EB7" s="137"/>
      <c r="EC7" s="137"/>
      <c r="ED7" s="137"/>
      <c r="EE7" s="137"/>
      <c r="EF7" s="186"/>
      <c r="EG7" s="137"/>
      <c r="EH7" s="137"/>
      <c r="EI7" s="137"/>
      <c r="EJ7" s="137"/>
      <c r="EK7" s="137"/>
      <c r="EL7" s="137"/>
      <c r="EM7" s="137"/>
      <c r="EN7" s="137"/>
      <c r="EO7" s="137"/>
      <c r="EP7" s="137"/>
      <c r="EQ7" s="137"/>
      <c r="ER7" s="137"/>
      <c r="ES7" s="137"/>
      <c r="ET7" s="137"/>
      <c r="EU7" s="137"/>
      <c r="EV7" s="137"/>
      <c r="EW7" s="137"/>
      <c r="EX7" s="137"/>
      <c r="EY7" s="137"/>
      <c r="EZ7" s="137"/>
      <c r="FA7" s="137"/>
      <c r="FB7" s="186"/>
      <c r="FC7" s="137"/>
      <c r="FD7" s="137"/>
      <c r="FE7" s="137"/>
      <c r="FF7" s="137"/>
      <c r="FG7" s="137"/>
      <c r="FH7" s="190"/>
      <c r="FI7" s="190"/>
      <c r="FJ7" s="5"/>
      <c r="GZ7" s="5"/>
      <c r="HO7" s="59" t="s">
        <v>1020</v>
      </c>
      <c r="HP7" s="62">
        <v>56</v>
      </c>
      <c r="HQ7" s="274">
        <v>45261</v>
      </c>
      <c r="HR7" s="274"/>
      <c r="HS7" s="274">
        <v>45351</v>
      </c>
      <c r="HT7" s="170">
        <v>3</v>
      </c>
      <c r="HU7" s="170">
        <v>1</v>
      </c>
      <c r="HV7" s="170">
        <v>0</v>
      </c>
      <c r="HW7" s="170">
        <v>0</v>
      </c>
      <c r="HX7" s="170">
        <v>0</v>
      </c>
      <c r="HY7" s="170">
        <v>1</v>
      </c>
      <c r="HZ7" s="170">
        <v>1</v>
      </c>
      <c r="IA7" s="170">
        <v>0</v>
      </c>
      <c r="IB7" s="170"/>
      <c r="IC7" s="170">
        <v>0</v>
      </c>
      <c r="ID7" s="170">
        <v>0</v>
      </c>
      <c r="IE7" t="s">
        <v>62</v>
      </c>
      <c r="IF7" s="170">
        <v>0</v>
      </c>
      <c r="IG7" s="276"/>
      <c r="IH7" s="276"/>
      <c r="II7"/>
      <c r="IJ7" s="170">
        <v>0</v>
      </c>
      <c r="IK7" t="s">
        <v>63</v>
      </c>
      <c r="IL7"/>
      <c r="IM7"/>
      <c r="IN7" s="170">
        <v>0</v>
      </c>
      <c r="IO7" s="62">
        <v>0</v>
      </c>
      <c r="IP7" s="294"/>
      <c r="IQ7" s="24"/>
      <c r="IR7" s="24"/>
      <c r="IS7" s="287"/>
      <c r="IT7" s="287"/>
      <c r="IU7" s="287"/>
      <c r="IV7" s="288"/>
      <c r="IW7" s="287"/>
      <c r="IX7" s="287"/>
      <c r="IY7" s="153"/>
      <c r="IZ7" s="287"/>
      <c r="JA7" s="287"/>
      <c r="JB7" s="153"/>
      <c r="JC7" s="287"/>
      <c r="JD7" s="153"/>
      <c r="JE7" s="287"/>
      <c r="JF7" s="192"/>
      <c r="JG7" s="153"/>
      <c r="JH7" s="290"/>
      <c r="JI7" s="290"/>
      <c r="JJ7" s="153"/>
      <c r="JK7" s="291"/>
      <c r="JL7" s="153"/>
      <c r="JM7" s="153"/>
      <c r="JN7" s="153"/>
      <c r="JO7" s="153"/>
      <c r="JP7" s="153"/>
      <c r="JQ7" s="153"/>
      <c r="JR7" s="153"/>
      <c r="JS7" s="153"/>
      <c r="JT7" s="287"/>
      <c r="JU7" s="287"/>
      <c r="JV7" s="287"/>
      <c r="JW7" s="287"/>
      <c r="JX7" s="153"/>
      <c r="JY7" s="287"/>
      <c r="JZ7" s="287"/>
      <c r="KA7" s="287"/>
      <c r="KB7" s="287"/>
      <c r="KC7" s="287"/>
      <c r="KD7" s="287"/>
      <c r="KE7" s="153"/>
    </row>
    <row r="8" spans="1:291" s="4" customFormat="1" x14ac:dyDescent="0.25">
      <c r="A8" s="311"/>
      <c r="B8" s="15" t="s">
        <v>1406</v>
      </c>
      <c r="C8" s="17" t="s">
        <v>50</v>
      </c>
      <c r="D8" s="18">
        <v>6705071131</v>
      </c>
      <c r="E8" s="88">
        <v>45261</v>
      </c>
      <c r="F8" s="23"/>
      <c r="G8" s="94"/>
      <c r="H8" s="51"/>
      <c r="I8" s="377" t="s">
        <v>1023</v>
      </c>
      <c r="J8" s="82">
        <v>45453</v>
      </c>
      <c r="K8" s="100">
        <f t="shared" si="0"/>
        <v>6</v>
      </c>
      <c r="L8" s="121">
        <v>3</v>
      </c>
      <c r="M8" s="4" t="s">
        <v>1361</v>
      </c>
      <c r="N8" s="19">
        <v>96.2</v>
      </c>
      <c r="O8" s="121">
        <v>2</v>
      </c>
      <c r="P8" s="22">
        <v>3</v>
      </c>
      <c r="Q8" s="22"/>
      <c r="R8" s="121">
        <v>3</v>
      </c>
      <c r="S8" s="121"/>
      <c r="T8" s="342"/>
      <c r="U8" s="130"/>
      <c r="V8" s="130"/>
      <c r="W8" s="130"/>
      <c r="X8" s="129"/>
      <c r="Y8" s="129"/>
      <c r="Z8" s="132"/>
      <c r="AA8" s="129"/>
      <c r="AB8" s="133"/>
      <c r="AC8" s="134"/>
      <c r="AD8" s="135"/>
      <c r="AE8" s="136"/>
      <c r="AF8" s="220"/>
      <c r="AG8" s="220"/>
      <c r="AH8" s="220"/>
      <c r="AI8" s="220"/>
      <c r="AJ8" s="220"/>
      <c r="AK8" s="220"/>
      <c r="AL8" s="133"/>
      <c r="AM8" s="152"/>
      <c r="AN8" s="152"/>
      <c r="AO8" s="152"/>
      <c r="AP8" s="137"/>
      <c r="AQ8" s="152"/>
      <c r="AR8" s="152"/>
      <c r="AS8" s="152"/>
      <c r="AT8" s="152"/>
      <c r="AU8" s="152"/>
      <c r="AV8" s="152"/>
      <c r="AW8" s="137"/>
      <c r="AX8" s="137"/>
      <c r="AY8" s="137"/>
      <c r="AZ8" s="137"/>
      <c r="BA8" s="137"/>
      <c r="BB8" s="137"/>
      <c r="BC8" s="137"/>
      <c r="BD8" s="137"/>
      <c r="BE8" s="137"/>
      <c r="BF8" s="137"/>
      <c r="BG8" s="137"/>
      <c r="BH8" s="138"/>
      <c r="BI8" s="152"/>
      <c r="BJ8" s="152"/>
      <c r="BK8" s="152"/>
      <c r="BL8" s="137"/>
      <c r="BM8" s="217"/>
      <c r="BN8" s="137"/>
      <c r="BO8" s="137"/>
      <c r="BP8" s="137"/>
      <c r="BQ8" s="137"/>
      <c r="BR8" s="138"/>
      <c r="BS8" s="138"/>
      <c r="BT8" s="137"/>
      <c r="BU8" s="137"/>
      <c r="BV8" s="137"/>
      <c r="BW8" s="138"/>
      <c r="BX8" s="137"/>
      <c r="BY8" s="137"/>
      <c r="BZ8" s="138"/>
      <c r="CA8" s="138"/>
      <c r="CB8" s="137"/>
      <c r="CC8" s="152"/>
      <c r="CD8" s="186"/>
      <c r="CE8" s="186"/>
      <c r="CF8" s="186"/>
      <c r="CG8" s="186"/>
      <c r="CH8" s="137"/>
      <c r="CI8" s="137"/>
      <c r="CJ8" s="137"/>
      <c r="CK8" s="138"/>
      <c r="CL8" s="137"/>
      <c r="CM8" s="137"/>
      <c r="CN8" s="186"/>
      <c r="CO8" s="137"/>
      <c r="CP8" s="137"/>
      <c r="CQ8" s="137"/>
      <c r="CR8" s="137"/>
      <c r="CS8" s="137"/>
      <c r="CT8" s="137"/>
      <c r="CU8" s="137"/>
      <c r="CV8" s="137"/>
      <c r="CW8" s="137"/>
      <c r="CX8" s="186"/>
      <c r="CY8" s="133"/>
      <c r="CZ8" s="137"/>
      <c r="DA8" s="137"/>
      <c r="DB8" s="186"/>
      <c r="DC8" s="139"/>
      <c r="DD8" s="138"/>
      <c r="DE8" s="137"/>
      <c r="DF8" s="137"/>
      <c r="DG8" s="137"/>
      <c r="DH8" s="137"/>
      <c r="DI8" s="152"/>
      <c r="DJ8" s="186"/>
      <c r="DK8" s="137"/>
      <c r="DL8" s="137"/>
      <c r="DM8" s="137"/>
      <c r="DN8" s="137"/>
      <c r="DO8" s="137"/>
      <c r="DP8" s="137"/>
      <c r="DQ8" s="138"/>
      <c r="DR8" s="133"/>
      <c r="DS8" s="186"/>
      <c r="DT8" s="138"/>
      <c r="DU8" s="138"/>
      <c r="DV8" s="138"/>
      <c r="DW8" s="138"/>
      <c r="DX8" s="186"/>
      <c r="DY8" s="138"/>
      <c r="DZ8" s="138"/>
      <c r="EA8" s="137"/>
      <c r="EB8" s="137"/>
      <c r="EC8" s="137"/>
      <c r="ED8" s="137"/>
      <c r="EE8" s="137"/>
      <c r="EF8" s="186"/>
      <c r="EG8" s="137"/>
      <c r="EH8" s="137"/>
      <c r="EI8" s="137"/>
      <c r="EJ8" s="137"/>
      <c r="EK8" s="137"/>
      <c r="EL8" s="137"/>
      <c r="EM8" s="137"/>
      <c r="EN8" s="137"/>
      <c r="EO8" s="137"/>
      <c r="EP8" s="137"/>
      <c r="EQ8" s="137"/>
      <c r="ER8" s="137"/>
      <c r="ES8" s="137"/>
      <c r="ET8" s="137"/>
      <c r="EU8" s="137"/>
      <c r="EV8" s="137"/>
      <c r="EW8" s="137"/>
      <c r="EX8" s="137"/>
      <c r="EY8" s="137"/>
      <c r="EZ8" s="137"/>
      <c r="FA8" s="137"/>
      <c r="FB8" s="186"/>
      <c r="FC8" s="137"/>
      <c r="FD8" s="137"/>
      <c r="FE8" s="137"/>
      <c r="FF8" s="137"/>
      <c r="FG8" s="137"/>
      <c r="FH8" s="190"/>
      <c r="FI8" s="190"/>
      <c r="FJ8" s="5"/>
      <c r="GZ8" s="5"/>
      <c r="HO8" s="5"/>
      <c r="HP8" s="17"/>
      <c r="HQ8" s="23"/>
      <c r="HR8" s="23"/>
      <c r="HS8" s="23"/>
      <c r="HT8" s="17"/>
      <c r="HU8" s="17"/>
      <c r="HV8" s="24"/>
      <c r="HW8" s="24"/>
      <c r="HX8" s="24"/>
      <c r="HY8" s="24"/>
      <c r="HZ8" s="24"/>
      <c r="IA8" s="24"/>
      <c r="IB8" s="24"/>
      <c r="IC8" s="24"/>
      <c r="ID8" s="24"/>
      <c r="IE8" s="24"/>
      <c r="IF8" s="24"/>
      <c r="IG8" s="24"/>
      <c r="IH8" s="24"/>
      <c r="II8" s="24"/>
      <c r="IJ8" s="24"/>
      <c r="IK8" s="24"/>
      <c r="IL8" s="24"/>
      <c r="IM8" s="24"/>
      <c r="IN8" s="25"/>
      <c r="IO8" s="25"/>
      <c r="IP8" s="294"/>
      <c r="IQ8" s="24"/>
      <c r="IR8" s="24"/>
      <c r="IS8" s="287"/>
      <c r="IT8" s="287"/>
      <c r="IU8" s="287"/>
      <c r="IV8" s="288"/>
      <c r="IW8" s="287"/>
      <c r="IX8" s="287"/>
      <c r="IY8" s="153"/>
      <c r="IZ8" s="287"/>
      <c r="JA8" s="287"/>
      <c r="JB8" s="153"/>
      <c r="JC8" s="287"/>
      <c r="JD8" s="153"/>
      <c r="JE8" s="287"/>
      <c r="JF8" s="192"/>
      <c r="JG8" s="153"/>
      <c r="JH8" s="290"/>
      <c r="JI8" s="290"/>
      <c r="JJ8" s="153"/>
      <c r="JK8" s="291"/>
      <c r="JL8" s="153"/>
      <c r="JM8" s="153"/>
      <c r="JN8" s="153"/>
      <c r="JO8" s="153"/>
      <c r="JP8" s="153"/>
      <c r="JQ8" s="153"/>
      <c r="JR8" s="153"/>
      <c r="JS8" s="153"/>
      <c r="JT8" s="287"/>
      <c r="JU8" s="287"/>
      <c r="JV8" s="287"/>
      <c r="JW8" s="287"/>
      <c r="JX8" s="153"/>
      <c r="JY8" s="287"/>
      <c r="JZ8" s="287"/>
      <c r="KA8" s="287"/>
      <c r="KB8" s="287"/>
      <c r="KC8" s="287"/>
      <c r="KD8" s="287"/>
      <c r="KE8" s="153"/>
    </row>
    <row r="9" spans="1:291" s="4" customFormat="1" x14ac:dyDescent="0.25">
      <c r="A9" s="311"/>
      <c r="B9" s="15" t="s">
        <v>1406</v>
      </c>
      <c r="C9" s="17" t="s">
        <v>50</v>
      </c>
      <c r="D9" s="18">
        <v>6705071131</v>
      </c>
      <c r="E9" s="88">
        <v>45261</v>
      </c>
      <c r="F9" s="288">
        <v>45453</v>
      </c>
      <c r="G9" s="94">
        <f>DATEDIF(E9, F9, "m")</f>
        <v>6</v>
      </c>
      <c r="H9" s="51"/>
      <c r="I9" s="377" t="s">
        <v>1023</v>
      </c>
      <c r="J9" s="82">
        <v>45453</v>
      </c>
      <c r="K9" s="100">
        <f t="shared" si="0"/>
        <v>6</v>
      </c>
      <c r="L9" s="121">
        <v>4</v>
      </c>
      <c r="M9" s="4" t="s">
        <v>1362</v>
      </c>
      <c r="N9" s="19"/>
      <c r="O9" s="22"/>
      <c r="P9" s="16"/>
      <c r="Q9" s="121"/>
      <c r="R9" s="121"/>
      <c r="S9" s="121">
        <v>10</v>
      </c>
      <c r="T9" s="145"/>
      <c r="U9" s="130"/>
      <c r="V9" s="130"/>
      <c r="W9" s="130"/>
      <c r="X9" s="129"/>
      <c r="Y9" s="129"/>
      <c r="Z9" s="132"/>
      <c r="AA9" s="129"/>
      <c r="AB9" s="133"/>
      <c r="AC9" s="134"/>
      <c r="AD9" s="135"/>
      <c r="AE9" s="136"/>
      <c r="AF9" s="220"/>
      <c r="AG9" s="220"/>
      <c r="AH9" s="220"/>
      <c r="AI9" s="220"/>
      <c r="AJ9" s="220"/>
      <c r="AK9" s="220"/>
      <c r="AL9" s="133"/>
      <c r="AM9" s="152"/>
      <c r="AN9" s="152"/>
      <c r="AO9" s="152"/>
      <c r="AP9" s="137"/>
      <c r="AQ9" s="152"/>
      <c r="AR9" s="152"/>
      <c r="AS9" s="152"/>
      <c r="AT9" s="152"/>
      <c r="AU9" s="152"/>
      <c r="AV9" s="152"/>
      <c r="AW9" s="137"/>
      <c r="AX9" s="137"/>
      <c r="AY9" s="137"/>
      <c r="AZ9" s="137"/>
      <c r="BA9" s="137"/>
      <c r="BB9" s="137"/>
      <c r="BC9" s="137"/>
      <c r="BD9" s="137"/>
      <c r="BE9" s="137"/>
      <c r="BF9" s="137"/>
      <c r="BG9" s="137"/>
      <c r="BH9" s="138"/>
      <c r="BI9" s="152"/>
      <c r="BJ9" s="152"/>
      <c r="BK9" s="152"/>
      <c r="BL9" s="137"/>
      <c r="BM9" s="217"/>
      <c r="BN9" s="137"/>
      <c r="BO9" s="137"/>
      <c r="BP9" s="137"/>
      <c r="BQ9" s="137"/>
      <c r="BR9" s="138"/>
      <c r="BS9" s="138"/>
      <c r="BT9" s="137"/>
      <c r="BU9" s="137"/>
      <c r="BV9" s="137"/>
      <c r="BW9" s="138"/>
      <c r="BX9" s="137"/>
      <c r="BY9" s="137"/>
      <c r="BZ9" s="138"/>
      <c r="CA9" s="138"/>
      <c r="CB9" s="137"/>
      <c r="CC9" s="152"/>
      <c r="CD9" s="186"/>
      <c r="CE9" s="186"/>
      <c r="CF9" s="186"/>
      <c r="CG9" s="186"/>
      <c r="CH9" s="137"/>
      <c r="CI9" s="137"/>
      <c r="CJ9" s="137"/>
      <c r="CK9" s="138"/>
      <c r="CL9" s="137"/>
      <c r="CM9" s="137"/>
      <c r="CN9" s="186"/>
      <c r="CO9" s="137"/>
      <c r="CP9" s="137"/>
      <c r="CQ9" s="137"/>
      <c r="CR9" s="137"/>
      <c r="CS9" s="137"/>
      <c r="CT9" s="137"/>
      <c r="CU9" s="137"/>
      <c r="CV9" s="137"/>
      <c r="CW9" s="137"/>
      <c r="CX9" s="186"/>
      <c r="CY9" s="133"/>
      <c r="CZ9" s="137"/>
      <c r="DA9" s="137"/>
      <c r="DB9" s="186"/>
      <c r="DC9" s="139"/>
      <c r="DD9" s="138"/>
      <c r="DE9" s="137"/>
      <c r="DF9" s="137"/>
      <c r="DG9" s="137"/>
      <c r="DH9" s="137"/>
      <c r="DI9" s="152"/>
      <c r="DJ9" s="186"/>
      <c r="DK9" s="137"/>
      <c r="DL9" s="137"/>
      <c r="DM9" s="137"/>
      <c r="DN9" s="137"/>
      <c r="DO9" s="137"/>
      <c r="DP9" s="137"/>
      <c r="DQ9" s="138"/>
      <c r="DR9" s="133"/>
      <c r="DS9" s="186"/>
      <c r="DT9" s="138"/>
      <c r="DU9" s="138"/>
      <c r="DV9" s="138"/>
      <c r="DW9" s="138"/>
      <c r="DX9" s="186"/>
      <c r="DY9" s="138"/>
      <c r="DZ9" s="138"/>
      <c r="EA9" s="137"/>
      <c r="EB9" s="137"/>
      <c r="EC9" s="137"/>
      <c r="ED9" s="137"/>
      <c r="EE9" s="137"/>
      <c r="EF9" s="186"/>
      <c r="EG9" s="137"/>
      <c r="EH9" s="137"/>
      <c r="EI9" s="137"/>
      <c r="EJ9" s="137"/>
      <c r="EK9" s="137"/>
      <c r="EL9" s="137"/>
      <c r="EM9" s="137"/>
      <c r="EN9" s="137"/>
      <c r="EO9" s="137"/>
      <c r="EP9" s="137"/>
      <c r="EQ9" s="137"/>
      <c r="ER9" s="137"/>
      <c r="ES9" s="137"/>
      <c r="ET9" s="137"/>
      <c r="EU9" s="137"/>
      <c r="EV9" s="137"/>
      <c r="EW9" s="137"/>
      <c r="EX9" s="137"/>
      <c r="EY9" s="137"/>
      <c r="EZ9" s="137"/>
      <c r="FA9" s="137"/>
      <c r="FB9" s="186"/>
      <c r="FC9" s="137"/>
      <c r="FD9" s="137"/>
      <c r="FE9" s="137"/>
      <c r="FF9" s="137"/>
      <c r="FG9" s="137"/>
      <c r="FH9" s="190"/>
      <c r="FI9" s="190"/>
      <c r="FJ9" s="5"/>
      <c r="GZ9" s="5"/>
      <c r="HO9" s="5" t="s">
        <v>1020</v>
      </c>
      <c r="HP9" s="28">
        <v>56</v>
      </c>
      <c r="HQ9" s="288">
        <v>45261</v>
      </c>
      <c r="HR9" s="288"/>
      <c r="HS9" s="288">
        <v>45453</v>
      </c>
      <c r="HT9" s="287">
        <v>6</v>
      </c>
      <c r="HU9" s="287">
        <v>1</v>
      </c>
      <c r="HV9" s="287">
        <v>0</v>
      </c>
      <c r="HW9" s="287">
        <v>0</v>
      </c>
      <c r="HX9" s="287">
        <v>0</v>
      </c>
      <c r="HY9" s="287">
        <v>1</v>
      </c>
      <c r="HZ9" s="287">
        <v>0</v>
      </c>
      <c r="IA9" s="287">
        <v>0</v>
      </c>
      <c r="IB9" s="287"/>
      <c r="IC9" s="287">
        <v>0</v>
      </c>
      <c r="ID9" s="287">
        <v>0</v>
      </c>
      <c r="IE9" s="153" t="s">
        <v>69</v>
      </c>
      <c r="IF9" s="287">
        <v>0</v>
      </c>
      <c r="IG9" s="192"/>
      <c r="IH9" s="192"/>
      <c r="II9" s="153"/>
      <c r="IJ9" s="287">
        <v>0</v>
      </c>
      <c r="IK9" s="153" t="s">
        <v>70</v>
      </c>
      <c r="IL9" s="153"/>
      <c r="IM9" s="153"/>
      <c r="IN9" s="287">
        <v>0</v>
      </c>
      <c r="IO9" s="28">
        <v>0</v>
      </c>
      <c r="IP9" s="294"/>
      <c r="IQ9" s="24"/>
      <c r="IR9" s="24"/>
      <c r="IS9" s="287"/>
      <c r="IT9" s="287"/>
      <c r="IU9" s="287"/>
      <c r="IV9" s="288"/>
      <c r="IW9" s="287"/>
      <c r="IX9" s="287"/>
      <c r="IY9" s="153"/>
      <c r="IZ9" s="287"/>
      <c r="JA9" s="287"/>
      <c r="JB9" s="153"/>
      <c r="JC9" s="287"/>
      <c r="JD9" s="153"/>
      <c r="JE9" s="287"/>
      <c r="JF9" s="192"/>
      <c r="JG9" s="153"/>
      <c r="JH9" s="290"/>
      <c r="JI9" s="290"/>
      <c r="JJ9" s="153"/>
      <c r="JK9" s="291"/>
      <c r="JL9" s="153"/>
      <c r="JM9" s="153"/>
      <c r="JN9" s="153"/>
      <c r="JO9" s="153"/>
      <c r="JP9" s="153"/>
      <c r="JQ9" s="153"/>
      <c r="JR9" s="153"/>
      <c r="JS9" s="153"/>
      <c r="JT9" s="287"/>
      <c r="JU9" s="287"/>
      <c r="JV9" s="287"/>
      <c r="JW9" s="287"/>
      <c r="JX9" s="153"/>
      <c r="JY9" s="287"/>
      <c r="JZ9" s="287"/>
      <c r="KA9" s="287"/>
      <c r="KB9" s="287"/>
      <c r="KC9" s="287"/>
      <c r="KD9" s="287"/>
      <c r="KE9" s="153"/>
    </row>
    <row r="10" spans="1:291" s="4" customFormat="1" x14ac:dyDescent="0.25">
      <c r="A10" s="311"/>
      <c r="B10" s="15" t="s">
        <v>1406</v>
      </c>
      <c r="C10" s="17" t="s">
        <v>50</v>
      </c>
      <c r="D10" s="18">
        <v>6705071131</v>
      </c>
      <c r="E10" s="88">
        <v>45261</v>
      </c>
      <c r="F10" s="23"/>
      <c r="G10" s="94"/>
      <c r="H10" s="51"/>
      <c r="I10" s="377" t="s">
        <v>1023</v>
      </c>
      <c r="J10" s="82">
        <v>45614</v>
      </c>
      <c r="K10" s="100">
        <f t="shared" si="0"/>
        <v>11</v>
      </c>
      <c r="L10" s="121">
        <v>5</v>
      </c>
      <c r="M10" s="4" t="s">
        <v>1842</v>
      </c>
      <c r="N10" s="19">
        <v>124</v>
      </c>
      <c r="O10" s="121">
        <v>2</v>
      </c>
      <c r="P10" s="22">
        <v>3</v>
      </c>
      <c r="Q10" s="22"/>
      <c r="R10" s="121">
        <v>3</v>
      </c>
      <c r="S10" s="121"/>
      <c r="T10" s="342"/>
      <c r="U10" s="130"/>
      <c r="V10" s="130"/>
      <c r="W10" s="130"/>
      <c r="X10" s="129"/>
      <c r="Y10" s="129"/>
      <c r="Z10" s="132"/>
      <c r="AA10" s="129"/>
      <c r="AB10" s="133"/>
      <c r="AC10" s="134"/>
      <c r="AD10" s="135"/>
      <c r="AE10" s="136"/>
      <c r="AF10" s="220"/>
      <c r="AG10" s="220"/>
      <c r="AH10" s="220"/>
      <c r="AI10" s="220"/>
      <c r="AJ10" s="220"/>
      <c r="AK10" s="220"/>
      <c r="AL10" s="133"/>
      <c r="AM10" s="152"/>
      <c r="AN10" s="152"/>
      <c r="AO10" s="152"/>
      <c r="AP10" s="137"/>
      <c r="AQ10" s="152"/>
      <c r="AR10" s="152"/>
      <c r="AS10" s="152"/>
      <c r="AT10" s="152"/>
      <c r="AU10" s="152"/>
      <c r="AV10" s="152"/>
      <c r="AW10" s="137"/>
      <c r="AX10" s="137"/>
      <c r="AY10" s="137"/>
      <c r="AZ10" s="137"/>
      <c r="BA10" s="137"/>
      <c r="BB10" s="137"/>
      <c r="BC10" s="137"/>
      <c r="BD10" s="137"/>
      <c r="BE10" s="137"/>
      <c r="BF10" s="137"/>
      <c r="BG10" s="137"/>
      <c r="BH10" s="138"/>
      <c r="BI10" s="152"/>
      <c r="BJ10" s="152"/>
      <c r="BK10" s="152"/>
      <c r="BL10" s="137"/>
      <c r="BM10" s="217"/>
      <c r="BN10" s="137"/>
      <c r="BO10" s="137"/>
      <c r="BP10" s="137"/>
      <c r="BQ10" s="137"/>
      <c r="BR10" s="138"/>
      <c r="BS10" s="138"/>
      <c r="BT10" s="137"/>
      <c r="BU10" s="137"/>
      <c r="BV10" s="137"/>
      <c r="BW10" s="138"/>
      <c r="BX10" s="137"/>
      <c r="BY10" s="137"/>
      <c r="BZ10" s="138"/>
      <c r="CA10" s="138"/>
      <c r="CB10" s="137"/>
      <c r="CC10" s="152"/>
      <c r="CD10" s="186"/>
      <c r="CE10" s="186"/>
      <c r="CF10" s="186"/>
      <c r="CG10" s="186"/>
      <c r="CH10" s="137"/>
      <c r="CI10" s="137"/>
      <c r="CJ10" s="137"/>
      <c r="CK10" s="138"/>
      <c r="CL10" s="137"/>
      <c r="CM10" s="137"/>
      <c r="CN10" s="186"/>
      <c r="CO10" s="137"/>
      <c r="CP10" s="137"/>
      <c r="CQ10" s="137"/>
      <c r="CR10" s="137"/>
      <c r="CS10" s="137"/>
      <c r="CT10" s="137"/>
      <c r="CU10" s="137"/>
      <c r="CV10" s="137"/>
      <c r="CW10" s="137"/>
      <c r="CX10" s="186"/>
      <c r="CY10" s="133"/>
      <c r="CZ10" s="137"/>
      <c r="DA10" s="137"/>
      <c r="DB10" s="186"/>
      <c r="DC10" s="139"/>
      <c r="DD10" s="138"/>
      <c r="DE10" s="137"/>
      <c r="DF10" s="137"/>
      <c r="DG10" s="137"/>
      <c r="DH10" s="137"/>
      <c r="DI10" s="152"/>
      <c r="DJ10" s="186"/>
      <c r="DK10" s="137"/>
      <c r="DL10" s="137"/>
      <c r="DM10" s="137"/>
      <c r="DN10" s="137"/>
      <c r="DO10" s="137"/>
      <c r="DP10" s="137"/>
      <c r="DQ10" s="138"/>
      <c r="DR10" s="133"/>
      <c r="DS10" s="186"/>
      <c r="DT10" s="138"/>
      <c r="DU10" s="138"/>
      <c r="DV10" s="138"/>
      <c r="DW10" s="138"/>
      <c r="DX10" s="186"/>
      <c r="DY10" s="138"/>
      <c r="DZ10" s="138"/>
      <c r="EA10" s="137"/>
      <c r="EB10" s="137"/>
      <c r="EC10" s="137"/>
      <c r="ED10" s="137"/>
      <c r="EE10" s="137"/>
      <c r="EF10" s="186"/>
      <c r="EG10" s="137"/>
      <c r="EH10" s="137"/>
      <c r="EI10" s="137"/>
      <c r="EJ10" s="137"/>
      <c r="EK10" s="137"/>
      <c r="EL10" s="137"/>
      <c r="EM10" s="137"/>
      <c r="EN10" s="137"/>
      <c r="EO10" s="137"/>
      <c r="EP10" s="137"/>
      <c r="EQ10" s="137"/>
      <c r="ER10" s="137"/>
      <c r="ES10" s="137"/>
      <c r="ET10" s="137"/>
      <c r="EU10" s="137"/>
      <c r="EV10" s="137"/>
      <c r="EW10" s="137"/>
      <c r="EX10" s="137"/>
      <c r="EY10" s="137"/>
      <c r="EZ10" s="137"/>
      <c r="FA10" s="137"/>
      <c r="FB10" s="186"/>
      <c r="FC10" s="137"/>
      <c r="FD10" s="137"/>
      <c r="FE10" s="137"/>
      <c r="FF10" s="137"/>
      <c r="FG10" s="137"/>
      <c r="FH10" s="190"/>
      <c r="FI10" s="190"/>
      <c r="FJ10" s="5"/>
      <c r="GZ10" s="5"/>
      <c r="HO10" s="5"/>
      <c r="HP10" s="17"/>
      <c r="HQ10" s="23"/>
      <c r="HR10" s="23"/>
      <c r="HS10" s="23"/>
      <c r="HT10" s="17"/>
      <c r="HU10" s="17"/>
      <c r="HV10" s="24"/>
      <c r="HW10" s="24"/>
      <c r="HX10" s="24"/>
      <c r="HY10" s="24"/>
      <c r="HZ10" s="24"/>
      <c r="IA10" s="24"/>
      <c r="IB10" s="24"/>
      <c r="IC10" s="24"/>
      <c r="ID10" s="24"/>
      <c r="IE10" s="24"/>
      <c r="IF10" s="24"/>
      <c r="IG10" s="24"/>
      <c r="IH10" s="24"/>
      <c r="II10" s="24"/>
      <c r="IJ10" s="24"/>
      <c r="IK10" s="24"/>
      <c r="IL10" s="24"/>
      <c r="IM10" s="24"/>
      <c r="IN10" s="25"/>
      <c r="IO10" s="25"/>
      <c r="IP10" s="294"/>
      <c r="IQ10" s="24"/>
      <c r="IR10" s="24"/>
      <c r="IS10" s="287"/>
      <c r="IT10" s="287"/>
      <c r="IU10" s="287"/>
      <c r="IV10" s="288"/>
      <c r="IW10" s="287"/>
      <c r="IX10" s="287"/>
      <c r="IY10" s="153"/>
      <c r="IZ10" s="287"/>
      <c r="JA10" s="287"/>
      <c r="JB10" s="153"/>
      <c r="JC10" s="287"/>
      <c r="JD10" s="153"/>
      <c r="JE10" s="287"/>
      <c r="JF10" s="192"/>
      <c r="JG10" s="153"/>
      <c r="JH10" s="290"/>
      <c r="JI10" s="290"/>
      <c r="JJ10" s="153"/>
      <c r="JK10" s="291"/>
      <c r="JL10" s="153"/>
      <c r="JM10" s="153"/>
      <c r="JN10" s="153"/>
      <c r="JO10" s="153"/>
      <c r="JP10" s="153"/>
      <c r="JQ10" s="153"/>
      <c r="JR10" s="153"/>
      <c r="JS10" s="153"/>
      <c r="JT10" s="287"/>
      <c r="JU10" s="287"/>
      <c r="JV10" s="287"/>
      <c r="JW10" s="287"/>
      <c r="JX10" s="153"/>
      <c r="JY10" s="287"/>
      <c r="JZ10" s="287"/>
      <c r="KA10" s="287"/>
      <c r="KB10" s="287"/>
      <c r="KC10" s="287"/>
      <c r="KD10" s="287"/>
      <c r="KE10" s="153"/>
    </row>
    <row r="11" spans="1:291" s="4" customFormat="1" x14ac:dyDescent="0.25">
      <c r="A11" s="311"/>
      <c r="B11" s="15" t="s">
        <v>1406</v>
      </c>
      <c r="C11" s="17" t="s">
        <v>50</v>
      </c>
      <c r="D11" s="18">
        <v>6705071131</v>
      </c>
      <c r="E11" s="88">
        <v>45261</v>
      </c>
      <c r="F11" s="288"/>
      <c r="G11" s="94"/>
      <c r="H11" s="51"/>
      <c r="I11" s="377"/>
      <c r="J11" s="82"/>
      <c r="K11" s="100"/>
      <c r="L11" s="121"/>
      <c r="N11" s="19"/>
      <c r="O11" s="121"/>
      <c r="P11" s="22"/>
      <c r="Q11" s="22"/>
      <c r="R11" s="121"/>
      <c r="S11" s="121"/>
      <c r="T11" s="342"/>
      <c r="U11" s="130"/>
      <c r="V11" s="130"/>
      <c r="W11" s="130"/>
      <c r="X11" s="129"/>
      <c r="Y11" s="129"/>
      <c r="Z11" s="132"/>
      <c r="AA11" s="129"/>
      <c r="AB11" s="133"/>
      <c r="AC11" s="134"/>
      <c r="AD11" s="135"/>
      <c r="AE11" s="136"/>
      <c r="AF11" s="220"/>
      <c r="AG11" s="220"/>
      <c r="AH11" s="220"/>
      <c r="AI11" s="220"/>
      <c r="AJ11" s="220"/>
      <c r="AK11" s="220"/>
      <c r="AL11" s="133"/>
      <c r="AM11" s="152"/>
      <c r="AN11" s="152"/>
      <c r="AO11" s="152"/>
      <c r="AP11" s="137"/>
      <c r="AQ11" s="152"/>
      <c r="AR11" s="152"/>
      <c r="AS11" s="152"/>
      <c r="AT11" s="152"/>
      <c r="AU11" s="152"/>
      <c r="AV11" s="152"/>
      <c r="AW11" s="137"/>
      <c r="AX11" s="137"/>
      <c r="AY11" s="137"/>
      <c r="AZ11" s="137"/>
      <c r="BA11" s="137"/>
      <c r="BB11" s="137"/>
      <c r="BC11" s="137"/>
      <c r="BD11" s="137"/>
      <c r="BE11" s="137"/>
      <c r="BF11" s="137"/>
      <c r="BG11" s="137"/>
      <c r="BH11" s="138"/>
      <c r="BI11" s="152"/>
      <c r="BJ11" s="152"/>
      <c r="BK11" s="152"/>
      <c r="BL11" s="137"/>
      <c r="BM11" s="217"/>
      <c r="BN11" s="137"/>
      <c r="BO11" s="137"/>
      <c r="BP11" s="137"/>
      <c r="BQ11" s="137"/>
      <c r="BR11" s="138"/>
      <c r="BS11" s="138"/>
      <c r="BT11" s="137"/>
      <c r="BU11" s="137"/>
      <c r="BV11" s="137"/>
      <c r="BW11" s="138"/>
      <c r="BX11" s="137"/>
      <c r="BY11" s="137"/>
      <c r="BZ11" s="138"/>
      <c r="CA11" s="138"/>
      <c r="CB11" s="137"/>
      <c r="CC11" s="152"/>
      <c r="CD11" s="186"/>
      <c r="CE11" s="186"/>
      <c r="CF11" s="186"/>
      <c r="CG11" s="186"/>
      <c r="CH11" s="137"/>
      <c r="CI11" s="137"/>
      <c r="CJ11" s="137"/>
      <c r="CK11" s="138"/>
      <c r="CL11" s="137"/>
      <c r="CM11" s="137"/>
      <c r="CN11" s="186"/>
      <c r="CO11" s="137"/>
      <c r="CP11" s="137"/>
      <c r="CQ11" s="137"/>
      <c r="CR11" s="137"/>
      <c r="CS11" s="137"/>
      <c r="CT11" s="137"/>
      <c r="CU11" s="137"/>
      <c r="CV11" s="137"/>
      <c r="CW11" s="137"/>
      <c r="CX11" s="186"/>
      <c r="CY11" s="133"/>
      <c r="CZ11" s="137"/>
      <c r="DA11" s="137"/>
      <c r="DB11" s="186"/>
      <c r="DC11" s="139"/>
      <c r="DD11" s="138"/>
      <c r="DE11" s="137"/>
      <c r="DF11" s="137"/>
      <c r="DG11" s="137"/>
      <c r="DH11" s="137"/>
      <c r="DI11" s="152"/>
      <c r="DJ11" s="186"/>
      <c r="DK11" s="137"/>
      <c r="DL11" s="137"/>
      <c r="DM11" s="137"/>
      <c r="DN11" s="137"/>
      <c r="DO11" s="137"/>
      <c r="DP11" s="137"/>
      <c r="DQ11" s="138"/>
      <c r="DR11" s="133"/>
      <c r="DS11" s="186"/>
      <c r="DT11" s="138"/>
      <c r="DU11" s="138"/>
      <c r="DV11" s="138"/>
      <c r="DW11" s="138"/>
      <c r="DX11" s="186"/>
      <c r="DY11" s="138"/>
      <c r="DZ11" s="138"/>
      <c r="EA11" s="137"/>
      <c r="EB11" s="137"/>
      <c r="EC11" s="137"/>
      <c r="ED11" s="137"/>
      <c r="EE11" s="137"/>
      <c r="EF11" s="186"/>
      <c r="EG11" s="137"/>
      <c r="EH11" s="137"/>
      <c r="EI11" s="137"/>
      <c r="EJ11" s="137"/>
      <c r="EK11" s="137"/>
      <c r="EL11" s="137"/>
      <c r="EM11" s="137"/>
      <c r="EN11" s="137"/>
      <c r="EO11" s="137"/>
      <c r="EP11" s="137"/>
      <c r="EQ11" s="137"/>
      <c r="ER11" s="137"/>
      <c r="ES11" s="137"/>
      <c r="ET11" s="137"/>
      <c r="EU11" s="137"/>
      <c r="EV11" s="137"/>
      <c r="EW11" s="137"/>
      <c r="EX11" s="137"/>
      <c r="EY11" s="137"/>
      <c r="EZ11" s="137"/>
      <c r="FA11" s="137"/>
      <c r="FB11" s="186"/>
      <c r="FC11" s="137"/>
      <c r="FD11" s="137"/>
      <c r="FE11" s="137"/>
      <c r="FF11" s="137"/>
      <c r="FG11" s="137"/>
      <c r="FH11" s="190"/>
      <c r="FI11" s="190"/>
      <c r="FJ11" s="5"/>
      <c r="GZ11" s="5"/>
      <c r="HO11" s="5"/>
      <c r="HP11" s="17"/>
      <c r="HQ11" s="23"/>
      <c r="HR11" s="23"/>
      <c r="HS11" s="23"/>
      <c r="HT11" s="17"/>
      <c r="HU11" s="17"/>
      <c r="HV11" s="24"/>
      <c r="HW11" s="24"/>
      <c r="HX11" s="24"/>
      <c r="HY11" s="24"/>
      <c r="HZ11" s="24"/>
      <c r="IA11" s="24"/>
      <c r="IB11" s="24"/>
      <c r="IC11" s="24"/>
      <c r="ID11" s="24"/>
      <c r="IE11" s="24"/>
      <c r="IF11" s="24"/>
      <c r="IG11" s="24"/>
      <c r="IH11" s="24"/>
      <c r="II11" s="24"/>
      <c r="IJ11" s="24"/>
      <c r="IK11" s="24"/>
      <c r="IL11" s="24"/>
      <c r="IM11" s="24"/>
      <c r="IN11" s="25"/>
      <c r="IO11" s="25"/>
      <c r="IP11" s="294"/>
      <c r="IQ11" s="24"/>
      <c r="IR11" s="24"/>
      <c r="IS11" s="287"/>
      <c r="IT11" s="287"/>
      <c r="IU11" s="287"/>
      <c r="IV11" s="288"/>
      <c r="IW11" s="287"/>
      <c r="IX11" s="287"/>
      <c r="IY11" s="153"/>
      <c r="IZ11" s="287"/>
      <c r="JA11" s="287"/>
      <c r="JB11" s="153"/>
      <c r="JC11" s="287"/>
      <c r="JD11" s="153"/>
      <c r="JE11" s="287"/>
      <c r="JF11" s="192"/>
      <c r="JG11" s="153"/>
      <c r="JH11" s="290"/>
      <c r="JI11" s="290"/>
      <c r="JJ11" s="153"/>
      <c r="JK11" s="291"/>
      <c r="JL11" s="153"/>
      <c r="JM11" s="153"/>
      <c r="JN11" s="153"/>
      <c r="JO11" s="153"/>
      <c r="JP11" s="153"/>
      <c r="JQ11" s="153"/>
      <c r="JR11" s="153"/>
      <c r="JS11" s="153"/>
      <c r="JT11" s="287"/>
      <c r="JU11" s="287"/>
      <c r="JV11" s="287"/>
      <c r="JW11" s="287"/>
      <c r="JX11" s="153"/>
      <c r="JY11" s="287"/>
      <c r="JZ11" s="287"/>
      <c r="KA11" s="287"/>
      <c r="KB11" s="287"/>
      <c r="KC11" s="287"/>
      <c r="KD11" s="287"/>
      <c r="KE11" s="153"/>
    </row>
    <row r="12" spans="1:291" s="4" customFormat="1" x14ac:dyDescent="0.25">
      <c r="A12" s="311"/>
      <c r="B12" s="15" t="s">
        <v>1406</v>
      </c>
      <c r="C12" s="17" t="s">
        <v>50</v>
      </c>
      <c r="D12" s="18">
        <v>6705071131</v>
      </c>
      <c r="E12" s="88">
        <v>45261</v>
      </c>
      <c r="F12" s="23"/>
      <c r="G12" s="94"/>
      <c r="H12" s="51"/>
      <c r="I12" s="377" t="s">
        <v>1023</v>
      </c>
      <c r="J12" s="82">
        <v>45622</v>
      </c>
      <c r="K12" s="100">
        <f t="shared" si="0"/>
        <v>11</v>
      </c>
      <c r="L12" s="121">
        <v>6</v>
      </c>
      <c r="M12" s="4" t="s">
        <v>1858</v>
      </c>
      <c r="N12" s="19"/>
      <c r="O12" s="121">
        <v>2</v>
      </c>
      <c r="P12" s="22">
        <v>3</v>
      </c>
      <c r="Q12" s="22"/>
      <c r="R12" s="121">
        <v>3</v>
      </c>
      <c r="S12" s="121"/>
      <c r="T12" s="342"/>
      <c r="U12" s="130"/>
      <c r="V12" s="130"/>
      <c r="W12" s="130"/>
      <c r="X12" s="129"/>
      <c r="Y12" s="129"/>
      <c r="Z12" s="132"/>
      <c r="AA12" s="129"/>
      <c r="AB12" s="133"/>
      <c r="AC12" s="134"/>
      <c r="AD12" s="135"/>
      <c r="AE12" s="136"/>
      <c r="AF12" s="220"/>
      <c r="AG12" s="220"/>
      <c r="AH12" s="220"/>
      <c r="AI12" s="220"/>
      <c r="AJ12" s="220"/>
      <c r="AK12" s="220"/>
      <c r="AL12" s="133"/>
      <c r="AM12" s="152"/>
      <c r="AN12" s="152"/>
      <c r="AO12" s="152"/>
      <c r="AP12" s="137"/>
      <c r="AQ12" s="152"/>
      <c r="AR12" s="152"/>
      <c r="AS12" s="152"/>
      <c r="AT12" s="152"/>
      <c r="AU12" s="152"/>
      <c r="AV12" s="152"/>
      <c r="AW12" s="137"/>
      <c r="AX12" s="137"/>
      <c r="AY12" s="137"/>
      <c r="AZ12" s="137"/>
      <c r="BA12" s="137"/>
      <c r="BB12" s="137"/>
      <c r="BC12" s="137"/>
      <c r="BD12" s="137"/>
      <c r="BE12" s="137"/>
      <c r="BF12" s="137"/>
      <c r="BG12" s="137"/>
      <c r="BH12" s="138"/>
      <c r="BI12" s="152"/>
      <c r="BJ12" s="152"/>
      <c r="BK12" s="152"/>
      <c r="BL12" s="137"/>
      <c r="BM12" s="217"/>
      <c r="BN12" s="137"/>
      <c r="BO12" s="137"/>
      <c r="BP12" s="137"/>
      <c r="BQ12" s="137"/>
      <c r="BR12" s="138"/>
      <c r="BS12" s="138"/>
      <c r="BT12" s="137"/>
      <c r="BU12" s="137"/>
      <c r="BV12" s="137"/>
      <c r="BW12" s="138"/>
      <c r="BX12" s="137"/>
      <c r="BY12" s="137"/>
      <c r="BZ12" s="138"/>
      <c r="CA12" s="138"/>
      <c r="CB12" s="137"/>
      <c r="CC12" s="152"/>
      <c r="CD12" s="186"/>
      <c r="CE12" s="186"/>
      <c r="CF12" s="186"/>
      <c r="CG12" s="186"/>
      <c r="CH12" s="137"/>
      <c r="CI12" s="137"/>
      <c r="CJ12" s="137"/>
      <c r="CK12" s="138"/>
      <c r="CL12" s="137"/>
      <c r="CM12" s="137"/>
      <c r="CN12" s="186"/>
      <c r="CO12" s="137"/>
      <c r="CP12" s="137"/>
      <c r="CQ12" s="137"/>
      <c r="CR12" s="137"/>
      <c r="CS12" s="137"/>
      <c r="CT12" s="137"/>
      <c r="CU12" s="137"/>
      <c r="CV12" s="137"/>
      <c r="CW12" s="137"/>
      <c r="CX12" s="186"/>
      <c r="CY12" s="133"/>
      <c r="CZ12" s="137"/>
      <c r="DA12" s="137"/>
      <c r="DB12" s="186"/>
      <c r="DC12" s="139"/>
      <c r="DD12" s="138"/>
      <c r="DE12" s="137"/>
      <c r="DF12" s="137"/>
      <c r="DG12" s="137"/>
      <c r="DH12" s="137"/>
      <c r="DI12" s="152"/>
      <c r="DJ12" s="186"/>
      <c r="DK12" s="137"/>
      <c r="DL12" s="137"/>
      <c r="DM12" s="137"/>
      <c r="DN12" s="137"/>
      <c r="DO12" s="137"/>
      <c r="DP12" s="137"/>
      <c r="DQ12" s="138"/>
      <c r="DR12" s="133"/>
      <c r="DS12" s="186"/>
      <c r="DT12" s="138"/>
      <c r="DU12" s="138"/>
      <c r="DV12" s="138"/>
      <c r="DW12" s="138"/>
      <c r="DX12" s="186"/>
      <c r="DY12" s="138"/>
      <c r="DZ12" s="138"/>
      <c r="EA12" s="137"/>
      <c r="EB12" s="137"/>
      <c r="EC12" s="137"/>
      <c r="ED12" s="137"/>
      <c r="EE12" s="137"/>
      <c r="EF12" s="186"/>
      <c r="EG12" s="137"/>
      <c r="EH12" s="137"/>
      <c r="EI12" s="137"/>
      <c r="EJ12" s="137"/>
      <c r="EK12" s="137"/>
      <c r="EL12" s="137"/>
      <c r="EM12" s="137"/>
      <c r="EN12" s="137"/>
      <c r="EO12" s="137"/>
      <c r="EP12" s="137"/>
      <c r="EQ12" s="137"/>
      <c r="ER12" s="137"/>
      <c r="ES12" s="137"/>
      <c r="ET12" s="137"/>
      <c r="EU12" s="137"/>
      <c r="EV12" s="137"/>
      <c r="EW12" s="137"/>
      <c r="EX12" s="137"/>
      <c r="EY12" s="137"/>
      <c r="EZ12" s="137"/>
      <c r="FA12" s="137"/>
      <c r="FB12" s="186"/>
      <c r="FC12" s="137"/>
      <c r="FD12" s="137"/>
      <c r="FE12" s="137"/>
      <c r="FF12" s="137"/>
      <c r="FG12" s="137"/>
      <c r="FH12" s="190"/>
      <c r="FI12" s="190"/>
      <c r="FJ12" s="5"/>
      <c r="GZ12" s="5"/>
      <c r="HO12" s="5"/>
      <c r="HP12" s="17"/>
      <c r="HQ12" s="23"/>
      <c r="HR12" s="23"/>
      <c r="HS12" s="23"/>
      <c r="HT12" s="17"/>
      <c r="HU12" s="17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5"/>
      <c r="IO12" s="25"/>
      <c r="IP12" s="294"/>
      <c r="IQ12" s="24"/>
      <c r="IR12" s="24"/>
      <c r="IS12" s="287"/>
      <c r="IT12" s="287"/>
      <c r="IU12" s="287"/>
      <c r="IV12" s="288"/>
      <c r="IW12" s="287"/>
      <c r="IX12" s="287"/>
      <c r="IY12" s="153"/>
      <c r="IZ12" s="287"/>
      <c r="JA12" s="287"/>
      <c r="JB12" s="153"/>
      <c r="JC12" s="287"/>
      <c r="JD12" s="153"/>
      <c r="JE12" s="287"/>
      <c r="JF12" s="192"/>
      <c r="JG12" s="153"/>
      <c r="JH12" s="290"/>
      <c r="JI12" s="290"/>
      <c r="JJ12" s="153"/>
      <c r="JK12" s="291"/>
      <c r="JL12" s="153"/>
      <c r="JM12" s="153"/>
      <c r="JN12" s="153"/>
      <c r="JO12" s="153"/>
      <c r="JP12" s="153"/>
      <c r="JQ12" s="153"/>
      <c r="JR12" s="153"/>
      <c r="JS12" s="153"/>
      <c r="JT12" s="287"/>
      <c r="JU12" s="287"/>
      <c r="JV12" s="287"/>
      <c r="JW12" s="287"/>
      <c r="JX12" s="153"/>
      <c r="JY12" s="287"/>
      <c r="JZ12" s="287"/>
      <c r="KA12" s="287"/>
      <c r="KB12" s="287"/>
      <c r="KC12" s="287"/>
      <c r="KD12" s="287"/>
      <c r="KE12" s="153"/>
    </row>
    <row r="13" spans="1:291" s="4" customFormat="1" x14ac:dyDescent="0.25">
      <c r="A13" s="311"/>
      <c r="B13" s="15" t="s">
        <v>1406</v>
      </c>
      <c r="C13" s="17" t="s">
        <v>50</v>
      </c>
      <c r="D13" s="18">
        <v>6705071131</v>
      </c>
      <c r="E13" s="88">
        <v>45261</v>
      </c>
      <c r="F13" s="23"/>
      <c r="G13" s="94"/>
      <c r="H13" s="51"/>
      <c r="I13" s="377" t="s">
        <v>1023</v>
      </c>
      <c r="J13" s="82">
        <v>45624</v>
      </c>
      <c r="K13" s="100">
        <f t="shared" si="0"/>
        <v>11</v>
      </c>
      <c r="L13" s="121">
        <v>7</v>
      </c>
      <c r="M13" s="4" t="s">
        <v>1862</v>
      </c>
      <c r="N13" s="121">
        <v>2</v>
      </c>
      <c r="O13" s="22">
        <v>3</v>
      </c>
      <c r="P13" s="22"/>
      <c r="Q13" s="121">
        <v>3</v>
      </c>
      <c r="R13" s="121"/>
      <c r="S13" s="121"/>
      <c r="T13" s="342"/>
      <c r="U13" s="130"/>
      <c r="V13" s="130"/>
      <c r="W13" s="130"/>
      <c r="X13" s="129"/>
      <c r="Y13" s="129"/>
      <c r="Z13" s="132"/>
      <c r="AA13" s="129"/>
      <c r="AB13" s="133"/>
      <c r="AC13" s="134"/>
      <c r="AD13" s="135"/>
      <c r="AE13" s="136"/>
      <c r="AF13" s="220"/>
      <c r="AG13" s="220"/>
      <c r="AH13" s="220"/>
      <c r="AI13" s="220"/>
      <c r="AJ13" s="220"/>
      <c r="AK13" s="220"/>
      <c r="AL13" s="133"/>
      <c r="AM13" s="152"/>
      <c r="AN13" s="152"/>
      <c r="AO13" s="152"/>
      <c r="AP13" s="137"/>
      <c r="AQ13" s="152"/>
      <c r="AR13" s="152"/>
      <c r="AS13" s="152"/>
      <c r="AT13" s="152"/>
      <c r="AU13" s="152"/>
      <c r="AV13" s="152"/>
      <c r="AW13" s="137"/>
      <c r="AX13" s="137"/>
      <c r="AY13" s="137"/>
      <c r="AZ13" s="137"/>
      <c r="BA13" s="137"/>
      <c r="BB13" s="137"/>
      <c r="BC13" s="137"/>
      <c r="BD13" s="137"/>
      <c r="BE13" s="137"/>
      <c r="BF13" s="137"/>
      <c r="BG13" s="137"/>
      <c r="BH13" s="138"/>
      <c r="BI13" s="152"/>
      <c r="BJ13" s="152"/>
      <c r="BK13" s="152"/>
      <c r="BL13" s="137"/>
      <c r="BM13" s="217"/>
      <c r="BN13" s="137"/>
      <c r="BO13" s="137"/>
      <c r="BP13" s="137"/>
      <c r="BQ13" s="137"/>
      <c r="BR13" s="138"/>
      <c r="BS13" s="138"/>
      <c r="BT13" s="137"/>
      <c r="BU13" s="137"/>
      <c r="BV13" s="137"/>
      <c r="BW13" s="138"/>
      <c r="BX13" s="137"/>
      <c r="BY13" s="137"/>
      <c r="BZ13" s="138"/>
      <c r="CA13" s="138"/>
      <c r="CB13" s="137"/>
      <c r="CC13" s="152"/>
      <c r="CD13" s="186"/>
      <c r="CE13" s="186"/>
      <c r="CF13" s="186"/>
      <c r="CG13" s="186"/>
      <c r="CH13" s="137"/>
      <c r="CI13" s="137"/>
      <c r="CJ13" s="137"/>
      <c r="CK13" s="138"/>
      <c r="CL13" s="137"/>
      <c r="CM13" s="137"/>
      <c r="CN13" s="186"/>
      <c r="CO13" s="137"/>
      <c r="CP13" s="137"/>
      <c r="CQ13" s="137"/>
      <c r="CR13" s="137"/>
      <c r="CS13" s="137"/>
      <c r="CT13" s="137"/>
      <c r="CU13" s="137"/>
      <c r="CV13" s="137"/>
      <c r="CW13" s="137"/>
      <c r="CX13" s="186"/>
      <c r="CY13" s="133"/>
      <c r="CZ13" s="137"/>
      <c r="DA13" s="137"/>
      <c r="DB13" s="186"/>
      <c r="DC13" s="139"/>
      <c r="DD13" s="138"/>
      <c r="DE13" s="137"/>
      <c r="DF13" s="137"/>
      <c r="DG13" s="137"/>
      <c r="DH13" s="137"/>
      <c r="DI13" s="152"/>
      <c r="DJ13" s="186"/>
      <c r="DK13" s="137"/>
      <c r="DL13" s="137"/>
      <c r="DM13" s="137"/>
      <c r="DN13" s="137"/>
      <c r="DO13" s="137"/>
      <c r="DP13" s="137"/>
      <c r="DQ13" s="138"/>
      <c r="DR13" s="133"/>
      <c r="DS13" s="186"/>
      <c r="DT13" s="138"/>
      <c r="DU13" s="138"/>
      <c r="DV13" s="138"/>
      <c r="DW13" s="138"/>
      <c r="DX13" s="186"/>
      <c r="DY13" s="138"/>
      <c r="DZ13" s="138"/>
      <c r="EA13" s="137"/>
      <c r="EB13" s="137"/>
      <c r="EC13" s="137"/>
      <c r="ED13" s="137"/>
      <c r="EE13" s="137"/>
      <c r="EF13" s="186"/>
      <c r="EG13" s="137"/>
      <c r="EH13" s="137"/>
      <c r="EI13" s="137"/>
      <c r="EJ13" s="137"/>
      <c r="EK13" s="137"/>
      <c r="EL13" s="137"/>
      <c r="EM13" s="137"/>
      <c r="EN13" s="137"/>
      <c r="EO13" s="137"/>
      <c r="EP13" s="137"/>
      <c r="EQ13" s="137"/>
      <c r="ER13" s="137"/>
      <c r="ES13" s="137"/>
      <c r="ET13" s="137"/>
      <c r="EU13" s="137"/>
      <c r="EV13" s="137"/>
      <c r="EW13" s="137"/>
      <c r="EX13" s="137"/>
      <c r="EY13" s="137"/>
      <c r="EZ13" s="137"/>
      <c r="FA13" s="137"/>
      <c r="FB13" s="186"/>
      <c r="FC13" s="137"/>
      <c r="FD13" s="137"/>
      <c r="FE13" s="137"/>
      <c r="FF13" s="137"/>
      <c r="FG13" s="137"/>
      <c r="FH13" s="190"/>
      <c r="FI13" s="190"/>
      <c r="FJ13" s="5"/>
      <c r="GZ13" s="5"/>
      <c r="HO13" s="5"/>
      <c r="HP13" s="17"/>
      <c r="HQ13" s="23"/>
      <c r="HR13" s="23"/>
      <c r="HS13" s="23"/>
      <c r="HT13" s="17"/>
      <c r="HU13" s="17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5"/>
      <c r="IO13" s="25"/>
      <c r="IP13" s="294"/>
      <c r="IQ13" s="24"/>
      <c r="IR13" s="24"/>
      <c r="IS13" s="287"/>
      <c r="IT13" s="287"/>
      <c r="IU13" s="287"/>
      <c r="IV13" s="288"/>
      <c r="IW13" s="287"/>
      <c r="IX13" s="287"/>
      <c r="IY13" s="153"/>
      <c r="IZ13" s="287"/>
      <c r="JA13" s="287"/>
      <c r="JB13" s="153"/>
      <c r="JC13" s="287"/>
      <c r="JD13" s="153"/>
      <c r="JE13" s="287"/>
      <c r="JF13" s="192"/>
      <c r="JG13" s="153"/>
      <c r="JH13" s="290"/>
      <c r="JI13" s="290"/>
      <c r="JJ13" s="153"/>
      <c r="JK13" s="291"/>
      <c r="JL13" s="153"/>
      <c r="JM13" s="153"/>
      <c r="JN13" s="153"/>
      <c r="JO13" s="153"/>
      <c r="JP13" s="153"/>
      <c r="JQ13" s="153"/>
      <c r="JR13" s="153"/>
      <c r="JS13" s="153"/>
      <c r="JT13" s="287"/>
      <c r="JU13" s="287"/>
      <c r="JV13" s="287"/>
      <c r="JW13" s="287"/>
      <c r="JX13" s="153"/>
      <c r="JY13" s="287"/>
      <c r="JZ13" s="287"/>
      <c r="KA13" s="287"/>
      <c r="KB13" s="287"/>
      <c r="KC13" s="287"/>
      <c r="KD13" s="287"/>
      <c r="KE13" s="153"/>
    </row>
    <row r="14" spans="1:291" s="4" customFormat="1" x14ac:dyDescent="0.25">
      <c r="A14" s="311"/>
      <c r="B14" s="15" t="s">
        <v>1406</v>
      </c>
      <c r="C14" s="17" t="s">
        <v>50</v>
      </c>
      <c r="D14" s="18">
        <v>6705071131</v>
      </c>
      <c r="E14" s="88">
        <v>45261</v>
      </c>
      <c r="F14" s="288">
        <v>45619</v>
      </c>
      <c r="G14" s="94">
        <f>DATEDIF(E14, F14, "m")</f>
        <v>11</v>
      </c>
      <c r="H14" s="51"/>
      <c r="I14" s="377" t="s">
        <v>1023</v>
      </c>
      <c r="J14" s="82">
        <v>45624</v>
      </c>
      <c r="K14" s="100">
        <f t="shared" si="0"/>
        <v>11</v>
      </c>
      <c r="L14" s="121">
        <v>8</v>
      </c>
      <c r="M14" s="4" t="s">
        <v>1863</v>
      </c>
      <c r="N14" s="22"/>
      <c r="O14" s="16"/>
      <c r="P14" s="121"/>
      <c r="Q14" s="121"/>
      <c r="R14" s="121">
        <v>10</v>
      </c>
      <c r="S14" s="121"/>
      <c r="T14" s="145"/>
      <c r="U14" s="130"/>
      <c r="V14" s="130"/>
      <c r="W14" s="130"/>
      <c r="X14" s="129"/>
      <c r="Y14" s="129"/>
      <c r="Z14" s="132"/>
      <c r="AA14" s="129"/>
      <c r="AB14" s="133"/>
      <c r="AC14" s="134"/>
      <c r="AD14" s="135"/>
      <c r="AE14" s="136"/>
      <c r="AF14" s="220"/>
      <c r="AG14" s="220"/>
      <c r="AH14" s="220"/>
      <c r="AI14" s="220"/>
      <c r="AJ14" s="220"/>
      <c r="AK14" s="220"/>
      <c r="AL14" s="133"/>
      <c r="AM14" s="152"/>
      <c r="AN14" s="152"/>
      <c r="AO14" s="152"/>
      <c r="AP14" s="137"/>
      <c r="AQ14" s="152"/>
      <c r="AR14" s="152"/>
      <c r="AS14" s="152"/>
      <c r="AT14" s="152"/>
      <c r="AU14" s="152"/>
      <c r="AV14" s="152"/>
      <c r="AW14" s="137"/>
      <c r="AX14" s="137"/>
      <c r="AY14" s="137"/>
      <c r="AZ14" s="137"/>
      <c r="BA14" s="137"/>
      <c r="BB14" s="137"/>
      <c r="BC14" s="137"/>
      <c r="BD14" s="137"/>
      <c r="BE14" s="137"/>
      <c r="BF14" s="137"/>
      <c r="BG14" s="137"/>
      <c r="BH14" s="138"/>
      <c r="BI14" s="152"/>
      <c r="BJ14" s="152"/>
      <c r="BK14" s="152"/>
      <c r="BL14" s="137"/>
      <c r="BM14" s="217"/>
      <c r="BN14" s="137"/>
      <c r="BO14" s="137"/>
      <c r="BP14" s="137"/>
      <c r="BQ14" s="137"/>
      <c r="BR14" s="138"/>
      <c r="BS14" s="138"/>
      <c r="BT14" s="137"/>
      <c r="BU14" s="137"/>
      <c r="BV14" s="137"/>
      <c r="BW14" s="138"/>
      <c r="BX14" s="137"/>
      <c r="BY14" s="137"/>
      <c r="BZ14" s="138"/>
      <c r="CA14" s="138"/>
      <c r="CB14" s="137"/>
      <c r="CC14" s="152"/>
      <c r="CD14" s="186"/>
      <c r="CE14" s="186"/>
      <c r="CF14" s="186"/>
      <c r="CG14" s="186"/>
      <c r="CH14" s="137"/>
      <c r="CI14" s="137"/>
      <c r="CJ14" s="137"/>
      <c r="CK14" s="138"/>
      <c r="CL14" s="137"/>
      <c r="CM14" s="137"/>
      <c r="CN14" s="186"/>
      <c r="CO14" s="137"/>
      <c r="CP14" s="137"/>
      <c r="CQ14" s="137"/>
      <c r="CR14" s="137"/>
      <c r="CS14" s="137"/>
      <c r="CT14" s="137"/>
      <c r="CU14" s="137"/>
      <c r="CV14" s="137"/>
      <c r="CW14" s="137"/>
      <c r="CX14" s="186"/>
      <c r="CY14" s="133"/>
      <c r="CZ14" s="137"/>
      <c r="DA14" s="137"/>
      <c r="DB14" s="186"/>
      <c r="DC14" s="139"/>
      <c r="DD14" s="138"/>
      <c r="DE14" s="137"/>
      <c r="DF14" s="137"/>
      <c r="DG14" s="137"/>
      <c r="DH14" s="137"/>
      <c r="DI14" s="152"/>
      <c r="DJ14" s="186"/>
      <c r="DK14" s="137"/>
      <c r="DL14" s="137"/>
      <c r="DM14" s="137"/>
      <c r="DN14" s="137"/>
      <c r="DO14" s="137"/>
      <c r="DP14" s="137"/>
      <c r="DQ14" s="138"/>
      <c r="DR14" s="133"/>
      <c r="DS14" s="186"/>
      <c r="DT14" s="138"/>
      <c r="DU14" s="138"/>
      <c r="DV14" s="138"/>
      <c r="DW14" s="138"/>
      <c r="DX14" s="186"/>
      <c r="DY14" s="138"/>
      <c r="DZ14" s="138"/>
      <c r="EA14" s="137"/>
      <c r="EB14" s="137"/>
      <c r="EC14" s="137"/>
      <c r="ED14" s="137"/>
      <c r="EE14" s="137"/>
      <c r="EF14" s="186"/>
      <c r="EG14" s="137"/>
      <c r="EH14" s="137"/>
      <c r="EI14" s="137"/>
      <c r="EJ14" s="137"/>
      <c r="EK14" s="137"/>
      <c r="EL14" s="137"/>
      <c r="EM14" s="137"/>
      <c r="EN14" s="137"/>
      <c r="EO14" s="137"/>
      <c r="EP14" s="137"/>
      <c r="EQ14" s="137"/>
      <c r="ER14" s="137"/>
      <c r="ES14" s="137"/>
      <c r="ET14" s="137"/>
      <c r="EU14" s="137"/>
      <c r="EV14" s="137"/>
      <c r="EW14" s="137"/>
      <c r="EX14" s="137"/>
      <c r="EY14" s="137"/>
      <c r="EZ14" s="137"/>
      <c r="FA14" s="137"/>
      <c r="FB14" s="186"/>
      <c r="FC14" s="137"/>
      <c r="FD14" s="137"/>
      <c r="FE14" s="137"/>
      <c r="FF14" s="137"/>
      <c r="FG14" s="137"/>
      <c r="FH14" s="190"/>
      <c r="FI14" s="190"/>
      <c r="FJ14" s="5"/>
      <c r="GZ14" s="5"/>
      <c r="HO14" s="5" t="s">
        <v>1020</v>
      </c>
      <c r="HP14" s="28">
        <v>56</v>
      </c>
      <c r="HQ14" s="288">
        <v>45261</v>
      </c>
      <c r="HR14" s="288"/>
      <c r="HS14" s="288">
        <v>45619</v>
      </c>
      <c r="HT14" s="287">
        <v>12</v>
      </c>
      <c r="HU14" s="287">
        <v>1</v>
      </c>
      <c r="HV14" s="287">
        <v>0</v>
      </c>
      <c r="HW14" s="287">
        <v>0</v>
      </c>
      <c r="HX14" s="287">
        <v>0</v>
      </c>
      <c r="HY14" s="287">
        <v>1</v>
      </c>
      <c r="HZ14" s="287">
        <v>0</v>
      </c>
      <c r="IA14" s="287">
        <v>0</v>
      </c>
      <c r="IB14" s="287">
        <v>0</v>
      </c>
      <c r="IC14" s="287">
        <v>0</v>
      </c>
      <c r="ID14" s="287">
        <v>0</v>
      </c>
      <c r="IE14" s="153" t="s">
        <v>69</v>
      </c>
      <c r="IF14" s="287">
        <v>0</v>
      </c>
      <c r="IG14" s="192"/>
      <c r="IH14" s="192"/>
      <c r="II14" s="153"/>
      <c r="IJ14" s="287">
        <v>0</v>
      </c>
      <c r="IK14" s="153" t="s">
        <v>63</v>
      </c>
      <c r="IL14" s="153"/>
      <c r="IM14" s="153"/>
      <c r="IN14" s="287">
        <v>0</v>
      </c>
      <c r="IO14" s="28">
        <v>0</v>
      </c>
      <c r="IP14" s="294"/>
      <c r="IQ14" s="24"/>
      <c r="IR14" s="24"/>
      <c r="IS14" s="287"/>
      <c r="IT14" s="287"/>
      <c r="IU14" s="287"/>
      <c r="IV14" s="288"/>
      <c r="IW14" s="287"/>
      <c r="IX14" s="287"/>
      <c r="IY14" s="153"/>
      <c r="IZ14" s="287"/>
      <c r="JA14" s="287"/>
      <c r="JB14" s="153"/>
      <c r="JC14" s="287"/>
      <c r="JD14" s="153"/>
      <c r="JE14" s="287"/>
      <c r="JF14" s="192"/>
      <c r="JG14" s="153"/>
      <c r="JH14" s="290"/>
      <c r="JI14" s="290"/>
      <c r="JJ14" s="153"/>
      <c r="JK14" s="291"/>
      <c r="JL14" s="153"/>
      <c r="JM14" s="153"/>
      <c r="JN14" s="153"/>
      <c r="JO14" s="153"/>
      <c r="JP14" s="153"/>
      <c r="JQ14" s="153"/>
      <c r="JR14" s="153"/>
      <c r="JS14" s="153"/>
      <c r="JT14" s="287"/>
      <c r="JU14" s="287"/>
      <c r="JV14" s="287"/>
      <c r="JW14" s="287"/>
      <c r="JX14" s="153"/>
      <c r="JY14" s="287"/>
      <c r="JZ14" s="287"/>
      <c r="KA14" s="287"/>
      <c r="KB14" s="287"/>
      <c r="KC14" s="287"/>
      <c r="KD14" s="287"/>
      <c r="KE14" s="153"/>
    </row>
    <row r="15" spans="1:291" s="4" customFormat="1" x14ac:dyDescent="0.25">
      <c r="A15" s="311"/>
      <c r="B15" s="15"/>
      <c r="C15" s="17"/>
      <c r="D15" s="18"/>
      <c r="E15" s="91"/>
      <c r="F15" s="23"/>
      <c r="G15" s="94"/>
      <c r="H15" s="51"/>
      <c r="I15" s="377"/>
      <c r="J15" s="20"/>
      <c r="K15" s="100"/>
      <c r="L15" s="85"/>
      <c r="N15" s="19"/>
      <c r="O15" s="22"/>
      <c r="P15" s="16"/>
      <c r="Q15" s="121"/>
      <c r="R15" s="11"/>
      <c r="S15" s="121"/>
      <c r="T15" s="145"/>
      <c r="U15" s="130"/>
      <c r="V15" s="130"/>
      <c r="W15" s="130"/>
      <c r="X15" s="129"/>
      <c r="Y15" s="129"/>
      <c r="Z15" s="132"/>
      <c r="AA15" s="129"/>
      <c r="AB15" s="133"/>
      <c r="AC15" s="134"/>
      <c r="AD15" s="135"/>
      <c r="AE15" s="136"/>
      <c r="AF15" s="220"/>
      <c r="AG15" s="220"/>
      <c r="AH15" s="220"/>
      <c r="AI15" s="220"/>
      <c r="AJ15" s="220"/>
      <c r="AK15" s="220"/>
      <c r="AL15" s="133"/>
      <c r="AM15" s="152"/>
      <c r="AN15" s="152"/>
      <c r="AO15" s="152"/>
      <c r="AP15" s="137"/>
      <c r="AQ15" s="152"/>
      <c r="AR15" s="152"/>
      <c r="AS15" s="152"/>
      <c r="AT15" s="152"/>
      <c r="AU15" s="152"/>
      <c r="AV15" s="152"/>
      <c r="AW15" s="137"/>
      <c r="AX15" s="137"/>
      <c r="AY15" s="137"/>
      <c r="AZ15" s="137"/>
      <c r="BA15" s="137"/>
      <c r="BB15" s="137"/>
      <c r="BC15" s="137"/>
      <c r="BD15" s="137"/>
      <c r="BE15" s="137"/>
      <c r="BF15" s="137"/>
      <c r="BG15" s="137"/>
      <c r="BH15" s="138"/>
      <c r="BI15" s="152"/>
      <c r="BJ15" s="152"/>
      <c r="BK15" s="152"/>
      <c r="BL15" s="137"/>
      <c r="BM15" s="217"/>
      <c r="BN15" s="137"/>
      <c r="BO15" s="137"/>
      <c r="BP15" s="137"/>
      <c r="BQ15" s="137"/>
      <c r="BR15" s="138"/>
      <c r="BS15" s="138"/>
      <c r="BT15" s="137"/>
      <c r="BU15" s="137"/>
      <c r="BV15" s="137"/>
      <c r="BW15" s="138"/>
      <c r="BX15" s="137"/>
      <c r="BY15" s="137"/>
      <c r="BZ15" s="138"/>
      <c r="CA15" s="138"/>
      <c r="CB15" s="137"/>
      <c r="CC15" s="152"/>
      <c r="CD15" s="186"/>
      <c r="CE15" s="186"/>
      <c r="CF15" s="186"/>
      <c r="CG15" s="186"/>
      <c r="CH15" s="137"/>
      <c r="CI15" s="137"/>
      <c r="CJ15" s="137"/>
      <c r="CK15" s="138"/>
      <c r="CL15" s="137"/>
      <c r="CM15" s="137"/>
      <c r="CN15" s="186"/>
      <c r="CO15" s="137"/>
      <c r="CP15" s="137"/>
      <c r="CQ15" s="137"/>
      <c r="CR15" s="137"/>
      <c r="CS15" s="137"/>
      <c r="CT15" s="137"/>
      <c r="CU15" s="137"/>
      <c r="CV15" s="137"/>
      <c r="CW15" s="137"/>
      <c r="CX15" s="186"/>
      <c r="CY15" s="133"/>
      <c r="CZ15" s="137"/>
      <c r="DA15" s="137"/>
      <c r="DB15" s="186"/>
      <c r="DC15" s="139"/>
      <c r="DD15" s="138"/>
      <c r="DE15" s="137"/>
      <c r="DF15" s="137"/>
      <c r="DG15" s="137"/>
      <c r="DH15" s="137"/>
      <c r="DI15" s="152"/>
      <c r="DJ15" s="186"/>
      <c r="DK15" s="137"/>
      <c r="DL15" s="137"/>
      <c r="DM15" s="137"/>
      <c r="DN15" s="137"/>
      <c r="DO15" s="137"/>
      <c r="DP15" s="137"/>
      <c r="DQ15" s="138"/>
      <c r="DR15" s="133"/>
      <c r="DS15" s="186"/>
      <c r="DT15" s="138"/>
      <c r="DU15" s="138"/>
      <c r="DV15" s="138"/>
      <c r="DW15" s="138"/>
      <c r="DX15" s="186"/>
      <c r="DY15" s="138"/>
      <c r="DZ15" s="138"/>
      <c r="EA15" s="137"/>
      <c r="EB15" s="137"/>
      <c r="EC15" s="137"/>
      <c r="ED15" s="137"/>
      <c r="EE15" s="137"/>
      <c r="EF15" s="186"/>
      <c r="EG15" s="137"/>
      <c r="EH15" s="137"/>
      <c r="EI15" s="137"/>
      <c r="EJ15" s="137"/>
      <c r="EK15" s="137"/>
      <c r="EL15" s="137"/>
      <c r="EM15" s="137"/>
      <c r="EN15" s="137"/>
      <c r="EO15" s="137"/>
      <c r="EP15" s="137"/>
      <c r="EQ15" s="137"/>
      <c r="ER15" s="137"/>
      <c r="ES15" s="137"/>
      <c r="ET15" s="137"/>
      <c r="EU15" s="137"/>
      <c r="EV15" s="137"/>
      <c r="EW15" s="137"/>
      <c r="EX15" s="137"/>
      <c r="EY15" s="137"/>
      <c r="EZ15" s="137"/>
      <c r="FA15" s="137"/>
      <c r="FB15" s="186"/>
      <c r="FC15" s="137"/>
      <c r="FD15" s="137"/>
      <c r="FE15" s="137"/>
      <c r="FF15" s="137"/>
      <c r="FG15" s="137"/>
      <c r="FH15" s="190"/>
      <c r="FI15" s="190"/>
      <c r="FJ15" s="5"/>
      <c r="GZ15" s="5"/>
      <c r="HO15" s="5"/>
      <c r="HP15" s="17"/>
      <c r="HQ15" s="23"/>
      <c r="HR15" s="23"/>
      <c r="HS15" s="23"/>
      <c r="HT15" s="17"/>
      <c r="HU15" s="17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5"/>
      <c r="IO15" s="25"/>
      <c r="IP15" s="294"/>
      <c r="IQ15" s="24"/>
      <c r="IR15" s="24"/>
      <c r="IS15" s="287"/>
      <c r="IT15" s="287"/>
      <c r="IU15" s="287"/>
      <c r="IV15" s="288"/>
      <c r="IW15" s="287"/>
      <c r="IX15" s="287"/>
      <c r="IY15" s="153"/>
      <c r="IZ15" s="287"/>
      <c r="JA15" s="287"/>
      <c r="JB15" s="153"/>
      <c r="JC15" s="287"/>
      <c r="JD15" s="153"/>
      <c r="JE15" s="287"/>
      <c r="JF15" s="192"/>
      <c r="JG15" s="153"/>
      <c r="JH15" s="290"/>
      <c r="JI15" s="290"/>
      <c r="JJ15" s="153"/>
      <c r="JK15" s="291"/>
      <c r="JL15" s="153"/>
      <c r="JM15" s="153"/>
      <c r="JN15" s="153"/>
      <c r="JO15" s="153"/>
      <c r="JP15" s="153"/>
      <c r="JQ15" s="153"/>
      <c r="JR15" s="153"/>
      <c r="JS15" s="153"/>
      <c r="JT15" s="287"/>
      <c r="JU15" s="287"/>
      <c r="JV15" s="287"/>
      <c r="JW15" s="287"/>
      <c r="JX15" s="153"/>
      <c r="JY15" s="287"/>
      <c r="JZ15" s="287"/>
      <c r="KA15" s="287"/>
      <c r="KB15" s="287"/>
      <c r="KC15" s="287"/>
      <c r="KD15" s="287"/>
      <c r="KE15" s="153"/>
    </row>
    <row r="16" spans="1:291" s="4" customFormat="1" x14ac:dyDescent="0.25">
      <c r="A16" s="311"/>
      <c r="B16" s="15" t="s">
        <v>1410</v>
      </c>
      <c r="C16" s="17" t="s">
        <v>57</v>
      </c>
      <c r="D16" s="26" t="s">
        <v>58</v>
      </c>
      <c r="E16" s="88">
        <v>44151</v>
      </c>
      <c r="F16" s="23"/>
      <c r="G16" s="94"/>
      <c r="H16" s="51"/>
      <c r="I16" s="377">
        <v>0</v>
      </c>
      <c r="J16" s="53">
        <v>44392</v>
      </c>
      <c r="K16" s="100">
        <f>DATEDIF(E16, J16, "m")</f>
        <v>7</v>
      </c>
      <c r="L16" s="121">
        <v>1</v>
      </c>
      <c r="M16" s="4" t="s">
        <v>59</v>
      </c>
      <c r="N16" s="19"/>
      <c r="O16" s="22"/>
      <c r="P16" s="16"/>
      <c r="Q16" s="121"/>
      <c r="R16" s="121"/>
      <c r="S16" s="121">
        <v>10</v>
      </c>
      <c r="T16" s="145"/>
      <c r="U16" s="130"/>
      <c r="V16" s="130"/>
      <c r="W16" s="130"/>
      <c r="X16" s="129"/>
      <c r="Y16" s="129"/>
      <c r="Z16" s="132"/>
      <c r="AA16" s="129"/>
      <c r="AB16" s="133"/>
      <c r="AC16" s="134"/>
      <c r="AD16" s="135"/>
      <c r="AE16" s="136"/>
      <c r="AF16" s="220"/>
      <c r="AG16" s="220"/>
      <c r="AH16" s="220"/>
      <c r="AI16" s="220"/>
      <c r="AJ16" s="220"/>
      <c r="AK16" s="220"/>
      <c r="AL16" s="133"/>
      <c r="AM16" s="152"/>
      <c r="AN16" s="152"/>
      <c r="AO16" s="152"/>
      <c r="AP16" s="137"/>
      <c r="AQ16" s="152"/>
      <c r="AR16" s="152"/>
      <c r="AS16" s="152"/>
      <c r="AT16" s="152"/>
      <c r="AU16" s="152"/>
      <c r="AV16" s="152"/>
      <c r="AW16" s="137"/>
      <c r="AX16" s="137"/>
      <c r="AY16" s="137"/>
      <c r="AZ16" s="137"/>
      <c r="BA16" s="137"/>
      <c r="BB16" s="137"/>
      <c r="BC16" s="137"/>
      <c r="BD16" s="137"/>
      <c r="BE16" s="137"/>
      <c r="BF16" s="137"/>
      <c r="BG16" s="137"/>
      <c r="BH16" s="138"/>
      <c r="BI16" s="152"/>
      <c r="BJ16" s="152"/>
      <c r="BK16" s="152"/>
      <c r="BL16" s="137"/>
      <c r="BM16" s="217"/>
      <c r="BN16" s="137"/>
      <c r="BO16" s="137"/>
      <c r="BP16" s="137"/>
      <c r="BQ16" s="137"/>
      <c r="BR16" s="138"/>
      <c r="BS16" s="138"/>
      <c r="BT16" s="137"/>
      <c r="BU16" s="137"/>
      <c r="BV16" s="137"/>
      <c r="BW16" s="138"/>
      <c r="BX16" s="137"/>
      <c r="BY16" s="137"/>
      <c r="BZ16" s="138"/>
      <c r="CA16" s="138"/>
      <c r="CB16" s="137"/>
      <c r="CC16" s="152"/>
      <c r="CD16" s="186"/>
      <c r="CE16" s="186"/>
      <c r="CF16" s="186"/>
      <c r="CG16" s="186"/>
      <c r="CH16" s="137"/>
      <c r="CI16" s="137"/>
      <c r="CJ16" s="137"/>
      <c r="CK16" s="138"/>
      <c r="CL16" s="137"/>
      <c r="CM16" s="137"/>
      <c r="CN16" s="186"/>
      <c r="CO16" s="137"/>
      <c r="CP16" s="137"/>
      <c r="CQ16" s="137"/>
      <c r="CR16" s="137"/>
      <c r="CS16" s="137"/>
      <c r="CT16" s="137"/>
      <c r="CU16" s="137"/>
      <c r="CV16" s="137"/>
      <c r="CW16" s="137"/>
      <c r="CX16" s="186"/>
      <c r="CY16" s="133"/>
      <c r="CZ16" s="137"/>
      <c r="DA16" s="137"/>
      <c r="DB16" s="186"/>
      <c r="DC16" s="139"/>
      <c r="DD16" s="138"/>
      <c r="DE16" s="137"/>
      <c r="DF16" s="137"/>
      <c r="DG16" s="137"/>
      <c r="DH16" s="137"/>
      <c r="DI16" s="152"/>
      <c r="DJ16" s="186"/>
      <c r="DK16" s="137"/>
      <c r="DL16" s="137"/>
      <c r="DM16" s="137"/>
      <c r="DN16" s="137"/>
      <c r="DO16" s="137"/>
      <c r="DP16" s="137"/>
      <c r="DQ16" s="138"/>
      <c r="DR16" s="133"/>
      <c r="DS16" s="186"/>
      <c r="DT16" s="138"/>
      <c r="DU16" s="138"/>
      <c r="DV16" s="138"/>
      <c r="DW16" s="138"/>
      <c r="DX16" s="186"/>
      <c r="DY16" s="138"/>
      <c r="DZ16" s="138"/>
      <c r="EA16" s="137"/>
      <c r="EB16" s="137"/>
      <c r="EC16" s="137"/>
      <c r="ED16" s="137"/>
      <c r="EE16" s="137"/>
      <c r="EF16" s="186"/>
      <c r="EG16" s="137"/>
      <c r="EH16" s="137"/>
      <c r="EI16" s="137"/>
      <c r="EJ16" s="137"/>
      <c r="EK16" s="137"/>
      <c r="EL16" s="137"/>
      <c r="EM16" s="137"/>
      <c r="EN16" s="137"/>
      <c r="EO16" s="137"/>
      <c r="EP16" s="137"/>
      <c r="EQ16" s="137"/>
      <c r="ER16" s="137"/>
      <c r="ES16" s="137"/>
      <c r="ET16" s="137"/>
      <c r="EU16" s="137"/>
      <c r="EV16" s="137"/>
      <c r="EW16" s="137"/>
      <c r="EX16" s="137"/>
      <c r="EY16" s="137"/>
      <c r="EZ16" s="137"/>
      <c r="FA16" s="137"/>
      <c r="FB16" s="186"/>
      <c r="FC16" s="137"/>
      <c r="FD16" s="137"/>
      <c r="FE16" s="137"/>
      <c r="FF16" s="137"/>
      <c r="FG16" s="137"/>
      <c r="FH16" s="190"/>
      <c r="FI16" s="190"/>
      <c r="FJ16" s="5"/>
      <c r="GZ16" s="5"/>
      <c r="HO16" s="5"/>
      <c r="HP16" s="17"/>
      <c r="HQ16" s="23"/>
      <c r="HR16" s="23"/>
      <c r="HS16" s="23"/>
      <c r="HT16" s="17"/>
      <c r="HU16" s="17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5"/>
      <c r="IO16" s="25"/>
      <c r="IP16" s="294" t="s">
        <v>1410</v>
      </c>
      <c r="IQ16" s="24" t="s">
        <v>61</v>
      </c>
      <c r="IR16" s="24" t="s">
        <v>1024</v>
      </c>
      <c r="IS16" s="170" t="s">
        <v>55</v>
      </c>
      <c r="IT16" s="170">
        <v>1</v>
      </c>
      <c r="IU16"/>
      <c r="IV16" s="274">
        <v>44151</v>
      </c>
      <c r="IW16" s="170">
        <v>1969</v>
      </c>
      <c r="IX16" s="170">
        <v>2020</v>
      </c>
      <c r="IY16"/>
      <c r="IZ16"/>
      <c r="JA16" s="170">
        <v>51</v>
      </c>
      <c r="JB16" s="170"/>
      <c r="JC16" s="170" t="s">
        <v>1407</v>
      </c>
      <c r="JD16"/>
      <c r="JE16" s="170">
        <v>1</v>
      </c>
      <c r="JF16" s="276" t="s">
        <v>405</v>
      </c>
      <c r="JG16"/>
      <c r="JH16" s="170">
        <v>1</v>
      </c>
      <c r="JI16"/>
      <c r="JJ16"/>
      <c r="JK16"/>
      <c r="JL16"/>
      <c r="JM16" s="279"/>
      <c r="JN16" t="s">
        <v>1411</v>
      </c>
      <c r="JO16" t="s">
        <v>1411</v>
      </c>
      <c r="JP16" t="s">
        <v>1412</v>
      </c>
      <c r="JQ16" t="s">
        <v>1409</v>
      </c>
      <c r="JR16" s="170">
        <v>0</v>
      </c>
      <c r="JS16" s="170">
        <v>0</v>
      </c>
      <c r="JT16" s="170">
        <v>0</v>
      </c>
      <c r="JU16" s="280">
        <v>3</v>
      </c>
      <c r="JV16" s="170">
        <v>0</v>
      </c>
      <c r="JW16" s="170">
        <v>0</v>
      </c>
      <c r="JX16"/>
      <c r="JY16" s="170">
        <v>1</v>
      </c>
      <c r="JZ16" s="170">
        <v>0</v>
      </c>
      <c r="KA16" s="170">
        <v>0</v>
      </c>
      <c r="KB16" s="170">
        <v>0</v>
      </c>
      <c r="KC16" s="170">
        <v>0</v>
      </c>
      <c r="KD16" s="170"/>
      <c r="KE16"/>
    </row>
    <row r="17" spans="1:291" s="4" customFormat="1" x14ac:dyDescent="0.25">
      <c r="A17" s="311"/>
      <c r="B17" s="15" t="s">
        <v>1410</v>
      </c>
      <c r="C17" s="17" t="s">
        <v>57</v>
      </c>
      <c r="D17" s="26" t="s">
        <v>58</v>
      </c>
      <c r="E17" s="88">
        <v>44151</v>
      </c>
      <c r="F17" s="56">
        <v>44393</v>
      </c>
      <c r="G17" s="94">
        <f>DATEDIF(E17, F17, "m")</f>
        <v>8</v>
      </c>
      <c r="H17" s="16">
        <v>1</v>
      </c>
      <c r="I17" s="377">
        <v>0</v>
      </c>
      <c r="J17" s="20" t="s">
        <v>316</v>
      </c>
      <c r="K17" s="100"/>
      <c r="L17" s="85"/>
      <c r="N17" s="19"/>
      <c r="O17" s="22"/>
      <c r="P17" s="16"/>
      <c r="Q17" s="121"/>
      <c r="R17" s="11"/>
      <c r="S17" s="121"/>
      <c r="T17" s="145"/>
      <c r="U17" s="130"/>
      <c r="V17" s="130"/>
      <c r="W17" s="130"/>
      <c r="X17" s="129"/>
      <c r="Y17" s="129"/>
      <c r="Z17" s="132"/>
      <c r="AA17" s="129"/>
      <c r="AB17" s="133"/>
      <c r="AC17" s="134"/>
      <c r="AD17" s="135"/>
      <c r="AE17" s="136"/>
      <c r="AF17" s="220"/>
      <c r="AG17" s="220"/>
      <c r="AH17" s="220"/>
      <c r="AI17" s="220"/>
      <c r="AJ17" s="220"/>
      <c r="AK17" s="220"/>
      <c r="AL17" s="133"/>
      <c r="AM17" s="152"/>
      <c r="AN17" s="152"/>
      <c r="AO17" s="152"/>
      <c r="AP17" s="137"/>
      <c r="AQ17" s="152"/>
      <c r="AR17" s="152"/>
      <c r="AS17" s="152"/>
      <c r="AT17" s="152"/>
      <c r="AU17" s="152"/>
      <c r="AV17" s="152"/>
      <c r="AW17" s="137"/>
      <c r="AX17" s="137"/>
      <c r="AY17" s="137"/>
      <c r="AZ17" s="137"/>
      <c r="BA17" s="137"/>
      <c r="BB17" s="137"/>
      <c r="BC17" s="137"/>
      <c r="BD17" s="137"/>
      <c r="BE17" s="137"/>
      <c r="BF17" s="137"/>
      <c r="BG17" s="137"/>
      <c r="BH17" s="138"/>
      <c r="BI17" s="152"/>
      <c r="BJ17" s="152"/>
      <c r="BK17" s="152"/>
      <c r="BL17" s="137"/>
      <c r="BM17" s="217"/>
      <c r="BN17" s="137"/>
      <c r="BO17" s="137"/>
      <c r="BP17" s="137"/>
      <c r="BQ17" s="137"/>
      <c r="BR17" s="138"/>
      <c r="BS17" s="138"/>
      <c r="BT17" s="137"/>
      <c r="BU17" s="137"/>
      <c r="BV17" s="137"/>
      <c r="BW17" s="138"/>
      <c r="BX17" s="137"/>
      <c r="BY17" s="137"/>
      <c r="BZ17" s="138"/>
      <c r="CA17" s="138"/>
      <c r="CB17" s="137"/>
      <c r="CC17" s="152"/>
      <c r="CD17" s="186"/>
      <c r="CE17" s="186"/>
      <c r="CF17" s="186"/>
      <c r="CG17" s="186"/>
      <c r="CH17" s="137"/>
      <c r="CI17" s="137"/>
      <c r="CJ17" s="137"/>
      <c r="CK17" s="138"/>
      <c r="CL17" s="137"/>
      <c r="CM17" s="137"/>
      <c r="CN17" s="186"/>
      <c r="CO17" s="137"/>
      <c r="CP17" s="137"/>
      <c r="CQ17" s="137"/>
      <c r="CR17" s="137"/>
      <c r="CS17" s="137"/>
      <c r="CT17" s="137"/>
      <c r="CU17" s="137"/>
      <c r="CV17" s="137"/>
      <c r="CW17" s="137"/>
      <c r="CX17" s="186"/>
      <c r="CY17" s="133"/>
      <c r="CZ17" s="137"/>
      <c r="DA17" s="137"/>
      <c r="DB17" s="186"/>
      <c r="DC17" s="139"/>
      <c r="DD17" s="138"/>
      <c r="DE17" s="137"/>
      <c r="DF17" s="137"/>
      <c r="DG17" s="137"/>
      <c r="DH17" s="137"/>
      <c r="DI17" s="152"/>
      <c r="DJ17" s="186"/>
      <c r="DK17" s="137"/>
      <c r="DL17" s="137"/>
      <c r="DM17" s="137"/>
      <c r="DN17" s="137"/>
      <c r="DO17" s="137"/>
      <c r="DP17" s="137"/>
      <c r="DQ17" s="138"/>
      <c r="DR17" s="133"/>
      <c r="DS17" s="186"/>
      <c r="DT17" s="138"/>
      <c r="DU17" s="138"/>
      <c r="DV17" s="138"/>
      <c r="DW17" s="138"/>
      <c r="DX17" s="186"/>
      <c r="DY17" s="138"/>
      <c r="DZ17" s="138"/>
      <c r="EA17" s="137"/>
      <c r="EB17" s="137"/>
      <c r="EC17" s="137"/>
      <c r="ED17" s="137"/>
      <c r="EE17" s="137"/>
      <c r="EF17" s="186"/>
      <c r="EG17" s="137"/>
      <c r="EH17" s="137"/>
      <c r="EI17" s="137"/>
      <c r="EJ17" s="137"/>
      <c r="EK17" s="137"/>
      <c r="EL17" s="137"/>
      <c r="EM17" s="137"/>
      <c r="EN17" s="137"/>
      <c r="EO17" s="137"/>
      <c r="EP17" s="137"/>
      <c r="EQ17" s="137"/>
      <c r="ER17" s="137"/>
      <c r="ES17" s="137"/>
      <c r="ET17" s="137"/>
      <c r="EU17" s="137"/>
      <c r="EV17" s="137"/>
      <c r="EW17" s="137"/>
      <c r="EX17" s="137"/>
      <c r="EY17" s="137"/>
      <c r="EZ17" s="137"/>
      <c r="FA17" s="137"/>
      <c r="FB17" s="186"/>
      <c r="FC17" s="137"/>
      <c r="FD17" s="137"/>
      <c r="FE17" s="137"/>
      <c r="FF17" s="137"/>
      <c r="FG17" s="137"/>
      <c r="FH17" s="190"/>
      <c r="FI17" s="190"/>
      <c r="FJ17" s="5"/>
      <c r="GZ17" s="5"/>
      <c r="HO17" s="5" t="s">
        <v>61</v>
      </c>
      <c r="HP17" s="121">
        <v>51</v>
      </c>
      <c r="HQ17" s="27">
        <v>44151</v>
      </c>
      <c r="HR17" s="27"/>
      <c r="HS17" s="27">
        <v>44393</v>
      </c>
      <c r="HT17" s="121">
        <v>6</v>
      </c>
      <c r="HU17" s="121">
        <v>1</v>
      </c>
      <c r="HV17" s="28">
        <v>0</v>
      </c>
      <c r="HW17" s="28">
        <v>0</v>
      </c>
      <c r="HX17" s="28">
        <v>0</v>
      </c>
      <c r="HY17" s="28">
        <v>1</v>
      </c>
      <c r="HZ17" s="28">
        <v>0</v>
      </c>
      <c r="IA17" s="28">
        <v>0</v>
      </c>
      <c r="IB17" s="28"/>
      <c r="IC17" s="28">
        <v>1</v>
      </c>
      <c r="ID17" s="28">
        <v>0</v>
      </c>
      <c r="IE17" s="25" t="s">
        <v>62</v>
      </c>
      <c r="IF17" s="28">
        <v>0</v>
      </c>
      <c r="IG17" s="29"/>
      <c r="IH17" s="25"/>
      <c r="II17" s="28">
        <v>0</v>
      </c>
      <c r="IJ17" s="25" t="s">
        <v>63</v>
      </c>
      <c r="IK17" s="25"/>
      <c r="IL17" s="25"/>
      <c r="IM17" s="25">
        <v>0</v>
      </c>
      <c r="IN17" s="28">
        <v>0</v>
      </c>
      <c r="IO17" s="25"/>
      <c r="IP17" s="294"/>
      <c r="IQ17" s="24"/>
      <c r="IR17" s="24"/>
      <c r="IS17" s="170"/>
      <c r="IT17" s="170"/>
      <c r="IU17"/>
      <c r="IV17" s="274"/>
      <c r="IW17" s="170"/>
      <c r="IX17" s="170"/>
      <c r="IY17"/>
      <c r="IZ17"/>
      <c r="JA17" s="170"/>
      <c r="JB17" s="170"/>
      <c r="JC17" s="170"/>
      <c r="JD17"/>
      <c r="JE17" s="170"/>
      <c r="JF17" s="276"/>
      <c r="JG17"/>
      <c r="JH17" s="170"/>
      <c r="JI17"/>
      <c r="JJ17"/>
      <c r="JK17"/>
      <c r="JL17"/>
      <c r="JM17" s="279"/>
      <c r="JN17"/>
      <c r="JO17"/>
      <c r="JP17"/>
      <c r="JQ17"/>
      <c r="JR17" s="170"/>
      <c r="JS17" s="170"/>
      <c r="JT17" s="170"/>
      <c r="JU17" s="280"/>
      <c r="JV17" s="170"/>
      <c r="JW17" s="170"/>
      <c r="JX17"/>
      <c r="JY17" s="170"/>
      <c r="JZ17" s="170"/>
      <c r="KA17" s="170"/>
      <c r="KB17" s="170"/>
      <c r="KC17" s="170"/>
      <c r="KD17" s="170"/>
      <c r="KE17"/>
    </row>
    <row r="18" spans="1:291" s="4" customFormat="1" x14ac:dyDescent="0.25">
      <c r="A18" s="311"/>
      <c r="B18" s="15" t="s">
        <v>1410</v>
      </c>
      <c r="C18" s="17" t="s">
        <v>57</v>
      </c>
      <c r="D18" s="26" t="s">
        <v>58</v>
      </c>
      <c r="E18" s="88">
        <v>44151</v>
      </c>
      <c r="F18" s="23"/>
      <c r="G18" s="94"/>
      <c r="H18" s="51"/>
      <c r="I18" s="377">
        <v>0</v>
      </c>
      <c r="J18" s="20">
        <v>44725</v>
      </c>
      <c r="K18" s="100">
        <f>DATEDIF(E18, J18, "m")</f>
        <v>18</v>
      </c>
      <c r="L18" s="121">
        <v>2</v>
      </c>
      <c r="M18" s="4" t="s">
        <v>64</v>
      </c>
      <c r="N18" s="19">
        <v>195</v>
      </c>
      <c r="O18" s="22">
        <v>4</v>
      </c>
      <c r="P18" s="16">
        <v>3</v>
      </c>
      <c r="Q18" s="121"/>
      <c r="R18" s="121"/>
      <c r="S18" s="121"/>
      <c r="T18" s="145">
        <v>17545</v>
      </c>
      <c r="U18" s="130"/>
      <c r="V18" s="130" t="s">
        <v>61</v>
      </c>
      <c r="W18" s="130" t="s">
        <v>1024</v>
      </c>
      <c r="X18" s="129">
        <v>6909041898</v>
      </c>
      <c r="Y18" s="129">
        <f ca="1">ROUNDDOWN(YEARFRAC(DATE(IF(VALUE(LEFT(X18,2))&lt;VALUE(RIGHT(YEAR(TODAY()),2)),"20","19")&amp;LEFT(X18,2),IF(VALUE(MID(X18,3,1))&gt;4,MID(X18,3,2)-50,MID(X18,3,2)),MID(X18,5,2)),Z18,1),0)</f>
        <v>52</v>
      </c>
      <c r="Z18" s="132">
        <v>44725</v>
      </c>
      <c r="AA18" s="129" t="e">
        <f>COUNTIFS(#REF!,X18)</f>
        <v>#REF!</v>
      </c>
      <c r="AB18" s="133">
        <f>DATEDIF(_xlfn.MINIFS(Z:Z,X:X,X18), Z18,  "m")</f>
        <v>0</v>
      </c>
      <c r="AC18" s="134" t="s">
        <v>53</v>
      </c>
      <c r="AD18" s="135" t="s">
        <v>1025</v>
      </c>
      <c r="AE18" s="136" t="s">
        <v>65</v>
      </c>
      <c r="AF18" s="198">
        <v>40.9</v>
      </c>
      <c r="AG18" s="198">
        <v>18.8</v>
      </c>
      <c r="AH18" s="198">
        <v>38.9</v>
      </c>
      <c r="AI18" s="198">
        <v>1.1000000000000001</v>
      </c>
      <c r="AJ18" s="198">
        <v>0.3</v>
      </c>
      <c r="AK18" s="199">
        <v>3.52</v>
      </c>
      <c r="AL18" s="133">
        <v>44.1</v>
      </c>
      <c r="AM18" s="137">
        <v>82.4</v>
      </c>
      <c r="AN18" s="137">
        <v>26.4</v>
      </c>
      <c r="AO18" s="137">
        <v>73.599999999999994</v>
      </c>
      <c r="AP18" s="137">
        <f>AN18/AO18</f>
        <v>0.35869565217391303</v>
      </c>
      <c r="AQ18" s="137">
        <v>18</v>
      </c>
      <c r="AR18" s="137">
        <v>3.39</v>
      </c>
      <c r="AS18" s="137">
        <v>1.88</v>
      </c>
      <c r="AT18" s="137">
        <v>41.5</v>
      </c>
      <c r="AU18" s="137">
        <v>12.6</v>
      </c>
      <c r="AV18" s="137">
        <v>3.73</v>
      </c>
      <c r="AW18" s="137">
        <v>28.7</v>
      </c>
      <c r="AX18" s="137">
        <v>42.8</v>
      </c>
      <c r="AY18" s="137">
        <v>27</v>
      </c>
      <c r="AZ18" s="137">
        <v>1.53</v>
      </c>
      <c r="BA18" s="137">
        <v>25.9</v>
      </c>
      <c r="BB18" s="137">
        <v>10.7</v>
      </c>
      <c r="BC18" s="137">
        <v>58.3</v>
      </c>
      <c r="BD18" s="137">
        <v>0.13</v>
      </c>
      <c r="BE18" s="137">
        <v>5.46</v>
      </c>
      <c r="BF18" s="137">
        <f>DL18+DN18</f>
        <v>16.720000000000002</v>
      </c>
      <c r="BG18" s="137">
        <v>11.2</v>
      </c>
      <c r="BH18" s="138">
        <v>2871</v>
      </c>
      <c r="BI18" s="137">
        <v>9.02</v>
      </c>
      <c r="BJ18" s="137">
        <v>11.4</v>
      </c>
      <c r="BK18" s="137">
        <v>12.7</v>
      </c>
      <c r="BL18" s="137">
        <v>70.8</v>
      </c>
      <c r="BM18" s="139">
        <v>1.2999999999999999E-2</v>
      </c>
      <c r="BN18" s="137">
        <v>17.7</v>
      </c>
      <c r="BO18" s="137">
        <v>78.53</v>
      </c>
      <c r="BP18" s="137">
        <v>18.3</v>
      </c>
      <c r="BQ18" s="137">
        <v>3.22</v>
      </c>
      <c r="BR18" s="138">
        <v>5200</v>
      </c>
      <c r="BS18" s="138">
        <f>CY18/9</f>
        <v>2220.5555555555557</v>
      </c>
      <c r="BT18" s="137">
        <v>30.5</v>
      </c>
      <c r="BU18" s="137">
        <v>8.07</v>
      </c>
      <c r="BV18" s="137">
        <v>36.299999999999997</v>
      </c>
      <c r="BW18" s="138">
        <v>2137</v>
      </c>
      <c r="BX18" s="137">
        <v>33.5</v>
      </c>
      <c r="BY18" s="137">
        <v>61.6</v>
      </c>
      <c r="BZ18" s="138">
        <v>2588</v>
      </c>
      <c r="CA18" s="138">
        <v>6092</v>
      </c>
      <c r="CB18" s="137">
        <v>1.6</v>
      </c>
      <c r="CC18" s="137">
        <v>0.34</v>
      </c>
      <c r="CD18" s="186" t="s">
        <v>1275</v>
      </c>
      <c r="CE18" s="186">
        <f>AL18+BN18+BV18+CC18+CB18</f>
        <v>100.03999999999999</v>
      </c>
      <c r="CF18" s="186" t="s">
        <v>1275</v>
      </c>
      <c r="CG18" s="186">
        <f>AM18+BI18+BE18+(DC18*100/AL18)+(CC18*100/AL18)</f>
        <v>97.848253968253957</v>
      </c>
      <c r="CH18" s="137">
        <v>2.1800000000000002</v>
      </c>
      <c r="CI18" s="137">
        <f>CH18*100/AM18</f>
        <v>2.6456310679611654</v>
      </c>
      <c r="CJ18" s="137">
        <v>22.9</v>
      </c>
      <c r="CK18" s="138">
        <f>CJ18*BI18*AL18*AK18/1000</f>
        <v>32.064411455999995</v>
      </c>
      <c r="CL18" s="137">
        <v>10.199999999999999</v>
      </c>
      <c r="CM18" s="137">
        <v>45.9</v>
      </c>
      <c r="CN18" s="186" t="s">
        <v>1275</v>
      </c>
      <c r="CO18" s="137">
        <v>0.11</v>
      </c>
      <c r="CP18" s="137">
        <v>2.25</v>
      </c>
      <c r="CQ18" s="137">
        <v>15.2</v>
      </c>
      <c r="CR18" s="137">
        <v>38.6</v>
      </c>
      <c r="CS18" s="137">
        <v>26.3</v>
      </c>
      <c r="CT18" s="137">
        <v>19.899999999999999</v>
      </c>
      <c r="CU18" s="137">
        <v>46.7</v>
      </c>
      <c r="CV18" s="137">
        <v>0.88</v>
      </c>
      <c r="CW18" s="137"/>
      <c r="CX18" s="186" t="s">
        <v>1275</v>
      </c>
      <c r="CY18" s="133">
        <v>19985</v>
      </c>
      <c r="CZ18" s="137">
        <v>6.05</v>
      </c>
      <c r="DA18" s="137">
        <v>10.199999999999999</v>
      </c>
      <c r="DB18" s="186" t="s">
        <v>1275</v>
      </c>
      <c r="DC18" s="139">
        <v>8.6999999999999994E-2</v>
      </c>
      <c r="DD18" s="138">
        <v>49839</v>
      </c>
      <c r="DE18" s="137">
        <v>19.3</v>
      </c>
      <c r="DF18" s="137">
        <v>19.3</v>
      </c>
      <c r="DG18" s="137">
        <v>0.88</v>
      </c>
      <c r="DH18" s="137">
        <f>DG18-CC18</f>
        <v>0.54</v>
      </c>
      <c r="DI18" s="137">
        <v>62.8</v>
      </c>
      <c r="DJ18" s="186" t="s">
        <v>1275</v>
      </c>
      <c r="DK18" s="137">
        <v>2.34</v>
      </c>
      <c r="DL18" s="137">
        <v>16.600000000000001</v>
      </c>
      <c r="DM18" s="137">
        <v>81</v>
      </c>
      <c r="DN18" s="137">
        <v>0.12</v>
      </c>
      <c r="DO18" s="137">
        <v>19.2</v>
      </c>
      <c r="DP18" s="137">
        <v>99.4</v>
      </c>
      <c r="DQ18" s="138">
        <v>1208</v>
      </c>
      <c r="DR18" s="133"/>
      <c r="DS18" s="186" t="s">
        <v>1275</v>
      </c>
      <c r="DT18" s="133">
        <f>DU18*2</f>
        <v>14018</v>
      </c>
      <c r="DU18" s="138">
        <v>7009</v>
      </c>
      <c r="DV18" s="138">
        <v>1051</v>
      </c>
      <c r="DW18" s="138">
        <v>181</v>
      </c>
      <c r="DX18" s="186" t="s">
        <v>1275</v>
      </c>
      <c r="DY18" s="138">
        <f>AK18*AN18*AM18*AL18/1000</f>
        <v>337.68548351999999</v>
      </c>
      <c r="DZ18" s="138">
        <f>AK18*AM18*AO18*AL18/1000</f>
        <v>941.42619647999993</v>
      </c>
      <c r="EA18" s="137"/>
      <c r="EB18" s="137"/>
      <c r="EC18" s="137"/>
      <c r="ED18" s="137"/>
      <c r="EE18" s="137"/>
      <c r="EF18" s="186" t="s">
        <v>1275</v>
      </c>
      <c r="EG18" s="137" t="s">
        <v>1023</v>
      </c>
      <c r="EH18" s="137" t="s">
        <v>1023</v>
      </c>
      <c r="EI18" s="137" t="s">
        <v>1023</v>
      </c>
      <c r="EJ18" s="137" t="s">
        <v>1023</v>
      </c>
      <c r="EK18" s="137" t="s">
        <v>1023</v>
      </c>
      <c r="EL18" s="137" t="s">
        <v>1023</v>
      </c>
      <c r="EM18" s="137" t="s">
        <v>1023</v>
      </c>
      <c r="EN18" s="137" t="s">
        <v>1023</v>
      </c>
      <c r="EO18" s="137" t="s">
        <v>1023</v>
      </c>
      <c r="EP18" s="137" t="s">
        <v>1023</v>
      </c>
      <c r="EQ18" s="137" t="s">
        <v>1023</v>
      </c>
      <c r="ER18" s="137" t="s">
        <v>1023</v>
      </c>
      <c r="ES18" s="137" t="s">
        <v>1023</v>
      </c>
      <c r="ET18" s="137" t="s">
        <v>1023</v>
      </c>
      <c r="EU18" s="137" t="s">
        <v>1023</v>
      </c>
      <c r="EV18" s="137" t="s">
        <v>1023</v>
      </c>
      <c r="EW18" s="137" t="s">
        <v>1023</v>
      </c>
      <c r="EX18" s="137" t="s">
        <v>1023</v>
      </c>
      <c r="EY18" s="137" t="s">
        <v>1023</v>
      </c>
      <c r="EZ18" s="137" t="s">
        <v>1023</v>
      </c>
      <c r="FA18" s="137" t="s">
        <v>1023</v>
      </c>
      <c r="FB18" s="186" t="s">
        <v>1275</v>
      </c>
      <c r="FC18" s="137"/>
      <c r="FD18" s="137"/>
      <c r="FE18" s="137"/>
      <c r="FF18" s="137"/>
      <c r="FG18" s="137"/>
      <c r="FH18" s="190"/>
      <c r="FI18" s="190"/>
      <c r="FJ18" s="380" t="s">
        <v>64</v>
      </c>
      <c r="FK18" t="s">
        <v>1658</v>
      </c>
      <c r="FL18" t="s">
        <v>1659</v>
      </c>
      <c r="FM18" t="s">
        <v>86</v>
      </c>
      <c r="FN18" t="s">
        <v>1659</v>
      </c>
      <c r="FO18" t="s">
        <v>1658</v>
      </c>
      <c r="FP18" t="s">
        <v>86</v>
      </c>
      <c r="FQ18" t="s">
        <v>1659</v>
      </c>
      <c r="FR18" t="s">
        <v>1659</v>
      </c>
      <c r="FS18" t="s">
        <v>1659</v>
      </c>
      <c r="FT18" t="s">
        <v>1665</v>
      </c>
      <c r="FU18" t="s">
        <v>1663</v>
      </c>
      <c r="FV18" t="s">
        <v>33</v>
      </c>
      <c r="FW18" t="s">
        <v>1665</v>
      </c>
      <c r="FX18" t="s">
        <v>86</v>
      </c>
      <c r="FY18" t="s">
        <v>1661</v>
      </c>
      <c r="FZ18" t="s">
        <v>1658</v>
      </c>
      <c r="GA18" t="s">
        <v>33</v>
      </c>
      <c r="GB18" t="s">
        <v>1659</v>
      </c>
      <c r="GC18" t="s">
        <v>1662</v>
      </c>
      <c r="GD18" t="s">
        <v>33</v>
      </c>
      <c r="GE18" t="s">
        <v>1660</v>
      </c>
      <c r="GF18" t="s">
        <v>86</v>
      </c>
      <c r="GG18" t="s">
        <v>1664</v>
      </c>
      <c r="GH18" t="s">
        <v>1663</v>
      </c>
      <c r="GI18" t="s">
        <v>1662</v>
      </c>
      <c r="GJ18" t="s">
        <v>1660</v>
      </c>
      <c r="GK18" t="s">
        <v>1663</v>
      </c>
      <c r="GL18" t="s">
        <v>86</v>
      </c>
      <c r="GM18" t="s">
        <v>1663</v>
      </c>
      <c r="GN18" t="s">
        <v>1659</v>
      </c>
      <c r="GO18" t="s">
        <v>1658</v>
      </c>
      <c r="GP18" t="s">
        <v>86</v>
      </c>
      <c r="GQ18" t="s">
        <v>33</v>
      </c>
      <c r="GR18" t="s">
        <v>33</v>
      </c>
      <c r="GS18" t="s">
        <v>1659</v>
      </c>
      <c r="GT18" t="s">
        <v>1666</v>
      </c>
      <c r="GU18" t="s">
        <v>86</v>
      </c>
      <c r="GV18" t="s">
        <v>1662</v>
      </c>
      <c r="GW18" t="s">
        <v>1662</v>
      </c>
      <c r="GX18" t="s">
        <v>33</v>
      </c>
      <c r="GY18" t="s">
        <v>33</v>
      </c>
      <c r="GZ18" s="371" t="s">
        <v>64</v>
      </c>
      <c r="HA18" s="369" t="s">
        <v>1693</v>
      </c>
      <c r="HB18" s="358">
        <v>0</v>
      </c>
      <c r="HC18" s="356">
        <v>1.56</v>
      </c>
      <c r="HD18" s="356">
        <v>236.79</v>
      </c>
      <c r="HE18" s="356">
        <v>7.86</v>
      </c>
      <c r="HF18" s="356">
        <v>7.66</v>
      </c>
      <c r="HG18" s="356">
        <v>525.63</v>
      </c>
      <c r="HH18" s="358">
        <v>0.73</v>
      </c>
      <c r="HI18" s="356">
        <v>7.32</v>
      </c>
      <c r="HJ18" s="356">
        <v>0.63</v>
      </c>
      <c r="HK18" s="356">
        <v>5.22</v>
      </c>
      <c r="HL18" s="356">
        <v>2.6</v>
      </c>
      <c r="HM18" s="356">
        <v>12.56</v>
      </c>
      <c r="HN18" s="357">
        <v>23.43</v>
      </c>
      <c r="HO18" s="5"/>
      <c r="HP18" s="17"/>
      <c r="HQ18" s="23"/>
      <c r="HR18" s="23"/>
      <c r="HS18" s="23"/>
      <c r="HT18" s="17"/>
      <c r="HU18" s="17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5"/>
      <c r="IO18" s="25"/>
      <c r="IP18" s="294"/>
      <c r="IQ18" s="24"/>
      <c r="IR18" s="24"/>
      <c r="IS18" s="170"/>
      <c r="IT18" s="170"/>
      <c r="IU18"/>
      <c r="IV18" s="274"/>
      <c r="IW18" s="170"/>
      <c r="IX18" s="170"/>
      <c r="IY18"/>
      <c r="IZ18"/>
      <c r="JA18" s="170"/>
      <c r="JB18" s="170"/>
      <c r="JC18" s="170"/>
      <c r="JD18"/>
      <c r="JE18" s="170"/>
      <c r="JF18" s="276"/>
      <c r="JG18"/>
      <c r="JH18" s="170"/>
      <c r="JI18"/>
      <c r="JJ18"/>
      <c r="JK18"/>
      <c r="JL18"/>
      <c r="JM18" s="279"/>
      <c r="JN18"/>
      <c r="JO18"/>
      <c r="JP18"/>
      <c r="JQ18"/>
      <c r="JR18" s="170"/>
      <c r="JS18" s="170"/>
      <c r="JT18" s="170"/>
      <c r="JU18" s="280"/>
      <c r="JV18" s="170"/>
      <c r="JW18" s="170"/>
      <c r="JX18"/>
      <c r="JY18" s="170"/>
      <c r="JZ18" s="170"/>
      <c r="KA18" s="170"/>
      <c r="KB18" s="170"/>
      <c r="KC18" s="170"/>
      <c r="KD18" s="170"/>
      <c r="KE18"/>
    </row>
    <row r="19" spans="1:291" s="4" customFormat="1" x14ac:dyDescent="0.25">
      <c r="A19" s="311"/>
      <c r="B19" s="15" t="s">
        <v>1410</v>
      </c>
      <c r="C19" s="17" t="s">
        <v>57</v>
      </c>
      <c r="D19" s="26" t="s">
        <v>58</v>
      </c>
      <c r="E19" s="88">
        <v>44151</v>
      </c>
      <c r="F19" s="23"/>
      <c r="G19" s="94"/>
      <c r="H19" s="51"/>
      <c r="I19" s="377">
        <v>0</v>
      </c>
      <c r="J19" s="20">
        <v>44770</v>
      </c>
      <c r="K19" s="100">
        <f>DATEDIF(E19, J19, "m")</f>
        <v>20</v>
      </c>
      <c r="L19" s="121">
        <v>3</v>
      </c>
      <c r="M19" s="4" t="s">
        <v>66</v>
      </c>
      <c r="N19" s="19">
        <v>150</v>
      </c>
      <c r="O19" s="22">
        <v>4</v>
      </c>
      <c r="P19" s="16">
        <v>3</v>
      </c>
      <c r="Q19" s="121"/>
      <c r="R19" s="11"/>
      <c r="S19" s="121"/>
      <c r="T19" s="145">
        <v>17806</v>
      </c>
      <c r="U19" s="130">
        <v>10129</v>
      </c>
      <c r="V19" s="130" t="s">
        <v>61</v>
      </c>
      <c r="W19" s="130" t="s">
        <v>1024</v>
      </c>
      <c r="X19" s="129">
        <v>6909041898</v>
      </c>
      <c r="Y19" s="129">
        <f ca="1">ROUNDDOWN(YEARFRAC(DATE(IF(VALUE(LEFT(X19,2))&lt;VALUE(RIGHT(YEAR(TODAY()),2)),"20","19")&amp;LEFT(X19,2),IF(VALUE(MID(X19,3,1))&gt;4,MID(X19,3,2)-50,MID(X19,3,2)),MID(X19,5,2)),Z19,1),0)</f>
        <v>52</v>
      </c>
      <c r="Z19" s="132">
        <v>44770</v>
      </c>
      <c r="AA19" s="129">
        <v>2</v>
      </c>
      <c r="AB19" s="133">
        <f>DATEDIF(_xlfn.MINIFS(Z:Z,X:X,X19), Z19,  "m")</f>
        <v>1</v>
      </c>
      <c r="AC19" s="134" t="s">
        <v>53</v>
      </c>
      <c r="AD19" s="135" t="s">
        <v>1025</v>
      </c>
      <c r="AE19" s="136" t="s">
        <v>67</v>
      </c>
      <c r="AF19" s="198">
        <v>43.7</v>
      </c>
      <c r="AG19" s="320">
        <v>14.8</v>
      </c>
      <c r="AH19" s="321">
        <v>40.5</v>
      </c>
      <c r="AI19" s="198">
        <v>1</v>
      </c>
      <c r="AJ19" s="198">
        <v>0</v>
      </c>
      <c r="AK19" s="321">
        <v>3.11</v>
      </c>
      <c r="AL19" s="133">
        <v>44.8</v>
      </c>
      <c r="AM19" s="137">
        <v>81.3</v>
      </c>
      <c r="AN19" s="137">
        <v>29.8</v>
      </c>
      <c r="AO19" s="137">
        <v>70.2</v>
      </c>
      <c r="AP19" s="137">
        <f>AN19/AO19</f>
        <v>0.42450142450142447</v>
      </c>
      <c r="AQ19" s="137">
        <v>12.7</v>
      </c>
      <c r="AR19" s="137">
        <v>4.03</v>
      </c>
      <c r="AS19" s="137">
        <v>2.23</v>
      </c>
      <c r="AT19" s="137">
        <v>33.5</v>
      </c>
      <c r="AU19" s="137">
        <v>9.24</v>
      </c>
      <c r="AV19" s="137">
        <v>4.01</v>
      </c>
      <c r="AW19" s="137">
        <v>33.200000000000003</v>
      </c>
      <c r="AX19" s="137">
        <v>33.4</v>
      </c>
      <c r="AY19" s="137">
        <v>31.3</v>
      </c>
      <c r="AZ19" s="137">
        <v>2.0499999999999998</v>
      </c>
      <c r="BA19" s="137">
        <v>20.9</v>
      </c>
      <c r="BB19" s="137">
        <v>11.2</v>
      </c>
      <c r="BC19" s="137">
        <v>57.8</v>
      </c>
      <c r="BD19" s="137">
        <v>9.5000000000000001E-2</v>
      </c>
      <c r="BE19" s="137">
        <v>4.43</v>
      </c>
      <c r="BF19" s="137">
        <f>DL19+DN19</f>
        <v>12.8</v>
      </c>
      <c r="BG19" s="137">
        <v>8.0500000000000007</v>
      </c>
      <c r="BH19" s="138">
        <v>3184</v>
      </c>
      <c r="BI19" s="137">
        <v>10.4</v>
      </c>
      <c r="BJ19" s="137">
        <v>11.5</v>
      </c>
      <c r="BK19" s="137">
        <v>9.2100000000000009</v>
      </c>
      <c r="BL19" s="137">
        <v>64.7</v>
      </c>
      <c r="BM19" s="139">
        <v>0</v>
      </c>
      <c r="BN19" s="137">
        <v>15.5</v>
      </c>
      <c r="BO19" s="137">
        <v>85.11</v>
      </c>
      <c r="BP19" s="137">
        <v>11.6</v>
      </c>
      <c r="BQ19" s="137">
        <v>3.25</v>
      </c>
      <c r="BR19" s="138">
        <v>4438</v>
      </c>
      <c r="BS19" s="138">
        <f>CY19/9</f>
        <v>2289.2222222222222</v>
      </c>
      <c r="BT19" s="137">
        <v>30.7</v>
      </c>
      <c r="BU19" s="137">
        <v>6.7</v>
      </c>
      <c r="BV19" s="137">
        <f>100-AL19-BN19-CB19-CC19</f>
        <v>38.160000000000004</v>
      </c>
      <c r="BW19" s="138">
        <v>1915</v>
      </c>
      <c r="BX19" s="137">
        <v>47.3</v>
      </c>
      <c r="BY19" s="137">
        <v>59.8</v>
      </c>
      <c r="BZ19" s="138">
        <v>2534</v>
      </c>
      <c r="CA19" s="138">
        <v>6861</v>
      </c>
      <c r="CB19" s="137">
        <v>1.24</v>
      </c>
      <c r="CC19" s="137">
        <v>0.3</v>
      </c>
      <c r="CD19" s="186" t="s">
        <v>1275</v>
      </c>
      <c r="CE19" s="186">
        <f>AL19+BN19+BV19+CC19+CB19</f>
        <v>100</v>
      </c>
      <c r="CF19" s="186" t="s">
        <v>1275</v>
      </c>
      <c r="CG19" s="186">
        <f>AM19+BI19+BE19+(DC19*100/AL19)+(CC19*100/AL19)</f>
        <v>97.067499999999995</v>
      </c>
      <c r="CH19" s="137">
        <v>2.66</v>
      </c>
      <c r="CI19" s="137">
        <f>CH19*100/AM19</f>
        <v>3.2718327183271834</v>
      </c>
      <c r="CJ19" s="137">
        <v>26.8</v>
      </c>
      <c r="CK19" s="138">
        <f>CJ19*BI19*AL19*AK19/1000</f>
        <v>38.83350016</v>
      </c>
      <c r="CL19" s="137">
        <v>9.7899999999999991</v>
      </c>
      <c r="CM19" s="137">
        <v>49.3</v>
      </c>
      <c r="CN19" s="186" t="s">
        <v>1275</v>
      </c>
      <c r="CO19" s="137">
        <v>0.82</v>
      </c>
      <c r="CP19" s="137">
        <v>0.84</v>
      </c>
      <c r="CQ19" s="137">
        <v>13.3</v>
      </c>
      <c r="CR19" s="137">
        <v>46.7</v>
      </c>
      <c r="CS19" s="137">
        <v>25.6</v>
      </c>
      <c r="CT19" s="137">
        <v>14.5</v>
      </c>
      <c r="CU19" s="137">
        <v>36.9</v>
      </c>
      <c r="CV19" s="137">
        <v>1.08</v>
      </c>
      <c r="CW19" s="137"/>
      <c r="CX19" s="186" t="s">
        <v>1275</v>
      </c>
      <c r="CY19" s="133">
        <v>20603</v>
      </c>
      <c r="CZ19" s="137">
        <v>6.38</v>
      </c>
      <c r="DA19" s="137">
        <v>7.09</v>
      </c>
      <c r="DB19" s="186" t="s">
        <v>1275</v>
      </c>
      <c r="DC19" s="139">
        <v>0.12</v>
      </c>
      <c r="DD19" s="138">
        <v>46751</v>
      </c>
      <c r="DE19" s="137">
        <v>8.82</v>
      </c>
      <c r="DF19" s="137">
        <v>19</v>
      </c>
      <c r="DG19" s="137">
        <v>0.8</v>
      </c>
      <c r="DH19" s="137">
        <f>DG19-CC19</f>
        <v>0.5</v>
      </c>
      <c r="DI19" s="137">
        <v>66.7</v>
      </c>
      <c r="DJ19" s="186" t="s">
        <v>1275</v>
      </c>
      <c r="DK19" s="137">
        <v>1.95</v>
      </c>
      <c r="DL19" s="137">
        <v>12.5</v>
      </c>
      <c r="DM19" s="137">
        <v>85.3</v>
      </c>
      <c r="DN19" s="137">
        <v>0.3</v>
      </c>
      <c r="DO19" s="137">
        <v>20.9</v>
      </c>
      <c r="DP19" s="137">
        <v>98.6</v>
      </c>
      <c r="DQ19" s="138">
        <v>1335</v>
      </c>
      <c r="DR19" s="133"/>
      <c r="DS19" s="186" t="s">
        <v>1275</v>
      </c>
      <c r="DT19" s="133">
        <f>DU19*2</f>
        <v>10528</v>
      </c>
      <c r="DU19" s="138">
        <v>5264</v>
      </c>
      <c r="DV19" s="138">
        <v>936</v>
      </c>
      <c r="DW19" s="138">
        <v>177</v>
      </c>
      <c r="DX19" s="186" t="s">
        <v>1275</v>
      </c>
      <c r="DY19" s="138">
        <f>AK19*AN19*AM19*AL19/1000</f>
        <v>337.55551871999995</v>
      </c>
      <c r="DZ19" s="138">
        <f>AK19*AM19*AO19*AL19/1000</f>
        <v>795.18112127999996</v>
      </c>
      <c r="EA19" s="137"/>
      <c r="EB19" s="137"/>
      <c r="EC19" s="137"/>
      <c r="ED19" s="137"/>
      <c r="EE19" s="137"/>
      <c r="EF19" s="186" t="s">
        <v>1275</v>
      </c>
      <c r="EG19" s="137" t="s">
        <v>1023</v>
      </c>
      <c r="EH19" s="137" t="s">
        <v>1023</v>
      </c>
      <c r="EI19" s="137" t="s">
        <v>1023</v>
      </c>
      <c r="EJ19" s="137" t="s">
        <v>1023</v>
      </c>
      <c r="EK19" s="137" t="s">
        <v>1023</v>
      </c>
      <c r="EL19" s="137" t="s">
        <v>1023</v>
      </c>
      <c r="EM19" s="137" t="s">
        <v>1023</v>
      </c>
      <c r="EN19" s="137" t="s">
        <v>1023</v>
      </c>
      <c r="EO19" s="137" t="s">
        <v>1023</v>
      </c>
      <c r="EP19" s="137" t="s">
        <v>1023</v>
      </c>
      <c r="EQ19" s="137" t="s">
        <v>1023</v>
      </c>
      <c r="ER19" s="137" t="s">
        <v>1023</v>
      </c>
      <c r="ES19" s="137" t="s">
        <v>1023</v>
      </c>
      <c r="ET19" s="137" t="s">
        <v>1023</v>
      </c>
      <c r="EU19" s="137" t="s">
        <v>1023</v>
      </c>
      <c r="EV19" s="137" t="s">
        <v>1023</v>
      </c>
      <c r="EW19" s="137" t="s">
        <v>1023</v>
      </c>
      <c r="EX19" s="137" t="s">
        <v>1023</v>
      </c>
      <c r="EY19" s="137" t="s">
        <v>1023</v>
      </c>
      <c r="EZ19" s="137" t="s">
        <v>1023</v>
      </c>
      <c r="FA19" s="137" t="s">
        <v>1023</v>
      </c>
      <c r="FB19" s="186" t="s">
        <v>1275</v>
      </c>
      <c r="FC19" s="137"/>
      <c r="FD19" s="137"/>
      <c r="FE19" s="137"/>
      <c r="FF19" s="137"/>
      <c r="FG19" s="137"/>
      <c r="FH19" s="190"/>
      <c r="FI19" s="190"/>
      <c r="FJ19" s="372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 s="5"/>
      <c r="HO19" s="5"/>
      <c r="HP19" s="17"/>
      <c r="HQ19" s="23"/>
      <c r="HR19" s="23"/>
      <c r="HS19" s="23"/>
      <c r="HT19" s="17"/>
      <c r="HU19" s="17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5"/>
      <c r="IO19" s="25"/>
      <c r="IP19" s="294"/>
      <c r="IQ19" s="24"/>
      <c r="IR19" s="24"/>
      <c r="IS19" s="170"/>
      <c r="IT19" s="170"/>
      <c r="IU19"/>
      <c r="IV19" s="274"/>
      <c r="IW19" s="170"/>
      <c r="IX19" s="170"/>
      <c r="IY19"/>
      <c r="IZ19"/>
      <c r="JA19" s="170"/>
      <c r="JB19" s="170"/>
      <c r="JC19" s="170"/>
      <c r="JD19"/>
      <c r="JE19" s="170"/>
      <c r="JF19" s="276"/>
      <c r="JG19"/>
      <c r="JH19" s="170"/>
      <c r="JI19"/>
      <c r="JJ19"/>
      <c r="JK19"/>
      <c r="JL19"/>
      <c r="JM19" s="279"/>
      <c r="JN19"/>
      <c r="JO19"/>
      <c r="JP19"/>
      <c r="JQ19"/>
      <c r="JR19" s="170"/>
      <c r="JS19" s="170"/>
      <c r="JT19" s="170"/>
      <c r="JU19" s="280"/>
      <c r="JV19" s="170"/>
      <c r="JW19" s="170"/>
      <c r="JX19"/>
      <c r="JY19" s="170"/>
      <c r="JZ19" s="170"/>
      <c r="KA19" s="170"/>
      <c r="KB19" s="170"/>
      <c r="KC19" s="170"/>
      <c r="KD19" s="170"/>
      <c r="KE19"/>
    </row>
    <row r="20" spans="1:291" s="4" customFormat="1" x14ac:dyDescent="0.25">
      <c r="A20" s="311"/>
      <c r="B20" s="15"/>
      <c r="C20" s="17"/>
      <c r="D20" s="26"/>
      <c r="E20" s="90"/>
      <c r="F20" s="23"/>
      <c r="G20" s="94"/>
      <c r="H20" s="51"/>
      <c r="I20" s="377"/>
      <c r="J20" s="20"/>
      <c r="K20" s="100"/>
      <c r="L20" s="85"/>
      <c r="N20" s="19"/>
      <c r="O20" s="22"/>
      <c r="P20" s="16"/>
      <c r="Q20" s="121"/>
      <c r="R20" s="11"/>
      <c r="S20" s="121"/>
      <c r="T20" s="145"/>
      <c r="U20" s="130"/>
      <c r="V20" s="130"/>
      <c r="W20" s="130"/>
      <c r="X20" s="129"/>
      <c r="Y20" s="129"/>
      <c r="Z20" s="132"/>
      <c r="AA20" s="129"/>
      <c r="AB20" s="133"/>
      <c r="AC20" s="134"/>
      <c r="AD20" s="135"/>
      <c r="AE20" s="136"/>
      <c r="AF20" s="220"/>
      <c r="AG20" s="220"/>
      <c r="AH20" s="220"/>
      <c r="AI20" s="220"/>
      <c r="AJ20" s="220"/>
      <c r="AK20" s="220"/>
      <c r="AL20" s="133"/>
      <c r="AM20" s="137"/>
      <c r="AN20" s="137"/>
      <c r="AO20" s="137"/>
      <c r="AP20" s="137"/>
      <c r="AQ20" s="137"/>
      <c r="AR20" s="137"/>
      <c r="AS20" s="137"/>
      <c r="AT20" s="137"/>
      <c r="AU20" s="137"/>
      <c r="AV20" s="137"/>
      <c r="AW20" s="137"/>
      <c r="AX20" s="137"/>
      <c r="AY20" s="137"/>
      <c r="AZ20" s="137"/>
      <c r="BA20" s="137"/>
      <c r="BB20" s="137"/>
      <c r="BC20" s="137"/>
      <c r="BD20" s="137"/>
      <c r="BE20" s="137"/>
      <c r="BF20" s="137"/>
      <c r="BG20" s="137"/>
      <c r="BH20" s="138"/>
      <c r="BI20" s="137"/>
      <c r="BJ20" s="137"/>
      <c r="BK20" s="137"/>
      <c r="BL20" s="137"/>
      <c r="BM20" s="139"/>
      <c r="BN20" s="137"/>
      <c r="BO20" s="137"/>
      <c r="BP20" s="137"/>
      <c r="BQ20" s="137"/>
      <c r="BR20" s="138"/>
      <c r="BS20" s="138"/>
      <c r="BT20" s="137"/>
      <c r="BU20" s="137"/>
      <c r="BV20" s="137"/>
      <c r="BW20" s="138"/>
      <c r="BX20" s="137"/>
      <c r="BY20" s="137"/>
      <c r="BZ20" s="138"/>
      <c r="CA20" s="138"/>
      <c r="CB20" s="137"/>
      <c r="CC20" s="137"/>
      <c r="CD20" s="186"/>
      <c r="CE20" s="186"/>
      <c r="CF20" s="186"/>
      <c r="CG20" s="186"/>
      <c r="CH20" s="137"/>
      <c r="CI20" s="137"/>
      <c r="CJ20" s="137"/>
      <c r="CK20" s="138"/>
      <c r="CL20" s="137"/>
      <c r="CM20" s="137"/>
      <c r="CN20" s="186"/>
      <c r="CO20" s="137"/>
      <c r="CP20" s="137"/>
      <c r="CQ20" s="137"/>
      <c r="CR20" s="137"/>
      <c r="CS20" s="137"/>
      <c r="CT20" s="137"/>
      <c r="CU20" s="137"/>
      <c r="CV20" s="137"/>
      <c r="CW20" s="137"/>
      <c r="CX20" s="186"/>
      <c r="CY20" s="133"/>
      <c r="CZ20" s="137"/>
      <c r="DA20" s="137"/>
      <c r="DB20" s="186"/>
      <c r="DC20" s="139"/>
      <c r="DD20" s="138"/>
      <c r="DE20" s="137"/>
      <c r="DF20" s="137"/>
      <c r="DG20" s="137"/>
      <c r="DH20" s="137"/>
      <c r="DI20" s="137"/>
      <c r="DJ20" s="186"/>
      <c r="DK20" s="137"/>
      <c r="DL20" s="137"/>
      <c r="DM20" s="137"/>
      <c r="DN20" s="137"/>
      <c r="DO20" s="137"/>
      <c r="DP20" s="137"/>
      <c r="DQ20" s="138"/>
      <c r="DR20" s="133"/>
      <c r="DS20" s="186"/>
      <c r="DT20" s="133"/>
      <c r="DU20" s="138"/>
      <c r="DV20" s="138"/>
      <c r="DW20" s="138"/>
      <c r="DX20" s="186"/>
      <c r="DY20" s="138"/>
      <c r="DZ20" s="138"/>
      <c r="EA20" s="137"/>
      <c r="EB20" s="137"/>
      <c r="EC20" s="137"/>
      <c r="ED20" s="137"/>
      <c r="EE20" s="137"/>
      <c r="EF20" s="186"/>
      <c r="EG20" s="137"/>
      <c r="EH20" s="137"/>
      <c r="EI20" s="137"/>
      <c r="EJ20" s="137"/>
      <c r="EK20" s="137"/>
      <c r="EL20" s="137"/>
      <c r="EM20" s="137"/>
      <c r="EN20" s="137"/>
      <c r="EO20" s="137"/>
      <c r="EP20" s="137"/>
      <c r="EQ20" s="137"/>
      <c r="ER20" s="137"/>
      <c r="ES20" s="137"/>
      <c r="ET20" s="137"/>
      <c r="EU20" s="137"/>
      <c r="EV20" s="137"/>
      <c r="EW20" s="137"/>
      <c r="EX20" s="137"/>
      <c r="EY20" s="137"/>
      <c r="EZ20" s="137"/>
      <c r="FA20" s="137"/>
      <c r="FB20" s="186"/>
      <c r="FC20" s="137"/>
      <c r="FD20" s="137"/>
      <c r="FE20" s="137"/>
      <c r="FF20" s="137"/>
      <c r="FG20" s="137"/>
      <c r="FH20" s="190"/>
      <c r="FI20" s="190"/>
      <c r="FJ20" s="372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 s="5"/>
      <c r="HO20" s="5"/>
      <c r="HP20" s="17"/>
      <c r="HQ20" s="23"/>
      <c r="HR20" s="23"/>
      <c r="HS20" s="23"/>
      <c r="HT20" s="17"/>
      <c r="HU20" s="17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5"/>
      <c r="IO20" s="25"/>
      <c r="IP20" s="294"/>
      <c r="IQ20" s="24"/>
      <c r="IR20" s="24"/>
      <c r="IS20" s="170"/>
      <c r="IT20" s="170"/>
      <c r="IU20"/>
      <c r="IV20" s="274"/>
      <c r="IW20" s="170"/>
      <c r="IX20" s="170"/>
      <c r="IY20"/>
      <c r="IZ20"/>
      <c r="JA20" s="170"/>
      <c r="JB20" s="170"/>
      <c r="JC20" s="170"/>
      <c r="JD20"/>
      <c r="JE20" s="170"/>
      <c r="JF20" s="276"/>
      <c r="JG20"/>
      <c r="JH20" s="170"/>
      <c r="JI20"/>
      <c r="JJ20"/>
      <c r="JK20"/>
      <c r="JL20"/>
      <c r="JM20" s="279"/>
      <c r="JN20"/>
      <c r="JO20"/>
      <c r="JP20"/>
      <c r="JQ20"/>
      <c r="JR20" s="170"/>
      <c r="JS20" s="170"/>
      <c r="JT20" s="170"/>
      <c r="JU20" s="280"/>
      <c r="JV20" s="170"/>
      <c r="JW20" s="170"/>
      <c r="JX20"/>
      <c r="JY20" s="170"/>
      <c r="JZ20" s="170"/>
      <c r="KA20" s="170"/>
      <c r="KB20" s="170"/>
      <c r="KC20" s="170"/>
      <c r="KD20" s="170"/>
      <c r="KE20"/>
    </row>
    <row r="21" spans="1:291" s="4" customFormat="1" x14ac:dyDescent="0.25">
      <c r="A21" s="311"/>
      <c r="B21" s="15" t="s">
        <v>1413</v>
      </c>
      <c r="C21" s="51" t="s">
        <v>1781</v>
      </c>
      <c r="D21" s="26" t="s">
        <v>72</v>
      </c>
      <c r="E21" s="88">
        <v>39681</v>
      </c>
      <c r="F21" s="27">
        <v>43278</v>
      </c>
      <c r="G21" s="94">
        <f>DATEDIF(E21, F21, "m")</f>
        <v>118</v>
      </c>
      <c r="H21" s="16">
        <v>0</v>
      </c>
      <c r="I21" s="377"/>
      <c r="J21" s="20" t="s">
        <v>316</v>
      </c>
      <c r="K21" s="100"/>
      <c r="L21" s="85"/>
      <c r="N21" s="19"/>
      <c r="O21" s="22"/>
      <c r="P21" s="16"/>
      <c r="Q21" s="121"/>
      <c r="R21" s="11"/>
      <c r="S21" s="121"/>
      <c r="T21" s="145"/>
      <c r="U21" s="130"/>
      <c r="V21" s="130"/>
      <c r="W21" s="130"/>
      <c r="X21" s="129"/>
      <c r="Y21" s="129"/>
      <c r="Z21" s="132"/>
      <c r="AA21" s="129"/>
      <c r="AB21" s="133"/>
      <c r="AC21" s="134"/>
      <c r="AD21" s="135"/>
      <c r="AE21" s="136"/>
      <c r="AF21" s="220"/>
      <c r="AG21" s="220"/>
      <c r="AH21" s="220"/>
      <c r="AI21" s="220"/>
      <c r="AJ21" s="220"/>
      <c r="AK21" s="220"/>
      <c r="AL21" s="133"/>
      <c r="AM21" s="137"/>
      <c r="AN21" s="137"/>
      <c r="AO21" s="137"/>
      <c r="AP21" s="137"/>
      <c r="AQ21" s="137"/>
      <c r="AR21" s="137"/>
      <c r="AS21" s="137"/>
      <c r="AT21" s="137"/>
      <c r="AU21" s="137"/>
      <c r="AV21" s="137"/>
      <c r="AW21" s="137"/>
      <c r="AX21" s="137"/>
      <c r="AY21" s="137"/>
      <c r="AZ21" s="137"/>
      <c r="BA21" s="137"/>
      <c r="BB21" s="137"/>
      <c r="BC21" s="137"/>
      <c r="BD21" s="137"/>
      <c r="BE21" s="137"/>
      <c r="BF21" s="137"/>
      <c r="BG21" s="137"/>
      <c r="BH21" s="138"/>
      <c r="BI21" s="137"/>
      <c r="BJ21" s="137"/>
      <c r="BK21" s="137"/>
      <c r="BL21" s="137"/>
      <c r="BM21" s="139"/>
      <c r="BN21" s="137"/>
      <c r="BO21" s="137"/>
      <c r="BP21" s="137"/>
      <c r="BQ21" s="137"/>
      <c r="BR21" s="138"/>
      <c r="BS21" s="138"/>
      <c r="BT21" s="137"/>
      <c r="BU21" s="137"/>
      <c r="BV21" s="137"/>
      <c r="BW21" s="138"/>
      <c r="BX21" s="137"/>
      <c r="BY21" s="137"/>
      <c r="BZ21" s="138"/>
      <c r="CA21" s="138"/>
      <c r="CB21" s="137"/>
      <c r="CC21" s="137"/>
      <c r="CD21" s="186"/>
      <c r="CE21" s="186"/>
      <c r="CF21" s="186"/>
      <c r="CG21" s="186"/>
      <c r="CH21" s="137"/>
      <c r="CI21" s="137"/>
      <c r="CJ21" s="137"/>
      <c r="CK21" s="138"/>
      <c r="CL21" s="137"/>
      <c r="CM21" s="137"/>
      <c r="CN21" s="186"/>
      <c r="CO21" s="137"/>
      <c r="CP21" s="137"/>
      <c r="CQ21" s="137"/>
      <c r="CR21" s="137"/>
      <c r="CS21" s="137"/>
      <c r="CT21" s="137"/>
      <c r="CU21" s="137"/>
      <c r="CV21" s="137"/>
      <c r="CW21" s="137"/>
      <c r="CX21" s="186"/>
      <c r="CY21" s="133"/>
      <c r="CZ21" s="137"/>
      <c r="DA21" s="137"/>
      <c r="DB21" s="186"/>
      <c r="DC21" s="139"/>
      <c r="DD21" s="138"/>
      <c r="DE21" s="137"/>
      <c r="DF21" s="137"/>
      <c r="DG21" s="137"/>
      <c r="DH21" s="137"/>
      <c r="DI21" s="137"/>
      <c r="DJ21" s="186"/>
      <c r="DK21" s="137"/>
      <c r="DL21" s="137"/>
      <c r="DM21" s="137"/>
      <c r="DN21" s="137"/>
      <c r="DO21" s="137"/>
      <c r="DP21" s="137"/>
      <c r="DQ21" s="138"/>
      <c r="DR21" s="133"/>
      <c r="DS21" s="186"/>
      <c r="DT21" s="133"/>
      <c r="DU21" s="138"/>
      <c r="DV21" s="138"/>
      <c r="DW21" s="138"/>
      <c r="DX21" s="186"/>
      <c r="DY21" s="138"/>
      <c r="DZ21" s="138"/>
      <c r="EA21" s="137"/>
      <c r="EB21" s="137"/>
      <c r="EC21" s="137"/>
      <c r="ED21" s="137"/>
      <c r="EE21" s="137"/>
      <c r="EF21" s="186"/>
      <c r="EG21" s="137"/>
      <c r="EH21" s="137"/>
      <c r="EI21" s="137"/>
      <c r="EJ21" s="137"/>
      <c r="EK21" s="137"/>
      <c r="EL21" s="137"/>
      <c r="EM21" s="137"/>
      <c r="EN21" s="137"/>
      <c r="EO21" s="137"/>
      <c r="EP21" s="137"/>
      <c r="EQ21" s="137"/>
      <c r="ER21" s="137"/>
      <c r="ES21" s="137"/>
      <c r="ET21" s="137"/>
      <c r="EU21" s="137"/>
      <c r="EV21" s="137"/>
      <c r="EW21" s="137"/>
      <c r="EX21" s="137"/>
      <c r="EY21" s="137"/>
      <c r="EZ21" s="137"/>
      <c r="FA21" s="137"/>
      <c r="FB21" s="186"/>
      <c r="FC21" s="137"/>
      <c r="FD21" s="137"/>
      <c r="FE21" s="137"/>
      <c r="FF21" s="137"/>
      <c r="FG21" s="137"/>
      <c r="FH21" s="190"/>
      <c r="FI21" s="190"/>
      <c r="FJ21" s="372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 s="5"/>
      <c r="HO21" s="31" t="s">
        <v>68</v>
      </c>
      <c r="HP21" s="121">
        <v>51</v>
      </c>
      <c r="HQ21" s="27">
        <v>39681</v>
      </c>
      <c r="HR21" s="27"/>
      <c r="HS21" s="27">
        <v>43278</v>
      </c>
      <c r="HT21" s="121">
        <v>118</v>
      </c>
      <c r="HU21" s="121">
        <v>0</v>
      </c>
      <c r="HV21" s="28">
        <v>1</v>
      </c>
      <c r="HW21" s="28">
        <v>0</v>
      </c>
      <c r="HX21" s="28">
        <v>1</v>
      </c>
      <c r="HY21" s="28">
        <v>0</v>
      </c>
      <c r="HZ21" s="28">
        <v>0</v>
      </c>
      <c r="IA21" s="28">
        <v>0</v>
      </c>
      <c r="IB21" s="28">
        <v>1</v>
      </c>
      <c r="IC21" s="28">
        <v>0</v>
      </c>
      <c r="ID21" s="28">
        <v>0</v>
      </c>
      <c r="IE21" s="25" t="s">
        <v>69</v>
      </c>
      <c r="IF21" s="28">
        <v>0</v>
      </c>
      <c r="IG21" s="29"/>
      <c r="IH21" s="25"/>
      <c r="II21" s="28">
        <v>0</v>
      </c>
      <c r="IJ21" s="25" t="s">
        <v>70</v>
      </c>
      <c r="IK21" s="25"/>
      <c r="IL21" s="25" t="s">
        <v>71</v>
      </c>
      <c r="IM21" s="25"/>
      <c r="IN21" s="28">
        <v>0</v>
      </c>
      <c r="IO21" s="25"/>
      <c r="IP21" s="294" t="s">
        <v>1413</v>
      </c>
      <c r="IQ21" s="24" t="s">
        <v>68</v>
      </c>
      <c r="IR21" s="24" t="s">
        <v>1027</v>
      </c>
      <c r="IS21" s="170" t="s">
        <v>55</v>
      </c>
      <c r="IT21" s="170">
        <v>1</v>
      </c>
      <c r="IU21" s="170"/>
      <c r="IV21" s="274">
        <v>39681</v>
      </c>
      <c r="IW21" s="170">
        <v>1957</v>
      </c>
      <c r="IX21" s="170">
        <v>2008</v>
      </c>
      <c r="IY21" s="281">
        <v>44153</v>
      </c>
      <c r="IZ21" s="281"/>
      <c r="JA21" s="170">
        <f>+IX21-IW21</f>
        <v>51</v>
      </c>
      <c r="JB21" s="170"/>
      <c r="JC21" s="170" t="s">
        <v>1407</v>
      </c>
      <c r="JD21" s="170"/>
      <c r="JE21" s="170">
        <v>1</v>
      </c>
      <c r="JF21" t="s">
        <v>405</v>
      </c>
      <c r="JG21" s="170"/>
      <c r="JH21" s="170">
        <v>1</v>
      </c>
      <c r="JI21" s="170"/>
      <c r="JJ21" s="170"/>
      <c r="JK21"/>
      <c r="JL21"/>
      <c r="JM21" s="279"/>
      <c r="JN21" t="s">
        <v>1411</v>
      </c>
      <c r="JO21" t="s">
        <v>1411</v>
      </c>
      <c r="JP21" t="s">
        <v>1414</v>
      </c>
      <c r="JQ21" t="s">
        <v>1415</v>
      </c>
      <c r="JR21" s="170">
        <v>0</v>
      </c>
      <c r="JS21" s="170">
        <v>4</v>
      </c>
      <c r="JT21" s="170">
        <v>0</v>
      </c>
      <c r="JU21" s="170">
        <v>5</v>
      </c>
      <c r="JV21" s="170">
        <v>1</v>
      </c>
      <c r="JW21" s="170">
        <v>0</v>
      </c>
      <c r="JX21"/>
      <c r="JY21" s="170">
        <v>0</v>
      </c>
      <c r="JZ21" s="170">
        <v>0</v>
      </c>
      <c r="KA21" s="170">
        <v>0</v>
      </c>
      <c r="KB21" s="170">
        <v>0</v>
      </c>
      <c r="KC21" s="170">
        <v>1</v>
      </c>
      <c r="KD21" s="274">
        <v>44153</v>
      </c>
      <c r="KE21" t="s">
        <v>1416</v>
      </c>
    </row>
    <row r="22" spans="1:291" s="4" customFormat="1" x14ac:dyDescent="0.25">
      <c r="A22" s="311"/>
      <c r="B22" s="15" t="s">
        <v>1413</v>
      </c>
      <c r="C22" s="51" t="s">
        <v>74</v>
      </c>
      <c r="D22" s="26" t="s">
        <v>72</v>
      </c>
      <c r="E22" s="88">
        <v>39681</v>
      </c>
      <c r="F22" s="23"/>
      <c r="G22" s="94"/>
      <c r="H22" s="51"/>
      <c r="I22" s="377">
        <v>0</v>
      </c>
      <c r="J22" s="20">
        <v>44131</v>
      </c>
      <c r="K22" s="100">
        <f>DATEDIF(E22, J22, "m")</f>
        <v>146</v>
      </c>
      <c r="L22" s="121">
        <v>1</v>
      </c>
      <c r="M22" s="4" t="s">
        <v>73</v>
      </c>
      <c r="N22" s="19">
        <v>890</v>
      </c>
      <c r="O22" s="22"/>
      <c r="P22" s="16">
        <v>3</v>
      </c>
      <c r="Q22" s="121"/>
      <c r="R22" s="11"/>
      <c r="S22" s="121"/>
      <c r="T22" s="145">
        <v>13652</v>
      </c>
      <c r="U22" s="130" t="s">
        <v>1026</v>
      </c>
      <c r="V22" s="130" t="s">
        <v>1026</v>
      </c>
      <c r="W22" s="130" t="s">
        <v>1027</v>
      </c>
      <c r="X22" s="131">
        <v>5708081082</v>
      </c>
      <c r="Y22" s="129">
        <f ca="1">ROUNDDOWN(YEARFRAC(DATE(IF(VALUE(LEFT(X22,2))&lt;VALUE(RIGHT(YEAR(TODAY()),2)),"20","19")&amp;LEFT(X22,2),IF(VALUE(MID(X22,3,1))&gt;4,MID(X22,3,2)-50,MID(X22,3,2)),MID(X22,5,2)),Z22,1),0)</f>
        <v>63</v>
      </c>
      <c r="Z22" s="132">
        <v>44131</v>
      </c>
      <c r="AA22" s="129">
        <v>1</v>
      </c>
      <c r="AB22" s="133">
        <v>0</v>
      </c>
      <c r="AC22" s="134" t="s">
        <v>53</v>
      </c>
      <c r="AD22" s="135" t="s">
        <v>1022</v>
      </c>
      <c r="AE22" s="136" t="s">
        <v>1028</v>
      </c>
      <c r="AF22" s="200">
        <v>36.9</v>
      </c>
      <c r="AG22" s="200">
        <v>11.7</v>
      </c>
      <c r="AH22" s="200">
        <v>48.4</v>
      </c>
      <c r="AI22" s="200">
        <v>2.5</v>
      </c>
      <c r="AJ22" s="200">
        <v>0.5</v>
      </c>
      <c r="AK22" s="200">
        <v>3.66</v>
      </c>
      <c r="AL22" s="137">
        <v>38.5</v>
      </c>
      <c r="AM22" s="155">
        <v>89.9</v>
      </c>
      <c r="AN22" s="156">
        <v>38.700000000000003</v>
      </c>
      <c r="AO22" s="155">
        <v>61.2</v>
      </c>
      <c r="AP22" s="156">
        <f>AN22/AO22</f>
        <v>0.63235294117647056</v>
      </c>
      <c r="AQ22" s="137">
        <v>8.59</v>
      </c>
      <c r="AR22" s="137">
        <v>3.6</v>
      </c>
      <c r="AS22" s="137">
        <v>2.2599999999999998</v>
      </c>
      <c r="AT22" s="155">
        <v>38</v>
      </c>
      <c r="AU22" s="155">
        <v>16.600000000000001</v>
      </c>
      <c r="AV22" s="137">
        <v>11.3</v>
      </c>
      <c r="AW22" s="156">
        <v>8.42</v>
      </c>
      <c r="AX22" s="137">
        <v>40.700000000000003</v>
      </c>
      <c r="AY22" s="155">
        <v>49</v>
      </c>
      <c r="AZ22" s="137">
        <v>1.93</v>
      </c>
      <c r="BA22" s="137">
        <v>30.6</v>
      </c>
      <c r="BB22" s="137">
        <v>13.6</v>
      </c>
      <c r="BC22" s="137">
        <v>54.4</v>
      </c>
      <c r="BD22" s="137">
        <v>0.56999999999999995</v>
      </c>
      <c r="BE22" s="156">
        <v>0.41</v>
      </c>
      <c r="BF22" s="137">
        <f>DL22+DN22</f>
        <v>40.299999999999997</v>
      </c>
      <c r="BG22" s="155">
        <v>45.5</v>
      </c>
      <c r="BH22" s="138">
        <v>2091</v>
      </c>
      <c r="BI22" s="137">
        <v>7.26</v>
      </c>
      <c r="BJ22" s="155">
        <v>17.600000000000001</v>
      </c>
      <c r="BK22" s="155">
        <v>38.1</v>
      </c>
      <c r="BL22" s="137">
        <v>72.099999999999994</v>
      </c>
      <c r="BM22" s="187">
        <v>1.2999999999999999E-2</v>
      </c>
      <c r="BN22" s="137">
        <v>11.9</v>
      </c>
      <c r="BO22" s="137">
        <v>91.63000000000001</v>
      </c>
      <c r="BP22" s="137">
        <v>6.41</v>
      </c>
      <c r="BQ22" s="156">
        <v>1.9</v>
      </c>
      <c r="BR22" s="159">
        <v>10040</v>
      </c>
      <c r="BS22" s="159">
        <f>CY22/9</f>
        <v>4009.5555555555557</v>
      </c>
      <c r="BT22" s="155">
        <v>83.1</v>
      </c>
      <c r="BU22" s="137">
        <v>7.71</v>
      </c>
      <c r="BV22" s="137">
        <v>46.4</v>
      </c>
      <c r="BW22" s="138">
        <v>3426</v>
      </c>
      <c r="BX22" s="155">
        <v>90.7</v>
      </c>
      <c r="BY22" s="155">
        <v>99</v>
      </c>
      <c r="BZ22" s="138">
        <v>4983</v>
      </c>
      <c r="CA22" s="138">
        <v>11001</v>
      </c>
      <c r="CB22" s="137">
        <v>2.0299999999999998</v>
      </c>
      <c r="CC22" s="137">
        <v>1.1299999999999999</v>
      </c>
      <c r="CD22" s="186" t="s">
        <v>1275</v>
      </c>
      <c r="CE22" s="186">
        <f>AL22+BN22+BV22+CC22+CB22</f>
        <v>99.96</v>
      </c>
      <c r="CF22" s="186" t="s">
        <v>1275</v>
      </c>
      <c r="CG22" s="186">
        <f>AM22+BI22+BE22+(DC22*100/AL22)+(CC22*100/AL22)</f>
        <v>100.61415584415585</v>
      </c>
      <c r="CH22" s="137">
        <v>1.67</v>
      </c>
      <c r="CI22" s="137">
        <f>CH22*100/AM22</f>
        <v>1.8576195773081201</v>
      </c>
      <c r="CJ22" s="137">
        <v>30.7</v>
      </c>
      <c r="CK22" s="138">
        <f>CJ22*BI22*AL22*AK22/1000</f>
        <v>31.406302619999995</v>
      </c>
      <c r="CL22" s="155">
        <v>14.1</v>
      </c>
      <c r="CM22" s="137">
        <v>17.600000000000001</v>
      </c>
      <c r="CN22" s="186" t="s">
        <v>1275</v>
      </c>
      <c r="CO22" s="137">
        <v>0.5</v>
      </c>
      <c r="CP22" s="155">
        <v>6.8</v>
      </c>
      <c r="CQ22" s="155">
        <v>34.6</v>
      </c>
      <c r="CR22" s="156">
        <v>26.9</v>
      </c>
      <c r="CS22" s="155">
        <v>21.9</v>
      </c>
      <c r="CT22" s="137">
        <v>16.600000000000001</v>
      </c>
      <c r="CU22" s="155">
        <v>67.5</v>
      </c>
      <c r="CV22" s="137">
        <v>2.27</v>
      </c>
      <c r="CW22" s="137"/>
      <c r="CX22" s="186" t="s">
        <v>1275</v>
      </c>
      <c r="CY22" s="133">
        <v>36086</v>
      </c>
      <c r="CZ22" s="137">
        <v>4.5199999999999996</v>
      </c>
      <c r="DA22" s="137">
        <v>18.600000000000001</v>
      </c>
      <c r="DB22" s="186" t="s">
        <v>1275</v>
      </c>
      <c r="DC22" s="187">
        <v>4.2000000000000003E-2</v>
      </c>
      <c r="DD22" s="133">
        <v>15009</v>
      </c>
      <c r="DE22" s="137">
        <v>11.6</v>
      </c>
      <c r="DF22" s="156">
        <v>13.9</v>
      </c>
      <c r="DG22" s="137">
        <v>3.46</v>
      </c>
      <c r="DH22" s="137">
        <f>DG22-CC22</f>
        <v>2.33</v>
      </c>
      <c r="DI22" s="137"/>
      <c r="DJ22" s="186" t="s">
        <v>1275</v>
      </c>
      <c r="DK22" s="156">
        <v>0</v>
      </c>
      <c r="DL22" s="137">
        <v>40.299999999999997</v>
      </c>
      <c r="DM22" s="137">
        <v>59.7</v>
      </c>
      <c r="DN22" s="187">
        <v>0</v>
      </c>
      <c r="DO22" s="156">
        <v>4.32</v>
      </c>
      <c r="DP22" s="137">
        <v>93.5</v>
      </c>
      <c r="DQ22" s="133">
        <v>1963</v>
      </c>
      <c r="DR22" s="133"/>
      <c r="DS22" s="186" t="s">
        <v>1275</v>
      </c>
      <c r="DT22" s="159">
        <f>DU22*5</f>
        <v>12105</v>
      </c>
      <c r="DU22" s="138">
        <v>2421</v>
      </c>
      <c r="DV22" s="159">
        <v>1920</v>
      </c>
      <c r="DW22" s="159">
        <v>1835</v>
      </c>
      <c r="DX22" s="186" t="s">
        <v>1275</v>
      </c>
      <c r="DY22" s="138">
        <f>AK22*AN22*AM22*AL22/1000</f>
        <v>490.24420830000014</v>
      </c>
      <c r="DZ22" s="138">
        <f>AK22*AM22*AO22*AL22/1000</f>
        <v>775.26991080000005</v>
      </c>
      <c r="EA22" s="137"/>
      <c r="EB22" s="137"/>
      <c r="EC22" s="137"/>
      <c r="ED22" s="137"/>
      <c r="EE22" s="137"/>
      <c r="EF22" s="186" t="s">
        <v>1275</v>
      </c>
      <c r="EG22" s="137" t="s">
        <v>1023</v>
      </c>
      <c r="EH22" s="137" t="s">
        <v>1023</v>
      </c>
      <c r="EI22" s="137" t="s">
        <v>1023</v>
      </c>
      <c r="EJ22" s="137" t="s">
        <v>1023</v>
      </c>
      <c r="EK22" s="137" t="s">
        <v>1023</v>
      </c>
      <c r="EL22" s="137" t="s">
        <v>1023</v>
      </c>
      <c r="EM22" s="137" t="s">
        <v>1023</v>
      </c>
      <c r="EN22" s="137" t="s">
        <v>1023</v>
      </c>
      <c r="EO22" s="137" t="s">
        <v>1023</v>
      </c>
      <c r="EP22" s="137" t="s">
        <v>1023</v>
      </c>
      <c r="EQ22" s="137" t="s">
        <v>1023</v>
      </c>
      <c r="ER22" s="137" t="s">
        <v>1023</v>
      </c>
      <c r="ES22" s="137" t="s">
        <v>1023</v>
      </c>
      <c r="ET22" s="137" t="s">
        <v>1023</v>
      </c>
      <c r="EU22" s="137" t="s">
        <v>1023</v>
      </c>
      <c r="EV22" s="137" t="s">
        <v>1023</v>
      </c>
      <c r="EW22" s="137" t="s">
        <v>1023</v>
      </c>
      <c r="EX22" s="137" t="s">
        <v>1023</v>
      </c>
      <c r="EY22" s="137" t="s">
        <v>1023</v>
      </c>
      <c r="EZ22" s="137" t="s">
        <v>1023</v>
      </c>
      <c r="FA22" s="137" t="s">
        <v>1023</v>
      </c>
      <c r="FB22" s="186" t="s">
        <v>1275</v>
      </c>
      <c r="FC22" s="137"/>
      <c r="FD22" s="137"/>
      <c r="FE22" s="137"/>
      <c r="FF22" s="137"/>
      <c r="FG22" s="137"/>
      <c r="FH22" s="190"/>
      <c r="FI22" s="190"/>
      <c r="FJ22" s="381" t="s">
        <v>73</v>
      </c>
      <c r="FK22" s="327" t="s">
        <v>33</v>
      </c>
      <c r="FL22" s="327" t="s">
        <v>1659</v>
      </c>
      <c r="FM22" s="327" t="s">
        <v>1659</v>
      </c>
      <c r="FN22" s="327" t="s">
        <v>1659</v>
      </c>
      <c r="FO22" s="327" t="s">
        <v>1662</v>
      </c>
      <c r="FP22" s="327" t="s">
        <v>1659</v>
      </c>
      <c r="FQ22" s="327" t="s">
        <v>1659</v>
      </c>
      <c r="FR22" s="327" t="s">
        <v>1662</v>
      </c>
      <c r="FS22" s="327" t="s">
        <v>86</v>
      </c>
      <c r="FT22" s="327" t="s">
        <v>1659</v>
      </c>
      <c r="FU22" s="327" t="s">
        <v>1659</v>
      </c>
      <c r="FV22" s="327" t="s">
        <v>1660</v>
      </c>
      <c r="FW22" s="327" t="s">
        <v>1665</v>
      </c>
      <c r="FX22" s="327" t="s">
        <v>86</v>
      </c>
      <c r="FY22" s="327" t="s">
        <v>1661</v>
      </c>
      <c r="FZ22" s="327" t="s">
        <v>1662</v>
      </c>
      <c r="GA22" s="327" t="s">
        <v>1663</v>
      </c>
      <c r="GB22" s="327" t="s">
        <v>1663</v>
      </c>
      <c r="GC22" s="327" t="s">
        <v>33</v>
      </c>
      <c r="GD22" s="327" t="s">
        <v>33</v>
      </c>
      <c r="GE22" s="327" t="s">
        <v>1662</v>
      </c>
      <c r="GF22" s="327" t="s">
        <v>1659</v>
      </c>
      <c r="GG22" s="327" t="s">
        <v>33</v>
      </c>
      <c r="GH22" s="327" t="s">
        <v>33</v>
      </c>
      <c r="GI22" s="327" t="s">
        <v>1661</v>
      </c>
      <c r="GJ22" s="327" t="s">
        <v>33</v>
      </c>
      <c r="GK22" s="327" t="s">
        <v>33</v>
      </c>
      <c r="GL22" s="327" t="s">
        <v>86</v>
      </c>
      <c r="GM22" s="327" t="s">
        <v>1663</v>
      </c>
      <c r="GN22" s="327" t="s">
        <v>1659</v>
      </c>
      <c r="GO22" s="327" t="s">
        <v>1662</v>
      </c>
      <c r="GP22" s="327" t="s">
        <v>1664</v>
      </c>
      <c r="GQ22" s="327" t="s">
        <v>1660</v>
      </c>
      <c r="GR22" s="327" t="s">
        <v>33</v>
      </c>
      <c r="GS22" s="327" t="s">
        <v>1659</v>
      </c>
      <c r="GT22" s="327" t="s">
        <v>1666</v>
      </c>
      <c r="GU22" s="327" t="s">
        <v>86</v>
      </c>
      <c r="GV22" s="327" t="s">
        <v>1662</v>
      </c>
      <c r="GW22" s="327" t="s">
        <v>1662</v>
      </c>
      <c r="GX22" s="327" t="s">
        <v>33</v>
      </c>
      <c r="GY22" s="327" t="s">
        <v>1662</v>
      </c>
      <c r="GZ22" s="5"/>
      <c r="HO22" s="5"/>
      <c r="HP22" s="17"/>
      <c r="HQ22" s="23"/>
      <c r="HR22" s="23"/>
      <c r="HS22" s="23"/>
      <c r="HT22" s="17"/>
      <c r="HU22" s="17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5"/>
      <c r="IO22" s="25"/>
      <c r="IP22" s="294"/>
      <c r="IQ22" s="24"/>
      <c r="IR22" s="24"/>
      <c r="IS22" s="170"/>
      <c r="IT22" s="170"/>
      <c r="IU22" s="170"/>
      <c r="IV22" s="274"/>
      <c r="IW22" s="170"/>
      <c r="IX22" s="170"/>
      <c r="IY22" s="281"/>
      <c r="IZ22" s="281"/>
      <c r="JA22" s="170"/>
      <c r="JB22" s="170"/>
      <c r="JC22" s="170"/>
      <c r="JD22" s="170"/>
      <c r="JE22" s="170"/>
      <c r="JF22"/>
      <c r="JG22" s="170"/>
      <c r="JH22" s="170"/>
      <c r="JI22" s="170"/>
      <c r="JJ22" s="170"/>
      <c r="JK22"/>
      <c r="JL22"/>
      <c r="JM22" s="279"/>
      <c r="JN22"/>
      <c r="JO22"/>
      <c r="JP22"/>
      <c r="JQ22"/>
      <c r="JR22" s="170"/>
      <c r="JS22" s="170"/>
      <c r="JT22" s="170"/>
      <c r="JU22" s="170"/>
      <c r="JV22" s="170"/>
      <c r="JW22" s="170"/>
      <c r="JX22"/>
      <c r="JY22" s="170"/>
      <c r="JZ22" s="170"/>
      <c r="KA22" s="170"/>
      <c r="KB22" s="170"/>
      <c r="KC22" s="170"/>
      <c r="KD22" s="274"/>
      <c r="KE22"/>
    </row>
    <row r="23" spans="1:291" s="4" customFormat="1" x14ac:dyDescent="0.25">
      <c r="A23" s="311"/>
      <c r="B23" s="15"/>
      <c r="C23" s="17"/>
      <c r="D23" s="26"/>
      <c r="E23" s="90"/>
      <c r="F23" s="23"/>
      <c r="G23" s="94"/>
      <c r="H23" s="51"/>
      <c r="I23" s="377"/>
      <c r="J23" s="20"/>
      <c r="K23" s="100"/>
      <c r="L23" s="85"/>
      <c r="N23" s="19"/>
      <c r="O23" s="22"/>
      <c r="P23" s="16"/>
      <c r="Q23" s="121"/>
      <c r="R23" s="11"/>
      <c r="S23" s="121"/>
      <c r="T23" s="145"/>
      <c r="U23" s="130"/>
      <c r="V23" s="130"/>
      <c r="W23" s="130"/>
      <c r="X23" s="131"/>
      <c r="Y23" s="129"/>
      <c r="Z23" s="132"/>
      <c r="AA23" s="129"/>
      <c r="AB23" s="133"/>
      <c r="AC23" s="134"/>
      <c r="AD23" s="135"/>
      <c r="AE23" s="136"/>
      <c r="AF23" s="204"/>
      <c r="AG23" s="204"/>
      <c r="AH23" s="204"/>
      <c r="AI23" s="204"/>
      <c r="AJ23" s="204"/>
      <c r="AK23" s="204"/>
      <c r="AL23" s="137"/>
      <c r="AM23" s="155"/>
      <c r="AN23" s="156"/>
      <c r="AO23" s="155"/>
      <c r="AP23" s="156"/>
      <c r="AQ23" s="137"/>
      <c r="AR23" s="137"/>
      <c r="AS23" s="137"/>
      <c r="AT23" s="155"/>
      <c r="AU23" s="155"/>
      <c r="AV23" s="137"/>
      <c r="AW23" s="156"/>
      <c r="AX23" s="137"/>
      <c r="AY23" s="155"/>
      <c r="AZ23" s="137"/>
      <c r="BA23" s="137"/>
      <c r="BB23" s="137"/>
      <c r="BC23" s="137"/>
      <c r="BD23" s="137"/>
      <c r="BE23" s="156"/>
      <c r="BF23" s="137"/>
      <c r="BG23" s="155"/>
      <c r="BH23" s="138"/>
      <c r="BI23" s="137"/>
      <c r="BJ23" s="155"/>
      <c r="BK23" s="155"/>
      <c r="BL23" s="137"/>
      <c r="BM23" s="187"/>
      <c r="BN23" s="137"/>
      <c r="BO23" s="137"/>
      <c r="BP23" s="137"/>
      <c r="BQ23" s="156"/>
      <c r="BR23" s="159"/>
      <c r="BS23" s="159"/>
      <c r="BT23" s="155"/>
      <c r="BU23" s="137"/>
      <c r="BV23" s="137"/>
      <c r="BW23" s="138"/>
      <c r="BX23" s="155"/>
      <c r="BY23" s="155"/>
      <c r="BZ23" s="138"/>
      <c r="CA23" s="138"/>
      <c r="CB23" s="137"/>
      <c r="CC23" s="137"/>
      <c r="CD23" s="186"/>
      <c r="CE23" s="186"/>
      <c r="CF23" s="186"/>
      <c r="CG23" s="186"/>
      <c r="CH23" s="137"/>
      <c r="CI23" s="137"/>
      <c r="CJ23" s="137"/>
      <c r="CK23" s="138"/>
      <c r="CL23" s="155"/>
      <c r="CM23" s="137"/>
      <c r="CN23" s="186"/>
      <c r="CO23" s="137"/>
      <c r="CP23" s="155"/>
      <c r="CQ23" s="155"/>
      <c r="CR23" s="156"/>
      <c r="CS23" s="155"/>
      <c r="CT23" s="137"/>
      <c r="CU23" s="155"/>
      <c r="CV23" s="137"/>
      <c r="CW23" s="137"/>
      <c r="CX23" s="186"/>
      <c r="CY23" s="133"/>
      <c r="CZ23" s="137"/>
      <c r="DA23" s="137"/>
      <c r="DB23" s="186"/>
      <c r="DC23" s="187"/>
      <c r="DD23" s="133"/>
      <c r="DE23" s="137"/>
      <c r="DF23" s="156"/>
      <c r="DG23" s="137"/>
      <c r="DH23" s="137"/>
      <c r="DI23" s="137"/>
      <c r="DJ23" s="186"/>
      <c r="DK23" s="156"/>
      <c r="DL23" s="137"/>
      <c r="DM23" s="137"/>
      <c r="DN23" s="187"/>
      <c r="DO23" s="156"/>
      <c r="DP23" s="137"/>
      <c r="DQ23" s="133"/>
      <c r="DR23" s="133"/>
      <c r="DS23" s="186"/>
      <c r="DT23" s="159"/>
      <c r="DU23" s="138"/>
      <c r="DV23" s="159"/>
      <c r="DW23" s="159"/>
      <c r="DX23" s="186"/>
      <c r="DY23" s="138"/>
      <c r="DZ23" s="138"/>
      <c r="EA23" s="137"/>
      <c r="EB23" s="137"/>
      <c r="EC23" s="137"/>
      <c r="ED23" s="137"/>
      <c r="EE23" s="137"/>
      <c r="EF23" s="186"/>
      <c r="EG23" s="137"/>
      <c r="EH23" s="137"/>
      <c r="EI23" s="137"/>
      <c r="EJ23" s="137"/>
      <c r="EK23" s="137"/>
      <c r="EL23" s="137"/>
      <c r="EM23" s="137"/>
      <c r="EN23" s="137"/>
      <c r="EO23" s="137"/>
      <c r="EP23" s="137"/>
      <c r="EQ23" s="137"/>
      <c r="ER23" s="137"/>
      <c r="ES23" s="137"/>
      <c r="ET23" s="137"/>
      <c r="EU23" s="137"/>
      <c r="EV23" s="137"/>
      <c r="EW23" s="137"/>
      <c r="EX23" s="137"/>
      <c r="EY23" s="137"/>
      <c r="EZ23" s="137"/>
      <c r="FA23" s="137"/>
      <c r="FB23" s="186"/>
      <c r="FC23" s="137"/>
      <c r="FD23" s="137"/>
      <c r="FE23" s="137"/>
      <c r="FF23" s="137"/>
      <c r="FG23" s="137"/>
      <c r="FH23" s="190"/>
      <c r="FI23" s="190"/>
      <c r="FJ23" s="382"/>
      <c r="FK23" s="327"/>
      <c r="FL23" s="327"/>
      <c r="FM23" s="327"/>
      <c r="FN23" s="327"/>
      <c r="FO23" s="327"/>
      <c r="FP23" s="327"/>
      <c r="FQ23" s="327"/>
      <c r="FR23" s="327"/>
      <c r="FS23" s="327"/>
      <c r="FT23" s="327"/>
      <c r="FU23" s="327"/>
      <c r="FV23" s="327"/>
      <c r="FW23" s="327"/>
      <c r="FX23" s="327"/>
      <c r="FY23" s="327"/>
      <c r="FZ23" s="327"/>
      <c r="GA23" s="327"/>
      <c r="GB23" s="327"/>
      <c r="GC23" s="327"/>
      <c r="GD23" s="327"/>
      <c r="GE23" s="327"/>
      <c r="GF23" s="327"/>
      <c r="GG23" s="327"/>
      <c r="GH23" s="327"/>
      <c r="GI23" s="327"/>
      <c r="GJ23" s="327"/>
      <c r="GK23" s="327"/>
      <c r="GL23" s="327"/>
      <c r="GM23" s="327"/>
      <c r="GN23" s="327"/>
      <c r="GO23" s="327"/>
      <c r="GP23" s="327"/>
      <c r="GQ23" s="327"/>
      <c r="GR23" s="327"/>
      <c r="GS23" s="327"/>
      <c r="GT23" s="327"/>
      <c r="GU23" s="327"/>
      <c r="GV23" s="327"/>
      <c r="GW23" s="327"/>
      <c r="GX23" s="327"/>
      <c r="GY23" s="327"/>
      <c r="GZ23" s="5"/>
      <c r="HO23" s="5"/>
      <c r="HP23" s="17"/>
      <c r="HQ23" s="23"/>
      <c r="HR23" s="23"/>
      <c r="HS23" s="23"/>
      <c r="HT23" s="17"/>
      <c r="HU23" s="17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5"/>
      <c r="IO23" s="25"/>
      <c r="IP23" s="294"/>
      <c r="IQ23" s="24"/>
      <c r="IR23" s="24"/>
      <c r="IS23" s="170"/>
      <c r="IT23" s="170"/>
      <c r="IU23" s="170"/>
      <c r="IV23" s="274"/>
      <c r="IW23" s="170"/>
      <c r="IX23" s="170"/>
      <c r="IY23" s="281"/>
      <c r="IZ23" s="281"/>
      <c r="JA23" s="170"/>
      <c r="JB23" s="170"/>
      <c r="JC23" s="170"/>
      <c r="JD23" s="170"/>
      <c r="JE23" s="170"/>
      <c r="JF23"/>
      <c r="JG23" s="170"/>
      <c r="JH23" s="170"/>
      <c r="JI23" s="170"/>
      <c r="JJ23" s="170"/>
      <c r="JK23"/>
      <c r="JL23"/>
      <c r="JM23" s="279"/>
      <c r="JN23"/>
      <c r="JO23"/>
      <c r="JP23"/>
      <c r="JQ23"/>
      <c r="JR23" s="170"/>
      <c r="JS23" s="170"/>
      <c r="JT23" s="170"/>
      <c r="JU23" s="170"/>
      <c r="JV23" s="170"/>
      <c r="JW23" s="170"/>
      <c r="JX23"/>
      <c r="JY23" s="170"/>
      <c r="JZ23" s="170"/>
      <c r="KA23" s="170"/>
      <c r="KB23" s="170"/>
      <c r="KC23" s="170"/>
      <c r="KD23" s="274"/>
      <c r="KE23"/>
    </row>
    <row r="24" spans="1:291" s="4" customFormat="1" x14ac:dyDescent="0.25">
      <c r="A24" s="311"/>
      <c r="B24" s="15" t="s">
        <v>1417</v>
      </c>
      <c r="C24" s="17" t="s">
        <v>76</v>
      </c>
      <c r="D24" s="26">
        <v>7003303318</v>
      </c>
      <c r="E24" s="88">
        <v>43068</v>
      </c>
      <c r="F24" s="27">
        <v>43160</v>
      </c>
      <c r="G24" s="94">
        <f t="shared" ref="G24:G29" si="1">DATEDIF(E24, F24, "m")</f>
        <v>3</v>
      </c>
      <c r="H24" s="16">
        <v>1</v>
      </c>
      <c r="I24" s="377">
        <v>0</v>
      </c>
      <c r="J24" s="20">
        <v>43160</v>
      </c>
      <c r="K24" s="100">
        <f t="shared" ref="K24:K31" si="2">DATEDIF(E24, J24, "m")</f>
        <v>3</v>
      </c>
      <c r="L24" s="85">
        <v>1</v>
      </c>
      <c r="M24" s="4" t="s">
        <v>77</v>
      </c>
      <c r="N24" s="19"/>
      <c r="O24" s="22"/>
      <c r="P24" s="16"/>
      <c r="Q24" s="11"/>
      <c r="R24" s="11"/>
      <c r="S24" s="11"/>
      <c r="T24" s="145"/>
      <c r="U24" s="130"/>
      <c r="V24" s="130"/>
      <c r="W24" s="130"/>
      <c r="X24" s="131"/>
      <c r="Y24" s="129"/>
      <c r="Z24" s="132"/>
      <c r="AA24" s="129"/>
      <c r="AB24" s="133"/>
      <c r="AC24" s="134"/>
      <c r="AD24" s="135"/>
      <c r="AE24" s="136"/>
      <c r="AF24" s="204"/>
      <c r="AG24" s="204"/>
      <c r="AH24" s="204"/>
      <c r="AI24" s="204"/>
      <c r="AJ24" s="204"/>
      <c r="AK24" s="204"/>
      <c r="AL24" s="137"/>
      <c r="AM24" s="155"/>
      <c r="AN24" s="156"/>
      <c r="AO24" s="155"/>
      <c r="AP24" s="156"/>
      <c r="AQ24" s="137"/>
      <c r="AR24" s="137"/>
      <c r="AS24" s="137"/>
      <c r="AT24" s="155"/>
      <c r="AU24" s="155"/>
      <c r="AV24" s="137"/>
      <c r="AW24" s="156"/>
      <c r="AX24" s="137"/>
      <c r="AY24" s="155"/>
      <c r="AZ24" s="137"/>
      <c r="BA24" s="137"/>
      <c r="BB24" s="137"/>
      <c r="BC24" s="137"/>
      <c r="BD24" s="137"/>
      <c r="BE24" s="156"/>
      <c r="BF24" s="137"/>
      <c r="BG24" s="155"/>
      <c r="BH24" s="138"/>
      <c r="BI24" s="137"/>
      <c r="BJ24" s="155"/>
      <c r="BK24" s="155"/>
      <c r="BL24" s="137"/>
      <c r="BM24" s="187"/>
      <c r="BN24" s="137"/>
      <c r="BO24" s="137"/>
      <c r="BP24" s="137"/>
      <c r="BQ24" s="156"/>
      <c r="BR24" s="159"/>
      <c r="BS24" s="159"/>
      <c r="BT24" s="155"/>
      <c r="BU24" s="137"/>
      <c r="BV24" s="137"/>
      <c r="BW24" s="138"/>
      <c r="BX24" s="155"/>
      <c r="BY24" s="155"/>
      <c r="BZ24" s="138"/>
      <c r="CA24" s="138"/>
      <c r="CB24" s="137"/>
      <c r="CC24" s="137"/>
      <c r="CD24" s="186"/>
      <c r="CE24" s="186"/>
      <c r="CF24" s="186"/>
      <c r="CG24" s="186"/>
      <c r="CH24" s="137"/>
      <c r="CI24" s="137"/>
      <c r="CJ24" s="137"/>
      <c r="CK24" s="138"/>
      <c r="CL24" s="155"/>
      <c r="CM24" s="137"/>
      <c r="CN24" s="186"/>
      <c r="CO24" s="137"/>
      <c r="CP24" s="155"/>
      <c r="CQ24" s="155"/>
      <c r="CR24" s="156"/>
      <c r="CS24" s="155"/>
      <c r="CT24" s="137"/>
      <c r="CU24" s="155"/>
      <c r="CV24" s="137"/>
      <c r="CW24" s="137"/>
      <c r="CX24" s="186"/>
      <c r="CY24" s="133"/>
      <c r="CZ24" s="137"/>
      <c r="DA24" s="137"/>
      <c r="DB24" s="186"/>
      <c r="DC24" s="187"/>
      <c r="DD24" s="133"/>
      <c r="DE24" s="137"/>
      <c r="DF24" s="156"/>
      <c r="DG24" s="137"/>
      <c r="DH24" s="137"/>
      <c r="DI24" s="137"/>
      <c r="DJ24" s="186"/>
      <c r="DK24" s="156"/>
      <c r="DL24" s="137"/>
      <c r="DM24" s="137"/>
      <c r="DN24" s="187"/>
      <c r="DO24" s="156"/>
      <c r="DP24" s="137"/>
      <c r="DQ24" s="133"/>
      <c r="DR24" s="133"/>
      <c r="DS24" s="186"/>
      <c r="DT24" s="159"/>
      <c r="DU24" s="138"/>
      <c r="DV24" s="159"/>
      <c r="DW24" s="159"/>
      <c r="DX24" s="186"/>
      <c r="DY24" s="138"/>
      <c r="DZ24" s="138"/>
      <c r="EA24" s="137"/>
      <c r="EB24" s="137"/>
      <c r="EC24" s="137"/>
      <c r="ED24" s="137"/>
      <c r="EE24" s="137"/>
      <c r="EF24" s="186"/>
      <c r="EG24" s="137"/>
      <c r="EH24" s="137"/>
      <c r="EI24" s="137"/>
      <c r="EJ24" s="137"/>
      <c r="EK24" s="137"/>
      <c r="EL24" s="137"/>
      <c r="EM24" s="137"/>
      <c r="EN24" s="137"/>
      <c r="EO24" s="137"/>
      <c r="EP24" s="137"/>
      <c r="EQ24" s="137"/>
      <c r="ER24" s="137"/>
      <c r="ES24" s="137"/>
      <c r="ET24" s="137"/>
      <c r="EU24" s="137"/>
      <c r="EV24" s="137"/>
      <c r="EW24" s="137"/>
      <c r="EX24" s="137"/>
      <c r="EY24" s="137"/>
      <c r="EZ24" s="137"/>
      <c r="FA24" s="137"/>
      <c r="FB24" s="186"/>
      <c r="FC24" s="137"/>
      <c r="FD24" s="137"/>
      <c r="FE24" s="137"/>
      <c r="FF24" s="137"/>
      <c r="FG24" s="137"/>
      <c r="FH24" s="190"/>
      <c r="FI24" s="190"/>
      <c r="FJ24" s="382"/>
      <c r="FK24" s="327"/>
      <c r="FL24" s="327"/>
      <c r="FM24" s="327"/>
      <c r="FN24" s="327"/>
      <c r="FO24" s="327"/>
      <c r="FP24" s="327"/>
      <c r="FQ24" s="327"/>
      <c r="FR24" s="327"/>
      <c r="FS24" s="327"/>
      <c r="FT24" s="327"/>
      <c r="FU24" s="327"/>
      <c r="FV24" s="327"/>
      <c r="FW24" s="327"/>
      <c r="FX24" s="327"/>
      <c r="FY24" s="327"/>
      <c r="FZ24" s="327"/>
      <c r="GA24" s="327"/>
      <c r="GB24" s="327"/>
      <c r="GC24" s="327"/>
      <c r="GD24" s="327"/>
      <c r="GE24" s="327"/>
      <c r="GF24" s="327"/>
      <c r="GG24" s="327"/>
      <c r="GH24" s="327"/>
      <c r="GI24" s="327"/>
      <c r="GJ24" s="327"/>
      <c r="GK24" s="327"/>
      <c r="GL24" s="327"/>
      <c r="GM24" s="327"/>
      <c r="GN24" s="327"/>
      <c r="GO24" s="327"/>
      <c r="GP24" s="327"/>
      <c r="GQ24" s="327"/>
      <c r="GR24" s="327"/>
      <c r="GS24" s="327"/>
      <c r="GT24" s="327"/>
      <c r="GU24" s="327"/>
      <c r="GV24" s="327"/>
      <c r="GW24" s="327"/>
      <c r="GX24" s="327"/>
      <c r="GY24" s="327"/>
      <c r="GZ24" s="5"/>
      <c r="HO24" s="5" t="s">
        <v>78</v>
      </c>
      <c r="HP24" s="121">
        <v>47</v>
      </c>
      <c r="HQ24" s="27">
        <v>43068</v>
      </c>
      <c r="HR24" s="27"/>
      <c r="HS24" s="27">
        <v>43160</v>
      </c>
      <c r="HT24" s="121">
        <v>3</v>
      </c>
      <c r="HU24" s="121">
        <v>1</v>
      </c>
      <c r="HV24" s="28">
        <v>0</v>
      </c>
      <c r="HW24" s="28">
        <v>0</v>
      </c>
      <c r="HX24" s="28">
        <v>0</v>
      </c>
      <c r="HY24" s="28">
        <v>1</v>
      </c>
      <c r="HZ24" s="28">
        <v>0</v>
      </c>
      <c r="IA24" s="28">
        <v>0</v>
      </c>
      <c r="IB24" s="28"/>
      <c r="IC24" s="28">
        <v>0</v>
      </c>
      <c r="ID24" s="28">
        <v>0</v>
      </c>
      <c r="IE24" s="25" t="s">
        <v>69</v>
      </c>
      <c r="IF24" s="28">
        <v>0</v>
      </c>
      <c r="IG24" s="29"/>
      <c r="IH24" s="25"/>
      <c r="II24" s="28">
        <v>1</v>
      </c>
      <c r="IJ24" s="25" t="s">
        <v>79</v>
      </c>
      <c r="IK24" s="25" t="s">
        <v>80</v>
      </c>
      <c r="IL24" s="25"/>
      <c r="IM24" s="25"/>
      <c r="IN24" s="28">
        <v>0</v>
      </c>
      <c r="IO24" s="25"/>
      <c r="IP24" s="294" t="s">
        <v>1417</v>
      </c>
      <c r="IQ24" s="24" t="s">
        <v>78</v>
      </c>
      <c r="IR24" s="24" t="s">
        <v>1029</v>
      </c>
      <c r="IS24" s="170" t="s">
        <v>55</v>
      </c>
      <c r="IT24" s="170">
        <v>1</v>
      </c>
      <c r="IU24" s="170"/>
      <c r="IV24" s="274">
        <v>43068</v>
      </c>
      <c r="IW24" s="170">
        <v>1970</v>
      </c>
      <c r="IX24" s="170">
        <v>2017</v>
      </c>
      <c r="IY24"/>
      <c r="IZ24"/>
      <c r="JA24" s="170">
        <f t="shared" ref="JA24" si="3">+IX24-IW24</f>
        <v>47</v>
      </c>
      <c r="JB24" s="170"/>
      <c r="JC24" s="170" t="s">
        <v>1407</v>
      </c>
      <c r="JD24" s="170"/>
      <c r="JE24" s="170">
        <v>1</v>
      </c>
      <c r="JF24" t="s">
        <v>1418</v>
      </c>
      <c r="JG24" s="170"/>
      <c r="JH24" s="170"/>
      <c r="JI24" s="170">
        <v>1</v>
      </c>
      <c r="JJ24" s="170"/>
      <c r="JK24"/>
      <c r="JL24"/>
      <c r="JM24" s="279"/>
      <c r="JN24" t="s">
        <v>1411</v>
      </c>
      <c r="JO24" t="s">
        <v>1409</v>
      </c>
      <c r="JP24" t="s">
        <v>1419</v>
      </c>
      <c r="JQ24" t="s">
        <v>1420</v>
      </c>
      <c r="JR24" s="170">
        <v>0</v>
      </c>
      <c r="JS24" s="170">
        <v>3</v>
      </c>
      <c r="JT24" s="170">
        <v>0</v>
      </c>
      <c r="JU24" s="170">
        <v>1</v>
      </c>
      <c r="JV24" s="170">
        <v>0</v>
      </c>
      <c r="JW24" s="170">
        <v>0</v>
      </c>
      <c r="JX24"/>
      <c r="JY24" s="170">
        <v>0</v>
      </c>
      <c r="JZ24" s="170">
        <v>0</v>
      </c>
      <c r="KA24" s="170">
        <v>0</v>
      </c>
      <c r="KB24" s="170">
        <v>0</v>
      </c>
      <c r="KC24" s="170">
        <v>0</v>
      </c>
      <c r="KD24" s="170"/>
      <c r="KE24"/>
    </row>
    <row r="25" spans="1:291" s="4" customFormat="1" x14ac:dyDescent="0.25">
      <c r="A25" s="311"/>
      <c r="B25" s="15" t="s">
        <v>1417</v>
      </c>
      <c r="C25" s="17" t="s">
        <v>76</v>
      </c>
      <c r="D25" s="26">
        <v>7003303318</v>
      </c>
      <c r="E25" s="88">
        <v>43068</v>
      </c>
      <c r="F25" s="27">
        <v>43258</v>
      </c>
      <c r="G25" s="94">
        <f t="shared" si="1"/>
        <v>6</v>
      </c>
      <c r="H25" s="16">
        <v>1</v>
      </c>
      <c r="I25" s="377">
        <v>0</v>
      </c>
      <c r="J25" s="20">
        <v>43258</v>
      </c>
      <c r="K25" s="94">
        <f t="shared" si="2"/>
        <v>6</v>
      </c>
      <c r="L25" s="121">
        <v>2</v>
      </c>
      <c r="M25" s="4" t="s">
        <v>81</v>
      </c>
      <c r="N25" s="32" t="s">
        <v>82</v>
      </c>
      <c r="O25" s="22"/>
      <c r="P25" s="16">
        <v>3</v>
      </c>
      <c r="Q25" s="121">
        <v>2</v>
      </c>
      <c r="R25" s="11"/>
      <c r="S25" s="11">
        <v>10</v>
      </c>
      <c r="T25" s="145"/>
      <c r="U25" s="130"/>
      <c r="V25" s="130"/>
      <c r="W25" s="130"/>
      <c r="X25" s="131"/>
      <c r="Y25" s="129"/>
      <c r="Z25" s="132"/>
      <c r="AA25" s="129"/>
      <c r="AB25" s="133"/>
      <c r="AC25" s="134"/>
      <c r="AD25" s="135"/>
      <c r="AE25" s="136"/>
      <c r="AF25" s="204"/>
      <c r="AG25" s="204"/>
      <c r="AH25" s="204"/>
      <c r="AI25" s="204"/>
      <c r="AJ25" s="204"/>
      <c r="AK25" s="204"/>
      <c r="AL25" s="137"/>
      <c r="AM25" s="155"/>
      <c r="AN25" s="156"/>
      <c r="AO25" s="155"/>
      <c r="AP25" s="156"/>
      <c r="AQ25" s="137"/>
      <c r="AR25" s="137"/>
      <c r="AS25" s="137"/>
      <c r="AT25" s="155"/>
      <c r="AU25" s="155"/>
      <c r="AV25" s="137"/>
      <c r="AW25" s="156"/>
      <c r="AX25" s="137"/>
      <c r="AY25" s="155"/>
      <c r="AZ25" s="137"/>
      <c r="BA25" s="137"/>
      <c r="BB25" s="137"/>
      <c r="BC25" s="137"/>
      <c r="BD25" s="137"/>
      <c r="BE25" s="156"/>
      <c r="BF25" s="137"/>
      <c r="BG25" s="155"/>
      <c r="BH25" s="138"/>
      <c r="BI25" s="137"/>
      <c r="BJ25" s="155"/>
      <c r="BK25" s="155"/>
      <c r="BL25" s="137"/>
      <c r="BM25" s="187"/>
      <c r="BN25" s="137"/>
      <c r="BO25" s="137"/>
      <c r="BP25" s="137"/>
      <c r="BQ25" s="156"/>
      <c r="BR25" s="159"/>
      <c r="BS25" s="159"/>
      <c r="BT25" s="155"/>
      <c r="BU25" s="137"/>
      <c r="BV25" s="137"/>
      <c r="BW25" s="138"/>
      <c r="BX25" s="155"/>
      <c r="BY25" s="155"/>
      <c r="BZ25" s="138"/>
      <c r="CA25" s="138"/>
      <c r="CB25" s="137"/>
      <c r="CC25" s="137"/>
      <c r="CD25" s="186"/>
      <c r="CE25" s="186"/>
      <c r="CF25" s="186"/>
      <c r="CG25" s="186"/>
      <c r="CH25" s="137"/>
      <c r="CI25" s="137"/>
      <c r="CJ25" s="137"/>
      <c r="CK25" s="138"/>
      <c r="CL25" s="155"/>
      <c r="CM25" s="137"/>
      <c r="CN25" s="186"/>
      <c r="CO25" s="137"/>
      <c r="CP25" s="155"/>
      <c r="CQ25" s="155"/>
      <c r="CR25" s="156"/>
      <c r="CS25" s="155"/>
      <c r="CT25" s="137"/>
      <c r="CU25" s="155"/>
      <c r="CV25" s="137"/>
      <c r="CW25" s="137"/>
      <c r="CX25" s="186"/>
      <c r="CY25" s="133"/>
      <c r="CZ25" s="137"/>
      <c r="DA25" s="137"/>
      <c r="DB25" s="186"/>
      <c r="DC25" s="187"/>
      <c r="DD25" s="133"/>
      <c r="DE25" s="137"/>
      <c r="DF25" s="156"/>
      <c r="DG25" s="137"/>
      <c r="DH25" s="137"/>
      <c r="DI25" s="137"/>
      <c r="DJ25" s="186"/>
      <c r="DK25" s="156"/>
      <c r="DL25" s="137"/>
      <c r="DM25" s="137"/>
      <c r="DN25" s="187"/>
      <c r="DO25" s="156"/>
      <c r="DP25" s="137"/>
      <c r="DQ25" s="133"/>
      <c r="DR25" s="133"/>
      <c r="DS25" s="186"/>
      <c r="DT25" s="159"/>
      <c r="DU25" s="138"/>
      <c r="DV25" s="159"/>
      <c r="DW25" s="159"/>
      <c r="DX25" s="186"/>
      <c r="DY25" s="138"/>
      <c r="DZ25" s="138"/>
      <c r="EA25" s="137"/>
      <c r="EB25" s="137"/>
      <c r="EC25" s="137"/>
      <c r="ED25" s="137"/>
      <c r="EE25" s="137"/>
      <c r="EF25" s="186"/>
      <c r="EG25" s="137"/>
      <c r="EH25" s="137"/>
      <c r="EI25" s="137"/>
      <c r="EJ25" s="137"/>
      <c r="EK25" s="137"/>
      <c r="EL25" s="137"/>
      <c r="EM25" s="137"/>
      <c r="EN25" s="137"/>
      <c r="EO25" s="137"/>
      <c r="EP25" s="137"/>
      <c r="EQ25" s="137"/>
      <c r="ER25" s="137"/>
      <c r="ES25" s="137"/>
      <c r="ET25" s="137"/>
      <c r="EU25" s="137"/>
      <c r="EV25" s="137"/>
      <c r="EW25" s="137"/>
      <c r="EX25" s="137"/>
      <c r="EY25" s="137"/>
      <c r="EZ25" s="137"/>
      <c r="FA25" s="137"/>
      <c r="FB25" s="186"/>
      <c r="FC25" s="137"/>
      <c r="FD25" s="137"/>
      <c r="FE25" s="137"/>
      <c r="FF25" s="137"/>
      <c r="FG25" s="137"/>
      <c r="FH25" s="190"/>
      <c r="FI25" s="190"/>
      <c r="FJ25" s="382"/>
      <c r="FK25" s="327"/>
      <c r="FL25" s="327"/>
      <c r="FM25" s="327"/>
      <c r="FN25" s="327"/>
      <c r="FO25" s="327"/>
      <c r="FP25" s="327"/>
      <c r="FQ25" s="327"/>
      <c r="FR25" s="327"/>
      <c r="FS25" s="327"/>
      <c r="FT25" s="327"/>
      <c r="FU25" s="327"/>
      <c r="FV25" s="327"/>
      <c r="FW25" s="327"/>
      <c r="FX25" s="327"/>
      <c r="FY25" s="327"/>
      <c r="FZ25" s="327"/>
      <c r="GA25" s="327"/>
      <c r="GB25" s="327"/>
      <c r="GC25" s="327"/>
      <c r="GD25" s="327"/>
      <c r="GE25" s="327"/>
      <c r="GF25" s="327"/>
      <c r="GG25" s="327"/>
      <c r="GH25" s="327"/>
      <c r="GI25" s="327"/>
      <c r="GJ25" s="327"/>
      <c r="GK25" s="327"/>
      <c r="GL25" s="327"/>
      <c r="GM25" s="327"/>
      <c r="GN25" s="327"/>
      <c r="GO25" s="327"/>
      <c r="GP25" s="327"/>
      <c r="GQ25" s="327"/>
      <c r="GR25" s="327"/>
      <c r="GS25" s="327"/>
      <c r="GT25" s="327"/>
      <c r="GU25" s="327"/>
      <c r="GV25" s="327"/>
      <c r="GW25" s="327"/>
      <c r="GX25" s="327"/>
      <c r="GY25" s="327"/>
      <c r="GZ25" s="371" t="s">
        <v>81</v>
      </c>
      <c r="HA25" s="369" t="s">
        <v>1694</v>
      </c>
      <c r="HB25" s="358">
        <v>0</v>
      </c>
      <c r="HC25" s="358">
        <v>0.66</v>
      </c>
      <c r="HD25" s="356">
        <v>881.5</v>
      </c>
      <c r="HE25" s="356">
        <v>7.86</v>
      </c>
      <c r="HF25" s="356">
        <v>5.57</v>
      </c>
      <c r="HG25" s="356">
        <v>349.4</v>
      </c>
      <c r="HH25" s="358">
        <v>0.05</v>
      </c>
      <c r="HI25" s="356">
        <v>0.95</v>
      </c>
      <c r="HJ25" s="356">
        <v>16.049999999999997</v>
      </c>
      <c r="HK25" s="356">
        <v>5.8100000000000005</v>
      </c>
      <c r="HL25" s="356">
        <v>1.82</v>
      </c>
      <c r="HM25" s="358">
        <v>1.5399999999999998</v>
      </c>
      <c r="HN25" s="357">
        <v>42.92</v>
      </c>
      <c r="HO25" s="5" t="s">
        <v>78</v>
      </c>
      <c r="HP25" s="121">
        <v>47</v>
      </c>
      <c r="HQ25" s="27">
        <v>43068</v>
      </c>
      <c r="HR25" s="27"/>
      <c r="HS25" s="27">
        <v>43258</v>
      </c>
      <c r="HT25" s="121">
        <v>6</v>
      </c>
      <c r="HU25" s="121">
        <v>1</v>
      </c>
      <c r="HV25" s="28">
        <v>0</v>
      </c>
      <c r="HW25" s="28">
        <v>0</v>
      </c>
      <c r="HX25" s="28">
        <v>0</v>
      </c>
      <c r="HY25" s="28">
        <v>1</v>
      </c>
      <c r="HZ25" s="28">
        <v>0</v>
      </c>
      <c r="IA25" s="28">
        <v>1</v>
      </c>
      <c r="IB25" s="28"/>
      <c r="IC25" s="28">
        <v>1</v>
      </c>
      <c r="ID25" s="28">
        <v>1</v>
      </c>
      <c r="IE25" s="25" t="s">
        <v>83</v>
      </c>
      <c r="IF25" s="28">
        <v>0</v>
      </c>
      <c r="IG25" s="29"/>
      <c r="IH25" s="25"/>
      <c r="II25" s="28">
        <v>1</v>
      </c>
      <c r="IJ25" s="25" t="s">
        <v>84</v>
      </c>
      <c r="IK25" s="25" t="s">
        <v>80</v>
      </c>
      <c r="IL25" s="25"/>
      <c r="IM25" s="25"/>
      <c r="IN25" s="28">
        <v>0</v>
      </c>
      <c r="IO25" s="25"/>
      <c r="IP25" s="294"/>
      <c r="IQ25" s="24"/>
      <c r="IR25" s="24"/>
      <c r="IS25" s="170"/>
      <c r="IT25" s="170"/>
      <c r="IU25" s="170"/>
      <c r="IV25" s="274"/>
      <c r="IW25" s="170"/>
      <c r="IX25" s="170"/>
      <c r="IY25"/>
      <c r="IZ25"/>
      <c r="JA25" s="170"/>
      <c r="JB25" s="170"/>
      <c r="JC25" s="170"/>
      <c r="JD25" s="170"/>
      <c r="JE25" s="170"/>
      <c r="JF25"/>
      <c r="JG25" s="170"/>
      <c r="JH25" s="170"/>
      <c r="JI25" s="170"/>
      <c r="JJ25" s="170"/>
      <c r="JK25"/>
      <c r="JL25"/>
      <c r="JM25" s="279"/>
      <c r="JN25"/>
      <c r="JO25"/>
      <c r="JP25"/>
      <c r="JQ25"/>
      <c r="JR25" s="170"/>
      <c r="JS25" s="170"/>
      <c r="JT25" s="170"/>
      <c r="JU25" s="170"/>
      <c r="JV25" s="170"/>
      <c r="JW25" s="170"/>
      <c r="JX25"/>
      <c r="JY25" s="170"/>
      <c r="JZ25" s="170"/>
      <c r="KA25" s="170"/>
      <c r="KB25" s="170"/>
      <c r="KC25" s="170"/>
      <c r="KD25" s="170"/>
      <c r="KE25"/>
    </row>
    <row r="26" spans="1:291" s="4" customFormat="1" x14ac:dyDescent="0.25">
      <c r="A26" s="311"/>
      <c r="B26" s="15" t="s">
        <v>1417</v>
      </c>
      <c r="C26" s="17" t="s">
        <v>76</v>
      </c>
      <c r="D26" s="26">
        <v>7003303318</v>
      </c>
      <c r="E26" s="88">
        <v>43068</v>
      </c>
      <c r="F26" s="27">
        <v>43349</v>
      </c>
      <c r="G26" s="94">
        <f t="shared" si="1"/>
        <v>9</v>
      </c>
      <c r="H26" s="16">
        <v>0</v>
      </c>
      <c r="I26" s="377">
        <v>0</v>
      </c>
      <c r="J26" s="20">
        <v>43349</v>
      </c>
      <c r="K26" s="100">
        <f t="shared" si="2"/>
        <v>9</v>
      </c>
      <c r="L26" s="121">
        <v>3</v>
      </c>
      <c r="M26" s="4" t="s">
        <v>85</v>
      </c>
      <c r="N26" s="19">
        <v>477</v>
      </c>
      <c r="O26" s="22">
        <v>1</v>
      </c>
      <c r="P26" s="16">
        <v>3</v>
      </c>
      <c r="Q26" s="121">
        <v>2</v>
      </c>
      <c r="R26" s="11"/>
      <c r="S26" s="11">
        <v>10</v>
      </c>
      <c r="T26" s="145"/>
      <c r="U26" s="130"/>
      <c r="V26" s="130"/>
      <c r="W26" s="130"/>
      <c r="X26" s="131"/>
      <c r="Y26" s="129"/>
      <c r="Z26" s="132"/>
      <c r="AA26" s="129"/>
      <c r="AB26" s="133"/>
      <c r="AC26" s="134"/>
      <c r="AD26" s="135"/>
      <c r="AE26" s="136"/>
      <c r="AF26" s="204"/>
      <c r="AG26" s="204"/>
      <c r="AH26" s="204"/>
      <c r="AI26" s="204"/>
      <c r="AJ26" s="204"/>
      <c r="AK26" s="204"/>
      <c r="AL26" s="137"/>
      <c r="AM26" s="155"/>
      <c r="AN26" s="156"/>
      <c r="AO26" s="155"/>
      <c r="AP26" s="156"/>
      <c r="AQ26" s="137"/>
      <c r="AR26" s="137"/>
      <c r="AS26" s="137"/>
      <c r="AT26" s="155"/>
      <c r="AU26" s="155"/>
      <c r="AV26" s="137"/>
      <c r="AW26" s="156"/>
      <c r="AX26" s="137"/>
      <c r="AY26" s="155"/>
      <c r="AZ26" s="137"/>
      <c r="BA26" s="137"/>
      <c r="BB26" s="137"/>
      <c r="BC26" s="137"/>
      <c r="BD26" s="137"/>
      <c r="BE26" s="156"/>
      <c r="BF26" s="137"/>
      <c r="BG26" s="155"/>
      <c r="BH26" s="138"/>
      <c r="BI26" s="137"/>
      <c r="BJ26" s="155"/>
      <c r="BK26" s="155"/>
      <c r="BL26" s="137"/>
      <c r="BM26" s="187"/>
      <c r="BN26" s="137"/>
      <c r="BO26" s="137"/>
      <c r="BP26" s="137"/>
      <c r="BQ26" s="156"/>
      <c r="BR26" s="159"/>
      <c r="BS26" s="159"/>
      <c r="BT26" s="155"/>
      <c r="BU26" s="137"/>
      <c r="BV26" s="137"/>
      <c r="BW26" s="138"/>
      <c r="BX26" s="155"/>
      <c r="BY26" s="155"/>
      <c r="BZ26" s="138"/>
      <c r="CA26" s="138"/>
      <c r="CB26" s="137"/>
      <c r="CC26" s="137"/>
      <c r="CD26" s="186"/>
      <c r="CE26" s="186"/>
      <c r="CF26" s="186"/>
      <c r="CG26" s="186"/>
      <c r="CH26" s="137"/>
      <c r="CI26" s="137"/>
      <c r="CJ26" s="137"/>
      <c r="CK26" s="138"/>
      <c r="CL26" s="155"/>
      <c r="CM26" s="137"/>
      <c r="CN26" s="186"/>
      <c r="CO26" s="137"/>
      <c r="CP26" s="155"/>
      <c r="CQ26" s="155"/>
      <c r="CR26" s="156"/>
      <c r="CS26" s="155"/>
      <c r="CT26" s="137"/>
      <c r="CU26" s="155"/>
      <c r="CV26" s="137"/>
      <c r="CW26" s="137"/>
      <c r="CX26" s="186"/>
      <c r="CY26" s="133"/>
      <c r="CZ26" s="137"/>
      <c r="DA26" s="137"/>
      <c r="DB26" s="186"/>
      <c r="DC26" s="187"/>
      <c r="DD26" s="133"/>
      <c r="DE26" s="137"/>
      <c r="DF26" s="156"/>
      <c r="DG26" s="137"/>
      <c r="DH26" s="137"/>
      <c r="DI26" s="137"/>
      <c r="DJ26" s="186"/>
      <c r="DK26" s="156"/>
      <c r="DL26" s="137"/>
      <c r="DM26" s="137"/>
      <c r="DN26" s="187"/>
      <c r="DO26" s="156"/>
      <c r="DP26" s="137"/>
      <c r="DQ26" s="133"/>
      <c r="DR26" s="133"/>
      <c r="DS26" s="186"/>
      <c r="DT26" s="159"/>
      <c r="DU26" s="138"/>
      <c r="DV26" s="159"/>
      <c r="DW26" s="159"/>
      <c r="DX26" s="186"/>
      <c r="DY26" s="138"/>
      <c r="DZ26" s="138"/>
      <c r="EA26" s="137"/>
      <c r="EB26" s="137"/>
      <c r="EC26" s="137"/>
      <c r="ED26" s="137"/>
      <c r="EE26" s="137"/>
      <c r="EF26" s="186"/>
      <c r="EG26" s="137"/>
      <c r="EH26" s="137"/>
      <c r="EI26" s="137"/>
      <c r="EJ26" s="137"/>
      <c r="EK26" s="137"/>
      <c r="EL26" s="137"/>
      <c r="EM26" s="137"/>
      <c r="EN26" s="137"/>
      <c r="EO26" s="137"/>
      <c r="EP26" s="137"/>
      <c r="EQ26" s="137"/>
      <c r="ER26" s="137"/>
      <c r="ES26" s="137"/>
      <c r="ET26" s="137"/>
      <c r="EU26" s="137"/>
      <c r="EV26" s="137"/>
      <c r="EW26" s="137"/>
      <c r="EX26" s="137"/>
      <c r="EY26" s="137"/>
      <c r="EZ26" s="137"/>
      <c r="FA26" s="137"/>
      <c r="FB26" s="186"/>
      <c r="FC26" s="137"/>
      <c r="FD26" s="137"/>
      <c r="FE26" s="137"/>
      <c r="FF26" s="137"/>
      <c r="FG26" s="137"/>
      <c r="FH26" s="190"/>
      <c r="FI26" s="190"/>
      <c r="FJ26" s="382"/>
      <c r="FK26" s="327"/>
      <c r="FL26" s="327"/>
      <c r="FM26" s="327"/>
      <c r="FN26" s="327"/>
      <c r="FO26" s="327"/>
      <c r="FP26" s="327"/>
      <c r="FQ26" s="327"/>
      <c r="FR26" s="327"/>
      <c r="FS26" s="327"/>
      <c r="FT26" s="327"/>
      <c r="FU26" s="327"/>
      <c r="FV26" s="327"/>
      <c r="FW26" s="327"/>
      <c r="FX26" s="327"/>
      <c r="FY26" s="327"/>
      <c r="FZ26" s="327"/>
      <c r="GA26" s="327"/>
      <c r="GB26" s="327"/>
      <c r="GC26" s="327"/>
      <c r="GD26" s="327"/>
      <c r="GE26" s="327"/>
      <c r="GF26" s="327"/>
      <c r="GG26" s="327"/>
      <c r="GH26" s="327"/>
      <c r="GI26" s="327"/>
      <c r="GJ26" s="327"/>
      <c r="GK26" s="327"/>
      <c r="GL26" s="327"/>
      <c r="GM26" s="327"/>
      <c r="GN26" s="327"/>
      <c r="GO26" s="327"/>
      <c r="GP26" s="327"/>
      <c r="GQ26" s="327"/>
      <c r="GR26" s="327"/>
      <c r="GS26" s="327"/>
      <c r="GT26" s="327"/>
      <c r="GU26" s="327"/>
      <c r="GV26" s="327"/>
      <c r="GW26" s="327"/>
      <c r="GX26" s="327"/>
      <c r="GY26" s="327"/>
      <c r="GZ26" s="5"/>
      <c r="HO26" s="5" t="s">
        <v>78</v>
      </c>
      <c r="HP26" s="121">
        <v>47</v>
      </c>
      <c r="HQ26" s="27">
        <v>43068</v>
      </c>
      <c r="HR26" s="27"/>
      <c r="HS26" s="27">
        <v>43349</v>
      </c>
      <c r="HT26" s="121">
        <v>9</v>
      </c>
      <c r="HU26" s="121">
        <v>0</v>
      </c>
      <c r="HV26" s="28">
        <v>1</v>
      </c>
      <c r="HW26" s="28">
        <v>0</v>
      </c>
      <c r="HX26" s="28">
        <v>0</v>
      </c>
      <c r="HY26" s="28">
        <v>1</v>
      </c>
      <c r="HZ26" s="28">
        <v>0</v>
      </c>
      <c r="IA26" s="28">
        <v>1</v>
      </c>
      <c r="IB26" s="28"/>
      <c r="IC26" s="28">
        <v>0</v>
      </c>
      <c r="ID26" s="28">
        <v>0</v>
      </c>
      <c r="IE26" s="25" t="s">
        <v>69</v>
      </c>
      <c r="IF26" s="28">
        <v>0</v>
      </c>
      <c r="IG26" s="29"/>
      <c r="IH26" s="25"/>
      <c r="II26" s="28">
        <v>1</v>
      </c>
      <c r="IJ26" s="25" t="s">
        <v>79</v>
      </c>
      <c r="IK26" s="25" t="s">
        <v>80</v>
      </c>
      <c r="IL26" s="25"/>
      <c r="IM26" s="25"/>
      <c r="IN26" s="28">
        <v>0</v>
      </c>
      <c r="IO26" s="25"/>
      <c r="IP26" s="294"/>
      <c r="IQ26" s="24"/>
      <c r="IR26" s="24"/>
      <c r="IS26" s="170"/>
      <c r="IT26" s="170"/>
      <c r="IU26" s="170"/>
      <c r="IV26" s="274"/>
      <c r="IW26" s="170"/>
      <c r="IX26" s="170"/>
      <c r="IY26"/>
      <c r="IZ26"/>
      <c r="JA26" s="170"/>
      <c r="JB26" s="170"/>
      <c r="JC26" s="170"/>
      <c r="JD26" s="170"/>
      <c r="JE26" s="170"/>
      <c r="JF26"/>
      <c r="JG26" s="170"/>
      <c r="JH26" s="170"/>
      <c r="JI26" s="170"/>
      <c r="JJ26" s="170"/>
      <c r="JK26"/>
      <c r="JL26"/>
      <c r="JM26" s="279"/>
      <c r="JN26"/>
      <c r="JO26"/>
      <c r="JP26"/>
      <c r="JQ26"/>
      <c r="JR26" s="170"/>
      <c r="JS26" s="170"/>
      <c r="JT26" s="170"/>
      <c r="JU26" s="170"/>
      <c r="JV26" s="170"/>
      <c r="JW26" s="170"/>
      <c r="JX26"/>
      <c r="JY26" s="170"/>
      <c r="JZ26" s="170"/>
      <c r="KA26" s="170"/>
      <c r="KB26" s="170"/>
      <c r="KC26" s="170"/>
      <c r="KD26" s="170"/>
      <c r="KE26"/>
    </row>
    <row r="27" spans="1:291" s="4" customFormat="1" x14ac:dyDescent="0.25">
      <c r="A27" s="311"/>
      <c r="B27" s="15" t="s">
        <v>1417</v>
      </c>
      <c r="C27" s="17" t="s">
        <v>76</v>
      </c>
      <c r="D27" s="26">
        <v>7003303318</v>
      </c>
      <c r="E27" s="88">
        <v>43068</v>
      </c>
      <c r="F27" s="27">
        <v>43419</v>
      </c>
      <c r="G27" s="94">
        <f t="shared" si="1"/>
        <v>11</v>
      </c>
      <c r="H27" s="16">
        <v>1</v>
      </c>
      <c r="I27" s="377">
        <v>0</v>
      </c>
      <c r="J27" s="20">
        <v>43419</v>
      </c>
      <c r="K27" s="94">
        <f t="shared" si="2"/>
        <v>11</v>
      </c>
      <c r="L27" s="121">
        <v>4</v>
      </c>
      <c r="M27" s="4" t="s">
        <v>87</v>
      </c>
      <c r="N27" s="19"/>
      <c r="O27" s="22">
        <v>2</v>
      </c>
      <c r="P27" s="16">
        <v>2</v>
      </c>
      <c r="Q27" s="121"/>
      <c r="R27" s="11"/>
      <c r="S27" s="11">
        <v>10</v>
      </c>
      <c r="T27" s="145"/>
      <c r="U27" s="130"/>
      <c r="V27" s="130"/>
      <c r="W27" s="130"/>
      <c r="X27" s="131"/>
      <c r="Y27" s="129"/>
      <c r="Z27" s="132"/>
      <c r="AA27" s="129"/>
      <c r="AB27" s="133"/>
      <c r="AC27" s="134"/>
      <c r="AD27" s="135"/>
      <c r="AE27" s="136"/>
      <c r="AF27" s="204"/>
      <c r="AG27" s="204"/>
      <c r="AH27" s="204"/>
      <c r="AI27" s="204"/>
      <c r="AJ27" s="204"/>
      <c r="AK27" s="204"/>
      <c r="AL27" s="137"/>
      <c r="AM27" s="155"/>
      <c r="AN27" s="156"/>
      <c r="AO27" s="155"/>
      <c r="AP27" s="156"/>
      <c r="AQ27" s="137"/>
      <c r="AR27" s="137"/>
      <c r="AS27" s="137"/>
      <c r="AT27" s="155"/>
      <c r="AU27" s="155"/>
      <c r="AV27" s="137"/>
      <c r="AW27" s="156"/>
      <c r="AX27" s="137"/>
      <c r="AY27" s="155"/>
      <c r="AZ27" s="137"/>
      <c r="BA27" s="137"/>
      <c r="BB27" s="137"/>
      <c r="BC27" s="137"/>
      <c r="BD27" s="137"/>
      <c r="BE27" s="156"/>
      <c r="BF27" s="137"/>
      <c r="BG27" s="155"/>
      <c r="BH27" s="138"/>
      <c r="BI27" s="137"/>
      <c r="BJ27" s="155"/>
      <c r="BK27" s="155"/>
      <c r="BL27" s="137"/>
      <c r="BM27" s="187"/>
      <c r="BN27" s="137"/>
      <c r="BO27" s="137"/>
      <c r="BP27" s="137"/>
      <c r="BQ27" s="156"/>
      <c r="BR27" s="159"/>
      <c r="BS27" s="159"/>
      <c r="BT27" s="155"/>
      <c r="BU27" s="137"/>
      <c r="BV27" s="137"/>
      <c r="BW27" s="138"/>
      <c r="BX27" s="155"/>
      <c r="BY27" s="155"/>
      <c r="BZ27" s="138"/>
      <c r="CA27" s="138"/>
      <c r="CB27" s="137"/>
      <c r="CC27" s="137"/>
      <c r="CD27" s="186"/>
      <c r="CE27" s="186"/>
      <c r="CF27" s="186"/>
      <c r="CG27" s="186"/>
      <c r="CH27" s="137"/>
      <c r="CI27" s="137"/>
      <c r="CJ27" s="137"/>
      <c r="CK27" s="138"/>
      <c r="CL27" s="155"/>
      <c r="CM27" s="137"/>
      <c r="CN27" s="186"/>
      <c r="CO27" s="137"/>
      <c r="CP27" s="155"/>
      <c r="CQ27" s="155"/>
      <c r="CR27" s="156"/>
      <c r="CS27" s="155"/>
      <c r="CT27" s="137"/>
      <c r="CU27" s="155"/>
      <c r="CV27" s="137"/>
      <c r="CW27" s="137"/>
      <c r="CX27" s="186"/>
      <c r="CY27" s="133"/>
      <c r="CZ27" s="137"/>
      <c r="DA27" s="137"/>
      <c r="DB27" s="186"/>
      <c r="DC27" s="187"/>
      <c r="DD27" s="133"/>
      <c r="DE27" s="137"/>
      <c r="DF27" s="156"/>
      <c r="DG27" s="137"/>
      <c r="DH27" s="137"/>
      <c r="DI27" s="137"/>
      <c r="DJ27" s="186"/>
      <c r="DK27" s="156"/>
      <c r="DL27" s="137"/>
      <c r="DM27" s="137"/>
      <c r="DN27" s="187"/>
      <c r="DO27" s="156"/>
      <c r="DP27" s="137"/>
      <c r="DQ27" s="133"/>
      <c r="DR27" s="133"/>
      <c r="DS27" s="186"/>
      <c r="DT27" s="159"/>
      <c r="DU27" s="138"/>
      <c r="DV27" s="159"/>
      <c r="DW27" s="159"/>
      <c r="DX27" s="186"/>
      <c r="DY27" s="138"/>
      <c r="DZ27" s="138"/>
      <c r="EA27" s="137"/>
      <c r="EB27" s="137"/>
      <c r="EC27" s="137"/>
      <c r="ED27" s="137"/>
      <c r="EE27" s="137"/>
      <c r="EF27" s="186"/>
      <c r="EG27" s="137"/>
      <c r="EH27" s="137"/>
      <c r="EI27" s="137"/>
      <c r="EJ27" s="137"/>
      <c r="EK27" s="137"/>
      <c r="EL27" s="137"/>
      <c r="EM27" s="137"/>
      <c r="EN27" s="137"/>
      <c r="EO27" s="137"/>
      <c r="EP27" s="137"/>
      <c r="EQ27" s="137"/>
      <c r="ER27" s="137"/>
      <c r="ES27" s="137"/>
      <c r="ET27" s="137"/>
      <c r="EU27" s="137"/>
      <c r="EV27" s="137"/>
      <c r="EW27" s="137"/>
      <c r="EX27" s="137"/>
      <c r="EY27" s="137"/>
      <c r="EZ27" s="137"/>
      <c r="FA27" s="137"/>
      <c r="FB27" s="186"/>
      <c r="FC27" s="137"/>
      <c r="FD27" s="137"/>
      <c r="FE27" s="137"/>
      <c r="FF27" s="137"/>
      <c r="FG27" s="137"/>
      <c r="FH27" s="190"/>
      <c r="FI27" s="190"/>
      <c r="FJ27" s="382"/>
      <c r="FK27" s="327"/>
      <c r="FL27" s="327"/>
      <c r="FM27" s="327"/>
      <c r="FN27" s="327"/>
      <c r="FO27" s="327"/>
      <c r="FP27" s="327"/>
      <c r="FQ27" s="327"/>
      <c r="FR27" s="327"/>
      <c r="FS27" s="327"/>
      <c r="FT27" s="327"/>
      <c r="FU27" s="327"/>
      <c r="FV27" s="327"/>
      <c r="FW27" s="327"/>
      <c r="FX27" s="327"/>
      <c r="FY27" s="327"/>
      <c r="FZ27" s="327"/>
      <c r="GA27" s="327"/>
      <c r="GB27" s="327"/>
      <c r="GC27" s="327"/>
      <c r="GD27" s="327"/>
      <c r="GE27" s="327"/>
      <c r="GF27" s="327"/>
      <c r="GG27" s="327"/>
      <c r="GH27" s="327"/>
      <c r="GI27" s="327"/>
      <c r="GJ27" s="327"/>
      <c r="GK27" s="327"/>
      <c r="GL27" s="327"/>
      <c r="GM27" s="327"/>
      <c r="GN27" s="327"/>
      <c r="GO27" s="327"/>
      <c r="GP27" s="327"/>
      <c r="GQ27" s="327"/>
      <c r="GR27" s="327"/>
      <c r="GS27" s="327"/>
      <c r="GT27" s="327"/>
      <c r="GU27" s="327"/>
      <c r="GV27" s="327"/>
      <c r="GW27" s="327"/>
      <c r="GX27" s="327"/>
      <c r="GY27" s="327"/>
      <c r="GZ27" s="371" t="s">
        <v>87</v>
      </c>
      <c r="HA27" s="369" t="s">
        <v>1695</v>
      </c>
      <c r="HB27" s="358">
        <v>0</v>
      </c>
      <c r="HC27" s="356">
        <v>3.22</v>
      </c>
      <c r="HD27" s="356">
        <v>733.49</v>
      </c>
      <c r="HE27" s="356">
        <v>9.1199999999999992</v>
      </c>
      <c r="HF27" s="356">
        <v>6.9300000000000006</v>
      </c>
      <c r="HG27" s="356">
        <v>1146.05</v>
      </c>
      <c r="HH27" s="358">
        <v>0.38</v>
      </c>
      <c r="HI27" s="356">
        <v>3.3600000000000003</v>
      </c>
      <c r="HJ27" s="356">
        <v>17.36</v>
      </c>
      <c r="HK27" s="356">
        <v>3.58</v>
      </c>
      <c r="HL27" s="356">
        <v>1.5299999999999998</v>
      </c>
      <c r="HM27" s="356">
        <v>4.47</v>
      </c>
      <c r="HN27" s="357">
        <v>40.26</v>
      </c>
      <c r="HO27" s="5" t="s">
        <v>78</v>
      </c>
      <c r="HP27" s="121">
        <v>47</v>
      </c>
      <c r="HQ27" s="27">
        <v>43068</v>
      </c>
      <c r="HR27" s="27"/>
      <c r="HS27" s="27">
        <v>43419</v>
      </c>
      <c r="HT27" s="121">
        <v>12</v>
      </c>
      <c r="HU27" s="121">
        <v>1</v>
      </c>
      <c r="HV27" s="28">
        <v>0</v>
      </c>
      <c r="HW27" s="28">
        <v>0</v>
      </c>
      <c r="HX27" s="28">
        <v>0</v>
      </c>
      <c r="HY27" s="28">
        <v>1</v>
      </c>
      <c r="HZ27" s="28">
        <v>0</v>
      </c>
      <c r="IA27" s="28">
        <v>0</v>
      </c>
      <c r="IB27" s="28">
        <v>0</v>
      </c>
      <c r="IC27" s="28">
        <v>0</v>
      </c>
      <c r="ID27" s="28">
        <v>0</v>
      </c>
      <c r="IE27" s="25" t="s">
        <v>83</v>
      </c>
      <c r="IF27" s="28">
        <v>0</v>
      </c>
      <c r="IG27" s="29"/>
      <c r="IH27" s="25"/>
      <c r="II27" s="28">
        <v>1</v>
      </c>
      <c r="IJ27" s="25" t="s">
        <v>79</v>
      </c>
      <c r="IK27" s="25" t="s">
        <v>80</v>
      </c>
      <c r="IL27" s="25"/>
      <c r="IM27" s="25"/>
      <c r="IN27" s="28">
        <v>1</v>
      </c>
      <c r="IO27" s="25"/>
      <c r="IP27" s="294"/>
      <c r="IQ27" s="24"/>
      <c r="IR27" s="24"/>
      <c r="IS27" s="170"/>
      <c r="IT27" s="170"/>
      <c r="IU27" s="170"/>
      <c r="IV27" s="274"/>
      <c r="IW27" s="170"/>
      <c r="IX27" s="170"/>
      <c r="IY27"/>
      <c r="IZ27"/>
      <c r="JA27" s="170"/>
      <c r="JB27" s="170"/>
      <c r="JC27" s="170"/>
      <c r="JD27" s="170"/>
      <c r="JE27" s="170"/>
      <c r="JF27"/>
      <c r="JG27" s="170"/>
      <c r="JH27" s="170"/>
      <c r="JI27" s="170"/>
      <c r="JJ27" s="170"/>
      <c r="JK27"/>
      <c r="JL27"/>
      <c r="JM27" s="279"/>
      <c r="JN27"/>
      <c r="JO27"/>
      <c r="JP27"/>
      <c r="JQ27"/>
      <c r="JR27" s="170"/>
      <c r="JS27" s="170"/>
      <c r="JT27" s="170"/>
      <c r="JU27" s="170"/>
      <c r="JV27" s="170"/>
      <c r="JW27" s="170"/>
      <c r="JX27"/>
      <c r="JY27" s="170"/>
      <c r="JZ27" s="170"/>
      <c r="KA27" s="170"/>
      <c r="KB27" s="170"/>
      <c r="KC27" s="170"/>
      <c r="KD27" s="170"/>
      <c r="KE27"/>
    </row>
    <row r="28" spans="1:291" s="4" customFormat="1" x14ac:dyDescent="0.25">
      <c r="A28" s="311"/>
      <c r="B28" s="15" t="s">
        <v>1417</v>
      </c>
      <c r="C28" s="17" t="s">
        <v>76</v>
      </c>
      <c r="D28" s="26">
        <v>7003303318</v>
      </c>
      <c r="E28" s="88">
        <v>43068</v>
      </c>
      <c r="F28" s="27">
        <v>43531</v>
      </c>
      <c r="G28" s="94">
        <f t="shared" si="1"/>
        <v>15</v>
      </c>
      <c r="H28" s="16">
        <v>0</v>
      </c>
      <c r="I28" s="377">
        <v>0</v>
      </c>
      <c r="J28" s="20">
        <v>43531</v>
      </c>
      <c r="K28" s="100">
        <f t="shared" si="2"/>
        <v>15</v>
      </c>
      <c r="L28" s="121">
        <v>5</v>
      </c>
      <c r="M28" s="4" t="s">
        <v>88</v>
      </c>
      <c r="N28" s="19"/>
      <c r="O28" s="22">
        <v>2</v>
      </c>
      <c r="P28" s="16">
        <v>3</v>
      </c>
      <c r="Q28" s="121"/>
      <c r="R28" s="11"/>
      <c r="S28" s="11">
        <v>10</v>
      </c>
      <c r="T28" s="145"/>
      <c r="U28" s="130"/>
      <c r="V28" s="130"/>
      <c r="W28" s="130"/>
      <c r="X28" s="131"/>
      <c r="Y28" s="129"/>
      <c r="Z28" s="132"/>
      <c r="AA28" s="129"/>
      <c r="AB28" s="133"/>
      <c r="AC28" s="134"/>
      <c r="AD28" s="135"/>
      <c r="AE28" s="136"/>
      <c r="AF28" s="204"/>
      <c r="AG28" s="204"/>
      <c r="AH28" s="204"/>
      <c r="AI28" s="204"/>
      <c r="AJ28" s="204"/>
      <c r="AK28" s="204"/>
      <c r="AL28" s="137"/>
      <c r="AM28" s="155"/>
      <c r="AN28" s="156"/>
      <c r="AO28" s="155"/>
      <c r="AP28" s="156"/>
      <c r="AQ28" s="137"/>
      <c r="AR28" s="137"/>
      <c r="AS28" s="137"/>
      <c r="AT28" s="155"/>
      <c r="AU28" s="155"/>
      <c r="AV28" s="137"/>
      <c r="AW28" s="156"/>
      <c r="AX28" s="137"/>
      <c r="AY28" s="155"/>
      <c r="AZ28" s="137"/>
      <c r="BA28" s="137"/>
      <c r="BB28" s="137"/>
      <c r="BC28" s="137"/>
      <c r="BD28" s="137"/>
      <c r="BE28" s="156"/>
      <c r="BF28" s="137"/>
      <c r="BG28" s="155"/>
      <c r="BH28" s="138"/>
      <c r="BI28" s="137"/>
      <c r="BJ28" s="155"/>
      <c r="BK28" s="155"/>
      <c r="BL28" s="137"/>
      <c r="BM28" s="187"/>
      <c r="BN28" s="137"/>
      <c r="BO28" s="137"/>
      <c r="BP28" s="137"/>
      <c r="BQ28" s="156"/>
      <c r="BR28" s="159"/>
      <c r="BS28" s="159"/>
      <c r="BT28" s="155"/>
      <c r="BU28" s="137"/>
      <c r="BV28" s="137"/>
      <c r="BW28" s="138"/>
      <c r="BX28" s="155"/>
      <c r="BY28" s="155"/>
      <c r="BZ28" s="138"/>
      <c r="CA28" s="138"/>
      <c r="CB28" s="137"/>
      <c r="CC28" s="137"/>
      <c r="CD28" s="186"/>
      <c r="CE28" s="186"/>
      <c r="CF28" s="186"/>
      <c r="CG28" s="186"/>
      <c r="CH28" s="137"/>
      <c r="CI28" s="137"/>
      <c r="CJ28" s="137"/>
      <c r="CK28" s="138"/>
      <c r="CL28" s="155"/>
      <c r="CM28" s="137"/>
      <c r="CN28" s="186"/>
      <c r="CO28" s="137"/>
      <c r="CP28" s="155"/>
      <c r="CQ28" s="155"/>
      <c r="CR28" s="156"/>
      <c r="CS28" s="155"/>
      <c r="CT28" s="137"/>
      <c r="CU28" s="155"/>
      <c r="CV28" s="137"/>
      <c r="CW28" s="137"/>
      <c r="CX28" s="186"/>
      <c r="CY28" s="133"/>
      <c r="CZ28" s="137"/>
      <c r="DA28" s="137"/>
      <c r="DB28" s="186"/>
      <c r="DC28" s="187"/>
      <c r="DD28" s="133"/>
      <c r="DE28" s="137"/>
      <c r="DF28" s="156"/>
      <c r="DG28" s="137"/>
      <c r="DH28" s="137"/>
      <c r="DI28" s="137"/>
      <c r="DJ28" s="186"/>
      <c r="DK28" s="156"/>
      <c r="DL28" s="137"/>
      <c r="DM28" s="137"/>
      <c r="DN28" s="187"/>
      <c r="DO28" s="156"/>
      <c r="DP28" s="137"/>
      <c r="DQ28" s="133"/>
      <c r="DR28" s="133"/>
      <c r="DS28" s="186"/>
      <c r="DT28" s="159"/>
      <c r="DU28" s="138"/>
      <c r="DV28" s="159"/>
      <c r="DW28" s="159"/>
      <c r="DX28" s="186"/>
      <c r="DY28" s="138"/>
      <c r="DZ28" s="138"/>
      <c r="EA28" s="137"/>
      <c r="EB28" s="137"/>
      <c r="EC28" s="137"/>
      <c r="ED28" s="137"/>
      <c r="EE28" s="137"/>
      <c r="EF28" s="186"/>
      <c r="EG28" s="137"/>
      <c r="EH28" s="137"/>
      <c r="EI28" s="137"/>
      <c r="EJ28" s="137"/>
      <c r="EK28" s="137"/>
      <c r="EL28" s="137"/>
      <c r="EM28" s="137"/>
      <c r="EN28" s="137"/>
      <c r="EO28" s="137"/>
      <c r="EP28" s="137"/>
      <c r="EQ28" s="137"/>
      <c r="ER28" s="137"/>
      <c r="ES28" s="137"/>
      <c r="ET28" s="137"/>
      <c r="EU28" s="137"/>
      <c r="EV28" s="137"/>
      <c r="EW28" s="137"/>
      <c r="EX28" s="137"/>
      <c r="EY28" s="137"/>
      <c r="EZ28" s="137"/>
      <c r="FA28" s="137"/>
      <c r="FB28" s="186"/>
      <c r="FC28" s="137"/>
      <c r="FD28" s="137"/>
      <c r="FE28" s="137"/>
      <c r="FF28" s="137"/>
      <c r="FG28" s="137"/>
      <c r="FH28" s="190"/>
      <c r="FI28" s="190"/>
      <c r="FJ28" s="382"/>
      <c r="FK28" s="327"/>
      <c r="FL28" s="327"/>
      <c r="FM28" s="327"/>
      <c r="FN28" s="327"/>
      <c r="FO28" s="327"/>
      <c r="FP28" s="327"/>
      <c r="FQ28" s="327"/>
      <c r="FR28" s="327"/>
      <c r="FS28" s="327"/>
      <c r="FT28" s="327"/>
      <c r="FU28" s="327"/>
      <c r="FV28" s="327"/>
      <c r="FW28" s="327"/>
      <c r="FX28" s="327"/>
      <c r="FY28" s="327"/>
      <c r="FZ28" s="327"/>
      <c r="GA28" s="327"/>
      <c r="GB28" s="327"/>
      <c r="GC28" s="327"/>
      <c r="GD28" s="327"/>
      <c r="GE28" s="327"/>
      <c r="GF28" s="327"/>
      <c r="GG28" s="327"/>
      <c r="GH28" s="327"/>
      <c r="GI28" s="327"/>
      <c r="GJ28" s="327"/>
      <c r="GK28" s="327"/>
      <c r="GL28" s="327"/>
      <c r="GM28" s="327"/>
      <c r="GN28" s="327"/>
      <c r="GO28" s="327"/>
      <c r="GP28" s="327"/>
      <c r="GQ28" s="327"/>
      <c r="GR28" s="327"/>
      <c r="GS28" s="327"/>
      <c r="GT28" s="327"/>
      <c r="GU28" s="327"/>
      <c r="GV28" s="327"/>
      <c r="GW28" s="327"/>
      <c r="GX28" s="327"/>
      <c r="GY28" s="327"/>
      <c r="GZ28" s="5"/>
      <c r="HO28" s="5" t="s">
        <v>78</v>
      </c>
      <c r="HP28" s="121">
        <v>47</v>
      </c>
      <c r="HQ28" s="27">
        <v>43068</v>
      </c>
      <c r="HR28" s="27"/>
      <c r="HS28" s="27">
        <v>43531</v>
      </c>
      <c r="HT28" s="121">
        <v>15</v>
      </c>
      <c r="HU28" s="121">
        <v>0</v>
      </c>
      <c r="HV28" s="28">
        <v>1</v>
      </c>
      <c r="HW28" s="28">
        <v>0</v>
      </c>
      <c r="HX28" s="28">
        <v>0</v>
      </c>
      <c r="HY28" s="28">
        <v>1</v>
      </c>
      <c r="HZ28" s="28">
        <v>0</v>
      </c>
      <c r="IA28" s="28">
        <v>0</v>
      </c>
      <c r="IB28" s="28"/>
      <c r="IC28" s="28">
        <v>1</v>
      </c>
      <c r="ID28" s="28">
        <v>0</v>
      </c>
      <c r="IE28" s="25" t="s">
        <v>62</v>
      </c>
      <c r="IF28" s="28">
        <v>1</v>
      </c>
      <c r="IG28" s="29"/>
      <c r="IH28" s="25" t="s">
        <v>89</v>
      </c>
      <c r="II28" s="28">
        <v>1</v>
      </c>
      <c r="IJ28" s="25" t="s">
        <v>90</v>
      </c>
      <c r="IK28" s="25" t="s">
        <v>80</v>
      </c>
      <c r="IL28" s="25"/>
      <c r="IM28" s="25"/>
      <c r="IN28" s="28">
        <v>1</v>
      </c>
      <c r="IO28" s="25"/>
      <c r="IP28" s="294"/>
      <c r="IQ28" s="24"/>
      <c r="IR28" s="24"/>
      <c r="IS28" s="170"/>
      <c r="IT28" s="170"/>
      <c r="IU28" s="170"/>
      <c r="IV28" s="274"/>
      <c r="IW28" s="170"/>
      <c r="IX28" s="170"/>
      <c r="IY28"/>
      <c r="IZ28"/>
      <c r="JA28" s="170"/>
      <c r="JB28" s="170"/>
      <c r="JC28" s="170"/>
      <c r="JD28" s="170"/>
      <c r="JE28" s="170"/>
      <c r="JF28"/>
      <c r="JG28" s="170"/>
      <c r="JH28" s="170"/>
      <c r="JI28" s="170"/>
      <c r="JJ28" s="170"/>
      <c r="JK28"/>
      <c r="JL28"/>
      <c r="JM28" s="279"/>
      <c r="JN28"/>
      <c r="JO28"/>
      <c r="JP28"/>
      <c r="JQ28"/>
      <c r="JR28" s="170"/>
      <c r="JS28" s="170"/>
      <c r="JT28" s="170"/>
      <c r="JU28" s="170"/>
      <c r="JV28" s="170"/>
      <c r="JW28" s="170"/>
      <c r="JX28"/>
      <c r="JY28" s="170"/>
      <c r="JZ28" s="170"/>
      <c r="KA28" s="170"/>
      <c r="KB28" s="170"/>
      <c r="KC28" s="170"/>
      <c r="KD28" s="170"/>
      <c r="KE28"/>
    </row>
    <row r="29" spans="1:291" s="4" customFormat="1" x14ac:dyDescent="0.25">
      <c r="A29" s="311"/>
      <c r="B29" s="15" t="s">
        <v>1417</v>
      </c>
      <c r="C29" s="17" t="s">
        <v>76</v>
      </c>
      <c r="D29" s="26" t="s">
        <v>91</v>
      </c>
      <c r="E29" s="88">
        <v>43068</v>
      </c>
      <c r="F29" s="27">
        <v>43797</v>
      </c>
      <c r="G29" s="94">
        <f t="shared" si="1"/>
        <v>23</v>
      </c>
      <c r="H29" s="16">
        <v>0</v>
      </c>
      <c r="I29" s="377">
        <v>0</v>
      </c>
      <c r="J29" s="20">
        <v>43797</v>
      </c>
      <c r="K29" s="100">
        <f t="shared" si="2"/>
        <v>23</v>
      </c>
      <c r="L29" s="121">
        <v>6</v>
      </c>
      <c r="M29" s="4" t="s">
        <v>92</v>
      </c>
      <c r="N29" s="19"/>
      <c r="O29" s="22">
        <v>2</v>
      </c>
      <c r="P29" s="16">
        <v>3</v>
      </c>
      <c r="Q29" s="121"/>
      <c r="R29" s="11"/>
      <c r="S29" s="11">
        <v>10</v>
      </c>
      <c r="T29" s="145">
        <v>11956</v>
      </c>
      <c r="U29" s="130" t="s">
        <v>78</v>
      </c>
      <c r="V29" s="130" t="s">
        <v>78</v>
      </c>
      <c r="W29" s="130" t="s">
        <v>1029</v>
      </c>
      <c r="X29" s="131">
        <v>7003303318</v>
      </c>
      <c r="Y29" s="129">
        <f ca="1">ROUNDDOWN(YEARFRAC(DATE(IF(VALUE(LEFT(X29,2))&lt;VALUE(RIGHT(YEAR(TODAY()),2)),"20","19")&amp;LEFT(X29,2),IF(VALUE(MID(X29,3,1))&gt;4,MID(X29,3,2)-50,MID(X29,3,2)),MID(X29,5,2)),Z29,1),0)</f>
        <v>49</v>
      </c>
      <c r="Z29" s="132">
        <v>43797</v>
      </c>
      <c r="AA29" s="129">
        <v>1</v>
      </c>
      <c r="AB29" s="133">
        <v>0</v>
      </c>
      <c r="AC29" s="182" t="s">
        <v>53</v>
      </c>
      <c r="AD29" s="183" t="s">
        <v>1022</v>
      </c>
      <c r="AE29" s="184" t="s">
        <v>60</v>
      </c>
      <c r="AF29" s="185">
        <v>31.3</v>
      </c>
      <c r="AG29" s="189">
        <v>13.8</v>
      </c>
      <c r="AH29" s="185">
        <v>53</v>
      </c>
      <c r="AI29" s="185">
        <v>1.3</v>
      </c>
      <c r="AJ29" s="185">
        <v>0.6</v>
      </c>
      <c r="AK29" s="185">
        <v>6.89</v>
      </c>
      <c r="AL29" s="156">
        <v>19</v>
      </c>
      <c r="AM29" s="137">
        <v>80.400000000000006</v>
      </c>
      <c r="AN29" s="156">
        <v>21.1</v>
      </c>
      <c r="AO29" s="155">
        <v>78.900000000000006</v>
      </c>
      <c r="AP29" s="156">
        <v>0.26742712294043092</v>
      </c>
      <c r="AQ29" s="137">
        <v>3.21</v>
      </c>
      <c r="AR29" s="137">
        <v>11.9</v>
      </c>
      <c r="AS29" s="156">
        <v>1.2</v>
      </c>
      <c r="AT29" s="137">
        <v>9.68</v>
      </c>
      <c r="AU29" s="155">
        <v>19.899999999999999</v>
      </c>
      <c r="AV29" s="156">
        <v>1.71</v>
      </c>
      <c r="AW29" s="137">
        <v>33.6</v>
      </c>
      <c r="AX29" s="156">
        <v>19.899999999999999</v>
      </c>
      <c r="AY29" s="137">
        <v>28.3</v>
      </c>
      <c r="AZ29" s="155">
        <v>18.2</v>
      </c>
      <c r="BA29" s="137">
        <v>27.7</v>
      </c>
      <c r="BB29" s="156">
        <v>4.6400000000000006</v>
      </c>
      <c r="BC29" s="155">
        <v>69.099999999999994</v>
      </c>
      <c r="BD29" s="137">
        <v>0.06</v>
      </c>
      <c r="BE29" s="156">
        <v>1.35</v>
      </c>
      <c r="BF29" s="137">
        <v>36.279999999999994</v>
      </c>
      <c r="BG29" s="137">
        <v>24.6</v>
      </c>
      <c r="BH29" s="138">
        <v>4411</v>
      </c>
      <c r="BI29" s="137">
        <v>13.3</v>
      </c>
      <c r="BJ29" s="137">
        <v>5.26</v>
      </c>
      <c r="BK29" s="137">
        <v>14.8</v>
      </c>
      <c r="BL29" s="137">
        <v>20</v>
      </c>
      <c r="BM29" s="139">
        <v>1.9E-2</v>
      </c>
      <c r="BN29" s="137">
        <v>6.7</v>
      </c>
      <c r="BO29" s="133">
        <v>84.2</v>
      </c>
      <c r="BP29" s="155">
        <v>10.9</v>
      </c>
      <c r="BQ29" s="137">
        <v>4.8099999999999996</v>
      </c>
      <c r="BR29" s="133">
        <v>5248</v>
      </c>
      <c r="BS29" s="160">
        <v>3719</v>
      </c>
      <c r="BT29" s="137">
        <v>47.4</v>
      </c>
      <c r="BU29" s="137">
        <v>27.8</v>
      </c>
      <c r="BV29" s="155">
        <v>72.7</v>
      </c>
      <c r="BW29" s="133">
        <v>4589</v>
      </c>
      <c r="BX29" s="155">
        <v>66.400000000000006</v>
      </c>
      <c r="BY29" s="155">
        <v>89.7</v>
      </c>
      <c r="BZ29" s="133">
        <v>2978</v>
      </c>
      <c r="CA29" s="133">
        <v>7869</v>
      </c>
      <c r="CB29" s="137">
        <v>0.55000000000000004</v>
      </c>
      <c r="CC29" s="137">
        <v>0.15</v>
      </c>
      <c r="CD29" s="186" t="s">
        <v>1275</v>
      </c>
      <c r="CE29" s="186">
        <f>AL29+BN29+BV29+CC29+CB29</f>
        <v>99.100000000000009</v>
      </c>
      <c r="CF29" s="186" t="s">
        <v>1275</v>
      </c>
      <c r="CG29" s="186">
        <f>AM29+BI29+BE29+(DC29*100/AL29)+(CC29*100/AL29)</f>
        <v>96.002631578947359</v>
      </c>
      <c r="CH29" s="137" t="s">
        <v>1023</v>
      </c>
      <c r="CI29" s="137"/>
      <c r="CJ29" s="137"/>
      <c r="CK29" s="138"/>
      <c r="CL29" s="137"/>
      <c r="CM29" s="137"/>
      <c r="CN29" s="186" t="s">
        <v>1275</v>
      </c>
      <c r="CO29" s="137"/>
      <c r="CP29" s="137"/>
      <c r="CQ29" s="137"/>
      <c r="CR29" s="137"/>
      <c r="CS29" s="137"/>
      <c r="CT29" s="137"/>
      <c r="CU29" s="137"/>
      <c r="CV29" s="156">
        <v>0</v>
      </c>
      <c r="CW29" s="137">
        <v>6.49</v>
      </c>
      <c r="CX29" s="186" t="s">
        <v>1275</v>
      </c>
      <c r="CY29" s="133"/>
      <c r="CZ29" s="137" t="s">
        <v>1023</v>
      </c>
      <c r="DA29" s="137"/>
      <c r="DB29" s="186" t="s">
        <v>1275</v>
      </c>
      <c r="DC29" s="187">
        <v>3.1E-2</v>
      </c>
      <c r="DD29" s="133">
        <v>10194</v>
      </c>
      <c r="DE29" s="137">
        <v>24.2</v>
      </c>
      <c r="DF29" s="156">
        <v>5.99</v>
      </c>
      <c r="DG29" s="137">
        <v>1.57</v>
      </c>
      <c r="DH29" s="137">
        <v>1.4200000000000002</v>
      </c>
      <c r="DI29" s="137"/>
      <c r="DJ29" s="186" t="s">
        <v>1275</v>
      </c>
      <c r="DK29" s="137">
        <v>0.74</v>
      </c>
      <c r="DL29" s="137">
        <v>34.799999999999997</v>
      </c>
      <c r="DM29" s="137">
        <v>63</v>
      </c>
      <c r="DN29" s="139">
        <v>1.48</v>
      </c>
      <c r="DO29" s="137">
        <v>13.4</v>
      </c>
      <c r="DP29" s="137"/>
      <c r="DQ29" s="137"/>
      <c r="DR29" s="133"/>
      <c r="DS29" s="186" t="s">
        <v>1275</v>
      </c>
      <c r="DT29" s="160">
        <v>8087</v>
      </c>
      <c r="DU29" s="160"/>
      <c r="DV29" s="160"/>
      <c r="DW29" s="160"/>
      <c r="DX29" s="186" t="s">
        <v>1275</v>
      </c>
      <c r="DY29" s="138">
        <f>AK29*AN29*AM29*AL29/1000</f>
        <v>222.08096040000001</v>
      </c>
      <c r="DZ29" s="138">
        <f>AK29*AM29*AO29*AL29/1000</f>
        <v>830.4354396</v>
      </c>
      <c r="EA29" s="137"/>
      <c r="EB29" s="137"/>
      <c r="EC29" s="137"/>
      <c r="ED29" s="137"/>
      <c r="EE29" s="137"/>
      <c r="EF29" s="186" t="s">
        <v>1275</v>
      </c>
      <c r="EG29" s="137" t="s">
        <v>1023</v>
      </c>
      <c r="EH29" s="137" t="s">
        <v>1023</v>
      </c>
      <c r="EI29" s="137" t="s">
        <v>1023</v>
      </c>
      <c r="EJ29" s="137" t="s">
        <v>1023</v>
      </c>
      <c r="EK29" s="137" t="s">
        <v>1023</v>
      </c>
      <c r="EL29" s="137" t="s">
        <v>1023</v>
      </c>
      <c r="EM29" s="137" t="s">
        <v>1023</v>
      </c>
      <c r="EN29" s="137" t="s">
        <v>1023</v>
      </c>
      <c r="EO29" s="137" t="s">
        <v>1023</v>
      </c>
      <c r="EP29" s="137" t="s">
        <v>1023</v>
      </c>
      <c r="EQ29" s="137" t="s">
        <v>1023</v>
      </c>
      <c r="ER29" s="137" t="s">
        <v>1023</v>
      </c>
      <c r="ES29" s="137" t="s">
        <v>1023</v>
      </c>
      <c r="ET29" s="137" t="s">
        <v>1023</v>
      </c>
      <c r="EU29" s="137" t="s">
        <v>1023</v>
      </c>
      <c r="EV29" s="137" t="s">
        <v>1023</v>
      </c>
      <c r="EW29" s="137" t="s">
        <v>1023</v>
      </c>
      <c r="EX29" s="137" t="s">
        <v>1023</v>
      </c>
      <c r="EY29" s="137" t="s">
        <v>1023</v>
      </c>
      <c r="EZ29" s="137" t="s">
        <v>1023</v>
      </c>
      <c r="FA29" s="137" t="s">
        <v>1023</v>
      </c>
      <c r="FB29" s="186" t="s">
        <v>1275</v>
      </c>
      <c r="FC29" s="137"/>
      <c r="FD29" s="137"/>
      <c r="FE29" s="137"/>
      <c r="FF29" s="137"/>
      <c r="FG29" s="137"/>
      <c r="FH29" s="153"/>
      <c r="FI29" s="153"/>
      <c r="FJ29" s="372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 s="5"/>
      <c r="HO29" s="5" t="s">
        <v>78</v>
      </c>
      <c r="HP29" s="121">
        <v>47</v>
      </c>
      <c r="HQ29" s="27">
        <v>43068</v>
      </c>
      <c r="HR29" s="27"/>
      <c r="HS29" s="27">
        <v>43797</v>
      </c>
      <c r="HT29" s="121">
        <v>24</v>
      </c>
      <c r="HU29" s="121">
        <v>0</v>
      </c>
      <c r="HV29" s="28">
        <v>1</v>
      </c>
      <c r="HW29" s="28">
        <v>0</v>
      </c>
      <c r="HX29" s="28">
        <v>0</v>
      </c>
      <c r="HY29" s="28">
        <v>1</v>
      </c>
      <c r="HZ29" s="28">
        <v>0</v>
      </c>
      <c r="IA29" s="28">
        <v>0</v>
      </c>
      <c r="IB29" s="28">
        <v>0</v>
      </c>
      <c r="IC29" s="28">
        <v>0</v>
      </c>
      <c r="ID29" s="28">
        <v>0</v>
      </c>
      <c r="IE29" s="25" t="s">
        <v>83</v>
      </c>
      <c r="IF29" s="28">
        <v>0</v>
      </c>
      <c r="IG29" s="29"/>
      <c r="IH29" s="25"/>
      <c r="II29" s="28">
        <v>0</v>
      </c>
      <c r="IJ29" s="25" t="s">
        <v>63</v>
      </c>
      <c r="IK29" s="25"/>
      <c r="IL29" s="25"/>
      <c r="IM29" s="25"/>
      <c r="IN29" s="28">
        <v>0</v>
      </c>
      <c r="IO29" s="25"/>
      <c r="IP29" s="294"/>
      <c r="IQ29" s="24"/>
      <c r="IR29" s="24"/>
      <c r="IS29" s="170"/>
      <c r="IT29" s="170"/>
      <c r="IU29" s="170"/>
      <c r="IV29" s="274"/>
      <c r="IW29" s="170"/>
      <c r="IX29" s="170"/>
      <c r="IY29"/>
      <c r="IZ29"/>
      <c r="JA29" s="170"/>
      <c r="JB29" s="170"/>
      <c r="JC29" s="170"/>
      <c r="JD29" s="170"/>
      <c r="JE29" s="170"/>
      <c r="JF29"/>
      <c r="JG29" s="170"/>
      <c r="JH29" s="170"/>
      <c r="JI29" s="170"/>
      <c r="JJ29" s="170"/>
      <c r="JK29"/>
      <c r="JL29"/>
      <c r="JM29" s="279"/>
      <c r="JN29"/>
      <c r="JO29"/>
      <c r="JP29"/>
      <c r="JQ29"/>
      <c r="JR29" s="170"/>
      <c r="JS29" s="170"/>
      <c r="JT29" s="170"/>
      <c r="JU29" s="170"/>
      <c r="JV29" s="170"/>
      <c r="JW29" s="170"/>
      <c r="JX29"/>
      <c r="JY29" s="170"/>
      <c r="JZ29" s="170"/>
      <c r="KA29" s="170"/>
      <c r="KB29" s="170"/>
      <c r="KC29" s="170"/>
      <c r="KD29" s="170"/>
      <c r="KE29"/>
    </row>
    <row r="30" spans="1:291" s="4" customFormat="1" x14ac:dyDescent="0.25">
      <c r="A30" s="311"/>
      <c r="B30" s="15" t="s">
        <v>1417</v>
      </c>
      <c r="C30" s="17" t="s">
        <v>76</v>
      </c>
      <c r="D30" s="26" t="s">
        <v>91</v>
      </c>
      <c r="E30" s="88">
        <v>43068</v>
      </c>
      <c r="F30" s="23"/>
      <c r="G30" s="94"/>
      <c r="H30" s="51"/>
      <c r="I30" s="377">
        <v>0</v>
      </c>
      <c r="J30" s="20">
        <v>44700</v>
      </c>
      <c r="K30" s="100">
        <f t="shared" si="2"/>
        <v>53</v>
      </c>
      <c r="L30" s="121">
        <v>7</v>
      </c>
      <c r="M30" s="4" t="s">
        <v>93</v>
      </c>
      <c r="N30" s="19">
        <v>355</v>
      </c>
      <c r="O30" s="22">
        <v>4</v>
      </c>
      <c r="P30" s="16">
        <v>3</v>
      </c>
      <c r="Q30" s="121"/>
      <c r="R30" s="11"/>
      <c r="S30" s="11"/>
      <c r="T30" s="145">
        <v>17409</v>
      </c>
      <c r="U30" s="130">
        <v>10082</v>
      </c>
      <c r="V30" s="130" t="s">
        <v>78</v>
      </c>
      <c r="W30" s="130" t="s">
        <v>1029</v>
      </c>
      <c r="X30" s="129">
        <v>7003303318</v>
      </c>
      <c r="Y30" s="129">
        <f ca="1">ROUNDDOWN(YEARFRAC(DATE(IF(VALUE(LEFT(X30,2))&lt;VALUE(RIGHT(YEAR(TODAY()),2)),"20","19")&amp;LEFT(X30,2),IF(VALUE(MID(X30,3,1))&gt;4,MID(X30,3,2)-50,MID(X30,3,2)),MID(X30,5,2)),Z30,1),0)</f>
        <v>52</v>
      </c>
      <c r="Z30" s="132">
        <v>44700</v>
      </c>
      <c r="AA30" s="129" t="e">
        <f>COUNTIFS(#REF!,X30)</f>
        <v>#REF!</v>
      </c>
      <c r="AB30" s="133">
        <f>DATEDIF(_xlfn.MINIFS(Z:Z,X:X,X30), Z30,  "m")</f>
        <v>29</v>
      </c>
      <c r="AC30" s="134" t="s">
        <v>53</v>
      </c>
      <c r="AD30" s="135" t="s">
        <v>1025</v>
      </c>
      <c r="AE30" s="136" t="s">
        <v>65</v>
      </c>
      <c r="AF30" s="185">
        <v>29.7</v>
      </c>
      <c r="AG30" s="322">
        <v>12.9</v>
      </c>
      <c r="AH30" s="185">
        <v>55.6</v>
      </c>
      <c r="AI30" s="185">
        <v>1.2</v>
      </c>
      <c r="AJ30" s="185">
        <v>0.6</v>
      </c>
      <c r="AK30" s="185">
        <v>6.49</v>
      </c>
      <c r="AL30" s="133">
        <v>33</v>
      </c>
      <c r="AM30" s="137">
        <v>90.7</v>
      </c>
      <c r="AN30" s="137">
        <v>28.3</v>
      </c>
      <c r="AO30" s="137">
        <v>71.7</v>
      </c>
      <c r="AP30" s="137">
        <f>AN30/AO30</f>
        <v>0.39470013947001392</v>
      </c>
      <c r="AQ30" s="137">
        <v>14.4</v>
      </c>
      <c r="AR30" s="137">
        <v>2.61</v>
      </c>
      <c r="AS30" s="137">
        <v>1.72</v>
      </c>
      <c r="AT30" s="137">
        <v>35.4</v>
      </c>
      <c r="AU30" s="137">
        <v>10.199999999999999</v>
      </c>
      <c r="AV30" s="137">
        <v>1.06</v>
      </c>
      <c r="AW30" s="137">
        <v>27.2</v>
      </c>
      <c r="AX30" s="137">
        <v>45</v>
      </c>
      <c r="AY30" s="137">
        <v>21.8</v>
      </c>
      <c r="AZ30" s="137">
        <v>6.08</v>
      </c>
      <c r="BA30" s="137">
        <v>38.200000000000003</v>
      </c>
      <c r="BB30" s="137">
        <v>6.56</v>
      </c>
      <c r="BC30" s="137">
        <v>55.7</v>
      </c>
      <c r="BD30" s="137">
        <v>8.44</v>
      </c>
      <c r="BE30" s="137">
        <v>0.98</v>
      </c>
      <c r="BF30" s="137">
        <f>DL30+DN30</f>
        <v>32.870000000000005</v>
      </c>
      <c r="BG30" s="137">
        <v>24.2</v>
      </c>
      <c r="BH30" s="138">
        <v>2734</v>
      </c>
      <c r="BI30" s="137">
        <v>5.99</v>
      </c>
      <c r="BJ30" s="137">
        <v>16.7</v>
      </c>
      <c r="BK30" s="137">
        <v>11.2</v>
      </c>
      <c r="BL30" s="137">
        <v>73.7</v>
      </c>
      <c r="BM30" s="139">
        <v>2.7E-2</v>
      </c>
      <c r="BN30" s="137">
        <v>14.5</v>
      </c>
      <c r="BO30" s="137">
        <v>86.320000000000007</v>
      </c>
      <c r="BP30" s="137">
        <v>9.58</v>
      </c>
      <c r="BQ30" s="137">
        <v>4.12</v>
      </c>
      <c r="BR30" s="138">
        <v>5838</v>
      </c>
      <c r="BS30" s="138">
        <f>CY30/9</f>
        <v>2782</v>
      </c>
      <c r="BT30" s="137">
        <v>71.3</v>
      </c>
      <c r="BU30" s="137">
        <v>18.2</v>
      </c>
      <c r="BV30" s="137">
        <v>51.1</v>
      </c>
      <c r="BW30" s="138">
        <v>2951</v>
      </c>
      <c r="BX30" s="137">
        <v>57.6</v>
      </c>
      <c r="BY30" s="137">
        <v>94</v>
      </c>
      <c r="BZ30" s="138">
        <v>4746</v>
      </c>
      <c r="CA30" s="138">
        <v>9949</v>
      </c>
      <c r="CB30" s="137">
        <v>0.75</v>
      </c>
      <c r="CC30" s="137">
        <v>0.6</v>
      </c>
      <c r="CD30" s="186" t="s">
        <v>1275</v>
      </c>
      <c r="CE30" s="186">
        <f>AL30+BN30+BV30+CC30+CB30</f>
        <v>99.949999999999989</v>
      </c>
      <c r="CF30" s="186" t="s">
        <v>1275</v>
      </c>
      <c r="CG30" s="186">
        <f>AM30+BI30+BE30+(DC30*100/AL30)+(CC30*100/AL30)</f>
        <v>99.718484848484849</v>
      </c>
      <c r="CH30" s="137">
        <v>2.4</v>
      </c>
      <c r="CI30" s="137">
        <f>CH30*100/AM30</f>
        <v>2.6460859977949283</v>
      </c>
      <c r="CJ30" s="137">
        <v>18.5</v>
      </c>
      <c r="CK30" s="138">
        <f>CJ30*BI30*AL30*AK30/1000</f>
        <v>23.733248549999999</v>
      </c>
      <c r="CL30" s="137">
        <v>20.7</v>
      </c>
      <c r="CM30" s="137">
        <v>33.1</v>
      </c>
      <c r="CN30" s="186" t="s">
        <v>1275</v>
      </c>
      <c r="CO30" s="137">
        <v>0.36</v>
      </c>
      <c r="CP30" s="137">
        <v>6.24</v>
      </c>
      <c r="CQ30" s="137">
        <v>34.799999999999997</v>
      </c>
      <c r="CR30" s="137">
        <v>36.799999999999997</v>
      </c>
      <c r="CS30" s="137">
        <v>15.5</v>
      </c>
      <c r="CT30" s="137">
        <v>12.9</v>
      </c>
      <c r="CU30" s="137">
        <v>64</v>
      </c>
      <c r="CV30" s="137">
        <v>0.65</v>
      </c>
      <c r="CW30" s="137"/>
      <c r="CX30" s="186" t="s">
        <v>1275</v>
      </c>
      <c r="CY30" s="133">
        <v>25038</v>
      </c>
      <c r="CZ30" s="137">
        <v>5.0999999999999996</v>
      </c>
      <c r="DA30" s="137">
        <v>13.3</v>
      </c>
      <c r="DB30" s="186" t="s">
        <v>1275</v>
      </c>
      <c r="DC30" s="139">
        <v>7.5999999999999998E-2</v>
      </c>
      <c r="DD30" s="133">
        <v>10867</v>
      </c>
      <c r="DE30" s="137">
        <v>16</v>
      </c>
      <c r="DF30" s="137">
        <v>9.19</v>
      </c>
      <c r="DG30" s="137">
        <v>1.94</v>
      </c>
      <c r="DH30" s="137">
        <f>DG30-CC30</f>
        <v>1.3399999999999999</v>
      </c>
      <c r="DI30" s="137">
        <v>51.6</v>
      </c>
      <c r="DJ30" s="186" t="s">
        <v>1275</v>
      </c>
      <c r="DK30" s="137">
        <v>7.38</v>
      </c>
      <c r="DL30" s="137">
        <v>32.200000000000003</v>
      </c>
      <c r="DM30" s="137">
        <v>59.7</v>
      </c>
      <c r="DN30" s="137">
        <v>0.67</v>
      </c>
      <c r="DO30" s="137">
        <v>11.8</v>
      </c>
      <c r="DP30" s="137">
        <v>91.3</v>
      </c>
      <c r="DQ30" s="138">
        <v>832</v>
      </c>
      <c r="DR30" s="133"/>
      <c r="DS30" s="186" t="s">
        <v>1275</v>
      </c>
      <c r="DT30" s="133">
        <f>DU30*2</f>
        <v>10786</v>
      </c>
      <c r="DU30" s="138">
        <v>5393</v>
      </c>
      <c r="DV30" s="138">
        <v>1159.4306049822064</v>
      </c>
      <c r="DW30" s="138">
        <v>630</v>
      </c>
      <c r="DX30" s="186" t="s">
        <v>1275</v>
      </c>
      <c r="DY30" s="138">
        <f>AK30*AN30*AM30*AL30/1000</f>
        <v>549.73369769999999</v>
      </c>
      <c r="DZ30" s="138">
        <f>AK30*AM30*AO30*AL30/1000</f>
        <v>1392.7882023000002</v>
      </c>
      <c r="EA30" s="137"/>
      <c r="EB30" s="137"/>
      <c r="EC30" s="137"/>
      <c r="ED30" s="137"/>
      <c r="EE30" s="137"/>
      <c r="EF30" s="186" t="s">
        <v>1275</v>
      </c>
      <c r="EG30" s="137" t="s">
        <v>1023</v>
      </c>
      <c r="EH30" s="137" t="s">
        <v>1023</v>
      </c>
      <c r="EI30" s="137" t="s">
        <v>1023</v>
      </c>
      <c r="EJ30" s="137" t="s">
        <v>1023</v>
      </c>
      <c r="EK30" s="137" t="s">
        <v>1023</v>
      </c>
      <c r="EL30" s="137" t="s">
        <v>1023</v>
      </c>
      <c r="EM30" s="137" t="s">
        <v>1023</v>
      </c>
      <c r="EN30" s="137" t="s">
        <v>1023</v>
      </c>
      <c r="EO30" s="137" t="s">
        <v>1023</v>
      </c>
      <c r="EP30" s="137" t="s">
        <v>1023</v>
      </c>
      <c r="EQ30" s="137" t="s">
        <v>1023</v>
      </c>
      <c r="ER30" s="137" t="s">
        <v>1023</v>
      </c>
      <c r="ES30" s="137" t="s">
        <v>1023</v>
      </c>
      <c r="ET30" s="137" t="s">
        <v>1023</v>
      </c>
      <c r="EU30" s="137" t="s">
        <v>1023</v>
      </c>
      <c r="EV30" s="137" t="s">
        <v>1023</v>
      </c>
      <c r="EW30" s="137" t="s">
        <v>1023</v>
      </c>
      <c r="EX30" s="137" t="s">
        <v>1023</v>
      </c>
      <c r="EY30" s="137" t="s">
        <v>1023</v>
      </c>
      <c r="EZ30" s="137" t="s">
        <v>1023</v>
      </c>
      <c r="FA30" s="137" t="s">
        <v>1023</v>
      </c>
      <c r="FB30" s="186" t="s">
        <v>1275</v>
      </c>
      <c r="FC30" s="137"/>
      <c r="FD30" s="137"/>
      <c r="FE30" s="137"/>
      <c r="FF30" s="137"/>
      <c r="FG30" s="137"/>
      <c r="FH30" s="190"/>
      <c r="FI30" s="190"/>
      <c r="FJ30" s="380" t="s">
        <v>93</v>
      </c>
      <c r="FK30" t="s">
        <v>1662</v>
      </c>
      <c r="FL30" t="s">
        <v>1662</v>
      </c>
      <c r="FM30" t="s">
        <v>1659</v>
      </c>
      <c r="FN30" t="s">
        <v>1665</v>
      </c>
      <c r="FO30" t="s">
        <v>1662</v>
      </c>
      <c r="FP30" t="s">
        <v>1665</v>
      </c>
      <c r="FQ30" t="s">
        <v>1665</v>
      </c>
      <c r="FR30" t="s">
        <v>1662</v>
      </c>
      <c r="FS30" t="s">
        <v>86</v>
      </c>
      <c r="FT30" t="s">
        <v>1659</v>
      </c>
      <c r="FU30" t="s">
        <v>1659</v>
      </c>
      <c r="FV30" t="s">
        <v>1660</v>
      </c>
      <c r="FW30" t="s">
        <v>86</v>
      </c>
      <c r="FX30" t="s">
        <v>1662</v>
      </c>
      <c r="FY30" t="s">
        <v>1662</v>
      </c>
      <c r="FZ30" t="s">
        <v>1662</v>
      </c>
      <c r="GA30" t="s">
        <v>1663</v>
      </c>
      <c r="GB30" t="s">
        <v>33</v>
      </c>
      <c r="GC30" t="s">
        <v>33</v>
      </c>
      <c r="GD30" t="s">
        <v>1663</v>
      </c>
      <c r="GE30" t="s">
        <v>1662</v>
      </c>
      <c r="GF30" t="s">
        <v>1659</v>
      </c>
      <c r="GG30" t="s">
        <v>33</v>
      </c>
      <c r="GH30" t="s">
        <v>1659</v>
      </c>
      <c r="GI30" t="s">
        <v>1661</v>
      </c>
      <c r="GJ30" t="s">
        <v>33</v>
      </c>
      <c r="GK30" t="s">
        <v>1663</v>
      </c>
      <c r="GL30" t="s">
        <v>86</v>
      </c>
      <c r="GM30" t="s">
        <v>1659</v>
      </c>
      <c r="GN30" t="s">
        <v>1659</v>
      </c>
      <c r="GO30" t="s">
        <v>33</v>
      </c>
      <c r="GP30" t="s">
        <v>33</v>
      </c>
      <c r="GQ30" t="s">
        <v>1660</v>
      </c>
      <c r="GR30" t="s">
        <v>1664</v>
      </c>
      <c r="GS30" t="s">
        <v>1659</v>
      </c>
      <c r="GT30" t="s">
        <v>1659</v>
      </c>
      <c r="GU30" t="s">
        <v>1662</v>
      </c>
      <c r="GV30" t="s">
        <v>1662</v>
      </c>
      <c r="GW30" t="s">
        <v>1662</v>
      </c>
      <c r="GX30" t="s">
        <v>33</v>
      </c>
      <c r="GY30" t="s">
        <v>33</v>
      </c>
      <c r="GZ30" s="5"/>
      <c r="HO30" s="5"/>
      <c r="HP30" s="17"/>
      <c r="HQ30" s="23"/>
      <c r="HR30" s="23"/>
      <c r="HS30" s="23"/>
      <c r="HT30" s="17"/>
      <c r="HU30" s="17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5"/>
      <c r="IO30" s="25"/>
      <c r="IP30" s="294"/>
      <c r="IQ30" s="24"/>
      <c r="IR30" s="24"/>
      <c r="IS30" s="170"/>
      <c r="IT30" s="170"/>
      <c r="IU30" s="170"/>
      <c r="IV30" s="274"/>
      <c r="IW30" s="170"/>
      <c r="IX30" s="170"/>
      <c r="IY30"/>
      <c r="IZ30"/>
      <c r="JA30" s="170"/>
      <c r="JB30" s="170"/>
      <c r="JC30" s="170"/>
      <c r="JD30" s="170"/>
      <c r="JE30" s="170"/>
      <c r="JF30"/>
      <c r="JG30" s="170"/>
      <c r="JH30" s="170"/>
      <c r="JI30" s="170"/>
      <c r="JJ30" s="170"/>
      <c r="JK30"/>
      <c r="JL30"/>
      <c r="JM30" s="279"/>
      <c r="JN30"/>
      <c r="JO30"/>
      <c r="JP30"/>
      <c r="JQ30"/>
      <c r="JR30" s="170"/>
      <c r="JS30" s="170"/>
      <c r="JT30" s="170"/>
      <c r="JU30" s="170"/>
      <c r="JV30" s="170"/>
      <c r="JW30" s="170"/>
      <c r="JX30"/>
      <c r="JY30" s="170"/>
      <c r="JZ30" s="170"/>
      <c r="KA30" s="170"/>
      <c r="KB30" s="170"/>
      <c r="KC30" s="170"/>
      <c r="KD30" s="170"/>
      <c r="KE30"/>
    </row>
    <row r="31" spans="1:291" s="4" customFormat="1" x14ac:dyDescent="0.25">
      <c r="A31" s="311"/>
      <c r="B31" s="15" t="s">
        <v>1417</v>
      </c>
      <c r="C31" s="17" t="s">
        <v>76</v>
      </c>
      <c r="D31" s="26" t="s">
        <v>91</v>
      </c>
      <c r="E31" s="88">
        <v>43068</v>
      </c>
      <c r="F31" s="23"/>
      <c r="G31" s="94"/>
      <c r="H31" s="51"/>
      <c r="I31" s="377">
        <v>0</v>
      </c>
      <c r="J31" s="20">
        <v>44735</v>
      </c>
      <c r="K31" s="100">
        <f t="shared" si="2"/>
        <v>54</v>
      </c>
      <c r="L31" s="85">
        <v>8</v>
      </c>
      <c r="M31" s="4" t="s">
        <v>94</v>
      </c>
      <c r="N31" s="19">
        <v>278</v>
      </c>
      <c r="O31" s="22">
        <v>4</v>
      </c>
      <c r="P31" s="16">
        <v>3</v>
      </c>
      <c r="Q31" s="11"/>
      <c r="R31" s="11"/>
      <c r="S31" s="11"/>
      <c r="T31" s="145">
        <v>17636</v>
      </c>
      <c r="U31" s="130">
        <v>10117</v>
      </c>
      <c r="V31" s="130" t="s">
        <v>78</v>
      </c>
      <c r="W31" s="130" t="s">
        <v>1029</v>
      </c>
      <c r="X31" s="129">
        <v>7003303318</v>
      </c>
      <c r="Y31" s="129">
        <f ca="1">ROUNDDOWN(YEARFRAC(DATE(IF(VALUE(LEFT(X31,2))&lt;VALUE(RIGHT(YEAR(TODAY()),2)),"20","19")&amp;LEFT(X31,2),IF(VALUE(MID(X31,3,1))&gt;4,MID(X31,3,2)-50,MID(X31,3,2)),MID(X31,5,2)),Z31,1),0)</f>
        <v>52</v>
      </c>
      <c r="Z31" s="132">
        <v>44735</v>
      </c>
      <c r="AA31" s="129">
        <v>3</v>
      </c>
      <c r="AB31" s="133">
        <f>DATEDIF(_xlfn.MINIFS(Z:Z,X:X,X31), Z31,  "m")</f>
        <v>30</v>
      </c>
      <c r="AC31" s="134" t="s">
        <v>53</v>
      </c>
      <c r="AD31" s="135" t="s">
        <v>1025</v>
      </c>
      <c r="AE31" s="136" t="s">
        <v>65</v>
      </c>
      <c r="AF31" s="198">
        <v>31.5</v>
      </c>
      <c r="AG31" s="320">
        <v>15.5</v>
      </c>
      <c r="AH31" s="198">
        <v>50.9</v>
      </c>
      <c r="AI31" s="198">
        <v>1.5</v>
      </c>
      <c r="AJ31" s="198">
        <v>0.6</v>
      </c>
      <c r="AK31" s="199">
        <v>5.24</v>
      </c>
      <c r="AL31" s="133">
        <v>33.9</v>
      </c>
      <c r="AM31" s="137">
        <v>86.9</v>
      </c>
      <c r="AN31" s="137">
        <v>23.3</v>
      </c>
      <c r="AO31" s="137">
        <v>76.7</v>
      </c>
      <c r="AP31" s="137">
        <f>AN31/AO31</f>
        <v>0.30378096479791394</v>
      </c>
      <c r="AQ31" s="137">
        <v>15.7</v>
      </c>
      <c r="AR31" s="137">
        <v>2.0699999999999998</v>
      </c>
      <c r="AS31" s="137">
        <v>1.27</v>
      </c>
      <c r="AT31" s="137">
        <v>18.600000000000001</v>
      </c>
      <c r="AU31" s="137">
        <v>10.199999999999999</v>
      </c>
      <c r="AV31" s="137">
        <v>3.59</v>
      </c>
      <c r="AW31" s="137">
        <v>24.9</v>
      </c>
      <c r="AX31" s="137">
        <v>41.1</v>
      </c>
      <c r="AY31" s="137">
        <v>27</v>
      </c>
      <c r="AZ31" s="137">
        <v>7.02</v>
      </c>
      <c r="BA31" s="137">
        <v>32.1</v>
      </c>
      <c r="BB31" s="137">
        <v>5.79</v>
      </c>
      <c r="BC31" s="137">
        <v>49.5</v>
      </c>
      <c r="BD31" s="137">
        <v>10.199999999999999</v>
      </c>
      <c r="BE31" s="137">
        <v>0.76</v>
      </c>
      <c r="BF31" s="137">
        <f>DL31+DN31</f>
        <v>28.32</v>
      </c>
      <c r="BG31" s="137">
        <v>26.1</v>
      </c>
      <c r="BH31" s="138">
        <v>2264</v>
      </c>
      <c r="BI31" s="137">
        <v>7.09</v>
      </c>
      <c r="BJ31" s="137">
        <v>14.7</v>
      </c>
      <c r="BK31" s="137">
        <v>9.2200000000000006</v>
      </c>
      <c r="BL31" s="137">
        <v>61.5</v>
      </c>
      <c r="BM31" s="139">
        <v>2.7E-2</v>
      </c>
      <c r="BN31" s="137">
        <v>14.9</v>
      </c>
      <c r="BO31" s="137">
        <v>83.800000000000011</v>
      </c>
      <c r="BP31" s="137">
        <v>8.14</v>
      </c>
      <c r="BQ31" s="137">
        <v>8.09</v>
      </c>
      <c r="BR31" s="138">
        <v>6224</v>
      </c>
      <c r="BS31" s="138">
        <f>CY31/9</f>
        <v>2108.4444444444443</v>
      </c>
      <c r="BT31" s="137">
        <v>38.299999999999997</v>
      </c>
      <c r="BU31" s="137">
        <v>7.48</v>
      </c>
      <c r="BV31" s="137">
        <f>100-AL31-BN31-CB31-CC31</f>
        <v>49.169999999999995</v>
      </c>
      <c r="BW31" s="138">
        <v>2428</v>
      </c>
      <c r="BX31" s="137">
        <v>50.9</v>
      </c>
      <c r="BY31" s="137">
        <v>85.2</v>
      </c>
      <c r="BZ31" s="138">
        <v>3754</v>
      </c>
      <c r="CA31" s="138">
        <v>7800.8333333333339</v>
      </c>
      <c r="CB31" s="137">
        <v>1.47</v>
      </c>
      <c r="CC31" s="137">
        <v>0.56000000000000005</v>
      </c>
      <c r="CD31" s="186" t="s">
        <v>1275</v>
      </c>
      <c r="CE31" s="186">
        <f>AL31+BN31+BV31+CC31+CB31</f>
        <v>100</v>
      </c>
      <c r="CF31" s="186" t="s">
        <v>1275</v>
      </c>
      <c r="CG31" s="186">
        <f>AM31+BI31+BE31+(DC31*100/AL31)+(CC31*100/AL31)</f>
        <v>97.139380530973469</v>
      </c>
      <c r="CH31" s="137">
        <v>1.82</v>
      </c>
      <c r="CI31" s="137">
        <f>CH31*100/AM31</f>
        <v>2.094361334867664</v>
      </c>
      <c r="CJ31" s="137">
        <v>14</v>
      </c>
      <c r="CK31" s="138">
        <f>CJ31*BI31*AL31*AK31/1000</f>
        <v>17.63214936</v>
      </c>
      <c r="CL31" s="137">
        <v>22.7</v>
      </c>
      <c r="CM31" s="137">
        <v>31.6</v>
      </c>
      <c r="CN31" s="186" t="s">
        <v>1275</v>
      </c>
      <c r="CO31" s="137">
        <v>1.17</v>
      </c>
      <c r="CP31" s="137">
        <v>6.58</v>
      </c>
      <c r="CQ31" s="137">
        <v>33.200000000000003</v>
      </c>
      <c r="CR31" s="137">
        <v>38.299999999999997</v>
      </c>
      <c r="CS31" s="137">
        <v>16.600000000000001</v>
      </c>
      <c r="CT31" s="137">
        <v>11.9</v>
      </c>
      <c r="CU31" s="137">
        <v>59.8</v>
      </c>
      <c r="CV31" s="137">
        <v>0</v>
      </c>
      <c r="CW31" s="137"/>
      <c r="CX31" s="186" t="s">
        <v>1275</v>
      </c>
      <c r="CY31" s="133">
        <v>18976</v>
      </c>
      <c r="CZ31" s="137">
        <v>7.27</v>
      </c>
      <c r="DA31" s="137">
        <v>9.5500000000000007</v>
      </c>
      <c r="DB31" s="186" t="s">
        <v>1275</v>
      </c>
      <c r="DC31" s="139">
        <v>0.25</v>
      </c>
      <c r="DD31" s="138">
        <v>11034</v>
      </c>
      <c r="DE31" s="137">
        <v>6.22</v>
      </c>
      <c r="DF31" s="137">
        <v>7.74</v>
      </c>
      <c r="DG31" s="137">
        <v>4.1900000000000004</v>
      </c>
      <c r="DH31" s="137">
        <f>DG31-CC31</f>
        <v>3.6300000000000003</v>
      </c>
      <c r="DI31" s="137">
        <v>45</v>
      </c>
      <c r="DJ31" s="186" t="s">
        <v>1275</v>
      </c>
      <c r="DK31" s="137">
        <v>4.42</v>
      </c>
      <c r="DL31" s="137">
        <v>23.9</v>
      </c>
      <c r="DM31" s="137">
        <v>67.3</v>
      </c>
      <c r="DN31" s="137">
        <v>4.42</v>
      </c>
      <c r="DO31" s="137">
        <v>19.399999999999999</v>
      </c>
      <c r="DP31" s="137">
        <v>92.9</v>
      </c>
      <c r="DQ31" s="138">
        <v>594</v>
      </c>
      <c r="DR31" s="133"/>
      <c r="DS31" s="186" t="s">
        <v>1275</v>
      </c>
      <c r="DT31" s="133">
        <f>DU31*2</f>
        <v>9904</v>
      </c>
      <c r="DU31" s="138">
        <v>4952</v>
      </c>
      <c r="DV31" s="138">
        <v>1344</v>
      </c>
      <c r="DW31" s="138">
        <v>367</v>
      </c>
      <c r="DX31" s="186" t="s">
        <v>1275</v>
      </c>
      <c r="DY31" s="138">
        <f>AK31*AN31*AM31*AL31/1000</f>
        <v>359.67204372000003</v>
      </c>
      <c r="DZ31" s="138">
        <f>AK31*AM31*AO31*AL31/1000</f>
        <v>1183.9847962800002</v>
      </c>
      <c r="EA31" s="137"/>
      <c r="EB31" s="137"/>
      <c r="EC31" s="137"/>
      <c r="ED31" s="137"/>
      <c r="EE31" s="137"/>
      <c r="EF31" s="186" t="s">
        <v>1275</v>
      </c>
      <c r="EG31" s="137" t="s">
        <v>1023</v>
      </c>
      <c r="EH31" s="137" t="s">
        <v>1023</v>
      </c>
      <c r="EI31" s="137" t="s">
        <v>1023</v>
      </c>
      <c r="EJ31" s="137" t="s">
        <v>1023</v>
      </c>
      <c r="EK31" s="137" t="s">
        <v>1023</v>
      </c>
      <c r="EL31" s="137" t="s">
        <v>1023</v>
      </c>
      <c r="EM31" s="137" t="s">
        <v>1023</v>
      </c>
      <c r="EN31" s="137" t="s">
        <v>1023</v>
      </c>
      <c r="EO31" s="137" t="s">
        <v>1023</v>
      </c>
      <c r="EP31" s="137" t="s">
        <v>1023</v>
      </c>
      <c r="EQ31" s="137" t="s">
        <v>1023</v>
      </c>
      <c r="ER31" s="137" t="s">
        <v>1023</v>
      </c>
      <c r="ES31" s="137" t="s">
        <v>1023</v>
      </c>
      <c r="ET31" s="137" t="s">
        <v>1023</v>
      </c>
      <c r="EU31" s="137" t="s">
        <v>1023</v>
      </c>
      <c r="EV31" s="137" t="s">
        <v>1023</v>
      </c>
      <c r="EW31" s="137" t="s">
        <v>1023</v>
      </c>
      <c r="EX31" s="137" t="s">
        <v>1023</v>
      </c>
      <c r="EY31" s="137" t="s">
        <v>1023</v>
      </c>
      <c r="EZ31" s="137" t="s">
        <v>1023</v>
      </c>
      <c r="FA31" s="137" t="s">
        <v>1023</v>
      </c>
      <c r="FB31" s="186" t="s">
        <v>1275</v>
      </c>
      <c r="FC31" s="137"/>
      <c r="FD31" s="137"/>
      <c r="FE31" s="137"/>
      <c r="FF31" s="137"/>
      <c r="FG31" s="137"/>
      <c r="FH31" s="190"/>
      <c r="FI31" s="190"/>
      <c r="FJ31" s="372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 s="5"/>
      <c r="HO31" s="5"/>
      <c r="HP31" s="17"/>
      <c r="HQ31" s="23"/>
      <c r="HR31" s="23"/>
      <c r="HS31" s="23"/>
      <c r="HT31" s="17"/>
      <c r="HU31" s="17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5"/>
      <c r="IO31" s="25"/>
      <c r="IP31" s="294"/>
      <c r="IQ31" s="24"/>
      <c r="IR31" s="24"/>
      <c r="IS31" s="170"/>
      <c r="IT31" s="170"/>
      <c r="IU31" s="170"/>
      <c r="IV31" s="274"/>
      <c r="IW31" s="170"/>
      <c r="IX31" s="170"/>
      <c r="IY31"/>
      <c r="IZ31"/>
      <c r="JA31" s="170"/>
      <c r="JB31" s="170"/>
      <c r="JC31" s="170"/>
      <c r="JD31" s="170"/>
      <c r="JE31" s="170"/>
      <c r="JF31"/>
      <c r="JG31" s="170"/>
      <c r="JH31" s="170"/>
      <c r="JI31" s="170"/>
      <c r="JJ31" s="170"/>
      <c r="JK31"/>
      <c r="JL31"/>
      <c r="JM31" s="279"/>
      <c r="JN31"/>
      <c r="JO31"/>
      <c r="JP31"/>
      <c r="JQ31"/>
      <c r="JR31" s="170"/>
      <c r="JS31" s="170"/>
      <c r="JT31" s="170"/>
      <c r="JU31" s="170"/>
      <c r="JV31" s="170"/>
      <c r="JW31" s="170"/>
      <c r="JX31"/>
      <c r="JY31" s="170"/>
      <c r="JZ31" s="170"/>
      <c r="KA31" s="170"/>
      <c r="KB31" s="170"/>
      <c r="KC31" s="170"/>
      <c r="KD31" s="170"/>
      <c r="KE31"/>
    </row>
    <row r="32" spans="1:291" s="4" customFormat="1" x14ac:dyDescent="0.25">
      <c r="A32" s="311"/>
      <c r="B32" s="15" t="s">
        <v>1417</v>
      </c>
      <c r="C32" s="17" t="s">
        <v>76</v>
      </c>
      <c r="D32" s="26" t="s">
        <v>91</v>
      </c>
      <c r="E32" s="88">
        <v>43068</v>
      </c>
      <c r="F32" s="27">
        <v>44767</v>
      </c>
      <c r="G32" s="94">
        <f>DATEDIF(E32, F32, "m")</f>
        <v>55</v>
      </c>
      <c r="H32" s="16">
        <v>0</v>
      </c>
      <c r="I32" s="377"/>
      <c r="J32" s="20" t="s">
        <v>316</v>
      </c>
      <c r="K32" s="100"/>
      <c r="L32" s="85"/>
      <c r="N32" s="19"/>
      <c r="O32" s="22"/>
      <c r="P32" s="16"/>
      <c r="Q32" s="121"/>
      <c r="R32" s="11"/>
      <c r="S32" s="11"/>
      <c r="T32" s="145"/>
      <c r="U32" s="130"/>
      <c r="V32" s="130"/>
      <c r="W32" s="130"/>
      <c r="X32" s="129"/>
      <c r="Y32" s="129"/>
      <c r="Z32" s="132"/>
      <c r="AA32" s="129"/>
      <c r="AB32" s="133"/>
      <c r="AC32" s="134"/>
      <c r="AD32" s="135"/>
      <c r="AE32" s="136"/>
      <c r="AF32" s="220"/>
      <c r="AG32" s="220"/>
      <c r="AH32" s="220"/>
      <c r="AI32" s="220"/>
      <c r="AJ32" s="220"/>
      <c r="AK32" s="220"/>
      <c r="AL32" s="133"/>
      <c r="AM32" s="137"/>
      <c r="AN32" s="137"/>
      <c r="AO32" s="137"/>
      <c r="AP32" s="137"/>
      <c r="AQ32" s="137"/>
      <c r="AR32" s="137"/>
      <c r="AS32" s="137"/>
      <c r="AT32" s="137"/>
      <c r="AU32" s="137"/>
      <c r="AV32" s="137"/>
      <c r="AW32" s="137"/>
      <c r="AX32" s="137"/>
      <c r="AY32" s="137"/>
      <c r="AZ32" s="137"/>
      <c r="BA32" s="137"/>
      <c r="BB32" s="137"/>
      <c r="BC32" s="137"/>
      <c r="BD32" s="137"/>
      <c r="BE32" s="137"/>
      <c r="BF32" s="137"/>
      <c r="BG32" s="137"/>
      <c r="BH32" s="138"/>
      <c r="BI32" s="137"/>
      <c r="BJ32" s="137"/>
      <c r="BK32" s="137"/>
      <c r="BL32" s="137"/>
      <c r="BM32" s="139"/>
      <c r="BN32" s="137"/>
      <c r="BO32" s="137"/>
      <c r="BP32" s="137"/>
      <c r="BQ32" s="137"/>
      <c r="BR32" s="138"/>
      <c r="BS32" s="138"/>
      <c r="BT32" s="137"/>
      <c r="BU32" s="137"/>
      <c r="BV32" s="137"/>
      <c r="BW32" s="138"/>
      <c r="BX32" s="137"/>
      <c r="BY32" s="137"/>
      <c r="BZ32" s="138"/>
      <c r="CA32" s="138"/>
      <c r="CB32" s="137"/>
      <c r="CC32" s="137"/>
      <c r="CD32" s="186"/>
      <c r="CE32" s="186"/>
      <c r="CF32" s="186"/>
      <c r="CG32" s="186"/>
      <c r="CH32" s="137"/>
      <c r="CI32" s="137"/>
      <c r="CJ32" s="137"/>
      <c r="CK32" s="138"/>
      <c r="CL32" s="137"/>
      <c r="CM32" s="137"/>
      <c r="CN32" s="186"/>
      <c r="CO32" s="137"/>
      <c r="CP32" s="137"/>
      <c r="CQ32" s="137"/>
      <c r="CR32" s="137"/>
      <c r="CS32" s="137"/>
      <c r="CT32" s="137"/>
      <c r="CU32" s="137"/>
      <c r="CV32" s="137"/>
      <c r="CW32" s="137"/>
      <c r="CX32" s="186"/>
      <c r="CY32" s="133"/>
      <c r="CZ32" s="137"/>
      <c r="DA32" s="137"/>
      <c r="DB32" s="186"/>
      <c r="DC32" s="139"/>
      <c r="DD32" s="138"/>
      <c r="DE32" s="137"/>
      <c r="DF32" s="137"/>
      <c r="DG32" s="137"/>
      <c r="DH32" s="137"/>
      <c r="DI32" s="137"/>
      <c r="DJ32" s="186"/>
      <c r="DK32" s="137"/>
      <c r="DL32" s="137"/>
      <c r="DM32" s="137"/>
      <c r="DN32" s="137"/>
      <c r="DO32" s="137"/>
      <c r="DP32" s="137"/>
      <c r="DQ32" s="138"/>
      <c r="DR32" s="133"/>
      <c r="DS32" s="186"/>
      <c r="DT32" s="133"/>
      <c r="DU32" s="138"/>
      <c r="DV32" s="138"/>
      <c r="DW32" s="138"/>
      <c r="DX32" s="186"/>
      <c r="DY32" s="138"/>
      <c r="DZ32" s="138"/>
      <c r="EA32" s="137"/>
      <c r="EB32" s="137"/>
      <c r="EC32" s="137"/>
      <c r="ED32" s="137"/>
      <c r="EE32" s="137"/>
      <c r="EF32" s="186"/>
      <c r="EG32" s="137"/>
      <c r="EH32" s="137"/>
      <c r="EI32" s="137"/>
      <c r="EJ32" s="137"/>
      <c r="EK32" s="137"/>
      <c r="EL32" s="137"/>
      <c r="EM32" s="137"/>
      <c r="EN32" s="137"/>
      <c r="EO32" s="137"/>
      <c r="EP32" s="137"/>
      <c r="EQ32" s="137"/>
      <c r="ER32" s="137"/>
      <c r="ES32" s="137"/>
      <c r="ET32" s="137"/>
      <c r="EU32" s="137"/>
      <c r="EV32" s="137"/>
      <c r="EW32" s="137"/>
      <c r="EX32" s="137"/>
      <c r="EY32" s="137"/>
      <c r="EZ32" s="137"/>
      <c r="FA32" s="137"/>
      <c r="FB32" s="186"/>
      <c r="FC32" s="137"/>
      <c r="FD32" s="137"/>
      <c r="FE32" s="137"/>
      <c r="FF32" s="137"/>
      <c r="FG32" s="137"/>
      <c r="FH32" s="190"/>
      <c r="FI32" s="190"/>
      <c r="FJ32" s="37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 s="5"/>
      <c r="HO32" s="5" t="s">
        <v>78</v>
      </c>
      <c r="HP32" s="121">
        <v>47</v>
      </c>
      <c r="HQ32" s="27">
        <v>43068</v>
      </c>
      <c r="HR32" s="27"/>
      <c r="HS32" s="27">
        <v>44767</v>
      </c>
      <c r="HT32" s="121">
        <v>54</v>
      </c>
      <c r="HU32" s="121">
        <v>0</v>
      </c>
      <c r="HV32" s="28">
        <v>1</v>
      </c>
      <c r="HW32" s="28">
        <v>1</v>
      </c>
      <c r="HX32" s="28">
        <v>0</v>
      </c>
      <c r="HY32" s="28">
        <v>0</v>
      </c>
      <c r="HZ32" s="28">
        <v>0</v>
      </c>
      <c r="IA32" s="28">
        <v>0</v>
      </c>
      <c r="IB32" s="28">
        <v>0</v>
      </c>
      <c r="IC32" s="28">
        <v>1</v>
      </c>
      <c r="ID32" s="28">
        <v>1</v>
      </c>
      <c r="IE32" s="25" t="s">
        <v>95</v>
      </c>
      <c r="IF32" s="28">
        <v>0</v>
      </c>
      <c r="IG32" s="29"/>
      <c r="IH32" s="25"/>
      <c r="II32" s="28"/>
      <c r="IJ32" s="25"/>
      <c r="IK32" s="25"/>
      <c r="IL32" s="25"/>
      <c r="IM32" s="25">
        <v>0</v>
      </c>
      <c r="IN32" s="28">
        <v>0</v>
      </c>
      <c r="IO32" s="25"/>
      <c r="IP32" s="294"/>
      <c r="IQ32" s="24"/>
      <c r="IR32" s="24"/>
      <c r="IS32" s="170"/>
      <c r="IT32" s="170"/>
      <c r="IU32" s="170"/>
      <c r="IV32" s="274"/>
      <c r="IW32" s="170"/>
      <c r="IX32" s="170"/>
      <c r="IY32"/>
      <c r="IZ32"/>
      <c r="JA32" s="170"/>
      <c r="JB32" s="170"/>
      <c r="JC32" s="170"/>
      <c r="JD32" s="170"/>
      <c r="JE32" s="170"/>
      <c r="JF32"/>
      <c r="JG32" s="170"/>
      <c r="JH32" s="170"/>
      <c r="JI32" s="170"/>
      <c r="JJ32" s="170"/>
      <c r="JK32"/>
      <c r="JL32"/>
      <c r="JM32" s="279"/>
      <c r="JN32"/>
      <c r="JO32"/>
      <c r="JP32"/>
      <c r="JQ32"/>
      <c r="JR32" s="170"/>
      <c r="JS32" s="170"/>
      <c r="JT32" s="170"/>
      <c r="JU32" s="170"/>
      <c r="JV32" s="170"/>
      <c r="JW32" s="170"/>
      <c r="JX32"/>
      <c r="JY32" s="170"/>
      <c r="JZ32" s="170"/>
      <c r="KA32" s="170"/>
      <c r="KB32" s="170"/>
      <c r="KC32" s="170"/>
      <c r="KD32" s="170"/>
      <c r="KE32"/>
    </row>
    <row r="33" spans="1:291" s="4" customFormat="1" x14ac:dyDescent="0.25">
      <c r="A33" s="311"/>
      <c r="B33" s="15" t="s">
        <v>1417</v>
      </c>
      <c r="C33" s="17" t="s">
        <v>76</v>
      </c>
      <c r="D33" s="26" t="s">
        <v>91</v>
      </c>
      <c r="E33" s="88">
        <v>43068</v>
      </c>
      <c r="F33" s="23"/>
      <c r="G33" s="94"/>
      <c r="H33" s="51"/>
      <c r="I33" s="377">
        <v>0</v>
      </c>
      <c r="J33" s="20">
        <v>44894</v>
      </c>
      <c r="K33" s="100">
        <f>DATEDIF(E33, J33, "m")</f>
        <v>60</v>
      </c>
      <c r="L33" s="121">
        <v>9</v>
      </c>
      <c r="M33" s="4" t="s">
        <v>96</v>
      </c>
      <c r="N33" s="19">
        <v>121</v>
      </c>
      <c r="O33" s="22">
        <v>4</v>
      </c>
      <c r="P33" s="16">
        <v>2</v>
      </c>
      <c r="Q33" s="121"/>
      <c r="R33" s="121"/>
      <c r="S33" s="121"/>
      <c r="T33" s="145">
        <v>18405</v>
      </c>
      <c r="U33" s="130"/>
      <c r="V33" s="130" t="s">
        <v>78</v>
      </c>
      <c r="W33" s="130" t="s">
        <v>1029</v>
      </c>
      <c r="X33" s="129">
        <v>7003303318</v>
      </c>
      <c r="Y33" s="129">
        <f ca="1">ROUNDDOWN(YEARFRAC(DATE(IF(VALUE(LEFT(X33,2))&lt;VALUE(RIGHT(YEAR(TODAY()),2)),"20","19")&amp;LEFT(X33,2),IF(VALUE(MID(X33,3,1))&gt;4,MID(X33,3,2)-50,MID(X33,3,2)),MID(X33,5,2)),Z33,1),0)</f>
        <v>52</v>
      </c>
      <c r="Z33" s="132">
        <v>44894</v>
      </c>
      <c r="AA33" s="129">
        <v>4</v>
      </c>
      <c r="AB33" s="133">
        <f>DATEDIF(_xlfn.MINIFS(Z:Z,X:X,X33), Z33,  "m")</f>
        <v>36</v>
      </c>
      <c r="AC33" s="134" t="s">
        <v>53</v>
      </c>
      <c r="AD33" s="135" t="s">
        <v>1025</v>
      </c>
      <c r="AE33" s="136" t="s">
        <v>75</v>
      </c>
      <c r="AF33" s="185">
        <v>29.6</v>
      </c>
      <c r="AG33" s="185">
        <v>14.3</v>
      </c>
      <c r="AH33" s="185">
        <v>54.1</v>
      </c>
      <c r="AI33" s="185">
        <v>1.6</v>
      </c>
      <c r="AJ33" s="185">
        <v>0.4</v>
      </c>
      <c r="AK33" s="185">
        <v>6.8</v>
      </c>
      <c r="AL33" s="133">
        <v>31.2</v>
      </c>
      <c r="AM33" s="137">
        <v>89.3</v>
      </c>
      <c r="AN33" s="137">
        <v>25.7</v>
      </c>
      <c r="AO33" s="137">
        <v>74.3</v>
      </c>
      <c r="AP33" s="137">
        <f>AN33/AO33</f>
        <v>0.34589502018842533</v>
      </c>
      <c r="AQ33" s="137">
        <v>8.32</v>
      </c>
      <c r="AR33" s="137">
        <v>3.58</v>
      </c>
      <c r="AS33" s="137">
        <v>1.54</v>
      </c>
      <c r="AT33" s="137">
        <v>14</v>
      </c>
      <c r="AU33" s="137">
        <v>11.7</v>
      </c>
      <c r="AV33" s="137">
        <v>0.54</v>
      </c>
      <c r="AW33" s="137">
        <v>29.1</v>
      </c>
      <c r="AX33" s="137">
        <v>36.299999999999997</v>
      </c>
      <c r="AY33" s="137">
        <v>27</v>
      </c>
      <c r="AZ33" s="137">
        <v>7.59</v>
      </c>
      <c r="BA33" s="137">
        <v>31.7</v>
      </c>
      <c r="BB33" s="137">
        <v>5.33</v>
      </c>
      <c r="BC33" s="137">
        <v>40.700000000000003</v>
      </c>
      <c r="BD33" s="137">
        <v>3.27</v>
      </c>
      <c r="BE33" s="137">
        <v>1.5</v>
      </c>
      <c r="BF33" s="137">
        <f>DL33+DN33</f>
        <v>40.799999999999997</v>
      </c>
      <c r="BG33" s="137">
        <v>29.6</v>
      </c>
      <c r="BH33" s="138">
        <v>2203.2000000000003</v>
      </c>
      <c r="BI33" s="137">
        <v>5.7</v>
      </c>
      <c r="BJ33" s="137">
        <v>5.51</v>
      </c>
      <c r="BK33" s="137">
        <v>10.199999999999999</v>
      </c>
      <c r="BL33" s="137">
        <v>50.3</v>
      </c>
      <c r="BM33" s="139">
        <v>3.5999999999999997E-2</v>
      </c>
      <c r="BN33" s="137">
        <v>13.9</v>
      </c>
      <c r="BO33" s="137">
        <v>93.5</v>
      </c>
      <c r="BP33" s="137">
        <v>5.85</v>
      </c>
      <c r="BQ33" s="137">
        <v>0.63</v>
      </c>
      <c r="BR33" s="138">
        <v>4253</v>
      </c>
      <c r="BS33" s="138">
        <f>CY33/3</f>
        <v>2498</v>
      </c>
      <c r="BT33" s="137">
        <v>46</v>
      </c>
      <c r="BU33" s="137">
        <v>5.08</v>
      </c>
      <c r="BV33" s="137">
        <f>100-AL33-BN33-CB33-CC33</f>
        <v>53.03</v>
      </c>
      <c r="BW33" s="138">
        <v>2177.8761061946907</v>
      </c>
      <c r="BX33" s="137">
        <v>69.900000000000006</v>
      </c>
      <c r="BY33" s="137">
        <v>79.599999999999994</v>
      </c>
      <c r="BZ33" s="138">
        <v>3532</v>
      </c>
      <c r="CA33" s="138">
        <v>9520</v>
      </c>
      <c r="CB33" s="137">
        <v>1.37</v>
      </c>
      <c r="CC33" s="137">
        <v>0.5</v>
      </c>
      <c r="CD33" s="186" t="s">
        <v>1275</v>
      </c>
      <c r="CE33" s="186">
        <f>AL33+BN33+BV33+CC33+CB33</f>
        <v>100</v>
      </c>
      <c r="CF33" s="186" t="s">
        <v>1275</v>
      </c>
      <c r="CG33" s="186">
        <f>AM33+BI33+BE33+(DC33*100/AL33)+(CC33*100/AL33)</f>
        <v>98.615384615384613</v>
      </c>
      <c r="CH33" s="137">
        <v>1.71</v>
      </c>
      <c r="CI33" s="137">
        <f>CH33*100/AM33</f>
        <v>1.9148936170212767</v>
      </c>
      <c r="CJ33" s="137">
        <v>9.1</v>
      </c>
      <c r="CK33" s="138">
        <f>CJ33*BI33*AL33*AK33/1000</f>
        <v>11.004739199999998</v>
      </c>
      <c r="CL33" s="137">
        <v>13.9</v>
      </c>
      <c r="CM33" s="137">
        <v>23.2</v>
      </c>
      <c r="CN33" s="186" t="s">
        <v>1275</v>
      </c>
      <c r="CO33" s="137">
        <v>2.94</v>
      </c>
      <c r="CP33" s="137">
        <v>4.6100000000000003</v>
      </c>
      <c r="CQ33" s="137">
        <v>26.9</v>
      </c>
      <c r="CR33" s="137">
        <v>44.3</v>
      </c>
      <c r="CS33" s="137">
        <v>18</v>
      </c>
      <c r="CT33" s="137">
        <v>10.8</v>
      </c>
      <c r="CU33" s="137">
        <v>59.5</v>
      </c>
      <c r="CV33" s="137">
        <v>0.88</v>
      </c>
      <c r="CW33" s="137"/>
      <c r="CX33" s="186" t="s">
        <v>1275</v>
      </c>
      <c r="CY33" s="133">
        <v>7494</v>
      </c>
      <c r="CZ33" s="137">
        <v>5.51</v>
      </c>
      <c r="DA33" s="137">
        <v>5.31</v>
      </c>
      <c r="DB33" s="186" t="s">
        <v>1275</v>
      </c>
      <c r="DC33" s="139">
        <v>0.16</v>
      </c>
      <c r="DD33" s="138">
        <v>12578</v>
      </c>
      <c r="DE33" s="137">
        <v>6.96</v>
      </c>
      <c r="DF33" s="137">
        <v>10.1</v>
      </c>
      <c r="DG33" s="137">
        <v>5.12</v>
      </c>
      <c r="DH33" s="137">
        <f>DG33-CC33</f>
        <v>4.62</v>
      </c>
      <c r="DI33" s="137">
        <v>30.4</v>
      </c>
      <c r="DJ33" s="186" t="s">
        <v>1275</v>
      </c>
      <c r="DK33" s="137">
        <v>2.4</v>
      </c>
      <c r="DL33" s="137">
        <v>40.799999999999997</v>
      </c>
      <c r="DM33" s="137">
        <v>56.8</v>
      </c>
      <c r="DN33" s="137">
        <v>0</v>
      </c>
      <c r="DO33" s="137">
        <v>9.16</v>
      </c>
      <c r="DP33" s="137">
        <v>80.8</v>
      </c>
      <c r="DQ33" s="138" t="s">
        <v>1023</v>
      </c>
      <c r="DR33" s="133"/>
      <c r="DS33" s="186" t="s">
        <v>1275</v>
      </c>
      <c r="DT33" s="138">
        <f>DU33/1.2</f>
        <v>8090.8333333333339</v>
      </c>
      <c r="DU33" s="138">
        <v>9709</v>
      </c>
      <c r="DV33" s="138">
        <v>1046.9230769230769</v>
      </c>
      <c r="DW33" s="138">
        <v>430</v>
      </c>
      <c r="DX33" s="186" t="s">
        <v>1275</v>
      </c>
      <c r="DY33" s="138">
        <f>AK33*AN33*AM33*AL33/1000</f>
        <v>486.90932159999994</v>
      </c>
      <c r="DZ33" s="138">
        <f>AK33*AM33*AO33*AL33/1000</f>
        <v>1407.6794783999999</v>
      </c>
      <c r="EA33" s="137"/>
      <c r="EB33" s="137"/>
      <c r="EC33" s="137"/>
      <c r="ED33" s="137"/>
      <c r="EE33" s="137"/>
      <c r="EF33" s="186" t="s">
        <v>1275</v>
      </c>
      <c r="EG33" s="137" t="s">
        <v>1023</v>
      </c>
      <c r="EH33" s="137" t="s">
        <v>1023</v>
      </c>
      <c r="EI33" s="137" t="s">
        <v>1023</v>
      </c>
      <c r="EJ33" s="137" t="s">
        <v>1023</v>
      </c>
      <c r="EK33" s="137" t="s">
        <v>1023</v>
      </c>
      <c r="EL33" s="137" t="s">
        <v>1023</v>
      </c>
      <c r="EM33" s="137" t="s">
        <v>1023</v>
      </c>
      <c r="EN33" s="137" t="s">
        <v>1023</v>
      </c>
      <c r="EO33" s="137" t="s">
        <v>1023</v>
      </c>
      <c r="EP33" s="137" t="s">
        <v>1023</v>
      </c>
      <c r="EQ33" s="137" t="s">
        <v>1023</v>
      </c>
      <c r="ER33" s="137" t="s">
        <v>1023</v>
      </c>
      <c r="ES33" s="137" t="s">
        <v>1023</v>
      </c>
      <c r="ET33" s="137" t="s">
        <v>1023</v>
      </c>
      <c r="EU33" s="137" t="s">
        <v>1023</v>
      </c>
      <c r="EV33" s="137" t="s">
        <v>1023</v>
      </c>
      <c r="EW33" s="137" t="s">
        <v>1023</v>
      </c>
      <c r="EX33" s="137" t="s">
        <v>1023</v>
      </c>
      <c r="EY33" s="137" t="s">
        <v>1023</v>
      </c>
      <c r="EZ33" s="137" t="s">
        <v>1023</v>
      </c>
      <c r="FA33" s="137" t="s">
        <v>1023</v>
      </c>
      <c r="FB33" s="186" t="s">
        <v>1275</v>
      </c>
      <c r="FC33" s="137"/>
      <c r="FD33" s="137"/>
      <c r="FE33" s="137"/>
      <c r="FF33" s="137"/>
      <c r="FG33" s="137"/>
      <c r="FH33" s="190"/>
      <c r="FI33" s="190"/>
      <c r="FJ33" s="372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 s="5"/>
      <c r="HO33" s="5"/>
      <c r="HP33" s="17"/>
      <c r="HQ33" s="23"/>
      <c r="HR33" s="23"/>
      <c r="HS33" s="23"/>
      <c r="HT33" s="17"/>
      <c r="HU33" s="17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5"/>
      <c r="IO33" s="25"/>
      <c r="IP33" s="294"/>
      <c r="IQ33" s="24"/>
      <c r="IR33" s="24"/>
      <c r="IS33" s="170"/>
      <c r="IT33" s="170"/>
      <c r="IU33" s="170"/>
      <c r="IV33" s="274"/>
      <c r="IW33" s="170"/>
      <c r="IX33" s="170"/>
      <c r="IY33"/>
      <c r="IZ33"/>
      <c r="JA33" s="170"/>
      <c r="JB33" s="170"/>
      <c r="JC33" s="170"/>
      <c r="JD33" s="170"/>
      <c r="JE33" s="170"/>
      <c r="JF33"/>
      <c r="JG33" s="170"/>
      <c r="JH33" s="170"/>
      <c r="JI33" s="170"/>
      <c r="JJ33" s="170"/>
      <c r="JK33"/>
      <c r="JL33"/>
      <c r="JM33" s="279"/>
      <c r="JN33"/>
      <c r="JO33"/>
      <c r="JP33"/>
      <c r="JQ33"/>
      <c r="JR33" s="170"/>
      <c r="JS33" s="170"/>
      <c r="JT33" s="170"/>
      <c r="JU33" s="170"/>
      <c r="JV33" s="170"/>
      <c r="JW33" s="170"/>
      <c r="JX33"/>
      <c r="JY33" s="170"/>
      <c r="JZ33" s="170"/>
      <c r="KA33" s="170"/>
      <c r="KB33" s="170"/>
      <c r="KC33" s="170"/>
      <c r="KD33" s="170"/>
      <c r="KE33"/>
    </row>
    <row r="34" spans="1:291" s="4" customFormat="1" x14ac:dyDescent="0.25">
      <c r="A34" s="311"/>
      <c r="B34" s="15" t="s">
        <v>1417</v>
      </c>
      <c r="C34" s="17" t="s">
        <v>76</v>
      </c>
      <c r="D34" s="26" t="s">
        <v>91</v>
      </c>
      <c r="E34" s="88">
        <v>43068</v>
      </c>
      <c r="F34" s="23"/>
      <c r="G34" s="94"/>
      <c r="H34" s="51"/>
      <c r="I34" s="377">
        <v>0</v>
      </c>
      <c r="J34" s="20">
        <v>45624</v>
      </c>
      <c r="K34" s="100">
        <f>DATEDIF(E34, J34, "m")</f>
        <v>83</v>
      </c>
      <c r="L34" s="121">
        <v>10</v>
      </c>
      <c r="M34" s="4" t="s">
        <v>1859</v>
      </c>
      <c r="N34" s="19"/>
      <c r="O34" s="121">
        <v>2</v>
      </c>
      <c r="P34" s="22">
        <v>3</v>
      </c>
      <c r="Q34" s="22"/>
      <c r="R34" s="121">
        <v>3</v>
      </c>
      <c r="S34" s="121"/>
      <c r="T34" s="342"/>
      <c r="U34" s="130"/>
      <c r="V34" s="130"/>
      <c r="W34" s="130"/>
      <c r="X34" s="129"/>
      <c r="Y34" s="129"/>
      <c r="Z34" s="132"/>
      <c r="AA34" s="129"/>
      <c r="AB34" s="133"/>
      <c r="AC34" s="134"/>
      <c r="AD34" s="135"/>
      <c r="AE34" s="136"/>
      <c r="AF34" s="220"/>
      <c r="AG34" s="220"/>
      <c r="AH34" s="220"/>
      <c r="AI34" s="220"/>
      <c r="AJ34" s="220"/>
      <c r="AK34" s="220"/>
      <c r="AL34" s="133"/>
      <c r="AM34" s="137"/>
      <c r="AN34" s="137"/>
      <c r="AO34" s="137"/>
      <c r="AP34" s="137"/>
      <c r="AQ34" s="137"/>
      <c r="AR34" s="137"/>
      <c r="AS34" s="137"/>
      <c r="AT34" s="137"/>
      <c r="AU34" s="137"/>
      <c r="AV34" s="137"/>
      <c r="AW34" s="137"/>
      <c r="AX34" s="137"/>
      <c r="AY34" s="137"/>
      <c r="AZ34" s="137"/>
      <c r="BA34" s="137"/>
      <c r="BB34" s="137"/>
      <c r="BC34" s="137"/>
      <c r="BD34" s="137"/>
      <c r="BE34" s="137"/>
      <c r="BF34" s="137"/>
      <c r="BG34" s="137"/>
      <c r="BH34" s="138"/>
      <c r="BI34" s="137"/>
      <c r="BJ34" s="137"/>
      <c r="BK34" s="137"/>
      <c r="BL34" s="137"/>
      <c r="BM34" s="139"/>
      <c r="BN34" s="137"/>
      <c r="BO34" s="137"/>
      <c r="BP34" s="137"/>
      <c r="BQ34" s="137"/>
      <c r="BR34" s="138"/>
      <c r="BS34" s="138"/>
      <c r="BT34" s="137"/>
      <c r="BU34" s="137"/>
      <c r="BV34" s="137"/>
      <c r="BW34" s="138"/>
      <c r="BX34" s="137"/>
      <c r="BY34" s="137"/>
      <c r="BZ34" s="138"/>
      <c r="CA34" s="138"/>
      <c r="CB34" s="137"/>
      <c r="CC34" s="137"/>
      <c r="CD34" s="186"/>
      <c r="CE34" s="186"/>
      <c r="CF34" s="186"/>
      <c r="CG34" s="186"/>
      <c r="CH34" s="137"/>
      <c r="CI34" s="137"/>
      <c r="CJ34" s="137"/>
      <c r="CK34" s="138"/>
      <c r="CL34" s="137"/>
      <c r="CM34" s="137"/>
      <c r="CN34" s="186"/>
      <c r="CO34" s="137"/>
      <c r="CP34" s="137"/>
      <c r="CQ34" s="137"/>
      <c r="CR34" s="137"/>
      <c r="CS34" s="137"/>
      <c r="CT34" s="137"/>
      <c r="CU34" s="137"/>
      <c r="CV34" s="137"/>
      <c r="CW34" s="137"/>
      <c r="CX34" s="186"/>
      <c r="CY34" s="133"/>
      <c r="CZ34" s="137"/>
      <c r="DA34" s="137"/>
      <c r="DB34" s="186"/>
      <c r="DC34" s="139"/>
      <c r="DD34" s="138"/>
      <c r="DE34" s="137"/>
      <c r="DF34" s="137"/>
      <c r="DG34" s="137"/>
      <c r="DH34" s="137"/>
      <c r="DI34" s="137"/>
      <c r="DJ34" s="186"/>
      <c r="DK34" s="137"/>
      <c r="DL34" s="137"/>
      <c r="DM34" s="137"/>
      <c r="DN34" s="137"/>
      <c r="DO34" s="137"/>
      <c r="DP34" s="137"/>
      <c r="DQ34" s="138"/>
      <c r="DR34" s="133"/>
      <c r="DS34" s="186"/>
      <c r="DT34" s="138"/>
      <c r="DU34" s="138"/>
      <c r="DV34" s="138"/>
      <c r="DW34" s="138"/>
      <c r="DX34" s="186"/>
      <c r="DY34" s="138"/>
      <c r="DZ34" s="138"/>
      <c r="EA34" s="137"/>
      <c r="EB34" s="137"/>
      <c r="EC34" s="137"/>
      <c r="ED34" s="137"/>
      <c r="EE34" s="137"/>
      <c r="EF34" s="186"/>
      <c r="EG34" s="137"/>
      <c r="EH34" s="137"/>
      <c r="EI34" s="137"/>
      <c r="EJ34" s="137"/>
      <c r="EK34" s="137"/>
      <c r="EL34" s="137"/>
      <c r="EM34" s="137"/>
      <c r="EN34" s="137"/>
      <c r="EO34" s="137"/>
      <c r="EP34" s="137"/>
      <c r="EQ34" s="137"/>
      <c r="ER34" s="137"/>
      <c r="ES34" s="137"/>
      <c r="ET34" s="137"/>
      <c r="EU34" s="137"/>
      <c r="EV34" s="137"/>
      <c r="EW34" s="137"/>
      <c r="EX34" s="137"/>
      <c r="EY34" s="137"/>
      <c r="EZ34" s="137"/>
      <c r="FA34" s="137"/>
      <c r="FB34" s="186"/>
      <c r="FC34" s="137"/>
      <c r="FD34" s="137"/>
      <c r="FE34" s="137"/>
      <c r="FF34" s="137"/>
      <c r="FG34" s="137"/>
      <c r="FH34" s="190"/>
      <c r="FI34" s="190"/>
      <c r="FJ34" s="372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 s="5"/>
      <c r="HO34" s="5"/>
      <c r="HP34" s="17"/>
      <c r="HQ34" s="23"/>
      <c r="HR34" s="23"/>
      <c r="HS34" s="23"/>
      <c r="HT34" s="17"/>
      <c r="HU34" s="17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  <c r="IL34" s="24"/>
      <c r="IM34" s="24"/>
      <c r="IN34" s="25"/>
      <c r="IO34" s="25"/>
      <c r="IP34" s="294"/>
      <c r="IQ34" s="24"/>
      <c r="IR34" s="24"/>
      <c r="IS34" s="170"/>
      <c r="IT34" s="170"/>
      <c r="IU34" s="170"/>
      <c r="IV34" s="274"/>
      <c r="IW34" s="170"/>
      <c r="IX34" s="170"/>
      <c r="IY34"/>
      <c r="IZ34"/>
      <c r="JA34" s="170"/>
      <c r="JB34" s="170"/>
      <c r="JC34" s="170"/>
      <c r="JD34" s="170"/>
      <c r="JE34" s="170"/>
      <c r="JF34"/>
      <c r="JG34" s="170"/>
      <c r="JH34" s="170"/>
      <c r="JI34" s="170"/>
      <c r="JJ34" s="170"/>
      <c r="JK34"/>
      <c r="JL34"/>
      <c r="JM34" s="279"/>
      <c r="JN34"/>
      <c r="JO34"/>
      <c r="JP34"/>
      <c r="JQ34"/>
      <c r="JR34" s="170"/>
      <c r="JS34" s="170"/>
      <c r="JT34" s="170"/>
      <c r="JU34" s="170"/>
      <c r="JV34" s="170"/>
      <c r="JW34" s="170"/>
      <c r="JX34"/>
      <c r="JY34" s="170"/>
      <c r="JZ34" s="170"/>
      <c r="KA34" s="170"/>
      <c r="KB34" s="170"/>
      <c r="KC34" s="170"/>
      <c r="KD34" s="170"/>
      <c r="KE34"/>
    </row>
    <row r="35" spans="1:291" s="4" customFormat="1" x14ac:dyDescent="0.25">
      <c r="A35" s="311"/>
      <c r="B35" s="15"/>
      <c r="C35" s="17"/>
      <c r="D35" s="26"/>
      <c r="E35" s="90"/>
      <c r="F35" s="23"/>
      <c r="G35" s="94"/>
      <c r="H35" s="51"/>
      <c r="I35" s="377"/>
      <c r="J35" s="20"/>
      <c r="K35" s="100"/>
      <c r="L35" s="85"/>
      <c r="N35" s="33"/>
      <c r="O35" s="22"/>
      <c r="P35" s="16"/>
      <c r="Q35" s="11"/>
      <c r="R35" s="11"/>
      <c r="S35" s="11"/>
      <c r="T35" s="145"/>
      <c r="U35" s="130"/>
      <c r="V35" s="130"/>
      <c r="W35" s="130"/>
      <c r="X35" s="129"/>
      <c r="Y35" s="129"/>
      <c r="Z35" s="132"/>
      <c r="AA35" s="129"/>
      <c r="AB35" s="133"/>
      <c r="AC35" s="134"/>
      <c r="AD35" s="135"/>
      <c r="AE35" s="136"/>
      <c r="AF35" s="220"/>
      <c r="AG35" s="220"/>
      <c r="AH35" s="220"/>
      <c r="AI35" s="220"/>
      <c r="AJ35" s="220"/>
      <c r="AK35" s="220"/>
      <c r="AL35" s="133"/>
      <c r="AM35" s="137"/>
      <c r="AN35" s="137"/>
      <c r="AO35" s="137"/>
      <c r="AP35" s="137"/>
      <c r="AQ35" s="137"/>
      <c r="AR35" s="137"/>
      <c r="AS35" s="137"/>
      <c r="AT35" s="137"/>
      <c r="AU35" s="137"/>
      <c r="AV35" s="137"/>
      <c r="AW35" s="137"/>
      <c r="AX35" s="137"/>
      <c r="AY35" s="137"/>
      <c r="AZ35" s="137"/>
      <c r="BA35" s="137"/>
      <c r="BB35" s="137"/>
      <c r="BC35" s="137"/>
      <c r="BD35" s="137"/>
      <c r="BE35" s="137"/>
      <c r="BF35" s="137"/>
      <c r="BG35" s="137"/>
      <c r="BH35" s="138"/>
      <c r="BI35" s="137"/>
      <c r="BJ35" s="137"/>
      <c r="BK35" s="137"/>
      <c r="BL35" s="137"/>
      <c r="BM35" s="139"/>
      <c r="BN35" s="137"/>
      <c r="BO35" s="137"/>
      <c r="BP35" s="137"/>
      <c r="BQ35" s="137"/>
      <c r="BR35" s="138"/>
      <c r="BS35" s="138"/>
      <c r="BT35" s="137"/>
      <c r="BU35" s="137"/>
      <c r="BV35" s="137"/>
      <c r="BW35" s="138"/>
      <c r="BX35" s="137"/>
      <c r="BY35" s="137"/>
      <c r="BZ35" s="138"/>
      <c r="CA35" s="138"/>
      <c r="CB35" s="137"/>
      <c r="CC35" s="137"/>
      <c r="CD35" s="186"/>
      <c r="CE35" s="186"/>
      <c r="CF35" s="186"/>
      <c r="CG35" s="186"/>
      <c r="CH35" s="137"/>
      <c r="CI35" s="137"/>
      <c r="CJ35" s="137"/>
      <c r="CK35" s="138"/>
      <c r="CL35" s="137"/>
      <c r="CM35" s="137"/>
      <c r="CN35" s="186"/>
      <c r="CO35" s="137"/>
      <c r="CP35" s="137"/>
      <c r="CQ35" s="137"/>
      <c r="CR35" s="137"/>
      <c r="CS35" s="137"/>
      <c r="CT35" s="137"/>
      <c r="CU35" s="137"/>
      <c r="CV35" s="137"/>
      <c r="CW35" s="137"/>
      <c r="CX35" s="186"/>
      <c r="CY35" s="133"/>
      <c r="CZ35" s="137"/>
      <c r="DA35" s="137"/>
      <c r="DB35" s="186"/>
      <c r="DC35" s="139"/>
      <c r="DD35" s="138"/>
      <c r="DE35" s="137"/>
      <c r="DF35" s="137"/>
      <c r="DG35" s="137"/>
      <c r="DH35" s="137"/>
      <c r="DI35" s="137"/>
      <c r="DJ35" s="186"/>
      <c r="DK35" s="137"/>
      <c r="DL35" s="137"/>
      <c r="DM35" s="137"/>
      <c r="DN35" s="137"/>
      <c r="DO35" s="137"/>
      <c r="DP35" s="137"/>
      <c r="DQ35" s="138"/>
      <c r="DR35" s="133"/>
      <c r="DS35" s="186"/>
      <c r="DT35" s="138"/>
      <c r="DU35" s="138"/>
      <c r="DV35" s="138"/>
      <c r="DW35" s="138"/>
      <c r="DX35" s="186"/>
      <c r="DY35" s="138"/>
      <c r="DZ35" s="138"/>
      <c r="EA35" s="137"/>
      <c r="EB35" s="137"/>
      <c r="EC35" s="137"/>
      <c r="ED35" s="137"/>
      <c r="EE35" s="137"/>
      <c r="EF35" s="186"/>
      <c r="EG35" s="137"/>
      <c r="EH35" s="137"/>
      <c r="EI35" s="137"/>
      <c r="EJ35" s="137"/>
      <c r="EK35" s="137"/>
      <c r="EL35" s="137"/>
      <c r="EM35" s="137"/>
      <c r="EN35" s="137"/>
      <c r="EO35" s="137"/>
      <c r="EP35" s="137"/>
      <c r="EQ35" s="137"/>
      <c r="ER35" s="137"/>
      <c r="ES35" s="137"/>
      <c r="ET35" s="137"/>
      <c r="EU35" s="137"/>
      <c r="EV35" s="137"/>
      <c r="EW35" s="137"/>
      <c r="EX35" s="137"/>
      <c r="EY35" s="137"/>
      <c r="EZ35" s="137"/>
      <c r="FA35" s="137"/>
      <c r="FB35" s="186"/>
      <c r="FC35" s="137"/>
      <c r="FD35" s="137"/>
      <c r="FE35" s="137"/>
      <c r="FF35" s="137"/>
      <c r="FG35" s="137"/>
      <c r="FH35" s="190"/>
      <c r="FI35" s="190"/>
      <c r="FJ35" s="372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 s="5"/>
      <c r="HO35" s="5"/>
      <c r="HP35" s="17"/>
      <c r="HQ35" s="23"/>
      <c r="HR35" s="23"/>
      <c r="HS35" s="23"/>
      <c r="HT35" s="17"/>
      <c r="HU35" s="17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5"/>
      <c r="IO35" s="25"/>
      <c r="IP35" s="294"/>
      <c r="IQ35" s="24"/>
      <c r="IR35" s="24"/>
      <c r="IS35" s="170"/>
      <c r="IT35" s="170"/>
      <c r="IU35" s="170"/>
      <c r="IV35" s="274"/>
      <c r="IW35" s="170"/>
      <c r="IX35" s="170"/>
      <c r="IY35"/>
      <c r="IZ35"/>
      <c r="JA35" s="170"/>
      <c r="JB35" s="170"/>
      <c r="JC35" s="170"/>
      <c r="JD35" s="170"/>
      <c r="JE35" s="170"/>
      <c r="JF35"/>
      <c r="JG35" s="170"/>
      <c r="JH35" s="170"/>
      <c r="JI35" s="170"/>
      <c r="JJ35" s="170"/>
      <c r="JK35"/>
      <c r="JL35"/>
      <c r="JM35" s="279"/>
      <c r="JN35"/>
      <c r="JO35"/>
      <c r="JP35"/>
      <c r="JQ35"/>
      <c r="JR35" s="170"/>
      <c r="JS35" s="170"/>
      <c r="JT35" s="170"/>
      <c r="JU35" s="170"/>
      <c r="JV35" s="170"/>
      <c r="JW35" s="170"/>
      <c r="JX35"/>
      <c r="JY35" s="170"/>
      <c r="JZ35" s="170"/>
      <c r="KA35" s="170"/>
      <c r="KB35" s="170"/>
      <c r="KC35" s="170"/>
      <c r="KD35" s="170"/>
      <c r="KE35"/>
    </row>
    <row r="36" spans="1:291" s="4" customFormat="1" x14ac:dyDescent="0.25">
      <c r="A36" s="311"/>
      <c r="B36" s="15" t="s">
        <v>1421</v>
      </c>
      <c r="C36" s="17" t="s">
        <v>97</v>
      </c>
      <c r="D36" s="26" t="s">
        <v>98</v>
      </c>
      <c r="E36" s="88">
        <v>43880</v>
      </c>
      <c r="F36" s="27">
        <v>43969</v>
      </c>
      <c r="G36" s="94">
        <f>DATEDIF(E36, F36, "m")</f>
        <v>2</v>
      </c>
      <c r="H36" s="16">
        <v>1</v>
      </c>
      <c r="I36" s="377">
        <v>0</v>
      </c>
      <c r="J36" s="20">
        <v>43969</v>
      </c>
      <c r="K36" s="100">
        <f t="shared" ref="K36:K41" si="4">DATEDIF(E36, J36, "m")</f>
        <v>2</v>
      </c>
      <c r="L36" s="121">
        <v>1</v>
      </c>
      <c r="M36" s="4" t="s">
        <v>99</v>
      </c>
      <c r="N36" s="19">
        <v>204</v>
      </c>
      <c r="O36" s="22"/>
      <c r="P36" s="16">
        <v>3</v>
      </c>
      <c r="Q36" s="121"/>
      <c r="R36" s="11"/>
      <c r="S36" s="11"/>
      <c r="T36" s="145">
        <v>12754</v>
      </c>
      <c r="U36" s="130" t="s">
        <v>1030</v>
      </c>
      <c r="V36" s="130" t="s">
        <v>1030</v>
      </c>
      <c r="W36" s="130" t="s">
        <v>1031</v>
      </c>
      <c r="X36" s="131">
        <v>8910112904</v>
      </c>
      <c r="Y36" s="129">
        <f ca="1">ROUNDDOWN(YEARFRAC(DATE(IF(VALUE(LEFT(X36,2))&lt;VALUE(RIGHT(YEAR(TODAY()),2)),"20","19")&amp;LEFT(X36,2),IF(VALUE(MID(X36,3,1))&gt;4,MID(X36,3,2)-50,MID(X36,3,2)),MID(X36,5,2)),Z36,1),0)</f>
        <v>30</v>
      </c>
      <c r="Z36" s="132">
        <v>43969</v>
      </c>
      <c r="AA36" s="129">
        <v>1</v>
      </c>
      <c r="AB36" s="133">
        <v>0</v>
      </c>
      <c r="AC36" s="182" t="s">
        <v>53</v>
      </c>
      <c r="AD36" s="183" t="s">
        <v>1022</v>
      </c>
      <c r="AE36" s="136" t="s">
        <v>1306</v>
      </c>
      <c r="AF36" s="220"/>
      <c r="AG36" s="220"/>
      <c r="AH36" s="220"/>
      <c r="AI36" s="220"/>
      <c r="AJ36" s="220"/>
      <c r="AK36" s="220"/>
      <c r="AL36" s="156">
        <v>16</v>
      </c>
      <c r="AM36" s="156">
        <v>55.3</v>
      </c>
      <c r="AN36" s="156">
        <v>26</v>
      </c>
      <c r="AO36" s="155">
        <v>74</v>
      </c>
      <c r="AP36" s="156">
        <v>0.35135135135135137</v>
      </c>
      <c r="AQ36" s="137">
        <v>3.51</v>
      </c>
      <c r="AR36" s="137">
        <v>5.97</v>
      </c>
      <c r="AS36" s="137">
        <v>2.4700000000000002</v>
      </c>
      <c r="AT36" s="137">
        <v>5.05</v>
      </c>
      <c r="AU36" s="155">
        <v>28.9</v>
      </c>
      <c r="AV36" s="137">
        <v>18.100000000000001</v>
      </c>
      <c r="AW36" s="156">
        <v>14.9</v>
      </c>
      <c r="AX36" s="137">
        <v>30.3</v>
      </c>
      <c r="AY36" s="155">
        <v>50</v>
      </c>
      <c r="AZ36" s="137">
        <v>4.83</v>
      </c>
      <c r="BA36" s="156">
        <v>16.600000000000001</v>
      </c>
      <c r="BB36" s="137">
        <v>19.5</v>
      </c>
      <c r="BC36" s="156">
        <v>26.6</v>
      </c>
      <c r="BD36" s="137">
        <v>8.3000000000000004E-2</v>
      </c>
      <c r="BE36" s="155">
        <v>35.299999999999997</v>
      </c>
      <c r="BF36" s="137">
        <v>50.5</v>
      </c>
      <c r="BG36" s="137">
        <v>19</v>
      </c>
      <c r="BH36" s="138">
        <v>1538</v>
      </c>
      <c r="BI36" s="137">
        <v>8.9</v>
      </c>
      <c r="BJ36" s="155">
        <v>16.8</v>
      </c>
      <c r="BK36" s="155">
        <v>41.6</v>
      </c>
      <c r="BL36" s="133">
        <v>81.2</v>
      </c>
      <c r="BM36" s="139">
        <v>0.04</v>
      </c>
      <c r="BN36" s="155">
        <v>12.7</v>
      </c>
      <c r="BO36" s="137">
        <v>90.2</v>
      </c>
      <c r="BP36" s="137">
        <v>8.61</v>
      </c>
      <c r="BQ36" s="156">
        <v>1.2</v>
      </c>
      <c r="BR36" s="162">
        <v>1903</v>
      </c>
      <c r="BS36" s="138">
        <f>CY36/9</f>
        <v>1522</v>
      </c>
      <c r="BT36" s="137">
        <v>54.6</v>
      </c>
      <c r="BU36" s="137">
        <v>29.2</v>
      </c>
      <c r="BV36" s="137">
        <v>69.900000000000006</v>
      </c>
      <c r="BW36" s="133">
        <v>1505</v>
      </c>
      <c r="BX36" s="137">
        <v>29.1</v>
      </c>
      <c r="BY36" s="155">
        <v>72.900000000000006</v>
      </c>
      <c r="BZ36" s="133">
        <v>4848</v>
      </c>
      <c r="CA36" s="133">
        <v>10350</v>
      </c>
      <c r="CB36" s="137">
        <v>0.61</v>
      </c>
      <c r="CC36" s="137">
        <v>0.4</v>
      </c>
      <c r="CD36" s="186" t="s">
        <v>1275</v>
      </c>
      <c r="CE36" s="186">
        <f>AL36+BN36+BV36+CC36+CB36</f>
        <v>99.610000000000014</v>
      </c>
      <c r="CF36" s="186" t="s">
        <v>1275</v>
      </c>
      <c r="CG36" s="186">
        <f>AM36+BI36+BE36+(DC36*100/AL36)+(CC36*100/AL36)</f>
        <v>102.01106249999999</v>
      </c>
      <c r="CH36" s="137" t="s">
        <v>1023</v>
      </c>
      <c r="CI36" s="137"/>
      <c r="CJ36" s="137"/>
      <c r="CK36" s="138"/>
      <c r="CL36" s="137"/>
      <c r="CM36" s="137"/>
      <c r="CN36" s="186" t="s">
        <v>1275</v>
      </c>
      <c r="CO36" s="137"/>
      <c r="CP36" s="137"/>
      <c r="CQ36" s="137"/>
      <c r="CR36" s="137"/>
      <c r="CS36" s="137"/>
      <c r="CT36" s="137"/>
      <c r="CU36" s="137"/>
      <c r="CV36" s="156">
        <v>0.22</v>
      </c>
      <c r="CW36" s="137">
        <v>3.92</v>
      </c>
      <c r="CX36" s="186" t="s">
        <v>1275</v>
      </c>
      <c r="CY36" s="133">
        <v>13698</v>
      </c>
      <c r="CZ36" s="155">
        <v>9.5299999999999994</v>
      </c>
      <c r="DA36" s="155"/>
      <c r="DB36" s="186" t="s">
        <v>1275</v>
      </c>
      <c r="DC36" s="187">
        <v>1.7700000000000001E-3</v>
      </c>
      <c r="DD36" s="133">
        <v>36529</v>
      </c>
      <c r="DE36" s="137">
        <v>11.5</v>
      </c>
      <c r="DF36" s="155">
        <v>54.8</v>
      </c>
      <c r="DG36" s="137">
        <v>1.43</v>
      </c>
      <c r="DH36" s="137">
        <v>1.0299999999999998</v>
      </c>
      <c r="DI36" s="137"/>
      <c r="DJ36" s="186" t="s">
        <v>1275</v>
      </c>
      <c r="DK36" s="156">
        <v>5.7000000000000002E-2</v>
      </c>
      <c r="DL36" s="137">
        <v>50.5</v>
      </c>
      <c r="DM36" s="137">
        <v>49.4</v>
      </c>
      <c r="DN36" s="187">
        <v>0</v>
      </c>
      <c r="DO36" s="156">
        <v>5.24</v>
      </c>
      <c r="DP36" s="156"/>
      <c r="DQ36" s="156"/>
      <c r="DR36" s="133"/>
      <c r="DS36" s="186" t="s">
        <v>1275</v>
      </c>
      <c r="DT36" s="133"/>
      <c r="DU36" s="133"/>
      <c r="DV36" s="133"/>
      <c r="DW36" s="133"/>
      <c r="DX36" s="186" t="s">
        <v>1275</v>
      </c>
      <c r="DY36" s="138"/>
      <c r="DZ36" s="138"/>
      <c r="EA36" s="137"/>
      <c r="EB36" s="137"/>
      <c r="EC36" s="137"/>
      <c r="ED36" s="137"/>
      <c r="EE36" s="137"/>
      <c r="EF36" s="186" t="s">
        <v>1275</v>
      </c>
      <c r="EG36" s="137" t="s">
        <v>1023</v>
      </c>
      <c r="EH36" s="137" t="s">
        <v>1023</v>
      </c>
      <c r="EI36" s="137" t="s">
        <v>1023</v>
      </c>
      <c r="EJ36" s="137" t="s">
        <v>1023</v>
      </c>
      <c r="EK36" s="137" t="s">
        <v>1023</v>
      </c>
      <c r="EL36" s="137" t="s">
        <v>1023</v>
      </c>
      <c r="EM36" s="137" t="s">
        <v>1023</v>
      </c>
      <c r="EN36" s="137" t="s">
        <v>1023</v>
      </c>
      <c r="EO36" s="137" t="s">
        <v>1023</v>
      </c>
      <c r="EP36" s="137" t="s">
        <v>1023</v>
      </c>
      <c r="EQ36" s="137" t="s">
        <v>1023</v>
      </c>
      <c r="ER36" s="137" t="s">
        <v>1023</v>
      </c>
      <c r="ES36" s="137" t="s">
        <v>1023</v>
      </c>
      <c r="ET36" s="137" t="s">
        <v>1023</v>
      </c>
      <c r="EU36" s="137" t="s">
        <v>1023</v>
      </c>
      <c r="EV36" s="137" t="s">
        <v>1023</v>
      </c>
      <c r="EW36" s="137" t="s">
        <v>1023</v>
      </c>
      <c r="EX36" s="137" t="s">
        <v>1023</v>
      </c>
      <c r="EY36" s="137" t="s">
        <v>1023</v>
      </c>
      <c r="EZ36" s="137" t="s">
        <v>1023</v>
      </c>
      <c r="FA36" s="137" t="s">
        <v>1023</v>
      </c>
      <c r="FB36" s="186" t="s">
        <v>1275</v>
      </c>
      <c r="FC36" s="137"/>
      <c r="FD36" s="137"/>
      <c r="FE36" s="137"/>
      <c r="FF36" s="137"/>
      <c r="FG36" s="137"/>
      <c r="FH36" s="153"/>
      <c r="FI36" s="153"/>
      <c r="FJ36" s="380" t="s">
        <v>99</v>
      </c>
      <c r="FK36" t="s">
        <v>1662</v>
      </c>
      <c r="FL36" t="s">
        <v>1667</v>
      </c>
      <c r="FM36" t="s">
        <v>1665</v>
      </c>
      <c r="FN36" t="s">
        <v>1665</v>
      </c>
      <c r="FO36" t="s">
        <v>1662</v>
      </c>
      <c r="FP36" t="s">
        <v>1665</v>
      </c>
      <c r="FQ36" t="s">
        <v>1659</v>
      </c>
      <c r="FR36" t="s">
        <v>1667</v>
      </c>
      <c r="FS36" t="s">
        <v>1666</v>
      </c>
      <c r="FT36" t="s">
        <v>1665</v>
      </c>
      <c r="FU36" t="s">
        <v>1663</v>
      </c>
      <c r="FV36" t="s">
        <v>1660</v>
      </c>
      <c r="FW36" t="s">
        <v>86</v>
      </c>
      <c r="FX36" t="s">
        <v>86</v>
      </c>
      <c r="FY36" t="s">
        <v>1661</v>
      </c>
      <c r="FZ36" t="s">
        <v>1658</v>
      </c>
      <c r="GA36" t="s">
        <v>33</v>
      </c>
      <c r="GB36" t="s">
        <v>1663</v>
      </c>
      <c r="GC36" t="s">
        <v>1662</v>
      </c>
      <c r="GD36" t="s">
        <v>1663</v>
      </c>
      <c r="GE36" t="s">
        <v>1660</v>
      </c>
      <c r="GF36" t="s">
        <v>1659</v>
      </c>
      <c r="GG36" t="s">
        <v>33</v>
      </c>
      <c r="GH36" t="s">
        <v>33</v>
      </c>
      <c r="GI36" t="s">
        <v>1662</v>
      </c>
      <c r="GJ36" t="s">
        <v>1660</v>
      </c>
      <c r="GK36" t="s">
        <v>33</v>
      </c>
      <c r="GL36" t="s">
        <v>86</v>
      </c>
      <c r="GM36" t="s">
        <v>1659</v>
      </c>
      <c r="GN36" t="s">
        <v>1659</v>
      </c>
      <c r="GO36" t="s">
        <v>1662</v>
      </c>
      <c r="GP36" t="s">
        <v>1664</v>
      </c>
      <c r="GQ36" t="s">
        <v>1660</v>
      </c>
      <c r="GR36" t="s">
        <v>1664</v>
      </c>
      <c r="GS36" t="s">
        <v>1659</v>
      </c>
      <c r="GT36" t="s">
        <v>1659</v>
      </c>
      <c r="GU36" t="s">
        <v>1662</v>
      </c>
      <c r="GV36" t="s">
        <v>1662</v>
      </c>
      <c r="GW36" t="s">
        <v>1662</v>
      </c>
      <c r="GX36" t="s">
        <v>33</v>
      </c>
      <c r="GY36" t="s">
        <v>1662</v>
      </c>
      <c r="GZ36" s="5"/>
      <c r="HO36" s="5" t="s">
        <v>100</v>
      </c>
      <c r="HP36" s="121">
        <v>31</v>
      </c>
      <c r="HQ36" s="27">
        <v>43880</v>
      </c>
      <c r="HR36" s="27"/>
      <c r="HS36" s="27">
        <v>43969</v>
      </c>
      <c r="HT36" s="121">
        <v>3</v>
      </c>
      <c r="HU36" s="121">
        <v>1</v>
      </c>
      <c r="HV36" s="121">
        <v>0</v>
      </c>
      <c r="HW36" s="121">
        <v>0</v>
      </c>
      <c r="HX36" s="121">
        <v>0</v>
      </c>
      <c r="HY36" s="121">
        <v>1</v>
      </c>
      <c r="HZ36" s="121">
        <v>0</v>
      </c>
      <c r="IA36" s="121">
        <v>0</v>
      </c>
      <c r="IB36" s="121">
        <v>0</v>
      </c>
      <c r="IC36" s="121">
        <v>0</v>
      </c>
      <c r="ID36" s="121">
        <v>0</v>
      </c>
      <c r="IE36" s="4" t="s">
        <v>69</v>
      </c>
      <c r="IF36" s="121">
        <v>0</v>
      </c>
      <c r="IG36" s="19"/>
      <c r="II36" s="121">
        <v>0</v>
      </c>
      <c r="IJ36" s="4" t="s">
        <v>63</v>
      </c>
      <c r="IN36" s="121">
        <v>0</v>
      </c>
      <c r="IP36" s="294" t="s">
        <v>1421</v>
      </c>
      <c r="IQ36" s="24" t="s">
        <v>1030</v>
      </c>
      <c r="IR36" s="24" t="s">
        <v>1031</v>
      </c>
      <c r="IS36" s="170" t="s">
        <v>55</v>
      </c>
      <c r="IT36" s="170">
        <v>1</v>
      </c>
      <c r="IU36"/>
      <c r="IV36" s="274">
        <v>43880</v>
      </c>
      <c r="IW36" s="170">
        <v>1989</v>
      </c>
      <c r="IX36" s="170">
        <v>2020</v>
      </c>
      <c r="IY36"/>
      <c r="IZ36"/>
      <c r="JA36" s="170">
        <v>31</v>
      </c>
      <c r="JB36" s="170"/>
      <c r="JC36" s="170" t="s">
        <v>1407</v>
      </c>
      <c r="JD36"/>
      <c r="JE36" s="170">
        <v>1</v>
      </c>
      <c r="JF36" s="276" t="s">
        <v>1422</v>
      </c>
      <c r="JG36" s="170">
        <v>1</v>
      </c>
      <c r="JH36"/>
      <c r="JI36"/>
      <c r="JJ36"/>
      <c r="JK36"/>
      <c r="JL36"/>
      <c r="JM36" s="279"/>
      <c r="JN36" t="s">
        <v>1411</v>
      </c>
      <c r="JO36" t="s">
        <v>1411</v>
      </c>
      <c r="JP36" t="s">
        <v>1412</v>
      </c>
      <c r="JQ36" t="s">
        <v>1420</v>
      </c>
      <c r="JR36" s="170">
        <v>0</v>
      </c>
      <c r="JS36" s="170">
        <v>0</v>
      </c>
      <c r="JT36" s="170">
        <v>0</v>
      </c>
      <c r="JU36" s="170">
        <v>4</v>
      </c>
      <c r="JV36" s="170">
        <v>0</v>
      </c>
      <c r="JW36" s="170">
        <v>1</v>
      </c>
      <c r="JX36" t="s">
        <v>1423</v>
      </c>
      <c r="JY36" s="170">
        <v>0</v>
      </c>
      <c r="JZ36" s="170">
        <v>0</v>
      </c>
      <c r="KA36" s="170">
        <v>2</v>
      </c>
      <c r="KB36" s="170">
        <v>0</v>
      </c>
      <c r="KC36" s="170">
        <v>0</v>
      </c>
      <c r="KD36" s="170"/>
      <c r="KE36"/>
    </row>
    <row r="37" spans="1:291" s="4" customFormat="1" x14ac:dyDescent="0.25">
      <c r="A37" s="311"/>
      <c r="B37" s="15" t="s">
        <v>1421</v>
      </c>
      <c r="C37" s="17" t="s">
        <v>97</v>
      </c>
      <c r="D37" s="26" t="s">
        <v>98</v>
      </c>
      <c r="E37" s="88">
        <v>43880</v>
      </c>
      <c r="F37" s="23"/>
      <c r="G37" s="94"/>
      <c r="H37" s="51"/>
      <c r="I37" s="377">
        <v>0</v>
      </c>
      <c r="J37" s="20">
        <v>43969</v>
      </c>
      <c r="K37" s="100">
        <f t="shared" si="4"/>
        <v>2</v>
      </c>
      <c r="L37" s="121">
        <v>2</v>
      </c>
      <c r="M37" s="4" t="s">
        <v>101</v>
      </c>
      <c r="N37" s="19"/>
      <c r="O37" s="22"/>
      <c r="P37" s="16">
        <v>3</v>
      </c>
      <c r="Q37" s="121">
        <v>1</v>
      </c>
      <c r="R37" s="11"/>
      <c r="S37" s="11">
        <v>10</v>
      </c>
      <c r="T37" s="145"/>
      <c r="U37" s="130"/>
      <c r="V37" s="130"/>
      <c r="W37" s="130"/>
      <c r="X37" s="131"/>
      <c r="Y37" s="129"/>
      <c r="Z37" s="132"/>
      <c r="AA37" s="129"/>
      <c r="AB37" s="133"/>
      <c r="AC37" s="182"/>
      <c r="AD37" s="183"/>
      <c r="AE37" s="136"/>
      <c r="AF37" s="312"/>
      <c r="AG37" s="312"/>
      <c r="AH37" s="312"/>
      <c r="AI37" s="312"/>
      <c r="AJ37" s="312"/>
      <c r="AK37" s="312"/>
      <c r="AL37" s="156"/>
      <c r="AM37" s="156"/>
      <c r="AN37" s="156"/>
      <c r="AO37" s="155"/>
      <c r="AP37" s="156"/>
      <c r="AQ37" s="137"/>
      <c r="AR37" s="137"/>
      <c r="AS37" s="137"/>
      <c r="AT37" s="137"/>
      <c r="AU37" s="155"/>
      <c r="AV37" s="137"/>
      <c r="AW37" s="156"/>
      <c r="AX37" s="137"/>
      <c r="AY37" s="155"/>
      <c r="AZ37" s="137"/>
      <c r="BA37" s="156"/>
      <c r="BB37" s="137"/>
      <c r="BC37" s="156"/>
      <c r="BD37" s="137"/>
      <c r="BE37" s="155"/>
      <c r="BF37" s="137"/>
      <c r="BG37" s="137"/>
      <c r="BH37" s="138"/>
      <c r="BI37" s="137"/>
      <c r="BJ37" s="155"/>
      <c r="BK37" s="155"/>
      <c r="BL37" s="133"/>
      <c r="BM37" s="139"/>
      <c r="BN37" s="155"/>
      <c r="BO37" s="137"/>
      <c r="BP37" s="137"/>
      <c r="BQ37" s="156"/>
      <c r="BR37" s="162"/>
      <c r="BS37" s="138"/>
      <c r="BT37" s="137"/>
      <c r="BU37" s="137"/>
      <c r="BV37" s="137"/>
      <c r="BW37" s="133"/>
      <c r="BX37" s="137"/>
      <c r="BY37" s="155"/>
      <c r="BZ37" s="133"/>
      <c r="CA37" s="133"/>
      <c r="CB37" s="137"/>
      <c r="CC37" s="137"/>
      <c r="CD37" s="186"/>
      <c r="CE37" s="186"/>
      <c r="CF37" s="186"/>
      <c r="CG37" s="186"/>
      <c r="CH37" s="137"/>
      <c r="CI37" s="137"/>
      <c r="CJ37" s="137"/>
      <c r="CK37" s="138"/>
      <c r="CL37" s="137"/>
      <c r="CM37" s="137"/>
      <c r="CN37" s="186"/>
      <c r="CO37" s="137"/>
      <c r="CP37" s="137"/>
      <c r="CQ37" s="137"/>
      <c r="CR37" s="137"/>
      <c r="CS37" s="137"/>
      <c r="CT37" s="137"/>
      <c r="CU37" s="137"/>
      <c r="CV37" s="156"/>
      <c r="CW37" s="137"/>
      <c r="CX37" s="186"/>
      <c r="CY37" s="133"/>
      <c r="CZ37" s="155"/>
      <c r="DA37" s="155"/>
      <c r="DB37" s="186"/>
      <c r="DC37" s="187"/>
      <c r="DD37" s="133"/>
      <c r="DE37" s="137"/>
      <c r="DF37" s="155"/>
      <c r="DG37" s="137"/>
      <c r="DH37" s="137"/>
      <c r="DI37" s="137"/>
      <c r="DJ37" s="186"/>
      <c r="DK37" s="156"/>
      <c r="DL37" s="137"/>
      <c r="DM37" s="137"/>
      <c r="DN37" s="187"/>
      <c r="DO37" s="156"/>
      <c r="DP37" s="156"/>
      <c r="DQ37" s="156"/>
      <c r="DR37" s="133"/>
      <c r="DS37" s="186"/>
      <c r="DT37" s="133"/>
      <c r="DU37" s="133"/>
      <c r="DV37" s="133"/>
      <c r="DW37" s="133"/>
      <c r="DX37" s="186"/>
      <c r="DY37" s="138"/>
      <c r="DZ37" s="138"/>
      <c r="EA37" s="137"/>
      <c r="EB37" s="137"/>
      <c r="EC37" s="137"/>
      <c r="ED37" s="137"/>
      <c r="EE37" s="137"/>
      <c r="EF37" s="186"/>
      <c r="EG37" s="137"/>
      <c r="EH37" s="137"/>
      <c r="EI37" s="137"/>
      <c r="EJ37" s="137"/>
      <c r="EK37" s="137"/>
      <c r="EL37" s="137"/>
      <c r="EM37" s="137"/>
      <c r="EN37" s="137"/>
      <c r="EO37" s="137"/>
      <c r="EP37" s="137"/>
      <c r="EQ37" s="137"/>
      <c r="ER37" s="137"/>
      <c r="ES37" s="137"/>
      <c r="ET37" s="137"/>
      <c r="EU37" s="137"/>
      <c r="EV37" s="137"/>
      <c r="EW37" s="137"/>
      <c r="EX37" s="137"/>
      <c r="EY37" s="137"/>
      <c r="EZ37" s="137"/>
      <c r="FA37" s="137"/>
      <c r="FB37" s="186"/>
      <c r="FC37" s="137"/>
      <c r="FD37" s="137"/>
      <c r="FE37" s="137"/>
      <c r="FF37" s="137"/>
      <c r="FG37" s="137"/>
      <c r="FH37" s="153"/>
      <c r="FI37" s="153"/>
      <c r="FJ37" s="5"/>
      <c r="GZ37" s="5"/>
      <c r="HO37" s="5"/>
      <c r="HP37" s="17"/>
      <c r="HQ37" s="23"/>
      <c r="HR37" s="23"/>
      <c r="HS37" s="23"/>
      <c r="HT37" s="17"/>
      <c r="HU37" s="17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5"/>
      <c r="IO37" s="25"/>
      <c r="IP37" s="294"/>
      <c r="IQ37" s="24"/>
      <c r="IR37" s="24"/>
      <c r="IS37" s="170"/>
      <c r="IT37" s="170"/>
      <c r="IU37"/>
      <c r="IV37" s="274"/>
      <c r="IW37" s="170"/>
      <c r="IX37" s="170"/>
      <c r="IY37"/>
      <c r="IZ37"/>
      <c r="JA37" s="170"/>
      <c r="JB37" s="170"/>
      <c r="JC37" s="170"/>
      <c r="JD37"/>
      <c r="JE37" s="170"/>
      <c r="JF37" s="276"/>
      <c r="JG37" s="170"/>
      <c r="JH37"/>
      <c r="JI37"/>
      <c r="JJ37"/>
      <c r="JK37"/>
      <c r="JL37"/>
      <c r="JM37" s="279"/>
      <c r="JN37"/>
      <c r="JO37"/>
      <c r="JP37"/>
      <c r="JQ37"/>
      <c r="JR37" s="170"/>
      <c r="JS37" s="170"/>
      <c r="JT37" s="170"/>
      <c r="JU37" s="170"/>
      <c r="JV37" s="170"/>
      <c r="JW37" s="170"/>
      <c r="JX37"/>
      <c r="JY37" s="170"/>
      <c r="JZ37" s="170"/>
      <c r="KA37" s="170"/>
      <c r="KB37" s="170"/>
      <c r="KC37" s="170"/>
      <c r="KD37" s="170"/>
      <c r="KE37"/>
    </row>
    <row r="38" spans="1:291" s="4" customFormat="1" x14ac:dyDescent="0.25">
      <c r="A38" s="311"/>
      <c r="B38" s="15" t="s">
        <v>1421</v>
      </c>
      <c r="C38" s="17" t="s">
        <v>97</v>
      </c>
      <c r="D38" s="26" t="s">
        <v>98</v>
      </c>
      <c r="E38" s="88">
        <v>43880</v>
      </c>
      <c r="F38" s="23"/>
      <c r="G38" s="94"/>
      <c r="H38" s="51"/>
      <c r="I38" s="377">
        <v>0</v>
      </c>
      <c r="J38" s="20">
        <v>44075</v>
      </c>
      <c r="K38" s="100">
        <f t="shared" si="4"/>
        <v>6</v>
      </c>
      <c r="L38" s="121">
        <v>3</v>
      </c>
      <c r="M38" s="4" t="s">
        <v>102</v>
      </c>
      <c r="N38" s="19">
        <v>355</v>
      </c>
      <c r="O38" s="22"/>
      <c r="P38" s="16">
        <v>3</v>
      </c>
      <c r="Q38" s="121">
        <v>1</v>
      </c>
      <c r="R38" s="121"/>
      <c r="S38" s="121"/>
      <c r="T38" s="145">
        <v>13331</v>
      </c>
      <c r="U38" s="130" t="s">
        <v>1030</v>
      </c>
      <c r="V38" s="130" t="s">
        <v>1030</v>
      </c>
      <c r="W38" s="130" t="s">
        <v>1031</v>
      </c>
      <c r="X38" s="131">
        <v>8910112904</v>
      </c>
      <c r="Y38" s="129">
        <f ca="1">ROUNDDOWN(YEARFRAC(DATE(IF(VALUE(LEFT(X38,2))&lt;VALUE(RIGHT(YEAR(TODAY()),2)),"20","19")&amp;LEFT(X38,2),IF(VALUE(MID(X38,3,1))&gt;4,MID(X38,3,2)-50,MID(X38,3,2)),MID(X38,5,2)),Z38,1),0)</f>
        <v>30</v>
      </c>
      <c r="Z38" s="132">
        <v>44075</v>
      </c>
      <c r="AA38" s="129">
        <v>2</v>
      </c>
      <c r="AB38" s="133">
        <v>3</v>
      </c>
      <c r="AC38" s="134" t="s">
        <v>53</v>
      </c>
      <c r="AD38" s="183" t="s">
        <v>1022</v>
      </c>
      <c r="AE38" s="136" t="s">
        <v>1322</v>
      </c>
      <c r="AF38" s="185">
        <v>21.8</v>
      </c>
      <c r="AG38" s="185">
        <v>12</v>
      </c>
      <c r="AH38" s="185">
        <v>64.400000000000006</v>
      </c>
      <c r="AI38" s="185">
        <v>1.3</v>
      </c>
      <c r="AJ38" s="185">
        <v>0.5</v>
      </c>
      <c r="AK38" s="185">
        <v>7.52</v>
      </c>
      <c r="AL38" s="137">
        <v>23.9</v>
      </c>
      <c r="AM38" s="137">
        <v>73.400000000000006</v>
      </c>
      <c r="AN38" s="156">
        <v>17</v>
      </c>
      <c r="AO38" s="155">
        <v>83</v>
      </c>
      <c r="AP38" s="156">
        <f>AN38/AO38</f>
        <v>0.20481927710843373</v>
      </c>
      <c r="AQ38" s="137">
        <v>8.3800000000000008</v>
      </c>
      <c r="AR38" s="137">
        <v>2.09</v>
      </c>
      <c r="AS38" s="137">
        <v>2.67</v>
      </c>
      <c r="AT38" s="155">
        <v>21.1</v>
      </c>
      <c r="AU38" s="155">
        <v>23.3</v>
      </c>
      <c r="AV38" s="137">
        <v>4.87</v>
      </c>
      <c r="AW38" s="156">
        <v>9.4700000000000006</v>
      </c>
      <c r="AX38" s="137">
        <v>23.1</v>
      </c>
      <c r="AY38" s="155">
        <v>56.3</v>
      </c>
      <c r="AZ38" s="155">
        <v>11.1</v>
      </c>
      <c r="BA38" s="156">
        <v>13.7</v>
      </c>
      <c r="BB38" s="137">
        <v>18.100000000000001</v>
      </c>
      <c r="BC38" s="137">
        <v>33.4</v>
      </c>
      <c r="BD38" s="137">
        <v>0.17</v>
      </c>
      <c r="BE38" s="137">
        <v>15</v>
      </c>
      <c r="BF38" s="137">
        <f>DL38+DN38</f>
        <v>35.700000000000003</v>
      </c>
      <c r="BG38" s="137">
        <v>17.5</v>
      </c>
      <c r="BH38" s="162">
        <v>1320</v>
      </c>
      <c r="BI38" s="137">
        <v>8.19</v>
      </c>
      <c r="BJ38" s="137">
        <v>7.08</v>
      </c>
      <c r="BK38" s="155">
        <v>40.299999999999997</v>
      </c>
      <c r="BL38" s="133">
        <v>56.6</v>
      </c>
      <c r="BM38" s="187">
        <v>0.01</v>
      </c>
      <c r="BN38" s="137">
        <v>10.3</v>
      </c>
      <c r="BO38" s="137">
        <v>91.309999999999988</v>
      </c>
      <c r="BP38" s="137">
        <v>4.01</v>
      </c>
      <c r="BQ38" s="137">
        <v>4.6500000000000004</v>
      </c>
      <c r="BR38" s="158">
        <v>2060</v>
      </c>
      <c r="BS38" s="138">
        <f>CY38/9</f>
        <v>2515.8888888888887</v>
      </c>
      <c r="BT38" s="137">
        <v>62.9</v>
      </c>
      <c r="BU38" s="133">
        <v>24.4</v>
      </c>
      <c r="BV38" s="137">
        <v>63.3</v>
      </c>
      <c r="BW38" s="138">
        <v>3117</v>
      </c>
      <c r="BX38" s="137">
        <v>13.9</v>
      </c>
      <c r="BY38" s="155">
        <v>71.900000000000006</v>
      </c>
      <c r="BZ38" s="138">
        <v>3823</v>
      </c>
      <c r="CA38" s="133">
        <v>6262</v>
      </c>
      <c r="CB38" s="137">
        <v>0.92</v>
      </c>
      <c r="CC38" s="137">
        <v>0.4</v>
      </c>
      <c r="CD38" s="186" t="s">
        <v>1275</v>
      </c>
      <c r="CE38" s="186">
        <f>AL38+BN38+BV38+CC38+CB38</f>
        <v>98.820000000000007</v>
      </c>
      <c r="CF38" s="186" t="s">
        <v>1275</v>
      </c>
      <c r="CG38" s="186">
        <f>AM38+BI38+BE38+(DC38*100/AL38)+(CC38*100/AL38)</f>
        <v>98.627656903765697</v>
      </c>
      <c r="CH38" s="137">
        <v>2.2599999999999998</v>
      </c>
      <c r="CI38" s="137">
        <f>CH38*100/AM38</f>
        <v>3.0790190735694818</v>
      </c>
      <c r="CJ38" s="137"/>
      <c r="CK38" s="138"/>
      <c r="CL38" s="137"/>
      <c r="CM38" s="137"/>
      <c r="CN38" s="186" t="s">
        <v>1275</v>
      </c>
      <c r="CO38" s="137"/>
      <c r="CP38" s="137"/>
      <c r="CQ38" s="137"/>
      <c r="CR38" s="137"/>
      <c r="CS38" s="137"/>
      <c r="CT38" s="137"/>
      <c r="CU38" s="155">
        <v>74.400000000000006</v>
      </c>
      <c r="CV38" s="156">
        <v>0.27</v>
      </c>
      <c r="CW38" s="137"/>
      <c r="CX38" s="186" t="s">
        <v>1275</v>
      </c>
      <c r="CY38" s="133">
        <v>22643</v>
      </c>
      <c r="CZ38" s="155">
        <v>10</v>
      </c>
      <c r="DA38" s="155"/>
      <c r="DB38" s="186" t="s">
        <v>1275</v>
      </c>
      <c r="DC38" s="139">
        <v>8.6999999999999994E-2</v>
      </c>
      <c r="DD38" s="159">
        <v>57861</v>
      </c>
      <c r="DE38" s="137">
        <v>11.5</v>
      </c>
      <c r="DF38" s="155">
        <v>31.2</v>
      </c>
      <c r="DG38" s="137">
        <v>1.54</v>
      </c>
      <c r="DH38" s="137">
        <f>DG38-CC38</f>
        <v>1.1400000000000001</v>
      </c>
      <c r="DI38" s="137"/>
      <c r="DJ38" s="186" t="s">
        <v>1275</v>
      </c>
      <c r="DK38" s="156">
        <v>3.4000000000000002E-2</v>
      </c>
      <c r="DL38" s="137">
        <v>35.700000000000003</v>
      </c>
      <c r="DM38" s="137">
        <v>64.2</v>
      </c>
      <c r="DN38" s="187">
        <v>0</v>
      </c>
      <c r="DO38" s="156">
        <v>5.55</v>
      </c>
      <c r="DP38" s="133">
        <v>99.8</v>
      </c>
      <c r="DQ38" s="133">
        <v>1192</v>
      </c>
      <c r="DR38" s="133"/>
      <c r="DS38" s="186" t="s">
        <v>1275</v>
      </c>
      <c r="DT38" s="133">
        <f>DU38*5</f>
        <v>5365</v>
      </c>
      <c r="DU38" s="133">
        <v>1073</v>
      </c>
      <c r="DV38" s="162">
        <v>378</v>
      </c>
      <c r="DW38" s="133">
        <v>243</v>
      </c>
      <c r="DX38" s="186" t="s">
        <v>1275</v>
      </c>
      <c r="DY38" s="138">
        <f>AK38*AN38*AM38*AL38/1000</f>
        <v>224.26459839999998</v>
      </c>
      <c r="DZ38" s="138">
        <f>AK38*AM38*AO38*AL38/1000</f>
        <v>1094.9389215999997</v>
      </c>
      <c r="EA38" s="137"/>
      <c r="EB38" s="137"/>
      <c r="EC38" s="137"/>
      <c r="ED38" s="137"/>
      <c r="EE38" s="137"/>
      <c r="EF38" s="186" t="s">
        <v>1275</v>
      </c>
      <c r="EG38" s="137" t="s">
        <v>1023</v>
      </c>
      <c r="EH38" s="137" t="s">
        <v>1023</v>
      </c>
      <c r="EI38" s="137" t="s">
        <v>1023</v>
      </c>
      <c r="EJ38" s="137" t="s">
        <v>1023</v>
      </c>
      <c r="EK38" s="137" t="s">
        <v>1023</v>
      </c>
      <c r="EL38" s="137" t="s">
        <v>1023</v>
      </c>
      <c r="EM38" s="137" t="s">
        <v>1023</v>
      </c>
      <c r="EN38" s="137" t="s">
        <v>1023</v>
      </c>
      <c r="EO38" s="137" t="s">
        <v>1023</v>
      </c>
      <c r="EP38" s="137" t="s">
        <v>1023</v>
      </c>
      <c r="EQ38" s="137" t="s">
        <v>1023</v>
      </c>
      <c r="ER38" s="137" t="s">
        <v>1023</v>
      </c>
      <c r="ES38" s="137" t="s">
        <v>1023</v>
      </c>
      <c r="ET38" s="137" t="s">
        <v>1023</v>
      </c>
      <c r="EU38" s="137" t="s">
        <v>1023</v>
      </c>
      <c r="EV38" s="137" t="s">
        <v>1023</v>
      </c>
      <c r="EW38" s="137" t="s">
        <v>1023</v>
      </c>
      <c r="EX38" s="137" t="s">
        <v>1023</v>
      </c>
      <c r="EY38" s="137" t="s">
        <v>1023</v>
      </c>
      <c r="EZ38" s="137" t="s">
        <v>1023</v>
      </c>
      <c r="FA38" s="137" t="s">
        <v>1023</v>
      </c>
      <c r="FB38" s="186" t="s">
        <v>1275</v>
      </c>
      <c r="FC38" s="137"/>
      <c r="FD38" s="137"/>
      <c r="FE38" s="137"/>
      <c r="FF38" s="137"/>
      <c r="FG38" s="137"/>
      <c r="FH38" s="153"/>
      <c r="FI38" s="153"/>
      <c r="FJ38" s="372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 s="371" t="s">
        <v>102</v>
      </c>
      <c r="HA38" s="369" t="s">
        <v>1696</v>
      </c>
      <c r="HB38" s="358">
        <v>0.48000000000000004</v>
      </c>
      <c r="HC38" s="356">
        <v>3.22</v>
      </c>
      <c r="HD38" s="356">
        <v>82.49</v>
      </c>
      <c r="HE38" s="356">
        <v>3.46</v>
      </c>
      <c r="HF38" s="356">
        <v>11.74</v>
      </c>
      <c r="HG38" s="356">
        <v>532.17000000000007</v>
      </c>
      <c r="HH38" s="356">
        <v>1.1599999999999999</v>
      </c>
      <c r="HI38" s="356">
        <v>3.0599999999999996</v>
      </c>
      <c r="HJ38" s="356">
        <v>2.04</v>
      </c>
      <c r="HK38" s="356">
        <v>2.17</v>
      </c>
      <c r="HL38" s="356">
        <v>1.5299999999999998</v>
      </c>
      <c r="HM38" s="356">
        <v>5.49</v>
      </c>
      <c r="HN38" s="357">
        <v>29.43</v>
      </c>
      <c r="HO38" s="5"/>
      <c r="HP38" s="17"/>
      <c r="HQ38" s="23"/>
      <c r="HR38" s="23"/>
      <c r="HS38" s="23"/>
      <c r="HT38" s="17"/>
      <c r="HU38" s="17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5"/>
      <c r="IO38" s="25"/>
      <c r="IP38" s="294"/>
      <c r="IQ38" s="24"/>
      <c r="IR38" s="24"/>
      <c r="IS38" s="170"/>
      <c r="IT38" s="170"/>
      <c r="IU38"/>
      <c r="IV38" s="274"/>
      <c r="IW38" s="170"/>
      <c r="IX38" s="170"/>
      <c r="IY38"/>
      <c r="IZ38"/>
      <c r="JA38" s="170"/>
      <c r="JB38" s="170"/>
      <c r="JC38" s="170"/>
      <c r="JD38"/>
      <c r="JE38" s="170"/>
      <c r="JF38" s="276"/>
      <c r="JG38" s="170"/>
      <c r="JH38"/>
      <c r="JI38"/>
      <c r="JJ38"/>
      <c r="JK38"/>
      <c r="JL38"/>
      <c r="JM38" s="279"/>
      <c r="JN38"/>
      <c r="JO38"/>
      <c r="JP38"/>
      <c r="JQ38"/>
      <c r="JR38" s="170"/>
      <c r="JS38" s="170"/>
      <c r="JT38" s="170"/>
      <c r="JU38" s="170"/>
      <c r="JV38" s="170"/>
      <c r="JW38" s="170"/>
      <c r="JX38"/>
      <c r="JY38" s="170"/>
      <c r="JZ38" s="170"/>
      <c r="KA38" s="170"/>
      <c r="KB38" s="170"/>
      <c r="KC38" s="170"/>
      <c r="KD38" s="170"/>
      <c r="KE38"/>
    </row>
    <row r="39" spans="1:291" s="4" customFormat="1" x14ac:dyDescent="0.25">
      <c r="A39" s="311"/>
      <c r="B39" s="15" t="s">
        <v>1421</v>
      </c>
      <c r="C39" s="17" t="s">
        <v>97</v>
      </c>
      <c r="D39" s="26" t="s">
        <v>98</v>
      </c>
      <c r="E39" s="88">
        <v>43880</v>
      </c>
      <c r="F39" s="27">
        <v>44081</v>
      </c>
      <c r="G39" s="94">
        <f>DATEDIF(E39, F39, "m")</f>
        <v>6</v>
      </c>
      <c r="H39" s="16">
        <v>1</v>
      </c>
      <c r="I39" s="377">
        <v>0</v>
      </c>
      <c r="J39" s="20">
        <v>44081</v>
      </c>
      <c r="K39" s="100">
        <f t="shared" si="4"/>
        <v>6</v>
      </c>
      <c r="L39" s="121">
        <v>4</v>
      </c>
      <c r="M39" s="4" t="s">
        <v>103</v>
      </c>
      <c r="N39" s="19"/>
      <c r="O39" s="22">
        <v>1</v>
      </c>
      <c r="P39" s="16">
        <v>1</v>
      </c>
      <c r="Q39" s="121">
        <v>1</v>
      </c>
      <c r="R39" s="11"/>
      <c r="S39" s="11">
        <v>8</v>
      </c>
      <c r="T39" s="145">
        <v>13360</v>
      </c>
      <c r="U39" s="130" t="s">
        <v>1030</v>
      </c>
      <c r="V39" s="130" t="s">
        <v>1030</v>
      </c>
      <c r="W39" s="130" t="s">
        <v>1031</v>
      </c>
      <c r="X39" s="131">
        <v>8910112904</v>
      </c>
      <c r="Y39" s="129">
        <f ca="1">ROUNDDOWN(YEARFRAC(DATE(IF(VALUE(LEFT(X39,2))&lt;VALUE(RIGHT(YEAR(TODAY()),2)),"20","19")&amp;LEFT(X39,2),IF(VALUE(MID(X39,3,1))&gt;4,MID(X39,3,2)-50,MID(X39,3,2)),MID(X39,5,2)),Z39,1),0)</f>
        <v>30</v>
      </c>
      <c r="Z39" s="132">
        <v>44081</v>
      </c>
      <c r="AA39" s="129">
        <v>3</v>
      </c>
      <c r="AB39" s="133">
        <v>4</v>
      </c>
      <c r="AC39" s="134" t="s">
        <v>53</v>
      </c>
      <c r="AD39" s="135" t="s">
        <v>1022</v>
      </c>
      <c r="AE39" s="184" t="s">
        <v>1323</v>
      </c>
      <c r="AF39" s="185">
        <v>21.8</v>
      </c>
      <c r="AG39" s="185">
        <v>12</v>
      </c>
      <c r="AH39" s="185">
        <v>64.400000000000006</v>
      </c>
      <c r="AI39" s="185">
        <v>1.3</v>
      </c>
      <c r="AJ39" s="185">
        <v>0.5</v>
      </c>
      <c r="AK39" s="185">
        <v>7.14</v>
      </c>
      <c r="AL39" s="137">
        <v>21.4</v>
      </c>
      <c r="AM39" s="137">
        <v>73.5</v>
      </c>
      <c r="AN39" s="156">
        <v>21.9</v>
      </c>
      <c r="AO39" s="155">
        <v>78.099999999999994</v>
      </c>
      <c r="AP39" s="156">
        <f>AN39/AO39</f>
        <v>0.28040973111395645</v>
      </c>
      <c r="AQ39" s="137">
        <v>8.3800000000000008</v>
      </c>
      <c r="AR39" s="137">
        <v>3.19</v>
      </c>
      <c r="AS39" s="137">
        <v>3.13</v>
      </c>
      <c r="AT39" s="137">
        <v>17.3</v>
      </c>
      <c r="AU39" s="155">
        <v>33.6</v>
      </c>
      <c r="AV39" s="137">
        <v>9.2899999999999991</v>
      </c>
      <c r="AW39" s="156">
        <v>5.26</v>
      </c>
      <c r="AX39" s="156">
        <v>9.57</v>
      </c>
      <c r="AY39" s="155">
        <v>70.599999999999994</v>
      </c>
      <c r="AZ39" s="155">
        <v>14.6</v>
      </c>
      <c r="BA39" s="156">
        <v>10.7</v>
      </c>
      <c r="BB39" s="155">
        <v>41.8</v>
      </c>
      <c r="BC39" s="137">
        <v>40.6</v>
      </c>
      <c r="BD39" s="137">
        <v>0.12</v>
      </c>
      <c r="BE39" s="155">
        <v>17.7</v>
      </c>
      <c r="BF39" s="137">
        <f>DL39+DN39</f>
        <v>38.6</v>
      </c>
      <c r="BG39" s="137">
        <v>18.5</v>
      </c>
      <c r="BH39" s="133">
        <v>1412</v>
      </c>
      <c r="BI39" s="156">
        <v>5.51</v>
      </c>
      <c r="BJ39" s="137">
        <v>7.16</v>
      </c>
      <c r="BK39" s="155">
        <v>41.7</v>
      </c>
      <c r="BL39" s="137">
        <v>40.299999999999997</v>
      </c>
      <c r="BM39" s="139">
        <v>1.4999999999999999E-2</v>
      </c>
      <c r="BN39" s="137">
        <v>10.9</v>
      </c>
      <c r="BO39" s="155">
        <v>94.7</v>
      </c>
      <c r="BP39" s="137">
        <v>3.09</v>
      </c>
      <c r="BQ39" s="156">
        <v>2.2000000000000002</v>
      </c>
      <c r="BR39" s="162">
        <v>1680</v>
      </c>
      <c r="BS39" s="138">
        <f>CY39/9</f>
        <v>2207.1111111111113</v>
      </c>
      <c r="BT39" s="137">
        <v>47.1</v>
      </c>
      <c r="BU39" s="137">
        <v>20.6</v>
      </c>
      <c r="BV39" s="137">
        <v>64.8</v>
      </c>
      <c r="BW39" s="133">
        <v>3754</v>
      </c>
      <c r="BX39" s="137">
        <v>30.8</v>
      </c>
      <c r="BY39" s="155">
        <v>70.3</v>
      </c>
      <c r="BZ39" s="133">
        <v>2888</v>
      </c>
      <c r="CA39" s="133">
        <v>8997</v>
      </c>
      <c r="CB39" s="137">
        <v>2.2400000000000002</v>
      </c>
      <c r="CC39" s="137">
        <v>0.48</v>
      </c>
      <c r="CD39" s="186" t="s">
        <v>1275</v>
      </c>
      <c r="CE39" s="186">
        <f>AL39+BN39+BV39+CC39+CB39</f>
        <v>99.82</v>
      </c>
      <c r="CF39" s="186" t="s">
        <v>1275</v>
      </c>
      <c r="CG39" s="186">
        <f>AM39+BI39+BE39+(DC39*100/AL39)+(CC39*100/AL39)</f>
        <v>99.513738317757017</v>
      </c>
      <c r="CH39" s="137">
        <v>3.06</v>
      </c>
      <c r="CI39" s="137">
        <f>CH39*100/AM39</f>
        <v>4.1632653061224492</v>
      </c>
      <c r="CJ39" s="137"/>
      <c r="CK39" s="138"/>
      <c r="CL39" s="137"/>
      <c r="CM39" s="137"/>
      <c r="CN39" s="186" t="s">
        <v>1275</v>
      </c>
      <c r="CO39" s="137">
        <v>0.53</v>
      </c>
      <c r="CP39" s="155">
        <v>14.9</v>
      </c>
      <c r="CQ39" s="137">
        <v>19.600000000000001</v>
      </c>
      <c r="CR39" s="156">
        <v>26</v>
      </c>
      <c r="CS39" s="155">
        <v>27.8</v>
      </c>
      <c r="CT39" s="155">
        <v>26.5</v>
      </c>
      <c r="CU39" s="155">
        <v>76.5</v>
      </c>
      <c r="CV39" s="137">
        <v>0.4</v>
      </c>
      <c r="CW39" s="137"/>
      <c r="CX39" s="186" t="s">
        <v>1275</v>
      </c>
      <c r="CY39" s="133">
        <v>19864</v>
      </c>
      <c r="CZ39" s="155">
        <v>9.08</v>
      </c>
      <c r="DA39" s="155"/>
      <c r="DB39" s="186" t="s">
        <v>1275</v>
      </c>
      <c r="DC39" s="139">
        <v>0.12</v>
      </c>
      <c r="DD39" s="138">
        <v>53456</v>
      </c>
      <c r="DE39" s="137">
        <v>5.63</v>
      </c>
      <c r="DF39" s="155">
        <v>34.6</v>
      </c>
      <c r="DG39" s="137">
        <v>1.35</v>
      </c>
      <c r="DH39" s="137">
        <f>DG39-CC39</f>
        <v>0.87000000000000011</v>
      </c>
      <c r="DI39" s="137"/>
      <c r="DJ39" s="186" t="s">
        <v>1275</v>
      </c>
      <c r="DK39" s="156">
        <v>5.5E-2</v>
      </c>
      <c r="DL39" s="137">
        <v>38.6</v>
      </c>
      <c r="DM39" s="137">
        <v>61.3</v>
      </c>
      <c r="DN39" s="187">
        <v>0</v>
      </c>
      <c r="DO39" s="156">
        <v>7.12</v>
      </c>
      <c r="DP39" s="137">
        <v>99.8</v>
      </c>
      <c r="DQ39" s="133">
        <v>1094</v>
      </c>
      <c r="DR39" s="133"/>
      <c r="DS39" s="186" t="s">
        <v>1275</v>
      </c>
      <c r="DT39" s="133">
        <f>DU39*5</f>
        <v>5320</v>
      </c>
      <c r="DU39" s="133">
        <v>1064</v>
      </c>
      <c r="DV39" s="133">
        <v>459</v>
      </c>
      <c r="DW39" s="133">
        <v>218</v>
      </c>
      <c r="DX39" s="186" t="s">
        <v>1275</v>
      </c>
      <c r="DY39" s="138">
        <f>AK39*AN39*AM39*AL39/1000</f>
        <v>245.94808139999995</v>
      </c>
      <c r="DZ39" s="138">
        <f>AK39*AM39*AO39*AL39/1000</f>
        <v>877.10251859999983</v>
      </c>
      <c r="EA39" s="137"/>
      <c r="EB39" s="137"/>
      <c r="EC39" s="137"/>
      <c r="ED39" s="137"/>
      <c r="EE39" s="137"/>
      <c r="EF39" s="186" t="s">
        <v>1275</v>
      </c>
      <c r="EG39" s="137" t="s">
        <v>1023</v>
      </c>
      <c r="EH39" s="137" t="s">
        <v>1023</v>
      </c>
      <c r="EI39" s="137" t="s">
        <v>1023</v>
      </c>
      <c r="EJ39" s="137" t="s">
        <v>1023</v>
      </c>
      <c r="EK39" s="137" t="s">
        <v>1023</v>
      </c>
      <c r="EL39" s="137" t="s">
        <v>1023</v>
      </c>
      <c r="EM39" s="137" t="s">
        <v>1023</v>
      </c>
      <c r="EN39" s="137" t="s">
        <v>1023</v>
      </c>
      <c r="EO39" s="137" t="s">
        <v>1023</v>
      </c>
      <c r="EP39" s="137" t="s">
        <v>1023</v>
      </c>
      <c r="EQ39" s="137" t="s">
        <v>1023</v>
      </c>
      <c r="ER39" s="137" t="s">
        <v>1023</v>
      </c>
      <c r="ES39" s="137" t="s">
        <v>1023</v>
      </c>
      <c r="ET39" s="137" t="s">
        <v>1023</v>
      </c>
      <c r="EU39" s="137" t="s">
        <v>1023</v>
      </c>
      <c r="EV39" s="137" t="s">
        <v>1023</v>
      </c>
      <c r="EW39" s="137" t="s">
        <v>1023</v>
      </c>
      <c r="EX39" s="137" t="s">
        <v>1023</v>
      </c>
      <c r="EY39" s="137" t="s">
        <v>1023</v>
      </c>
      <c r="EZ39" s="137" t="s">
        <v>1023</v>
      </c>
      <c r="FA39" s="137" t="s">
        <v>1023</v>
      </c>
      <c r="FB39" s="186" t="s">
        <v>1275</v>
      </c>
      <c r="FC39" s="137"/>
      <c r="FD39" s="137"/>
      <c r="FE39" s="137"/>
      <c r="FF39" s="137"/>
      <c r="FG39" s="137"/>
      <c r="FH39" s="153"/>
      <c r="FI39" s="153"/>
      <c r="FJ39" s="372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 s="5"/>
      <c r="HO39" s="5" t="s">
        <v>100</v>
      </c>
      <c r="HP39" s="121">
        <v>31</v>
      </c>
      <c r="HQ39" s="27">
        <v>43880</v>
      </c>
      <c r="HR39" s="27"/>
      <c r="HS39" s="27">
        <v>44081</v>
      </c>
      <c r="HT39" s="121">
        <v>6</v>
      </c>
      <c r="HU39" s="121">
        <v>1</v>
      </c>
      <c r="HV39" s="121">
        <v>0</v>
      </c>
      <c r="HW39" s="121">
        <v>0</v>
      </c>
      <c r="HX39" s="121">
        <v>0</v>
      </c>
      <c r="HY39" s="121">
        <v>1</v>
      </c>
      <c r="HZ39" s="121">
        <v>0</v>
      </c>
      <c r="IA39" s="121">
        <v>0</v>
      </c>
      <c r="IB39" s="121"/>
      <c r="IC39" s="121">
        <v>0</v>
      </c>
      <c r="ID39" s="121">
        <v>0</v>
      </c>
      <c r="IE39" s="4" t="s">
        <v>62</v>
      </c>
      <c r="IF39" s="121">
        <v>0</v>
      </c>
      <c r="IG39" s="19"/>
      <c r="II39" s="121">
        <v>0</v>
      </c>
      <c r="IJ39" s="4" t="s">
        <v>63</v>
      </c>
      <c r="IN39" s="121">
        <v>0</v>
      </c>
      <c r="IP39" s="294"/>
      <c r="IQ39" s="24"/>
      <c r="IR39" s="24"/>
      <c r="IS39" s="170"/>
      <c r="IT39" s="170"/>
      <c r="IU39"/>
      <c r="IV39" s="274"/>
      <c r="IW39" s="170"/>
      <c r="IX39" s="170"/>
      <c r="IY39"/>
      <c r="IZ39"/>
      <c r="JA39" s="170"/>
      <c r="JB39" s="170"/>
      <c r="JC39" s="170"/>
      <c r="JD39"/>
      <c r="JE39" s="170"/>
      <c r="JF39" s="276"/>
      <c r="JG39" s="170"/>
      <c r="JH39"/>
      <c r="JI39"/>
      <c r="JJ39"/>
      <c r="JK39"/>
      <c r="JL39"/>
      <c r="JM39" s="279"/>
      <c r="JN39"/>
      <c r="JO39"/>
      <c r="JP39"/>
      <c r="JQ39"/>
      <c r="JR39" s="170"/>
      <c r="JS39" s="170"/>
      <c r="JT39" s="170"/>
      <c r="JU39" s="170"/>
      <c r="JV39" s="170"/>
      <c r="JW39" s="170"/>
      <c r="JX39"/>
      <c r="JY39" s="170"/>
      <c r="JZ39" s="170"/>
      <c r="KA39" s="170"/>
      <c r="KB39" s="170"/>
      <c r="KC39" s="170"/>
      <c r="KD39" s="170"/>
      <c r="KE39"/>
    </row>
    <row r="40" spans="1:291" s="4" customFormat="1" x14ac:dyDescent="0.25">
      <c r="A40" s="311"/>
      <c r="B40" s="15" t="s">
        <v>1421</v>
      </c>
      <c r="C40" s="17" t="s">
        <v>97</v>
      </c>
      <c r="D40" s="26" t="s">
        <v>98</v>
      </c>
      <c r="E40" s="88">
        <v>43880</v>
      </c>
      <c r="F40" s="23"/>
      <c r="G40" s="94"/>
      <c r="H40" s="51"/>
      <c r="I40" s="377">
        <v>0</v>
      </c>
      <c r="J40" s="20">
        <v>44791</v>
      </c>
      <c r="K40" s="100">
        <f t="shared" si="4"/>
        <v>29</v>
      </c>
      <c r="L40" s="121">
        <v>5</v>
      </c>
      <c r="M40" s="4" t="s">
        <v>104</v>
      </c>
      <c r="N40" s="19">
        <v>457</v>
      </c>
      <c r="O40" s="22">
        <v>4</v>
      </c>
      <c r="P40" s="16">
        <v>3</v>
      </c>
      <c r="Q40" s="121"/>
      <c r="R40" s="11"/>
      <c r="S40" s="11"/>
      <c r="T40" s="145">
        <v>17897</v>
      </c>
      <c r="U40" s="130"/>
      <c r="V40" s="130" t="s">
        <v>1030</v>
      </c>
      <c r="W40" s="130" t="s">
        <v>1031</v>
      </c>
      <c r="X40" s="129">
        <v>8910112904</v>
      </c>
      <c r="Y40" s="129">
        <f ca="1">ROUNDDOWN(YEARFRAC(DATE(IF(VALUE(LEFT(X40,2))&lt;VALUE(RIGHT(YEAR(TODAY()),2)),"20","19")&amp;LEFT(X40,2),IF(VALUE(MID(X40,3,1))&gt;4,MID(X40,3,2)-50,MID(X40,3,2)),MID(X40,5,2)),Z40,1),0)</f>
        <v>32</v>
      </c>
      <c r="Z40" s="132">
        <v>44791</v>
      </c>
      <c r="AA40" s="129">
        <v>4</v>
      </c>
      <c r="AB40" s="133">
        <f>DATEDIF(_xlfn.MINIFS(Z:Z,X:X,X40), Z40,  "m")</f>
        <v>27</v>
      </c>
      <c r="AC40" s="134" t="s">
        <v>53</v>
      </c>
      <c r="AD40" s="135" t="s">
        <v>1025</v>
      </c>
      <c r="AE40" s="136" t="s">
        <v>67</v>
      </c>
      <c r="AF40" s="185">
        <v>31.4</v>
      </c>
      <c r="AG40" s="185">
        <v>13.1</v>
      </c>
      <c r="AH40" s="185">
        <v>52.9</v>
      </c>
      <c r="AI40" s="185">
        <v>2.1</v>
      </c>
      <c r="AJ40" s="185">
        <v>0.5</v>
      </c>
      <c r="AK40" s="185">
        <v>9.52</v>
      </c>
      <c r="AL40" s="133">
        <v>32.200000000000003</v>
      </c>
      <c r="AM40" s="137">
        <v>83.5</v>
      </c>
      <c r="AN40" s="137">
        <v>31.8</v>
      </c>
      <c r="AO40" s="137">
        <v>68.2</v>
      </c>
      <c r="AP40" s="137">
        <f>AN40/AO40</f>
        <v>0.4662756598240469</v>
      </c>
      <c r="AQ40" s="137">
        <v>4.12</v>
      </c>
      <c r="AR40" s="137">
        <v>2.3199999999999998</v>
      </c>
      <c r="AS40" s="137">
        <v>2.46</v>
      </c>
      <c r="AT40" s="137">
        <v>6.25</v>
      </c>
      <c r="AU40" s="137">
        <v>15.4</v>
      </c>
      <c r="AV40" s="137">
        <v>9.77</v>
      </c>
      <c r="AW40" s="137">
        <v>10.9</v>
      </c>
      <c r="AX40" s="137">
        <v>51.6</v>
      </c>
      <c r="AY40" s="137">
        <v>34.1</v>
      </c>
      <c r="AZ40" s="137">
        <v>3.45</v>
      </c>
      <c r="BA40" s="137">
        <v>28.5</v>
      </c>
      <c r="BB40" s="137">
        <v>33.1</v>
      </c>
      <c r="BC40" s="137">
        <v>58.5</v>
      </c>
      <c r="BD40" s="137">
        <v>0.12</v>
      </c>
      <c r="BE40" s="137">
        <v>5.63</v>
      </c>
      <c r="BF40" s="137">
        <f>DL40+DN40</f>
        <v>27.09</v>
      </c>
      <c r="BG40" s="137">
        <v>29.8</v>
      </c>
      <c r="BH40" s="138">
        <v>1780</v>
      </c>
      <c r="BI40" s="137">
        <v>8.32</v>
      </c>
      <c r="BJ40" s="137">
        <v>8.52</v>
      </c>
      <c r="BK40" s="137">
        <v>37.6</v>
      </c>
      <c r="BL40" s="137">
        <v>47</v>
      </c>
      <c r="BM40" s="139">
        <v>2.1999999999999999E-2</v>
      </c>
      <c r="BN40" s="137">
        <v>12.1</v>
      </c>
      <c r="BO40" s="137">
        <v>91.550000000000011</v>
      </c>
      <c r="BP40" s="137">
        <v>5.78</v>
      </c>
      <c r="BQ40" s="137">
        <v>2.71</v>
      </c>
      <c r="BR40" s="138">
        <v>3213</v>
      </c>
      <c r="BS40" s="138">
        <f>CY40/9</f>
        <v>2983.8888888888887</v>
      </c>
      <c r="BT40" s="137">
        <v>55.2</v>
      </c>
      <c r="BU40" s="137">
        <v>10.4</v>
      </c>
      <c r="BV40" s="137">
        <f>100-AL40-BN40-CB40-CC40</f>
        <v>52.699999999999996</v>
      </c>
      <c r="BW40" s="138">
        <v>1711</v>
      </c>
      <c r="BX40" s="137">
        <v>15.3</v>
      </c>
      <c r="BY40" s="137">
        <v>79.7</v>
      </c>
      <c r="BZ40" s="138">
        <v>3165</v>
      </c>
      <c r="CA40" s="138">
        <v>13328</v>
      </c>
      <c r="CB40" s="137">
        <v>2.4</v>
      </c>
      <c r="CC40" s="137">
        <v>0.6</v>
      </c>
      <c r="CD40" s="186" t="s">
        <v>1275</v>
      </c>
      <c r="CE40" s="186">
        <f>AL40+BN40+BV40+CC40+CB40</f>
        <v>100</v>
      </c>
      <c r="CF40" s="186" t="s">
        <v>1275</v>
      </c>
      <c r="CG40" s="186">
        <f>AM40+BI40+BE40+(DC40*100/AL40)+(CC40*100/AL40)</f>
        <v>99.686024844720492</v>
      </c>
      <c r="CH40" s="137">
        <v>3.61</v>
      </c>
      <c r="CI40" s="137">
        <f>CH40*100/AM40</f>
        <v>4.3233532934131738</v>
      </c>
      <c r="CJ40" s="137">
        <v>19.399999999999999</v>
      </c>
      <c r="CK40" s="138">
        <f>CJ40*BI40*AL40*AK40/1000</f>
        <v>49.478653951999995</v>
      </c>
      <c r="CL40" s="137">
        <v>6.48</v>
      </c>
      <c r="CM40" s="137">
        <v>40.4</v>
      </c>
      <c r="CN40" s="186" t="s">
        <v>1275</v>
      </c>
      <c r="CO40" s="137">
        <v>1.27</v>
      </c>
      <c r="CP40" s="137">
        <v>11.1</v>
      </c>
      <c r="CQ40" s="137">
        <v>21.4</v>
      </c>
      <c r="CR40" s="137">
        <v>19.3</v>
      </c>
      <c r="CS40" s="137">
        <v>29.7</v>
      </c>
      <c r="CT40" s="137">
        <v>29.6</v>
      </c>
      <c r="CU40" s="137">
        <v>62.9</v>
      </c>
      <c r="CV40" s="137">
        <v>0.13</v>
      </c>
      <c r="CW40" s="137"/>
      <c r="CX40" s="186" t="s">
        <v>1275</v>
      </c>
      <c r="CY40" s="133">
        <v>26855</v>
      </c>
      <c r="CZ40" s="137">
        <v>8.11</v>
      </c>
      <c r="DA40" s="137">
        <v>11</v>
      </c>
      <c r="DB40" s="186" t="s">
        <v>1275</v>
      </c>
      <c r="DC40" s="139">
        <v>0.12</v>
      </c>
      <c r="DD40" s="138">
        <v>72712</v>
      </c>
      <c r="DE40" s="137">
        <v>6.56</v>
      </c>
      <c r="DF40" s="137">
        <v>38.5</v>
      </c>
      <c r="DG40" s="137">
        <v>1.97</v>
      </c>
      <c r="DH40" s="137">
        <f>DG40-CC40</f>
        <v>1.37</v>
      </c>
      <c r="DI40" s="137">
        <v>14</v>
      </c>
      <c r="DJ40" s="186" t="s">
        <v>1275</v>
      </c>
      <c r="DK40" s="137">
        <v>0.37</v>
      </c>
      <c r="DL40" s="137">
        <v>26.6</v>
      </c>
      <c r="DM40" s="137">
        <v>72.5</v>
      </c>
      <c r="DN40" s="137">
        <v>0.49</v>
      </c>
      <c r="DO40" s="137">
        <v>5.15</v>
      </c>
      <c r="DP40" s="137">
        <v>99</v>
      </c>
      <c r="DQ40" s="138">
        <v>987</v>
      </c>
      <c r="DR40" s="133"/>
      <c r="DS40" s="186" t="s">
        <v>1275</v>
      </c>
      <c r="DT40" s="133">
        <f>DU40*2</f>
        <v>6122</v>
      </c>
      <c r="DU40" s="138">
        <v>3061</v>
      </c>
      <c r="DV40" s="138">
        <v>1220</v>
      </c>
      <c r="DW40" s="138">
        <v>313</v>
      </c>
      <c r="DX40" s="186" t="s">
        <v>1275</v>
      </c>
      <c r="DY40" s="138">
        <f>AK40*AN40*AM40*AL40/1000</f>
        <v>813.96628320000002</v>
      </c>
      <c r="DZ40" s="138">
        <f>AK40*AM40*AO40*AL40/1000</f>
        <v>1745.6761168000003</v>
      </c>
      <c r="EA40" s="137"/>
      <c r="EB40" s="137"/>
      <c r="EC40" s="137"/>
      <c r="ED40" s="137"/>
      <c r="EE40" s="137"/>
      <c r="EF40" s="186" t="s">
        <v>1275</v>
      </c>
      <c r="EG40" s="137" t="s">
        <v>1023</v>
      </c>
      <c r="EH40" s="137" t="s">
        <v>1023</v>
      </c>
      <c r="EI40" s="137" t="s">
        <v>1023</v>
      </c>
      <c r="EJ40" s="137" t="s">
        <v>1023</v>
      </c>
      <c r="EK40" s="137" t="s">
        <v>1023</v>
      </c>
      <c r="EL40" s="137" t="s">
        <v>1023</v>
      </c>
      <c r="EM40" s="137" t="s">
        <v>1023</v>
      </c>
      <c r="EN40" s="137" t="s">
        <v>1023</v>
      </c>
      <c r="EO40" s="137" t="s">
        <v>1023</v>
      </c>
      <c r="EP40" s="137" t="s">
        <v>1023</v>
      </c>
      <c r="EQ40" s="137" t="s">
        <v>1023</v>
      </c>
      <c r="ER40" s="137" t="s">
        <v>1023</v>
      </c>
      <c r="ES40" s="137" t="s">
        <v>1023</v>
      </c>
      <c r="ET40" s="137" t="s">
        <v>1023</v>
      </c>
      <c r="EU40" s="137" t="s">
        <v>1023</v>
      </c>
      <c r="EV40" s="137" t="s">
        <v>1023</v>
      </c>
      <c r="EW40" s="137" t="s">
        <v>1023</v>
      </c>
      <c r="EX40" s="137" t="s">
        <v>1023</v>
      </c>
      <c r="EY40" s="137" t="s">
        <v>1023</v>
      </c>
      <c r="EZ40" s="137" t="s">
        <v>1023</v>
      </c>
      <c r="FA40" s="137" t="s">
        <v>1023</v>
      </c>
      <c r="FB40" s="186" t="s">
        <v>1275</v>
      </c>
      <c r="FC40" s="137"/>
      <c r="FD40" s="137"/>
      <c r="FE40" s="137"/>
      <c r="FF40" s="137"/>
      <c r="FG40" s="137"/>
      <c r="FH40" s="190"/>
      <c r="FI40" s="190"/>
      <c r="FJ40" s="372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 s="5"/>
      <c r="HO40" s="5"/>
      <c r="HP40" s="17"/>
      <c r="HQ40" s="23"/>
      <c r="HR40" s="23"/>
      <c r="HS40" s="23"/>
      <c r="HT40" s="17"/>
      <c r="HU40" s="17"/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/>
      <c r="IG40" s="24"/>
      <c r="IH40" s="24"/>
      <c r="II40" s="24"/>
      <c r="IJ40" s="24"/>
      <c r="IK40" s="24"/>
      <c r="IL40" s="24"/>
      <c r="IM40" s="24"/>
      <c r="IN40" s="25"/>
      <c r="IO40" s="25"/>
      <c r="IP40" s="294"/>
      <c r="IQ40" s="24"/>
      <c r="IR40" s="24"/>
      <c r="IS40" s="170"/>
      <c r="IT40" s="170"/>
      <c r="IU40"/>
      <c r="IV40" s="274"/>
      <c r="IW40" s="170"/>
      <c r="IX40" s="170"/>
      <c r="IY40"/>
      <c r="IZ40"/>
      <c r="JA40" s="170"/>
      <c r="JB40" s="170"/>
      <c r="JC40" s="170"/>
      <c r="JD40"/>
      <c r="JE40" s="170"/>
      <c r="JF40" s="276"/>
      <c r="JG40" s="170"/>
      <c r="JH40"/>
      <c r="JI40"/>
      <c r="JJ40"/>
      <c r="JK40"/>
      <c r="JL40"/>
      <c r="JM40" s="279"/>
      <c r="JN40"/>
      <c r="JO40"/>
      <c r="JP40"/>
      <c r="JQ40"/>
      <c r="JR40" s="170"/>
      <c r="JS40" s="170"/>
      <c r="JT40" s="170"/>
      <c r="JU40" s="170"/>
      <c r="JV40" s="170"/>
      <c r="JW40" s="170"/>
      <c r="JX40"/>
      <c r="JY40" s="170"/>
      <c r="JZ40" s="170"/>
      <c r="KA40" s="170"/>
      <c r="KB40" s="170"/>
      <c r="KC40" s="170"/>
      <c r="KD40" s="170"/>
      <c r="KE40"/>
    </row>
    <row r="41" spans="1:291" s="4" customFormat="1" x14ac:dyDescent="0.25">
      <c r="A41" s="311"/>
      <c r="B41" s="15" t="s">
        <v>1421</v>
      </c>
      <c r="C41" s="17" t="s">
        <v>97</v>
      </c>
      <c r="D41" s="26" t="s">
        <v>98</v>
      </c>
      <c r="E41" s="88">
        <v>43880</v>
      </c>
      <c r="F41" s="23"/>
      <c r="G41" s="94"/>
      <c r="H41" s="51"/>
      <c r="I41" s="377">
        <v>0</v>
      </c>
      <c r="J41" s="20">
        <v>44875</v>
      </c>
      <c r="K41" s="100">
        <f t="shared" si="4"/>
        <v>32</v>
      </c>
      <c r="L41" s="121">
        <v>6</v>
      </c>
      <c r="M41" s="4" t="s">
        <v>105</v>
      </c>
      <c r="N41" s="19">
        <v>196</v>
      </c>
      <c r="O41" s="22">
        <v>4</v>
      </c>
      <c r="P41" s="16">
        <v>3</v>
      </c>
      <c r="Q41" s="121"/>
      <c r="R41" s="11"/>
      <c r="S41" s="11"/>
      <c r="T41" s="145">
        <v>18320</v>
      </c>
      <c r="U41" s="130"/>
      <c r="V41" s="130" t="s">
        <v>1030</v>
      </c>
      <c r="W41" s="130" t="s">
        <v>1031</v>
      </c>
      <c r="X41" s="131">
        <v>8910112904</v>
      </c>
      <c r="Y41" s="129">
        <v>33</v>
      </c>
      <c r="Z41" s="132">
        <v>44875</v>
      </c>
      <c r="AA41" s="129">
        <v>5</v>
      </c>
      <c r="AB41" s="133">
        <v>29</v>
      </c>
      <c r="AC41" s="134" t="s">
        <v>53</v>
      </c>
      <c r="AD41" s="135" t="s">
        <v>1025</v>
      </c>
      <c r="AE41" s="136" t="s">
        <v>75</v>
      </c>
      <c r="AF41" s="185">
        <v>26.6</v>
      </c>
      <c r="AG41" s="185">
        <v>11.1</v>
      </c>
      <c r="AH41" s="185">
        <v>58.5</v>
      </c>
      <c r="AI41" s="185">
        <v>3.2</v>
      </c>
      <c r="AJ41" s="185">
        <v>0.6</v>
      </c>
      <c r="AK41" s="185">
        <v>9.7799999999999994</v>
      </c>
      <c r="AL41" s="133">
        <v>28.3</v>
      </c>
      <c r="AM41" s="137">
        <v>79.2</v>
      </c>
      <c r="AN41" s="137">
        <v>32.9</v>
      </c>
      <c r="AO41" s="137">
        <v>67.099999999999994</v>
      </c>
      <c r="AP41" s="137">
        <f>AN41/AO41</f>
        <v>0.49031296572280181</v>
      </c>
      <c r="AQ41" s="137">
        <v>6.76</v>
      </c>
      <c r="AR41" s="137">
        <v>2.94</v>
      </c>
      <c r="AS41" s="137">
        <v>1.8</v>
      </c>
      <c r="AT41" s="137">
        <v>11.4</v>
      </c>
      <c r="AU41" s="137">
        <v>17</v>
      </c>
      <c r="AV41" s="137">
        <v>3.86</v>
      </c>
      <c r="AW41" s="137">
        <v>8.15</v>
      </c>
      <c r="AX41" s="137">
        <v>33.299999999999997</v>
      </c>
      <c r="AY41" s="137">
        <v>55.4</v>
      </c>
      <c r="AZ41" s="137">
        <v>3.12</v>
      </c>
      <c r="BA41" s="137">
        <v>22.1</v>
      </c>
      <c r="BB41" s="137">
        <v>34.5</v>
      </c>
      <c r="BC41" s="137">
        <v>65.099999999999994</v>
      </c>
      <c r="BD41" s="137">
        <v>0.13</v>
      </c>
      <c r="BE41" s="137">
        <v>7.5</v>
      </c>
      <c r="BF41" s="137">
        <v>27.549999999999997</v>
      </c>
      <c r="BG41" s="137">
        <v>34.299999999999997</v>
      </c>
      <c r="BH41" s="138">
        <v>1812.6000000000001</v>
      </c>
      <c r="BI41" s="137">
        <v>9.5399999999999991</v>
      </c>
      <c r="BJ41" s="137">
        <v>9.83</v>
      </c>
      <c r="BK41" s="137">
        <v>37.700000000000003</v>
      </c>
      <c r="BL41" s="137">
        <v>49.9</v>
      </c>
      <c r="BM41" s="139">
        <v>2.7E-2</v>
      </c>
      <c r="BN41" s="137">
        <v>10.3</v>
      </c>
      <c r="BO41" s="137">
        <v>93.93</v>
      </c>
      <c r="BP41" s="137">
        <v>4.01</v>
      </c>
      <c r="BQ41" s="137">
        <v>2.1</v>
      </c>
      <c r="BR41" s="138">
        <v>4240</v>
      </c>
      <c r="BS41" s="138">
        <v>2559.6666666666665</v>
      </c>
      <c r="BT41" s="137">
        <v>40.4</v>
      </c>
      <c r="BU41" s="137">
        <v>14.5</v>
      </c>
      <c r="BV41" s="137">
        <f>100-AL41-BN41-CB41-CC41</f>
        <v>58.02000000000001</v>
      </c>
      <c r="BW41" s="138">
        <v>3336.2831858407085</v>
      </c>
      <c r="BX41" s="137">
        <v>35.299999999999997</v>
      </c>
      <c r="BY41" s="137">
        <v>65</v>
      </c>
      <c r="BZ41" s="138">
        <v>3941</v>
      </c>
      <c r="CA41" s="138">
        <v>13596</v>
      </c>
      <c r="CB41" s="137">
        <v>2.8</v>
      </c>
      <c r="CC41" s="137">
        <v>0.57999999999999996</v>
      </c>
      <c r="CD41" s="186" t="s">
        <v>1275</v>
      </c>
      <c r="CE41" s="186">
        <f>AL41+BN41+BV41+CC41+CB41</f>
        <v>100</v>
      </c>
      <c r="CF41" s="186" t="s">
        <v>1275</v>
      </c>
      <c r="CG41" s="186">
        <f>AM41+BI41+BE41+(DC41*100/AL41)+(CC41*100/AL41)</f>
        <v>98.678162544169624</v>
      </c>
      <c r="CH41" s="137">
        <v>6.02</v>
      </c>
      <c r="CI41" s="137">
        <f>CH41*100/AM41</f>
        <v>7.6010101010101003</v>
      </c>
      <c r="CJ41" s="137">
        <v>15.9</v>
      </c>
      <c r="CK41" s="138">
        <f>CJ41*BI41*AL41*AK41/1000</f>
        <v>41.982740963999987</v>
      </c>
      <c r="CL41" s="137">
        <v>4.0999999999999996</v>
      </c>
      <c r="CM41" s="137">
        <v>42.9</v>
      </c>
      <c r="CN41" s="186" t="s">
        <v>1275</v>
      </c>
      <c r="CO41" s="137">
        <v>1.31</v>
      </c>
      <c r="CP41" s="137">
        <v>12.2</v>
      </c>
      <c r="CQ41" s="137">
        <v>19.899999999999999</v>
      </c>
      <c r="CR41" s="137">
        <v>20.6</v>
      </c>
      <c r="CS41" s="137">
        <v>31.7</v>
      </c>
      <c r="CT41" s="137">
        <v>27.8</v>
      </c>
      <c r="CU41" s="137">
        <v>45.4</v>
      </c>
      <c r="CV41" s="137">
        <v>1.71</v>
      </c>
      <c r="CW41" s="137"/>
      <c r="CX41" s="186" t="s">
        <v>1275</v>
      </c>
      <c r="CY41" s="133">
        <v>7679</v>
      </c>
      <c r="CZ41" s="137">
        <v>6.92</v>
      </c>
      <c r="DA41" s="137">
        <v>10.3</v>
      </c>
      <c r="DB41" s="186" t="s">
        <v>1275</v>
      </c>
      <c r="DC41" s="139">
        <v>0.11</v>
      </c>
      <c r="DD41" s="138">
        <v>105117</v>
      </c>
      <c r="DE41" s="137">
        <v>3.96</v>
      </c>
      <c r="DF41" s="137">
        <v>42.4</v>
      </c>
      <c r="DG41" s="137">
        <v>2.23</v>
      </c>
      <c r="DH41" s="137">
        <v>1.65</v>
      </c>
      <c r="DI41" s="137">
        <v>21</v>
      </c>
      <c r="DJ41" s="186" t="s">
        <v>1275</v>
      </c>
      <c r="DK41" s="137">
        <v>1.35</v>
      </c>
      <c r="DL41" s="137">
        <v>27.4</v>
      </c>
      <c r="DM41" s="137">
        <v>71.099999999999994</v>
      </c>
      <c r="DN41" s="137">
        <v>0.15</v>
      </c>
      <c r="DO41" s="137">
        <v>4.5599999999999996</v>
      </c>
      <c r="DP41" s="137">
        <v>94.6</v>
      </c>
      <c r="DQ41" s="138">
        <v>526</v>
      </c>
      <c r="DR41" s="133"/>
      <c r="DS41" s="186" t="s">
        <v>1275</v>
      </c>
      <c r="DT41" s="138">
        <f>DU41/1.1</f>
        <v>5658.181818181818</v>
      </c>
      <c r="DU41" s="138">
        <v>6224</v>
      </c>
      <c r="DV41" s="138">
        <v>1116.1538461538462</v>
      </c>
      <c r="DW41" s="138">
        <v>302</v>
      </c>
      <c r="DX41" s="186" t="s">
        <v>1275</v>
      </c>
      <c r="DY41" s="138">
        <f>AK41*AN41*AM41*AL41/1000</f>
        <v>721.18447631999993</v>
      </c>
      <c r="DZ41" s="138">
        <f>AK41*AM41*AO41*AL41/1000</f>
        <v>1470.86560368</v>
      </c>
      <c r="EA41" s="137"/>
      <c r="EB41" s="137"/>
      <c r="EC41" s="137"/>
      <c r="ED41" s="137"/>
      <c r="EE41" s="137"/>
      <c r="EF41" s="186" t="s">
        <v>1275</v>
      </c>
      <c r="EG41" s="137" t="s">
        <v>1023</v>
      </c>
      <c r="EH41" s="137" t="s">
        <v>1023</v>
      </c>
      <c r="EI41" s="137" t="s">
        <v>1023</v>
      </c>
      <c r="EJ41" s="137" t="s">
        <v>1023</v>
      </c>
      <c r="EK41" s="137" t="s">
        <v>1023</v>
      </c>
      <c r="EL41" s="137" t="s">
        <v>1023</v>
      </c>
      <c r="EM41" s="137" t="s">
        <v>1023</v>
      </c>
      <c r="EN41" s="137" t="s">
        <v>1023</v>
      </c>
      <c r="EO41" s="137" t="s">
        <v>1023</v>
      </c>
      <c r="EP41" s="137" t="s">
        <v>1023</v>
      </c>
      <c r="EQ41" s="137" t="s">
        <v>1023</v>
      </c>
      <c r="ER41" s="137" t="s">
        <v>1023</v>
      </c>
      <c r="ES41" s="137" t="s">
        <v>1023</v>
      </c>
      <c r="ET41" s="137" t="s">
        <v>1023</v>
      </c>
      <c r="EU41" s="137" t="s">
        <v>1023</v>
      </c>
      <c r="EV41" s="137" t="s">
        <v>1023</v>
      </c>
      <c r="EW41" s="137" t="s">
        <v>1023</v>
      </c>
      <c r="EX41" s="137" t="s">
        <v>1023</v>
      </c>
      <c r="EY41" s="137" t="s">
        <v>1023</v>
      </c>
      <c r="EZ41" s="137" t="s">
        <v>1023</v>
      </c>
      <c r="FA41" s="137" t="s">
        <v>1023</v>
      </c>
      <c r="FB41" s="186" t="s">
        <v>1275</v>
      </c>
      <c r="FC41" s="137"/>
      <c r="FD41" s="137"/>
      <c r="FE41" s="137"/>
      <c r="FF41" s="137"/>
      <c r="FG41" s="137"/>
      <c r="FH41" s="190"/>
      <c r="FI41" s="190"/>
      <c r="FJ41" s="372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 s="5"/>
      <c r="HO41" s="5"/>
      <c r="HP41" s="17"/>
      <c r="HQ41" s="23"/>
      <c r="HR41" s="23"/>
      <c r="HS41" s="23"/>
      <c r="HT41" s="17"/>
      <c r="HU41" s="17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  <c r="IL41" s="24"/>
      <c r="IM41" s="24"/>
      <c r="IN41" s="25"/>
      <c r="IO41" s="25"/>
      <c r="IP41" s="294"/>
      <c r="IQ41" s="24"/>
      <c r="IR41" s="24"/>
      <c r="IS41" s="170"/>
      <c r="IT41" s="170"/>
      <c r="IU41"/>
      <c r="IV41" s="274"/>
      <c r="IW41" s="170"/>
      <c r="IX41" s="170"/>
      <c r="IY41"/>
      <c r="IZ41"/>
      <c r="JA41" s="170"/>
      <c r="JB41" s="170"/>
      <c r="JC41" s="170"/>
      <c r="JD41"/>
      <c r="JE41" s="170"/>
      <c r="JF41" s="276"/>
      <c r="JG41" s="170"/>
      <c r="JH41"/>
      <c r="JI41"/>
      <c r="JJ41"/>
      <c r="JK41"/>
      <c r="JL41"/>
      <c r="JM41" s="279"/>
      <c r="JN41"/>
      <c r="JO41"/>
      <c r="JP41"/>
      <c r="JQ41"/>
      <c r="JR41" s="170"/>
      <c r="JS41" s="170"/>
      <c r="JT41" s="170"/>
      <c r="JU41" s="170"/>
      <c r="JV41" s="170"/>
      <c r="JW41" s="170"/>
      <c r="JX41"/>
      <c r="JY41" s="170"/>
      <c r="JZ41" s="170"/>
      <c r="KA41" s="170"/>
      <c r="KB41" s="170"/>
      <c r="KC41" s="170"/>
      <c r="KD41" s="170"/>
      <c r="KE41"/>
    </row>
    <row r="42" spans="1:291" s="4" customFormat="1" x14ac:dyDescent="0.25">
      <c r="A42" s="311"/>
      <c r="B42" s="15"/>
      <c r="C42" s="17"/>
      <c r="D42" s="26"/>
      <c r="E42" s="90"/>
      <c r="F42" s="23"/>
      <c r="G42" s="94"/>
      <c r="H42" s="51"/>
      <c r="I42" s="377"/>
      <c r="J42" s="20"/>
      <c r="K42" s="100"/>
      <c r="L42" s="85"/>
      <c r="N42" s="19"/>
      <c r="O42" s="22"/>
      <c r="P42" s="16"/>
      <c r="Q42" s="11"/>
      <c r="R42" s="11"/>
      <c r="S42" s="11"/>
      <c r="T42" s="145"/>
      <c r="U42" s="130"/>
      <c r="V42" s="130"/>
      <c r="W42" s="130"/>
      <c r="X42" s="131"/>
      <c r="Y42" s="129"/>
      <c r="Z42" s="132"/>
      <c r="AA42" s="129"/>
      <c r="AB42" s="133"/>
      <c r="AC42" s="134"/>
      <c r="AD42" s="135"/>
      <c r="AE42" s="136"/>
      <c r="AF42" s="220"/>
      <c r="AG42" s="220"/>
      <c r="AH42" s="220"/>
      <c r="AI42" s="220"/>
      <c r="AJ42" s="220"/>
      <c r="AK42" s="220"/>
      <c r="AL42" s="133"/>
      <c r="AM42" s="137"/>
      <c r="AN42" s="137"/>
      <c r="AO42" s="137"/>
      <c r="AP42" s="137"/>
      <c r="AQ42" s="137"/>
      <c r="AR42" s="137"/>
      <c r="AS42" s="137"/>
      <c r="AT42" s="137"/>
      <c r="AU42" s="137"/>
      <c r="AV42" s="137"/>
      <c r="AW42" s="137"/>
      <c r="AX42" s="137"/>
      <c r="AY42" s="137"/>
      <c r="AZ42" s="137"/>
      <c r="BA42" s="137"/>
      <c r="BB42" s="137"/>
      <c r="BC42" s="137"/>
      <c r="BD42" s="137"/>
      <c r="BE42" s="137"/>
      <c r="BF42" s="137"/>
      <c r="BG42" s="137"/>
      <c r="BH42" s="138"/>
      <c r="BI42" s="137"/>
      <c r="BJ42" s="137"/>
      <c r="BK42" s="137"/>
      <c r="BL42" s="137"/>
      <c r="BM42" s="139"/>
      <c r="BN42" s="137"/>
      <c r="BO42" s="137"/>
      <c r="BP42" s="137"/>
      <c r="BQ42" s="137"/>
      <c r="BR42" s="138"/>
      <c r="BS42" s="138"/>
      <c r="BT42" s="137"/>
      <c r="BU42" s="137"/>
      <c r="BV42" s="137"/>
      <c r="BW42" s="138"/>
      <c r="BX42" s="137"/>
      <c r="BY42" s="137"/>
      <c r="BZ42" s="138"/>
      <c r="CA42" s="138"/>
      <c r="CB42" s="137"/>
      <c r="CC42" s="137"/>
      <c r="CD42" s="186"/>
      <c r="CE42" s="186"/>
      <c r="CF42" s="186"/>
      <c r="CG42" s="186"/>
      <c r="CH42" s="137"/>
      <c r="CI42" s="137"/>
      <c r="CJ42" s="137"/>
      <c r="CK42" s="138"/>
      <c r="CL42" s="137"/>
      <c r="CM42" s="137"/>
      <c r="CN42" s="186"/>
      <c r="CO42" s="137"/>
      <c r="CP42" s="137"/>
      <c r="CQ42" s="137"/>
      <c r="CR42" s="137"/>
      <c r="CS42" s="137"/>
      <c r="CT42" s="137"/>
      <c r="CU42" s="137"/>
      <c r="CV42" s="137"/>
      <c r="CW42" s="137"/>
      <c r="CX42" s="186"/>
      <c r="CY42" s="133"/>
      <c r="CZ42" s="137"/>
      <c r="DA42" s="137"/>
      <c r="DB42" s="186"/>
      <c r="DC42" s="139"/>
      <c r="DD42" s="138"/>
      <c r="DE42" s="137"/>
      <c r="DF42" s="137"/>
      <c r="DG42" s="137"/>
      <c r="DH42" s="137"/>
      <c r="DI42" s="137"/>
      <c r="DJ42" s="186"/>
      <c r="DK42" s="137"/>
      <c r="DL42" s="137"/>
      <c r="DM42" s="137"/>
      <c r="DN42" s="137"/>
      <c r="DO42" s="137"/>
      <c r="DP42" s="137"/>
      <c r="DQ42" s="138"/>
      <c r="DR42" s="133"/>
      <c r="DS42" s="186"/>
      <c r="DT42" s="138"/>
      <c r="DU42" s="138"/>
      <c r="DV42" s="138"/>
      <c r="DW42" s="138"/>
      <c r="DX42" s="186"/>
      <c r="DY42" s="138"/>
      <c r="DZ42" s="138"/>
      <c r="EA42" s="137"/>
      <c r="EB42" s="137"/>
      <c r="EC42" s="137"/>
      <c r="ED42" s="137"/>
      <c r="EE42" s="137"/>
      <c r="EF42" s="186"/>
      <c r="EG42" s="137"/>
      <c r="EH42" s="137"/>
      <c r="EI42" s="137"/>
      <c r="EJ42" s="137"/>
      <c r="EK42" s="137"/>
      <c r="EL42" s="137"/>
      <c r="EM42" s="137"/>
      <c r="EN42" s="137"/>
      <c r="EO42" s="137"/>
      <c r="EP42" s="137"/>
      <c r="EQ42" s="137"/>
      <c r="ER42" s="137"/>
      <c r="ES42" s="137"/>
      <c r="ET42" s="137"/>
      <c r="EU42" s="137"/>
      <c r="EV42" s="137"/>
      <c r="EW42" s="137"/>
      <c r="EX42" s="137"/>
      <c r="EY42" s="137"/>
      <c r="EZ42" s="137"/>
      <c r="FA42" s="137"/>
      <c r="FB42" s="186"/>
      <c r="FC42" s="137"/>
      <c r="FD42" s="137"/>
      <c r="FE42" s="137"/>
      <c r="FF42" s="137"/>
      <c r="FG42" s="137"/>
      <c r="FH42" s="190"/>
      <c r="FI42" s="190"/>
      <c r="FJ42" s="5"/>
      <c r="GZ42" s="5"/>
      <c r="HO42" s="5"/>
      <c r="HP42" s="17"/>
      <c r="HQ42" s="23"/>
      <c r="HR42" s="23"/>
      <c r="HS42" s="23"/>
      <c r="HT42" s="17"/>
      <c r="HU42" s="17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  <c r="IL42" s="24"/>
      <c r="IM42" s="24"/>
      <c r="IN42" s="25"/>
      <c r="IO42" s="25"/>
      <c r="IP42" s="294"/>
      <c r="IQ42" s="24"/>
      <c r="IR42" s="24"/>
      <c r="IS42" s="170"/>
      <c r="IT42" s="170"/>
      <c r="IU42"/>
      <c r="IV42" s="274"/>
      <c r="IW42" s="170"/>
      <c r="IX42" s="170"/>
      <c r="IY42"/>
      <c r="IZ42"/>
      <c r="JA42" s="170"/>
      <c r="JB42" s="170"/>
      <c r="JC42" s="170"/>
      <c r="JD42"/>
      <c r="JE42" s="170"/>
      <c r="JF42" s="276"/>
      <c r="JG42" s="170"/>
      <c r="JH42"/>
      <c r="JI42"/>
      <c r="JJ42"/>
      <c r="JK42"/>
      <c r="JL42"/>
      <c r="JM42" s="279"/>
      <c r="JN42"/>
      <c r="JO42"/>
      <c r="JP42"/>
      <c r="JQ42"/>
      <c r="JR42" s="170"/>
      <c r="JS42" s="170"/>
      <c r="JT42" s="170"/>
      <c r="JU42" s="170"/>
      <c r="JV42" s="170"/>
      <c r="JW42" s="170"/>
      <c r="JX42"/>
      <c r="JY42" s="170"/>
      <c r="JZ42" s="170"/>
      <c r="KA42" s="170"/>
      <c r="KB42" s="170"/>
      <c r="KC42" s="170"/>
      <c r="KD42" s="170"/>
      <c r="KE42"/>
    </row>
    <row r="43" spans="1:291" s="4" customFormat="1" x14ac:dyDescent="0.25">
      <c r="A43" s="311"/>
      <c r="B43" s="15" t="s">
        <v>1424</v>
      </c>
      <c r="C43" s="17" t="s">
        <v>106</v>
      </c>
      <c r="D43" s="26">
        <v>7706255238</v>
      </c>
      <c r="E43" s="88">
        <v>43683</v>
      </c>
      <c r="F43" s="27">
        <v>43720</v>
      </c>
      <c r="G43" s="94">
        <f>DATEDIF(E43, F43, "m")</f>
        <v>1</v>
      </c>
      <c r="H43" s="16">
        <v>1</v>
      </c>
      <c r="I43" s="377">
        <v>0</v>
      </c>
      <c r="J43" s="20">
        <v>43720</v>
      </c>
      <c r="K43" s="100">
        <f t="shared" ref="K43:K48" si="5">DATEDIF(E43, J43, "m")</f>
        <v>1</v>
      </c>
      <c r="L43" s="121">
        <v>1</v>
      </c>
      <c r="M43" s="4" t="s">
        <v>107</v>
      </c>
      <c r="N43" s="19">
        <v>156</v>
      </c>
      <c r="O43" s="22">
        <v>1</v>
      </c>
      <c r="P43" s="16">
        <v>3</v>
      </c>
      <c r="Q43" s="121">
        <v>1</v>
      </c>
      <c r="R43" s="11"/>
      <c r="S43" s="11">
        <v>10</v>
      </c>
      <c r="T43" s="145">
        <v>11621</v>
      </c>
      <c r="U43" s="130" t="s">
        <v>108</v>
      </c>
      <c r="V43" s="130" t="s">
        <v>108</v>
      </c>
      <c r="W43" s="130" t="s">
        <v>1032</v>
      </c>
      <c r="X43" s="131">
        <v>7706255238</v>
      </c>
      <c r="Y43" s="129">
        <f ca="1">ROUNDDOWN(YEARFRAC(DATE(IF(VALUE(LEFT(X43,2))&lt;VALUE(RIGHT(YEAR(TODAY()),2)),"20","19")&amp;LEFT(X43,2),IF(VALUE(MID(X43,3,1))&gt;4,MID(X43,3,2)-50,MID(X43,3,2)),MID(X43,5,2)),Z43,1),0)</f>
        <v>42</v>
      </c>
      <c r="Z43" s="132">
        <v>43720</v>
      </c>
      <c r="AA43" s="129">
        <v>1</v>
      </c>
      <c r="AB43" s="133">
        <v>0</v>
      </c>
      <c r="AC43" s="182" t="s">
        <v>53</v>
      </c>
      <c r="AD43" s="183" t="s">
        <v>1022</v>
      </c>
      <c r="AE43" s="184" t="s">
        <v>54</v>
      </c>
      <c r="AF43" s="185">
        <v>30.1</v>
      </c>
      <c r="AG43" s="185">
        <v>9.3000000000000007</v>
      </c>
      <c r="AH43" s="185">
        <v>59.1</v>
      </c>
      <c r="AI43" s="185">
        <v>0.9</v>
      </c>
      <c r="AJ43" s="185">
        <v>0.6</v>
      </c>
      <c r="AK43" s="185">
        <v>8.17</v>
      </c>
      <c r="AL43" s="156">
        <v>12</v>
      </c>
      <c r="AM43" s="137">
        <v>69.2</v>
      </c>
      <c r="AN43" s="156">
        <v>41.4</v>
      </c>
      <c r="AO43" s="155">
        <v>58.6</v>
      </c>
      <c r="AP43" s="156">
        <v>0.70648464163822522</v>
      </c>
      <c r="AQ43" s="155">
        <v>23.1</v>
      </c>
      <c r="AR43" s="155">
        <v>45.6</v>
      </c>
      <c r="AS43" s="156">
        <v>2.2200000000000002</v>
      </c>
      <c r="AT43" s="137">
        <v>18.7</v>
      </c>
      <c r="AU43" s="137">
        <v>10.4</v>
      </c>
      <c r="AV43" s="137">
        <v>10.6</v>
      </c>
      <c r="AW43" s="137">
        <v>45.8</v>
      </c>
      <c r="AX43" s="137">
        <v>28.7</v>
      </c>
      <c r="AY43" s="137">
        <v>18.399999999999999</v>
      </c>
      <c r="AZ43" s="155">
        <v>7.1</v>
      </c>
      <c r="BA43" s="155">
        <v>91.5</v>
      </c>
      <c r="BB43" s="137">
        <v>10.399999999999999</v>
      </c>
      <c r="BC43" s="137">
        <v>62.1</v>
      </c>
      <c r="BD43" s="155">
        <v>4.3499999999999996</v>
      </c>
      <c r="BE43" s="137">
        <v>15.5</v>
      </c>
      <c r="BF43" s="137">
        <v>28.45</v>
      </c>
      <c r="BG43" s="155">
        <v>47.5</v>
      </c>
      <c r="BH43" s="159">
        <v>13491</v>
      </c>
      <c r="BI43" s="137">
        <v>8.19</v>
      </c>
      <c r="BJ43" s="137">
        <v>10.5</v>
      </c>
      <c r="BK43" s="137">
        <v>11</v>
      </c>
      <c r="BL43" s="137">
        <v>29.9</v>
      </c>
      <c r="BM43" s="191">
        <v>8.4499999999999993</v>
      </c>
      <c r="BN43" s="156">
        <v>1.3</v>
      </c>
      <c r="BO43" s="133">
        <v>82.3</v>
      </c>
      <c r="BP43" s="155">
        <v>12.2</v>
      </c>
      <c r="BQ43" s="137">
        <v>5.39</v>
      </c>
      <c r="BR43" s="133">
        <v>5715</v>
      </c>
      <c r="BS43" s="133">
        <v>2785</v>
      </c>
      <c r="BT43" s="137">
        <v>43.9</v>
      </c>
      <c r="BU43" s="137">
        <v>26.4</v>
      </c>
      <c r="BV43" s="155">
        <v>85.7</v>
      </c>
      <c r="BW43" s="133">
        <v>2156</v>
      </c>
      <c r="BX43" s="137">
        <v>57.4</v>
      </c>
      <c r="BY43" s="137">
        <v>40.200000000000003</v>
      </c>
      <c r="BZ43" s="133">
        <v>3213</v>
      </c>
      <c r="CA43" s="133">
        <v>7314</v>
      </c>
      <c r="CB43" s="137">
        <v>0.67</v>
      </c>
      <c r="CC43" s="137">
        <v>0.14000000000000001</v>
      </c>
      <c r="CD43" s="186" t="s">
        <v>1275</v>
      </c>
      <c r="CE43" s="186">
        <f>AL43+BN43+BV43+CC43+CB43</f>
        <v>99.81</v>
      </c>
      <c r="CF43" s="186" t="s">
        <v>1275</v>
      </c>
      <c r="CG43" s="186"/>
      <c r="CH43" s="137" t="s">
        <v>1023</v>
      </c>
      <c r="CI43" s="137"/>
      <c r="CJ43" s="137"/>
      <c r="CK43" s="138"/>
      <c r="CL43" s="137"/>
      <c r="CM43" s="137"/>
      <c r="CN43" s="186" t="s">
        <v>1275</v>
      </c>
      <c r="CO43" s="137"/>
      <c r="CP43" s="137"/>
      <c r="CQ43" s="137"/>
      <c r="CR43" s="137"/>
      <c r="CS43" s="137"/>
      <c r="CT43" s="137"/>
      <c r="CU43" s="155"/>
      <c r="CV43" s="137">
        <v>4.6100000000000003</v>
      </c>
      <c r="CW43" s="155">
        <v>22.8</v>
      </c>
      <c r="CX43" s="186" t="s">
        <v>1275</v>
      </c>
      <c r="CY43" s="133"/>
      <c r="CZ43" s="137" t="s">
        <v>1023</v>
      </c>
      <c r="DA43" s="137"/>
      <c r="DB43" s="186" t="s">
        <v>1275</v>
      </c>
      <c r="DC43" s="187">
        <v>1.1999999999999999E-3</v>
      </c>
      <c r="DD43" s="133">
        <v>13409</v>
      </c>
      <c r="DE43" s="137">
        <v>26.3</v>
      </c>
      <c r="DF43" s="137">
        <v>25.9</v>
      </c>
      <c r="DG43" s="137">
        <v>0.55000000000000004</v>
      </c>
      <c r="DH43" s="156">
        <v>0.41000000000000003</v>
      </c>
      <c r="DI43" s="156"/>
      <c r="DJ43" s="186" t="s">
        <v>1275</v>
      </c>
      <c r="DK43" s="156">
        <v>0.39</v>
      </c>
      <c r="DL43" s="137">
        <v>28</v>
      </c>
      <c r="DM43" s="137">
        <v>71.2</v>
      </c>
      <c r="DN43" s="139">
        <v>0.45</v>
      </c>
      <c r="DO43" s="137">
        <v>21.1</v>
      </c>
      <c r="DP43" s="137"/>
      <c r="DQ43" s="137"/>
      <c r="DR43" s="133"/>
      <c r="DS43" s="186" t="s">
        <v>1275</v>
      </c>
      <c r="DT43" s="162">
        <v>556</v>
      </c>
      <c r="DU43" s="162"/>
      <c r="DV43" s="162"/>
      <c r="DW43" s="162"/>
      <c r="DX43" s="186" t="s">
        <v>1275</v>
      </c>
      <c r="DY43" s="138">
        <f>AK43*AN43*AM43*AL43/1000</f>
        <v>280.87283520000005</v>
      </c>
      <c r="DZ43" s="138">
        <f>AK43*AM43*AO43*AL43/1000</f>
        <v>397.56396480000006</v>
      </c>
      <c r="EA43" s="137"/>
      <c r="EB43" s="137"/>
      <c r="EC43" s="137"/>
      <c r="ED43" s="137"/>
      <c r="EE43" s="137"/>
      <c r="EF43" s="186" t="s">
        <v>1275</v>
      </c>
      <c r="EG43" s="137" t="s">
        <v>1023</v>
      </c>
      <c r="EH43" s="137" t="s">
        <v>1023</v>
      </c>
      <c r="EI43" s="137" t="s">
        <v>1023</v>
      </c>
      <c r="EJ43" s="137" t="s">
        <v>1023</v>
      </c>
      <c r="EK43" s="137" t="s">
        <v>1023</v>
      </c>
      <c r="EL43" s="137" t="s">
        <v>1023</v>
      </c>
      <c r="EM43" s="137" t="s">
        <v>1023</v>
      </c>
      <c r="EN43" s="137" t="s">
        <v>1023</v>
      </c>
      <c r="EO43" s="137" t="s">
        <v>1023</v>
      </c>
      <c r="EP43" s="137" t="s">
        <v>1023</v>
      </c>
      <c r="EQ43" s="137" t="s">
        <v>1023</v>
      </c>
      <c r="ER43" s="137" t="s">
        <v>1023</v>
      </c>
      <c r="ES43" s="137" t="s">
        <v>1023</v>
      </c>
      <c r="ET43" s="137" t="s">
        <v>1023</v>
      </c>
      <c r="EU43" s="137" t="s">
        <v>1023</v>
      </c>
      <c r="EV43" s="137" t="s">
        <v>1023</v>
      </c>
      <c r="EW43" s="137" t="s">
        <v>1023</v>
      </c>
      <c r="EX43" s="137" t="s">
        <v>1023</v>
      </c>
      <c r="EY43" s="137" t="s">
        <v>1023</v>
      </c>
      <c r="EZ43" s="137" t="s">
        <v>1023</v>
      </c>
      <c r="FA43" s="137" t="s">
        <v>1023</v>
      </c>
      <c r="FB43" s="186" t="s">
        <v>1275</v>
      </c>
      <c r="FC43" s="137"/>
      <c r="FD43" s="137"/>
      <c r="FE43" s="137"/>
      <c r="FF43" s="137"/>
      <c r="FG43" s="137"/>
      <c r="FH43" s="153"/>
      <c r="FI43" s="153"/>
      <c r="FJ43" s="372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 s="5"/>
      <c r="HO43" s="5" t="s">
        <v>108</v>
      </c>
      <c r="HP43" s="121">
        <v>37</v>
      </c>
      <c r="HQ43" s="27">
        <v>43683</v>
      </c>
      <c r="HR43" s="27"/>
      <c r="HS43" s="27">
        <v>43720</v>
      </c>
      <c r="HT43" s="121">
        <v>1</v>
      </c>
      <c r="HU43" s="121">
        <v>1</v>
      </c>
      <c r="HV43" s="121">
        <v>0</v>
      </c>
      <c r="HW43" s="121">
        <v>0</v>
      </c>
      <c r="HX43" s="121">
        <v>0</v>
      </c>
      <c r="HY43" s="121">
        <v>1</v>
      </c>
      <c r="HZ43" s="121">
        <v>0</v>
      </c>
      <c r="IA43" s="121">
        <v>0</v>
      </c>
      <c r="IB43" s="121"/>
      <c r="IC43" s="121">
        <v>0</v>
      </c>
      <c r="ID43" s="121">
        <v>0</v>
      </c>
      <c r="IE43" s="4" t="s">
        <v>62</v>
      </c>
      <c r="IF43" s="121">
        <v>1</v>
      </c>
      <c r="IG43" s="19"/>
      <c r="IH43" s="4" t="s">
        <v>109</v>
      </c>
      <c r="II43" s="121">
        <v>1</v>
      </c>
      <c r="IJ43" s="4" t="s">
        <v>110</v>
      </c>
      <c r="IK43" s="4" t="s">
        <v>80</v>
      </c>
      <c r="IN43" s="121">
        <v>0</v>
      </c>
      <c r="IP43" s="294" t="s">
        <v>1424</v>
      </c>
      <c r="IQ43" s="24" t="s">
        <v>108</v>
      </c>
      <c r="IR43" s="24" t="s">
        <v>1032</v>
      </c>
      <c r="IS43" s="170" t="s">
        <v>55</v>
      </c>
      <c r="IT43" s="170">
        <v>1</v>
      </c>
      <c r="IU43" s="170"/>
      <c r="IV43" s="274">
        <v>43683</v>
      </c>
      <c r="IW43" s="170">
        <v>1977</v>
      </c>
      <c r="IX43" s="170">
        <v>2019</v>
      </c>
      <c r="IY43"/>
      <c r="IZ43"/>
      <c r="JA43" s="170">
        <v>37</v>
      </c>
      <c r="JB43" s="170"/>
      <c r="JC43" s="170" t="s">
        <v>1407</v>
      </c>
      <c r="JD43"/>
      <c r="JE43" s="170">
        <v>1</v>
      </c>
      <c r="JF43" s="276" t="s">
        <v>1425</v>
      </c>
      <c r="JG43" s="170"/>
      <c r="JH43" s="170"/>
      <c r="JI43" s="170">
        <v>1</v>
      </c>
      <c r="JJ43"/>
      <c r="JK43"/>
      <c r="JL43"/>
      <c r="JM43" s="279"/>
      <c r="JN43" t="s">
        <v>1409</v>
      </c>
      <c r="JO43" t="s">
        <v>1409</v>
      </c>
      <c r="JP43" t="s">
        <v>1419</v>
      </c>
      <c r="JQ43" t="s">
        <v>1409</v>
      </c>
      <c r="JR43" s="170">
        <v>0</v>
      </c>
      <c r="JS43" s="170">
        <v>3</v>
      </c>
      <c r="JT43" s="170">
        <v>0</v>
      </c>
      <c r="JU43" s="170">
        <v>0</v>
      </c>
      <c r="JV43" s="170">
        <v>0</v>
      </c>
      <c r="JW43" s="170">
        <v>0</v>
      </c>
      <c r="JX43"/>
      <c r="JY43" s="170">
        <v>0</v>
      </c>
      <c r="JZ43" s="170">
        <v>0</v>
      </c>
      <c r="KA43" s="170">
        <v>0</v>
      </c>
      <c r="KB43" s="170">
        <v>0</v>
      </c>
      <c r="KC43" s="170">
        <v>0</v>
      </c>
      <c r="KD43" s="170"/>
      <c r="KE43"/>
    </row>
    <row r="44" spans="1:291" s="4" customFormat="1" x14ac:dyDescent="0.25">
      <c r="A44" s="311"/>
      <c r="B44" s="15" t="s">
        <v>1424</v>
      </c>
      <c r="C44" s="17" t="s">
        <v>106</v>
      </c>
      <c r="D44" s="26" t="s">
        <v>111</v>
      </c>
      <c r="E44" s="88">
        <v>43683</v>
      </c>
      <c r="F44" s="27">
        <v>43811</v>
      </c>
      <c r="G44" s="94">
        <f>DATEDIF(E44, F44, "m")</f>
        <v>4</v>
      </c>
      <c r="H44" s="16">
        <v>1</v>
      </c>
      <c r="I44" s="377">
        <v>0</v>
      </c>
      <c r="J44" s="20">
        <v>43811</v>
      </c>
      <c r="K44" s="100">
        <f t="shared" si="5"/>
        <v>4</v>
      </c>
      <c r="L44" s="121">
        <v>2</v>
      </c>
      <c r="M44" s="4" t="s">
        <v>112</v>
      </c>
      <c r="N44" s="19"/>
      <c r="O44" s="22">
        <v>2</v>
      </c>
      <c r="P44" s="16">
        <v>3</v>
      </c>
      <c r="Q44" s="121"/>
      <c r="R44" s="11"/>
      <c r="S44" s="11">
        <v>10</v>
      </c>
      <c r="T44" s="145">
        <v>12049</v>
      </c>
      <c r="U44" s="130" t="s">
        <v>108</v>
      </c>
      <c r="V44" s="130" t="s">
        <v>108</v>
      </c>
      <c r="W44" s="130" t="s">
        <v>1032</v>
      </c>
      <c r="X44" s="131">
        <v>7706255238</v>
      </c>
      <c r="Y44" s="129">
        <f ca="1">ROUNDDOWN(YEARFRAC(DATE(IF(VALUE(LEFT(X44,2))&lt;VALUE(RIGHT(YEAR(TODAY()),2)),"20","19")&amp;LEFT(X44,2),IF(VALUE(MID(X44,3,1))&gt;4,MID(X44,3,2)-50,MID(X44,3,2)),MID(X44,5,2)),Z44,1),0)</f>
        <v>42</v>
      </c>
      <c r="Z44" s="132">
        <v>43811</v>
      </c>
      <c r="AA44" s="129">
        <v>2</v>
      </c>
      <c r="AB44" s="133" t="s">
        <v>1284</v>
      </c>
      <c r="AC44" s="182" t="s">
        <v>1285</v>
      </c>
      <c r="AD44" s="183" t="s">
        <v>1022</v>
      </c>
      <c r="AE44" s="184" t="s">
        <v>60</v>
      </c>
      <c r="AF44" s="185">
        <v>20.9</v>
      </c>
      <c r="AG44" s="185">
        <v>9.5</v>
      </c>
      <c r="AH44" s="185">
        <v>68.900000000000006</v>
      </c>
      <c r="AI44" s="185">
        <v>0.6</v>
      </c>
      <c r="AJ44" s="185">
        <v>0.1</v>
      </c>
      <c r="AK44" s="185">
        <v>7.26</v>
      </c>
      <c r="AL44" s="156">
        <v>7.5</v>
      </c>
      <c r="AM44" s="137">
        <v>67.7</v>
      </c>
      <c r="AN44" s="156">
        <v>28.4</v>
      </c>
      <c r="AO44" s="155">
        <v>71.599999999999994</v>
      </c>
      <c r="AP44" s="156">
        <v>0.39664804469273746</v>
      </c>
      <c r="AQ44" s="137">
        <v>1.99</v>
      </c>
      <c r="AR44" s="155">
        <v>16.8</v>
      </c>
      <c r="AS44" s="156">
        <v>1.71</v>
      </c>
      <c r="AT44" s="137">
        <v>9.06</v>
      </c>
      <c r="AU44" s="137">
        <v>10.6</v>
      </c>
      <c r="AV44" s="155">
        <v>35.4</v>
      </c>
      <c r="AW44" s="137">
        <v>33.799999999999997</v>
      </c>
      <c r="AX44" s="137">
        <v>35.799999999999997</v>
      </c>
      <c r="AY44" s="137">
        <v>23.2</v>
      </c>
      <c r="AZ44" s="155">
        <v>7.2</v>
      </c>
      <c r="BA44" s="137">
        <v>31.1</v>
      </c>
      <c r="BB44" s="137">
        <v>11.100000000000001</v>
      </c>
      <c r="BC44" s="137">
        <v>46.5</v>
      </c>
      <c r="BD44" s="137">
        <v>0.99</v>
      </c>
      <c r="BE44" s="155">
        <v>20.2</v>
      </c>
      <c r="BF44" s="137">
        <v>25.448999999999998</v>
      </c>
      <c r="BG44" s="137">
        <v>9.91</v>
      </c>
      <c r="BH44" s="159">
        <v>5526</v>
      </c>
      <c r="BI44" s="137">
        <v>7.93</v>
      </c>
      <c r="BJ44" s="137">
        <v>6.21</v>
      </c>
      <c r="BK44" s="137">
        <v>15.2</v>
      </c>
      <c r="BL44" s="137">
        <v>59.3</v>
      </c>
      <c r="BM44" s="139">
        <v>0.25</v>
      </c>
      <c r="BN44" s="137">
        <v>2</v>
      </c>
      <c r="BO44" s="133">
        <v>82.5</v>
      </c>
      <c r="BP44" s="155">
        <v>11.1</v>
      </c>
      <c r="BQ44" s="137">
        <v>5.82</v>
      </c>
      <c r="BR44" s="133">
        <v>2960</v>
      </c>
      <c r="BS44" s="133">
        <v>2320</v>
      </c>
      <c r="BT44" s="137">
        <v>45.4</v>
      </c>
      <c r="BU44" s="137">
        <v>17.399999999999999</v>
      </c>
      <c r="BV44" s="155">
        <v>89.2</v>
      </c>
      <c r="BW44" s="133">
        <v>2091</v>
      </c>
      <c r="BX44" s="137">
        <v>45.6</v>
      </c>
      <c r="BY44" s="137">
        <v>42.7</v>
      </c>
      <c r="BZ44" s="133">
        <v>5013</v>
      </c>
      <c r="CA44" s="133">
        <v>9709</v>
      </c>
      <c r="CB44" s="137">
        <v>8.8999999999999996E-2</v>
      </c>
      <c r="CC44" s="137">
        <v>7.9100000000000004E-3</v>
      </c>
      <c r="CD44" s="186" t="s">
        <v>1275</v>
      </c>
      <c r="CE44" s="186">
        <f>AL44+BN44+BV44+CC44+CB44</f>
        <v>98.796909999999997</v>
      </c>
      <c r="CF44" s="186" t="s">
        <v>1275</v>
      </c>
      <c r="CG44" s="186">
        <f>AM44+BI44+BE44+(DC44*100/AL44)+(CC44*100/AL44)</f>
        <v>95.95653333333334</v>
      </c>
      <c r="CH44" s="137" t="s">
        <v>1023</v>
      </c>
      <c r="CI44" s="137"/>
      <c r="CJ44" s="137"/>
      <c r="CK44" s="138"/>
      <c r="CL44" s="137"/>
      <c r="CM44" s="137"/>
      <c r="CN44" s="186" t="s">
        <v>1275</v>
      </c>
      <c r="CO44" s="137"/>
      <c r="CP44" s="137"/>
      <c r="CQ44" s="137"/>
      <c r="CR44" s="137"/>
      <c r="CS44" s="137"/>
      <c r="CT44" s="137"/>
      <c r="CU44" s="137"/>
      <c r="CV44" s="137">
        <v>1.46</v>
      </c>
      <c r="CW44" s="137">
        <v>10.199999999999999</v>
      </c>
      <c r="CX44" s="186" t="s">
        <v>1275</v>
      </c>
      <c r="CY44" s="133"/>
      <c r="CZ44" s="137" t="s">
        <v>1023</v>
      </c>
      <c r="DA44" s="137"/>
      <c r="DB44" s="186" t="s">
        <v>1275</v>
      </c>
      <c r="DC44" s="187">
        <v>1.58E-3</v>
      </c>
      <c r="DD44" s="137"/>
      <c r="DE44" s="137"/>
      <c r="DF44" s="155">
        <v>31.3</v>
      </c>
      <c r="DG44" s="137">
        <v>0.12</v>
      </c>
      <c r="DH44" s="156">
        <v>0.11209</v>
      </c>
      <c r="DI44" s="156"/>
      <c r="DJ44" s="186" t="s">
        <v>1275</v>
      </c>
      <c r="DK44" s="156">
        <v>9.8000000000000004E-2</v>
      </c>
      <c r="DL44" s="137">
        <v>25.4</v>
      </c>
      <c r="DM44" s="137">
        <v>74.5</v>
      </c>
      <c r="DN44" s="139">
        <v>4.9000000000000002E-2</v>
      </c>
      <c r="DO44" s="137">
        <v>13.8</v>
      </c>
      <c r="DP44" s="137"/>
      <c r="DQ44" s="137"/>
      <c r="DR44" s="133"/>
      <c r="DS44" s="186" t="s">
        <v>1275</v>
      </c>
      <c r="DT44" s="133">
        <v>2933</v>
      </c>
      <c r="DU44" s="133"/>
      <c r="DV44" s="133"/>
      <c r="DW44" s="133"/>
      <c r="DX44" s="186" t="s">
        <v>1275</v>
      </c>
      <c r="DY44" s="138">
        <f>AK44*AN44*AM44*AL44/1000</f>
        <v>104.689926</v>
      </c>
      <c r="DZ44" s="138">
        <f>AK44*AM44*AO44*AL44/1000</f>
        <v>263.93657400000001</v>
      </c>
      <c r="EA44" s="137"/>
      <c r="EB44" s="137"/>
      <c r="EC44" s="137"/>
      <c r="ED44" s="137"/>
      <c r="EE44" s="137"/>
      <c r="EF44" s="186" t="s">
        <v>1275</v>
      </c>
      <c r="EG44" s="137" t="s">
        <v>1023</v>
      </c>
      <c r="EH44" s="137" t="s">
        <v>1023</v>
      </c>
      <c r="EI44" s="137" t="s">
        <v>1023</v>
      </c>
      <c r="EJ44" s="137" t="s">
        <v>1023</v>
      </c>
      <c r="EK44" s="137" t="s">
        <v>1023</v>
      </c>
      <c r="EL44" s="137" t="s">
        <v>1023</v>
      </c>
      <c r="EM44" s="137" t="s">
        <v>1023</v>
      </c>
      <c r="EN44" s="137" t="s">
        <v>1023</v>
      </c>
      <c r="EO44" s="137" t="s">
        <v>1023</v>
      </c>
      <c r="EP44" s="137" t="s">
        <v>1023</v>
      </c>
      <c r="EQ44" s="137" t="s">
        <v>1023</v>
      </c>
      <c r="ER44" s="137" t="s">
        <v>1023</v>
      </c>
      <c r="ES44" s="137" t="s">
        <v>1023</v>
      </c>
      <c r="ET44" s="137" t="s">
        <v>1023</v>
      </c>
      <c r="EU44" s="137" t="s">
        <v>1023</v>
      </c>
      <c r="EV44" s="137" t="s">
        <v>1023</v>
      </c>
      <c r="EW44" s="137" t="s">
        <v>1023</v>
      </c>
      <c r="EX44" s="137" t="s">
        <v>1023</v>
      </c>
      <c r="EY44" s="137" t="s">
        <v>1023</v>
      </c>
      <c r="EZ44" s="137" t="s">
        <v>1023</v>
      </c>
      <c r="FA44" s="137" t="s">
        <v>1023</v>
      </c>
      <c r="FB44" s="186" t="s">
        <v>1275</v>
      </c>
      <c r="FC44" s="137"/>
      <c r="FD44" s="137"/>
      <c r="FE44" s="137"/>
      <c r="FF44" s="137"/>
      <c r="FG44" s="137"/>
      <c r="FH44" s="153"/>
      <c r="FI44" s="153"/>
      <c r="FJ44" s="372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 s="5"/>
      <c r="HO44" s="5" t="s">
        <v>108</v>
      </c>
      <c r="HP44" s="121">
        <v>37</v>
      </c>
      <c r="HQ44" s="27">
        <v>43683</v>
      </c>
      <c r="HR44" s="27"/>
      <c r="HS44" s="27">
        <v>43811</v>
      </c>
      <c r="HT44" s="121">
        <v>3</v>
      </c>
      <c r="HU44" s="121">
        <v>1</v>
      </c>
      <c r="HV44" s="121">
        <v>0</v>
      </c>
      <c r="HW44" s="121">
        <v>0</v>
      </c>
      <c r="HX44" s="121">
        <v>0</v>
      </c>
      <c r="HY44" s="121">
        <v>1</v>
      </c>
      <c r="HZ44" s="121">
        <v>0</v>
      </c>
      <c r="IA44" s="121">
        <v>0</v>
      </c>
      <c r="IB44" s="121"/>
      <c r="IC44" s="121">
        <v>0</v>
      </c>
      <c r="ID44" s="121">
        <v>0</v>
      </c>
      <c r="IE44" s="4" t="s">
        <v>69</v>
      </c>
      <c r="IF44" s="121">
        <v>0</v>
      </c>
      <c r="IG44" s="19"/>
      <c r="II44" s="121">
        <v>0</v>
      </c>
      <c r="IJ44" s="4" t="s">
        <v>63</v>
      </c>
      <c r="IN44" s="121">
        <v>0</v>
      </c>
      <c r="IP44" s="294"/>
      <c r="IQ44" s="24"/>
      <c r="IR44" s="24"/>
      <c r="IS44" s="170"/>
      <c r="IT44" s="170"/>
      <c r="IU44" s="170"/>
      <c r="IV44" s="274"/>
      <c r="IW44" s="170"/>
      <c r="IX44" s="170"/>
      <c r="IY44"/>
      <c r="IZ44"/>
      <c r="JA44" s="170"/>
      <c r="JB44" s="170"/>
      <c r="JC44" s="170"/>
      <c r="JD44"/>
      <c r="JE44" s="170"/>
      <c r="JF44" s="276"/>
      <c r="JG44" s="170"/>
      <c r="JH44" s="170"/>
      <c r="JI44" s="170"/>
      <c r="JJ44"/>
      <c r="JK44"/>
      <c r="JL44"/>
      <c r="JM44" s="279"/>
      <c r="JN44"/>
      <c r="JO44"/>
      <c r="JP44"/>
      <c r="JQ44"/>
      <c r="JR44" s="170"/>
      <c r="JS44" s="170"/>
      <c r="JT44" s="170"/>
      <c r="JU44" s="170"/>
      <c r="JV44" s="170"/>
      <c r="JW44" s="170"/>
      <c r="JX44"/>
      <c r="JY44" s="170"/>
      <c r="JZ44" s="170"/>
      <c r="KA44" s="170"/>
      <c r="KB44" s="170"/>
      <c r="KC44" s="170"/>
      <c r="KD44" s="170"/>
      <c r="KE44"/>
    </row>
    <row r="45" spans="1:291" s="4" customFormat="1" x14ac:dyDescent="0.25">
      <c r="A45" s="311"/>
      <c r="B45" s="15" t="s">
        <v>1424</v>
      </c>
      <c r="C45" s="17" t="s">
        <v>106</v>
      </c>
      <c r="D45" s="26" t="s">
        <v>111</v>
      </c>
      <c r="E45" s="88">
        <v>43683</v>
      </c>
      <c r="F45" s="23"/>
      <c r="G45" s="94"/>
      <c r="H45" s="51"/>
      <c r="I45" s="377">
        <v>0</v>
      </c>
      <c r="J45" s="20">
        <v>43991</v>
      </c>
      <c r="K45" s="100">
        <f t="shared" si="5"/>
        <v>10</v>
      </c>
      <c r="L45" s="121">
        <v>3</v>
      </c>
      <c r="M45" s="4" t="s">
        <v>114</v>
      </c>
      <c r="N45" s="19"/>
      <c r="O45" s="22"/>
      <c r="P45" s="16">
        <v>3</v>
      </c>
      <c r="Q45" s="121"/>
      <c r="R45" s="11"/>
      <c r="S45" s="11"/>
      <c r="T45" s="145">
        <v>12907</v>
      </c>
      <c r="U45" s="130" t="s">
        <v>108</v>
      </c>
      <c r="V45" s="130" t="s">
        <v>108</v>
      </c>
      <c r="W45" s="130" t="s">
        <v>1032</v>
      </c>
      <c r="X45" s="131">
        <v>7706255238</v>
      </c>
      <c r="Y45" s="129">
        <f ca="1">ROUNDDOWN(YEARFRAC(DATE(IF(VALUE(LEFT(X45,2))&lt;VALUE(RIGHT(YEAR(TODAY()),2)),"20","19")&amp;LEFT(X45,2),IF(VALUE(MID(X45,3,1))&gt;4,MID(X45,3,2)-50,MID(X45,3,2)),MID(X45,5,2)),Z45,1),0)</f>
        <v>42</v>
      </c>
      <c r="Z45" s="132">
        <v>43991</v>
      </c>
      <c r="AA45" s="129">
        <v>3</v>
      </c>
      <c r="AB45" s="133">
        <v>9</v>
      </c>
      <c r="AC45" s="134" t="s">
        <v>53</v>
      </c>
      <c r="AD45" s="183" t="s">
        <v>1022</v>
      </c>
      <c r="AE45" s="136" t="s">
        <v>1317</v>
      </c>
      <c r="AF45" s="188">
        <v>9.1999999999999993</v>
      </c>
      <c r="AG45" s="185">
        <v>6.3</v>
      </c>
      <c r="AH45" s="189">
        <v>83.6</v>
      </c>
      <c r="AI45" s="185">
        <v>0.5</v>
      </c>
      <c r="AJ45" s="185">
        <v>0.4</v>
      </c>
      <c r="AK45" s="185">
        <v>7.91</v>
      </c>
      <c r="AL45" s="156">
        <v>16.8</v>
      </c>
      <c r="AM45" s="137">
        <v>77.5</v>
      </c>
      <c r="AN45" s="156">
        <v>45.9</v>
      </c>
      <c r="AO45" s="155">
        <v>54.1</v>
      </c>
      <c r="AP45" s="156">
        <v>0.84842883548983361</v>
      </c>
      <c r="AQ45" s="137">
        <v>2.14</v>
      </c>
      <c r="AR45" s="137">
        <v>8.91</v>
      </c>
      <c r="AS45" s="137">
        <v>3.95</v>
      </c>
      <c r="AT45" s="137">
        <v>12.6</v>
      </c>
      <c r="AU45" s="155">
        <v>12.2</v>
      </c>
      <c r="AV45" s="137">
        <v>18.100000000000001</v>
      </c>
      <c r="AW45" s="137">
        <v>31.6</v>
      </c>
      <c r="AX45" s="137">
        <v>35.799999999999997</v>
      </c>
      <c r="AY45" s="137">
        <v>27.5</v>
      </c>
      <c r="AZ45" s="137">
        <v>5.0599999999999996</v>
      </c>
      <c r="BA45" s="137">
        <v>26.3</v>
      </c>
      <c r="BB45" s="137">
        <v>11.040000000000003</v>
      </c>
      <c r="BC45" s="137">
        <v>58.8</v>
      </c>
      <c r="BD45" s="137">
        <v>0.67</v>
      </c>
      <c r="BE45" s="137">
        <v>7.56</v>
      </c>
      <c r="BF45" s="137">
        <v>29.768999999999998</v>
      </c>
      <c r="BG45" s="137">
        <v>15.8</v>
      </c>
      <c r="BH45" s="138">
        <v>2888</v>
      </c>
      <c r="BI45" s="137">
        <v>11.3</v>
      </c>
      <c r="BJ45" s="137">
        <v>10.4</v>
      </c>
      <c r="BK45" s="137">
        <v>14.1</v>
      </c>
      <c r="BL45" s="137">
        <v>73.900000000000006</v>
      </c>
      <c r="BM45" s="139">
        <v>0.13</v>
      </c>
      <c r="BN45" s="137">
        <v>6.3</v>
      </c>
      <c r="BO45" s="137">
        <v>86.51</v>
      </c>
      <c r="BP45" s="137">
        <v>4.8600000000000003</v>
      </c>
      <c r="BQ45" s="137">
        <v>8.6300000000000008</v>
      </c>
      <c r="BR45" s="133">
        <v>4125</v>
      </c>
      <c r="BS45" s="138">
        <f>CY45/9</f>
        <v>3496</v>
      </c>
      <c r="BT45" s="155">
        <v>92.4</v>
      </c>
      <c r="BU45" s="137">
        <v>21.2</v>
      </c>
      <c r="BV45" s="155">
        <v>74.5</v>
      </c>
      <c r="BW45" s="133">
        <v>3005</v>
      </c>
      <c r="BX45" s="137">
        <v>30.7</v>
      </c>
      <c r="BY45" s="155">
        <v>73.900000000000006</v>
      </c>
      <c r="BZ45" s="133">
        <v>4176</v>
      </c>
      <c r="CA45" s="133">
        <v>8517</v>
      </c>
      <c r="CB45" s="137">
        <v>1.3</v>
      </c>
      <c r="CC45" s="137">
        <v>0.19</v>
      </c>
      <c r="CD45" s="186" t="s">
        <v>1275</v>
      </c>
      <c r="CE45" s="186">
        <f>AL45+BN45+BV45+CC45+CB45</f>
        <v>99.089999999999989</v>
      </c>
      <c r="CF45" s="186" t="s">
        <v>1275</v>
      </c>
      <c r="CG45" s="186">
        <f>AM45+BI45+BE45+(DC45*100/AL45)+(CC45*100/AL45)</f>
        <v>97.699285714285708</v>
      </c>
      <c r="CH45" s="137">
        <v>5.98</v>
      </c>
      <c r="CI45" s="137">
        <f>CH45*100/AM45</f>
        <v>7.7161290322580642</v>
      </c>
      <c r="CJ45" s="137"/>
      <c r="CK45" s="138"/>
      <c r="CL45" s="137"/>
      <c r="CM45" s="137"/>
      <c r="CN45" s="186" t="s">
        <v>1275</v>
      </c>
      <c r="CO45" s="156">
        <v>0.2</v>
      </c>
      <c r="CP45" s="137">
        <v>2.38</v>
      </c>
      <c r="CQ45" s="137">
        <v>21.8</v>
      </c>
      <c r="CR45" s="156">
        <v>33.799999999999997</v>
      </c>
      <c r="CS45" s="137">
        <v>15.4</v>
      </c>
      <c r="CT45" s="155">
        <v>29</v>
      </c>
      <c r="CU45" s="155">
        <v>69.099999999999994</v>
      </c>
      <c r="CV45" s="137">
        <v>1.89</v>
      </c>
      <c r="CW45" s="137"/>
      <c r="CX45" s="186" t="s">
        <v>1275</v>
      </c>
      <c r="CY45" s="133">
        <v>31464</v>
      </c>
      <c r="CZ45" s="137">
        <v>1.71</v>
      </c>
      <c r="DA45" s="137"/>
      <c r="DB45" s="186" t="s">
        <v>1275</v>
      </c>
      <c r="DC45" s="187">
        <v>3.5000000000000003E-2</v>
      </c>
      <c r="DD45" s="138">
        <v>12201</v>
      </c>
      <c r="DE45" s="155">
        <v>52</v>
      </c>
      <c r="DF45" s="137">
        <v>18.600000000000001</v>
      </c>
      <c r="DG45" s="137">
        <v>0.97</v>
      </c>
      <c r="DH45" s="137">
        <v>0.78</v>
      </c>
      <c r="DI45" s="137"/>
      <c r="DJ45" s="186" t="s">
        <v>1275</v>
      </c>
      <c r="DK45" s="156">
        <v>0.35</v>
      </c>
      <c r="DL45" s="137">
        <v>29.7</v>
      </c>
      <c r="DM45" s="137">
        <v>69.900000000000006</v>
      </c>
      <c r="DN45" s="139">
        <v>6.9000000000000006E-2</v>
      </c>
      <c r="DO45" s="137">
        <v>19.8</v>
      </c>
      <c r="DP45" s="137"/>
      <c r="DQ45" s="137"/>
      <c r="DR45" s="133"/>
      <c r="DS45" s="186" t="s">
        <v>1275</v>
      </c>
      <c r="DT45" s="160">
        <v>7100</v>
      </c>
      <c r="DU45" s="133">
        <v>1420</v>
      </c>
      <c r="DV45" s="133">
        <v>1077</v>
      </c>
      <c r="DW45" s="133">
        <v>284</v>
      </c>
      <c r="DX45" s="186" t="s">
        <v>1275</v>
      </c>
      <c r="DY45" s="138">
        <f>AK45*AN45*AM45*AL45/1000</f>
        <v>472.71583799999996</v>
      </c>
      <c r="DZ45" s="138">
        <f>AK45*AM45*AO45*AL45/1000</f>
        <v>557.16616199999999</v>
      </c>
      <c r="EA45" s="137"/>
      <c r="EB45" s="137"/>
      <c r="EC45" s="137"/>
      <c r="ED45" s="137"/>
      <c r="EE45" s="137"/>
      <c r="EF45" s="186" t="s">
        <v>1275</v>
      </c>
      <c r="EG45" s="137" t="s">
        <v>1023</v>
      </c>
      <c r="EH45" s="137" t="s">
        <v>1023</v>
      </c>
      <c r="EI45" s="137" t="s">
        <v>1023</v>
      </c>
      <c r="EJ45" s="137" t="s">
        <v>1023</v>
      </c>
      <c r="EK45" s="137" t="s">
        <v>1023</v>
      </c>
      <c r="EL45" s="137" t="s">
        <v>1023</v>
      </c>
      <c r="EM45" s="137" t="s">
        <v>1023</v>
      </c>
      <c r="EN45" s="137" t="s">
        <v>1023</v>
      </c>
      <c r="EO45" s="137" t="s">
        <v>1023</v>
      </c>
      <c r="EP45" s="137" t="s">
        <v>1023</v>
      </c>
      <c r="EQ45" s="137" t="s">
        <v>1023</v>
      </c>
      <c r="ER45" s="137" t="s">
        <v>1023</v>
      </c>
      <c r="ES45" s="137" t="s">
        <v>1023</v>
      </c>
      <c r="ET45" s="137" t="s">
        <v>1023</v>
      </c>
      <c r="EU45" s="137" t="s">
        <v>1023</v>
      </c>
      <c r="EV45" s="137" t="s">
        <v>1023</v>
      </c>
      <c r="EW45" s="137" t="s">
        <v>1023</v>
      </c>
      <c r="EX45" s="137" t="s">
        <v>1023</v>
      </c>
      <c r="EY45" s="137" t="s">
        <v>1023</v>
      </c>
      <c r="EZ45" s="137" t="s">
        <v>1023</v>
      </c>
      <c r="FA45" s="137" t="s">
        <v>1023</v>
      </c>
      <c r="FB45" s="186" t="s">
        <v>1275</v>
      </c>
      <c r="FC45" s="137"/>
      <c r="FD45" s="137"/>
      <c r="FE45" s="137"/>
      <c r="FF45" s="137"/>
      <c r="FG45" s="137"/>
      <c r="FH45" s="153"/>
      <c r="FI45" s="153"/>
      <c r="FJ45" s="372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 s="371" t="s">
        <v>114</v>
      </c>
      <c r="HA45" s="369" t="s">
        <v>1697</v>
      </c>
      <c r="HB45" s="358">
        <v>0</v>
      </c>
      <c r="HC45" s="358">
        <v>0.86</v>
      </c>
      <c r="HD45" s="356">
        <v>70.97</v>
      </c>
      <c r="HE45" s="356">
        <v>6.66</v>
      </c>
      <c r="HF45" s="356">
        <v>4.3499999999999996</v>
      </c>
      <c r="HG45" s="356">
        <v>411.42</v>
      </c>
      <c r="HH45" s="358">
        <v>0.12999999999999998</v>
      </c>
      <c r="HI45" s="356">
        <v>2.2000000000000002</v>
      </c>
      <c r="HJ45" s="356">
        <v>1.79</v>
      </c>
      <c r="HK45" s="356">
        <v>3.58</v>
      </c>
      <c r="HL45" s="358">
        <v>1.01</v>
      </c>
      <c r="HM45" s="356">
        <v>5.49</v>
      </c>
      <c r="HN45" s="357">
        <v>84.05</v>
      </c>
      <c r="HO45" s="5"/>
      <c r="HP45" s="17"/>
      <c r="HQ45" s="23"/>
      <c r="HR45" s="23"/>
      <c r="HS45" s="23"/>
      <c r="HT45" s="17"/>
      <c r="HU45" s="17"/>
      <c r="HV45" s="24"/>
      <c r="HW45" s="24"/>
      <c r="HX45" s="24"/>
      <c r="HY45" s="24"/>
      <c r="HZ45" s="24"/>
      <c r="IA45" s="24"/>
      <c r="IB45" s="24"/>
      <c r="IC45" s="24"/>
      <c r="ID45" s="24"/>
      <c r="IE45" s="24"/>
      <c r="IF45" s="24"/>
      <c r="IG45" s="24"/>
      <c r="IH45" s="24"/>
      <c r="II45" s="24"/>
      <c r="IJ45" s="24"/>
      <c r="IK45" s="24"/>
      <c r="IL45" s="24"/>
      <c r="IM45" s="24"/>
      <c r="IN45" s="25"/>
      <c r="IO45" s="25"/>
      <c r="IP45" s="294"/>
      <c r="IQ45" s="24"/>
      <c r="IR45" s="24"/>
      <c r="IS45" s="170"/>
      <c r="IT45" s="170"/>
      <c r="IU45" s="170"/>
      <c r="IV45" s="274"/>
      <c r="IW45" s="170"/>
      <c r="IX45" s="170"/>
      <c r="IY45"/>
      <c r="IZ45"/>
      <c r="JA45" s="170"/>
      <c r="JB45" s="170"/>
      <c r="JC45" s="170"/>
      <c r="JD45"/>
      <c r="JE45" s="170"/>
      <c r="JF45" s="276"/>
      <c r="JG45" s="170"/>
      <c r="JH45" s="170"/>
      <c r="JI45" s="170"/>
      <c r="JJ45"/>
      <c r="JK45"/>
      <c r="JL45"/>
      <c r="JM45" s="279"/>
      <c r="JN45"/>
      <c r="JO45"/>
      <c r="JP45"/>
      <c r="JQ45"/>
      <c r="JR45" s="170"/>
      <c r="JS45" s="170"/>
      <c r="JT45" s="170"/>
      <c r="JU45" s="170"/>
      <c r="JV45" s="170"/>
      <c r="JW45" s="170"/>
      <c r="JX45"/>
      <c r="JY45" s="170"/>
      <c r="JZ45" s="170"/>
      <c r="KA45" s="170"/>
      <c r="KB45" s="170"/>
      <c r="KC45" s="170"/>
      <c r="KD45" s="170"/>
      <c r="KE45"/>
    </row>
    <row r="46" spans="1:291" s="4" customFormat="1" x14ac:dyDescent="0.25">
      <c r="A46" s="311"/>
      <c r="B46" s="15" t="s">
        <v>1424</v>
      </c>
      <c r="C46" s="17" t="s">
        <v>106</v>
      </c>
      <c r="D46" s="26" t="s">
        <v>111</v>
      </c>
      <c r="E46" s="88">
        <v>43683</v>
      </c>
      <c r="F46" s="27">
        <v>43993</v>
      </c>
      <c r="G46" s="94">
        <f>DATEDIF(E46, F46, "m")</f>
        <v>10</v>
      </c>
      <c r="H46" s="16">
        <v>1</v>
      </c>
      <c r="I46" s="377">
        <v>0</v>
      </c>
      <c r="J46" s="20">
        <v>43993</v>
      </c>
      <c r="K46" s="100">
        <f t="shared" si="5"/>
        <v>10</v>
      </c>
      <c r="L46" s="121">
        <v>4</v>
      </c>
      <c r="M46" s="4" t="s">
        <v>115</v>
      </c>
      <c r="N46" s="19"/>
      <c r="O46" s="22"/>
      <c r="P46" s="16">
        <v>3</v>
      </c>
      <c r="Q46" s="121">
        <v>1</v>
      </c>
      <c r="R46" s="11"/>
      <c r="S46" s="11">
        <v>10</v>
      </c>
      <c r="T46" s="145"/>
      <c r="U46" s="130"/>
      <c r="V46" s="130"/>
      <c r="W46" s="130"/>
      <c r="X46" s="131"/>
      <c r="Y46" s="129"/>
      <c r="Z46" s="132"/>
      <c r="AA46" s="129"/>
      <c r="AB46" s="133"/>
      <c r="AC46" s="134"/>
      <c r="AD46" s="183"/>
      <c r="AE46" s="136"/>
      <c r="AF46" s="312"/>
      <c r="AG46" s="312"/>
      <c r="AH46" s="312"/>
      <c r="AI46" s="312"/>
      <c r="AJ46" s="312"/>
      <c r="AK46" s="312"/>
      <c r="AL46" s="156"/>
      <c r="AM46" s="137"/>
      <c r="AN46" s="156"/>
      <c r="AO46" s="155"/>
      <c r="AP46" s="156"/>
      <c r="AQ46" s="137"/>
      <c r="AR46" s="137"/>
      <c r="AS46" s="137"/>
      <c r="AT46" s="137"/>
      <c r="AU46" s="155"/>
      <c r="AV46" s="137"/>
      <c r="AW46" s="137"/>
      <c r="AX46" s="137"/>
      <c r="AY46" s="137"/>
      <c r="AZ46" s="137"/>
      <c r="BA46" s="137"/>
      <c r="BB46" s="137"/>
      <c r="BC46" s="137"/>
      <c r="BD46" s="137"/>
      <c r="BE46" s="137"/>
      <c r="BF46" s="137"/>
      <c r="BG46" s="137"/>
      <c r="BH46" s="138"/>
      <c r="BI46" s="137"/>
      <c r="BJ46" s="137"/>
      <c r="BK46" s="137"/>
      <c r="BL46" s="137"/>
      <c r="BM46" s="139"/>
      <c r="BN46" s="137"/>
      <c r="BO46" s="137"/>
      <c r="BP46" s="137"/>
      <c r="BQ46" s="137"/>
      <c r="BR46" s="133"/>
      <c r="BS46" s="138"/>
      <c r="BT46" s="155"/>
      <c r="BU46" s="137"/>
      <c r="BV46" s="155"/>
      <c r="BW46" s="133"/>
      <c r="BX46" s="137"/>
      <c r="BY46" s="155"/>
      <c r="BZ46" s="133"/>
      <c r="CA46" s="133"/>
      <c r="CB46" s="137"/>
      <c r="CC46" s="137"/>
      <c r="CD46" s="186"/>
      <c r="CE46" s="186"/>
      <c r="CF46" s="186"/>
      <c r="CG46" s="186"/>
      <c r="CH46" s="137"/>
      <c r="CI46" s="137"/>
      <c r="CJ46" s="137"/>
      <c r="CK46" s="138"/>
      <c r="CL46" s="137"/>
      <c r="CM46" s="137"/>
      <c r="CN46" s="186"/>
      <c r="CO46" s="156"/>
      <c r="CP46" s="137"/>
      <c r="CQ46" s="137"/>
      <c r="CR46" s="156"/>
      <c r="CS46" s="137"/>
      <c r="CT46" s="155"/>
      <c r="CU46" s="155"/>
      <c r="CV46" s="137"/>
      <c r="CW46" s="137"/>
      <c r="CX46" s="186"/>
      <c r="CY46" s="133"/>
      <c r="CZ46" s="137"/>
      <c r="DA46" s="137"/>
      <c r="DB46" s="186"/>
      <c r="DC46" s="187"/>
      <c r="DD46" s="138"/>
      <c r="DE46" s="155"/>
      <c r="DF46" s="137"/>
      <c r="DG46" s="137"/>
      <c r="DH46" s="137"/>
      <c r="DI46" s="137"/>
      <c r="DJ46" s="186"/>
      <c r="DK46" s="156"/>
      <c r="DL46" s="137"/>
      <c r="DM46" s="137"/>
      <c r="DN46" s="139"/>
      <c r="DO46" s="137"/>
      <c r="DP46" s="137"/>
      <c r="DQ46" s="137"/>
      <c r="DR46" s="133"/>
      <c r="DS46" s="186"/>
      <c r="DT46" s="160"/>
      <c r="DU46" s="133"/>
      <c r="DV46" s="133"/>
      <c r="DW46" s="133"/>
      <c r="DX46" s="186"/>
      <c r="DY46" s="138"/>
      <c r="DZ46" s="138"/>
      <c r="EA46" s="137"/>
      <c r="EB46" s="137"/>
      <c r="EC46" s="137"/>
      <c r="ED46" s="137"/>
      <c r="EE46" s="137"/>
      <c r="EF46" s="186"/>
      <c r="EG46" s="137"/>
      <c r="EH46" s="137"/>
      <c r="EI46" s="137"/>
      <c r="EJ46" s="137"/>
      <c r="EK46" s="137"/>
      <c r="EL46" s="137"/>
      <c r="EM46" s="137"/>
      <c r="EN46" s="137"/>
      <c r="EO46" s="137"/>
      <c r="EP46" s="137"/>
      <c r="EQ46" s="137"/>
      <c r="ER46" s="137"/>
      <c r="ES46" s="137"/>
      <c r="ET46" s="137"/>
      <c r="EU46" s="137"/>
      <c r="EV46" s="137"/>
      <c r="EW46" s="137"/>
      <c r="EX46" s="137"/>
      <c r="EY46" s="137"/>
      <c r="EZ46" s="137"/>
      <c r="FA46" s="137"/>
      <c r="FB46" s="186"/>
      <c r="FC46" s="137"/>
      <c r="FD46" s="137"/>
      <c r="FE46" s="137"/>
      <c r="FF46" s="137"/>
      <c r="FG46" s="137"/>
      <c r="FH46" s="153"/>
      <c r="FI46" s="153"/>
      <c r="FJ46" s="5"/>
      <c r="GZ46" s="5"/>
      <c r="HO46" s="5" t="s">
        <v>108</v>
      </c>
      <c r="HP46" s="121">
        <v>37</v>
      </c>
      <c r="HQ46" s="27">
        <v>43683</v>
      </c>
      <c r="HR46" s="27"/>
      <c r="HS46" s="27">
        <v>43993</v>
      </c>
      <c r="HT46" s="121">
        <v>6</v>
      </c>
      <c r="HU46" s="121">
        <v>1</v>
      </c>
      <c r="HV46" s="121">
        <v>0</v>
      </c>
      <c r="HW46" s="121">
        <v>0</v>
      </c>
      <c r="HX46" s="121">
        <v>0</v>
      </c>
      <c r="HY46" s="121">
        <v>1</v>
      </c>
      <c r="HZ46" s="121">
        <v>0</v>
      </c>
      <c r="IA46" s="121">
        <v>0</v>
      </c>
      <c r="IB46" s="121"/>
      <c r="IC46" s="121">
        <v>0</v>
      </c>
      <c r="ID46" s="121">
        <v>0</v>
      </c>
      <c r="IE46" s="4" t="s">
        <v>69</v>
      </c>
      <c r="IF46" s="121">
        <v>0</v>
      </c>
      <c r="IG46" s="19"/>
      <c r="II46" s="121">
        <v>0</v>
      </c>
      <c r="IJ46" s="4" t="s">
        <v>63</v>
      </c>
      <c r="IN46" s="121">
        <v>0</v>
      </c>
      <c r="IP46" s="294"/>
      <c r="IQ46" s="24"/>
      <c r="IR46" s="24"/>
      <c r="IS46" s="170"/>
      <c r="IT46" s="170"/>
      <c r="IU46" s="170"/>
      <c r="IV46" s="274"/>
      <c r="IW46" s="170"/>
      <c r="IX46" s="170"/>
      <c r="IY46"/>
      <c r="IZ46"/>
      <c r="JA46" s="170"/>
      <c r="JB46" s="170"/>
      <c r="JC46" s="170"/>
      <c r="JD46"/>
      <c r="JE46" s="170"/>
      <c r="JF46" s="276"/>
      <c r="JG46" s="170"/>
      <c r="JH46" s="170"/>
      <c r="JI46" s="170"/>
      <c r="JJ46"/>
      <c r="JK46"/>
      <c r="JL46"/>
      <c r="JM46" s="279"/>
      <c r="JN46"/>
      <c r="JO46"/>
      <c r="JP46"/>
      <c r="JQ46"/>
      <c r="JR46" s="170"/>
      <c r="JS46" s="170"/>
      <c r="JT46" s="170"/>
      <c r="JU46" s="170"/>
      <c r="JV46" s="170"/>
      <c r="JW46" s="170"/>
      <c r="JX46"/>
      <c r="JY46" s="170"/>
      <c r="JZ46" s="170"/>
      <c r="KA46" s="170"/>
      <c r="KB46" s="170"/>
      <c r="KC46" s="170"/>
      <c r="KD46" s="170"/>
      <c r="KE46"/>
    </row>
    <row r="47" spans="1:291" s="4" customFormat="1" x14ac:dyDescent="0.25">
      <c r="A47" s="311"/>
      <c r="B47" s="15" t="s">
        <v>1424</v>
      </c>
      <c r="C47" s="17" t="s">
        <v>106</v>
      </c>
      <c r="D47" s="26" t="s">
        <v>111</v>
      </c>
      <c r="E47" s="88">
        <v>43683</v>
      </c>
      <c r="F47" s="23"/>
      <c r="G47" s="94"/>
      <c r="H47" s="51"/>
      <c r="I47" s="377">
        <v>0</v>
      </c>
      <c r="J47" s="20">
        <v>44124</v>
      </c>
      <c r="K47" s="100">
        <f t="shared" si="5"/>
        <v>14</v>
      </c>
      <c r="L47" s="121">
        <v>5</v>
      </c>
      <c r="M47" s="4" t="s">
        <v>116</v>
      </c>
      <c r="N47" s="19">
        <v>692</v>
      </c>
      <c r="O47" s="22"/>
      <c r="P47" s="16">
        <v>3</v>
      </c>
      <c r="Q47" s="121"/>
      <c r="R47" s="11"/>
      <c r="S47" s="11"/>
      <c r="T47" s="145">
        <v>13621</v>
      </c>
      <c r="U47" s="130" t="s">
        <v>108</v>
      </c>
      <c r="V47" s="130" t="s">
        <v>108</v>
      </c>
      <c r="W47" s="130" t="s">
        <v>1032</v>
      </c>
      <c r="X47" s="131">
        <v>7706255238</v>
      </c>
      <c r="Y47" s="129">
        <f ca="1">ROUNDDOWN(YEARFRAC(DATE(IF(VALUE(LEFT(X47,2))&lt;VALUE(RIGHT(YEAR(TODAY()),2)),"20","19")&amp;LEFT(X47,2),IF(VALUE(MID(X47,3,1))&gt;4,MID(X47,3,2)-50,MID(X47,3,2)),MID(X47,5,2)),Z47,1),0)</f>
        <v>43</v>
      </c>
      <c r="Z47" s="132">
        <v>44124</v>
      </c>
      <c r="AA47" s="129">
        <v>4</v>
      </c>
      <c r="AB47" s="133">
        <v>13</v>
      </c>
      <c r="AC47" s="134" t="s">
        <v>53</v>
      </c>
      <c r="AD47" s="135" t="s">
        <v>1022</v>
      </c>
      <c r="AE47" s="136" t="s">
        <v>1328</v>
      </c>
      <c r="AF47" s="200">
        <v>18.7</v>
      </c>
      <c r="AG47" s="200">
        <v>8.8000000000000007</v>
      </c>
      <c r="AH47" s="200">
        <v>70.900000000000006</v>
      </c>
      <c r="AI47" s="200">
        <v>1.3</v>
      </c>
      <c r="AJ47" s="200">
        <v>0.3</v>
      </c>
      <c r="AK47" s="200">
        <v>9.2899999999999991</v>
      </c>
      <c r="AL47" s="137">
        <v>18.899999999999999</v>
      </c>
      <c r="AM47" s="137">
        <v>73.099999999999994</v>
      </c>
      <c r="AN47" s="156">
        <v>37.299999999999997</v>
      </c>
      <c r="AO47" s="155">
        <v>62.7</v>
      </c>
      <c r="AP47" s="156">
        <f>AN47/AO47</f>
        <v>0.59489633173843692</v>
      </c>
      <c r="AQ47" s="137">
        <v>4.83</v>
      </c>
      <c r="AR47" s="137">
        <v>6.43</v>
      </c>
      <c r="AS47" s="156">
        <v>2.19</v>
      </c>
      <c r="AT47" s="137">
        <v>19.5</v>
      </c>
      <c r="AU47" s="137">
        <v>7.23</v>
      </c>
      <c r="AV47" s="137">
        <v>12.6</v>
      </c>
      <c r="AW47" s="137">
        <v>24</v>
      </c>
      <c r="AX47" s="137">
        <v>34.5</v>
      </c>
      <c r="AY47" s="137">
        <v>36.200000000000003</v>
      </c>
      <c r="AZ47" s="137">
        <v>5.25</v>
      </c>
      <c r="BA47" s="137">
        <v>21.4</v>
      </c>
      <c r="BB47" s="137">
        <v>14.4</v>
      </c>
      <c r="BC47" s="137">
        <v>44.1</v>
      </c>
      <c r="BD47" s="156">
        <v>4.8000000000000001E-2</v>
      </c>
      <c r="BE47" s="137">
        <v>6.51</v>
      </c>
      <c r="BF47" s="137">
        <f>DL47+DN47</f>
        <v>22.7</v>
      </c>
      <c r="BG47" s="137">
        <v>11.7</v>
      </c>
      <c r="BH47" s="133">
        <v>3788</v>
      </c>
      <c r="BI47" s="137">
        <v>16.100000000000001</v>
      </c>
      <c r="BJ47" s="137">
        <v>13.6</v>
      </c>
      <c r="BK47" s="137">
        <v>11.6</v>
      </c>
      <c r="BL47" s="137">
        <v>74.099999999999994</v>
      </c>
      <c r="BM47" s="139">
        <v>0.18</v>
      </c>
      <c r="BN47" s="137">
        <v>11.7</v>
      </c>
      <c r="BO47" s="137">
        <v>84.92</v>
      </c>
      <c r="BP47" s="155">
        <v>11.4</v>
      </c>
      <c r="BQ47" s="137">
        <v>3.69</v>
      </c>
      <c r="BR47" s="159">
        <v>6987</v>
      </c>
      <c r="BS47" s="138">
        <f>CY47/9</f>
        <v>3057.4444444444443</v>
      </c>
      <c r="BT47" s="155">
        <v>92.7</v>
      </c>
      <c r="BU47" s="137">
        <v>18.899999999999999</v>
      </c>
      <c r="BV47" s="137">
        <v>67</v>
      </c>
      <c r="BW47" s="138">
        <v>2377</v>
      </c>
      <c r="BX47" s="137">
        <v>48</v>
      </c>
      <c r="BY47" s="155">
        <v>99</v>
      </c>
      <c r="BZ47" s="133">
        <v>2428</v>
      </c>
      <c r="CA47" s="162">
        <v>5075</v>
      </c>
      <c r="CB47" s="137">
        <v>1.3</v>
      </c>
      <c r="CC47" s="137">
        <v>0.43</v>
      </c>
      <c r="CD47" s="186" t="s">
        <v>1275</v>
      </c>
      <c r="CE47" s="186">
        <f>AL47+BN47+BV47+CC47+CB47</f>
        <v>99.33</v>
      </c>
      <c r="CF47" s="186" t="s">
        <v>1275</v>
      </c>
      <c r="CG47" s="186">
        <f>AM47+BI47+BE47+(DC47*100/AL47)+(CC47*100/AL47)</f>
        <v>98.339629629629627</v>
      </c>
      <c r="CH47" s="137">
        <v>2.8</v>
      </c>
      <c r="CI47" s="137">
        <f>CH47*100/AM47</f>
        <v>3.8303693570451438</v>
      </c>
      <c r="CJ47" s="137">
        <v>19.100000000000001</v>
      </c>
      <c r="CK47" s="138">
        <f>CJ47*BI47*AL47*AK47/1000</f>
        <v>53.992913309999999</v>
      </c>
      <c r="CL47" s="137">
        <v>3.78</v>
      </c>
      <c r="CM47" s="137">
        <v>29.1</v>
      </c>
      <c r="CN47" s="186" t="s">
        <v>1275</v>
      </c>
      <c r="CO47" s="156">
        <v>0.14000000000000001</v>
      </c>
      <c r="CP47" s="137">
        <v>2.61</v>
      </c>
      <c r="CQ47" s="155">
        <v>26.2</v>
      </c>
      <c r="CR47" s="156">
        <v>31.2</v>
      </c>
      <c r="CS47" s="137">
        <v>15.2</v>
      </c>
      <c r="CT47" s="155">
        <v>27.3</v>
      </c>
      <c r="CU47" s="155">
        <v>70.599999999999994</v>
      </c>
      <c r="CV47" s="137">
        <v>0.59</v>
      </c>
      <c r="CW47" s="137"/>
      <c r="CX47" s="186" t="s">
        <v>1275</v>
      </c>
      <c r="CY47" s="133">
        <v>27517</v>
      </c>
      <c r="CZ47" s="137">
        <v>2.1</v>
      </c>
      <c r="DA47" s="137">
        <v>27.8</v>
      </c>
      <c r="DB47" s="186" t="s">
        <v>1275</v>
      </c>
      <c r="DC47" s="139">
        <v>6.7000000000000004E-2</v>
      </c>
      <c r="DD47" s="162">
        <v>8465</v>
      </c>
      <c r="DE47" s="137">
        <v>27.2</v>
      </c>
      <c r="DF47" s="156">
        <v>12.9</v>
      </c>
      <c r="DG47" s="137">
        <v>1.79</v>
      </c>
      <c r="DH47" s="137">
        <f>DG47-CC47</f>
        <v>1.36</v>
      </c>
      <c r="DI47" s="137"/>
      <c r="DJ47" s="186" t="s">
        <v>1275</v>
      </c>
      <c r="DK47" s="156">
        <v>0</v>
      </c>
      <c r="DL47" s="137">
        <v>22.7</v>
      </c>
      <c r="DM47" s="137">
        <v>77.3</v>
      </c>
      <c r="DN47" s="187">
        <v>0</v>
      </c>
      <c r="DO47" s="137">
        <v>18.7</v>
      </c>
      <c r="DP47" s="137">
        <v>99.1</v>
      </c>
      <c r="DQ47" s="160">
        <v>2357</v>
      </c>
      <c r="DR47" s="133"/>
      <c r="DS47" s="186" t="s">
        <v>1275</v>
      </c>
      <c r="DT47" s="133">
        <f>DU47*5</f>
        <v>5500</v>
      </c>
      <c r="DU47" s="133">
        <v>1100</v>
      </c>
      <c r="DV47" s="133">
        <v>1130</v>
      </c>
      <c r="DW47" s="159">
        <v>1165</v>
      </c>
      <c r="DX47" s="186" t="s">
        <v>1275</v>
      </c>
      <c r="DY47" s="138">
        <f>AK47*AN47*AM47*AL47/1000</f>
        <v>478.74442202999984</v>
      </c>
      <c r="DZ47" s="138">
        <f>AK47*AM47*AO47*AL47/1000</f>
        <v>804.7526879699999</v>
      </c>
      <c r="EA47" s="137"/>
      <c r="EB47" s="137"/>
      <c r="EC47" s="137"/>
      <c r="ED47" s="137"/>
      <c r="EE47" s="137"/>
      <c r="EF47" s="186" t="s">
        <v>1275</v>
      </c>
      <c r="EG47" s="137" t="s">
        <v>1023</v>
      </c>
      <c r="EH47" s="137" t="s">
        <v>1023</v>
      </c>
      <c r="EI47" s="137" t="s">
        <v>1023</v>
      </c>
      <c r="EJ47" s="137" t="s">
        <v>1023</v>
      </c>
      <c r="EK47" s="137" t="s">
        <v>1023</v>
      </c>
      <c r="EL47" s="137" t="s">
        <v>1023</v>
      </c>
      <c r="EM47" s="137" t="s">
        <v>1023</v>
      </c>
      <c r="EN47" s="137" t="s">
        <v>1023</v>
      </c>
      <c r="EO47" s="137" t="s">
        <v>1023</v>
      </c>
      <c r="EP47" s="137" t="s">
        <v>1023</v>
      </c>
      <c r="EQ47" s="137" t="s">
        <v>1023</v>
      </c>
      <c r="ER47" s="137" t="s">
        <v>1023</v>
      </c>
      <c r="ES47" s="137" t="s">
        <v>1023</v>
      </c>
      <c r="ET47" s="137" t="s">
        <v>1023</v>
      </c>
      <c r="EU47" s="137" t="s">
        <v>1023</v>
      </c>
      <c r="EV47" s="137" t="s">
        <v>1023</v>
      </c>
      <c r="EW47" s="137" t="s">
        <v>1023</v>
      </c>
      <c r="EX47" s="137" t="s">
        <v>1023</v>
      </c>
      <c r="EY47" s="137" t="s">
        <v>1023</v>
      </c>
      <c r="EZ47" s="137" t="s">
        <v>1023</v>
      </c>
      <c r="FA47" s="137" t="s">
        <v>1023</v>
      </c>
      <c r="FB47" s="186" t="s">
        <v>1275</v>
      </c>
      <c r="FC47" s="137"/>
      <c r="FD47" s="137"/>
      <c r="FE47" s="137"/>
      <c r="FF47" s="137"/>
      <c r="FG47" s="137"/>
      <c r="FH47" s="190"/>
      <c r="FI47" s="190"/>
      <c r="FJ47" s="372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 s="371" t="s">
        <v>116</v>
      </c>
      <c r="HA47" s="369" t="s">
        <v>1698</v>
      </c>
      <c r="HB47" s="358">
        <v>0</v>
      </c>
      <c r="HC47" s="358">
        <v>0</v>
      </c>
      <c r="HD47" s="358">
        <v>0</v>
      </c>
      <c r="HE47" s="358">
        <v>1.4400000000000002</v>
      </c>
      <c r="HF47" s="356">
        <v>4.3499999999999996</v>
      </c>
      <c r="HG47" s="358">
        <v>2.39</v>
      </c>
      <c r="HH47" s="358">
        <v>0</v>
      </c>
      <c r="HI47" s="358">
        <v>0</v>
      </c>
      <c r="HJ47" s="358">
        <v>0</v>
      </c>
      <c r="HK47" s="356">
        <v>1.39</v>
      </c>
      <c r="HL47" s="358">
        <v>0.35</v>
      </c>
      <c r="HM47" s="358">
        <v>0</v>
      </c>
      <c r="HN47" s="359">
        <v>1.9300000000000002</v>
      </c>
      <c r="HO47" s="5"/>
      <c r="HP47" s="17"/>
      <c r="HQ47" s="23"/>
      <c r="HR47" s="23"/>
      <c r="HS47" s="23"/>
      <c r="HT47" s="17"/>
      <c r="HU47" s="17"/>
      <c r="HV47" s="24"/>
      <c r="HW47" s="24"/>
      <c r="HX47" s="24"/>
      <c r="HY47" s="24"/>
      <c r="HZ47" s="24"/>
      <c r="IA47" s="24"/>
      <c r="IB47" s="24"/>
      <c r="IC47" s="24"/>
      <c r="ID47" s="24"/>
      <c r="IE47" s="24"/>
      <c r="IF47" s="24"/>
      <c r="IG47" s="24"/>
      <c r="IH47" s="24"/>
      <c r="II47" s="24"/>
      <c r="IJ47" s="24"/>
      <c r="IK47" s="24"/>
      <c r="IL47" s="24"/>
      <c r="IM47" s="24"/>
      <c r="IN47" s="25"/>
      <c r="IO47" s="25"/>
      <c r="IP47" s="294"/>
      <c r="IQ47" s="24"/>
      <c r="IR47" s="24"/>
      <c r="IS47" s="170"/>
      <c r="IT47" s="170"/>
      <c r="IU47" s="170"/>
      <c r="IV47" s="274"/>
      <c r="IW47" s="170"/>
      <c r="IX47" s="170"/>
      <c r="IY47"/>
      <c r="IZ47"/>
      <c r="JA47" s="170"/>
      <c r="JB47" s="170"/>
      <c r="JC47" s="170"/>
      <c r="JD47"/>
      <c r="JE47" s="170"/>
      <c r="JF47" s="276"/>
      <c r="JG47" s="170"/>
      <c r="JH47" s="170"/>
      <c r="JI47" s="170"/>
      <c r="JJ47"/>
      <c r="JK47"/>
      <c r="JL47"/>
      <c r="JM47" s="279"/>
      <c r="JN47"/>
      <c r="JO47"/>
      <c r="JP47"/>
      <c r="JQ47"/>
      <c r="JR47" s="170"/>
      <c r="JS47" s="170"/>
      <c r="JT47" s="170"/>
      <c r="JU47" s="170"/>
      <c r="JV47" s="170"/>
      <c r="JW47" s="170"/>
      <c r="JX47"/>
      <c r="JY47" s="170"/>
      <c r="JZ47" s="170"/>
      <c r="KA47" s="170"/>
      <c r="KB47" s="170"/>
      <c r="KC47" s="170"/>
      <c r="KD47" s="170"/>
      <c r="KE47"/>
    </row>
    <row r="48" spans="1:291" s="4" customFormat="1" x14ac:dyDescent="0.25">
      <c r="A48" s="311"/>
      <c r="B48" s="15" t="s">
        <v>1424</v>
      </c>
      <c r="C48" s="17" t="s">
        <v>106</v>
      </c>
      <c r="D48" s="26" t="s">
        <v>111</v>
      </c>
      <c r="E48" s="88">
        <v>43683</v>
      </c>
      <c r="F48" s="23"/>
      <c r="G48" s="94"/>
      <c r="H48" s="51"/>
      <c r="I48" s="377">
        <v>0</v>
      </c>
      <c r="J48" s="20">
        <v>44138</v>
      </c>
      <c r="K48" s="100">
        <f t="shared" si="5"/>
        <v>14</v>
      </c>
      <c r="L48" s="121">
        <v>6</v>
      </c>
      <c r="M48" s="4" t="s">
        <v>117</v>
      </c>
      <c r="N48" s="19"/>
      <c r="O48" s="22"/>
      <c r="P48" s="16">
        <v>3</v>
      </c>
      <c r="Q48" s="121"/>
      <c r="R48" s="11"/>
      <c r="S48" s="11"/>
      <c r="T48" s="145">
        <v>13682</v>
      </c>
      <c r="U48" s="130" t="s">
        <v>108</v>
      </c>
      <c r="V48" s="130" t="s">
        <v>108</v>
      </c>
      <c r="W48" s="130" t="s">
        <v>1032</v>
      </c>
      <c r="X48" s="131">
        <v>7706255238</v>
      </c>
      <c r="Y48" s="129">
        <f ca="1">ROUNDDOWN(YEARFRAC(DATE(IF(VALUE(LEFT(X48,2))&lt;VALUE(RIGHT(YEAR(TODAY()),2)),"20","19")&amp;LEFT(X48,2),IF(VALUE(MID(X48,3,1))&gt;4,MID(X48,3,2)-50,MID(X48,3,2)),MID(X48,5,2)),Z48,1),0)</f>
        <v>43</v>
      </c>
      <c r="Z48" s="132">
        <v>44138</v>
      </c>
      <c r="AA48" s="129">
        <v>5</v>
      </c>
      <c r="AB48" s="133">
        <v>14</v>
      </c>
      <c r="AC48" s="134" t="s">
        <v>53</v>
      </c>
      <c r="AD48" s="135" t="s">
        <v>1022</v>
      </c>
      <c r="AE48" s="136" t="s">
        <v>1328</v>
      </c>
      <c r="AF48" s="204"/>
      <c r="AG48" s="204"/>
      <c r="AH48" s="204"/>
      <c r="AI48" s="204"/>
      <c r="AJ48" s="204"/>
      <c r="AK48" s="204"/>
      <c r="AL48" s="137">
        <v>20.3</v>
      </c>
      <c r="AM48" s="137">
        <v>74.900000000000006</v>
      </c>
      <c r="AN48" s="156">
        <v>40.6</v>
      </c>
      <c r="AO48" s="155">
        <v>59.4</v>
      </c>
      <c r="AP48" s="156">
        <f>AN48/AO48</f>
        <v>0.6835016835016835</v>
      </c>
      <c r="AQ48" s="137">
        <v>4.4000000000000004</v>
      </c>
      <c r="AR48" s="186">
        <v>25.7</v>
      </c>
      <c r="AS48" s="137">
        <v>2.88</v>
      </c>
      <c r="AT48" s="137">
        <v>15.9</v>
      </c>
      <c r="AU48" s="155">
        <v>15.2</v>
      </c>
      <c r="AV48" s="137">
        <v>13.9</v>
      </c>
      <c r="AW48" s="137">
        <v>33.4</v>
      </c>
      <c r="AX48" s="137">
        <v>29.2</v>
      </c>
      <c r="AY48" s="137">
        <v>32</v>
      </c>
      <c r="AZ48" s="137">
        <v>5.45</v>
      </c>
      <c r="BA48" s="137">
        <v>23.9</v>
      </c>
      <c r="BB48" s="137">
        <v>12.5</v>
      </c>
      <c r="BC48" s="137">
        <v>43.6</v>
      </c>
      <c r="BD48" s="137">
        <v>9.8000000000000004E-2</v>
      </c>
      <c r="BE48" s="137">
        <v>5.23</v>
      </c>
      <c r="BF48" s="137">
        <f>DL48+DN48</f>
        <v>28.2</v>
      </c>
      <c r="BG48" s="137">
        <v>14.6</v>
      </c>
      <c r="BH48" s="138">
        <v>2465</v>
      </c>
      <c r="BI48" s="137">
        <v>13.4</v>
      </c>
      <c r="BJ48" s="137">
        <v>14.4</v>
      </c>
      <c r="BK48" s="137">
        <v>10.4</v>
      </c>
      <c r="BL48" s="137">
        <v>71.5</v>
      </c>
      <c r="BM48" s="139">
        <v>0.14000000000000001</v>
      </c>
      <c r="BN48" s="137">
        <v>8.82</v>
      </c>
      <c r="BO48" s="137">
        <v>83.77</v>
      </c>
      <c r="BP48" s="137">
        <v>9.0299999999999994</v>
      </c>
      <c r="BQ48" s="137">
        <v>7.24</v>
      </c>
      <c r="BR48" s="138">
        <v>7381</v>
      </c>
      <c r="BS48" s="138">
        <f>CY48/9</f>
        <v>2850.5555555555557</v>
      </c>
      <c r="BT48" s="137">
        <v>79.599999999999994</v>
      </c>
      <c r="BU48" s="137">
        <v>14.1</v>
      </c>
      <c r="BV48" s="137">
        <v>68.2</v>
      </c>
      <c r="BW48" s="138">
        <v>2406</v>
      </c>
      <c r="BX48" s="137">
        <v>52.2</v>
      </c>
      <c r="BY48" s="137">
        <v>99</v>
      </c>
      <c r="BZ48" s="138">
        <v>2111</v>
      </c>
      <c r="CA48" s="138">
        <v>4922</v>
      </c>
      <c r="CB48" s="137">
        <v>1.96</v>
      </c>
      <c r="CC48" s="137">
        <v>0.32</v>
      </c>
      <c r="CD48" s="186" t="s">
        <v>1275</v>
      </c>
      <c r="CE48" s="186">
        <f>AL48+BN48+BV48+CC48+CB48</f>
        <v>99.6</v>
      </c>
      <c r="CF48" s="186" t="s">
        <v>1275</v>
      </c>
      <c r="CG48" s="186">
        <f>AM48+BI48+BE48+(DC48*100/AL48)+(CC48*100/AL48)</f>
        <v>95.697487684729083</v>
      </c>
      <c r="CH48" s="137">
        <v>1.87</v>
      </c>
      <c r="CI48" s="137">
        <f>CH48*100/AM48</f>
        <v>2.4966622162883843</v>
      </c>
      <c r="CJ48" s="137">
        <v>13.7</v>
      </c>
      <c r="CK48" s="138" t="s">
        <v>1023</v>
      </c>
      <c r="CL48" s="137">
        <v>1.99</v>
      </c>
      <c r="CM48" s="137">
        <v>22.8</v>
      </c>
      <c r="CN48" s="186" t="s">
        <v>1275</v>
      </c>
      <c r="CO48" s="137">
        <v>0.65</v>
      </c>
      <c r="CP48" s="137">
        <v>2.14</v>
      </c>
      <c r="CQ48" s="137">
        <v>24.1</v>
      </c>
      <c r="CR48" s="137">
        <v>36.799999999999997</v>
      </c>
      <c r="CS48" s="137">
        <v>14.5</v>
      </c>
      <c r="CT48" s="137">
        <v>24.6</v>
      </c>
      <c r="CU48" s="137">
        <v>59.8</v>
      </c>
      <c r="CV48" s="137">
        <v>1.96</v>
      </c>
      <c r="CW48" s="137"/>
      <c r="CX48" s="186" t="s">
        <v>1275</v>
      </c>
      <c r="CY48" s="133">
        <v>25655</v>
      </c>
      <c r="CZ48" s="137">
        <v>2.75</v>
      </c>
      <c r="DA48" s="137">
        <v>29.7</v>
      </c>
      <c r="DB48" s="186" t="s">
        <v>1275</v>
      </c>
      <c r="DC48" s="139">
        <v>0.12</v>
      </c>
      <c r="DD48" s="138">
        <v>15568</v>
      </c>
      <c r="DE48" s="137">
        <v>16.8</v>
      </c>
      <c r="DF48" s="137">
        <v>19.3</v>
      </c>
      <c r="DG48" s="137">
        <v>1.8</v>
      </c>
      <c r="DH48" s="137">
        <f>DG48-CC48</f>
        <v>1.48</v>
      </c>
      <c r="DI48" s="137"/>
      <c r="DJ48" s="186" t="s">
        <v>1275</v>
      </c>
      <c r="DK48" s="137">
        <v>0.24</v>
      </c>
      <c r="DL48" s="137">
        <v>28.2</v>
      </c>
      <c r="DM48" s="137">
        <v>71.5</v>
      </c>
      <c r="DN48" s="139">
        <v>0</v>
      </c>
      <c r="DO48" s="137">
        <v>13.2</v>
      </c>
      <c r="DP48" s="137">
        <v>99.5</v>
      </c>
      <c r="DQ48" s="138">
        <v>2215</v>
      </c>
      <c r="DR48" s="133"/>
      <c r="DS48" s="186" t="s">
        <v>1275</v>
      </c>
      <c r="DT48" s="138">
        <f>DU48*5</f>
        <v>7875</v>
      </c>
      <c r="DU48" s="138">
        <v>1575</v>
      </c>
      <c r="DV48" s="138">
        <v>1998</v>
      </c>
      <c r="DW48" s="138">
        <v>1242</v>
      </c>
      <c r="DX48" s="186" t="s">
        <v>1275</v>
      </c>
      <c r="DY48" s="138"/>
      <c r="DZ48" s="138"/>
      <c r="EA48" s="137"/>
      <c r="EB48" s="137"/>
      <c r="EC48" s="137"/>
      <c r="ED48" s="137"/>
      <c r="EE48" s="137"/>
      <c r="EF48" s="186" t="s">
        <v>1275</v>
      </c>
      <c r="EG48" s="137" t="s">
        <v>1023</v>
      </c>
      <c r="EH48" s="137" t="s">
        <v>1023</v>
      </c>
      <c r="EI48" s="137" t="s">
        <v>1023</v>
      </c>
      <c r="EJ48" s="137" t="s">
        <v>1023</v>
      </c>
      <c r="EK48" s="137" t="s">
        <v>1023</v>
      </c>
      <c r="EL48" s="137" t="s">
        <v>1023</v>
      </c>
      <c r="EM48" s="137" t="s">
        <v>1023</v>
      </c>
      <c r="EN48" s="137" t="s">
        <v>1023</v>
      </c>
      <c r="EO48" s="137" t="s">
        <v>1023</v>
      </c>
      <c r="EP48" s="137" t="s">
        <v>1023</v>
      </c>
      <c r="EQ48" s="137" t="s">
        <v>1023</v>
      </c>
      <c r="ER48" s="137" t="s">
        <v>1023</v>
      </c>
      <c r="ES48" s="137" t="s">
        <v>1023</v>
      </c>
      <c r="ET48" s="137" t="s">
        <v>1023</v>
      </c>
      <c r="EU48" s="137" t="s">
        <v>1023</v>
      </c>
      <c r="EV48" s="137" t="s">
        <v>1023</v>
      </c>
      <c r="EW48" s="137" t="s">
        <v>1023</v>
      </c>
      <c r="EX48" s="137" t="s">
        <v>1023</v>
      </c>
      <c r="EY48" s="137" t="s">
        <v>1023</v>
      </c>
      <c r="EZ48" s="137" t="s">
        <v>1023</v>
      </c>
      <c r="FA48" s="137" t="s">
        <v>1023</v>
      </c>
      <c r="FB48" s="186" t="s">
        <v>1275</v>
      </c>
      <c r="FC48" s="137"/>
      <c r="FD48" s="137"/>
      <c r="FE48" s="137"/>
      <c r="FF48" s="137"/>
      <c r="FG48" s="137"/>
      <c r="FH48" s="190"/>
      <c r="FI48" s="190"/>
      <c r="FJ48" s="372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 s="5"/>
      <c r="HO48" s="5"/>
      <c r="HP48" s="17"/>
      <c r="HQ48" s="23"/>
      <c r="HR48" s="23"/>
      <c r="HS48" s="23"/>
      <c r="HT48" s="17"/>
      <c r="HU48" s="17"/>
      <c r="HV48" s="24"/>
      <c r="HW48" s="24"/>
      <c r="HX48" s="24"/>
      <c r="HY48" s="24"/>
      <c r="HZ48" s="24"/>
      <c r="IA48" s="24"/>
      <c r="IB48" s="24"/>
      <c r="IC48" s="24"/>
      <c r="ID48" s="24"/>
      <c r="IE48" s="24"/>
      <c r="IF48" s="24"/>
      <c r="IG48" s="24"/>
      <c r="IH48" s="24"/>
      <c r="II48" s="24"/>
      <c r="IJ48" s="24"/>
      <c r="IK48" s="24"/>
      <c r="IL48" s="24"/>
      <c r="IM48" s="24"/>
      <c r="IN48" s="25"/>
      <c r="IO48" s="25"/>
      <c r="IP48" s="294"/>
      <c r="IQ48" s="24"/>
      <c r="IR48" s="24"/>
      <c r="IS48" s="170"/>
      <c r="IT48" s="170"/>
      <c r="IU48" s="170"/>
      <c r="IV48" s="274"/>
      <c r="IW48" s="170"/>
      <c r="IX48" s="170"/>
      <c r="IY48"/>
      <c r="IZ48"/>
      <c r="JA48" s="170"/>
      <c r="JB48" s="170"/>
      <c r="JC48" s="170"/>
      <c r="JD48"/>
      <c r="JE48" s="170"/>
      <c r="JF48" s="276"/>
      <c r="JG48" s="170"/>
      <c r="JH48" s="170"/>
      <c r="JI48" s="170"/>
      <c r="JJ48"/>
      <c r="JK48"/>
      <c r="JL48"/>
      <c r="JM48" s="279"/>
      <c r="JN48"/>
      <c r="JO48"/>
      <c r="JP48"/>
      <c r="JQ48"/>
      <c r="JR48" s="170"/>
      <c r="JS48" s="170"/>
      <c r="JT48" s="170"/>
      <c r="JU48" s="170"/>
      <c r="JV48" s="170"/>
      <c r="JW48" s="170"/>
      <c r="JX48"/>
      <c r="JY48" s="170"/>
      <c r="JZ48" s="170"/>
      <c r="KA48" s="170"/>
      <c r="KB48" s="170"/>
      <c r="KC48" s="170"/>
      <c r="KD48" s="170"/>
      <c r="KE48"/>
    </row>
    <row r="49" spans="1:291" s="4" customFormat="1" x14ac:dyDescent="0.25">
      <c r="A49" s="311"/>
      <c r="B49" s="15" t="s">
        <v>1424</v>
      </c>
      <c r="C49" s="17" t="s">
        <v>106</v>
      </c>
      <c r="D49" s="26" t="s">
        <v>111</v>
      </c>
      <c r="E49" s="88">
        <v>43683</v>
      </c>
      <c r="F49" s="27">
        <v>44161</v>
      </c>
      <c r="G49" s="94">
        <f>DATEDIF(E49, F49, "m")</f>
        <v>15</v>
      </c>
      <c r="H49" s="16">
        <v>1</v>
      </c>
      <c r="I49" s="377"/>
      <c r="J49" s="20" t="s">
        <v>316</v>
      </c>
      <c r="K49" s="100"/>
      <c r="L49" s="121"/>
      <c r="N49" s="19"/>
      <c r="O49" s="22"/>
      <c r="P49" s="16"/>
      <c r="Q49" s="121"/>
      <c r="R49" s="11"/>
      <c r="S49" s="11"/>
      <c r="T49" s="145"/>
      <c r="U49" s="130"/>
      <c r="V49" s="130"/>
      <c r="W49" s="130"/>
      <c r="X49" s="131"/>
      <c r="Y49" s="129"/>
      <c r="Z49" s="132"/>
      <c r="AA49" s="129"/>
      <c r="AB49" s="133"/>
      <c r="AC49" s="134"/>
      <c r="AD49" s="135"/>
      <c r="AE49" s="136"/>
      <c r="AF49" s="204"/>
      <c r="AG49" s="204"/>
      <c r="AH49" s="204"/>
      <c r="AI49" s="204"/>
      <c r="AJ49" s="204"/>
      <c r="AK49" s="204"/>
      <c r="AL49" s="137"/>
      <c r="AM49" s="137"/>
      <c r="AN49" s="156"/>
      <c r="AO49" s="155"/>
      <c r="AP49" s="156"/>
      <c r="AQ49" s="137"/>
      <c r="AR49" s="186"/>
      <c r="AS49" s="137"/>
      <c r="AT49" s="137"/>
      <c r="AU49" s="155"/>
      <c r="AV49" s="137"/>
      <c r="AW49" s="137"/>
      <c r="AX49" s="137"/>
      <c r="AY49" s="137"/>
      <c r="AZ49" s="137"/>
      <c r="BA49" s="137"/>
      <c r="BB49" s="137"/>
      <c r="BC49" s="137"/>
      <c r="BD49" s="137"/>
      <c r="BE49" s="137"/>
      <c r="BF49" s="137"/>
      <c r="BG49" s="137"/>
      <c r="BH49" s="138"/>
      <c r="BI49" s="137"/>
      <c r="BJ49" s="137"/>
      <c r="BK49" s="137"/>
      <c r="BL49" s="137"/>
      <c r="BM49" s="139"/>
      <c r="BN49" s="137"/>
      <c r="BO49" s="137"/>
      <c r="BP49" s="137"/>
      <c r="BQ49" s="137"/>
      <c r="BR49" s="138"/>
      <c r="BS49" s="138"/>
      <c r="BT49" s="137"/>
      <c r="BU49" s="137"/>
      <c r="BV49" s="137"/>
      <c r="BW49" s="138"/>
      <c r="BX49" s="137"/>
      <c r="BY49" s="137"/>
      <c r="BZ49" s="138"/>
      <c r="CA49" s="138"/>
      <c r="CB49" s="137"/>
      <c r="CC49" s="137"/>
      <c r="CD49" s="186"/>
      <c r="CE49" s="186"/>
      <c r="CF49" s="186"/>
      <c r="CG49" s="186"/>
      <c r="CH49" s="137"/>
      <c r="CI49" s="137"/>
      <c r="CJ49" s="137"/>
      <c r="CK49" s="138"/>
      <c r="CL49" s="137"/>
      <c r="CM49" s="137"/>
      <c r="CN49" s="186"/>
      <c r="CO49" s="137"/>
      <c r="CP49" s="137"/>
      <c r="CQ49" s="137"/>
      <c r="CR49" s="137"/>
      <c r="CS49" s="137"/>
      <c r="CT49" s="137"/>
      <c r="CU49" s="137"/>
      <c r="CV49" s="137"/>
      <c r="CW49" s="137"/>
      <c r="CX49" s="186"/>
      <c r="CY49" s="133"/>
      <c r="CZ49" s="137"/>
      <c r="DA49" s="137"/>
      <c r="DB49" s="186"/>
      <c r="DC49" s="139"/>
      <c r="DD49" s="138"/>
      <c r="DE49" s="137"/>
      <c r="DF49" s="137"/>
      <c r="DG49" s="137"/>
      <c r="DH49" s="137"/>
      <c r="DI49" s="137"/>
      <c r="DJ49" s="186"/>
      <c r="DK49" s="137"/>
      <c r="DL49" s="137"/>
      <c r="DM49" s="137"/>
      <c r="DN49" s="139"/>
      <c r="DO49" s="137"/>
      <c r="DP49" s="137"/>
      <c r="DQ49" s="138"/>
      <c r="DR49" s="133"/>
      <c r="DS49" s="186"/>
      <c r="DT49" s="138"/>
      <c r="DU49" s="138"/>
      <c r="DV49" s="138"/>
      <c r="DW49" s="138"/>
      <c r="DX49" s="186"/>
      <c r="DY49" s="138"/>
      <c r="DZ49" s="138"/>
      <c r="EA49" s="137"/>
      <c r="EB49" s="137"/>
      <c r="EC49" s="137"/>
      <c r="ED49" s="137"/>
      <c r="EE49" s="137"/>
      <c r="EF49" s="186"/>
      <c r="EG49" s="137"/>
      <c r="EH49" s="137"/>
      <c r="EI49" s="137"/>
      <c r="EJ49" s="137"/>
      <c r="EK49" s="137"/>
      <c r="EL49" s="137"/>
      <c r="EM49" s="137"/>
      <c r="EN49" s="137"/>
      <c r="EO49" s="137"/>
      <c r="EP49" s="137"/>
      <c r="EQ49" s="137"/>
      <c r="ER49" s="137"/>
      <c r="ES49" s="137"/>
      <c r="ET49" s="137"/>
      <c r="EU49" s="137"/>
      <c r="EV49" s="137"/>
      <c r="EW49" s="137"/>
      <c r="EX49" s="137"/>
      <c r="EY49" s="137"/>
      <c r="EZ49" s="137"/>
      <c r="FA49" s="137"/>
      <c r="FB49" s="186"/>
      <c r="FC49" s="137"/>
      <c r="FD49" s="137"/>
      <c r="FE49" s="137"/>
      <c r="FF49" s="137"/>
      <c r="FG49" s="137"/>
      <c r="FH49" s="190"/>
      <c r="FI49" s="190"/>
      <c r="FJ49" s="5"/>
      <c r="GZ49" s="5"/>
      <c r="HO49" s="5" t="s">
        <v>108</v>
      </c>
      <c r="HP49" s="121">
        <v>37</v>
      </c>
      <c r="HQ49" s="27">
        <v>43683</v>
      </c>
      <c r="HR49" s="27"/>
      <c r="HS49" s="27">
        <v>44161</v>
      </c>
      <c r="HT49" s="121">
        <v>12</v>
      </c>
      <c r="HU49" s="121">
        <v>1</v>
      </c>
      <c r="HV49" s="121">
        <v>0</v>
      </c>
      <c r="HW49" s="121">
        <v>0</v>
      </c>
      <c r="HX49" s="121">
        <v>0</v>
      </c>
      <c r="HY49" s="121">
        <v>1</v>
      </c>
      <c r="HZ49" s="121">
        <v>1</v>
      </c>
      <c r="IA49" s="121">
        <v>0</v>
      </c>
      <c r="IB49" s="121">
        <v>0</v>
      </c>
      <c r="IC49" s="121">
        <v>0</v>
      </c>
      <c r="ID49" s="121">
        <v>0</v>
      </c>
      <c r="IE49" s="4" t="s">
        <v>83</v>
      </c>
      <c r="IF49" s="121">
        <v>0</v>
      </c>
      <c r="IG49" s="19"/>
      <c r="II49" s="121">
        <v>1</v>
      </c>
      <c r="IJ49" s="4" t="s">
        <v>79</v>
      </c>
      <c r="IK49" s="4" t="s">
        <v>80</v>
      </c>
      <c r="IM49" s="121">
        <v>1</v>
      </c>
      <c r="IN49" s="121">
        <v>0</v>
      </c>
      <c r="IP49" s="294"/>
      <c r="IQ49" s="24"/>
      <c r="IR49" s="24"/>
      <c r="IS49" s="170"/>
      <c r="IT49" s="170"/>
      <c r="IU49" s="170"/>
      <c r="IV49" s="274"/>
      <c r="IW49" s="170"/>
      <c r="IX49" s="170"/>
      <c r="IY49"/>
      <c r="IZ49"/>
      <c r="JA49" s="170"/>
      <c r="JB49" s="170"/>
      <c r="JC49" s="170"/>
      <c r="JD49"/>
      <c r="JE49" s="170"/>
      <c r="JF49" s="276"/>
      <c r="JG49" s="170"/>
      <c r="JH49" s="170"/>
      <c r="JI49" s="170"/>
      <c r="JJ49"/>
      <c r="JK49"/>
      <c r="JL49"/>
      <c r="JM49" s="279"/>
      <c r="JN49"/>
      <c r="JO49"/>
      <c r="JP49"/>
      <c r="JQ49"/>
      <c r="JR49" s="170"/>
      <c r="JS49" s="170"/>
      <c r="JT49" s="170"/>
      <c r="JU49" s="170"/>
      <c r="JV49" s="170"/>
      <c r="JW49" s="170"/>
      <c r="JX49"/>
      <c r="JY49" s="170"/>
      <c r="JZ49" s="170"/>
      <c r="KA49" s="170"/>
      <c r="KB49" s="170"/>
      <c r="KC49" s="170"/>
      <c r="KD49" s="170"/>
      <c r="KE49"/>
    </row>
    <row r="50" spans="1:291" s="4" customFormat="1" x14ac:dyDescent="0.25">
      <c r="A50" s="311"/>
      <c r="B50" s="15" t="s">
        <v>1424</v>
      </c>
      <c r="C50" s="17" t="s">
        <v>106</v>
      </c>
      <c r="D50" s="26" t="s">
        <v>111</v>
      </c>
      <c r="E50" s="88">
        <v>43683</v>
      </c>
      <c r="F50" s="23"/>
      <c r="G50" s="94"/>
      <c r="H50" s="51"/>
      <c r="I50" s="377">
        <v>0</v>
      </c>
      <c r="J50" s="20">
        <v>44783</v>
      </c>
      <c r="K50" s="100">
        <f>DATEDIF(E50, J50, "m")</f>
        <v>36</v>
      </c>
      <c r="L50" s="85">
        <v>7</v>
      </c>
      <c r="M50" s="4" t="s">
        <v>118</v>
      </c>
      <c r="N50" s="19">
        <v>370</v>
      </c>
      <c r="O50" s="22">
        <v>4</v>
      </c>
      <c r="P50" s="16">
        <v>3</v>
      </c>
      <c r="Q50" s="11"/>
      <c r="R50" s="11"/>
      <c r="S50" s="11"/>
      <c r="T50" s="145">
        <v>17861</v>
      </c>
      <c r="U50" s="190"/>
      <c r="V50" s="130" t="s">
        <v>108</v>
      </c>
      <c r="W50" s="130" t="s">
        <v>1032</v>
      </c>
      <c r="X50" s="129">
        <v>7706255238</v>
      </c>
      <c r="Y50" s="129">
        <f ca="1">ROUNDDOWN(YEARFRAC(DATE(IF(VALUE(LEFT(X50,2))&lt;VALUE(RIGHT(YEAR(TODAY()),2)),"20","19")&amp;LEFT(X50,2),IF(VALUE(MID(X50,3,1))&gt;4,MID(X50,3,2)-50,MID(X50,3,2)),MID(X50,5,2)),Z50,1),0)</f>
        <v>45</v>
      </c>
      <c r="Z50" s="132">
        <v>44783</v>
      </c>
      <c r="AA50" s="129">
        <v>6</v>
      </c>
      <c r="AB50" s="133">
        <f>DATEDIF(_xlfn.MINIFS(Z:Z,X:X,X50), Z50,  "m")</f>
        <v>34</v>
      </c>
      <c r="AC50" s="134" t="s">
        <v>113</v>
      </c>
      <c r="AD50" s="135" t="s">
        <v>1025</v>
      </c>
      <c r="AE50" s="136" t="s">
        <v>67</v>
      </c>
      <c r="AF50" s="198">
        <v>25</v>
      </c>
      <c r="AG50" s="198">
        <v>9.8000000000000007</v>
      </c>
      <c r="AH50" s="198">
        <v>62.8</v>
      </c>
      <c r="AI50" s="198">
        <v>2</v>
      </c>
      <c r="AJ50" s="198">
        <v>0.4</v>
      </c>
      <c r="AK50" s="198">
        <v>9.17</v>
      </c>
      <c r="AL50" s="133">
        <v>27.5</v>
      </c>
      <c r="AM50" s="137">
        <v>84.8</v>
      </c>
      <c r="AN50" s="137">
        <v>43.4</v>
      </c>
      <c r="AO50" s="137">
        <v>56.6</v>
      </c>
      <c r="AP50" s="137">
        <f>AN50/AO50</f>
        <v>0.7667844522968198</v>
      </c>
      <c r="AQ50" s="137">
        <v>3.94</v>
      </c>
      <c r="AR50" s="137">
        <v>6.12</v>
      </c>
      <c r="AS50" s="137">
        <v>3.88</v>
      </c>
      <c r="AT50" s="137">
        <v>5.35</v>
      </c>
      <c r="AU50" s="137">
        <v>8.65</v>
      </c>
      <c r="AV50" s="137">
        <v>6</v>
      </c>
      <c r="AW50" s="137">
        <v>28.7</v>
      </c>
      <c r="AX50" s="137">
        <v>52.3</v>
      </c>
      <c r="AY50" s="137">
        <v>16.100000000000001</v>
      </c>
      <c r="AZ50" s="137">
        <v>2.91</v>
      </c>
      <c r="BA50" s="137">
        <v>21.5</v>
      </c>
      <c r="BB50" s="137">
        <v>19.8</v>
      </c>
      <c r="BC50" s="137">
        <v>58.8</v>
      </c>
      <c r="BD50" s="137">
        <v>4.1000000000000002E-2</v>
      </c>
      <c r="BE50" s="137">
        <v>3.25</v>
      </c>
      <c r="BF50" s="137">
        <f>DL50+DN50</f>
        <v>16</v>
      </c>
      <c r="BG50" s="137">
        <v>14.3</v>
      </c>
      <c r="BH50" s="138">
        <v>1505</v>
      </c>
      <c r="BI50" s="137">
        <v>9.52</v>
      </c>
      <c r="BJ50" s="137">
        <v>5.05</v>
      </c>
      <c r="BK50" s="137">
        <v>12.6</v>
      </c>
      <c r="BL50" s="137">
        <v>68.8</v>
      </c>
      <c r="BM50" s="139">
        <v>0.23</v>
      </c>
      <c r="BN50" s="137">
        <v>10</v>
      </c>
      <c r="BO50" s="137">
        <v>85.97</v>
      </c>
      <c r="BP50" s="137">
        <v>9.42</v>
      </c>
      <c r="BQ50" s="137">
        <v>4.6100000000000003</v>
      </c>
      <c r="BR50" s="138">
        <v>3051</v>
      </c>
      <c r="BS50" s="138">
        <f>CY50/9</f>
        <v>2254.6666666666665</v>
      </c>
      <c r="BT50" s="137">
        <v>66.7</v>
      </c>
      <c r="BU50" s="137">
        <v>20.100000000000001</v>
      </c>
      <c r="BV50" s="137">
        <f>100-AL50-BN50-CB50-CC50</f>
        <v>59.980000000000004</v>
      </c>
      <c r="BW50" s="138">
        <v>1482</v>
      </c>
      <c r="BX50" s="137">
        <v>27.7</v>
      </c>
      <c r="BY50" s="137">
        <v>54.2</v>
      </c>
      <c r="BZ50" s="138">
        <v>4746</v>
      </c>
      <c r="CA50" s="138">
        <v>11550</v>
      </c>
      <c r="CB50" s="137">
        <v>2.12</v>
      </c>
      <c r="CC50" s="137">
        <v>0.4</v>
      </c>
      <c r="CD50" s="186" t="s">
        <v>1275</v>
      </c>
      <c r="CE50" s="186">
        <f>AL50+BN50+BV50+CC50+CB50</f>
        <v>100.00000000000001</v>
      </c>
      <c r="CF50" s="186" t="s">
        <v>1275</v>
      </c>
      <c r="CG50" s="186">
        <f>AM50+BI50+BE50+(DC50*100/AL50)+(CC50*100/AL50)</f>
        <v>99.206363636363633</v>
      </c>
      <c r="CH50" s="137">
        <v>6.26</v>
      </c>
      <c r="CI50" s="137">
        <f>CH50*100/AM50</f>
        <v>7.3820754716981138</v>
      </c>
      <c r="CJ50" s="137">
        <v>22.2</v>
      </c>
      <c r="CK50" s="138">
        <f>CJ50*BI50*AL50*AK50/1000</f>
        <v>53.295673199999996</v>
      </c>
      <c r="CL50" s="137">
        <v>9.01</v>
      </c>
      <c r="CM50" s="137">
        <v>32.1</v>
      </c>
      <c r="CN50" s="186" t="s">
        <v>1275</v>
      </c>
      <c r="CO50" s="137">
        <v>1.04</v>
      </c>
      <c r="CP50" s="137">
        <v>2.66</v>
      </c>
      <c r="CQ50" s="137">
        <v>22.4</v>
      </c>
      <c r="CR50" s="137">
        <v>32.799999999999997</v>
      </c>
      <c r="CS50" s="137">
        <v>18.2</v>
      </c>
      <c r="CT50" s="137">
        <v>26.6</v>
      </c>
      <c r="CU50" s="137">
        <v>62.7</v>
      </c>
      <c r="CV50" s="137">
        <v>0.7</v>
      </c>
      <c r="CW50" s="137"/>
      <c r="CX50" s="186" t="s">
        <v>1275</v>
      </c>
      <c r="CY50" s="133">
        <v>20292</v>
      </c>
      <c r="CZ50" s="137">
        <v>2.0099999999999998</v>
      </c>
      <c r="DA50" s="137" t="s">
        <v>1023</v>
      </c>
      <c r="DB50" s="186" t="s">
        <v>1275</v>
      </c>
      <c r="DC50" s="139">
        <v>0.05</v>
      </c>
      <c r="DD50" s="138">
        <v>12889</v>
      </c>
      <c r="DE50" s="137">
        <v>4.95</v>
      </c>
      <c r="DF50" s="137">
        <v>26.7</v>
      </c>
      <c r="DG50" s="137">
        <v>2.0099999999999998</v>
      </c>
      <c r="DH50" s="137">
        <f>DG50-CC50</f>
        <v>1.6099999999999999</v>
      </c>
      <c r="DI50" s="137">
        <v>49.5</v>
      </c>
      <c r="DJ50" s="186" t="s">
        <v>1275</v>
      </c>
      <c r="DK50" s="137">
        <v>0.64</v>
      </c>
      <c r="DL50" s="137">
        <v>16</v>
      </c>
      <c r="DM50" s="137">
        <v>83.4</v>
      </c>
      <c r="DN50" s="137">
        <v>0</v>
      </c>
      <c r="DO50" s="137">
        <v>14.7</v>
      </c>
      <c r="DP50" s="137">
        <v>99.8</v>
      </c>
      <c r="DQ50" s="138">
        <v>1183</v>
      </c>
      <c r="DR50" s="133"/>
      <c r="DS50" s="186" t="s">
        <v>1275</v>
      </c>
      <c r="DT50" s="133">
        <f>DU50*2</f>
        <v>5130</v>
      </c>
      <c r="DU50" s="138">
        <v>2565</v>
      </c>
      <c r="DV50" s="138">
        <v>1019</v>
      </c>
      <c r="DW50" s="138">
        <v>160</v>
      </c>
      <c r="DX50" s="186" t="s">
        <v>1275</v>
      </c>
      <c r="DY50" s="138">
        <f>AK50*AN50*AM50*AL50/1000</f>
        <v>928.08469599999989</v>
      </c>
      <c r="DZ50" s="138">
        <f>AK50*AM50*AO50*AL50/1000</f>
        <v>1210.3593040000001</v>
      </c>
      <c r="EA50" s="137"/>
      <c r="EB50" s="137"/>
      <c r="EC50" s="137"/>
      <c r="ED50" s="137"/>
      <c r="EE50" s="137"/>
      <c r="EF50" s="186" t="s">
        <v>1275</v>
      </c>
      <c r="EG50" s="137" t="s">
        <v>1023</v>
      </c>
      <c r="EH50" s="137" t="s">
        <v>1023</v>
      </c>
      <c r="EI50" s="137" t="s">
        <v>1023</v>
      </c>
      <c r="EJ50" s="137" t="s">
        <v>1023</v>
      </c>
      <c r="EK50" s="137" t="s">
        <v>1023</v>
      </c>
      <c r="EL50" s="137" t="s">
        <v>1023</v>
      </c>
      <c r="EM50" s="137" t="s">
        <v>1023</v>
      </c>
      <c r="EN50" s="137" t="s">
        <v>1023</v>
      </c>
      <c r="EO50" s="137" t="s">
        <v>1023</v>
      </c>
      <c r="EP50" s="137" t="s">
        <v>1023</v>
      </c>
      <c r="EQ50" s="137" t="s">
        <v>1023</v>
      </c>
      <c r="ER50" s="137" t="s">
        <v>1023</v>
      </c>
      <c r="ES50" s="137" t="s">
        <v>1023</v>
      </c>
      <c r="ET50" s="137" t="s">
        <v>1023</v>
      </c>
      <c r="EU50" s="137" t="s">
        <v>1023</v>
      </c>
      <c r="EV50" s="137" t="s">
        <v>1023</v>
      </c>
      <c r="EW50" s="137" t="s">
        <v>1023</v>
      </c>
      <c r="EX50" s="137" t="s">
        <v>1023</v>
      </c>
      <c r="EY50" s="137" t="s">
        <v>1023</v>
      </c>
      <c r="EZ50" s="137" t="s">
        <v>1023</v>
      </c>
      <c r="FA50" s="137" t="s">
        <v>1023</v>
      </c>
      <c r="FB50" s="186" t="s">
        <v>1275</v>
      </c>
      <c r="FC50" s="137"/>
      <c r="FD50" s="137"/>
      <c r="FE50" s="137"/>
      <c r="FF50" s="137"/>
      <c r="FG50" s="137"/>
      <c r="FH50" s="190"/>
      <c r="FI50" s="190"/>
      <c r="FJ50" s="380" t="s">
        <v>118</v>
      </c>
      <c r="FK50" t="s">
        <v>33</v>
      </c>
      <c r="FL50" t="s">
        <v>1667</v>
      </c>
      <c r="FM50" t="s">
        <v>1659</v>
      </c>
      <c r="FN50" t="s">
        <v>1665</v>
      </c>
      <c r="FO50" t="s">
        <v>1662</v>
      </c>
      <c r="FP50" t="s">
        <v>1659</v>
      </c>
      <c r="FQ50" t="s">
        <v>1659</v>
      </c>
      <c r="FR50" t="s">
        <v>1662</v>
      </c>
      <c r="FS50" t="s">
        <v>86</v>
      </c>
      <c r="FT50" t="s">
        <v>1665</v>
      </c>
      <c r="FU50" t="s">
        <v>1663</v>
      </c>
      <c r="FV50" t="s">
        <v>1660</v>
      </c>
      <c r="FW50" t="s">
        <v>1665</v>
      </c>
      <c r="FX50" t="s">
        <v>86</v>
      </c>
      <c r="FY50" t="s">
        <v>1661</v>
      </c>
      <c r="FZ50" t="s">
        <v>1658</v>
      </c>
      <c r="GA50" t="s">
        <v>1663</v>
      </c>
      <c r="GB50" t="s">
        <v>1663</v>
      </c>
      <c r="GC50" t="s">
        <v>1662</v>
      </c>
      <c r="GD50" t="s">
        <v>33</v>
      </c>
      <c r="GE50" t="s">
        <v>1660</v>
      </c>
      <c r="GF50" t="s">
        <v>1665</v>
      </c>
      <c r="GG50" t="s">
        <v>33</v>
      </c>
      <c r="GH50" t="s">
        <v>1659</v>
      </c>
      <c r="GI50" t="s">
        <v>86</v>
      </c>
      <c r="GJ50" t="s">
        <v>1660</v>
      </c>
      <c r="GK50" t="s">
        <v>33</v>
      </c>
      <c r="GL50" t="s">
        <v>86</v>
      </c>
      <c r="GM50" t="s">
        <v>1659</v>
      </c>
      <c r="GN50" t="s">
        <v>1659</v>
      </c>
      <c r="GO50" t="s">
        <v>33</v>
      </c>
      <c r="GP50" t="s">
        <v>1664</v>
      </c>
      <c r="GQ50" t="s">
        <v>1660</v>
      </c>
      <c r="GR50" t="s">
        <v>33</v>
      </c>
      <c r="GS50" t="s">
        <v>1659</v>
      </c>
      <c r="GT50" t="s">
        <v>1659</v>
      </c>
      <c r="GU50" t="s">
        <v>86</v>
      </c>
      <c r="GV50" t="s">
        <v>1662</v>
      </c>
      <c r="GW50" t="s">
        <v>1662</v>
      </c>
      <c r="GX50" t="s">
        <v>33</v>
      </c>
      <c r="GY50" t="s">
        <v>33</v>
      </c>
      <c r="GZ50" s="5"/>
      <c r="HO50" s="5"/>
      <c r="HP50" s="17"/>
      <c r="HQ50" s="23"/>
      <c r="HR50" s="23"/>
      <c r="HS50" s="23"/>
      <c r="HT50" s="17"/>
      <c r="HU50" s="17"/>
      <c r="HV50" s="24"/>
      <c r="HW50" s="24"/>
      <c r="HX50" s="24"/>
      <c r="HY50" s="24"/>
      <c r="HZ50" s="24"/>
      <c r="IA50" s="24"/>
      <c r="IB50" s="24"/>
      <c r="IC50" s="24"/>
      <c r="ID50" s="24"/>
      <c r="IE50" s="24"/>
      <c r="IF50" s="24"/>
      <c r="IG50" s="24"/>
      <c r="IH50" s="24"/>
      <c r="II50" s="24"/>
      <c r="IJ50" s="24"/>
      <c r="IK50" s="24"/>
      <c r="IL50" s="24"/>
      <c r="IM50" s="24"/>
      <c r="IN50" s="25"/>
      <c r="IO50" s="25"/>
      <c r="IP50" s="294"/>
      <c r="IQ50" s="24"/>
      <c r="IR50" s="24"/>
      <c r="IS50" s="170"/>
      <c r="IT50" s="170"/>
      <c r="IU50" s="170"/>
      <c r="IV50" s="274"/>
      <c r="IW50" s="170"/>
      <c r="IX50" s="170"/>
      <c r="IY50"/>
      <c r="IZ50"/>
      <c r="JA50" s="170"/>
      <c r="JB50" s="170"/>
      <c r="JC50" s="170"/>
      <c r="JD50"/>
      <c r="JE50" s="170"/>
      <c r="JF50" s="276"/>
      <c r="JG50" s="170"/>
      <c r="JH50" s="170"/>
      <c r="JI50" s="170"/>
      <c r="JJ50"/>
      <c r="JK50"/>
      <c r="JL50"/>
      <c r="JM50" s="279"/>
      <c r="JN50"/>
      <c r="JO50"/>
      <c r="JP50"/>
      <c r="JQ50"/>
      <c r="JR50" s="170"/>
      <c r="JS50" s="170"/>
      <c r="JT50" s="170"/>
      <c r="JU50" s="170"/>
      <c r="JV50" s="170"/>
      <c r="JW50" s="170"/>
      <c r="JX50"/>
      <c r="JY50" s="170"/>
      <c r="JZ50" s="170"/>
      <c r="KA50" s="170"/>
      <c r="KB50" s="170"/>
      <c r="KC50" s="170"/>
      <c r="KD50" s="170"/>
      <c r="KE50"/>
    </row>
    <row r="51" spans="1:291" s="4" customFormat="1" x14ac:dyDescent="0.25">
      <c r="A51" s="311"/>
      <c r="B51" s="15" t="s">
        <v>1424</v>
      </c>
      <c r="C51" s="17" t="s">
        <v>106</v>
      </c>
      <c r="D51" s="26" t="s">
        <v>111</v>
      </c>
      <c r="E51" s="88">
        <v>43683</v>
      </c>
      <c r="F51" s="23"/>
      <c r="G51" s="94"/>
      <c r="H51" s="51"/>
      <c r="I51" s="377">
        <v>0</v>
      </c>
      <c r="J51" s="20">
        <v>44873</v>
      </c>
      <c r="K51" s="100">
        <f>DATEDIF(E51, J51, "m")</f>
        <v>39</v>
      </c>
      <c r="L51" s="85">
        <v>8</v>
      </c>
      <c r="M51" s="4" t="s">
        <v>119</v>
      </c>
      <c r="N51" s="19">
        <v>400</v>
      </c>
      <c r="O51" s="22">
        <v>4</v>
      </c>
      <c r="P51" s="16">
        <v>3</v>
      </c>
      <c r="Q51" s="121"/>
      <c r="R51" s="11"/>
      <c r="S51" s="11"/>
      <c r="T51" s="145">
        <v>18285</v>
      </c>
      <c r="U51" s="130"/>
      <c r="V51" s="130" t="s">
        <v>108</v>
      </c>
      <c r="W51" s="130" t="s">
        <v>1032</v>
      </c>
      <c r="X51" s="131">
        <v>7706255238</v>
      </c>
      <c r="Y51" s="129">
        <v>45</v>
      </c>
      <c r="Z51" s="132">
        <v>44873</v>
      </c>
      <c r="AA51" s="129">
        <v>7</v>
      </c>
      <c r="AB51" s="133">
        <v>37</v>
      </c>
      <c r="AC51" s="134" t="s">
        <v>113</v>
      </c>
      <c r="AD51" s="135" t="s">
        <v>1025</v>
      </c>
      <c r="AE51" s="136" t="s">
        <v>75</v>
      </c>
      <c r="AF51" s="185">
        <v>26.7</v>
      </c>
      <c r="AG51" s="185">
        <v>10.5</v>
      </c>
      <c r="AH51" s="185">
        <v>60</v>
      </c>
      <c r="AI51" s="185">
        <v>2.1</v>
      </c>
      <c r="AJ51" s="185">
        <v>0.7</v>
      </c>
      <c r="AK51" s="185">
        <v>7.54</v>
      </c>
      <c r="AL51" s="133">
        <v>27.8</v>
      </c>
      <c r="AM51" s="137">
        <v>82.9</v>
      </c>
      <c r="AN51" s="137">
        <v>40.799999999999997</v>
      </c>
      <c r="AO51" s="137">
        <v>59.2</v>
      </c>
      <c r="AP51" s="137">
        <f>AN51/AO51</f>
        <v>0.68918918918918914</v>
      </c>
      <c r="AQ51" s="137">
        <v>4.07</v>
      </c>
      <c r="AR51" s="137">
        <v>9.24</v>
      </c>
      <c r="AS51" s="137">
        <v>4.4400000000000004</v>
      </c>
      <c r="AT51" s="137">
        <v>11.5</v>
      </c>
      <c r="AU51" s="137">
        <v>11.3</v>
      </c>
      <c r="AV51" s="137">
        <v>2.0299999999999998</v>
      </c>
      <c r="AW51" s="137">
        <v>29.3</v>
      </c>
      <c r="AX51" s="137">
        <v>38.299999999999997</v>
      </c>
      <c r="AY51" s="137">
        <v>26</v>
      </c>
      <c r="AZ51" s="137">
        <v>6.4</v>
      </c>
      <c r="BA51" s="137">
        <v>20.7</v>
      </c>
      <c r="BB51" s="137">
        <v>12.3</v>
      </c>
      <c r="BC51" s="137">
        <v>41.8</v>
      </c>
      <c r="BD51" s="137">
        <v>7.3899999999999999E-3</v>
      </c>
      <c r="BE51" s="137">
        <v>4.4000000000000004</v>
      </c>
      <c r="BF51" s="137">
        <v>21.6</v>
      </c>
      <c r="BG51" s="137">
        <v>23.3</v>
      </c>
      <c r="BH51" s="138">
        <v>1420.2</v>
      </c>
      <c r="BI51" s="137">
        <v>9.43</v>
      </c>
      <c r="BJ51" s="137">
        <v>6.41</v>
      </c>
      <c r="BK51" s="137">
        <v>15.1</v>
      </c>
      <c r="BL51" s="137">
        <v>47</v>
      </c>
      <c r="BM51" s="139">
        <v>0.31</v>
      </c>
      <c r="BN51" s="137">
        <v>8.6999999999999993</v>
      </c>
      <c r="BO51" s="137">
        <v>89.47</v>
      </c>
      <c r="BP51" s="137">
        <v>4.74</v>
      </c>
      <c r="BQ51" s="137">
        <v>5.8</v>
      </c>
      <c r="BR51" s="138">
        <v>3108</v>
      </c>
      <c r="BS51" s="138">
        <v>2315</v>
      </c>
      <c r="BT51" s="137">
        <v>62</v>
      </c>
      <c r="BU51" s="137">
        <v>10.4</v>
      </c>
      <c r="BV51" s="137">
        <f>100-AL51-BN51-CB51-CC51</f>
        <v>60.87</v>
      </c>
      <c r="BW51" s="138">
        <v>1014.1592920353984</v>
      </c>
      <c r="BX51" s="137">
        <v>23.9</v>
      </c>
      <c r="BY51" s="137">
        <v>39.4</v>
      </c>
      <c r="BZ51" s="138">
        <v>3674</v>
      </c>
      <c r="CA51" s="138">
        <v>9096</v>
      </c>
      <c r="CB51" s="137">
        <v>2.2000000000000002</v>
      </c>
      <c r="CC51" s="137">
        <v>0.43</v>
      </c>
      <c r="CD51" s="186" t="s">
        <v>1275</v>
      </c>
      <c r="CE51" s="186">
        <f>AL51+BN51+BV51+CC51+CB51</f>
        <v>100.00000000000001</v>
      </c>
      <c r="CF51" s="186" t="s">
        <v>1275</v>
      </c>
      <c r="CG51" s="186">
        <f>AM51+BI51+BE51+(DC51*100/AL51)+(CC51*100/AL51)</f>
        <v>98.496187050359723</v>
      </c>
      <c r="CH51" s="137">
        <v>2.5</v>
      </c>
      <c r="CI51" s="137">
        <f>CH51*100/AM51</f>
        <v>3.0156815440289502</v>
      </c>
      <c r="CJ51" s="137">
        <v>12.8</v>
      </c>
      <c r="CK51" s="138">
        <f>CJ51*BI51*AL51*AK51/1000</f>
        <v>25.301006848</v>
      </c>
      <c r="CL51" s="137">
        <v>4.95</v>
      </c>
      <c r="CM51" s="137">
        <v>24.9</v>
      </c>
      <c r="CN51" s="186" t="s">
        <v>1275</v>
      </c>
      <c r="CO51" s="137">
        <v>0.63</v>
      </c>
      <c r="CP51" s="137">
        <v>2.59</v>
      </c>
      <c r="CQ51" s="137">
        <v>24.6</v>
      </c>
      <c r="CR51" s="137">
        <v>33.799999999999997</v>
      </c>
      <c r="CS51" s="137">
        <v>17.600000000000001</v>
      </c>
      <c r="CT51" s="137">
        <v>24</v>
      </c>
      <c r="CU51" s="137">
        <v>64.599999999999994</v>
      </c>
      <c r="CV51" s="137">
        <v>0.33</v>
      </c>
      <c r="CW51" s="137"/>
      <c r="CX51" s="186" t="s">
        <v>1275</v>
      </c>
      <c r="CY51" s="133">
        <v>6945</v>
      </c>
      <c r="CZ51" s="137">
        <v>1.82</v>
      </c>
      <c r="DA51" s="137">
        <v>7.19</v>
      </c>
      <c r="DB51" s="186" t="s">
        <v>1275</v>
      </c>
      <c r="DC51" s="139">
        <v>6.0999999999999999E-2</v>
      </c>
      <c r="DD51" s="138">
        <v>16147</v>
      </c>
      <c r="DE51" s="137">
        <v>1.72</v>
      </c>
      <c r="DF51" s="137">
        <v>25.1</v>
      </c>
      <c r="DG51" s="137">
        <v>3.17</v>
      </c>
      <c r="DH51" s="137">
        <v>2.7399999999999998</v>
      </c>
      <c r="DI51" s="137">
        <v>61.3</v>
      </c>
      <c r="DJ51" s="186" t="s">
        <v>1275</v>
      </c>
      <c r="DK51" s="137">
        <v>0.22</v>
      </c>
      <c r="DL51" s="137">
        <v>21.6</v>
      </c>
      <c r="DM51" s="137">
        <v>78.099999999999994</v>
      </c>
      <c r="DN51" s="137">
        <v>0</v>
      </c>
      <c r="DO51" s="137">
        <v>9.8000000000000007</v>
      </c>
      <c r="DP51" s="137">
        <v>81.7</v>
      </c>
      <c r="DQ51" s="138" t="s">
        <v>1023</v>
      </c>
      <c r="DR51" s="133"/>
      <c r="DS51" s="186" t="s">
        <v>1275</v>
      </c>
      <c r="DT51" s="138">
        <f>DU51/1.1</f>
        <v>4353.6363636363631</v>
      </c>
      <c r="DU51" s="138">
        <v>4789</v>
      </c>
      <c r="DV51" s="138">
        <v>713.07692307692309</v>
      </c>
      <c r="DW51" s="138">
        <v>175</v>
      </c>
      <c r="DX51" s="186" t="s">
        <v>1275</v>
      </c>
      <c r="DY51" s="138">
        <f>AK51*AN51*AM51*AL51/1000</f>
        <v>708.97485984000002</v>
      </c>
      <c r="DZ51" s="138">
        <f>AK51*AM51*AO51*AL51/1000</f>
        <v>1028.70862016</v>
      </c>
      <c r="EA51" s="137"/>
      <c r="EB51" s="137"/>
      <c r="EC51" s="137"/>
      <c r="ED51" s="137"/>
      <c r="EE51" s="137"/>
      <c r="EF51" s="186" t="s">
        <v>1275</v>
      </c>
      <c r="EG51" s="137" t="s">
        <v>1023</v>
      </c>
      <c r="EH51" s="137" t="s">
        <v>1023</v>
      </c>
      <c r="EI51" s="137" t="s">
        <v>1023</v>
      </c>
      <c r="EJ51" s="137" t="s">
        <v>1023</v>
      </c>
      <c r="EK51" s="137" t="s">
        <v>1023</v>
      </c>
      <c r="EL51" s="137" t="s">
        <v>1023</v>
      </c>
      <c r="EM51" s="137" t="s">
        <v>1023</v>
      </c>
      <c r="EN51" s="137" t="s">
        <v>1023</v>
      </c>
      <c r="EO51" s="137" t="s">
        <v>1023</v>
      </c>
      <c r="EP51" s="137" t="s">
        <v>1023</v>
      </c>
      <c r="EQ51" s="137" t="s">
        <v>1023</v>
      </c>
      <c r="ER51" s="137" t="s">
        <v>1023</v>
      </c>
      <c r="ES51" s="137" t="s">
        <v>1023</v>
      </c>
      <c r="ET51" s="137" t="s">
        <v>1023</v>
      </c>
      <c r="EU51" s="137" t="s">
        <v>1023</v>
      </c>
      <c r="EV51" s="137" t="s">
        <v>1023</v>
      </c>
      <c r="EW51" s="137" t="s">
        <v>1023</v>
      </c>
      <c r="EX51" s="137" t="s">
        <v>1023</v>
      </c>
      <c r="EY51" s="137" t="s">
        <v>1023</v>
      </c>
      <c r="EZ51" s="137" t="s">
        <v>1023</v>
      </c>
      <c r="FA51" s="137" t="s">
        <v>1023</v>
      </c>
      <c r="FB51" s="186" t="s">
        <v>1275</v>
      </c>
      <c r="FC51" s="137"/>
      <c r="FD51" s="137"/>
      <c r="FE51" s="137"/>
      <c r="FF51" s="137"/>
      <c r="FG51" s="137"/>
      <c r="FH51" s="190"/>
      <c r="FI51" s="190"/>
      <c r="FJ51" s="372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 s="5"/>
      <c r="HO51" s="5"/>
      <c r="HP51" s="17"/>
      <c r="HQ51" s="23"/>
      <c r="HR51" s="23"/>
      <c r="HS51" s="23"/>
      <c r="HT51" s="17"/>
      <c r="HU51" s="17"/>
      <c r="HV51" s="24"/>
      <c r="HW51" s="24"/>
      <c r="HX51" s="24"/>
      <c r="HY51" s="24"/>
      <c r="HZ51" s="24"/>
      <c r="IA51" s="24"/>
      <c r="IB51" s="24"/>
      <c r="IC51" s="24"/>
      <c r="ID51" s="24"/>
      <c r="IE51" s="24"/>
      <c r="IF51" s="24"/>
      <c r="IG51" s="24"/>
      <c r="IH51" s="24"/>
      <c r="II51" s="24"/>
      <c r="IJ51" s="24"/>
      <c r="IK51" s="24"/>
      <c r="IL51" s="24"/>
      <c r="IM51" s="24"/>
      <c r="IN51" s="25"/>
      <c r="IO51" s="25"/>
      <c r="IP51" s="294"/>
      <c r="IQ51" s="24"/>
      <c r="IR51" s="24"/>
      <c r="IS51" s="170"/>
      <c r="IT51" s="170"/>
      <c r="IU51" s="170"/>
      <c r="IV51" s="274"/>
      <c r="IW51" s="170"/>
      <c r="IX51" s="170"/>
      <c r="IY51"/>
      <c r="IZ51"/>
      <c r="JA51" s="170"/>
      <c r="JB51" s="170"/>
      <c r="JC51" s="170"/>
      <c r="JD51"/>
      <c r="JE51" s="170"/>
      <c r="JF51" s="276"/>
      <c r="JG51" s="170"/>
      <c r="JH51" s="170"/>
      <c r="JI51" s="170"/>
      <c r="JJ51"/>
      <c r="JK51"/>
      <c r="JL51"/>
      <c r="JM51" s="279"/>
      <c r="JN51"/>
      <c r="JO51"/>
      <c r="JP51"/>
      <c r="JQ51"/>
      <c r="JR51" s="170"/>
      <c r="JS51" s="170"/>
      <c r="JT51" s="170"/>
      <c r="JU51" s="170"/>
      <c r="JV51" s="170"/>
      <c r="JW51" s="170"/>
      <c r="JX51"/>
      <c r="JY51" s="170"/>
      <c r="JZ51" s="170"/>
      <c r="KA51" s="170"/>
      <c r="KB51" s="170"/>
      <c r="KC51" s="170"/>
      <c r="KD51" s="170"/>
      <c r="KE51"/>
    </row>
    <row r="52" spans="1:291" s="4" customFormat="1" x14ac:dyDescent="0.25">
      <c r="A52" s="311"/>
      <c r="B52" s="15"/>
      <c r="C52" s="17"/>
      <c r="D52" s="26"/>
      <c r="E52" s="90"/>
      <c r="F52" s="23"/>
      <c r="G52" s="94"/>
      <c r="H52" s="51"/>
      <c r="I52" s="377"/>
      <c r="J52" s="20"/>
      <c r="K52" s="100"/>
      <c r="L52" s="85"/>
      <c r="N52" s="19"/>
      <c r="O52" s="22"/>
      <c r="P52" s="16"/>
      <c r="Q52" s="11"/>
      <c r="R52" s="11"/>
      <c r="S52" s="11"/>
      <c r="T52" s="145"/>
      <c r="U52" s="130"/>
      <c r="V52" s="130"/>
      <c r="W52" s="130"/>
      <c r="X52" s="131"/>
      <c r="Y52" s="129"/>
      <c r="Z52" s="132"/>
      <c r="AA52" s="129"/>
      <c r="AB52" s="133"/>
      <c r="AC52" s="134"/>
      <c r="AD52" s="135"/>
      <c r="AE52" s="136"/>
      <c r="AF52" s="220"/>
      <c r="AG52" s="220"/>
      <c r="AH52" s="220"/>
      <c r="AI52" s="220"/>
      <c r="AJ52" s="220"/>
      <c r="AK52" s="220"/>
      <c r="AL52" s="133"/>
      <c r="AM52" s="137"/>
      <c r="AN52" s="137"/>
      <c r="AO52" s="137"/>
      <c r="AP52" s="137"/>
      <c r="AQ52" s="137"/>
      <c r="AR52" s="137"/>
      <c r="AS52" s="137"/>
      <c r="AT52" s="137"/>
      <c r="AU52" s="137"/>
      <c r="AV52" s="137"/>
      <c r="AW52" s="137"/>
      <c r="AX52" s="137"/>
      <c r="AY52" s="137"/>
      <c r="AZ52" s="137"/>
      <c r="BA52" s="137"/>
      <c r="BB52" s="137"/>
      <c r="BC52" s="137"/>
      <c r="BD52" s="137"/>
      <c r="BE52" s="137"/>
      <c r="BF52" s="137"/>
      <c r="BG52" s="137"/>
      <c r="BH52" s="138"/>
      <c r="BI52" s="137"/>
      <c r="BJ52" s="137"/>
      <c r="BK52" s="137"/>
      <c r="BL52" s="137"/>
      <c r="BM52" s="139"/>
      <c r="BN52" s="137"/>
      <c r="BO52" s="137"/>
      <c r="BP52" s="137"/>
      <c r="BQ52" s="137"/>
      <c r="BR52" s="138"/>
      <c r="BS52" s="138"/>
      <c r="BT52" s="137"/>
      <c r="BU52" s="137"/>
      <c r="BV52" s="137"/>
      <c r="BW52" s="138"/>
      <c r="BX52" s="137"/>
      <c r="BY52" s="137"/>
      <c r="BZ52" s="138"/>
      <c r="CA52" s="138"/>
      <c r="CB52" s="137"/>
      <c r="CC52" s="137"/>
      <c r="CD52" s="186"/>
      <c r="CE52" s="186"/>
      <c r="CF52" s="186"/>
      <c r="CG52" s="186"/>
      <c r="CH52" s="137"/>
      <c r="CI52" s="137"/>
      <c r="CJ52" s="137"/>
      <c r="CK52" s="138"/>
      <c r="CL52" s="137"/>
      <c r="CM52" s="137"/>
      <c r="CN52" s="186"/>
      <c r="CO52" s="137"/>
      <c r="CP52" s="137"/>
      <c r="CQ52" s="137"/>
      <c r="CR52" s="137"/>
      <c r="CS52" s="137"/>
      <c r="CT52" s="137"/>
      <c r="CU52" s="137"/>
      <c r="CV52" s="137"/>
      <c r="CW52" s="137"/>
      <c r="CX52" s="186"/>
      <c r="CY52" s="133"/>
      <c r="CZ52" s="137"/>
      <c r="DA52" s="137"/>
      <c r="DB52" s="186"/>
      <c r="DC52" s="139"/>
      <c r="DD52" s="138"/>
      <c r="DE52" s="137"/>
      <c r="DF52" s="137"/>
      <c r="DG52" s="137"/>
      <c r="DH52" s="137"/>
      <c r="DI52" s="137"/>
      <c r="DJ52" s="186"/>
      <c r="DK52" s="137"/>
      <c r="DL52" s="137"/>
      <c r="DM52" s="137"/>
      <c r="DN52" s="137"/>
      <c r="DO52" s="137"/>
      <c r="DP52" s="137"/>
      <c r="DQ52" s="138"/>
      <c r="DR52" s="133"/>
      <c r="DS52" s="186"/>
      <c r="DT52" s="138"/>
      <c r="DU52" s="138"/>
      <c r="DV52" s="138"/>
      <c r="DW52" s="138"/>
      <c r="DX52" s="186"/>
      <c r="DY52" s="138"/>
      <c r="DZ52" s="138"/>
      <c r="EA52" s="137"/>
      <c r="EB52" s="137"/>
      <c r="EC52" s="137"/>
      <c r="ED52" s="137"/>
      <c r="EE52" s="137"/>
      <c r="EF52" s="186"/>
      <c r="EG52" s="137"/>
      <c r="EH52" s="137"/>
      <c r="EI52" s="137"/>
      <c r="EJ52" s="137"/>
      <c r="EK52" s="137"/>
      <c r="EL52" s="137"/>
      <c r="EM52" s="137"/>
      <c r="EN52" s="137"/>
      <c r="EO52" s="137"/>
      <c r="EP52" s="137"/>
      <c r="EQ52" s="137"/>
      <c r="ER52" s="137"/>
      <c r="ES52" s="137"/>
      <c r="ET52" s="137"/>
      <c r="EU52" s="137"/>
      <c r="EV52" s="137"/>
      <c r="EW52" s="137"/>
      <c r="EX52" s="137"/>
      <c r="EY52" s="137"/>
      <c r="EZ52" s="137"/>
      <c r="FA52" s="137"/>
      <c r="FB52" s="186"/>
      <c r="FC52" s="137"/>
      <c r="FD52" s="137"/>
      <c r="FE52" s="137"/>
      <c r="FF52" s="137"/>
      <c r="FG52" s="137"/>
      <c r="FH52" s="190"/>
      <c r="FI52" s="190"/>
      <c r="FJ52" s="5"/>
      <c r="GZ52" s="5"/>
      <c r="HO52" s="5"/>
      <c r="HP52" s="17"/>
      <c r="HQ52" s="23"/>
      <c r="HR52" s="23"/>
      <c r="HS52" s="23"/>
      <c r="HT52" s="17"/>
      <c r="HU52" s="17"/>
      <c r="HV52" s="24"/>
      <c r="HW52" s="24"/>
      <c r="HX52" s="24"/>
      <c r="HY52" s="24"/>
      <c r="HZ52" s="24"/>
      <c r="IA52" s="24"/>
      <c r="IB52" s="24"/>
      <c r="IC52" s="24"/>
      <c r="ID52" s="24"/>
      <c r="IE52" s="24"/>
      <c r="IF52" s="24"/>
      <c r="IG52" s="24"/>
      <c r="IH52" s="24"/>
      <c r="II52" s="24"/>
      <c r="IJ52" s="24"/>
      <c r="IK52" s="24"/>
      <c r="IL52" s="24"/>
      <c r="IM52" s="24"/>
      <c r="IN52" s="25"/>
      <c r="IO52" s="25"/>
      <c r="IP52" s="294"/>
      <c r="IQ52" s="24"/>
      <c r="IR52" s="24"/>
      <c r="IS52" s="170"/>
      <c r="IT52" s="170"/>
      <c r="IU52" s="170"/>
      <c r="IV52" s="274"/>
      <c r="IW52" s="170"/>
      <c r="IX52" s="170"/>
      <c r="IY52"/>
      <c r="IZ52"/>
      <c r="JA52" s="170"/>
      <c r="JB52" s="170"/>
      <c r="JC52" s="170"/>
      <c r="JD52"/>
      <c r="JE52" s="170"/>
      <c r="JF52" s="276"/>
      <c r="JG52" s="170"/>
      <c r="JH52" s="170"/>
      <c r="JI52" s="170"/>
      <c r="JJ52"/>
      <c r="JK52"/>
      <c r="JL52"/>
      <c r="JM52" s="279"/>
      <c r="JN52"/>
      <c r="JO52"/>
      <c r="JP52"/>
      <c r="JQ52"/>
      <c r="JR52" s="170"/>
      <c r="JS52" s="170"/>
      <c r="JT52" s="170"/>
      <c r="JU52" s="170"/>
      <c r="JV52" s="170"/>
      <c r="JW52" s="170"/>
      <c r="JX52"/>
      <c r="JY52" s="170"/>
      <c r="JZ52" s="170"/>
      <c r="KA52" s="170"/>
      <c r="KB52" s="170"/>
      <c r="KC52" s="170"/>
      <c r="KD52" s="170"/>
      <c r="KE52"/>
    </row>
    <row r="53" spans="1:291" s="4" customFormat="1" x14ac:dyDescent="0.25">
      <c r="A53" s="311"/>
      <c r="B53" s="15" t="s">
        <v>1426</v>
      </c>
      <c r="C53" s="17" t="s">
        <v>120</v>
      </c>
      <c r="D53" s="26" t="s">
        <v>121</v>
      </c>
      <c r="E53" s="88">
        <v>43944</v>
      </c>
      <c r="F53" s="23"/>
      <c r="G53" s="94"/>
      <c r="H53" s="51"/>
      <c r="I53" s="377">
        <v>0</v>
      </c>
      <c r="J53" s="20">
        <v>44026</v>
      </c>
      <c r="K53" s="100">
        <f>DATEDIF(E53, J53, "m")</f>
        <v>2</v>
      </c>
      <c r="L53" s="121">
        <v>1</v>
      </c>
      <c r="M53" s="4" t="s">
        <v>122</v>
      </c>
      <c r="N53" s="19">
        <v>214</v>
      </c>
      <c r="O53" s="22"/>
      <c r="P53" s="16">
        <v>3</v>
      </c>
      <c r="Q53" s="11"/>
      <c r="R53" s="11"/>
      <c r="S53" s="11"/>
      <c r="T53" s="145">
        <v>13121</v>
      </c>
      <c r="U53" s="130" t="s">
        <v>1033</v>
      </c>
      <c r="V53" s="130" t="s">
        <v>1033</v>
      </c>
      <c r="W53" s="130" t="s">
        <v>1034</v>
      </c>
      <c r="X53" s="131">
        <v>5405073993</v>
      </c>
      <c r="Y53" s="129">
        <f ca="1">ROUNDDOWN(YEARFRAC(DATE(IF(VALUE(LEFT(X53,2))&lt;VALUE(RIGHT(YEAR(TODAY()),2)),"20","19")&amp;LEFT(X53,2),IF(VALUE(MID(X53,3,1))&gt;4,MID(X53,3,2)-50,MID(X53,3,2)),MID(X53,5,2)),Z53,1),0)</f>
        <v>66</v>
      </c>
      <c r="Z53" s="132">
        <v>44026</v>
      </c>
      <c r="AA53" s="129">
        <v>1</v>
      </c>
      <c r="AB53" s="133">
        <v>0</v>
      </c>
      <c r="AC53" s="134" t="s">
        <v>53</v>
      </c>
      <c r="AD53" s="183" t="s">
        <v>1022</v>
      </c>
      <c r="AE53" s="136" t="s">
        <v>1318</v>
      </c>
      <c r="AF53" s="185">
        <v>21.8</v>
      </c>
      <c r="AG53" s="185">
        <v>5.5</v>
      </c>
      <c r="AH53" s="196">
        <v>72.400000000000006</v>
      </c>
      <c r="AI53" s="185">
        <v>0.3</v>
      </c>
      <c r="AJ53" s="185">
        <v>0</v>
      </c>
      <c r="AK53" s="197">
        <v>2.93</v>
      </c>
      <c r="AL53" s="137">
        <v>21.4</v>
      </c>
      <c r="AM53" s="133">
        <v>78.5</v>
      </c>
      <c r="AN53" s="133">
        <v>69.900000000000006</v>
      </c>
      <c r="AO53" s="133">
        <v>30.1</v>
      </c>
      <c r="AP53" s="137">
        <f>AN53/AO53</f>
        <v>2.3222591362126246</v>
      </c>
      <c r="AQ53" s="137">
        <v>3.39</v>
      </c>
      <c r="AR53" s="137">
        <v>3.27</v>
      </c>
      <c r="AS53" s="137">
        <v>6.27</v>
      </c>
      <c r="AT53" s="137">
        <v>17.5</v>
      </c>
      <c r="AU53" s="137">
        <v>11.3</v>
      </c>
      <c r="AV53" s="137">
        <v>16.7</v>
      </c>
      <c r="AW53" s="137">
        <v>42.6</v>
      </c>
      <c r="AX53" s="137">
        <v>22.7</v>
      </c>
      <c r="AY53" s="137">
        <v>28.7</v>
      </c>
      <c r="AZ53" s="137">
        <v>6</v>
      </c>
      <c r="BA53" s="137">
        <v>28.2</v>
      </c>
      <c r="BB53" s="137">
        <v>17.600000000000001</v>
      </c>
      <c r="BC53" s="137">
        <v>43.4</v>
      </c>
      <c r="BD53" s="137">
        <v>0.78</v>
      </c>
      <c r="BE53" s="137">
        <v>5.7</v>
      </c>
      <c r="BF53" s="137" t="s">
        <v>1023</v>
      </c>
      <c r="BG53" s="137">
        <v>28.6</v>
      </c>
      <c r="BH53" s="133">
        <v>2377</v>
      </c>
      <c r="BI53" s="137">
        <v>12</v>
      </c>
      <c r="BJ53" s="155">
        <v>21.8</v>
      </c>
      <c r="BK53" s="137">
        <v>14.2</v>
      </c>
      <c r="BL53" s="160">
        <v>98.1</v>
      </c>
      <c r="BM53" s="139">
        <v>4.5999999999999999E-2</v>
      </c>
      <c r="BN53" s="137">
        <v>5.4</v>
      </c>
      <c r="BO53" s="137">
        <v>85.52</v>
      </c>
      <c r="BP53" s="137">
        <v>7.52</v>
      </c>
      <c r="BQ53" s="137">
        <v>6.92</v>
      </c>
      <c r="BR53" s="133">
        <v>4520</v>
      </c>
      <c r="BS53" s="138">
        <f>CY53/9</f>
        <v>1936.1111111111111</v>
      </c>
      <c r="BT53" s="137">
        <v>61.4</v>
      </c>
      <c r="BU53" s="137">
        <v>8.11</v>
      </c>
      <c r="BV53" s="155">
        <v>71.2</v>
      </c>
      <c r="BW53" s="133">
        <v>2924</v>
      </c>
      <c r="BX53" s="137">
        <v>39.1</v>
      </c>
      <c r="BY53" s="155">
        <v>71.8</v>
      </c>
      <c r="BZ53" s="133">
        <v>2085</v>
      </c>
      <c r="CA53" s="162">
        <v>4411</v>
      </c>
      <c r="CB53" s="137">
        <v>0.78</v>
      </c>
      <c r="CC53" s="137">
        <v>0.4</v>
      </c>
      <c r="CD53" s="186" t="s">
        <v>1275</v>
      </c>
      <c r="CE53" s="186">
        <f>AL53+BN53+BV53+CC53+CB53</f>
        <v>99.18</v>
      </c>
      <c r="CF53" s="186" t="s">
        <v>1275</v>
      </c>
      <c r="CG53" s="186">
        <f>AM53+BI53+BE53+(DC53*100/AL53)+(CC53*100/AL53)</f>
        <v>98.2</v>
      </c>
      <c r="CH53" s="137">
        <v>3.47</v>
      </c>
      <c r="CI53" s="137">
        <f>CH53*100/AM53</f>
        <v>4.4203821656050959</v>
      </c>
      <c r="CJ53" s="137"/>
      <c r="CK53" s="138"/>
      <c r="CL53" s="137"/>
      <c r="CM53" s="137"/>
      <c r="CN53" s="186" t="s">
        <v>1275</v>
      </c>
      <c r="CO53" s="137">
        <v>1.46</v>
      </c>
      <c r="CP53" s="137">
        <v>1.49</v>
      </c>
      <c r="CQ53" s="137">
        <v>12.3</v>
      </c>
      <c r="CR53" s="137">
        <v>49.1</v>
      </c>
      <c r="CS53" s="155">
        <v>18.399999999999999</v>
      </c>
      <c r="CT53" s="137">
        <v>20.2</v>
      </c>
      <c r="CU53" s="137">
        <v>45.5</v>
      </c>
      <c r="CV53" s="137">
        <v>1.4</v>
      </c>
      <c r="CW53" s="137"/>
      <c r="CX53" s="186" t="s">
        <v>1275</v>
      </c>
      <c r="CY53" s="133">
        <v>17425</v>
      </c>
      <c r="CZ53" s="137">
        <v>4.59</v>
      </c>
      <c r="DA53" s="137"/>
      <c r="DB53" s="186" t="s">
        <v>1275</v>
      </c>
      <c r="DC53" s="187">
        <v>2.8000000000000001E-2</v>
      </c>
      <c r="DD53" s="133">
        <v>9304</v>
      </c>
      <c r="DE53" s="137">
        <v>14.2</v>
      </c>
      <c r="DF53" s="137">
        <v>17.2</v>
      </c>
      <c r="DG53" s="137">
        <v>2</v>
      </c>
      <c r="DH53" s="137">
        <f>DG53-CC53</f>
        <v>1.6</v>
      </c>
      <c r="DI53" s="137"/>
      <c r="DJ53" s="186" t="s">
        <v>1275</v>
      </c>
      <c r="DK53" s="137" t="s">
        <v>1023</v>
      </c>
      <c r="DL53" s="137" t="s">
        <v>1023</v>
      </c>
      <c r="DM53" s="137" t="s">
        <v>1023</v>
      </c>
      <c r="DN53" s="137" t="s">
        <v>1023</v>
      </c>
      <c r="DO53" s="137">
        <v>17.7</v>
      </c>
      <c r="DP53" s="137"/>
      <c r="DQ53" s="137"/>
      <c r="DR53" s="133"/>
      <c r="DS53" s="186" t="s">
        <v>1275</v>
      </c>
      <c r="DT53" s="160">
        <f>DU53*5</f>
        <v>9840</v>
      </c>
      <c r="DU53" s="133">
        <v>1968</v>
      </c>
      <c r="DV53" s="133">
        <v>536</v>
      </c>
      <c r="DW53" s="133">
        <v>253</v>
      </c>
      <c r="DX53" s="186" t="s">
        <v>1275</v>
      </c>
      <c r="DY53" s="138">
        <f>AK53*AN53*AM53*AL53/1000</f>
        <v>344.0552793</v>
      </c>
      <c r="DZ53" s="138">
        <f>AK53*AM53*AO53*AL53/1000</f>
        <v>148.15542070000001</v>
      </c>
      <c r="EA53" s="137"/>
      <c r="EB53" s="137"/>
      <c r="EC53" s="137"/>
      <c r="ED53" s="137"/>
      <c r="EE53" s="137"/>
      <c r="EF53" s="186" t="s">
        <v>1275</v>
      </c>
      <c r="EG53" s="137" t="s">
        <v>1023</v>
      </c>
      <c r="EH53" s="137" t="s">
        <v>1023</v>
      </c>
      <c r="EI53" s="137" t="s">
        <v>1023</v>
      </c>
      <c r="EJ53" s="137" t="s">
        <v>1023</v>
      </c>
      <c r="EK53" s="137" t="s">
        <v>1023</v>
      </c>
      <c r="EL53" s="137" t="s">
        <v>1023</v>
      </c>
      <c r="EM53" s="137" t="s">
        <v>1023</v>
      </c>
      <c r="EN53" s="137" t="s">
        <v>1023</v>
      </c>
      <c r="EO53" s="137" t="s">
        <v>1023</v>
      </c>
      <c r="EP53" s="137" t="s">
        <v>1023</v>
      </c>
      <c r="EQ53" s="137" t="s">
        <v>1023</v>
      </c>
      <c r="ER53" s="137" t="s">
        <v>1023</v>
      </c>
      <c r="ES53" s="137" t="s">
        <v>1023</v>
      </c>
      <c r="ET53" s="137" t="s">
        <v>1023</v>
      </c>
      <c r="EU53" s="137" t="s">
        <v>1023</v>
      </c>
      <c r="EV53" s="137" t="s">
        <v>1023</v>
      </c>
      <c r="EW53" s="137" t="s">
        <v>1023</v>
      </c>
      <c r="EX53" s="137" t="s">
        <v>1023</v>
      </c>
      <c r="EY53" s="137" t="s">
        <v>1023</v>
      </c>
      <c r="EZ53" s="137" t="s">
        <v>1023</v>
      </c>
      <c r="FA53" s="137" t="s">
        <v>1023</v>
      </c>
      <c r="FB53" s="186" t="s">
        <v>1275</v>
      </c>
      <c r="FC53" s="137"/>
      <c r="FD53" s="137"/>
      <c r="FE53" s="137"/>
      <c r="FF53" s="137"/>
      <c r="FG53" s="137"/>
      <c r="FH53" s="153"/>
      <c r="FI53" s="153"/>
      <c r="FJ53" s="380" t="s">
        <v>122</v>
      </c>
      <c r="FK53" t="s">
        <v>33</v>
      </c>
      <c r="FL53" t="s">
        <v>1662</v>
      </c>
      <c r="FM53" t="s">
        <v>1659</v>
      </c>
      <c r="FN53" t="s">
        <v>1665</v>
      </c>
      <c r="FO53" t="s">
        <v>1662</v>
      </c>
      <c r="FP53" t="s">
        <v>1659</v>
      </c>
      <c r="FQ53" t="s">
        <v>1659</v>
      </c>
      <c r="FR53" t="s">
        <v>1667</v>
      </c>
      <c r="FS53" t="s">
        <v>1666</v>
      </c>
      <c r="FT53" t="s">
        <v>1665</v>
      </c>
      <c r="FU53" t="s">
        <v>1663</v>
      </c>
      <c r="FV53" t="s">
        <v>1660</v>
      </c>
      <c r="FW53" t="s">
        <v>86</v>
      </c>
      <c r="FX53" t="s">
        <v>1661</v>
      </c>
      <c r="FY53" t="s">
        <v>1661</v>
      </c>
      <c r="FZ53" t="s">
        <v>1662</v>
      </c>
      <c r="GA53" t="s">
        <v>1659</v>
      </c>
      <c r="GB53" t="s">
        <v>33</v>
      </c>
      <c r="GC53" t="s">
        <v>1662</v>
      </c>
      <c r="GD53" t="s">
        <v>33</v>
      </c>
      <c r="GE53" t="s">
        <v>1662</v>
      </c>
      <c r="GF53" t="s">
        <v>1665</v>
      </c>
      <c r="GG53" t="s">
        <v>86</v>
      </c>
      <c r="GH53" t="s">
        <v>1663</v>
      </c>
      <c r="GI53" t="s">
        <v>1662</v>
      </c>
      <c r="GJ53" t="s">
        <v>1660</v>
      </c>
      <c r="GK53" t="s">
        <v>1663</v>
      </c>
      <c r="GL53" t="s">
        <v>86</v>
      </c>
      <c r="GM53" t="s">
        <v>1659</v>
      </c>
      <c r="GN53" t="s">
        <v>1659</v>
      </c>
      <c r="GO53" t="s">
        <v>33</v>
      </c>
      <c r="GP53" t="s">
        <v>33</v>
      </c>
      <c r="GQ53" t="s">
        <v>1660</v>
      </c>
      <c r="GR53" t="s">
        <v>33</v>
      </c>
      <c r="GS53" t="s">
        <v>1659</v>
      </c>
      <c r="GT53" t="s">
        <v>1666</v>
      </c>
      <c r="GU53" t="s">
        <v>1661</v>
      </c>
      <c r="GV53" t="s">
        <v>1662</v>
      </c>
      <c r="GW53" t="s">
        <v>1662</v>
      </c>
      <c r="GX53" t="s">
        <v>33</v>
      </c>
      <c r="GY53" t="s">
        <v>1660</v>
      </c>
      <c r="GZ53" s="5"/>
      <c r="HO53" s="5"/>
      <c r="HP53" s="17"/>
      <c r="HQ53" s="23"/>
      <c r="HR53" s="23"/>
      <c r="HS53" s="23"/>
      <c r="HT53" s="17"/>
      <c r="HU53" s="17"/>
      <c r="HV53" s="24"/>
      <c r="HW53" s="24"/>
      <c r="HX53" s="24"/>
      <c r="HY53" s="24"/>
      <c r="HZ53" s="24"/>
      <c r="IA53" s="24"/>
      <c r="IB53" s="24"/>
      <c r="IC53" s="24"/>
      <c r="ID53" s="24"/>
      <c r="IE53" s="24"/>
      <c r="IF53" s="24"/>
      <c r="IG53" s="24"/>
      <c r="IH53" s="24"/>
      <c r="II53" s="24"/>
      <c r="IJ53" s="24"/>
      <c r="IK53" s="24"/>
      <c r="IL53" s="24"/>
      <c r="IM53" s="24"/>
      <c r="IN53" s="25"/>
      <c r="IO53" s="25"/>
      <c r="IP53" s="294" t="s">
        <v>1426</v>
      </c>
      <c r="IQ53" s="24" t="s">
        <v>1033</v>
      </c>
      <c r="IR53" s="24" t="s">
        <v>1034</v>
      </c>
      <c r="IS53" s="170" t="s">
        <v>55</v>
      </c>
      <c r="IT53" s="170">
        <v>1</v>
      </c>
      <c r="IU53"/>
      <c r="IV53" s="274">
        <v>43944</v>
      </c>
      <c r="IW53" s="170">
        <v>1954</v>
      </c>
      <c r="IX53" s="170">
        <v>2020</v>
      </c>
      <c r="IY53" s="281">
        <v>44974</v>
      </c>
      <c r="IZ53" s="281"/>
      <c r="JA53" s="170">
        <v>66</v>
      </c>
      <c r="JB53" s="170"/>
      <c r="JC53" s="170" t="s">
        <v>1407</v>
      </c>
      <c r="JD53"/>
      <c r="JE53" s="170">
        <v>1</v>
      </c>
      <c r="JF53" s="276" t="s">
        <v>405</v>
      </c>
      <c r="JG53"/>
      <c r="JH53" s="170">
        <v>1</v>
      </c>
      <c r="JI53" s="170"/>
      <c r="JJ53"/>
      <c r="JK53" t="s">
        <v>1427</v>
      </c>
      <c r="JL53"/>
      <c r="JM53" s="279"/>
      <c r="JN53" t="s">
        <v>1409</v>
      </c>
      <c r="JO53" t="s">
        <v>1411</v>
      </c>
      <c r="JP53" t="s">
        <v>1428</v>
      </c>
      <c r="JQ53" t="s">
        <v>1420</v>
      </c>
      <c r="JR53" s="170">
        <v>0</v>
      </c>
      <c r="JS53" s="170">
        <v>0</v>
      </c>
      <c r="JT53" s="170">
        <v>0</v>
      </c>
      <c r="JU53" s="170">
        <v>5</v>
      </c>
      <c r="JV53" s="170">
        <v>1</v>
      </c>
      <c r="JW53" s="170">
        <v>1</v>
      </c>
      <c r="JX53" t="s">
        <v>1429</v>
      </c>
      <c r="JY53" s="170">
        <v>1</v>
      </c>
      <c r="JZ53" s="170">
        <v>1</v>
      </c>
      <c r="KA53" s="170">
        <v>0</v>
      </c>
      <c r="KB53" s="170">
        <v>1</v>
      </c>
      <c r="KC53" s="170">
        <v>1</v>
      </c>
      <c r="KD53" s="274">
        <v>44974</v>
      </c>
      <c r="KE53" t="s">
        <v>1416</v>
      </c>
    </row>
    <row r="54" spans="1:291" s="4" customFormat="1" x14ac:dyDescent="0.25">
      <c r="A54" s="311"/>
      <c r="B54" s="15" t="s">
        <v>1426</v>
      </c>
      <c r="C54" s="17" t="s">
        <v>120</v>
      </c>
      <c r="D54" s="26" t="s">
        <v>121</v>
      </c>
      <c r="E54" s="88">
        <v>43944</v>
      </c>
      <c r="F54" s="27">
        <v>44028</v>
      </c>
      <c r="G54" s="94">
        <f>DATEDIF(E54, F54, "m")</f>
        <v>2</v>
      </c>
      <c r="H54" s="16">
        <v>1</v>
      </c>
      <c r="I54" s="377"/>
      <c r="J54" s="20" t="s">
        <v>316</v>
      </c>
      <c r="K54" s="100"/>
      <c r="L54" s="121"/>
      <c r="N54" s="19"/>
      <c r="O54" s="22"/>
      <c r="P54" s="16"/>
      <c r="Q54" s="11"/>
      <c r="R54" s="11"/>
      <c r="S54" s="11"/>
      <c r="T54" s="145"/>
      <c r="U54" s="130"/>
      <c r="V54" s="130"/>
      <c r="W54" s="130"/>
      <c r="X54" s="131"/>
      <c r="Y54" s="129"/>
      <c r="Z54" s="132"/>
      <c r="AA54" s="129"/>
      <c r="AB54" s="133"/>
      <c r="AC54" s="134"/>
      <c r="AD54" s="183"/>
      <c r="AE54" s="136"/>
      <c r="AF54" s="204"/>
      <c r="AG54" s="204"/>
      <c r="AH54" s="204"/>
      <c r="AI54" s="204"/>
      <c r="AJ54" s="204"/>
      <c r="AK54" s="204"/>
      <c r="AL54" s="137"/>
      <c r="AM54" s="133"/>
      <c r="AN54" s="133"/>
      <c r="AO54" s="133"/>
      <c r="AP54" s="137"/>
      <c r="AQ54" s="137"/>
      <c r="AR54" s="137"/>
      <c r="AS54" s="137"/>
      <c r="AT54" s="137"/>
      <c r="AU54" s="137"/>
      <c r="AV54" s="137"/>
      <c r="AW54" s="137"/>
      <c r="AX54" s="137"/>
      <c r="AY54" s="137"/>
      <c r="AZ54" s="137"/>
      <c r="BA54" s="137"/>
      <c r="BB54" s="137"/>
      <c r="BC54" s="137"/>
      <c r="BD54" s="137"/>
      <c r="BE54" s="137"/>
      <c r="BF54" s="137"/>
      <c r="BG54" s="137"/>
      <c r="BH54" s="133"/>
      <c r="BI54" s="137"/>
      <c r="BJ54" s="155"/>
      <c r="BK54" s="137"/>
      <c r="BL54" s="160"/>
      <c r="BM54" s="139"/>
      <c r="BN54" s="137"/>
      <c r="BO54" s="137"/>
      <c r="BP54" s="137"/>
      <c r="BQ54" s="137"/>
      <c r="BR54" s="133"/>
      <c r="BS54" s="138"/>
      <c r="BT54" s="137"/>
      <c r="BU54" s="137"/>
      <c r="BV54" s="155"/>
      <c r="BW54" s="133"/>
      <c r="BX54" s="137"/>
      <c r="BY54" s="155"/>
      <c r="BZ54" s="133"/>
      <c r="CA54" s="162"/>
      <c r="CB54" s="137"/>
      <c r="CC54" s="137"/>
      <c r="CD54" s="186"/>
      <c r="CE54" s="186"/>
      <c r="CF54" s="186"/>
      <c r="CG54" s="186"/>
      <c r="CH54" s="137"/>
      <c r="CI54" s="137"/>
      <c r="CJ54" s="137"/>
      <c r="CK54" s="138"/>
      <c r="CL54" s="137"/>
      <c r="CM54" s="137"/>
      <c r="CN54" s="186"/>
      <c r="CO54" s="137"/>
      <c r="CP54" s="137"/>
      <c r="CQ54" s="137"/>
      <c r="CR54" s="137"/>
      <c r="CS54" s="155"/>
      <c r="CT54" s="137"/>
      <c r="CU54" s="137"/>
      <c r="CV54" s="137"/>
      <c r="CW54" s="137"/>
      <c r="CX54" s="186"/>
      <c r="CY54" s="133"/>
      <c r="CZ54" s="137"/>
      <c r="DA54" s="137"/>
      <c r="DB54" s="186"/>
      <c r="DC54" s="187"/>
      <c r="DD54" s="133"/>
      <c r="DE54" s="137"/>
      <c r="DF54" s="137"/>
      <c r="DG54" s="137"/>
      <c r="DH54" s="137"/>
      <c r="DI54" s="137"/>
      <c r="DJ54" s="186"/>
      <c r="DK54" s="137"/>
      <c r="DL54" s="137"/>
      <c r="DM54" s="137"/>
      <c r="DN54" s="137"/>
      <c r="DO54" s="137"/>
      <c r="DP54" s="137"/>
      <c r="DQ54" s="137"/>
      <c r="DR54" s="133"/>
      <c r="DS54" s="186"/>
      <c r="DT54" s="160"/>
      <c r="DU54" s="133"/>
      <c r="DV54" s="133"/>
      <c r="DW54" s="133"/>
      <c r="DX54" s="186"/>
      <c r="DY54" s="138"/>
      <c r="DZ54" s="138"/>
      <c r="EA54" s="137"/>
      <c r="EB54" s="137"/>
      <c r="EC54" s="137"/>
      <c r="ED54" s="137"/>
      <c r="EE54" s="137"/>
      <c r="EF54" s="186"/>
      <c r="EG54" s="137"/>
      <c r="EH54" s="137"/>
      <c r="EI54" s="137"/>
      <c r="EJ54" s="137"/>
      <c r="EK54" s="137"/>
      <c r="EL54" s="137"/>
      <c r="EM54" s="137"/>
      <c r="EN54" s="137"/>
      <c r="EO54" s="137"/>
      <c r="EP54" s="137"/>
      <c r="EQ54" s="137"/>
      <c r="ER54" s="137"/>
      <c r="ES54" s="137"/>
      <c r="ET54" s="137"/>
      <c r="EU54" s="137"/>
      <c r="EV54" s="137"/>
      <c r="EW54" s="137"/>
      <c r="EX54" s="137"/>
      <c r="EY54" s="137"/>
      <c r="EZ54" s="137"/>
      <c r="FA54" s="137"/>
      <c r="FB54" s="186"/>
      <c r="FC54" s="137"/>
      <c r="FD54" s="137"/>
      <c r="FE54" s="137"/>
      <c r="FF54" s="137"/>
      <c r="FG54" s="137"/>
      <c r="FH54" s="153"/>
      <c r="FI54" s="153"/>
      <c r="FJ54" s="5"/>
      <c r="GZ54" s="5"/>
      <c r="HO54" s="5" t="s">
        <v>123</v>
      </c>
      <c r="HP54" s="121">
        <v>66</v>
      </c>
      <c r="HQ54" s="27">
        <v>43944</v>
      </c>
      <c r="HR54" s="27"/>
      <c r="HS54" s="27">
        <v>44028</v>
      </c>
      <c r="HT54" s="121">
        <v>3</v>
      </c>
      <c r="HU54" s="121">
        <v>1</v>
      </c>
      <c r="HV54" s="28">
        <v>0</v>
      </c>
      <c r="HW54" s="28">
        <v>0</v>
      </c>
      <c r="HX54" s="28">
        <v>0</v>
      </c>
      <c r="HY54" s="28">
        <v>1</v>
      </c>
      <c r="HZ54" s="28">
        <v>0</v>
      </c>
      <c r="IA54" s="28">
        <v>0</v>
      </c>
      <c r="IB54" s="28">
        <v>1</v>
      </c>
      <c r="IC54" s="28">
        <v>0</v>
      </c>
      <c r="ID54" s="28">
        <v>0</v>
      </c>
      <c r="IE54" s="25" t="s">
        <v>69</v>
      </c>
      <c r="IF54" s="28">
        <v>0</v>
      </c>
      <c r="IG54" s="29"/>
      <c r="IH54" s="25"/>
      <c r="II54" s="28">
        <v>0</v>
      </c>
      <c r="IJ54" s="25" t="s">
        <v>63</v>
      </c>
      <c r="IK54" s="25"/>
      <c r="IL54" s="25" t="s">
        <v>124</v>
      </c>
      <c r="IM54" s="25"/>
      <c r="IN54" s="28">
        <v>0</v>
      </c>
      <c r="IO54" s="25"/>
      <c r="IP54" s="294"/>
      <c r="IQ54" s="24"/>
      <c r="IR54" s="24"/>
      <c r="IS54" s="170"/>
      <c r="IT54" s="170"/>
      <c r="IU54"/>
      <c r="IV54" s="274"/>
      <c r="IW54" s="170"/>
      <c r="IX54" s="170"/>
      <c r="IY54" s="281"/>
      <c r="IZ54" s="281"/>
      <c r="JA54" s="170"/>
      <c r="JB54" s="170"/>
      <c r="JC54" s="170"/>
      <c r="JD54"/>
      <c r="JE54" s="170"/>
      <c r="JF54" s="276"/>
      <c r="JG54"/>
      <c r="JH54" s="170"/>
      <c r="JI54" s="170"/>
      <c r="JJ54"/>
      <c r="JK54"/>
      <c r="JL54"/>
      <c r="JM54" s="279"/>
      <c r="JN54"/>
      <c r="JO54"/>
      <c r="JP54"/>
      <c r="JQ54"/>
      <c r="JR54" s="170"/>
      <c r="JS54" s="170"/>
      <c r="JT54" s="170"/>
      <c r="JU54" s="170"/>
      <c r="JV54" s="170"/>
      <c r="JW54" s="170"/>
      <c r="JX54"/>
      <c r="JY54" s="170"/>
      <c r="JZ54" s="170"/>
      <c r="KA54" s="170"/>
      <c r="KB54" s="170"/>
      <c r="KC54" s="170"/>
      <c r="KD54" s="274"/>
      <c r="KE54"/>
    </row>
    <row r="55" spans="1:291" s="4" customFormat="1" x14ac:dyDescent="0.25">
      <c r="A55" s="311"/>
      <c r="B55" s="15" t="s">
        <v>1426</v>
      </c>
      <c r="C55" s="17" t="s">
        <v>120</v>
      </c>
      <c r="D55" s="26" t="s">
        <v>121</v>
      </c>
      <c r="E55" s="88">
        <v>43944</v>
      </c>
      <c r="F55" s="23"/>
      <c r="G55" s="94"/>
      <c r="H55" s="51"/>
      <c r="I55" s="377">
        <v>0</v>
      </c>
      <c r="J55" s="20">
        <v>44111</v>
      </c>
      <c r="K55" s="100">
        <f>DATEDIF(E55, J55, "m")</f>
        <v>5</v>
      </c>
      <c r="L55" s="121">
        <v>2</v>
      </c>
      <c r="M55" s="4" t="s">
        <v>125</v>
      </c>
      <c r="N55" s="34">
        <v>468.8</v>
      </c>
      <c r="O55" s="22"/>
      <c r="P55" s="16">
        <v>3</v>
      </c>
      <c r="Q55" s="11"/>
      <c r="R55" s="11"/>
      <c r="S55" s="11"/>
      <c r="T55" s="145">
        <v>13531</v>
      </c>
      <c r="U55" s="130" t="s">
        <v>1033</v>
      </c>
      <c r="V55" s="130" t="s">
        <v>1033</v>
      </c>
      <c r="W55" s="130" t="s">
        <v>1034</v>
      </c>
      <c r="X55" s="131">
        <v>5405073993</v>
      </c>
      <c r="Y55" s="129">
        <f ca="1">ROUNDDOWN(YEARFRAC(DATE(IF(VALUE(LEFT(X55,2))&lt;VALUE(RIGHT(YEAR(TODAY()),2)),"20","19")&amp;LEFT(X55,2),IF(VALUE(MID(X55,3,1))&gt;4,MID(X55,3,2)-50,MID(X55,3,2)),MID(X55,5,2)),Z55,1),0)</f>
        <v>66</v>
      </c>
      <c r="Z55" s="132">
        <v>44111</v>
      </c>
      <c r="AA55" s="129">
        <v>2</v>
      </c>
      <c r="AB55" s="133">
        <v>3</v>
      </c>
      <c r="AC55" s="134" t="s">
        <v>53</v>
      </c>
      <c r="AD55" s="135" t="s">
        <v>1022</v>
      </c>
      <c r="AE55" s="136" t="s">
        <v>1035</v>
      </c>
      <c r="AF55" s="188">
        <v>17.2</v>
      </c>
      <c r="AG55" s="185">
        <v>7.4</v>
      </c>
      <c r="AH55" s="189">
        <v>74.599999999999994</v>
      </c>
      <c r="AI55" s="185">
        <v>0.6</v>
      </c>
      <c r="AJ55" s="185">
        <v>0.2</v>
      </c>
      <c r="AK55" s="185">
        <v>6.51</v>
      </c>
      <c r="AL55" s="137">
        <v>19.3</v>
      </c>
      <c r="AM55" s="137">
        <v>79.3</v>
      </c>
      <c r="AN55" s="137">
        <v>53.2</v>
      </c>
      <c r="AO55" s="137">
        <v>46.8</v>
      </c>
      <c r="AP55" s="137">
        <f>AN55/AO55</f>
        <v>1.1367521367521369</v>
      </c>
      <c r="AQ55" s="137">
        <v>7.96</v>
      </c>
      <c r="AR55" s="137">
        <v>1.81</v>
      </c>
      <c r="AS55" s="137">
        <v>3.03</v>
      </c>
      <c r="AT55" s="155">
        <v>49.8</v>
      </c>
      <c r="AU55" s="155">
        <v>16.7</v>
      </c>
      <c r="AV55" s="137">
        <v>7.92</v>
      </c>
      <c r="AW55" s="137">
        <v>35.700000000000003</v>
      </c>
      <c r="AX55" s="137">
        <v>37.700000000000003</v>
      </c>
      <c r="AY55" s="137">
        <v>25.7</v>
      </c>
      <c r="AZ55" s="137">
        <v>0.87</v>
      </c>
      <c r="BA55" s="137">
        <v>29.3</v>
      </c>
      <c r="BB55" s="137">
        <v>13</v>
      </c>
      <c r="BC55" s="137">
        <v>60.1</v>
      </c>
      <c r="BD55" s="137">
        <v>5.3999999999999999E-2</v>
      </c>
      <c r="BE55" s="156">
        <v>2.46</v>
      </c>
      <c r="BF55" s="155">
        <f>DL55+DN55</f>
        <v>53.2</v>
      </c>
      <c r="BG55" s="137">
        <v>33.700000000000003</v>
      </c>
      <c r="BH55" s="133">
        <v>3489</v>
      </c>
      <c r="BI55" s="137">
        <v>15.3</v>
      </c>
      <c r="BJ55" s="155">
        <v>31.8</v>
      </c>
      <c r="BK55" s="137">
        <v>10.3</v>
      </c>
      <c r="BL55" s="137">
        <v>74.7</v>
      </c>
      <c r="BM55" s="139">
        <v>4.3999999999999997E-2</v>
      </c>
      <c r="BN55" s="137">
        <v>8.1999999999999993</v>
      </c>
      <c r="BO55" s="137">
        <v>92.31</v>
      </c>
      <c r="BP55" s="137">
        <v>5</v>
      </c>
      <c r="BQ55" s="137">
        <v>2.73</v>
      </c>
      <c r="BR55" s="160">
        <v>6416</v>
      </c>
      <c r="BS55" s="159">
        <f>CY55/9</f>
        <v>4872.666666666667</v>
      </c>
      <c r="BT55" s="137">
        <v>64.7</v>
      </c>
      <c r="BU55" s="137">
        <v>15.1</v>
      </c>
      <c r="BV55" s="155">
        <v>70.2</v>
      </c>
      <c r="BW55" s="133">
        <v>2612</v>
      </c>
      <c r="BX55" s="137">
        <v>26.1</v>
      </c>
      <c r="BY55" s="155">
        <v>87.2</v>
      </c>
      <c r="BZ55" s="133">
        <v>4088</v>
      </c>
      <c r="CA55" s="133">
        <v>8970</v>
      </c>
      <c r="CB55" s="137">
        <v>1.17</v>
      </c>
      <c r="CC55" s="137">
        <v>0.23</v>
      </c>
      <c r="CD55" s="186" t="s">
        <v>1275</v>
      </c>
      <c r="CE55" s="186">
        <f>AL55+BN55+BV55+CC55+CB55</f>
        <v>99.100000000000009</v>
      </c>
      <c r="CF55" s="186" t="s">
        <v>1275</v>
      </c>
      <c r="CG55" s="186">
        <f>AM55+BI55+BE55+(DC55*100/AL55)+(CC55*100/AL55)</f>
        <v>98.438238341968898</v>
      </c>
      <c r="CH55" s="137">
        <v>2.81</v>
      </c>
      <c r="CI55" s="137">
        <f>CH55*100/AM55</f>
        <v>3.5435056746532156</v>
      </c>
      <c r="CJ55" s="155">
        <v>61.9</v>
      </c>
      <c r="CK55" s="159">
        <f>CJ55*BI55*AL55*AK55/1000</f>
        <v>118.99271601000001</v>
      </c>
      <c r="CL55" s="155">
        <v>8.9</v>
      </c>
      <c r="CM55" s="155">
        <v>48.9</v>
      </c>
      <c r="CN55" s="186" t="s">
        <v>1275</v>
      </c>
      <c r="CO55" s="137">
        <v>0.84</v>
      </c>
      <c r="CP55" s="137">
        <v>2.23</v>
      </c>
      <c r="CQ55" s="137">
        <v>16.7</v>
      </c>
      <c r="CR55" s="137">
        <v>47</v>
      </c>
      <c r="CS55" s="137">
        <v>17.899999999999999</v>
      </c>
      <c r="CT55" s="137">
        <v>18.399999999999999</v>
      </c>
      <c r="CU55" s="137">
        <v>51</v>
      </c>
      <c r="CV55" s="155">
        <v>10.7</v>
      </c>
      <c r="CW55" s="137"/>
      <c r="CX55" s="186" t="s">
        <v>1275</v>
      </c>
      <c r="CY55" s="133">
        <v>43854</v>
      </c>
      <c r="CZ55" s="137">
        <v>3.05</v>
      </c>
      <c r="DA55" s="137">
        <v>24.4</v>
      </c>
      <c r="DB55" s="186" t="s">
        <v>1275</v>
      </c>
      <c r="DC55" s="187">
        <v>3.5999999999999997E-2</v>
      </c>
      <c r="DD55" s="133">
        <v>39419</v>
      </c>
      <c r="DE55" s="155">
        <v>48.2</v>
      </c>
      <c r="DF55" s="137">
        <v>15.3</v>
      </c>
      <c r="DG55" s="137">
        <v>3.91</v>
      </c>
      <c r="DH55" s="137">
        <f>DG55-CC55</f>
        <v>3.68</v>
      </c>
      <c r="DI55" s="137"/>
      <c r="DJ55" s="186" t="s">
        <v>1275</v>
      </c>
      <c r="DK55" s="156">
        <v>0</v>
      </c>
      <c r="DL55" s="137">
        <v>53.2</v>
      </c>
      <c r="DM55" s="137">
        <v>46.8</v>
      </c>
      <c r="DN55" s="187">
        <v>0</v>
      </c>
      <c r="DO55" s="137">
        <v>18.399999999999999</v>
      </c>
      <c r="DP55" s="137">
        <v>98.9</v>
      </c>
      <c r="DQ55" s="160">
        <v>3544</v>
      </c>
      <c r="DR55" s="133"/>
      <c r="DS55" s="186" t="s">
        <v>1275</v>
      </c>
      <c r="DT55" s="160">
        <f>DU55*5</f>
        <v>14310</v>
      </c>
      <c r="DU55" s="133">
        <v>2862</v>
      </c>
      <c r="DV55" s="160">
        <v>1542</v>
      </c>
      <c r="DW55" s="160">
        <v>498</v>
      </c>
      <c r="DX55" s="186" t="s">
        <v>1275</v>
      </c>
      <c r="DY55" s="138">
        <f>AK55*AN55*AM55*AL55/1000</f>
        <v>530.05766268000002</v>
      </c>
      <c r="DZ55" s="138">
        <f>AK55*AM55*AO55*AL55/1000</f>
        <v>466.29132731999994</v>
      </c>
      <c r="EA55" s="137"/>
      <c r="EB55" s="137"/>
      <c r="EC55" s="137"/>
      <c r="ED55" s="137"/>
      <c r="EE55" s="137"/>
      <c r="EF55" s="186" t="s">
        <v>1275</v>
      </c>
      <c r="EG55" s="137" t="s">
        <v>1023</v>
      </c>
      <c r="EH55" s="137" t="s">
        <v>1023</v>
      </c>
      <c r="EI55" s="137" t="s">
        <v>1023</v>
      </c>
      <c r="EJ55" s="137" t="s">
        <v>1023</v>
      </c>
      <c r="EK55" s="137" t="s">
        <v>1023</v>
      </c>
      <c r="EL55" s="137" t="s">
        <v>1023</v>
      </c>
      <c r="EM55" s="137" t="s">
        <v>1023</v>
      </c>
      <c r="EN55" s="137" t="s">
        <v>1023</v>
      </c>
      <c r="EO55" s="137" t="s">
        <v>1023</v>
      </c>
      <c r="EP55" s="137" t="s">
        <v>1023</v>
      </c>
      <c r="EQ55" s="137" t="s">
        <v>1023</v>
      </c>
      <c r="ER55" s="137" t="s">
        <v>1023</v>
      </c>
      <c r="ES55" s="137" t="s">
        <v>1023</v>
      </c>
      <c r="ET55" s="137" t="s">
        <v>1023</v>
      </c>
      <c r="EU55" s="137" t="s">
        <v>1023</v>
      </c>
      <c r="EV55" s="137" t="s">
        <v>1023</v>
      </c>
      <c r="EW55" s="137" t="s">
        <v>1023</v>
      </c>
      <c r="EX55" s="137" t="s">
        <v>1023</v>
      </c>
      <c r="EY55" s="137" t="s">
        <v>1023</v>
      </c>
      <c r="EZ55" s="137" t="s">
        <v>1023</v>
      </c>
      <c r="FA55" s="137" t="s">
        <v>1023</v>
      </c>
      <c r="FB55" s="186" t="s">
        <v>1275</v>
      </c>
      <c r="FC55" s="137"/>
      <c r="FD55" s="137"/>
      <c r="FE55" s="137"/>
      <c r="FF55" s="137"/>
      <c r="FG55" s="137"/>
      <c r="FH55" s="190"/>
      <c r="FI55" s="190"/>
      <c r="FJ55" s="372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 s="5"/>
      <c r="HO55" s="5"/>
      <c r="HP55" s="17"/>
      <c r="HQ55" s="23"/>
      <c r="HR55" s="23"/>
      <c r="HS55" s="23"/>
      <c r="HT55" s="17"/>
      <c r="HU55" s="17"/>
      <c r="HV55" s="24"/>
      <c r="HW55" s="24"/>
      <c r="HX55" s="24"/>
      <c r="HY55" s="24"/>
      <c r="HZ55" s="24"/>
      <c r="IA55" s="24"/>
      <c r="IB55" s="24"/>
      <c r="IC55" s="24"/>
      <c r="ID55" s="24"/>
      <c r="IE55" s="24"/>
      <c r="IF55" s="24"/>
      <c r="IG55" s="24"/>
      <c r="IH55" s="24"/>
      <c r="II55" s="24"/>
      <c r="IJ55" s="24"/>
      <c r="IK55" s="24"/>
      <c r="IL55" s="24"/>
      <c r="IM55" s="24"/>
      <c r="IN55" s="25"/>
      <c r="IO55" s="25"/>
      <c r="IP55" s="294"/>
      <c r="IQ55" s="24"/>
      <c r="IR55" s="24"/>
      <c r="IS55" s="170"/>
      <c r="IT55" s="170"/>
      <c r="IU55"/>
      <c r="IV55" s="274"/>
      <c r="IW55" s="170"/>
      <c r="IX55" s="170"/>
      <c r="IY55" s="281"/>
      <c r="IZ55" s="281"/>
      <c r="JA55" s="170"/>
      <c r="JB55" s="170"/>
      <c r="JC55" s="170"/>
      <c r="JD55"/>
      <c r="JE55" s="170"/>
      <c r="JF55" s="276"/>
      <c r="JG55"/>
      <c r="JH55" s="170"/>
      <c r="JI55" s="170"/>
      <c r="JJ55"/>
      <c r="JK55"/>
      <c r="JL55"/>
      <c r="JM55" s="279"/>
      <c r="JN55"/>
      <c r="JO55"/>
      <c r="JP55"/>
      <c r="JQ55"/>
      <c r="JR55" s="170"/>
      <c r="JS55" s="170"/>
      <c r="JT55" s="170"/>
      <c r="JU55" s="170"/>
      <c r="JV55" s="170"/>
      <c r="JW55" s="170"/>
      <c r="JX55"/>
      <c r="JY55" s="170"/>
      <c r="JZ55" s="170"/>
      <c r="KA55" s="170"/>
      <c r="KB55" s="170"/>
      <c r="KC55" s="170"/>
      <c r="KD55" s="274"/>
      <c r="KE55"/>
    </row>
    <row r="56" spans="1:291" s="4" customFormat="1" x14ac:dyDescent="0.25">
      <c r="A56" s="311"/>
      <c r="B56" s="15" t="s">
        <v>1426</v>
      </c>
      <c r="C56" s="17" t="s">
        <v>120</v>
      </c>
      <c r="D56" s="26" t="s">
        <v>121</v>
      </c>
      <c r="E56" s="88">
        <v>43944</v>
      </c>
      <c r="F56" s="23"/>
      <c r="G56" s="94"/>
      <c r="H56" s="51"/>
      <c r="I56" s="377">
        <v>0</v>
      </c>
      <c r="J56" s="20">
        <v>44124</v>
      </c>
      <c r="K56" s="100">
        <f>DATEDIF(E56, J56, "m")</f>
        <v>5</v>
      </c>
      <c r="L56" s="121">
        <v>3</v>
      </c>
      <c r="M56" s="4" t="s">
        <v>126</v>
      </c>
      <c r="N56" s="34">
        <v>784.7</v>
      </c>
      <c r="O56" s="22"/>
      <c r="P56" s="16">
        <v>3</v>
      </c>
      <c r="Q56" s="11"/>
      <c r="R56" s="11"/>
      <c r="S56" s="11"/>
      <c r="T56" s="145">
        <v>13622</v>
      </c>
      <c r="U56" s="130" t="s">
        <v>1033</v>
      </c>
      <c r="V56" s="130" t="s">
        <v>1033</v>
      </c>
      <c r="W56" s="130" t="s">
        <v>1034</v>
      </c>
      <c r="X56" s="131">
        <v>5405073993</v>
      </c>
      <c r="Y56" s="129">
        <f ca="1">ROUNDDOWN(YEARFRAC(DATE(IF(VALUE(LEFT(X56,2))&lt;VALUE(RIGHT(YEAR(TODAY()),2)),"20","19")&amp;LEFT(X56,2),IF(VALUE(MID(X56,3,1))&gt;4,MID(X56,3,2)-50,MID(X56,3,2)),MID(X56,5,2)),Z56,1),0)</f>
        <v>66</v>
      </c>
      <c r="Z56" s="132">
        <v>44124</v>
      </c>
      <c r="AA56" s="129">
        <v>3</v>
      </c>
      <c r="AB56" s="133" t="s">
        <v>1329</v>
      </c>
      <c r="AC56" s="134" t="s">
        <v>53</v>
      </c>
      <c r="AD56" s="135" t="s">
        <v>1022</v>
      </c>
      <c r="AE56" s="136" t="s">
        <v>1035</v>
      </c>
      <c r="AF56" s="200">
        <v>15.9</v>
      </c>
      <c r="AG56" s="200">
        <v>7.8</v>
      </c>
      <c r="AH56" s="200">
        <v>75.099999999999994</v>
      </c>
      <c r="AI56" s="200">
        <v>1</v>
      </c>
      <c r="AJ56" s="200">
        <v>0.2</v>
      </c>
      <c r="AK56" s="200">
        <v>5.16</v>
      </c>
      <c r="AL56" s="137">
        <v>18.899999999999999</v>
      </c>
      <c r="AM56" s="137">
        <v>80.400000000000006</v>
      </c>
      <c r="AN56" s="137">
        <v>55.9</v>
      </c>
      <c r="AO56" s="137">
        <v>44.1</v>
      </c>
      <c r="AP56" s="137">
        <f>AN56/AO56</f>
        <v>1.2675736961451247</v>
      </c>
      <c r="AQ56" s="137">
        <v>5.75</v>
      </c>
      <c r="AR56" s="137">
        <v>1.4</v>
      </c>
      <c r="AS56" s="137">
        <v>4.3499999999999996</v>
      </c>
      <c r="AT56" s="155">
        <v>43</v>
      </c>
      <c r="AU56" s="155">
        <v>16.399999999999999</v>
      </c>
      <c r="AV56" s="137">
        <v>6.71</v>
      </c>
      <c r="AW56" s="137">
        <v>40.1</v>
      </c>
      <c r="AX56" s="137">
        <v>29.3</v>
      </c>
      <c r="AY56" s="137">
        <v>28</v>
      </c>
      <c r="AZ56" s="137">
        <v>2.6</v>
      </c>
      <c r="BA56" s="137">
        <v>23.5</v>
      </c>
      <c r="BB56" s="137">
        <v>11.6</v>
      </c>
      <c r="BC56" s="137">
        <v>49.4</v>
      </c>
      <c r="BD56" s="156">
        <v>2.1000000000000001E-2</v>
      </c>
      <c r="BE56" s="156">
        <v>3.13</v>
      </c>
      <c r="BF56" s="137">
        <f>DL56+DN56</f>
        <v>52.8</v>
      </c>
      <c r="BG56" s="137">
        <v>32.200000000000003</v>
      </c>
      <c r="BH56" s="133">
        <v>2203</v>
      </c>
      <c r="BI56" s="137">
        <v>14</v>
      </c>
      <c r="BJ56" s="155">
        <v>30.5</v>
      </c>
      <c r="BK56" s="137">
        <v>6.97</v>
      </c>
      <c r="BL56" s="137">
        <v>60.5</v>
      </c>
      <c r="BM56" s="139">
        <v>1.4999999999999999E-2</v>
      </c>
      <c r="BN56" s="137">
        <v>7.8</v>
      </c>
      <c r="BO56" s="137">
        <v>91.86</v>
      </c>
      <c r="BP56" s="137">
        <v>5.3</v>
      </c>
      <c r="BQ56" s="137">
        <v>2.8</v>
      </c>
      <c r="BR56" s="138">
        <v>5611</v>
      </c>
      <c r="BS56" s="159">
        <f>CY56/9</f>
        <v>4034.1111111111113</v>
      </c>
      <c r="BT56" s="137">
        <v>64.2</v>
      </c>
      <c r="BU56" s="137">
        <v>12.4</v>
      </c>
      <c r="BV56" s="155">
        <v>71.7</v>
      </c>
      <c r="BW56" s="138">
        <v>1926</v>
      </c>
      <c r="BX56" s="137">
        <v>23.5</v>
      </c>
      <c r="BY56" s="155">
        <v>82.7</v>
      </c>
      <c r="BZ56" s="133">
        <v>3253</v>
      </c>
      <c r="CA56" s="133">
        <v>7750</v>
      </c>
      <c r="CB56" s="137">
        <v>1.34</v>
      </c>
      <c r="CC56" s="137">
        <v>0.22</v>
      </c>
      <c r="CD56" s="186" t="s">
        <v>1275</v>
      </c>
      <c r="CE56" s="186">
        <f>AL56+BN56+BV56+CC56+CB56</f>
        <v>99.960000000000008</v>
      </c>
      <c r="CF56" s="186" t="s">
        <v>1275</v>
      </c>
      <c r="CG56" s="186">
        <f>AM56+BI56+BE56+(DC56*100/AL56)+(CC56*100/AL56)</f>
        <v>98.879206349206356</v>
      </c>
      <c r="CH56" s="137">
        <v>2.4500000000000002</v>
      </c>
      <c r="CI56" s="137">
        <f>CH56*100/AM56</f>
        <v>3.0472636815920398</v>
      </c>
      <c r="CJ56" s="155">
        <v>62.1</v>
      </c>
      <c r="CK56" s="159">
        <f>CJ56*BI56*AL56*AK56/1000</f>
        <v>84.787365600000001</v>
      </c>
      <c r="CL56" s="155">
        <v>7.58</v>
      </c>
      <c r="CM56" s="155">
        <v>49.7</v>
      </c>
      <c r="CN56" s="186" t="s">
        <v>1275</v>
      </c>
      <c r="CO56" s="156">
        <v>0.11</v>
      </c>
      <c r="CP56" s="137">
        <v>3.21</v>
      </c>
      <c r="CQ56" s="137">
        <v>15.7</v>
      </c>
      <c r="CR56" s="137">
        <v>52.8</v>
      </c>
      <c r="CS56" s="137">
        <v>15.2</v>
      </c>
      <c r="CT56" s="137">
        <v>16.3</v>
      </c>
      <c r="CU56" s="137">
        <v>47.5</v>
      </c>
      <c r="CV56" s="137">
        <v>0.84</v>
      </c>
      <c r="CW56" s="137"/>
      <c r="CX56" s="186" t="s">
        <v>1275</v>
      </c>
      <c r="CY56" s="133">
        <v>36307</v>
      </c>
      <c r="CZ56" s="137">
        <v>2.5299999999999998</v>
      </c>
      <c r="DA56" s="137">
        <v>26.7</v>
      </c>
      <c r="DB56" s="186" t="s">
        <v>1275</v>
      </c>
      <c r="DC56" s="202">
        <v>3.5000000000000003E-2</v>
      </c>
      <c r="DD56" s="133">
        <v>22991</v>
      </c>
      <c r="DE56" s="137">
        <v>39.700000000000003</v>
      </c>
      <c r="DF56" s="156">
        <v>9.77</v>
      </c>
      <c r="DG56" s="137">
        <v>2.16</v>
      </c>
      <c r="DH56" s="137">
        <f>DG56-CC56</f>
        <v>1.9400000000000002</v>
      </c>
      <c r="DI56" s="137"/>
      <c r="DJ56" s="186" t="s">
        <v>1275</v>
      </c>
      <c r="DK56" s="156">
        <v>0.22</v>
      </c>
      <c r="DL56" s="137">
        <v>52.8</v>
      </c>
      <c r="DM56" s="137">
        <v>47</v>
      </c>
      <c r="DN56" s="187">
        <v>0</v>
      </c>
      <c r="DO56" s="137">
        <v>20.6</v>
      </c>
      <c r="DP56" s="137">
        <v>97.6</v>
      </c>
      <c r="DQ56" s="160">
        <v>2274</v>
      </c>
      <c r="DR56" s="133"/>
      <c r="DS56" s="186" t="s">
        <v>1275</v>
      </c>
      <c r="DT56" s="160">
        <f>DU56*5</f>
        <v>9200</v>
      </c>
      <c r="DU56" s="133">
        <v>1840</v>
      </c>
      <c r="DV56" s="133">
        <v>1022</v>
      </c>
      <c r="DW56" s="159">
        <v>448</v>
      </c>
      <c r="DX56" s="186" t="s">
        <v>1275</v>
      </c>
      <c r="DY56" s="138">
        <f>AK56*AN56*AM56*AL56/1000</f>
        <v>438.30796464000002</v>
      </c>
      <c r="DZ56" s="138">
        <f>AK56*AM56*AO56*AL56/1000</f>
        <v>345.78499535999998</v>
      </c>
      <c r="EA56" s="137"/>
      <c r="EB56" s="137"/>
      <c r="EC56" s="137"/>
      <c r="ED56" s="137"/>
      <c r="EE56" s="137"/>
      <c r="EF56" s="186" t="s">
        <v>1275</v>
      </c>
      <c r="EG56" s="137" t="s">
        <v>1023</v>
      </c>
      <c r="EH56" s="137" t="s">
        <v>1023</v>
      </c>
      <c r="EI56" s="137" t="s">
        <v>1023</v>
      </c>
      <c r="EJ56" s="137" t="s">
        <v>1023</v>
      </c>
      <c r="EK56" s="137" t="s">
        <v>1023</v>
      </c>
      <c r="EL56" s="137" t="s">
        <v>1023</v>
      </c>
      <c r="EM56" s="137" t="s">
        <v>1023</v>
      </c>
      <c r="EN56" s="137" t="s">
        <v>1023</v>
      </c>
      <c r="EO56" s="137" t="s">
        <v>1023</v>
      </c>
      <c r="EP56" s="137" t="s">
        <v>1023</v>
      </c>
      <c r="EQ56" s="137" t="s">
        <v>1023</v>
      </c>
      <c r="ER56" s="137" t="s">
        <v>1023</v>
      </c>
      <c r="ES56" s="137" t="s">
        <v>1023</v>
      </c>
      <c r="ET56" s="137" t="s">
        <v>1023</v>
      </c>
      <c r="EU56" s="137" t="s">
        <v>1023</v>
      </c>
      <c r="EV56" s="137" t="s">
        <v>1023</v>
      </c>
      <c r="EW56" s="137" t="s">
        <v>1023</v>
      </c>
      <c r="EX56" s="137" t="s">
        <v>1023</v>
      </c>
      <c r="EY56" s="137" t="s">
        <v>1023</v>
      </c>
      <c r="EZ56" s="137" t="s">
        <v>1023</v>
      </c>
      <c r="FA56" s="137" t="s">
        <v>1023</v>
      </c>
      <c r="FB56" s="186" t="s">
        <v>1275</v>
      </c>
      <c r="FC56" s="137"/>
      <c r="FD56" s="137"/>
      <c r="FE56" s="137"/>
      <c r="FF56" s="137"/>
      <c r="FG56" s="137"/>
      <c r="FH56" s="190"/>
      <c r="FI56" s="190"/>
      <c r="FJ56" s="372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 s="5"/>
      <c r="HO56" s="5"/>
      <c r="HP56" s="17"/>
      <c r="HQ56" s="23"/>
      <c r="HR56" s="23"/>
      <c r="HS56" s="23"/>
      <c r="HT56" s="17"/>
      <c r="HU56" s="17"/>
      <c r="HV56" s="24"/>
      <c r="HW56" s="24"/>
      <c r="HX56" s="24"/>
      <c r="HY56" s="24"/>
      <c r="HZ56" s="24"/>
      <c r="IA56" s="24"/>
      <c r="IB56" s="24"/>
      <c r="IC56" s="24"/>
      <c r="ID56" s="24"/>
      <c r="IE56" s="24"/>
      <c r="IF56" s="24"/>
      <c r="IG56" s="24"/>
      <c r="IH56" s="24"/>
      <c r="II56" s="24"/>
      <c r="IJ56" s="24"/>
      <c r="IK56" s="24"/>
      <c r="IL56" s="24"/>
      <c r="IM56" s="24"/>
      <c r="IN56" s="25"/>
      <c r="IO56" s="25"/>
      <c r="IP56" s="294"/>
      <c r="IQ56" s="24"/>
      <c r="IR56" s="24"/>
      <c r="IS56" s="170"/>
      <c r="IT56" s="170"/>
      <c r="IU56"/>
      <c r="IV56" s="274"/>
      <c r="IW56" s="170"/>
      <c r="IX56" s="170"/>
      <c r="IY56" s="281"/>
      <c r="IZ56" s="281"/>
      <c r="JA56" s="170"/>
      <c r="JB56" s="170"/>
      <c r="JC56" s="170"/>
      <c r="JD56"/>
      <c r="JE56" s="170"/>
      <c r="JF56" s="276"/>
      <c r="JG56"/>
      <c r="JH56" s="170"/>
      <c r="JI56" s="170"/>
      <c r="JJ56"/>
      <c r="JK56"/>
      <c r="JL56"/>
      <c r="JM56" s="279"/>
      <c r="JN56"/>
      <c r="JO56"/>
      <c r="JP56"/>
      <c r="JQ56"/>
      <c r="JR56" s="170"/>
      <c r="JS56" s="170"/>
      <c r="JT56" s="170"/>
      <c r="JU56" s="170"/>
      <c r="JV56" s="170"/>
      <c r="JW56" s="170"/>
      <c r="JX56"/>
      <c r="JY56" s="170"/>
      <c r="JZ56" s="170"/>
      <c r="KA56" s="170"/>
      <c r="KB56" s="170"/>
      <c r="KC56" s="170"/>
      <c r="KD56" s="274"/>
      <c r="KE56"/>
    </row>
    <row r="57" spans="1:291" s="4" customFormat="1" x14ac:dyDescent="0.25">
      <c r="A57" s="311"/>
      <c r="B57" s="15" t="s">
        <v>1426</v>
      </c>
      <c r="C57" s="17" t="s">
        <v>120</v>
      </c>
      <c r="D57" s="26" t="s">
        <v>121</v>
      </c>
      <c r="E57" s="88">
        <v>43944</v>
      </c>
      <c r="F57" s="23"/>
      <c r="G57" s="94"/>
      <c r="H57" s="51"/>
      <c r="I57" s="377">
        <v>0</v>
      </c>
      <c r="J57" s="20">
        <v>44138</v>
      </c>
      <c r="K57" s="100">
        <f>DATEDIF(E57, J57, "m")</f>
        <v>6</v>
      </c>
      <c r="L57" s="121">
        <v>4</v>
      </c>
      <c r="M57" s="4" t="s">
        <v>127</v>
      </c>
      <c r="N57" s="19"/>
      <c r="O57" s="22"/>
      <c r="P57" s="16">
        <v>3</v>
      </c>
      <c r="Q57" s="11"/>
      <c r="R57" s="11"/>
      <c r="S57" s="11"/>
      <c r="T57" s="145">
        <v>13683</v>
      </c>
      <c r="U57" s="130" t="s">
        <v>1033</v>
      </c>
      <c r="V57" s="130" t="s">
        <v>1033</v>
      </c>
      <c r="W57" s="130" t="s">
        <v>1034</v>
      </c>
      <c r="X57" s="131">
        <v>5405073993</v>
      </c>
      <c r="Y57" s="129">
        <f ca="1">ROUNDDOWN(YEARFRAC(DATE(IF(VALUE(LEFT(X57,2))&lt;VALUE(RIGHT(YEAR(TODAY()),2)),"20","19")&amp;LEFT(X57,2),IF(VALUE(MID(X57,3,1))&gt;4,MID(X57,3,2)-50,MID(X57,3,2)),MID(X57,5,2)),Z57,1),0)</f>
        <v>66</v>
      </c>
      <c r="Z57" s="132">
        <v>44138</v>
      </c>
      <c r="AA57" s="129">
        <v>4</v>
      </c>
      <c r="AB57" s="133">
        <v>4</v>
      </c>
      <c r="AC57" s="134" t="s">
        <v>53</v>
      </c>
      <c r="AD57" s="135" t="s">
        <v>1022</v>
      </c>
      <c r="AE57" s="136" t="s">
        <v>1035</v>
      </c>
      <c r="AF57" s="200">
        <v>18.600000000000001</v>
      </c>
      <c r="AG57" s="200">
        <v>7.3</v>
      </c>
      <c r="AH57" s="200">
        <v>73.099999999999994</v>
      </c>
      <c r="AI57" s="200">
        <v>0.9</v>
      </c>
      <c r="AJ57" s="200">
        <v>0.1</v>
      </c>
      <c r="AK57" s="200">
        <v>7.4</v>
      </c>
      <c r="AL57" s="137">
        <v>20.6</v>
      </c>
      <c r="AM57" s="137">
        <v>82.1</v>
      </c>
      <c r="AN57" s="137">
        <v>50.6</v>
      </c>
      <c r="AO57" s="137">
        <v>49.4</v>
      </c>
      <c r="AP57" s="137">
        <f>AN57/AO57</f>
        <v>1.0242914979757085</v>
      </c>
      <c r="AQ57" s="137">
        <v>6.83</v>
      </c>
      <c r="AR57" s="137">
        <v>7.95</v>
      </c>
      <c r="AS57" s="137">
        <v>3.4</v>
      </c>
      <c r="AT57" s="155">
        <v>43.2</v>
      </c>
      <c r="AU57" s="155">
        <v>14.7</v>
      </c>
      <c r="AV57" s="137">
        <v>6.17</v>
      </c>
      <c r="AW57" s="137">
        <v>34.700000000000003</v>
      </c>
      <c r="AX57" s="137">
        <v>27.2</v>
      </c>
      <c r="AY57" s="137">
        <v>36</v>
      </c>
      <c r="AZ57" s="137">
        <v>2.08</v>
      </c>
      <c r="BA57" s="137">
        <v>26.5</v>
      </c>
      <c r="BB57" s="137">
        <v>11.4</v>
      </c>
      <c r="BC57" s="137">
        <v>52.2</v>
      </c>
      <c r="BD57" s="137">
        <v>0.13</v>
      </c>
      <c r="BE57" s="137">
        <v>2.72</v>
      </c>
      <c r="BF57" s="137">
        <f>DL57+DN57</f>
        <v>62.7</v>
      </c>
      <c r="BG57" s="137">
        <v>35.9</v>
      </c>
      <c r="BH57" s="138">
        <v>2010</v>
      </c>
      <c r="BI57" s="137">
        <v>12.6</v>
      </c>
      <c r="BJ57" s="137">
        <v>28.4</v>
      </c>
      <c r="BK57" s="137">
        <v>5.45</v>
      </c>
      <c r="BL57" s="137">
        <v>68.5</v>
      </c>
      <c r="BM57" s="139">
        <v>0</v>
      </c>
      <c r="BN57" s="137">
        <v>6.1</v>
      </c>
      <c r="BO57" s="137">
        <v>86.96</v>
      </c>
      <c r="BP57" s="137">
        <v>6.54</v>
      </c>
      <c r="BQ57" s="137">
        <v>6.54</v>
      </c>
      <c r="BR57" s="138">
        <v>5628</v>
      </c>
      <c r="BS57" s="159">
        <f>CY57/9</f>
        <v>3985.2222222222222</v>
      </c>
      <c r="BT57" s="137">
        <v>66.3</v>
      </c>
      <c r="BU57" s="137">
        <v>18.5</v>
      </c>
      <c r="BV57" s="137">
        <v>70.599999999999994</v>
      </c>
      <c r="BW57" s="138">
        <v>2223</v>
      </c>
      <c r="BX57" s="137">
        <v>22</v>
      </c>
      <c r="BY57" s="137">
        <v>81.599999999999994</v>
      </c>
      <c r="BZ57" s="138">
        <v>2785</v>
      </c>
      <c r="CA57" s="138">
        <v>6924</v>
      </c>
      <c r="CB57" s="137">
        <v>2.34</v>
      </c>
      <c r="CC57" s="137">
        <v>0.26</v>
      </c>
      <c r="CD57" s="186" t="s">
        <v>1275</v>
      </c>
      <c r="CE57" s="186">
        <f>AL57+BN57+BV57+CC57+CB57</f>
        <v>99.9</v>
      </c>
      <c r="CF57" s="186" t="s">
        <v>1275</v>
      </c>
      <c r="CG57" s="186">
        <f>AM57+BI57+BE57+(DC57*100/AL57)+(CC57*100/AL57)</f>
        <v>99.216116504854355</v>
      </c>
      <c r="CH57" s="137">
        <v>1.58</v>
      </c>
      <c r="CI57" s="137">
        <f>CH57*100/AM57</f>
        <v>1.9244823386114496</v>
      </c>
      <c r="CJ57" s="137">
        <v>59.5</v>
      </c>
      <c r="CK57" s="138">
        <f>CJ57*BI57*AL57*AK57/1000</f>
        <v>114.284268</v>
      </c>
      <c r="CL57" s="137">
        <v>11.7</v>
      </c>
      <c r="CM57" s="137">
        <v>48.2</v>
      </c>
      <c r="CN57" s="186" t="s">
        <v>1275</v>
      </c>
      <c r="CO57" s="137">
        <v>2.38</v>
      </c>
      <c r="CP57" s="137">
        <v>2.8</v>
      </c>
      <c r="CQ57" s="137">
        <v>18.3</v>
      </c>
      <c r="CR57" s="137">
        <v>44.6</v>
      </c>
      <c r="CS57" s="137">
        <v>15.7</v>
      </c>
      <c r="CT57" s="137">
        <v>21.4</v>
      </c>
      <c r="CU57" s="137">
        <v>50.6</v>
      </c>
      <c r="CV57" s="137">
        <v>5.14</v>
      </c>
      <c r="CW57" s="137"/>
      <c r="CX57" s="186" t="s">
        <v>1275</v>
      </c>
      <c r="CY57" s="133">
        <v>35867</v>
      </c>
      <c r="CZ57" s="137">
        <v>3.13</v>
      </c>
      <c r="DA57" s="137">
        <v>24</v>
      </c>
      <c r="DB57" s="186" t="s">
        <v>1275</v>
      </c>
      <c r="DC57" s="139">
        <v>0.11</v>
      </c>
      <c r="DD57" s="138">
        <v>51068</v>
      </c>
      <c r="DE57" s="137">
        <v>19.399999999999999</v>
      </c>
      <c r="DF57" s="137">
        <v>16.399999999999999</v>
      </c>
      <c r="DG57" s="137">
        <v>2.81</v>
      </c>
      <c r="DH57" s="137">
        <f>DG57-CC57</f>
        <v>2.5499999999999998</v>
      </c>
      <c r="DI57" s="137"/>
      <c r="DJ57" s="186" t="s">
        <v>1275</v>
      </c>
      <c r="DK57" s="137">
        <v>0</v>
      </c>
      <c r="DL57" s="137">
        <v>62.7</v>
      </c>
      <c r="DM57" s="137">
        <v>37.299999999999997</v>
      </c>
      <c r="DN57" s="139">
        <v>0</v>
      </c>
      <c r="DO57" s="137">
        <v>10.1</v>
      </c>
      <c r="DP57" s="137">
        <v>98.3</v>
      </c>
      <c r="DQ57" s="138">
        <v>2668</v>
      </c>
      <c r="DR57" s="133"/>
      <c r="DS57" s="186" t="s">
        <v>1275</v>
      </c>
      <c r="DT57" s="138">
        <f>DU57*5</f>
        <v>8555</v>
      </c>
      <c r="DU57" s="138">
        <v>1711</v>
      </c>
      <c r="DV57" s="138">
        <v>1659</v>
      </c>
      <c r="DW57" s="138">
        <v>407</v>
      </c>
      <c r="DX57" s="186" t="s">
        <v>1275</v>
      </c>
      <c r="DY57" s="138">
        <f>AK57*AN57*AM57*AL57/1000</f>
        <v>633.2753944000001</v>
      </c>
      <c r="DZ57" s="138">
        <f>AK57*AM57*AO57*AL57/1000</f>
        <v>618.25700560000007</v>
      </c>
      <c r="EA57" s="137"/>
      <c r="EB57" s="137"/>
      <c r="EC57" s="137"/>
      <c r="ED57" s="137"/>
      <c r="EE57" s="137"/>
      <c r="EF57" s="186" t="s">
        <v>1275</v>
      </c>
      <c r="EG57" s="137" t="s">
        <v>1023</v>
      </c>
      <c r="EH57" s="137" t="s">
        <v>1023</v>
      </c>
      <c r="EI57" s="137" t="s">
        <v>1023</v>
      </c>
      <c r="EJ57" s="137" t="s">
        <v>1023</v>
      </c>
      <c r="EK57" s="137" t="s">
        <v>1023</v>
      </c>
      <c r="EL57" s="137" t="s">
        <v>1023</v>
      </c>
      <c r="EM57" s="137" t="s">
        <v>1023</v>
      </c>
      <c r="EN57" s="137" t="s">
        <v>1023</v>
      </c>
      <c r="EO57" s="137" t="s">
        <v>1023</v>
      </c>
      <c r="EP57" s="137" t="s">
        <v>1023</v>
      </c>
      <c r="EQ57" s="137" t="s">
        <v>1023</v>
      </c>
      <c r="ER57" s="137" t="s">
        <v>1023</v>
      </c>
      <c r="ES57" s="137" t="s">
        <v>1023</v>
      </c>
      <c r="ET57" s="137" t="s">
        <v>1023</v>
      </c>
      <c r="EU57" s="137" t="s">
        <v>1023</v>
      </c>
      <c r="EV57" s="137" t="s">
        <v>1023</v>
      </c>
      <c r="EW57" s="137" t="s">
        <v>1023</v>
      </c>
      <c r="EX57" s="137" t="s">
        <v>1023</v>
      </c>
      <c r="EY57" s="137" t="s">
        <v>1023</v>
      </c>
      <c r="EZ57" s="137" t="s">
        <v>1023</v>
      </c>
      <c r="FA57" s="137" t="s">
        <v>1023</v>
      </c>
      <c r="FB57" s="186" t="s">
        <v>1275</v>
      </c>
      <c r="FC57" s="137"/>
      <c r="FD57" s="137"/>
      <c r="FE57" s="137"/>
      <c r="FF57" s="137"/>
      <c r="FG57" s="137"/>
      <c r="FH57" s="190"/>
      <c r="FI57" s="190"/>
      <c r="FJ57" s="372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 s="371" t="s">
        <v>127</v>
      </c>
      <c r="HA57" s="369" t="s">
        <v>1699</v>
      </c>
      <c r="HB57" s="356">
        <v>4.97</v>
      </c>
      <c r="HC57" s="356">
        <v>1.31</v>
      </c>
      <c r="HD57" s="356">
        <v>109.42</v>
      </c>
      <c r="HE57" s="356">
        <v>5.52</v>
      </c>
      <c r="HF57" s="356">
        <v>7.66</v>
      </c>
      <c r="HG57" s="356">
        <v>1048.1300000000001</v>
      </c>
      <c r="HH57" s="358">
        <v>0.73</v>
      </c>
      <c r="HI57" s="356">
        <v>12.370000000000001</v>
      </c>
      <c r="HJ57" s="356">
        <v>7.64</v>
      </c>
      <c r="HK57" s="356">
        <v>2.61</v>
      </c>
      <c r="HL57" s="356">
        <v>1.6</v>
      </c>
      <c r="HM57" s="356">
        <v>5.7600000000000007</v>
      </c>
      <c r="HN57" s="357">
        <v>51.99</v>
      </c>
      <c r="HO57" s="5"/>
      <c r="HP57" s="17"/>
      <c r="HQ57" s="23"/>
      <c r="HR57" s="23"/>
      <c r="HS57" s="23"/>
      <c r="HT57" s="17"/>
      <c r="HU57" s="17"/>
      <c r="HV57" s="24"/>
      <c r="HW57" s="24"/>
      <c r="HX57" s="24"/>
      <c r="HY57" s="24"/>
      <c r="HZ57" s="24"/>
      <c r="IA57" s="24"/>
      <c r="IB57" s="24"/>
      <c r="IC57" s="24"/>
      <c r="ID57" s="24"/>
      <c r="IE57" s="24"/>
      <c r="IF57" s="24"/>
      <c r="IG57" s="24"/>
      <c r="IH57" s="24"/>
      <c r="II57" s="24"/>
      <c r="IJ57" s="24"/>
      <c r="IK57" s="24"/>
      <c r="IL57" s="24"/>
      <c r="IM57" s="24"/>
      <c r="IN57" s="25"/>
      <c r="IO57" s="25"/>
      <c r="IP57" s="294"/>
      <c r="IQ57" s="24"/>
      <c r="IR57" s="24"/>
      <c r="IS57" s="170"/>
      <c r="IT57" s="170"/>
      <c r="IU57"/>
      <c r="IV57" s="274"/>
      <c r="IW57" s="170"/>
      <c r="IX57" s="170"/>
      <c r="IY57" s="281"/>
      <c r="IZ57" s="281"/>
      <c r="JA57" s="170"/>
      <c r="JB57" s="170"/>
      <c r="JC57" s="170"/>
      <c r="JD57"/>
      <c r="JE57" s="170"/>
      <c r="JF57" s="276"/>
      <c r="JG57"/>
      <c r="JH57" s="170"/>
      <c r="JI57" s="170"/>
      <c r="JJ57"/>
      <c r="JK57"/>
      <c r="JL57"/>
      <c r="JM57" s="279"/>
      <c r="JN57"/>
      <c r="JO57"/>
      <c r="JP57"/>
      <c r="JQ57"/>
      <c r="JR57" s="170"/>
      <c r="JS57" s="170"/>
      <c r="JT57" s="170"/>
      <c r="JU57" s="170"/>
      <c r="JV57" s="170"/>
      <c r="JW57" s="170"/>
      <c r="JX57"/>
      <c r="JY57" s="170"/>
      <c r="JZ57" s="170"/>
      <c r="KA57" s="170"/>
      <c r="KB57" s="170"/>
      <c r="KC57" s="170"/>
      <c r="KD57" s="274"/>
      <c r="KE57"/>
    </row>
    <row r="58" spans="1:291" s="4" customFormat="1" x14ac:dyDescent="0.25">
      <c r="A58" s="311"/>
      <c r="B58" s="15" t="s">
        <v>1426</v>
      </c>
      <c r="C58" s="17" t="s">
        <v>120</v>
      </c>
      <c r="D58" s="26" t="s">
        <v>121</v>
      </c>
      <c r="E58" s="88">
        <v>43944</v>
      </c>
      <c r="F58" s="27">
        <v>44417</v>
      </c>
      <c r="G58" s="94">
        <f>DATEDIF(E58, F58, "m")</f>
        <v>15</v>
      </c>
      <c r="H58" s="16">
        <v>1</v>
      </c>
      <c r="I58" s="377"/>
      <c r="J58" s="20" t="s">
        <v>316</v>
      </c>
      <c r="K58" s="100"/>
      <c r="L58" s="121"/>
      <c r="N58" s="19"/>
      <c r="O58" s="22"/>
      <c r="P58" s="16"/>
      <c r="Q58" s="11"/>
      <c r="R58" s="11"/>
      <c r="S58" s="11"/>
      <c r="T58" s="145"/>
      <c r="U58" s="130"/>
      <c r="V58" s="130"/>
      <c r="W58" s="130"/>
      <c r="X58" s="131"/>
      <c r="Y58" s="129"/>
      <c r="Z58" s="132"/>
      <c r="AA58" s="129"/>
      <c r="AB58" s="133"/>
      <c r="AC58" s="134"/>
      <c r="AD58" s="135"/>
      <c r="AE58" s="136"/>
      <c r="AF58" s="204"/>
      <c r="AG58" s="204"/>
      <c r="AH58" s="204"/>
      <c r="AI58" s="204"/>
      <c r="AJ58" s="204"/>
      <c r="AK58" s="204"/>
      <c r="AL58" s="137"/>
      <c r="AM58" s="137"/>
      <c r="AN58" s="137"/>
      <c r="AO58" s="137"/>
      <c r="AP58" s="137"/>
      <c r="AQ58" s="137"/>
      <c r="AR58" s="137"/>
      <c r="AS58" s="137"/>
      <c r="AT58" s="155"/>
      <c r="AU58" s="155"/>
      <c r="AV58" s="137"/>
      <c r="AW58" s="137"/>
      <c r="AX58" s="137"/>
      <c r="AY58" s="137"/>
      <c r="AZ58" s="137"/>
      <c r="BA58" s="137"/>
      <c r="BB58" s="137"/>
      <c r="BC58" s="137"/>
      <c r="BD58" s="137"/>
      <c r="BE58" s="137"/>
      <c r="BF58" s="137"/>
      <c r="BG58" s="137"/>
      <c r="BH58" s="138"/>
      <c r="BI58" s="137"/>
      <c r="BJ58" s="137"/>
      <c r="BK58" s="137"/>
      <c r="BL58" s="137"/>
      <c r="BM58" s="139"/>
      <c r="BN58" s="137"/>
      <c r="BO58" s="137"/>
      <c r="BP58" s="137"/>
      <c r="BQ58" s="137"/>
      <c r="BR58" s="138"/>
      <c r="BS58" s="159"/>
      <c r="BT58" s="137"/>
      <c r="BU58" s="137"/>
      <c r="BV58" s="137"/>
      <c r="BW58" s="138"/>
      <c r="BX58" s="137"/>
      <c r="BY58" s="137"/>
      <c r="BZ58" s="138"/>
      <c r="CA58" s="138"/>
      <c r="CB58" s="137"/>
      <c r="CC58" s="137"/>
      <c r="CD58" s="186"/>
      <c r="CE58" s="186"/>
      <c r="CF58" s="186"/>
      <c r="CG58" s="186"/>
      <c r="CH58" s="137"/>
      <c r="CI58" s="137"/>
      <c r="CJ58" s="137"/>
      <c r="CK58" s="138"/>
      <c r="CL58" s="137"/>
      <c r="CM58" s="137"/>
      <c r="CN58" s="186"/>
      <c r="CO58" s="137"/>
      <c r="CP58" s="137"/>
      <c r="CQ58" s="137"/>
      <c r="CR58" s="137"/>
      <c r="CS58" s="137"/>
      <c r="CT58" s="137"/>
      <c r="CU58" s="137"/>
      <c r="CV58" s="137"/>
      <c r="CW58" s="137"/>
      <c r="CX58" s="186"/>
      <c r="CY58" s="133"/>
      <c r="CZ58" s="137"/>
      <c r="DA58" s="137"/>
      <c r="DB58" s="186"/>
      <c r="DC58" s="139"/>
      <c r="DD58" s="138"/>
      <c r="DE58" s="137"/>
      <c r="DF58" s="137"/>
      <c r="DG58" s="137"/>
      <c r="DH58" s="137"/>
      <c r="DI58" s="137"/>
      <c r="DJ58" s="186"/>
      <c r="DK58" s="137"/>
      <c r="DL58" s="137"/>
      <c r="DM58" s="137"/>
      <c r="DN58" s="139"/>
      <c r="DO58" s="137"/>
      <c r="DP58" s="137"/>
      <c r="DQ58" s="138"/>
      <c r="DR58" s="133"/>
      <c r="DS58" s="186"/>
      <c r="DT58" s="138"/>
      <c r="DU58" s="138"/>
      <c r="DV58" s="138"/>
      <c r="DW58" s="138"/>
      <c r="DX58" s="186"/>
      <c r="DY58" s="138"/>
      <c r="DZ58" s="138"/>
      <c r="EA58" s="137"/>
      <c r="EB58" s="137"/>
      <c r="EC58" s="137"/>
      <c r="ED58" s="137"/>
      <c r="EE58" s="137"/>
      <c r="EF58" s="186"/>
      <c r="EG58" s="137"/>
      <c r="EH58" s="137"/>
      <c r="EI58" s="137"/>
      <c r="EJ58" s="137"/>
      <c r="EK58" s="137"/>
      <c r="EL58" s="137"/>
      <c r="EM58" s="137"/>
      <c r="EN58" s="137"/>
      <c r="EO58" s="137"/>
      <c r="EP58" s="137"/>
      <c r="EQ58" s="137"/>
      <c r="ER58" s="137"/>
      <c r="ES58" s="137"/>
      <c r="ET58" s="137"/>
      <c r="EU58" s="137"/>
      <c r="EV58" s="137"/>
      <c r="EW58" s="137"/>
      <c r="EX58" s="137"/>
      <c r="EY58" s="137"/>
      <c r="EZ58" s="137"/>
      <c r="FA58" s="137"/>
      <c r="FB58" s="186"/>
      <c r="FC58" s="137"/>
      <c r="FD58" s="137"/>
      <c r="FE58" s="137"/>
      <c r="FF58" s="137"/>
      <c r="FG58" s="137"/>
      <c r="FH58" s="190"/>
      <c r="FI58" s="190"/>
      <c r="FJ58" s="5"/>
      <c r="GZ58" s="5"/>
      <c r="HO58" s="5" t="s">
        <v>123</v>
      </c>
      <c r="HP58" s="121">
        <v>66</v>
      </c>
      <c r="HQ58" s="27">
        <v>43944</v>
      </c>
      <c r="HR58" s="27"/>
      <c r="HS58" s="27">
        <v>44417</v>
      </c>
      <c r="HT58" s="121">
        <v>12</v>
      </c>
      <c r="HU58" s="121">
        <v>1</v>
      </c>
      <c r="HV58" s="28">
        <v>0</v>
      </c>
      <c r="HW58" s="28">
        <v>0</v>
      </c>
      <c r="HX58" s="28">
        <v>0</v>
      </c>
      <c r="HY58" s="28">
        <v>1</v>
      </c>
      <c r="HZ58" s="28">
        <v>0</v>
      </c>
      <c r="IA58" s="28">
        <v>0</v>
      </c>
      <c r="IB58" s="28">
        <v>0</v>
      </c>
      <c r="IC58" s="28">
        <v>0</v>
      </c>
      <c r="ID58" s="28">
        <v>0</v>
      </c>
      <c r="IE58" s="25" t="s">
        <v>69</v>
      </c>
      <c r="IF58" s="28">
        <v>0</v>
      </c>
      <c r="IG58" s="29"/>
      <c r="IH58" s="25"/>
      <c r="II58" s="28">
        <v>0</v>
      </c>
      <c r="IJ58" s="25" t="s">
        <v>63</v>
      </c>
      <c r="IK58" s="25"/>
      <c r="IL58" s="25"/>
      <c r="IM58" s="25"/>
      <c r="IN58" s="28">
        <v>0</v>
      </c>
      <c r="IO58" s="25"/>
      <c r="IP58" s="294"/>
      <c r="IQ58" s="24"/>
      <c r="IR58" s="24"/>
      <c r="IS58" s="170"/>
      <c r="IT58" s="170"/>
      <c r="IU58"/>
      <c r="IV58" s="274"/>
      <c r="IW58" s="170"/>
      <c r="IX58" s="170"/>
      <c r="IY58" s="281"/>
      <c r="IZ58" s="281"/>
      <c r="JA58" s="170"/>
      <c r="JB58" s="170"/>
      <c r="JC58" s="170"/>
      <c r="JD58"/>
      <c r="JE58" s="170"/>
      <c r="JF58" s="276"/>
      <c r="JG58"/>
      <c r="JH58" s="170"/>
      <c r="JI58" s="170"/>
      <c r="JJ58"/>
      <c r="JK58"/>
      <c r="JL58"/>
      <c r="JM58" s="279"/>
      <c r="JN58"/>
      <c r="JO58"/>
      <c r="JP58"/>
      <c r="JQ58"/>
      <c r="JR58" s="170"/>
      <c r="JS58" s="170"/>
      <c r="JT58" s="170"/>
      <c r="JU58" s="170"/>
      <c r="JV58" s="170"/>
      <c r="JW58" s="170"/>
      <c r="JX58"/>
      <c r="JY58" s="170"/>
      <c r="JZ58" s="170"/>
      <c r="KA58" s="170"/>
      <c r="KB58" s="170"/>
      <c r="KC58" s="170"/>
      <c r="KD58" s="274"/>
      <c r="KE58"/>
    </row>
    <row r="59" spans="1:291" s="4" customFormat="1" x14ac:dyDescent="0.25">
      <c r="A59" s="311"/>
      <c r="B59" s="15"/>
      <c r="C59" s="17"/>
      <c r="D59" s="26"/>
      <c r="E59" s="90"/>
      <c r="F59" s="27"/>
      <c r="G59" s="94"/>
      <c r="H59" s="16"/>
      <c r="I59" s="377"/>
      <c r="J59" s="20"/>
      <c r="K59" s="100"/>
      <c r="L59" s="85"/>
      <c r="N59" s="19"/>
      <c r="O59" s="22"/>
      <c r="P59" s="16"/>
      <c r="Q59" s="11"/>
      <c r="R59" s="11"/>
      <c r="S59" s="11"/>
      <c r="T59" s="145"/>
      <c r="U59" s="130"/>
      <c r="V59" s="130"/>
      <c r="W59" s="130"/>
      <c r="X59" s="131"/>
      <c r="Y59" s="129"/>
      <c r="Z59" s="132"/>
      <c r="AA59" s="129"/>
      <c r="AB59" s="133"/>
      <c r="AC59" s="134"/>
      <c r="AD59" s="135"/>
      <c r="AE59" s="136"/>
      <c r="AF59" s="204"/>
      <c r="AG59" s="204"/>
      <c r="AH59" s="204"/>
      <c r="AI59" s="204"/>
      <c r="AJ59" s="204"/>
      <c r="AK59" s="204"/>
      <c r="AL59" s="137"/>
      <c r="AM59" s="137"/>
      <c r="AN59" s="137"/>
      <c r="AO59" s="137"/>
      <c r="AP59" s="137"/>
      <c r="AQ59" s="137"/>
      <c r="AR59" s="137"/>
      <c r="AS59" s="137"/>
      <c r="AT59" s="155"/>
      <c r="AU59" s="155"/>
      <c r="AV59" s="137"/>
      <c r="AW59" s="137"/>
      <c r="AX59" s="137"/>
      <c r="AY59" s="137"/>
      <c r="AZ59" s="137"/>
      <c r="BA59" s="137"/>
      <c r="BB59" s="137"/>
      <c r="BC59" s="137"/>
      <c r="BD59" s="137"/>
      <c r="BE59" s="137"/>
      <c r="BF59" s="137"/>
      <c r="BG59" s="137"/>
      <c r="BH59" s="138"/>
      <c r="BI59" s="137"/>
      <c r="BJ59" s="137"/>
      <c r="BK59" s="137"/>
      <c r="BL59" s="137"/>
      <c r="BM59" s="139"/>
      <c r="BN59" s="137"/>
      <c r="BO59" s="137"/>
      <c r="BP59" s="137"/>
      <c r="BQ59" s="137"/>
      <c r="BR59" s="138"/>
      <c r="BS59" s="159"/>
      <c r="BT59" s="137"/>
      <c r="BU59" s="137"/>
      <c r="BV59" s="137"/>
      <c r="BW59" s="138"/>
      <c r="BX59" s="137"/>
      <c r="BY59" s="137"/>
      <c r="BZ59" s="138"/>
      <c r="CA59" s="138"/>
      <c r="CB59" s="137"/>
      <c r="CC59" s="137"/>
      <c r="CD59" s="186"/>
      <c r="CE59" s="186"/>
      <c r="CF59" s="186"/>
      <c r="CG59" s="186"/>
      <c r="CH59" s="137"/>
      <c r="CI59" s="137"/>
      <c r="CJ59" s="137"/>
      <c r="CK59" s="138"/>
      <c r="CL59" s="137"/>
      <c r="CM59" s="137"/>
      <c r="CN59" s="186"/>
      <c r="CO59" s="137"/>
      <c r="CP59" s="137"/>
      <c r="CQ59" s="137"/>
      <c r="CR59" s="137"/>
      <c r="CS59" s="137"/>
      <c r="CT59" s="137"/>
      <c r="CU59" s="137"/>
      <c r="CV59" s="137"/>
      <c r="CW59" s="137"/>
      <c r="CX59" s="186"/>
      <c r="CY59" s="133"/>
      <c r="CZ59" s="137"/>
      <c r="DA59" s="137"/>
      <c r="DB59" s="186"/>
      <c r="DC59" s="139"/>
      <c r="DD59" s="138"/>
      <c r="DE59" s="137"/>
      <c r="DF59" s="137"/>
      <c r="DG59" s="137"/>
      <c r="DH59" s="137"/>
      <c r="DI59" s="137"/>
      <c r="DJ59" s="186"/>
      <c r="DK59" s="137"/>
      <c r="DL59" s="137"/>
      <c r="DM59" s="137"/>
      <c r="DN59" s="139"/>
      <c r="DO59" s="137"/>
      <c r="DP59" s="137"/>
      <c r="DQ59" s="138"/>
      <c r="DR59" s="133"/>
      <c r="DS59" s="186"/>
      <c r="DT59" s="138"/>
      <c r="DU59" s="138"/>
      <c r="DV59" s="138"/>
      <c r="DW59" s="138"/>
      <c r="DX59" s="186"/>
      <c r="DY59" s="138"/>
      <c r="DZ59" s="138"/>
      <c r="EA59" s="137"/>
      <c r="EB59" s="137"/>
      <c r="EC59" s="137"/>
      <c r="ED59" s="137"/>
      <c r="EE59" s="137"/>
      <c r="EF59" s="186"/>
      <c r="EG59" s="137"/>
      <c r="EH59" s="137"/>
      <c r="EI59" s="137"/>
      <c r="EJ59" s="137"/>
      <c r="EK59" s="137"/>
      <c r="EL59" s="137"/>
      <c r="EM59" s="137"/>
      <c r="EN59" s="137"/>
      <c r="EO59" s="137"/>
      <c r="EP59" s="137"/>
      <c r="EQ59" s="137"/>
      <c r="ER59" s="137"/>
      <c r="ES59" s="137"/>
      <c r="ET59" s="137"/>
      <c r="EU59" s="137"/>
      <c r="EV59" s="137"/>
      <c r="EW59" s="137"/>
      <c r="EX59" s="137"/>
      <c r="EY59" s="137"/>
      <c r="EZ59" s="137"/>
      <c r="FA59" s="137"/>
      <c r="FB59" s="186"/>
      <c r="FC59" s="137"/>
      <c r="FD59" s="137"/>
      <c r="FE59" s="137"/>
      <c r="FF59" s="137"/>
      <c r="FG59" s="137"/>
      <c r="FH59" s="190"/>
      <c r="FI59" s="190"/>
      <c r="FJ59" s="5"/>
      <c r="GZ59" s="5"/>
      <c r="HO59" s="5"/>
      <c r="HP59" s="121"/>
      <c r="HQ59" s="27"/>
      <c r="HR59" s="27"/>
      <c r="HS59" s="27"/>
      <c r="HT59" s="121"/>
      <c r="HU59" s="121"/>
      <c r="HV59" s="28"/>
      <c r="HW59" s="28"/>
      <c r="HX59" s="28"/>
      <c r="HY59" s="28"/>
      <c r="HZ59" s="28"/>
      <c r="IA59" s="28"/>
      <c r="IB59" s="28"/>
      <c r="IC59" s="28"/>
      <c r="ID59" s="28"/>
      <c r="IE59" s="25"/>
      <c r="IF59" s="28"/>
      <c r="IG59" s="29"/>
      <c r="IH59" s="25"/>
      <c r="II59" s="28"/>
      <c r="IJ59" s="25"/>
      <c r="IK59" s="25"/>
      <c r="IL59" s="25"/>
      <c r="IM59" s="25"/>
      <c r="IN59" s="28"/>
      <c r="IO59" s="25"/>
      <c r="IP59" s="294"/>
      <c r="IQ59" s="24"/>
      <c r="IR59" s="24"/>
      <c r="IS59" s="170"/>
      <c r="IT59" s="170"/>
      <c r="IU59"/>
      <c r="IV59" s="274"/>
      <c r="IW59" s="170"/>
      <c r="IX59" s="170"/>
      <c r="IY59" s="281"/>
      <c r="IZ59" s="281"/>
      <c r="JA59" s="170"/>
      <c r="JB59" s="170"/>
      <c r="JC59" s="170"/>
      <c r="JD59"/>
      <c r="JE59" s="170"/>
      <c r="JF59" s="276"/>
      <c r="JG59"/>
      <c r="JH59" s="170"/>
      <c r="JI59" s="170"/>
      <c r="JJ59"/>
      <c r="JK59"/>
      <c r="JL59"/>
      <c r="JM59" s="279"/>
      <c r="JN59"/>
      <c r="JO59"/>
      <c r="JP59"/>
      <c r="JQ59"/>
      <c r="JR59" s="170"/>
      <c r="JS59" s="170"/>
      <c r="JT59" s="170"/>
      <c r="JU59" s="170"/>
      <c r="JV59" s="170"/>
      <c r="JW59" s="170"/>
      <c r="JX59"/>
      <c r="JY59" s="170"/>
      <c r="JZ59" s="170"/>
      <c r="KA59" s="170"/>
      <c r="KB59" s="170"/>
      <c r="KC59" s="170"/>
      <c r="KD59" s="274"/>
      <c r="KE59"/>
    </row>
    <row r="60" spans="1:291" s="4" customFormat="1" x14ac:dyDescent="0.25">
      <c r="A60" s="311"/>
      <c r="B60" s="15" t="s">
        <v>1430</v>
      </c>
      <c r="C60" s="17" t="s">
        <v>128</v>
      </c>
      <c r="D60" s="26">
        <v>6803050331</v>
      </c>
      <c r="E60" s="89" t="s">
        <v>316</v>
      </c>
      <c r="F60" s="23"/>
      <c r="G60" s="94"/>
      <c r="H60" s="51"/>
      <c r="I60" s="377">
        <v>0</v>
      </c>
      <c r="J60" s="20">
        <v>43185</v>
      </c>
      <c r="K60" s="100"/>
      <c r="L60" s="121">
        <v>1</v>
      </c>
      <c r="M60" s="4" t="s">
        <v>129</v>
      </c>
      <c r="N60" s="19"/>
      <c r="O60" s="22"/>
      <c r="P60" s="16"/>
      <c r="Q60" s="121"/>
      <c r="R60" s="121"/>
      <c r="S60" s="121"/>
      <c r="T60" s="145"/>
      <c r="U60" s="130"/>
      <c r="V60" s="130"/>
      <c r="W60" s="130"/>
      <c r="X60" s="131"/>
      <c r="Y60" s="129"/>
      <c r="Z60" s="132"/>
      <c r="AA60" s="129"/>
      <c r="AB60" s="133"/>
      <c r="AC60" s="134"/>
      <c r="AD60" s="135"/>
      <c r="AE60" s="136"/>
      <c r="AF60" s="204"/>
      <c r="AG60" s="204"/>
      <c r="AH60" s="204"/>
      <c r="AI60" s="204"/>
      <c r="AJ60" s="204"/>
      <c r="AK60" s="204"/>
      <c r="AL60" s="137"/>
      <c r="AM60" s="137"/>
      <c r="AN60" s="137"/>
      <c r="AO60" s="137"/>
      <c r="AP60" s="137"/>
      <c r="AQ60" s="137"/>
      <c r="AR60" s="137"/>
      <c r="AS60" s="137"/>
      <c r="AT60" s="155"/>
      <c r="AU60" s="155"/>
      <c r="AV60" s="137"/>
      <c r="AW60" s="137"/>
      <c r="AX60" s="137"/>
      <c r="AY60" s="137"/>
      <c r="AZ60" s="137"/>
      <c r="BA60" s="137"/>
      <c r="BB60" s="137"/>
      <c r="BC60" s="137"/>
      <c r="BD60" s="137"/>
      <c r="BE60" s="137"/>
      <c r="BF60" s="137"/>
      <c r="BG60" s="137"/>
      <c r="BH60" s="138"/>
      <c r="BI60" s="137"/>
      <c r="BJ60" s="137"/>
      <c r="BK60" s="137"/>
      <c r="BL60" s="137"/>
      <c r="BM60" s="139"/>
      <c r="BN60" s="137"/>
      <c r="BO60" s="137"/>
      <c r="BP60" s="137"/>
      <c r="BQ60" s="137"/>
      <c r="BR60" s="138"/>
      <c r="BS60" s="159"/>
      <c r="BT60" s="137"/>
      <c r="BU60" s="137"/>
      <c r="BV60" s="137"/>
      <c r="BW60" s="138"/>
      <c r="BX60" s="137"/>
      <c r="BY60" s="137"/>
      <c r="BZ60" s="138"/>
      <c r="CA60" s="138"/>
      <c r="CB60" s="137"/>
      <c r="CC60" s="137"/>
      <c r="CD60" s="186"/>
      <c r="CE60" s="186"/>
      <c r="CF60" s="186"/>
      <c r="CG60" s="186"/>
      <c r="CH60" s="137"/>
      <c r="CI60" s="137"/>
      <c r="CJ60" s="137"/>
      <c r="CK60" s="138"/>
      <c r="CL60" s="137"/>
      <c r="CM60" s="137"/>
      <c r="CN60" s="186"/>
      <c r="CO60" s="137"/>
      <c r="CP60" s="137"/>
      <c r="CQ60" s="137"/>
      <c r="CR60" s="137"/>
      <c r="CS60" s="137"/>
      <c r="CT60" s="137"/>
      <c r="CU60" s="137"/>
      <c r="CV60" s="137"/>
      <c r="CW60" s="137"/>
      <c r="CX60" s="186"/>
      <c r="CY60" s="133"/>
      <c r="CZ60" s="137"/>
      <c r="DA60" s="137"/>
      <c r="DB60" s="186"/>
      <c r="DC60" s="139"/>
      <c r="DD60" s="138"/>
      <c r="DE60" s="137"/>
      <c r="DF60" s="137"/>
      <c r="DG60" s="137"/>
      <c r="DH60" s="137"/>
      <c r="DI60" s="137"/>
      <c r="DJ60" s="186"/>
      <c r="DK60" s="137"/>
      <c r="DL60" s="137"/>
      <c r="DM60" s="137"/>
      <c r="DN60" s="139"/>
      <c r="DO60" s="137"/>
      <c r="DP60" s="137"/>
      <c r="DQ60" s="138"/>
      <c r="DR60" s="133"/>
      <c r="DS60" s="186"/>
      <c r="DT60" s="138"/>
      <c r="DU60" s="138"/>
      <c r="DV60" s="138"/>
      <c r="DW60" s="138"/>
      <c r="DX60" s="186"/>
      <c r="DY60" s="138"/>
      <c r="DZ60" s="138"/>
      <c r="EA60" s="137"/>
      <c r="EB60" s="137"/>
      <c r="EC60" s="137"/>
      <c r="ED60" s="137"/>
      <c r="EE60" s="137"/>
      <c r="EF60" s="186"/>
      <c r="EG60" s="137"/>
      <c r="EH60" s="137"/>
      <c r="EI60" s="137"/>
      <c r="EJ60" s="137"/>
      <c r="EK60" s="137"/>
      <c r="EL60" s="137"/>
      <c r="EM60" s="137"/>
      <c r="EN60" s="137"/>
      <c r="EO60" s="137"/>
      <c r="EP60" s="137"/>
      <c r="EQ60" s="137"/>
      <c r="ER60" s="137"/>
      <c r="ES60" s="137"/>
      <c r="ET60" s="137"/>
      <c r="EU60" s="137"/>
      <c r="EV60" s="137"/>
      <c r="EW60" s="137"/>
      <c r="EX60" s="137"/>
      <c r="EY60" s="137"/>
      <c r="EZ60" s="137"/>
      <c r="FA60" s="137"/>
      <c r="FB60" s="186"/>
      <c r="FC60" s="137"/>
      <c r="FD60" s="137"/>
      <c r="FE60" s="137"/>
      <c r="FF60" s="137"/>
      <c r="FG60" s="137"/>
      <c r="FH60" s="190"/>
      <c r="FI60" s="190"/>
      <c r="FJ60" s="5"/>
      <c r="GZ60" s="5"/>
      <c r="HO60" s="5"/>
      <c r="HP60" s="17"/>
      <c r="HQ60" s="23"/>
      <c r="HR60" s="23"/>
      <c r="HS60" s="23"/>
      <c r="HT60" s="17"/>
      <c r="HU60" s="17"/>
      <c r="HV60" s="24"/>
      <c r="HW60" s="24"/>
      <c r="HX60" s="24"/>
      <c r="HY60" s="24"/>
      <c r="HZ60" s="24"/>
      <c r="IA60" s="24"/>
      <c r="IB60" s="24"/>
      <c r="IC60" s="24"/>
      <c r="ID60" s="24"/>
      <c r="IE60" s="24"/>
      <c r="IF60" s="24"/>
      <c r="IG60" s="24"/>
      <c r="IH60" s="24"/>
      <c r="II60" s="24"/>
      <c r="IJ60" s="24"/>
      <c r="IK60" s="24"/>
      <c r="IL60" s="24"/>
      <c r="IM60" s="24"/>
      <c r="IN60" s="25"/>
      <c r="IO60" s="25"/>
      <c r="IP60" s="294" t="s">
        <v>1430</v>
      </c>
      <c r="IQ60" s="24" t="s">
        <v>1036</v>
      </c>
      <c r="IR60" s="24" t="s">
        <v>1037</v>
      </c>
      <c r="IS60" s="170" t="s">
        <v>55</v>
      </c>
      <c r="IT60" s="170">
        <v>1</v>
      </c>
      <c r="IU60"/>
      <c r="IV60" s="274">
        <v>44377</v>
      </c>
      <c r="IW60" s="170">
        <v>1968</v>
      </c>
      <c r="IX60" s="170">
        <v>2021</v>
      </c>
      <c r="IY60"/>
      <c r="IZ60"/>
      <c r="JA60" s="170">
        <v>53</v>
      </c>
      <c r="JB60" s="170"/>
      <c r="JC60" s="170" t="s">
        <v>1407</v>
      </c>
      <c r="JD60"/>
      <c r="JE60" s="170">
        <v>1</v>
      </c>
      <c r="JF60" s="276" t="s">
        <v>323</v>
      </c>
      <c r="JG60"/>
      <c r="JH60" s="170"/>
      <c r="JI60" s="170">
        <v>1</v>
      </c>
      <c r="JJ60"/>
      <c r="JK60" t="s">
        <v>1431</v>
      </c>
      <c r="JL60"/>
      <c r="JM60" s="279"/>
      <c r="JN60" t="s">
        <v>1409</v>
      </c>
      <c r="JO60" t="s">
        <v>1411</v>
      </c>
      <c r="JP60" t="s">
        <v>1412</v>
      </c>
      <c r="JQ60" t="s">
        <v>1420</v>
      </c>
      <c r="JR60" s="170">
        <v>0</v>
      </c>
      <c r="JS60" s="170">
        <v>0</v>
      </c>
      <c r="JT60" s="170">
        <v>0</v>
      </c>
      <c r="JU60" s="170">
        <v>1</v>
      </c>
      <c r="JV60" s="170">
        <v>0</v>
      </c>
      <c r="JW60" s="170">
        <v>0</v>
      </c>
      <c r="JX60"/>
      <c r="JY60" s="170">
        <v>0</v>
      </c>
      <c r="JZ60" s="170">
        <v>0</v>
      </c>
      <c r="KA60" s="170">
        <v>0</v>
      </c>
      <c r="KB60" s="170">
        <v>0</v>
      </c>
      <c r="KC60" s="170">
        <v>0</v>
      </c>
      <c r="KD60" s="170"/>
      <c r="KE60"/>
    </row>
    <row r="61" spans="1:291" s="4" customFormat="1" x14ac:dyDescent="0.25">
      <c r="A61" s="311"/>
      <c r="B61" s="15" t="s">
        <v>1430</v>
      </c>
      <c r="C61" s="17" t="s">
        <v>128</v>
      </c>
      <c r="D61" s="26" t="s">
        <v>131</v>
      </c>
      <c r="E61" s="88">
        <v>44377</v>
      </c>
      <c r="F61" s="27">
        <v>44473</v>
      </c>
      <c r="G61" s="94">
        <f>DATEDIF(E61, F61, "m")</f>
        <v>3</v>
      </c>
      <c r="H61" s="16">
        <v>1</v>
      </c>
      <c r="I61" s="377">
        <v>0</v>
      </c>
      <c r="J61" s="20">
        <v>44473</v>
      </c>
      <c r="K61" s="100">
        <f t="shared" ref="K61:K66" si="6">DATEDIF(E61, J61, "m")</f>
        <v>3</v>
      </c>
      <c r="L61" s="121">
        <v>2</v>
      </c>
      <c r="M61" s="4" t="s">
        <v>132</v>
      </c>
      <c r="N61" s="19"/>
      <c r="O61" s="22">
        <v>2</v>
      </c>
      <c r="P61" s="16">
        <v>3</v>
      </c>
      <c r="Q61" s="11"/>
      <c r="R61" s="11"/>
      <c r="S61" s="11"/>
      <c r="T61" s="145">
        <v>16176</v>
      </c>
      <c r="U61" s="130" t="s">
        <v>1036</v>
      </c>
      <c r="V61" s="130" t="s">
        <v>1036</v>
      </c>
      <c r="W61" s="130" t="s">
        <v>1037</v>
      </c>
      <c r="X61" s="129">
        <v>6803050331</v>
      </c>
      <c r="Y61" s="129">
        <f ca="1">ROUNDDOWN(YEARFRAC(DATE(IF(VALUE(LEFT(X61,2))&lt;VALUE(RIGHT(YEAR(TODAY()),2)),"20","19")&amp;LEFT(X61,2),IF(VALUE(MID(X61,3,1))&gt;4,MID(X61,3,2)-50,MID(X61,3,2)),MID(X61,5,2)),Z61,1),0)</f>
        <v>53</v>
      </c>
      <c r="Z61" s="132">
        <v>44473</v>
      </c>
      <c r="AA61" s="129">
        <v>1</v>
      </c>
      <c r="AB61" s="133">
        <v>0</v>
      </c>
      <c r="AC61" s="134" t="s">
        <v>53</v>
      </c>
      <c r="AD61" s="135" t="s">
        <v>1022</v>
      </c>
      <c r="AE61" s="136"/>
      <c r="AF61" s="185">
        <v>27.6</v>
      </c>
      <c r="AG61" s="185">
        <v>4.7</v>
      </c>
      <c r="AH61" s="185">
        <v>67.3</v>
      </c>
      <c r="AI61" s="185">
        <v>0.1</v>
      </c>
      <c r="AJ61" s="185">
        <v>0.3</v>
      </c>
      <c r="AK61" s="185">
        <v>11.37</v>
      </c>
      <c r="AL61" s="133">
        <v>9.5</v>
      </c>
      <c r="AM61" s="137">
        <v>55.4</v>
      </c>
      <c r="AN61" s="137">
        <v>81.3</v>
      </c>
      <c r="AO61" s="137">
        <v>18.7</v>
      </c>
      <c r="AP61" s="137">
        <f>AN61/AO61</f>
        <v>4.3475935828877006</v>
      </c>
      <c r="AQ61" s="137">
        <v>0.48</v>
      </c>
      <c r="AR61" s="137">
        <v>1.95</v>
      </c>
      <c r="AS61" s="137">
        <v>1.49</v>
      </c>
      <c r="AT61" s="137">
        <v>5.08</v>
      </c>
      <c r="AU61" s="137">
        <v>5.34</v>
      </c>
      <c r="AV61" s="137">
        <v>4.71</v>
      </c>
      <c r="AW61" s="137">
        <v>71.099999999999994</v>
      </c>
      <c r="AX61" s="137">
        <v>19.2</v>
      </c>
      <c r="AY61" s="137">
        <v>7.8</v>
      </c>
      <c r="AZ61" s="137">
        <v>1.88</v>
      </c>
      <c r="BA61" s="137">
        <v>18.2</v>
      </c>
      <c r="BB61" s="137">
        <v>6.54</v>
      </c>
      <c r="BC61" s="137">
        <v>36.200000000000003</v>
      </c>
      <c r="BD61" s="137">
        <v>0.42</v>
      </c>
      <c r="BE61" s="137">
        <v>33.9</v>
      </c>
      <c r="BF61" s="137">
        <f>DL61+DN61</f>
        <v>8.26</v>
      </c>
      <c r="BG61" s="137">
        <v>6.4</v>
      </c>
      <c r="BH61" s="138">
        <v>4561</v>
      </c>
      <c r="BI61" s="137">
        <v>7.41</v>
      </c>
      <c r="BJ61" s="137">
        <v>22.2</v>
      </c>
      <c r="BK61" s="137">
        <v>40.1</v>
      </c>
      <c r="BL61" s="137">
        <v>53.8</v>
      </c>
      <c r="BM61" s="139">
        <v>6.4900000000000001E-3</v>
      </c>
      <c r="BN61" s="137">
        <v>1.7</v>
      </c>
      <c r="BO61" s="137">
        <v>89.69</v>
      </c>
      <c r="BP61" s="137">
        <v>8.07</v>
      </c>
      <c r="BQ61" s="137">
        <v>2.2000000000000002</v>
      </c>
      <c r="BR61" s="138">
        <v>2169</v>
      </c>
      <c r="BS61" s="138">
        <f>CY61/9</f>
        <v>1724.4444444444443</v>
      </c>
      <c r="BT61" s="137">
        <v>33.1</v>
      </c>
      <c r="BU61" s="137">
        <v>14</v>
      </c>
      <c r="BV61" s="137">
        <v>88.2</v>
      </c>
      <c r="BW61" s="138">
        <v>1016</v>
      </c>
      <c r="BX61" s="137">
        <v>3.79</v>
      </c>
      <c r="BY61" s="137">
        <v>12.3</v>
      </c>
      <c r="BZ61" s="138">
        <v>3343</v>
      </c>
      <c r="CA61" s="138">
        <v>9663.2478632478633</v>
      </c>
      <c r="CB61" s="137">
        <v>0.4</v>
      </c>
      <c r="CC61" s="137">
        <v>0.15</v>
      </c>
      <c r="CD61" s="186" t="s">
        <v>1275</v>
      </c>
      <c r="CE61" s="186">
        <f>AL61+BN61+BV61+CC61+CB61</f>
        <v>99.950000000000017</v>
      </c>
      <c r="CF61" s="186" t="s">
        <v>1275</v>
      </c>
      <c r="CG61" s="186">
        <f>AM61+BI61+BE61+(DC61*100/AL61)+(CC61*100/AL61)</f>
        <v>98.297305263157909</v>
      </c>
      <c r="CH61" s="137">
        <v>1.64</v>
      </c>
      <c r="CI61" s="137">
        <f>CH61*100/AM61</f>
        <v>2.9602888086642598</v>
      </c>
      <c r="CJ61" s="137">
        <v>14</v>
      </c>
      <c r="CK61" s="138">
        <f>CJ61*BI61*AL61*AK61/1000</f>
        <v>11.2054761</v>
      </c>
      <c r="CL61" s="137">
        <v>1.18</v>
      </c>
      <c r="CM61" s="137">
        <v>55.5</v>
      </c>
      <c r="CN61" s="186" t="s">
        <v>1275</v>
      </c>
      <c r="CO61" s="137">
        <v>9.7000000000000003E-2</v>
      </c>
      <c r="CP61" s="137">
        <v>2.85</v>
      </c>
      <c r="CQ61" s="137">
        <v>12.6</v>
      </c>
      <c r="CR61" s="137">
        <v>73.3</v>
      </c>
      <c r="CS61" s="137">
        <v>7.35</v>
      </c>
      <c r="CT61" s="137">
        <v>6.75</v>
      </c>
      <c r="CU61" s="137">
        <v>30.8</v>
      </c>
      <c r="CV61" s="137">
        <v>0.22</v>
      </c>
      <c r="CW61" s="137"/>
      <c r="CX61" s="186" t="s">
        <v>1275</v>
      </c>
      <c r="CY61" s="133">
        <v>15520</v>
      </c>
      <c r="CZ61" s="137">
        <v>2.74</v>
      </c>
      <c r="DA61" s="137">
        <v>15.7</v>
      </c>
      <c r="DB61" s="186" t="s">
        <v>1275</v>
      </c>
      <c r="DC61" s="137">
        <v>7.94E-4</v>
      </c>
      <c r="DD61" s="138">
        <v>26530</v>
      </c>
      <c r="DE61" s="137">
        <v>5.41</v>
      </c>
      <c r="DF61" s="137">
        <v>40.200000000000003</v>
      </c>
      <c r="DG61" s="137">
        <v>0.77</v>
      </c>
      <c r="DH61" s="137">
        <f>DG61-CC61</f>
        <v>0.62</v>
      </c>
      <c r="DI61" s="137">
        <v>62.6</v>
      </c>
      <c r="DJ61" s="186" t="s">
        <v>1275</v>
      </c>
      <c r="DK61" s="137">
        <v>6.0999999999999999E-2</v>
      </c>
      <c r="DL61" s="137">
        <v>8.26</v>
      </c>
      <c r="DM61" s="137">
        <v>91.7</v>
      </c>
      <c r="DN61" s="137">
        <v>0</v>
      </c>
      <c r="DO61" s="137">
        <v>46.2</v>
      </c>
      <c r="DP61" s="137">
        <v>98.1</v>
      </c>
      <c r="DQ61" s="138">
        <v>1291.5</v>
      </c>
      <c r="DR61" s="133"/>
      <c r="DS61" s="186" t="s">
        <v>1275</v>
      </c>
      <c r="DT61" s="138">
        <f>DU61*5</f>
        <v>5676.1904761904761</v>
      </c>
      <c r="DU61" s="138">
        <v>1135.2380952380952</v>
      </c>
      <c r="DV61" s="138">
        <v>894</v>
      </c>
      <c r="DW61" s="138">
        <v>74.900000000000006</v>
      </c>
      <c r="DX61" s="186" t="s">
        <v>1275</v>
      </c>
      <c r="DY61" s="138">
        <f>AK61*AN61*AM61*AL61/1000</f>
        <v>486.50172029999993</v>
      </c>
      <c r="DZ61" s="138">
        <f>AK61*AM61*AO61*AL61/1000</f>
        <v>111.90137969999998</v>
      </c>
      <c r="EA61" s="137"/>
      <c r="EB61" s="137"/>
      <c r="EC61" s="137"/>
      <c r="ED61" s="137"/>
      <c r="EE61" s="137"/>
      <c r="EF61" s="186" t="s">
        <v>1275</v>
      </c>
      <c r="EG61" s="137" t="s">
        <v>1023</v>
      </c>
      <c r="EH61" s="137" t="s">
        <v>1023</v>
      </c>
      <c r="EI61" s="137" t="s">
        <v>1023</v>
      </c>
      <c r="EJ61" s="137" t="s">
        <v>1023</v>
      </c>
      <c r="EK61" s="137" t="s">
        <v>1023</v>
      </c>
      <c r="EL61" s="137" t="s">
        <v>1023</v>
      </c>
      <c r="EM61" s="137" t="s">
        <v>1023</v>
      </c>
      <c r="EN61" s="137" t="s">
        <v>1023</v>
      </c>
      <c r="EO61" s="137" t="s">
        <v>1023</v>
      </c>
      <c r="EP61" s="137" t="s">
        <v>1023</v>
      </c>
      <c r="EQ61" s="137" t="s">
        <v>1023</v>
      </c>
      <c r="ER61" s="137" t="s">
        <v>1023</v>
      </c>
      <c r="ES61" s="137" t="s">
        <v>1023</v>
      </c>
      <c r="ET61" s="137" t="s">
        <v>1023</v>
      </c>
      <c r="EU61" s="137" t="s">
        <v>1023</v>
      </c>
      <c r="EV61" s="137" t="s">
        <v>1023</v>
      </c>
      <c r="EW61" s="137" t="s">
        <v>1023</v>
      </c>
      <c r="EX61" s="137" t="s">
        <v>1023</v>
      </c>
      <c r="EY61" s="137" t="s">
        <v>1023</v>
      </c>
      <c r="EZ61" s="137" t="s">
        <v>1023</v>
      </c>
      <c r="FA61" s="137" t="s">
        <v>1023</v>
      </c>
      <c r="FB61" s="186" t="s">
        <v>1275</v>
      </c>
      <c r="FC61" s="137"/>
      <c r="FD61" s="137"/>
      <c r="FE61" s="137"/>
      <c r="FF61" s="137"/>
      <c r="FG61" s="137"/>
      <c r="FH61" s="190"/>
      <c r="FI61" s="190"/>
      <c r="FJ61" s="372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 s="5"/>
      <c r="HO61" s="5" t="s">
        <v>133</v>
      </c>
      <c r="HP61" s="121">
        <v>53</v>
      </c>
      <c r="HQ61" s="27">
        <v>44377</v>
      </c>
      <c r="HR61" s="27"/>
      <c r="HS61" s="27">
        <v>44473</v>
      </c>
      <c r="HT61" s="121">
        <v>3</v>
      </c>
      <c r="HU61" s="121">
        <v>1</v>
      </c>
      <c r="HV61" s="28">
        <v>0</v>
      </c>
      <c r="HW61" s="28">
        <v>0</v>
      </c>
      <c r="HX61" s="28">
        <v>0</v>
      </c>
      <c r="HY61" s="28">
        <v>1</v>
      </c>
      <c r="HZ61" s="28">
        <v>0</v>
      </c>
      <c r="IA61" s="28">
        <v>0</v>
      </c>
      <c r="IB61" s="28"/>
      <c r="IC61" s="28">
        <v>0</v>
      </c>
      <c r="ID61" s="28">
        <v>0</v>
      </c>
      <c r="IE61" s="25" t="s">
        <v>69</v>
      </c>
      <c r="IF61" s="28">
        <v>0</v>
      </c>
      <c r="IG61" s="29"/>
      <c r="IH61" s="25"/>
      <c r="II61" s="28">
        <v>0</v>
      </c>
      <c r="IJ61" s="25" t="s">
        <v>63</v>
      </c>
      <c r="IK61" s="25"/>
      <c r="IL61" s="25"/>
      <c r="IM61" s="25">
        <v>0</v>
      </c>
      <c r="IN61" s="28">
        <v>0</v>
      </c>
      <c r="IO61" s="25"/>
      <c r="IP61" s="294"/>
      <c r="IQ61" s="24"/>
      <c r="IR61" s="24"/>
      <c r="IS61" s="170"/>
      <c r="IT61" s="170"/>
      <c r="IU61"/>
      <c r="IV61" s="274"/>
      <c r="IW61" s="170"/>
      <c r="IX61" s="170"/>
      <c r="IY61"/>
      <c r="IZ61"/>
      <c r="JA61" s="170"/>
      <c r="JB61" s="170"/>
      <c r="JC61" s="170"/>
      <c r="JD61"/>
      <c r="JE61" s="170"/>
      <c r="JF61" s="276"/>
      <c r="JG61"/>
      <c r="JH61" s="170"/>
      <c r="JI61" s="170"/>
      <c r="JJ61"/>
      <c r="JK61"/>
      <c r="JL61"/>
      <c r="JM61" s="279"/>
      <c r="JN61"/>
      <c r="JO61"/>
      <c r="JP61"/>
      <c r="JQ61"/>
      <c r="JR61" s="170"/>
      <c r="JS61" s="170"/>
      <c r="JT61" s="170"/>
      <c r="JU61" s="170"/>
      <c r="JV61" s="170"/>
      <c r="JW61" s="170"/>
      <c r="JX61"/>
      <c r="JY61" s="170"/>
      <c r="JZ61" s="170"/>
      <c r="KA61" s="170"/>
      <c r="KB61" s="170"/>
      <c r="KC61" s="170"/>
      <c r="KD61" s="170"/>
      <c r="KE61"/>
    </row>
    <row r="62" spans="1:291" s="4" customFormat="1" x14ac:dyDescent="0.25">
      <c r="A62" s="311"/>
      <c r="B62" s="15" t="s">
        <v>1430</v>
      </c>
      <c r="C62" s="17" t="s">
        <v>128</v>
      </c>
      <c r="D62" s="26" t="s">
        <v>131</v>
      </c>
      <c r="E62" s="88">
        <v>44377</v>
      </c>
      <c r="F62" s="23"/>
      <c r="G62" s="94"/>
      <c r="H62" s="51"/>
      <c r="I62" s="377">
        <v>0</v>
      </c>
      <c r="J62" s="20">
        <v>44473</v>
      </c>
      <c r="K62" s="100">
        <f t="shared" si="6"/>
        <v>3</v>
      </c>
      <c r="L62" s="121">
        <v>3</v>
      </c>
      <c r="M62" s="4" t="s">
        <v>134</v>
      </c>
      <c r="N62" s="19"/>
      <c r="O62" s="22"/>
      <c r="P62" s="16"/>
      <c r="Q62" s="11"/>
      <c r="R62" s="121"/>
      <c r="S62" s="11">
        <v>10</v>
      </c>
      <c r="T62" s="145"/>
      <c r="U62" s="130"/>
      <c r="V62" s="130"/>
      <c r="W62" s="130"/>
      <c r="X62" s="129"/>
      <c r="Y62" s="129"/>
      <c r="Z62" s="132"/>
      <c r="AA62" s="129"/>
      <c r="AB62" s="133"/>
      <c r="AC62" s="134"/>
      <c r="AD62" s="135"/>
      <c r="AE62" s="136"/>
      <c r="AF62" s="220"/>
      <c r="AG62" s="220"/>
      <c r="AH62" s="220"/>
      <c r="AI62" s="220"/>
      <c r="AJ62" s="220"/>
      <c r="AK62" s="220"/>
      <c r="AL62" s="133"/>
      <c r="AM62" s="137"/>
      <c r="AN62" s="137"/>
      <c r="AO62" s="137"/>
      <c r="AP62" s="137"/>
      <c r="AQ62" s="137"/>
      <c r="AR62" s="137"/>
      <c r="AS62" s="137"/>
      <c r="AT62" s="137"/>
      <c r="AU62" s="137"/>
      <c r="AV62" s="137"/>
      <c r="AW62" s="137"/>
      <c r="AX62" s="137"/>
      <c r="AY62" s="137"/>
      <c r="AZ62" s="137"/>
      <c r="BA62" s="137"/>
      <c r="BB62" s="137"/>
      <c r="BC62" s="137"/>
      <c r="BD62" s="137"/>
      <c r="BE62" s="137"/>
      <c r="BF62" s="137"/>
      <c r="BG62" s="137"/>
      <c r="BH62" s="138"/>
      <c r="BI62" s="137"/>
      <c r="BJ62" s="137"/>
      <c r="BK62" s="137"/>
      <c r="BL62" s="137"/>
      <c r="BM62" s="139"/>
      <c r="BN62" s="137"/>
      <c r="BO62" s="137"/>
      <c r="BP62" s="137"/>
      <c r="BQ62" s="137"/>
      <c r="BR62" s="138"/>
      <c r="BS62" s="138"/>
      <c r="BT62" s="137"/>
      <c r="BU62" s="137"/>
      <c r="BV62" s="137"/>
      <c r="BW62" s="138"/>
      <c r="BX62" s="137"/>
      <c r="BY62" s="137"/>
      <c r="BZ62" s="138"/>
      <c r="CA62" s="138"/>
      <c r="CB62" s="137"/>
      <c r="CC62" s="137"/>
      <c r="CD62" s="186"/>
      <c r="CE62" s="186"/>
      <c r="CF62" s="186"/>
      <c r="CG62" s="186"/>
      <c r="CH62" s="137"/>
      <c r="CI62" s="137"/>
      <c r="CJ62" s="137"/>
      <c r="CK62" s="138"/>
      <c r="CL62" s="137"/>
      <c r="CM62" s="137"/>
      <c r="CN62" s="186"/>
      <c r="CO62" s="137"/>
      <c r="CP62" s="137"/>
      <c r="CQ62" s="137"/>
      <c r="CR62" s="137"/>
      <c r="CS62" s="137"/>
      <c r="CT62" s="137"/>
      <c r="CU62" s="137"/>
      <c r="CV62" s="137"/>
      <c r="CW62" s="137"/>
      <c r="CX62" s="186"/>
      <c r="CY62" s="133"/>
      <c r="CZ62" s="137"/>
      <c r="DA62" s="137"/>
      <c r="DB62" s="186"/>
      <c r="DC62" s="137"/>
      <c r="DD62" s="138"/>
      <c r="DE62" s="137"/>
      <c r="DF62" s="137"/>
      <c r="DG62" s="137"/>
      <c r="DH62" s="137"/>
      <c r="DI62" s="137"/>
      <c r="DJ62" s="186"/>
      <c r="DK62" s="137"/>
      <c r="DL62" s="137"/>
      <c r="DM62" s="137"/>
      <c r="DN62" s="137"/>
      <c r="DO62" s="137"/>
      <c r="DP62" s="137"/>
      <c r="DQ62" s="138"/>
      <c r="DR62" s="133"/>
      <c r="DS62" s="186"/>
      <c r="DT62" s="138"/>
      <c r="DU62" s="138"/>
      <c r="DV62" s="138"/>
      <c r="DW62" s="138"/>
      <c r="DX62" s="186"/>
      <c r="DY62" s="138"/>
      <c r="DZ62" s="138"/>
      <c r="EA62" s="137"/>
      <c r="EB62" s="137"/>
      <c r="EC62" s="137"/>
      <c r="ED62" s="137"/>
      <c r="EE62" s="137"/>
      <c r="EF62" s="186"/>
      <c r="EG62" s="137"/>
      <c r="EH62" s="137"/>
      <c r="EI62" s="137"/>
      <c r="EJ62" s="137"/>
      <c r="EK62" s="137"/>
      <c r="EL62" s="137"/>
      <c r="EM62" s="137"/>
      <c r="EN62" s="137"/>
      <c r="EO62" s="137"/>
      <c r="EP62" s="137"/>
      <c r="EQ62" s="137"/>
      <c r="ER62" s="137"/>
      <c r="ES62" s="137"/>
      <c r="ET62" s="137"/>
      <c r="EU62" s="137"/>
      <c r="EV62" s="137"/>
      <c r="EW62" s="137"/>
      <c r="EX62" s="137"/>
      <c r="EY62" s="137"/>
      <c r="EZ62" s="137"/>
      <c r="FA62" s="137"/>
      <c r="FB62" s="186"/>
      <c r="FC62" s="137"/>
      <c r="FD62" s="137"/>
      <c r="FE62" s="137"/>
      <c r="FF62" s="137"/>
      <c r="FG62" s="137"/>
      <c r="FH62" s="190"/>
      <c r="FI62" s="190"/>
      <c r="FJ62" s="5"/>
      <c r="GZ62" s="5"/>
      <c r="HO62" s="5"/>
      <c r="HP62" s="17"/>
      <c r="HQ62" s="23"/>
      <c r="HR62" s="23"/>
      <c r="HS62" s="23"/>
      <c r="HT62" s="17"/>
      <c r="HU62" s="17"/>
      <c r="HV62" s="24"/>
      <c r="HW62" s="24"/>
      <c r="HX62" s="24"/>
      <c r="HY62" s="24"/>
      <c r="HZ62" s="24"/>
      <c r="IA62" s="24"/>
      <c r="IB62" s="24"/>
      <c r="IC62" s="24"/>
      <c r="ID62" s="24"/>
      <c r="IE62" s="24"/>
      <c r="IF62" s="24"/>
      <c r="IG62" s="24"/>
      <c r="IH62" s="24"/>
      <c r="II62" s="24"/>
      <c r="IJ62" s="24"/>
      <c r="IK62" s="24"/>
      <c r="IL62" s="24"/>
      <c r="IM62" s="24"/>
      <c r="IN62" s="25"/>
      <c r="IO62" s="25"/>
      <c r="IP62" s="294"/>
      <c r="IQ62" s="24"/>
      <c r="IR62" s="24"/>
      <c r="IS62" s="170"/>
      <c r="IT62" s="170"/>
      <c r="IU62"/>
      <c r="IV62" s="274"/>
      <c r="IW62" s="170"/>
      <c r="IX62" s="170"/>
      <c r="IY62"/>
      <c r="IZ62"/>
      <c r="JA62" s="170"/>
      <c r="JB62" s="170"/>
      <c r="JC62" s="170"/>
      <c r="JD62"/>
      <c r="JE62" s="170"/>
      <c r="JF62" s="276"/>
      <c r="JG62"/>
      <c r="JH62" s="170"/>
      <c r="JI62" s="170"/>
      <c r="JJ62"/>
      <c r="JK62"/>
      <c r="JL62"/>
      <c r="JM62" s="279"/>
      <c r="JN62"/>
      <c r="JO62"/>
      <c r="JP62"/>
      <c r="JQ62"/>
      <c r="JR62" s="170"/>
      <c r="JS62" s="170"/>
      <c r="JT62" s="170"/>
      <c r="JU62" s="170"/>
      <c r="JV62" s="170"/>
      <c r="JW62" s="170"/>
      <c r="JX62"/>
      <c r="JY62" s="170"/>
      <c r="JZ62" s="170"/>
      <c r="KA62" s="170"/>
      <c r="KB62" s="170"/>
      <c r="KC62" s="170"/>
      <c r="KD62" s="170"/>
      <c r="KE62"/>
    </row>
    <row r="63" spans="1:291" s="4" customFormat="1" x14ac:dyDescent="0.25">
      <c r="A63" s="311"/>
      <c r="B63" s="15" t="s">
        <v>1430</v>
      </c>
      <c r="C63" s="17" t="s">
        <v>128</v>
      </c>
      <c r="D63" s="26" t="s">
        <v>131</v>
      </c>
      <c r="E63" s="88">
        <v>44377</v>
      </c>
      <c r="F63" s="23"/>
      <c r="G63" s="94"/>
      <c r="H63" s="51"/>
      <c r="I63" s="377">
        <v>0</v>
      </c>
      <c r="J63" s="20">
        <v>44741</v>
      </c>
      <c r="K63" s="100">
        <f t="shared" si="6"/>
        <v>11</v>
      </c>
      <c r="L63" s="121">
        <v>4</v>
      </c>
      <c r="M63" s="4" t="s">
        <v>135</v>
      </c>
      <c r="N63" s="19">
        <v>440</v>
      </c>
      <c r="O63" s="22">
        <v>4</v>
      </c>
      <c r="P63" s="16">
        <v>3</v>
      </c>
      <c r="Q63" s="121"/>
      <c r="R63" s="121"/>
      <c r="S63" s="11"/>
      <c r="T63" s="145">
        <v>17677</v>
      </c>
      <c r="U63" s="130"/>
      <c r="V63" s="130" t="s">
        <v>1036</v>
      </c>
      <c r="W63" s="130" t="s">
        <v>1037</v>
      </c>
      <c r="X63" s="129">
        <v>6803050331</v>
      </c>
      <c r="Y63" s="129">
        <f ca="1">ROUNDDOWN(YEARFRAC(DATE(IF(VALUE(LEFT(X63,2))&lt;VALUE(RIGHT(YEAR(TODAY()),2)),"20","19")&amp;LEFT(X63,2),IF(VALUE(MID(X63,3,1))&gt;4,MID(X63,3,2)-50,MID(X63,3,2)),MID(X63,5,2)),Z63,1),0)</f>
        <v>54</v>
      </c>
      <c r="Z63" s="132">
        <v>44741</v>
      </c>
      <c r="AA63" s="129">
        <v>2</v>
      </c>
      <c r="AB63" s="133">
        <f>DATEDIF(_xlfn.MINIFS(Z:Z,X:X,X63), Z63,  "m")</f>
        <v>8</v>
      </c>
      <c r="AC63" s="134" t="s">
        <v>53</v>
      </c>
      <c r="AD63" s="135" t="s">
        <v>1025</v>
      </c>
      <c r="AE63" s="136" t="s">
        <v>136</v>
      </c>
      <c r="AF63" s="198">
        <v>35.9</v>
      </c>
      <c r="AG63" s="198">
        <v>14.1</v>
      </c>
      <c r="AH63" s="198">
        <v>47.9</v>
      </c>
      <c r="AI63" s="198">
        <v>1.6</v>
      </c>
      <c r="AJ63" s="198">
        <v>0.5</v>
      </c>
      <c r="AK63" s="199">
        <v>7.44</v>
      </c>
      <c r="AL63" s="133">
        <v>40.6</v>
      </c>
      <c r="AM63" s="137">
        <v>77.3</v>
      </c>
      <c r="AN63" s="137">
        <v>59.2</v>
      </c>
      <c r="AO63" s="137">
        <v>40.799999999999997</v>
      </c>
      <c r="AP63" s="137">
        <f>AN63/AO63</f>
        <v>1.4509803921568629</v>
      </c>
      <c r="AQ63" s="137">
        <v>1.44</v>
      </c>
      <c r="AR63" s="137">
        <v>1.97</v>
      </c>
      <c r="AS63" s="137">
        <v>3.14</v>
      </c>
      <c r="AT63" s="137">
        <v>15.9</v>
      </c>
      <c r="AU63" s="137">
        <v>13</v>
      </c>
      <c r="AV63" s="137">
        <v>2.2000000000000002</v>
      </c>
      <c r="AW63" s="137">
        <v>50.5</v>
      </c>
      <c r="AX63" s="137">
        <v>39.5</v>
      </c>
      <c r="AY63" s="137">
        <v>7.4</v>
      </c>
      <c r="AZ63" s="137">
        <v>2.58</v>
      </c>
      <c r="BA63" s="137">
        <v>25.2</v>
      </c>
      <c r="BB63" s="137">
        <v>6.04</v>
      </c>
      <c r="BC63" s="137">
        <v>71.400000000000006</v>
      </c>
      <c r="BD63" s="137">
        <v>3.61</v>
      </c>
      <c r="BE63" s="137">
        <v>5.01</v>
      </c>
      <c r="BF63" s="137">
        <f>DL63+DN63</f>
        <v>10.9</v>
      </c>
      <c r="BG63" s="137">
        <v>10.1</v>
      </c>
      <c r="BH63" s="138">
        <v>3374</v>
      </c>
      <c r="BI63" s="137">
        <v>16.399999999999999</v>
      </c>
      <c r="BJ63" s="137">
        <v>21.7</v>
      </c>
      <c r="BK63" s="137">
        <v>39</v>
      </c>
      <c r="BL63" s="137">
        <v>79</v>
      </c>
      <c r="BM63" s="139">
        <v>3.3000000000000002E-2</v>
      </c>
      <c r="BN63" s="137">
        <v>15.2</v>
      </c>
      <c r="BO63" s="137">
        <v>87.23</v>
      </c>
      <c r="BP63" s="137">
        <v>6.06</v>
      </c>
      <c r="BQ63" s="137">
        <v>6.72</v>
      </c>
      <c r="BR63" s="138">
        <v>7051</v>
      </c>
      <c r="BS63" s="138">
        <f>CY63/9</f>
        <v>4683.4444444444443</v>
      </c>
      <c r="BT63" s="137">
        <v>86.2</v>
      </c>
      <c r="BU63" s="137">
        <v>21.2</v>
      </c>
      <c r="BV63" s="137">
        <f>100-AL63-BN63-CB63-CC63</f>
        <v>41.63</v>
      </c>
      <c r="BW63" s="138">
        <v>3586</v>
      </c>
      <c r="BX63" s="137">
        <v>53.4</v>
      </c>
      <c r="BY63" s="137">
        <v>78.400000000000006</v>
      </c>
      <c r="BZ63" s="138">
        <v>6514</v>
      </c>
      <c r="CA63" s="138">
        <v>12660.833333333334</v>
      </c>
      <c r="CB63" s="137">
        <v>1.9</v>
      </c>
      <c r="CC63" s="137">
        <v>0.67</v>
      </c>
      <c r="CD63" s="186" t="s">
        <v>1275</v>
      </c>
      <c r="CE63" s="186">
        <f>AL63+BN63+BV63+CC63+CB63</f>
        <v>100.00000000000001</v>
      </c>
      <c r="CF63" s="186" t="s">
        <v>1275</v>
      </c>
      <c r="CG63" s="186">
        <f>AM63+BI63+BE63+(DC63*100/AL63)+(CC63*100/AL63)</f>
        <v>101.41935960591132</v>
      </c>
      <c r="CH63" s="137">
        <v>2.99</v>
      </c>
      <c r="CI63" s="137">
        <f>CH63*100/AM63</f>
        <v>3.8680465717981889</v>
      </c>
      <c r="CJ63" s="137">
        <v>37</v>
      </c>
      <c r="CK63" s="138">
        <f>CJ63*BI63*AL63*AK63/1000</f>
        <v>183.2924352</v>
      </c>
      <c r="CL63" s="137">
        <v>4.5599999999999996</v>
      </c>
      <c r="CM63" s="137">
        <v>76.8</v>
      </c>
      <c r="CN63" s="186" t="s">
        <v>1275</v>
      </c>
      <c r="CO63" s="137">
        <v>0.6</v>
      </c>
      <c r="CP63" s="137">
        <v>8.23</v>
      </c>
      <c r="CQ63" s="137">
        <v>14.1</v>
      </c>
      <c r="CR63" s="137">
        <v>68.2</v>
      </c>
      <c r="CS63" s="137">
        <v>9.14</v>
      </c>
      <c r="CT63" s="137">
        <v>8.57</v>
      </c>
      <c r="CU63" s="137">
        <v>47.4</v>
      </c>
      <c r="CV63" s="137">
        <v>6.11</v>
      </c>
      <c r="CW63" s="137"/>
      <c r="CX63" s="186" t="s">
        <v>1275</v>
      </c>
      <c r="CY63" s="133">
        <v>42151</v>
      </c>
      <c r="CZ63" s="137">
        <v>11.3</v>
      </c>
      <c r="DA63" s="137">
        <v>21.9</v>
      </c>
      <c r="DB63" s="186" t="s">
        <v>1275</v>
      </c>
      <c r="DC63" s="139">
        <v>0.43</v>
      </c>
      <c r="DD63" s="138">
        <v>34580</v>
      </c>
      <c r="DE63" s="137">
        <v>25.3</v>
      </c>
      <c r="DF63" s="137">
        <v>14.7</v>
      </c>
      <c r="DG63" s="137">
        <v>2.19</v>
      </c>
      <c r="DH63" s="137">
        <f>DG63-CC63</f>
        <v>1.52</v>
      </c>
      <c r="DI63" s="137">
        <v>32</v>
      </c>
      <c r="DJ63" s="186" t="s">
        <v>1275</v>
      </c>
      <c r="DK63" s="137">
        <v>0.13</v>
      </c>
      <c r="DL63" s="137">
        <v>10.9</v>
      </c>
      <c r="DM63" s="137">
        <v>89</v>
      </c>
      <c r="DN63" s="137">
        <v>0</v>
      </c>
      <c r="DO63" s="137">
        <v>23</v>
      </c>
      <c r="DP63" s="137">
        <v>99.5</v>
      </c>
      <c r="DQ63" s="138">
        <v>3885</v>
      </c>
      <c r="DR63" s="133"/>
      <c r="DS63" s="186" t="s">
        <v>1275</v>
      </c>
      <c r="DT63" s="133">
        <f>DU63*2</f>
        <v>10624</v>
      </c>
      <c r="DU63" s="138">
        <v>5312</v>
      </c>
      <c r="DV63" s="138">
        <v>3223</v>
      </c>
      <c r="DW63" s="138">
        <v>600</v>
      </c>
      <c r="DX63" s="186" t="s">
        <v>1275</v>
      </c>
      <c r="DY63" s="138">
        <f>AK63*AN63*AM63*AL63/1000</f>
        <v>1382.29319424</v>
      </c>
      <c r="DZ63" s="138">
        <f>AK63*AM63*AO63*AL63/1000</f>
        <v>952.6615257599999</v>
      </c>
      <c r="EA63" s="137"/>
      <c r="EB63" s="137"/>
      <c r="EC63" s="137"/>
      <c r="ED63" s="137"/>
      <c r="EE63" s="137"/>
      <c r="EF63" s="186" t="s">
        <v>1275</v>
      </c>
      <c r="EG63" s="137" t="s">
        <v>1023</v>
      </c>
      <c r="EH63" s="137" t="s">
        <v>1023</v>
      </c>
      <c r="EI63" s="137" t="s">
        <v>1023</v>
      </c>
      <c r="EJ63" s="137" t="s">
        <v>1023</v>
      </c>
      <c r="EK63" s="137" t="s">
        <v>1023</v>
      </c>
      <c r="EL63" s="137" t="s">
        <v>1023</v>
      </c>
      <c r="EM63" s="137" t="s">
        <v>1023</v>
      </c>
      <c r="EN63" s="137" t="s">
        <v>1023</v>
      </c>
      <c r="EO63" s="137" t="s">
        <v>1023</v>
      </c>
      <c r="EP63" s="137" t="s">
        <v>1023</v>
      </c>
      <c r="EQ63" s="137" t="s">
        <v>1023</v>
      </c>
      <c r="ER63" s="137" t="s">
        <v>1023</v>
      </c>
      <c r="ES63" s="137" t="s">
        <v>1023</v>
      </c>
      <c r="ET63" s="137" t="s">
        <v>1023</v>
      </c>
      <c r="EU63" s="137" t="s">
        <v>1023</v>
      </c>
      <c r="EV63" s="137" t="s">
        <v>1023</v>
      </c>
      <c r="EW63" s="137" t="s">
        <v>1023</v>
      </c>
      <c r="EX63" s="137" t="s">
        <v>1023</v>
      </c>
      <c r="EY63" s="137" t="s">
        <v>1023</v>
      </c>
      <c r="EZ63" s="137" t="s">
        <v>1023</v>
      </c>
      <c r="FA63" s="137" t="s">
        <v>1023</v>
      </c>
      <c r="FB63" s="186" t="s">
        <v>1275</v>
      </c>
      <c r="FC63" s="137"/>
      <c r="FD63" s="137"/>
      <c r="FE63" s="137"/>
      <c r="FF63" s="137"/>
      <c r="FG63" s="137"/>
      <c r="FH63" s="190"/>
      <c r="FI63" s="190"/>
      <c r="FJ63" s="380" t="s">
        <v>135</v>
      </c>
      <c r="FK63" t="s">
        <v>1662</v>
      </c>
      <c r="FL63" t="s">
        <v>1667</v>
      </c>
      <c r="FM63" t="s">
        <v>1659</v>
      </c>
      <c r="FN63" t="s">
        <v>1665</v>
      </c>
      <c r="FO63" t="s">
        <v>1658</v>
      </c>
      <c r="FP63" t="s">
        <v>1659</v>
      </c>
      <c r="FQ63" t="s">
        <v>1665</v>
      </c>
      <c r="FR63" t="s">
        <v>1667</v>
      </c>
      <c r="FS63" t="s">
        <v>1666</v>
      </c>
      <c r="FT63" t="s">
        <v>1659</v>
      </c>
      <c r="FU63" t="s">
        <v>1659</v>
      </c>
      <c r="FV63" t="s">
        <v>1660</v>
      </c>
      <c r="FW63" t="s">
        <v>86</v>
      </c>
      <c r="FX63" t="s">
        <v>1661</v>
      </c>
      <c r="FY63" t="s">
        <v>1662</v>
      </c>
      <c r="FZ63" t="s">
        <v>1662</v>
      </c>
      <c r="GA63" t="s">
        <v>1663</v>
      </c>
      <c r="GB63" t="s">
        <v>1663</v>
      </c>
      <c r="GC63" t="s">
        <v>1660</v>
      </c>
      <c r="GD63" t="s">
        <v>1663</v>
      </c>
      <c r="GE63" t="s">
        <v>1662</v>
      </c>
      <c r="GF63" t="s">
        <v>1665</v>
      </c>
      <c r="GG63" t="s">
        <v>1664</v>
      </c>
      <c r="GH63" t="s">
        <v>33</v>
      </c>
      <c r="GI63" t="s">
        <v>86</v>
      </c>
      <c r="GJ63" t="s">
        <v>33</v>
      </c>
      <c r="GK63" t="s">
        <v>33</v>
      </c>
      <c r="GL63" t="s">
        <v>86</v>
      </c>
      <c r="GM63" t="s">
        <v>1663</v>
      </c>
      <c r="GN63" t="s">
        <v>1659</v>
      </c>
      <c r="GO63" t="s">
        <v>1658</v>
      </c>
      <c r="GP63" t="s">
        <v>1664</v>
      </c>
      <c r="GQ63" t="s">
        <v>33</v>
      </c>
      <c r="GR63" t="s">
        <v>33</v>
      </c>
      <c r="GS63" t="s">
        <v>1666</v>
      </c>
      <c r="GT63" t="s">
        <v>86</v>
      </c>
      <c r="GU63" t="s">
        <v>1661</v>
      </c>
      <c r="GV63" t="s">
        <v>1662</v>
      </c>
      <c r="GW63" t="s">
        <v>1662</v>
      </c>
      <c r="GX63" t="s">
        <v>33</v>
      </c>
      <c r="GY63" t="s">
        <v>1660</v>
      </c>
      <c r="GZ63" s="5"/>
      <c r="HO63" s="5"/>
      <c r="HP63" s="17"/>
      <c r="HQ63" s="23"/>
      <c r="HR63" s="23"/>
      <c r="HS63" s="23"/>
      <c r="HT63" s="17"/>
      <c r="HU63" s="17"/>
      <c r="HV63" s="24"/>
      <c r="HW63" s="24"/>
      <c r="HX63" s="24"/>
      <c r="HY63" s="24"/>
      <c r="HZ63" s="24"/>
      <c r="IA63" s="24"/>
      <c r="IB63" s="24"/>
      <c r="IC63" s="24"/>
      <c r="ID63" s="24"/>
      <c r="IE63" s="24"/>
      <c r="IF63" s="24"/>
      <c r="IG63" s="24"/>
      <c r="IH63" s="24"/>
      <c r="II63" s="24"/>
      <c r="IJ63" s="24"/>
      <c r="IK63" s="24"/>
      <c r="IL63" s="24"/>
      <c r="IM63" s="24"/>
      <c r="IN63" s="25"/>
      <c r="IO63" s="25"/>
      <c r="IP63" s="294"/>
      <c r="IQ63" s="24"/>
      <c r="IR63" s="24"/>
      <c r="IS63" s="170"/>
      <c r="IT63" s="170"/>
      <c r="IU63"/>
      <c r="IV63" s="274"/>
      <c r="IW63" s="170"/>
      <c r="IX63" s="170"/>
      <c r="IY63"/>
      <c r="IZ63"/>
      <c r="JA63" s="170"/>
      <c r="JB63" s="170"/>
      <c r="JC63" s="170"/>
      <c r="JD63"/>
      <c r="JE63" s="170"/>
      <c r="JF63" s="276"/>
      <c r="JG63"/>
      <c r="JH63" s="170"/>
      <c r="JI63" s="170"/>
      <c r="JJ63"/>
      <c r="JK63"/>
      <c r="JL63"/>
      <c r="JM63" s="279"/>
      <c r="JN63"/>
      <c r="JO63"/>
      <c r="JP63"/>
      <c r="JQ63"/>
      <c r="JR63" s="170"/>
      <c r="JS63" s="170"/>
      <c r="JT63" s="170"/>
      <c r="JU63" s="170"/>
      <c r="JV63" s="170"/>
      <c r="JW63" s="170"/>
      <c r="JX63"/>
      <c r="JY63" s="170"/>
      <c r="JZ63" s="170"/>
      <c r="KA63" s="170"/>
      <c r="KB63" s="170"/>
      <c r="KC63" s="170"/>
      <c r="KD63" s="170"/>
      <c r="KE63"/>
    </row>
    <row r="64" spans="1:291" s="4" customFormat="1" x14ac:dyDescent="0.25">
      <c r="A64" s="311"/>
      <c r="B64" s="15" t="s">
        <v>1430</v>
      </c>
      <c r="C64" s="17" t="s">
        <v>128</v>
      </c>
      <c r="D64" s="26" t="s">
        <v>131</v>
      </c>
      <c r="E64" s="88">
        <v>44377</v>
      </c>
      <c r="F64" s="27">
        <v>44742</v>
      </c>
      <c r="G64" s="94">
        <f>DATEDIF(E64, F64, "m")</f>
        <v>12</v>
      </c>
      <c r="H64" s="16">
        <v>1</v>
      </c>
      <c r="I64" s="377">
        <v>0</v>
      </c>
      <c r="J64" s="20">
        <v>44742</v>
      </c>
      <c r="K64" s="100">
        <f t="shared" si="6"/>
        <v>12</v>
      </c>
      <c r="L64" s="121">
        <v>5</v>
      </c>
      <c r="M64" s="4" t="s">
        <v>137</v>
      </c>
      <c r="N64" s="19"/>
      <c r="O64" s="22"/>
      <c r="P64" s="16">
        <v>3</v>
      </c>
      <c r="Q64" s="11"/>
      <c r="R64" s="11"/>
      <c r="S64" s="11">
        <v>10</v>
      </c>
      <c r="T64" s="145">
        <v>17689</v>
      </c>
      <c r="U64" s="130" t="s">
        <v>1036</v>
      </c>
      <c r="V64" s="130" t="s">
        <v>1036</v>
      </c>
      <c r="W64" s="130" t="s">
        <v>1037</v>
      </c>
      <c r="X64" s="129">
        <v>6803050331</v>
      </c>
      <c r="Y64" s="129">
        <f ca="1">ROUNDDOWN(YEARFRAC(DATE(IF(VALUE(LEFT(X64,2))&lt;VALUE(RIGHT(YEAR(TODAY()),2)),"20","19")&amp;LEFT(X64,2),IF(VALUE(MID(X64,3,1))&gt;4,MID(X64,3,2)-50,MID(X64,3,2)),MID(X64,5,2)),Z64,1),0)</f>
        <v>54</v>
      </c>
      <c r="Z64" s="132">
        <v>44742</v>
      </c>
      <c r="AA64" s="129">
        <v>3</v>
      </c>
      <c r="AB64" s="133">
        <f>DATEDIF(_xlfn.MINIFS(Z:Z,X:X,X64), Z64,  "m")</f>
        <v>8</v>
      </c>
      <c r="AC64" s="134" t="s">
        <v>53</v>
      </c>
      <c r="AD64" s="135" t="s">
        <v>1022</v>
      </c>
      <c r="AE64" s="136"/>
      <c r="AF64" s="198">
        <v>35.9</v>
      </c>
      <c r="AG64" s="198">
        <v>14.1</v>
      </c>
      <c r="AH64" s="198">
        <v>47.9</v>
      </c>
      <c r="AI64" s="198">
        <v>1.6</v>
      </c>
      <c r="AJ64" s="198">
        <v>0.5</v>
      </c>
      <c r="AK64" s="199">
        <v>7.44</v>
      </c>
      <c r="AL64" s="133">
        <v>29.5</v>
      </c>
      <c r="AM64" s="137">
        <v>80.2</v>
      </c>
      <c r="AN64" s="137">
        <v>75.2</v>
      </c>
      <c r="AO64" s="137">
        <v>24.8</v>
      </c>
      <c r="AP64" s="137">
        <f>AN64/AO64</f>
        <v>3.032258064516129</v>
      </c>
      <c r="AQ64" s="137">
        <v>0.68</v>
      </c>
      <c r="AR64" s="137">
        <v>0.74</v>
      </c>
      <c r="AS64" s="137">
        <v>3.87</v>
      </c>
      <c r="AT64" s="137">
        <v>9.09</v>
      </c>
      <c r="AU64" s="137">
        <v>17.100000000000001</v>
      </c>
      <c r="AV64" s="137">
        <v>2.71</v>
      </c>
      <c r="AW64" s="137">
        <v>61.5</v>
      </c>
      <c r="AX64" s="137">
        <v>31</v>
      </c>
      <c r="AY64" s="137">
        <v>6.7</v>
      </c>
      <c r="AZ64" s="137">
        <v>0.82</v>
      </c>
      <c r="BA64" s="137">
        <v>13.7</v>
      </c>
      <c r="BB64" s="137">
        <v>8.33</v>
      </c>
      <c r="BC64" s="137">
        <v>60.9</v>
      </c>
      <c r="BD64" s="137">
        <v>0.35</v>
      </c>
      <c r="BE64" s="137">
        <v>7.09</v>
      </c>
      <c r="BF64" s="137">
        <f>DL64+DN64</f>
        <v>8.82</v>
      </c>
      <c r="BG64" s="137">
        <v>5.03</v>
      </c>
      <c r="BH64" s="138">
        <v>1780</v>
      </c>
      <c r="BI64" s="137">
        <v>7.74</v>
      </c>
      <c r="BJ64" s="137">
        <v>9.43</v>
      </c>
      <c r="BK64" s="137">
        <v>37.700000000000003</v>
      </c>
      <c r="BL64" s="137">
        <v>52.6</v>
      </c>
      <c r="BM64" s="139">
        <v>0.16</v>
      </c>
      <c r="BN64" s="137">
        <v>12.4</v>
      </c>
      <c r="BO64" s="137">
        <v>90.87</v>
      </c>
      <c r="BP64" s="137">
        <v>5.66</v>
      </c>
      <c r="BQ64" s="137">
        <v>3.43</v>
      </c>
      <c r="BR64" s="138">
        <v>3436</v>
      </c>
      <c r="BS64" s="138">
        <f>CY64/9</f>
        <v>3181</v>
      </c>
      <c r="BT64" s="137">
        <v>87.6</v>
      </c>
      <c r="BU64" s="137">
        <v>17.399999999999999</v>
      </c>
      <c r="BV64" s="137">
        <f>100-AL64-BN64-CB64-CC64</f>
        <v>55.26</v>
      </c>
      <c r="BW64" s="138">
        <v>26610</v>
      </c>
      <c r="BX64" s="137">
        <v>61.9</v>
      </c>
      <c r="BY64" s="137">
        <v>83.3</v>
      </c>
      <c r="BZ64" s="138">
        <v>2810</v>
      </c>
      <c r="CA64" s="138">
        <v>8090.8333333333339</v>
      </c>
      <c r="CB64" s="137">
        <v>2.06</v>
      </c>
      <c r="CC64" s="137">
        <v>0.78</v>
      </c>
      <c r="CD64" s="186" t="s">
        <v>1275</v>
      </c>
      <c r="CE64" s="186">
        <f>AL64+BN64+BV64+CC64+CB64</f>
        <v>100</v>
      </c>
      <c r="CF64" s="186" t="s">
        <v>1275</v>
      </c>
      <c r="CG64" s="186">
        <f>AM64+BI64+BE64+(DC64*100/AL64)+(CC64*100/AL64)</f>
        <v>98.352033898305095</v>
      </c>
      <c r="CH64" s="137">
        <v>4.04</v>
      </c>
      <c r="CI64" s="137">
        <f>CH64*100/AM64</f>
        <v>5.0374064837905239</v>
      </c>
      <c r="CJ64" s="137">
        <v>22.2</v>
      </c>
      <c r="CK64" s="138">
        <f>CJ64*BI64*AL64*AK64/1000</f>
        <v>37.712809440000008</v>
      </c>
      <c r="CL64" s="137">
        <v>0.71</v>
      </c>
      <c r="CM64" s="137">
        <v>65.599999999999994</v>
      </c>
      <c r="CN64" s="186" t="s">
        <v>1275</v>
      </c>
      <c r="CO64" s="137">
        <v>0.23</v>
      </c>
      <c r="CP64" s="137">
        <v>4.7699999999999996</v>
      </c>
      <c r="CQ64" s="137">
        <v>11.9</v>
      </c>
      <c r="CR64" s="137">
        <v>71</v>
      </c>
      <c r="CS64" s="137">
        <v>9.67</v>
      </c>
      <c r="CT64" s="137">
        <v>7.37</v>
      </c>
      <c r="CU64" s="137">
        <v>34</v>
      </c>
      <c r="CV64" s="137">
        <v>1.01</v>
      </c>
      <c r="CW64" s="137"/>
      <c r="CX64" s="186" t="s">
        <v>1275</v>
      </c>
      <c r="CY64" s="133">
        <v>28629</v>
      </c>
      <c r="CZ64" s="137">
        <v>4.92</v>
      </c>
      <c r="DA64" s="137">
        <v>4.5</v>
      </c>
      <c r="DB64" s="186" t="s">
        <v>1275</v>
      </c>
      <c r="DC64" s="139">
        <v>0.2</v>
      </c>
      <c r="DD64" s="138">
        <v>22574</v>
      </c>
      <c r="DE64" s="137">
        <v>20</v>
      </c>
      <c r="DF64" s="137">
        <v>20.8</v>
      </c>
      <c r="DG64" s="137">
        <v>1.99</v>
      </c>
      <c r="DH64" s="137">
        <f>DG64-CC64</f>
        <v>1.21</v>
      </c>
      <c r="DI64" s="137">
        <v>7.53</v>
      </c>
      <c r="DJ64" s="186" t="s">
        <v>1275</v>
      </c>
      <c r="DK64" s="137">
        <v>0.49</v>
      </c>
      <c r="DL64" s="137">
        <v>8.82</v>
      </c>
      <c r="DM64" s="137">
        <v>90.7</v>
      </c>
      <c r="DN64" s="137">
        <v>0</v>
      </c>
      <c r="DO64" s="137">
        <v>28.9</v>
      </c>
      <c r="DP64" s="137">
        <v>99</v>
      </c>
      <c r="DQ64" s="138" t="s">
        <v>1023</v>
      </c>
      <c r="DR64" s="133"/>
      <c r="DS64" s="186" t="s">
        <v>1275</v>
      </c>
      <c r="DT64" s="133">
        <f>DU64*2</f>
        <v>1444</v>
      </c>
      <c r="DU64" s="138">
        <v>722</v>
      </c>
      <c r="DV64" s="138">
        <v>1434</v>
      </c>
      <c r="DW64" s="138">
        <v>267</v>
      </c>
      <c r="DX64" s="186" t="s">
        <v>1275</v>
      </c>
      <c r="DY64" s="138">
        <f>AK64*AN64*AM64*AL64/1000</f>
        <v>1323.6926592000002</v>
      </c>
      <c r="DZ64" s="138">
        <f>AK64*AM64*AO64*AL64/1000</f>
        <v>436.53694080000008</v>
      </c>
      <c r="EA64" s="137"/>
      <c r="EB64" s="137"/>
      <c r="EC64" s="137"/>
      <c r="ED64" s="137"/>
      <c r="EE64" s="137"/>
      <c r="EF64" s="186" t="s">
        <v>1275</v>
      </c>
      <c r="EG64" s="137" t="s">
        <v>1023</v>
      </c>
      <c r="EH64" s="137" t="s">
        <v>1023</v>
      </c>
      <c r="EI64" s="137" t="s">
        <v>1023</v>
      </c>
      <c r="EJ64" s="137" t="s">
        <v>1023</v>
      </c>
      <c r="EK64" s="137" t="s">
        <v>1023</v>
      </c>
      <c r="EL64" s="137" t="s">
        <v>1023</v>
      </c>
      <c r="EM64" s="137" t="s">
        <v>1023</v>
      </c>
      <c r="EN64" s="137" t="s">
        <v>1023</v>
      </c>
      <c r="EO64" s="137" t="s">
        <v>1023</v>
      </c>
      <c r="EP64" s="137" t="s">
        <v>1023</v>
      </c>
      <c r="EQ64" s="137" t="s">
        <v>1023</v>
      </c>
      <c r="ER64" s="137" t="s">
        <v>1023</v>
      </c>
      <c r="ES64" s="137" t="s">
        <v>1023</v>
      </c>
      <c r="ET64" s="137" t="s">
        <v>1023</v>
      </c>
      <c r="EU64" s="137" t="s">
        <v>1023</v>
      </c>
      <c r="EV64" s="137" t="s">
        <v>1023</v>
      </c>
      <c r="EW64" s="137" t="s">
        <v>1023</v>
      </c>
      <c r="EX64" s="137" t="s">
        <v>1023</v>
      </c>
      <c r="EY64" s="137" t="s">
        <v>1023</v>
      </c>
      <c r="EZ64" s="137" t="s">
        <v>1023</v>
      </c>
      <c r="FA64" s="137" t="s">
        <v>1023</v>
      </c>
      <c r="FB64" s="186" t="s">
        <v>1275</v>
      </c>
      <c r="FC64" s="137"/>
      <c r="FD64" s="137"/>
      <c r="FE64" s="137"/>
      <c r="FF64" s="137"/>
      <c r="FG64" s="137"/>
      <c r="FH64" s="190"/>
      <c r="FI64" s="190"/>
      <c r="FJ64" s="372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 s="371" t="s">
        <v>137</v>
      </c>
      <c r="HA64" s="369" t="s">
        <v>1700</v>
      </c>
      <c r="HB64" s="358">
        <v>0</v>
      </c>
      <c r="HC64" s="358">
        <v>0.66</v>
      </c>
      <c r="HD64" s="356">
        <v>44.45</v>
      </c>
      <c r="HE64" s="356">
        <v>11.09</v>
      </c>
      <c r="HF64" s="356">
        <v>3.79</v>
      </c>
      <c r="HG64" s="356">
        <v>169.26</v>
      </c>
      <c r="HH64" s="358">
        <v>0</v>
      </c>
      <c r="HI64" s="356">
        <v>14.239999999999998</v>
      </c>
      <c r="HJ64" s="356">
        <v>1.06</v>
      </c>
      <c r="HK64" s="356">
        <v>3.0799999999999996</v>
      </c>
      <c r="HL64" s="356">
        <v>2.12</v>
      </c>
      <c r="HM64" s="356">
        <v>9.07</v>
      </c>
      <c r="HN64" s="357">
        <v>43.31</v>
      </c>
      <c r="HO64" s="5" t="s">
        <v>133</v>
      </c>
      <c r="HP64" s="121">
        <v>53</v>
      </c>
      <c r="HQ64" s="27">
        <v>44377</v>
      </c>
      <c r="HR64" s="27"/>
      <c r="HS64" s="27">
        <v>44742</v>
      </c>
      <c r="HT64" s="121">
        <v>12</v>
      </c>
      <c r="HU64" s="121">
        <v>1</v>
      </c>
      <c r="HV64" s="28">
        <v>0</v>
      </c>
      <c r="HW64" s="28">
        <v>0</v>
      </c>
      <c r="HX64" s="28">
        <v>0</v>
      </c>
      <c r="HY64" s="28">
        <v>1</v>
      </c>
      <c r="HZ64" s="28">
        <v>0</v>
      </c>
      <c r="IA64" s="28">
        <v>0</v>
      </c>
      <c r="IB64" s="28">
        <v>0</v>
      </c>
      <c r="IC64" s="28">
        <v>0</v>
      </c>
      <c r="ID64" s="28">
        <v>0</v>
      </c>
      <c r="IE64" s="25" t="s">
        <v>69</v>
      </c>
      <c r="IF64" s="28">
        <v>0</v>
      </c>
      <c r="IG64" s="29"/>
      <c r="IH64" s="25"/>
      <c r="II64" s="28">
        <v>0</v>
      </c>
      <c r="IJ64" s="25" t="s">
        <v>63</v>
      </c>
      <c r="IK64" s="25"/>
      <c r="IL64" s="25"/>
      <c r="IM64" s="25">
        <v>0</v>
      </c>
      <c r="IN64" s="28">
        <v>0</v>
      </c>
      <c r="IO64" s="25"/>
      <c r="IP64" s="294"/>
      <c r="IQ64" s="24"/>
      <c r="IR64" s="24"/>
      <c r="IS64" s="170"/>
      <c r="IT64" s="170"/>
      <c r="IU64"/>
      <c r="IV64" s="274"/>
      <c r="IW64" s="170"/>
      <c r="IX64" s="170"/>
      <c r="IY64"/>
      <c r="IZ64"/>
      <c r="JA64" s="170"/>
      <c r="JB64" s="170"/>
      <c r="JC64" s="170"/>
      <c r="JD64"/>
      <c r="JE64" s="170"/>
      <c r="JF64" s="276"/>
      <c r="JG64"/>
      <c r="JH64" s="170"/>
      <c r="JI64" s="170"/>
      <c r="JJ64"/>
      <c r="JK64"/>
      <c r="JL64"/>
      <c r="JM64" s="279"/>
      <c r="JN64"/>
      <c r="JO64"/>
      <c r="JP64"/>
      <c r="JQ64"/>
      <c r="JR64" s="170"/>
      <c r="JS64" s="170"/>
      <c r="JT64" s="170"/>
      <c r="JU64" s="170"/>
      <c r="JV64" s="170"/>
      <c r="JW64" s="170"/>
      <c r="JX64"/>
      <c r="JY64" s="170"/>
      <c r="JZ64" s="170"/>
      <c r="KA64" s="170"/>
      <c r="KB64" s="170"/>
      <c r="KC64" s="170"/>
      <c r="KD64" s="170"/>
      <c r="KE64"/>
    </row>
    <row r="65" spans="1:291" s="4" customFormat="1" x14ac:dyDescent="0.25">
      <c r="A65" s="311"/>
      <c r="B65" s="15" t="s">
        <v>1430</v>
      </c>
      <c r="C65" s="17" t="s">
        <v>128</v>
      </c>
      <c r="D65" s="26" t="s">
        <v>131</v>
      </c>
      <c r="E65" s="88">
        <v>44377</v>
      </c>
      <c r="F65" s="23"/>
      <c r="G65" s="94"/>
      <c r="H65" s="51"/>
      <c r="I65" s="377">
        <v>0</v>
      </c>
      <c r="J65" s="20">
        <v>44785</v>
      </c>
      <c r="K65" s="100">
        <f t="shared" si="6"/>
        <v>13</v>
      </c>
      <c r="L65" s="121">
        <v>6</v>
      </c>
      <c r="M65" s="4" t="s">
        <v>138</v>
      </c>
      <c r="N65" s="19">
        <v>216</v>
      </c>
      <c r="O65" s="22">
        <v>4</v>
      </c>
      <c r="P65" s="16">
        <v>3</v>
      </c>
      <c r="Q65" s="11"/>
      <c r="R65" s="11"/>
      <c r="S65" s="11"/>
      <c r="T65" s="145">
        <v>17871</v>
      </c>
      <c r="U65" s="130"/>
      <c r="V65" s="130" t="s">
        <v>1036</v>
      </c>
      <c r="W65" s="130" t="s">
        <v>1037</v>
      </c>
      <c r="X65" s="129">
        <v>6803050331</v>
      </c>
      <c r="Y65" s="129">
        <f ca="1">ROUNDDOWN(YEARFRAC(DATE(IF(VALUE(LEFT(X65,2))&lt;VALUE(RIGHT(YEAR(TODAY()),2)),"20","19")&amp;LEFT(X65,2),IF(VALUE(MID(X65,3,1))&gt;4,MID(X65,3,2)-50,MID(X65,3,2)),MID(X65,5,2)),Z65,1),0)</f>
        <v>54</v>
      </c>
      <c r="Z65" s="132">
        <v>44785</v>
      </c>
      <c r="AA65" s="129">
        <v>4</v>
      </c>
      <c r="AB65" s="133">
        <f>DATEDIF(_xlfn.MINIFS(Z:Z,X:X,X65), Z65,  "m")</f>
        <v>10</v>
      </c>
      <c r="AC65" s="134" t="s">
        <v>53</v>
      </c>
      <c r="AD65" s="135" t="s">
        <v>1025</v>
      </c>
      <c r="AE65" s="136" t="s">
        <v>67</v>
      </c>
      <c r="AF65" s="185">
        <v>32.6</v>
      </c>
      <c r="AG65" s="185">
        <v>13.6</v>
      </c>
      <c r="AH65" s="185">
        <v>51.1</v>
      </c>
      <c r="AI65" s="185">
        <v>2</v>
      </c>
      <c r="AJ65" s="185">
        <v>0.7</v>
      </c>
      <c r="AK65" s="185">
        <v>5.95</v>
      </c>
      <c r="AL65" s="133">
        <v>37.4</v>
      </c>
      <c r="AM65" s="137">
        <v>80.7</v>
      </c>
      <c r="AN65" s="137">
        <v>68.8</v>
      </c>
      <c r="AO65" s="137">
        <v>31.2</v>
      </c>
      <c r="AP65" s="137">
        <f>AN65/AO65</f>
        <v>2.2051282051282053</v>
      </c>
      <c r="AQ65" s="137">
        <v>1.4</v>
      </c>
      <c r="AR65" s="137">
        <v>2.6</v>
      </c>
      <c r="AS65" s="137">
        <v>3.69</v>
      </c>
      <c r="AT65" s="137">
        <v>8.85</v>
      </c>
      <c r="AU65" s="137">
        <v>12.3</v>
      </c>
      <c r="AV65" s="137">
        <v>2.29</v>
      </c>
      <c r="AW65" s="137">
        <v>59</v>
      </c>
      <c r="AX65" s="137">
        <v>28.6</v>
      </c>
      <c r="AY65" s="137">
        <v>11.6</v>
      </c>
      <c r="AZ65" s="137">
        <v>0.79</v>
      </c>
      <c r="BA65" s="137">
        <v>24.1</v>
      </c>
      <c r="BB65" s="137">
        <v>7.54</v>
      </c>
      <c r="BC65" s="137">
        <v>57.3</v>
      </c>
      <c r="BD65" s="137">
        <v>0.36</v>
      </c>
      <c r="BE65" s="137">
        <v>6.11</v>
      </c>
      <c r="BF65" s="137">
        <f>DL65+DN65</f>
        <v>7.23</v>
      </c>
      <c r="BG65" s="137">
        <v>5.26</v>
      </c>
      <c r="BH65" s="138">
        <v>2534</v>
      </c>
      <c r="BI65" s="137">
        <v>10.5</v>
      </c>
      <c r="BJ65" s="137">
        <v>10.4</v>
      </c>
      <c r="BK65" s="137">
        <v>37.1</v>
      </c>
      <c r="BL65" s="137">
        <v>68.099999999999994</v>
      </c>
      <c r="BM65" s="139">
        <v>0.04</v>
      </c>
      <c r="BN65" s="137">
        <v>15.4</v>
      </c>
      <c r="BO65" s="137">
        <v>91.11</v>
      </c>
      <c r="BP65" s="137">
        <v>5.27</v>
      </c>
      <c r="BQ65" s="137">
        <v>3.57</v>
      </c>
      <c r="BR65" s="138">
        <v>3384</v>
      </c>
      <c r="BS65" s="138">
        <f>CY65/9</f>
        <v>2868</v>
      </c>
      <c r="BT65" s="137">
        <v>47.3</v>
      </c>
      <c r="BU65" s="137">
        <v>9.35</v>
      </c>
      <c r="BV65" s="137">
        <f>100-AL65-BN65-CB65-CC65</f>
        <v>44.190000000000005</v>
      </c>
      <c r="BW65" s="138">
        <v>1711</v>
      </c>
      <c r="BX65" s="137">
        <v>42.3</v>
      </c>
      <c r="BY65" s="137">
        <v>59.8</v>
      </c>
      <c r="BZ65" s="138">
        <v>4731</v>
      </c>
      <c r="CA65" s="138">
        <v>12617</v>
      </c>
      <c r="CB65" s="137">
        <v>2</v>
      </c>
      <c r="CC65" s="137">
        <v>1.01</v>
      </c>
      <c r="CD65" s="186" t="s">
        <v>1275</v>
      </c>
      <c r="CE65" s="186">
        <f>AL65+BN65+BV65+CC65+CB65</f>
        <v>100.00000000000001</v>
      </c>
      <c r="CF65" s="186" t="s">
        <v>1275</v>
      </c>
      <c r="CG65" s="186">
        <f>AM65+BI65+BE65+(DC65*100/AL65)+(CC65*100/AL65)</f>
        <v>100.83941176470589</v>
      </c>
      <c r="CH65" s="137">
        <v>3.12</v>
      </c>
      <c r="CI65" s="137">
        <f>CH65*100/AM65</f>
        <v>3.8661710037174721</v>
      </c>
      <c r="CJ65" s="137">
        <v>35.200000000000003</v>
      </c>
      <c r="CK65" s="138">
        <f>CJ65*BI65*AL65*AK65/1000</f>
        <v>82.247088000000005</v>
      </c>
      <c r="CL65" s="137">
        <v>3.62</v>
      </c>
      <c r="CM65" s="137">
        <v>69.900000000000006</v>
      </c>
      <c r="CN65" s="186" t="s">
        <v>1275</v>
      </c>
      <c r="CO65" s="137">
        <v>0.34</v>
      </c>
      <c r="CP65" s="137">
        <v>5.61</v>
      </c>
      <c r="CQ65" s="137">
        <v>13.1</v>
      </c>
      <c r="CR65" s="137">
        <v>68.5</v>
      </c>
      <c r="CS65" s="137">
        <v>10.1</v>
      </c>
      <c r="CT65" s="137">
        <v>8.3699999999999992</v>
      </c>
      <c r="CU65" s="137">
        <v>36.6</v>
      </c>
      <c r="CV65" s="137">
        <v>0.21</v>
      </c>
      <c r="CW65" s="137"/>
      <c r="CX65" s="186" t="s">
        <v>1275</v>
      </c>
      <c r="CY65" s="133">
        <v>25812</v>
      </c>
      <c r="CZ65" s="137">
        <v>6.5</v>
      </c>
      <c r="DA65" s="137">
        <v>9.09</v>
      </c>
      <c r="DB65" s="186" t="s">
        <v>1275</v>
      </c>
      <c r="DC65" s="139">
        <v>0.31</v>
      </c>
      <c r="DD65" s="138">
        <v>30427</v>
      </c>
      <c r="DE65" s="137">
        <v>6.83</v>
      </c>
      <c r="DF65" s="137">
        <v>16</v>
      </c>
      <c r="DG65" s="137">
        <v>1.89</v>
      </c>
      <c r="DH65" s="137">
        <f>DG65-CC65</f>
        <v>0.87999999999999989</v>
      </c>
      <c r="DI65" s="137">
        <v>36.700000000000003</v>
      </c>
      <c r="DJ65" s="186" t="s">
        <v>1275</v>
      </c>
      <c r="DK65" s="137">
        <v>0.67</v>
      </c>
      <c r="DL65" s="137">
        <v>7.23</v>
      </c>
      <c r="DM65" s="137">
        <v>92.1</v>
      </c>
      <c r="DN65" s="137">
        <v>0</v>
      </c>
      <c r="DO65" s="137">
        <v>24.8</v>
      </c>
      <c r="DP65" s="137">
        <v>97.2</v>
      </c>
      <c r="DQ65" s="138">
        <v>1311</v>
      </c>
      <c r="DR65" s="133"/>
      <c r="DS65" s="186" t="s">
        <v>1275</v>
      </c>
      <c r="DT65" s="133">
        <f>DU65*2</f>
        <v>8876</v>
      </c>
      <c r="DU65" s="138">
        <v>4438</v>
      </c>
      <c r="DV65" s="138">
        <v>927</v>
      </c>
      <c r="DW65" s="138">
        <v>213</v>
      </c>
      <c r="DX65" s="186" t="s">
        <v>1275</v>
      </c>
      <c r="DY65" s="138">
        <f>AK65*AN65*AM65*AL65/1000</f>
        <v>1235.5221647999999</v>
      </c>
      <c r="DZ65" s="138">
        <f>AK65*AM65*AO65*AL65/1000</f>
        <v>560.29493520000005</v>
      </c>
      <c r="EA65" s="137"/>
      <c r="EB65" s="137"/>
      <c r="EC65" s="137"/>
      <c r="ED65" s="137"/>
      <c r="EE65" s="137"/>
      <c r="EF65" s="186" t="s">
        <v>1275</v>
      </c>
      <c r="EG65" s="137" t="s">
        <v>1023</v>
      </c>
      <c r="EH65" s="137" t="s">
        <v>1023</v>
      </c>
      <c r="EI65" s="137" t="s">
        <v>1023</v>
      </c>
      <c r="EJ65" s="137" t="s">
        <v>1023</v>
      </c>
      <c r="EK65" s="137" t="s">
        <v>1023</v>
      </c>
      <c r="EL65" s="137" t="s">
        <v>1023</v>
      </c>
      <c r="EM65" s="137" t="s">
        <v>1023</v>
      </c>
      <c r="EN65" s="137" t="s">
        <v>1023</v>
      </c>
      <c r="EO65" s="137" t="s">
        <v>1023</v>
      </c>
      <c r="EP65" s="137" t="s">
        <v>1023</v>
      </c>
      <c r="EQ65" s="137" t="s">
        <v>1023</v>
      </c>
      <c r="ER65" s="137" t="s">
        <v>1023</v>
      </c>
      <c r="ES65" s="137" t="s">
        <v>1023</v>
      </c>
      <c r="ET65" s="137" t="s">
        <v>1023</v>
      </c>
      <c r="EU65" s="137" t="s">
        <v>1023</v>
      </c>
      <c r="EV65" s="137" t="s">
        <v>1023</v>
      </c>
      <c r="EW65" s="137" t="s">
        <v>1023</v>
      </c>
      <c r="EX65" s="137" t="s">
        <v>1023</v>
      </c>
      <c r="EY65" s="137" t="s">
        <v>1023</v>
      </c>
      <c r="EZ65" s="137" t="s">
        <v>1023</v>
      </c>
      <c r="FA65" s="137" t="s">
        <v>1023</v>
      </c>
      <c r="FB65" s="186" t="s">
        <v>1275</v>
      </c>
      <c r="FC65" s="137"/>
      <c r="FD65" s="137"/>
      <c r="FE65" s="137"/>
      <c r="FF65" s="137"/>
      <c r="FG65" s="137"/>
      <c r="FH65" s="190"/>
      <c r="FI65" s="190"/>
      <c r="FJ65" s="372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 s="5"/>
      <c r="HO65" s="5"/>
      <c r="HP65" s="17"/>
      <c r="HQ65" s="23"/>
      <c r="HR65" s="23"/>
      <c r="HS65" s="23"/>
      <c r="HT65" s="17"/>
      <c r="HU65" s="17"/>
      <c r="HV65" s="24"/>
      <c r="HW65" s="24"/>
      <c r="HX65" s="24"/>
      <c r="HY65" s="24"/>
      <c r="HZ65" s="24"/>
      <c r="IA65" s="24"/>
      <c r="IB65" s="24"/>
      <c r="IC65" s="24"/>
      <c r="ID65" s="24"/>
      <c r="IE65" s="24"/>
      <c r="IF65" s="24"/>
      <c r="IG65" s="24"/>
      <c r="IH65" s="24"/>
      <c r="II65" s="24"/>
      <c r="IJ65" s="24"/>
      <c r="IK65" s="24"/>
      <c r="IL65" s="24"/>
      <c r="IM65" s="24"/>
      <c r="IN65" s="25"/>
      <c r="IO65" s="25"/>
      <c r="IP65" s="294"/>
      <c r="IQ65" s="24"/>
      <c r="IR65" s="24"/>
      <c r="IS65" s="170"/>
      <c r="IT65" s="170"/>
      <c r="IU65"/>
      <c r="IV65" s="274"/>
      <c r="IW65" s="170"/>
      <c r="IX65" s="170"/>
      <c r="IY65"/>
      <c r="IZ65"/>
      <c r="JA65" s="170"/>
      <c r="JB65" s="170"/>
      <c r="JC65" s="170"/>
      <c r="JD65"/>
      <c r="JE65" s="170"/>
      <c r="JF65" s="276"/>
      <c r="JG65"/>
      <c r="JH65" s="170"/>
      <c r="JI65" s="170"/>
      <c r="JJ65"/>
      <c r="JK65"/>
      <c r="JL65"/>
      <c r="JM65" s="279"/>
      <c r="JN65"/>
      <c r="JO65"/>
      <c r="JP65"/>
      <c r="JQ65"/>
      <c r="JR65" s="170"/>
      <c r="JS65" s="170"/>
      <c r="JT65" s="170"/>
      <c r="JU65" s="170"/>
      <c r="JV65" s="170"/>
      <c r="JW65" s="170"/>
      <c r="JX65"/>
      <c r="JY65" s="170"/>
      <c r="JZ65" s="170"/>
      <c r="KA65" s="170"/>
      <c r="KB65" s="170"/>
      <c r="KC65" s="170"/>
      <c r="KD65" s="170"/>
      <c r="KE65"/>
    </row>
    <row r="66" spans="1:291" s="4" customFormat="1" x14ac:dyDescent="0.25">
      <c r="A66" s="311"/>
      <c r="B66" s="15" t="s">
        <v>1430</v>
      </c>
      <c r="C66" s="17" t="s">
        <v>128</v>
      </c>
      <c r="D66" s="26" t="s">
        <v>131</v>
      </c>
      <c r="E66" s="88">
        <v>44377</v>
      </c>
      <c r="F66" s="23"/>
      <c r="G66" s="94"/>
      <c r="H66" s="51"/>
      <c r="I66" s="377" t="s">
        <v>1023</v>
      </c>
      <c r="J66" s="77">
        <v>45617</v>
      </c>
      <c r="K66" s="100">
        <f t="shared" si="6"/>
        <v>40</v>
      </c>
      <c r="L66" s="121">
        <v>7</v>
      </c>
      <c r="M66" s="388" t="s">
        <v>1849</v>
      </c>
      <c r="N66" s="19">
        <v>389</v>
      </c>
      <c r="O66" s="22">
        <v>2</v>
      </c>
      <c r="P66" s="16">
        <v>3</v>
      </c>
      <c r="Q66" s="121"/>
      <c r="R66" s="121">
        <v>3</v>
      </c>
      <c r="S66" s="121"/>
      <c r="T66" s="342"/>
      <c r="U66" s="130"/>
      <c r="V66" s="130"/>
      <c r="W66" s="130"/>
      <c r="X66" s="129"/>
      <c r="Y66" s="129"/>
      <c r="Z66" s="132"/>
      <c r="AA66" s="129"/>
      <c r="AB66" s="133"/>
      <c r="AC66" s="134"/>
      <c r="AD66" s="135"/>
      <c r="AE66" s="136"/>
      <c r="AF66" s="220"/>
      <c r="AG66" s="220"/>
      <c r="AH66" s="220"/>
      <c r="AI66" s="220"/>
      <c r="AJ66" s="220"/>
      <c r="AK66" s="220"/>
      <c r="AL66" s="133"/>
      <c r="AM66" s="137"/>
      <c r="AN66" s="137"/>
      <c r="AO66" s="137"/>
      <c r="AP66" s="137"/>
      <c r="AQ66" s="137"/>
      <c r="AR66" s="137"/>
      <c r="AS66" s="137"/>
      <c r="AT66" s="137"/>
      <c r="AU66" s="137"/>
      <c r="AV66" s="137"/>
      <c r="AW66" s="137"/>
      <c r="AX66" s="137"/>
      <c r="AY66" s="137"/>
      <c r="AZ66" s="137"/>
      <c r="BA66" s="137"/>
      <c r="BB66" s="137"/>
      <c r="BC66" s="137"/>
      <c r="BD66" s="137"/>
      <c r="BE66" s="137"/>
      <c r="BF66" s="137"/>
      <c r="BG66" s="137"/>
      <c r="BH66" s="138"/>
      <c r="BI66" s="137"/>
      <c r="BJ66" s="137"/>
      <c r="BK66" s="137"/>
      <c r="BL66" s="137"/>
      <c r="BM66" s="139"/>
      <c r="BN66" s="137"/>
      <c r="BO66" s="137"/>
      <c r="BP66" s="137"/>
      <c r="BQ66" s="137"/>
      <c r="BR66" s="138"/>
      <c r="BS66" s="138"/>
      <c r="BT66" s="137"/>
      <c r="BU66" s="137"/>
      <c r="BV66" s="137"/>
      <c r="BW66" s="138"/>
      <c r="BX66" s="137"/>
      <c r="BY66" s="137"/>
      <c r="BZ66" s="138"/>
      <c r="CA66" s="138"/>
      <c r="CB66" s="137"/>
      <c r="CC66" s="137"/>
      <c r="CD66" s="186"/>
      <c r="CE66" s="186"/>
      <c r="CF66" s="186"/>
      <c r="CG66" s="186"/>
      <c r="CH66" s="137"/>
      <c r="CI66" s="137"/>
      <c r="CJ66" s="137"/>
      <c r="CK66" s="138"/>
      <c r="CL66" s="137"/>
      <c r="CM66" s="137"/>
      <c r="CN66" s="186"/>
      <c r="CO66" s="137"/>
      <c r="CP66" s="137"/>
      <c r="CQ66" s="137"/>
      <c r="CR66" s="137"/>
      <c r="CS66" s="137"/>
      <c r="CT66" s="137"/>
      <c r="CU66" s="137"/>
      <c r="CV66" s="137"/>
      <c r="CW66" s="137"/>
      <c r="CX66" s="186"/>
      <c r="CY66" s="133"/>
      <c r="CZ66" s="137"/>
      <c r="DA66" s="137"/>
      <c r="DB66" s="186"/>
      <c r="DC66" s="139"/>
      <c r="DD66" s="138"/>
      <c r="DE66" s="137"/>
      <c r="DF66" s="137"/>
      <c r="DG66" s="137"/>
      <c r="DH66" s="137"/>
      <c r="DI66" s="137"/>
      <c r="DJ66" s="186"/>
      <c r="DK66" s="137"/>
      <c r="DL66" s="137"/>
      <c r="DM66" s="137"/>
      <c r="DN66" s="137"/>
      <c r="DO66" s="137"/>
      <c r="DP66" s="137"/>
      <c r="DQ66" s="138"/>
      <c r="DR66" s="133"/>
      <c r="DS66" s="186"/>
      <c r="DT66" s="133"/>
      <c r="DU66" s="138"/>
      <c r="DV66" s="138"/>
      <c r="DW66" s="138"/>
      <c r="DX66" s="186"/>
      <c r="DY66" s="138"/>
      <c r="DZ66" s="138"/>
      <c r="EA66" s="137"/>
      <c r="EB66" s="137"/>
      <c r="EC66" s="137"/>
      <c r="ED66" s="137"/>
      <c r="EE66" s="137"/>
      <c r="EF66" s="186"/>
      <c r="EG66" s="137"/>
      <c r="EH66" s="137"/>
      <c r="EI66" s="137"/>
      <c r="EJ66" s="137"/>
      <c r="EK66" s="137"/>
      <c r="EL66" s="137"/>
      <c r="EM66" s="137"/>
      <c r="EN66" s="137"/>
      <c r="EO66" s="137"/>
      <c r="EP66" s="137"/>
      <c r="EQ66" s="137"/>
      <c r="ER66" s="137"/>
      <c r="ES66" s="137"/>
      <c r="ET66" s="137"/>
      <c r="EU66" s="137"/>
      <c r="EV66" s="137"/>
      <c r="EW66" s="137"/>
      <c r="EX66" s="137"/>
      <c r="EY66" s="137"/>
      <c r="EZ66" s="137"/>
      <c r="FA66" s="137"/>
      <c r="FB66" s="186"/>
      <c r="FC66" s="137"/>
      <c r="FD66" s="137"/>
      <c r="FE66" s="137"/>
      <c r="FF66" s="137"/>
      <c r="FG66" s="137"/>
      <c r="FH66" s="190"/>
      <c r="FI66" s="190"/>
      <c r="FJ66" s="372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 s="5"/>
      <c r="HO66" s="5"/>
      <c r="HP66" s="17"/>
      <c r="HQ66" s="23"/>
      <c r="HR66" s="23"/>
      <c r="HS66" s="23"/>
      <c r="HT66" s="17"/>
      <c r="HU66" s="17"/>
      <c r="HV66" s="24"/>
      <c r="HW66" s="24"/>
      <c r="HX66" s="24"/>
      <c r="HY66" s="24"/>
      <c r="HZ66" s="24"/>
      <c r="IA66" s="24"/>
      <c r="IB66" s="24"/>
      <c r="IC66" s="24"/>
      <c r="ID66" s="24"/>
      <c r="IE66" s="24"/>
      <c r="IF66" s="24"/>
      <c r="IG66" s="24"/>
      <c r="IH66" s="24"/>
      <c r="II66" s="24"/>
      <c r="IJ66" s="24"/>
      <c r="IK66" s="24"/>
      <c r="IL66" s="24"/>
      <c r="IM66" s="24"/>
      <c r="IN66" s="25"/>
      <c r="IO66" s="25"/>
      <c r="IP66" s="294"/>
      <c r="IQ66" s="24"/>
      <c r="IR66" s="24"/>
      <c r="IS66" s="170"/>
      <c r="IT66" s="170"/>
      <c r="IU66"/>
      <c r="IV66" s="274"/>
      <c r="IW66" s="170"/>
      <c r="IX66" s="170"/>
      <c r="IY66"/>
      <c r="IZ66"/>
      <c r="JA66" s="170"/>
      <c r="JB66" s="170"/>
      <c r="JC66" s="170"/>
      <c r="JD66"/>
      <c r="JE66" s="170"/>
      <c r="JF66" s="276"/>
      <c r="JG66"/>
      <c r="JH66" s="170"/>
      <c r="JI66" s="170"/>
      <c r="JJ66"/>
      <c r="JK66"/>
      <c r="JL66"/>
      <c r="JM66" s="279"/>
      <c r="JN66"/>
      <c r="JO66"/>
      <c r="JP66"/>
      <c r="JQ66"/>
      <c r="JR66" s="170"/>
      <c r="JS66" s="170"/>
      <c r="JT66" s="170"/>
      <c r="JU66" s="170"/>
      <c r="JV66" s="170"/>
      <c r="JW66" s="170"/>
      <c r="JX66"/>
      <c r="JY66" s="170"/>
      <c r="JZ66" s="170"/>
      <c r="KA66" s="170"/>
      <c r="KB66" s="170"/>
      <c r="KC66" s="170"/>
      <c r="KD66" s="170"/>
      <c r="KE66"/>
    </row>
    <row r="67" spans="1:291" s="4" customFormat="1" x14ac:dyDescent="0.25">
      <c r="A67" s="311"/>
      <c r="B67" s="15"/>
      <c r="C67" s="17"/>
      <c r="D67" s="26"/>
      <c r="E67" s="90"/>
      <c r="F67" s="23"/>
      <c r="G67" s="94"/>
      <c r="H67" s="51"/>
      <c r="I67" s="377"/>
      <c r="J67" s="20"/>
      <c r="K67" s="100"/>
      <c r="L67" s="121"/>
      <c r="N67" s="19"/>
      <c r="O67" s="22"/>
      <c r="P67" s="16"/>
      <c r="Q67" s="11"/>
      <c r="R67" s="11"/>
      <c r="S67" s="11"/>
      <c r="T67" s="5"/>
      <c r="FJ67" s="5"/>
      <c r="GZ67" s="5"/>
      <c r="HO67" s="5"/>
      <c r="HP67" s="17"/>
      <c r="HQ67" s="23"/>
      <c r="HR67" s="23"/>
      <c r="HS67" s="23"/>
      <c r="HT67" s="17"/>
      <c r="HU67" s="17"/>
      <c r="HV67" s="24"/>
      <c r="HW67" s="24"/>
      <c r="HX67" s="24"/>
      <c r="HY67" s="24"/>
      <c r="HZ67" s="24"/>
      <c r="IA67" s="24"/>
      <c r="IB67" s="24"/>
      <c r="IC67" s="24"/>
      <c r="ID67" s="24"/>
      <c r="IE67" s="24"/>
      <c r="IF67" s="24"/>
      <c r="IG67" s="24"/>
      <c r="IH67" s="24"/>
      <c r="II67" s="24"/>
      <c r="IJ67" s="24"/>
      <c r="IK67" s="24"/>
      <c r="IL67" s="24"/>
      <c r="IM67" s="24"/>
      <c r="IN67" s="25"/>
      <c r="IO67" s="25"/>
      <c r="IP67" s="294"/>
      <c r="IQ67" s="24"/>
      <c r="IR67" s="24"/>
      <c r="IS67" s="170"/>
      <c r="IT67" s="170"/>
      <c r="IU67"/>
      <c r="IV67" s="274"/>
      <c r="IW67" s="170"/>
      <c r="IX67" s="170"/>
      <c r="IY67"/>
      <c r="IZ67"/>
      <c r="JA67" s="170"/>
      <c r="JB67" s="170"/>
      <c r="JC67" s="170"/>
      <c r="JD67"/>
      <c r="JE67" s="170"/>
      <c r="JF67" s="276"/>
      <c r="JG67"/>
      <c r="JH67" s="170"/>
      <c r="JI67" s="170"/>
      <c r="JJ67"/>
      <c r="JK67"/>
      <c r="JL67"/>
      <c r="JM67" s="279"/>
      <c r="JN67"/>
      <c r="JO67"/>
      <c r="JP67"/>
      <c r="JQ67"/>
      <c r="JR67" s="170"/>
      <c r="JS67" s="170"/>
      <c r="JT67" s="170"/>
      <c r="JU67" s="170"/>
      <c r="JV67" s="170"/>
      <c r="JW67" s="170"/>
      <c r="JX67"/>
      <c r="JY67" s="170"/>
      <c r="JZ67" s="170"/>
      <c r="KA67" s="170"/>
      <c r="KB67" s="170"/>
      <c r="KC67" s="170"/>
      <c r="KD67" s="170"/>
      <c r="KE67"/>
    </row>
    <row r="68" spans="1:291" s="4" customFormat="1" x14ac:dyDescent="0.25">
      <c r="A68" s="311"/>
      <c r="B68" s="15" t="s">
        <v>1432</v>
      </c>
      <c r="C68" s="17" t="s">
        <v>139</v>
      </c>
      <c r="D68" s="26" t="s">
        <v>140</v>
      </c>
      <c r="E68" s="88">
        <v>44857</v>
      </c>
      <c r="F68" s="27">
        <v>45033</v>
      </c>
      <c r="G68" s="94">
        <f>DATEDIF(E68, F68, "m")</f>
        <v>5</v>
      </c>
      <c r="H68" s="16">
        <v>1</v>
      </c>
      <c r="I68" s="377">
        <v>0</v>
      </c>
      <c r="J68" s="20">
        <v>45033</v>
      </c>
      <c r="K68" s="100">
        <f>DATEDIF(E68, J68, "m")</f>
        <v>5</v>
      </c>
      <c r="L68" s="121">
        <v>1</v>
      </c>
      <c r="M68" s="4" t="s">
        <v>141</v>
      </c>
      <c r="N68" s="19"/>
      <c r="O68" s="22">
        <v>2</v>
      </c>
      <c r="P68" s="16">
        <v>3</v>
      </c>
      <c r="Q68" s="11"/>
      <c r="R68" s="11">
        <v>3</v>
      </c>
      <c r="S68" s="11"/>
      <c r="T68" s="145">
        <v>19130</v>
      </c>
      <c r="U68" s="130"/>
      <c r="V68" s="130" t="s">
        <v>142</v>
      </c>
      <c r="W68" s="130" t="s">
        <v>1038</v>
      </c>
      <c r="X68" s="129">
        <v>9359115513</v>
      </c>
      <c r="Y68" s="129">
        <f ca="1">ROUNDDOWN(YEARFRAC(DATE(IF(VALUE(LEFT(X68,2))&lt;VALUE(RIGHT(YEAR(TODAY()),2)),"20","19")&amp;LEFT(X68,2),IF(VALUE(MID(X68,3,1))&gt;4,MID(X68,3,2)-50,MID(X68,3,2)),MID(X68,5,2)),Z68,1),0)</f>
        <v>29</v>
      </c>
      <c r="Z68" s="132">
        <v>45033</v>
      </c>
      <c r="AA68" s="129" t="e">
        <f>COUNTIFS(#REF!,X68)</f>
        <v>#REF!</v>
      </c>
      <c r="AB68" s="133">
        <f>DATEDIF(_xlfn.MINIFS(Z:Z,X:X,X68), Z68,  "m")</f>
        <v>0</v>
      </c>
      <c r="AC68" s="134" t="s">
        <v>53</v>
      </c>
      <c r="AD68" s="135" t="s">
        <v>1022</v>
      </c>
      <c r="AE68" s="136" t="s">
        <v>54</v>
      </c>
      <c r="AF68" s="185">
        <v>13.1</v>
      </c>
      <c r="AG68" s="185">
        <v>8.6</v>
      </c>
      <c r="AH68" s="185">
        <v>78</v>
      </c>
      <c r="AI68" s="185">
        <v>0.1</v>
      </c>
      <c r="AJ68" s="185">
        <v>0.2</v>
      </c>
      <c r="AK68" s="185">
        <v>8.8699999999999992</v>
      </c>
      <c r="AL68" s="133">
        <v>12.1</v>
      </c>
      <c r="AM68" s="137">
        <v>61.4</v>
      </c>
      <c r="AN68" s="137">
        <v>46.7</v>
      </c>
      <c r="AO68" s="137">
        <f>100-AN68</f>
        <v>53.3</v>
      </c>
      <c r="AP68" s="137">
        <f>AN68/AO68</f>
        <v>0.87617260787992501</v>
      </c>
      <c r="AQ68" s="137">
        <v>9.36</v>
      </c>
      <c r="AR68" s="137">
        <v>4.41</v>
      </c>
      <c r="AS68" s="137">
        <v>2.57</v>
      </c>
      <c r="AT68" s="137">
        <v>23.7</v>
      </c>
      <c r="AU68" s="137">
        <v>20.9</v>
      </c>
      <c r="AV68" s="137">
        <v>4.0599999999999996</v>
      </c>
      <c r="AW68" s="137">
        <v>28.1</v>
      </c>
      <c r="AX68" s="137">
        <v>34.700000000000003</v>
      </c>
      <c r="AY68" s="137">
        <v>34.5</v>
      </c>
      <c r="AZ68" s="137">
        <v>2.72</v>
      </c>
      <c r="BA68" s="137">
        <v>17.3</v>
      </c>
      <c r="BB68" s="137">
        <v>22.3</v>
      </c>
      <c r="BC68" s="137">
        <v>47.6</v>
      </c>
      <c r="BD68" s="137">
        <v>3.87</v>
      </c>
      <c r="BE68" s="137">
        <v>7.3</v>
      </c>
      <c r="BF68" s="137">
        <f>DL68+DN68</f>
        <v>30.490000000000002</v>
      </c>
      <c r="BG68" s="137">
        <v>23.7</v>
      </c>
      <c r="BH68" s="138">
        <v>3641</v>
      </c>
      <c r="BI68" s="137">
        <v>25.9</v>
      </c>
      <c r="BJ68" s="137">
        <v>5.64</v>
      </c>
      <c r="BK68" s="137">
        <v>15.7</v>
      </c>
      <c r="BL68" s="137">
        <v>73.400000000000006</v>
      </c>
      <c r="BM68" s="139">
        <v>1.03</v>
      </c>
      <c r="BN68" s="137">
        <v>7.2</v>
      </c>
      <c r="BO68" s="137">
        <v>91.679999999999993</v>
      </c>
      <c r="BP68" s="137">
        <v>5.13</v>
      </c>
      <c r="BQ68" s="137">
        <v>3.14</v>
      </c>
      <c r="BR68" s="138">
        <v>5820</v>
      </c>
      <c r="BS68" s="138">
        <f>CY68/3</f>
        <v>2145.3333333333335</v>
      </c>
      <c r="BT68" s="137">
        <v>65.900000000000006</v>
      </c>
      <c r="BU68" s="137">
        <v>38.200000000000003</v>
      </c>
      <c r="BV68" s="137">
        <f>100-AL68-BN68-CB68-CC68</f>
        <v>78.34</v>
      </c>
      <c r="BW68" s="138">
        <v>2695.5752212389384</v>
      </c>
      <c r="BX68" s="137">
        <v>31.8</v>
      </c>
      <c r="BY68" s="137">
        <v>55.1</v>
      </c>
      <c r="BZ68" s="138">
        <v>4873.125</v>
      </c>
      <c r="CA68" s="138">
        <v>8532</v>
      </c>
      <c r="CB68" s="137">
        <v>1.7</v>
      </c>
      <c r="CC68" s="137">
        <v>0.66</v>
      </c>
      <c r="CD68" s="186" t="s">
        <v>1275</v>
      </c>
      <c r="CE68" s="186">
        <f>AL68+BN68+BV68+CC68+CB68</f>
        <v>100</v>
      </c>
      <c r="CF68" s="186" t="s">
        <v>1275</v>
      </c>
      <c r="CG68" s="186">
        <f>AM68+BI68+BE68+(DC68*100/AL68)+(CC68*100/AL68)</f>
        <v>100.11115702479339</v>
      </c>
      <c r="CH68" s="137">
        <v>2.1</v>
      </c>
      <c r="CI68" s="137">
        <f>CH68*100/AM68</f>
        <v>3.4201954397394139</v>
      </c>
      <c r="CJ68" s="137">
        <v>16.7</v>
      </c>
      <c r="CK68" s="138">
        <f>CJ68*BI68*AL68*AK68/1000</f>
        <v>46.422147309999993</v>
      </c>
      <c r="CL68" s="137">
        <v>7.81</v>
      </c>
      <c r="CM68" s="137">
        <v>26.2</v>
      </c>
      <c r="CN68" s="186" t="s">
        <v>1275</v>
      </c>
      <c r="CO68" s="137">
        <v>1.43</v>
      </c>
      <c r="CP68" s="137">
        <v>3.95</v>
      </c>
      <c r="CQ68" s="137">
        <v>27.9</v>
      </c>
      <c r="CR68" s="137">
        <v>43.6</v>
      </c>
      <c r="CS68" s="137">
        <v>8.48</v>
      </c>
      <c r="CT68" s="137">
        <v>20</v>
      </c>
      <c r="CU68" s="137">
        <v>68.3</v>
      </c>
      <c r="CV68" s="137">
        <v>0.66</v>
      </c>
      <c r="CW68" s="137"/>
      <c r="CX68" s="186" t="s">
        <v>1275</v>
      </c>
      <c r="CY68" s="133">
        <v>6436</v>
      </c>
      <c r="CZ68" s="137">
        <v>9.33</v>
      </c>
      <c r="DA68" s="137">
        <v>42</v>
      </c>
      <c r="DB68" s="186" t="s">
        <v>1275</v>
      </c>
      <c r="DC68" s="139">
        <v>6.8500000000000002E-3</v>
      </c>
      <c r="DD68" s="138">
        <v>5526</v>
      </c>
      <c r="DE68" s="137">
        <v>11.6</v>
      </c>
      <c r="DF68" s="137">
        <v>38.1</v>
      </c>
      <c r="DG68" s="137">
        <v>2.84</v>
      </c>
      <c r="DH68" s="137">
        <f>DG68-CC68</f>
        <v>2.1799999999999997</v>
      </c>
      <c r="DI68" s="137">
        <v>19</v>
      </c>
      <c r="DJ68" s="186" t="s">
        <v>1275</v>
      </c>
      <c r="DK68" s="137">
        <v>0.66</v>
      </c>
      <c r="DL68" s="137">
        <v>29.6</v>
      </c>
      <c r="DM68" s="137">
        <v>68.900000000000006</v>
      </c>
      <c r="DN68" s="137">
        <v>0.89</v>
      </c>
      <c r="DO68" s="137">
        <v>27.6</v>
      </c>
      <c r="DP68" s="137">
        <v>98.8</v>
      </c>
      <c r="DQ68" s="138">
        <v>1935</v>
      </c>
      <c r="DR68" s="133"/>
      <c r="DS68" s="186" t="s">
        <v>1275</v>
      </c>
      <c r="DT68" s="138">
        <f>DU68/1.2</f>
        <v>8443.3333333333339</v>
      </c>
      <c r="DU68" s="138">
        <v>10132</v>
      </c>
      <c r="DV68" s="138">
        <v>901.53846153846155</v>
      </c>
      <c r="DW68" s="138">
        <v>248</v>
      </c>
      <c r="DX68" s="186" t="s">
        <v>1275</v>
      </c>
      <c r="DY68" s="138">
        <f>AK68*AN68*AM68*AL68/1000</f>
        <v>307.74729325999999</v>
      </c>
      <c r="DZ68" s="138">
        <f>AK68*AM68*AO68*AL68/1000</f>
        <v>351.24048673999994</v>
      </c>
      <c r="EA68" s="137"/>
      <c r="EB68" s="137"/>
      <c r="EC68" s="137"/>
      <c r="ED68" s="137"/>
      <c r="EE68" s="137"/>
      <c r="EF68" s="186" t="s">
        <v>1275</v>
      </c>
      <c r="EG68" s="137" t="s">
        <v>1023</v>
      </c>
      <c r="EH68" s="137" t="s">
        <v>1023</v>
      </c>
      <c r="EI68" s="137" t="s">
        <v>1023</v>
      </c>
      <c r="EJ68" s="137" t="s">
        <v>1023</v>
      </c>
      <c r="EK68" s="137" t="s">
        <v>1023</v>
      </c>
      <c r="EL68" s="137" t="s">
        <v>1023</v>
      </c>
      <c r="EM68" s="137" t="s">
        <v>1023</v>
      </c>
      <c r="EN68" s="137" t="s">
        <v>1023</v>
      </c>
      <c r="EO68" s="137" t="s">
        <v>1023</v>
      </c>
      <c r="EP68" s="137" t="s">
        <v>1023</v>
      </c>
      <c r="EQ68" s="137" t="s">
        <v>1023</v>
      </c>
      <c r="ER68" s="137" t="s">
        <v>1023</v>
      </c>
      <c r="ES68" s="137" t="s">
        <v>1023</v>
      </c>
      <c r="ET68" s="137" t="s">
        <v>1023</v>
      </c>
      <c r="EU68" s="137" t="s">
        <v>1023</v>
      </c>
      <c r="EV68" s="137" t="s">
        <v>1023</v>
      </c>
      <c r="EW68" s="137" t="s">
        <v>1023</v>
      </c>
      <c r="EX68" s="137" t="s">
        <v>1023</v>
      </c>
      <c r="EY68" s="137" t="s">
        <v>1023</v>
      </c>
      <c r="EZ68" s="137" t="s">
        <v>1023</v>
      </c>
      <c r="FA68" s="137" t="s">
        <v>1023</v>
      </c>
      <c r="FB68" s="186" t="s">
        <v>1275</v>
      </c>
      <c r="FC68" s="137"/>
      <c r="FD68" s="137"/>
      <c r="FE68" s="137"/>
      <c r="FF68" s="137"/>
      <c r="FG68" s="137"/>
      <c r="FH68" s="190"/>
      <c r="FI68" s="190"/>
      <c r="FJ68" s="372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 s="371" t="s">
        <v>141</v>
      </c>
      <c r="HA68" s="369" t="s">
        <v>1701</v>
      </c>
      <c r="HB68" s="356">
        <v>8.59</v>
      </c>
      <c r="HC68" s="356">
        <v>46.019999999999996</v>
      </c>
      <c r="HD68" s="356">
        <v>150.44</v>
      </c>
      <c r="HE68" s="356">
        <v>105.73</v>
      </c>
      <c r="HF68" s="356">
        <v>33.630000000000003</v>
      </c>
      <c r="HG68" s="356">
        <v>196.19</v>
      </c>
      <c r="HH68" s="356">
        <v>27.07</v>
      </c>
      <c r="HI68" s="356">
        <v>59.610000000000007</v>
      </c>
      <c r="HJ68" s="356">
        <v>9.5399999999999991</v>
      </c>
      <c r="HK68" s="356">
        <v>43.77</v>
      </c>
      <c r="HL68" s="356">
        <v>9.83</v>
      </c>
      <c r="HM68" s="356">
        <v>77.569999999999993</v>
      </c>
      <c r="HN68" s="357">
        <v>105.33</v>
      </c>
      <c r="HO68" s="5" t="s">
        <v>142</v>
      </c>
      <c r="HP68" s="121">
        <v>29</v>
      </c>
      <c r="HQ68" s="27">
        <v>44857</v>
      </c>
      <c r="HR68" s="27"/>
      <c r="HS68" s="27">
        <v>45033</v>
      </c>
      <c r="HT68" s="121">
        <v>6</v>
      </c>
      <c r="HU68" s="121">
        <v>1</v>
      </c>
      <c r="HV68" s="28">
        <v>0</v>
      </c>
      <c r="HW68" s="28">
        <v>1</v>
      </c>
      <c r="HX68" s="28">
        <v>0</v>
      </c>
      <c r="HY68" s="28">
        <v>0</v>
      </c>
      <c r="HZ68" s="28">
        <v>0</v>
      </c>
      <c r="IA68" s="28">
        <v>0</v>
      </c>
      <c r="IB68" s="28">
        <v>1</v>
      </c>
      <c r="IC68" s="28">
        <v>1</v>
      </c>
      <c r="ID68" s="28">
        <v>1</v>
      </c>
      <c r="IE68" s="25" t="s">
        <v>143</v>
      </c>
      <c r="IF68" s="28">
        <v>1</v>
      </c>
      <c r="IG68" s="29" t="s">
        <v>144</v>
      </c>
      <c r="IH68" s="25"/>
      <c r="II68" s="28"/>
      <c r="IJ68" s="25"/>
      <c r="IK68" s="25"/>
      <c r="IL68" s="25"/>
      <c r="IM68" s="25">
        <v>0</v>
      </c>
      <c r="IN68" s="28">
        <v>0</v>
      </c>
      <c r="IO68" s="25"/>
      <c r="IP68" s="294" t="s">
        <v>1432</v>
      </c>
      <c r="IQ68" s="24" t="s">
        <v>142</v>
      </c>
      <c r="IR68" s="24" t="s">
        <v>1038</v>
      </c>
      <c r="IS68" s="170" t="s">
        <v>1433</v>
      </c>
      <c r="IT68" s="170"/>
      <c r="IU68" s="170">
        <v>1</v>
      </c>
      <c r="IV68" s="274">
        <v>44857</v>
      </c>
      <c r="IW68" s="170">
        <v>1993</v>
      </c>
      <c r="IX68" s="170">
        <v>2022</v>
      </c>
      <c r="IY68"/>
      <c r="IZ68"/>
      <c r="JA68" s="170">
        <v>29</v>
      </c>
      <c r="JB68" s="170"/>
      <c r="JC68" s="170" t="s">
        <v>1407</v>
      </c>
      <c r="JD68"/>
      <c r="JE68" s="170">
        <v>1</v>
      </c>
      <c r="JF68" s="276" t="s">
        <v>1434</v>
      </c>
      <c r="JG68"/>
      <c r="JH68" s="170"/>
      <c r="JI68" s="277"/>
      <c r="JJ68" s="170">
        <v>1</v>
      </c>
      <c r="JK68"/>
      <c r="JL68"/>
      <c r="JM68" s="278"/>
      <c r="JN68" t="s">
        <v>1409</v>
      </c>
      <c r="JO68" t="s">
        <v>1409</v>
      </c>
      <c r="JP68" t="s">
        <v>1409</v>
      </c>
      <c r="JQ68" t="s">
        <v>1409</v>
      </c>
      <c r="JR68" s="170">
        <v>0</v>
      </c>
      <c r="JS68" s="170">
        <v>1</v>
      </c>
      <c r="JT68" s="170">
        <v>1</v>
      </c>
      <c r="JU68" s="282">
        <v>3</v>
      </c>
      <c r="JV68" s="170">
        <v>1</v>
      </c>
      <c r="JW68" s="170">
        <v>1</v>
      </c>
      <c r="JX68"/>
      <c r="JY68" s="170">
        <v>1</v>
      </c>
      <c r="JZ68" s="170">
        <v>1</v>
      </c>
      <c r="KA68" s="170">
        <v>2</v>
      </c>
      <c r="KB68" s="170">
        <v>0</v>
      </c>
      <c r="KC68" s="170">
        <v>0</v>
      </c>
      <c r="KD68" s="170"/>
      <c r="KE68"/>
    </row>
    <row r="69" spans="1:291" s="4" customFormat="1" x14ac:dyDescent="0.25">
      <c r="A69" s="311"/>
      <c r="B69" s="15" t="s">
        <v>1432</v>
      </c>
      <c r="C69" s="17" t="s">
        <v>139</v>
      </c>
      <c r="D69" s="26" t="s">
        <v>140</v>
      </c>
      <c r="E69" s="88">
        <v>44857</v>
      </c>
      <c r="F69" s="23"/>
      <c r="G69" s="94"/>
      <c r="H69" s="51"/>
      <c r="I69" s="377">
        <v>0</v>
      </c>
      <c r="J69" s="20">
        <v>45033</v>
      </c>
      <c r="K69" s="100">
        <f>DATEDIF(E69, J69, "m")</f>
        <v>5</v>
      </c>
      <c r="L69" s="121">
        <v>2</v>
      </c>
      <c r="M69" s="4" t="s">
        <v>145</v>
      </c>
      <c r="N69" s="19"/>
      <c r="O69" s="22"/>
      <c r="P69" s="16"/>
      <c r="Q69" s="11"/>
      <c r="R69" s="11"/>
      <c r="S69" s="11">
        <v>25</v>
      </c>
      <c r="T69" s="5"/>
      <c r="FJ69" s="5"/>
      <c r="GZ69" s="5"/>
      <c r="HO69" s="5"/>
      <c r="HP69" s="17"/>
      <c r="HQ69" s="23"/>
      <c r="HR69" s="23"/>
      <c r="HS69" s="23"/>
      <c r="HT69" s="17"/>
      <c r="HU69" s="17"/>
      <c r="HV69" s="24"/>
      <c r="HW69" s="24"/>
      <c r="HX69" s="24"/>
      <c r="HY69" s="24"/>
      <c r="HZ69" s="24"/>
      <c r="IA69" s="24"/>
      <c r="IB69" s="24"/>
      <c r="IC69" s="24"/>
      <c r="ID69" s="24"/>
      <c r="IE69" s="24"/>
      <c r="IF69" s="24"/>
      <c r="IG69" s="24"/>
      <c r="IH69" s="24"/>
      <c r="II69" s="24"/>
      <c r="IJ69" s="24"/>
      <c r="IK69" s="24"/>
      <c r="IL69" s="24"/>
      <c r="IM69" s="24"/>
      <c r="IN69" s="25"/>
      <c r="IO69" s="25"/>
      <c r="IP69" s="294"/>
      <c r="IQ69" s="24"/>
      <c r="IR69" s="24"/>
      <c r="IS69" s="170"/>
      <c r="IT69" s="170"/>
      <c r="IU69" s="170"/>
      <c r="IV69" s="274"/>
      <c r="IW69" s="170"/>
      <c r="IX69" s="170"/>
      <c r="IY69"/>
      <c r="IZ69"/>
      <c r="JA69" s="170"/>
      <c r="JB69" s="170"/>
      <c r="JC69" s="170"/>
      <c r="JD69"/>
      <c r="JE69" s="170"/>
      <c r="JF69" s="276"/>
      <c r="JG69"/>
      <c r="JH69" s="170"/>
      <c r="JI69" s="277"/>
      <c r="JJ69" s="170"/>
      <c r="JK69"/>
      <c r="JL69"/>
      <c r="JM69" s="278"/>
      <c r="JN69"/>
      <c r="JO69"/>
      <c r="JP69"/>
      <c r="JQ69"/>
      <c r="JR69" s="170"/>
      <c r="JS69" s="170"/>
      <c r="JT69" s="170"/>
      <c r="JU69" s="282"/>
      <c r="JV69" s="170"/>
      <c r="JW69" s="170"/>
      <c r="JX69"/>
      <c r="JY69" s="170"/>
      <c r="JZ69" s="170"/>
      <c r="KA69" s="170"/>
      <c r="KB69" s="170"/>
      <c r="KC69" s="170"/>
      <c r="KD69" s="170"/>
      <c r="KE69"/>
    </row>
    <row r="70" spans="1:291" s="4" customFormat="1" x14ac:dyDescent="0.25">
      <c r="A70" s="311"/>
      <c r="B70" s="15" t="s">
        <v>1432</v>
      </c>
      <c r="C70" s="17" t="s">
        <v>139</v>
      </c>
      <c r="D70" s="18">
        <v>9359115513</v>
      </c>
      <c r="E70" s="88">
        <v>44857</v>
      </c>
      <c r="F70" s="27">
        <v>45218</v>
      </c>
      <c r="G70" s="94">
        <f>DATEDIF(E70, F70, "m")</f>
        <v>11</v>
      </c>
      <c r="H70" s="16">
        <v>1</v>
      </c>
      <c r="I70" s="377">
        <v>0</v>
      </c>
      <c r="J70" s="20">
        <v>45218</v>
      </c>
      <c r="K70" s="100">
        <f>DATEDIF(E70, J70, "m")</f>
        <v>11</v>
      </c>
      <c r="L70" s="121">
        <v>3</v>
      </c>
      <c r="M70" s="4" t="s">
        <v>146</v>
      </c>
      <c r="N70" s="19">
        <v>339</v>
      </c>
      <c r="O70" s="22">
        <v>2</v>
      </c>
      <c r="P70" s="16">
        <v>3</v>
      </c>
      <c r="Q70" s="11"/>
      <c r="R70" s="11">
        <v>3</v>
      </c>
      <c r="S70" s="11"/>
      <c r="T70" s="145">
        <v>20159</v>
      </c>
      <c r="U70" s="130"/>
      <c r="V70" s="130" t="s">
        <v>142</v>
      </c>
      <c r="W70" s="130" t="s">
        <v>1038</v>
      </c>
      <c r="X70" s="129">
        <v>9359115513</v>
      </c>
      <c r="Y70" s="129">
        <f ca="1">ROUNDDOWN(YEARFRAC(DATE(IF(VALUE(LEFT(X70,2))&lt;VALUE(RIGHT(YEAR(TODAY()),2)),"20","19")&amp;LEFT(X70,2),IF(VALUE(MID(X70,3,1))&gt;4,MID(X70,3,2)-50,MID(X70,3,2)),MID(X70,5,2)),Z70,1),0)</f>
        <v>30</v>
      </c>
      <c r="Z70" s="132">
        <v>45218</v>
      </c>
      <c r="AA70" s="129">
        <v>2</v>
      </c>
      <c r="AB70" s="133">
        <f>DATEDIF(_xlfn.MINIFS(Z:Z,X:X,X70), Z70,  "m")</f>
        <v>6</v>
      </c>
      <c r="AC70" s="134" t="s">
        <v>53</v>
      </c>
      <c r="AD70" s="135" t="s">
        <v>1022</v>
      </c>
      <c r="AE70" s="136" t="s">
        <v>54</v>
      </c>
      <c r="AF70" s="185">
        <v>28.4</v>
      </c>
      <c r="AG70" s="185">
        <v>10.3</v>
      </c>
      <c r="AH70" s="185">
        <v>58.5</v>
      </c>
      <c r="AI70" s="185">
        <v>2</v>
      </c>
      <c r="AJ70" s="185">
        <v>0.8</v>
      </c>
      <c r="AK70" s="185">
        <v>7.44</v>
      </c>
      <c r="AL70" s="133">
        <v>13.1</v>
      </c>
      <c r="AM70" s="137">
        <v>62.2</v>
      </c>
      <c r="AN70" s="137">
        <v>40.1</v>
      </c>
      <c r="AO70" s="137">
        <v>59.9</v>
      </c>
      <c r="AP70" s="137">
        <f>AN70/AO70</f>
        <v>0.669449081803005</v>
      </c>
      <c r="AQ70" s="137">
        <v>11</v>
      </c>
      <c r="AR70" s="137">
        <v>2.66</v>
      </c>
      <c r="AS70" s="137">
        <v>1.1000000000000001</v>
      </c>
      <c r="AT70" s="137">
        <v>20.5</v>
      </c>
      <c r="AU70" s="137">
        <v>21.3</v>
      </c>
      <c r="AV70" s="137">
        <v>6.55</v>
      </c>
      <c r="AW70" s="137">
        <v>24.8</v>
      </c>
      <c r="AX70" s="137">
        <v>25.8</v>
      </c>
      <c r="AY70" s="137">
        <v>41.7</v>
      </c>
      <c r="AZ70" s="137">
        <v>7.68</v>
      </c>
      <c r="BA70" s="137">
        <v>18.899999999999999</v>
      </c>
      <c r="BB70" s="137">
        <v>28</v>
      </c>
      <c r="BC70" s="137">
        <v>59.9</v>
      </c>
      <c r="BD70" s="137">
        <v>0.2</v>
      </c>
      <c r="BE70" s="137">
        <v>6.1</v>
      </c>
      <c r="BF70" s="137">
        <f>DL70+DN70</f>
        <v>22.85</v>
      </c>
      <c r="BG70" s="137">
        <v>19.3</v>
      </c>
      <c r="BH70" s="138">
        <v>7655.4000000000005</v>
      </c>
      <c r="BI70" s="137">
        <v>28.3</v>
      </c>
      <c r="BJ70" s="137">
        <v>8.7100000000000009</v>
      </c>
      <c r="BK70" s="137">
        <v>11</v>
      </c>
      <c r="BL70" s="137">
        <v>60.6</v>
      </c>
      <c r="BM70" s="139">
        <v>1.9</v>
      </c>
      <c r="BN70" s="137">
        <v>1.2</v>
      </c>
      <c r="BO70" s="137">
        <v>80.8</v>
      </c>
      <c r="BP70" s="137">
        <v>7.9</v>
      </c>
      <c r="BQ70" s="137">
        <v>11.3</v>
      </c>
      <c r="BR70" s="138">
        <v>6780.8333333333339</v>
      </c>
      <c r="BS70" s="138">
        <f>CY70*3.14</f>
        <v>3067.78</v>
      </c>
      <c r="BT70" s="137">
        <v>44.7</v>
      </c>
      <c r="BU70" s="137">
        <v>15.7</v>
      </c>
      <c r="BV70" s="137">
        <f>100-AL70-BN70-CB70-CC70</f>
        <v>84.220000000000013</v>
      </c>
      <c r="BW70" s="138">
        <v>2224.7787610619471</v>
      </c>
      <c r="BX70" s="137">
        <v>18.399999999999999</v>
      </c>
      <c r="BY70" s="137">
        <v>73.8</v>
      </c>
      <c r="BZ70" s="138">
        <v>3171.875</v>
      </c>
      <c r="CA70" s="138">
        <v>11782</v>
      </c>
      <c r="CB70" s="137">
        <v>0.88</v>
      </c>
      <c r="CC70" s="137">
        <v>0.6</v>
      </c>
      <c r="CD70" s="186" t="s">
        <v>1275</v>
      </c>
      <c r="CE70" s="186">
        <f>AL70+BN70+BV70+CC70+CB70</f>
        <v>100</v>
      </c>
      <c r="CF70" s="186" t="s">
        <v>1275</v>
      </c>
      <c r="CG70" s="186">
        <f>AM70+BI70+BE70+(DC70*100/AL70)+(CC70*100/AL70)</f>
        <v>101.25625954198473</v>
      </c>
      <c r="CH70" s="137">
        <v>1.42</v>
      </c>
      <c r="CI70" s="137">
        <f>CH70*100/AM70</f>
        <v>2.282958199356913</v>
      </c>
      <c r="CJ70" s="137">
        <v>18.2</v>
      </c>
      <c r="CK70" s="138">
        <f>CJ70*BI70*AL70*AK70/1000</f>
        <v>50.199807839999991</v>
      </c>
      <c r="CL70" s="137">
        <v>7.14</v>
      </c>
      <c r="CM70" s="137">
        <v>19.100000000000001</v>
      </c>
      <c r="CN70" s="186" t="s">
        <v>1275</v>
      </c>
      <c r="CO70" s="137">
        <v>2.57</v>
      </c>
      <c r="CP70" s="137">
        <v>4.63</v>
      </c>
      <c r="CQ70" s="137">
        <v>34.799999999999997</v>
      </c>
      <c r="CR70" s="137">
        <v>29.2</v>
      </c>
      <c r="CS70" s="137">
        <v>10.6</v>
      </c>
      <c r="CT70" s="137">
        <v>25.4</v>
      </c>
      <c r="CU70" s="137">
        <v>73.5</v>
      </c>
      <c r="CV70" s="137">
        <v>1.6</v>
      </c>
      <c r="CW70" s="137" t="s">
        <v>1023</v>
      </c>
      <c r="CX70" s="186" t="s">
        <v>1275</v>
      </c>
      <c r="CY70" s="133">
        <v>977</v>
      </c>
      <c r="CZ70" s="137">
        <v>13.3</v>
      </c>
      <c r="DA70" s="137">
        <v>30.1</v>
      </c>
      <c r="DB70" s="186" t="s">
        <v>1275</v>
      </c>
      <c r="DC70" s="139">
        <v>9.9699999999999997E-3</v>
      </c>
      <c r="DD70" s="138">
        <v>5044</v>
      </c>
      <c r="DE70" s="137" t="s">
        <v>1023</v>
      </c>
      <c r="DF70" s="137" t="s">
        <v>1023</v>
      </c>
      <c r="DG70" s="137">
        <v>16.8</v>
      </c>
      <c r="DH70" s="137">
        <f>DG70-CC70</f>
        <v>16.2</v>
      </c>
      <c r="DI70" s="137">
        <v>37.299999999999997</v>
      </c>
      <c r="DJ70" s="186" t="s">
        <v>1275</v>
      </c>
      <c r="DK70" s="137">
        <v>1.35</v>
      </c>
      <c r="DL70" s="137">
        <v>21.6</v>
      </c>
      <c r="DM70" s="137">
        <v>75.8</v>
      </c>
      <c r="DN70" s="137">
        <v>1.25</v>
      </c>
      <c r="DO70" s="137">
        <v>23.2</v>
      </c>
      <c r="DP70" s="137">
        <v>95.3</v>
      </c>
      <c r="DQ70" s="138">
        <v>1691</v>
      </c>
      <c r="DR70" s="133"/>
      <c r="DS70" s="186" t="s">
        <v>1275</v>
      </c>
      <c r="DT70" s="138">
        <f>DU70/1.2</f>
        <v>5445</v>
      </c>
      <c r="DU70" s="138">
        <v>6534</v>
      </c>
      <c r="DV70" s="138">
        <v>1276.1538461538462</v>
      </c>
      <c r="DW70" s="138">
        <v>428</v>
      </c>
      <c r="DX70" s="186" t="s">
        <v>1275</v>
      </c>
      <c r="DY70" s="138">
        <f>AK70*AN70*AM70*AL70/1000</f>
        <v>243.09665808000005</v>
      </c>
      <c r="DZ70" s="138">
        <f>AK70*AM70*AO70*AL70/1000</f>
        <v>363.12942191999997</v>
      </c>
      <c r="EA70" s="137"/>
      <c r="EB70" s="137"/>
      <c r="EC70" s="137"/>
      <c r="ED70" s="137"/>
      <c r="EE70" s="137"/>
      <c r="EF70" s="186" t="s">
        <v>1275</v>
      </c>
      <c r="EG70" s="137" t="s">
        <v>1023</v>
      </c>
      <c r="EH70" s="137" t="s">
        <v>1023</v>
      </c>
      <c r="EI70" s="137" t="s">
        <v>1023</v>
      </c>
      <c r="EJ70" s="137" t="s">
        <v>1023</v>
      </c>
      <c r="EK70" s="137" t="s">
        <v>1023</v>
      </c>
      <c r="EL70" s="137" t="s">
        <v>1023</v>
      </c>
      <c r="EM70" s="137" t="s">
        <v>1023</v>
      </c>
      <c r="EN70" s="137" t="s">
        <v>1023</v>
      </c>
      <c r="EO70" s="137" t="s">
        <v>1023</v>
      </c>
      <c r="EP70" s="137" t="s">
        <v>1023</v>
      </c>
      <c r="EQ70" s="137" t="s">
        <v>1023</v>
      </c>
      <c r="ER70" s="137" t="s">
        <v>1023</v>
      </c>
      <c r="ES70" s="137" t="s">
        <v>1023</v>
      </c>
      <c r="ET70" s="137" t="s">
        <v>1023</v>
      </c>
      <c r="EU70" s="137" t="s">
        <v>1023</v>
      </c>
      <c r="EV70" s="137" t="s">
        <v>1023</v>
      </c>
      <c r="EW70" s="137" t="s">
        <v>1023</v>
      </c>
      <c r="EX70" s="137" t="s">
        <v>1023</v>
      </c>
      <c r="EY70" s="137" t="s">
        <v>1023</v>
      </c>
      <c r="EZ70" s="137" t="s">
        <v>1023</v>
      </c>
      <c r="FA70" s="137" t="s">
        <v>1023</v>
      </c>
      <c r="FB70" s="186" t="s">
        <v>1275</v>
      </c>
      <c r="FC70" s="137">
        <v>11.3</v>
      </c>
      <c r="FD70" s="137">
        <v>12.5</v>
      </c>
      <c r="FE70" s="137">
        <v>1.72</v>
      </c>
      <c r="FF70" s="137"/>
      <c r="FG70" s="137"/>
      <c r="FH70" s="190"/>
      <c r="FI70" s="190"/>
      <c r="FJ70" s="380" t="s">
        <v>146</v>
      </c>
      <c r="FK70" t="s">
        <v>1662</v>
      </c>
      <c r="FL70" t="s">
        <v>1659</v>
      </c>
      <c r="FM70" t="s">
        <v>1659</v>
      </c>
      <c r="FN70" t="s">
        <v>1659</v>
      </c>
      <c r="FO70" t="s">
        <v>1662</v>
      </c>
      <c r="FP70" t="s">
        <v>1659</v>
      </c>
      <c r="FQ70" t="s">
        <v>1659</v>
      </c>
      <c r="FR70" t="s">
        <v>1667</v>
      </c>
      <c r="FS70" t="s">
        <v>1666</v>
      </c>
      <c r="FT70" t="s">
        <v>1659</v>
      </c>
      <c r="FU70" t="s">
        <v>1659</v>
      </c>
      <c r="FV70" t="s">
        <v>1662</v>
      </c>
      <c r="FW70" t="s">
        <v>86</v>
      </c>
      <c r="FX70" t="s">
        <v>1661</v>
      </c>
      <c r="FY70" t="s">
        <v>1662</v>
      </c>
      <c r="FZ70" t="s">
        <v>1662</v>
      </c>
      <c r="GA70" t="s">
        <v>33</v>
      </c>
      <c r="GB70" t="s">
        <v>1663</v>
      </c>
      <c r="GC70" t="s">
        <v>33</v>
      </c>
      <c r="GD70" t="s">
        <v>33</v>
      </c>
      <c r="GE70" t="s">
        <v>1662</v>
      </c>
      <c r="GF70" t="s">
        <v>1665</v>
      </c>
      <c r="GG70" t="s">
        <v>86</v>
      </c>
      <c r="GH70" t="s">
        <v>1663</v>
      </c>
      <c r="GI70" t="s">
        <v>86</v>
      </c>
      <c r="GJ70" t="s">
        <v>1660</v>
      </c>
      <c r="GK70" t="s">
        <v>33</v>
      </c>
      <c r="GL70" t="s">
        <v>86</v>
      </c>
      <c r="GM70" t="s">
        <v>1663</v>
      </c>
      <c r="GN70" t="s">
        <v>1659</v>
      </c>
      <c r="GO70" t="s">
        <v>1658</v>
      </c>
      <c r="GP70" t="s">
        <v>1664</v>
      </c>
      <c r="GQ70" t="s">
        <v>1660</v>
      </c>
      <c r="GR70" t="s">
        <v>33</v>
      </c>
      <c r="GS70" t="s">
        <v>1659</v>
      </c>
      <c r="GT70" t="s">
        <v>1659</v>
      </c>
      <c r="GU70" t="s">
        <v>1661</v>
      </c>
      <c r="GV70" t="s">
        <v>1662</v>
      </c>
      <c r="GW70" t="s">
        <v>1662</v>
      </c>
      <c r="GX70" t="s">
        <v>33</v>
      </c>
      <c r="GY70" t="s">
        <v>1662</v>
      </c>
      <c r="GZ70" s="371" t="s">
        <v>146</v>
      </c>
      <c r="HA70" s="369" t="s">
        <v>1702</v>
      </c>
      <c r="HB70" s="356">
        <v>6.5</v>
      </c>
      <c r="HC70" s="356">
        <v>13.83</v>
      </c>
      <c r="HD70" s="356">
        <v>70.45</v>
      </c>
      <c r="HE70" s="356">
        <v>39.79</v>
      </c>
      <c r="HF70" s="356">
        <v>37.46</v>
      </c>
      <c r="HG70" s="356">
        <v>65.930000000000007</v>
      </c>
      <c r="HH70" s="356">
        <v>15.209999999999999</v>
      </c>
      <c r="HI70" s="356">
        <v>10.9</v>
      </c>
      <c r="HJ70" s="356">
        <v>5.62</v>
      </c>
      <c r="HK70" s="356">
        <v>39.43</v>
      </c>
      <c r="HL70" s="356">
        <v>8.07</v>
      </c>
      <c r="HM70" s="356">
        <v>15.64</v>
      </c>
      <c r="HN70" s="357">
        <v>35.090000000000003</v>
      </c>
      <c r="HO70" s="5" t="s">
        <v>142</v>
      </c>
      <c r="HP70" s="121">
        <v>29</v>
      </c>
      <c r="HQ70" s="27">
        <v>44857</v>
      </c>
      <c r="HR70" s="27"/>
      <c r="HS70" s="27">
        <v>45218</v>
      </c>
      <c r="HT70" s="121">
        <v>12</v>
      </c>
      <c r="HU70" s="121">
        <v>1</v>
      </c>
      <c r="HV70" s="28">
        <v>0</v>
      </c>
      <c r="HW70" s="28">
        <v>0</v>
      </c>
      <c r="HX70" s="28">
        <v>1</v>
      </c>
      <c r="HY70" s="28">
        <v>0</v>
      </c>
      <c r="HZ70" s="28">
        <v>0</v>
      </c>
      <c r="IA70" s="28">
        <v>0</v>
      </c>
      <c r="IB70" s="28">
        <v>0</v>
      </c>
      <c r="IC70" s="28">
        <v>0</v>
      </c>
      <c r="ID70" s="28">
        <v>0</v>
      </c>
      <c r="IE70" s="25" t="s">
        <v>69</v>
      </c>
      <c r="IF70" s="28">
        <v>0</v>
      </c>
      <c r="IG70" s="29"/>
      <c r="IH70" s="25"/>
      <c r="II70" s="28">
        <v>0</v>
      </c>
      <c r="IJ70" s="25" t="s">
        <v>70</v>
      </c>
      <c r="IK70" s="25"/>
      <c r="IL70" s="25"/>
      <c r="IM70" s="25">
        <v>0</v>
      </c>
      <c r="IN70" s="28">
        <v>0</v>
      </c>
      <c r="IO70" s="25"/>
      <c r="IP70" s="294"/>
      <c r="IQ70" s="24"/>
      <c r="IR70" s="24"/>
      <c r="IS70" s="170"/>
      <c r="IT70" s="170"/>
      <c r="IU70" s="170"/>
      <c r="IV70" s="274"/>
      <c r="IW70" s="170"/>
      <c r="IX70" s="170"/>
      <c r="IY70"/>
      <c r="IZ70"/>
      <c r="JA70" s="170"/>
      <c r="JB70" s="170"/>
      <c r="JC70" s="170"/>
      <c r="JD70"/>
      <c r="JE70" s="170"/>
      <c r="JF70" s="276"/>
      <c r="JG70"/>
      <c r="JH70" s="170"/>
      <c r="JI70" s="277"/>
      <c r="JJ70" s="170"/>
      <c r="JK70"/>
      <c r="JL70"/>
      <c r="JM70" s="278"/>
      <c r="JN70"/>
      <c r="JO70"/>
      <c r="JP70"/>
      <c r="JQ70"/>
      <c r="JR70" s="170"/>
      <c r="JS70" s="170"/>
      <c r="JT70" s="170"/>
      <c r="JU70" s="282"/>
      <c r="JV70" s="170"/>
      <c r="JW70" s="170"/>
      <c r="JX70"/>
      <c r="JY70" s="170"/>
      <c r="JZ70" s="170"/>
      <c r="KA70" s="170"/>
      <c r="KB70" s="170"/>
      <c r="KC70" s="170"/>
      <c r="KD70" s="170"/>
      <c r="KE70"/>
    </row>
    <row r="71" spans="1:291" s="4" customFormat="1" x14ac:dyDescent="0.25">
      <c r="A71" s="311"/>
      <c r="B71" s="15" t="s">
        <v>1432</v>
      </c>
      <c r="C71" s="17" t="s">
        <v>139</v>
      </c>
      <c r="D71" s="18">
        <v>9359115513</v>
      </c>
      <c r="E71" s="88">
        <v>44857</v>
      </c>
      <c r="F71" s="23"/>
      <c r="G71" s="94"/>
      <c r="H71" s="51"/>
      <c r="I71" s="377">
        <v>0</v>
      </c>
      <c r="J71" s="20">
        <v>45218</v>
      </c>
      <c r="K71" s="100">
        <f>DATEDIF(E71, J71, "m")</f>
        <v>11</v>
      </c>
      <c r="L71" s="121">
        <v>4</v>
      </c>
      <c r="M71" s="4" t="s">
        <v>147</v>
      </c>
      <c r="N71" s="19"/>
      <c r="O71" s="22"/>
      <c r="P71" s="16"/>
      <c r="Q71" s="11"/>
      <c r="R71" s="11"/>
      <c r="S71" s="11">
        <v>10</v>
      </c>
      <c r="T71" s="145"/>
      <c r="U71" s="130"/>
      <c r="V71" s="130"/>
      <c r="W71" s="130"/>
      <c r="X71" s="129"/>
      <c r="Y71" s="129"/>
      <c r="Z71" s="132"/>
      <c r="AA71" s="129"/>
      <c r="AB71" s="133"/>
      <c r="AC71" s="134"/>
      <c r="AD71" s="135"/>
      <c r="AE71" s="136"/>
      <c r="AF71" s="220"/>
      <c r="AG71" s="220"/>
      <c r="AH71" s="220"/>
      <c r="AI71" s="220"/>
      <c r="AJ71" s="220"/>
      <c r="AK71" s="220"/>
      <c r="AL71" s="133"/>
      <c r="AM71" s="137"/>
      <c r="AN71" s="137"/>
      <c r="AO71" s="137"/>
      <c r="AP71" s="137"/>
      <c r="AQ71" s="137"/>
      <c r="AR71" s="137"/>
      <c r="AS71" s="137"/>
      <c r="AT71" s="137"/>
      <c r="AU71" s="137"/>
      <c r="AV71" s="137"/>
      <c r="AW71" s="137"/>
      <c r="AX71" s="137"/>
      <c r="AY71" s="137"/>
      <c r="AZ71" s="137"/>
      <c r="BA71" s="137"/>
      <c r="BB71" s="137"/>
      <c r="BC71" s="137"/>
      <c r="BD71" s="137"/>
      <c r="BE71" s="137"/>
      <c r="BF71" s="137"/>
      <c r="BG71" s="137"/>
      <c r="BH71" s="138"/>
      <c r="BI71" s="137"/>
      <c r="BJ71" s="137"/>
      <c r="BK71" s="137"/>
      <c r="BL71" s="137"/>
      <c r="BM71" s="139"/>
      <c r="BN71" s="137"/>
      <c r="BO71" s="137"/>
      <c r="BP71" s="137"/>
      <c r="BQ71" s="137"/>
      <c r="BR71" s="138"/>
      <c r="BS71" s="138"/>
      <c r="BT71" s="137"/>
      <c r="BU71" s="137"/>
      <c r="BV71" s="137"/>
      <c r="BW71" s="138"/>
      <c r="BX71" s="137"/>
      <c r="BY71" s="137"/>
      <c r="BZ71" s="138"/>
      <c r="CA71" s="138"/>
      <c r="CB71" s="137"/>
      <c r="CC71" s="137"/>
      <c r="CD71" s="186"/>
      <c r="CE71" s="186"/>
      <c r="CF71" s="186"/>
      <c r="CG71" s="186"/>
      <c r="CH71" s="137"/>
      <c r="CI71" s="137"/>
      <c r="CJ71" s="137"/>
      <c r="CK71" s="138"/>
      <c r="CL71" s="137"/>
      <c r="CM71" s="137"/>
      <c r="CN71" s="186"/>
      <c r="CO71" s="137"/>
      <c r="CP71" s="137"/>
      <c r="CQ71" s="137"/>
      <c r="CR71" s="137"/>
      <c r="CS71" s="137"/>
      <c r="CT71" s="137"/>
      <c r="CU71" s="137"/>
      <c r="CV71" s="137"/>
      <c r="CW71" s="137"/>
      <c r="CX71" s="186"/>
      <c r="CY71" s="133"/>
      <c r="CZ71" s="137"/>
      <c r="DA71" s="137"/>
      <c r="DB71" s="186"/>
      <c r="DC71" s="139"/>
      <c r="DD71" s="138"/>
      <c r="DE71" s="137"/>
      <c r="DF71" s="137"/>
      <c r="DG71" s="137"/>
      <c r="DH71" s="137"/>
      <c r="DI71" s="137"/>
      <c r="DJ71" s="186"/>
      <c r="DK71" s="137"/>
      <c r="DL71" s="137"/>
      <c r="DM71" s="137"/>
      <c r="DN71" s="137"/>
      <c r="DO71" s="137"/>
      <c r="DP71" s="137"/>
      <c r="DQ71" s="138"/>
      <c r="DR71" s="133"/>
      <c r="DS71" s="186"/>
      <c r="DT71" s="138"/>
      <c r="DU71" s="138"/>
      <c r="DV71" s="138"/>
      <c r="DW71" s="138"/>
      <c r="DX71" s="186"/>
      <c r="DY71" s="138"/>
      <c r="DZ71" s="138"/>
      <c r="EA71" s="137"/>
      <c r="EB71" s="137"/>
      <c r="EC71" s="137"/>
      <c r="ED71" s="137"/>
      <c r="EE71" s="137"/>
      <c r="EF71" s="186"/>
      <c r="EG71" s="137"/>
      <c r="EH71" s="137"/>
      <c r="EI71" s="137"/>
      <c r="EJ71" s="137"/>
      <c r="EK71" s="137"/>
      <c r="EL71" s="137"/>
      <c r="EM71" s="137"/>
      <c r="EN71" s="137"/>
      <c r="EO71" s="137"/>
      <c r="EP71" s="137"/>
      <c r="EQ71" s="137"/>
      <c r="ER71" s="137"/>
      <c r="ES71" s="137"/>
      <c r="ET71" s="137"/>
      <c r="EU71" s="137"/>
      <c r="EV71" s="137"/>
      <c r="EW71" s="137"/>
      <c r="EX71" s="137"/>
      <c r="EY71" s="137"/>
      <c r="EZ71" s="137"/>
      <c r="FA71" s="137"/>
      <c r="FB71" s="186"/>
      <c r="FC71" s="137"/>
      <c r="FD71" s="137"/>
      <c r="FE71" s="137"/>
      <c r="FF71" s="137"/>
      <c r="FG71" s="137"/>
      <c r="FH71" s="190"/>
      <c r="FI71" s="190"/>
      <c r="FJ71" s="5"/>
      <c r="GZ71" s="5"/>
      <c r="HO71" s="5"/>
      <c r="HP71" s="17"/>
      <c r="HQ71" s="23"/>
      <c r="HR71" s="23"/>
      <c r="HS71" s="23"/>
      <c r="HT71" s="17"/>
      <c r="HU71" s="17"/>
      <c r="HV71" s="24"/>
      <c r="HW71" s="24"/>
      <c r="HX71" s="24"/>
      <c r="HY71" s="24"/>
      <c r="HZ71" s="24"/>
      <c r="IA71" s="24"/>
      <c r="IB71" s="24"/>
      <c r="IC71" s="24"/>
      <c r="ID71" s="24"/>
      <c r="IE71" s="24"/>
      <c r="IF71" s="24"/>
      <c r="IG71" s="24"/>
      <c r="IH71" s="24"/>
      <c r="II71" s="24"/>
      <c r="IJ71" s="24"/>
      <c r="IK71" s="24"/>
      <c r="IL71" s="24"/>
      <c r="IM71" s="24"/>
      <c r="IN71" s="25"/>
      <c r="IO71" s="25"/>
      <c r="IP71" s="294"/>
      <c r="IQ71" s="24"/>
      <c r="IR71" s="24"/>
      <c r="IS71" s="170"/>
      <c r="IT71" s="170"/>
      <c r="IU71" s="170"/>
      <c r="IV71" s="274"/>
      <c r="IW71" s="170"/>
      <c r="IX71" s="170"/>
      <c r="IY71"/>
      <c r="IZ71"/>
      <c r="JA71" s="170"/>
      <c r="JB71" s="170"/>
      <c r="JC71" s="170"/>
      <c r="JD71"/>
      <c r="JE71" s="170"/>
      <c r="JF71" s="276"/>
      <c r="JG71"/>
      <c r="JH71" s="170"/>
      <c r="JI71" s="277"/>
      <c r="JJ71" s="170"/>
      <c r="JK71"/>
      <c r="JL71"/>
      <c r="JM71" s="278"/>
      <c r="JN71"/>
      <c r="JO71"/>
      <c r="JP71"/>
      <c r="JQ71"/>
      <c r="JR71" s="170"/>
      <c r="JS71" s="170"/>
      <c r="JT71" s="170"/>
      <c r="JU71" s="282"/>
      <c r="JV71" s="170"/>
      <c r="JW71" s="170"/>
      <c r="JX71"/>
      <c r="JY71" s="170"/>
      <c r="JZ71" s="170"/>
      <c r="KA71" s="170"/>
      <c r="KB71" s="170"/>
      <c r="KC71" s="170"/>
      <c r="KD71" s="170"/>
      <c r="KE71"/>
    </row>
    <row r="72" spans="1:291" s="4" customFormat="1" x14ac:dyDescent="0.25">
      <c r="A72" s="311"/>
      <c r="B72" s="15" t="s">
        <v>1432</v>
      </c>
      <c r="C72" s="17" t="s">
        <v>139</v>
      </c>
      <c r="D72" s="18">
        <v>9359115513</v>
      </c>
      <c r="E72" s="88">
        <v>44857</v>
      </c>
      <c r="F72" s="274">
        <v>45316</v>
      </c>
      <c r="G72" s="94">
        <f>DATEDIF(E72, F72, "m")</f>
        <v>15</v>
      </c>
      <c r="H72" s="51"/>
      <c r="I72" s="377"/>
      <c r="J72" s="20"/>
      <c r="K72" s="100"/>
      <c r="L72" s="121"/>
      <c r="N72" s="19"/>
      <c r="O72" s="22"/>
      <c r="P72" s="16"/>
      <c r="Q72" s="121"/>
      <c r="R72" s="121"/>
      <c r="S72" s="121"/>
      <c r="T72" s="145"/>
      <c r="U72" s="130"/>
      <c r="V72" s="130"/>
      <c r="W72" s="130"/>
      <c r="X72" s="129"/>
      <c r="Y72" s="129"/>
      <c r="Z72" s="132"/>
      <c r="AA72" s="129"/>
      <c r="AB72" s="133"/>
      <c r="AC72" s="134"/>
      <c r="AD72" s="135"/>
      <c r="AE72" s="136"/>
      <c r="AF72" s="220"/>
      <c r="AG72" s="220"/>
      <c r="AH72" s="220"/>
      <c r="AI72" s="220"/>
      <c r="AJ72" s="220"/>
      <c r="AK72" s="220"/>
      <c r="AL72" s="133"/>
      <c r="AM72" s="137"/>
      <c r="AN72" s="137"/>
      <c r="AO72" s="137"/>
      <c r="AP72" s="137"/>
      <c r="AQ72" s="137"/>
      <c r="AR72" s="137"/>
      <c r="AS72" s="137"/>
      <c r="AT72" s="137"/>
      <c r="AU72" s="137"/>
      <c r="AV72" s="137"/>
      <c r="AW72" s="137"/>
      <c r="AX72" s="137"/>
      <c r="AY72" s="137"/>
      <c r="AZ72" s="137"/>
      <c r="BA72" s="137"/>
      <c r="BB72" s="137"/>
      <c r="BC72" s="137"/>
      <c r="BD72" s="137"/>
      <c r="BE72" s="137"/>
      <c r="BF72" s="137"/>
      <c r="BG72" s="137"/>
      <c r="BH72" s="138"/>
      <c r="BI72" s="137"/>
      <c r="BJ72" s="137"/>
      <c r="BK72" s="137"/>
      <c r="BL72" s="137"/>
      <c r="BM72" s="139"/>
      <c r="BN72" s="137"/>
      <c r="BO72" s="137"/>
      <c r="BP72" s="137"/>
      <c r="BQ72" s="137"/>
      <c r="BR72" s="138"/>
      <c r="BS72" s="138"/>
      <c r="BT72" s="137"/>
      <c r="BU72" s="137"/>
      <c r="BV72" s="137"/>
      <c r="BW72" s="138"/>
      <c r="BX72" s="137"/>
      <c r="BY72" s="137"/>
      <c r="BZ72" s="138"/>
      <c r="CA72" s="138"/>
      <c r="CB72" s="137"/>
      <c r="CC72" s="137"/>
      <c r="CD72" s="186"/>
      <c r="CE72" s="186"/>
      <c r="CF72" s="186"/>
      <c r="CG72" s="186"/>
      <c r="CH72" s="137"/>
      <c r="CI72" s="137"/>
      <c r="CJ72" s="137"/>
      <c r="CK72" s="138"/>
      <c r="CL72" s="137"/>
      <c r="CM72" s="137"/>
      <c r="CN72" s="186"/>
      <c r="CO72" s="137"/>
      <c r="CP72" s="137"/>
      <c r="CQ72" s="137"/>
      <c r="CR72" s="137"/>
      <c r="CS72" s="137"/>
      <c r="CT72" s="137"/>
      <c r="CU72" s="137"/>
      <c r="CV72" s="137"/>
      <c r="CW72" s="137"/>
      <c r="CX72" s="186"/>
      <c r="CY72" s="133"/>
      <c r="CZ72" s="137"/>
      <c r="DA72" s="137"/>
      <c r="DB72" s="186"/>
      <c r="DC72" s="139"/>
      <c r="DD72" s="138"/>
      <c r="DE72" s="137"/>
      <c r="DF72" s="137"/>
      <c r="DG72" s="137"/>
      <c r="DH72" s="137"/>
      <c r="DI72" s="137"/>
      <c r="DJ72" s="186"/>
      <c r="DK72" s="137"/>
      <c r="DL72" s="137"/>
      <c r="DM72" s="137"/>
      <c r="DN72" s="137"/>
      <c r="DO72" s="137"/>
      <c r="DP72" s="137"/>
      <c r="DQ72" s="138"/>
      <c r="DR72" s="133"/>
      <c r="DS72" s="186"/>
      <c r="DT72" s="138"/>
      <c r="DU72" s="138"/>
      <c r="DV72" s="138"/>
      <c r="DW72" s="138"/>
      <c r="DX72" s="186"/>
      <c r="DY72" s="138"/>
      <c r="DZ72" s="138"/>
      <c r="EA72" s="137"/>
      <c r="EB72" s="137"/>
      <c r="EC72" s="137"/>
      <c r="ED72" s="137"/>
      <c r="EE72" s="137"/>
      <c r="EF72" s="186"/>
      <c r="EG72" s="137"/>
      <c r="EH72" s="137"/>
      <c r="EI72" s="137"/>
      <c r="EJ72" s="137"/>
      <c r="EK72" s="137"/>
      <c r="EL72" s="137"/>
      <c r="EM72" s="137"/>
      <c r="EN72" s="137"/>
      <c r="EO72" s="137"/>
      <c r="EP72" s="137"/>
      <c r="EQ72" s="137"/>
      <c r="ER72" s="137"/>
      <c r="ES72" s="137"/>
      <c r="ET72" s="137"/>
      <c r="EU72" s="137"/>
      <c r="EV72" s="137"/>
      <c r="EW72" s="137"/>
      <c r="EX72" s="137"/>
      <c r="EY72" s="137"/>
      <c r="EZ72" s="137"/>
      <c r="FA72" s="137"/>
      <c r="FB72" s="186"/>
      <c r="FC72" s="137"/>
      <c r="FD72" s="137"/>
      <c r="FE72" s="137"/>
      <c r="FF72" s="137"/>
      <c r="FG72" s="137"/>
      <c r="FH72" s="190"/>
      <c r="FI72" s="190"/>
      <c r="FJ72" s="5"/>
      <c r="GZ72" s="5"/>
      <c r="HO72" s="59" t="s">
        <v>142</v>
      </c>
      <c r="HP72" s="62">
        <v>29</v>
      </c>
      <c r="HQ72" s="274">
        <v>44857</v>
      </c>
      <c r="HR72" s="274"/>
      <c r="HS72" s="274">
        <v>45316</v>
      </c>
      <c r="HT72" s="170">
        <v>15</v>
      </c>
      <c r="HU72" s="170">
        <v>0</v>
      </c>
      <c r="HV72" s="170">
        <v>1</v>
      </c>
      <c r="HW72" s="170">
        <v>0</v>
      </c>
      <c r="HX72" s="170">
        <v>0</v>
      </c>
      <c r="HY72" s="170">
        <v>0</v>
      </c>
      <c r="HZ72" s="170">
        <v>0</v>
      </c>
      <c r="IA72" s="170">
        <v>0</v>
      </c>
      <c r="IB72" s="170">
        <v>0</v>
      </c>
      <c r="IC72" s="170">
        <v>0</v>
      </c>
      <c r="ID72" s="170">
        <v>0</v>
      </c>
      <c r="IE72"/>
      <c r="IF72" s="170">
        <v>0</v>
      </c>
      <c r="IG72" s="276"/>
      <c r="IH72" s="276"/>
      <c r="II72"/>
      <c r="IJ72" s="170"/>
      <c r="IK72"/>
      <c r="IL72"/>
      <c r="IM72"/>
      <c r="IN72" s="170">
        <v>0</v>
      </c>
      <c r="IO72" s="62">
        <v>0</v>
      </c>
      <c r="IP72" s="294"/>
      <c r="IQ72" s="24"/>
      <c r="IR72" s="24"/>
      <c r="IS72" s="170"/>
      <c r="IT72" s="170"/>
      <c r="IU72" s="170"/>
      <c r="IV72" s="274"/>
      <c r="IW72" s="170"/>
      <c r="IX72" s="170"/>
      <c r="IY72"/>
      <c r="IZ72"/>
      <c r="JA72" s="170"/>
      <c r="JB72" s="170"/>
      <c r="JC72" s="170"/>
      <c r="JD72"/>
      <c r="JE72" s="170"/>
      <c r="JF72" s="276"/>
      <c r="JG72"/>
      <c r="JH72" s="170"/>
      <c r="JI72" s="277"/>
      <c r="JJ72" s="170"/>
      <c r="JK72"/>
      <c r="JL72"/>
      <c r="JM72" s="278"/>
      <c r="JN72"/>
      <c r="JO72"/>
      <c r="JP72"/>
      <c r="JQ72"/>
      <c r="JR72" s="170"/>
      <c r="JS72" s="170"/>
      <c r="JT72" s="170"/>
      <c r="JU72" s="282"/>
      <c r="JV72" s="170"/>
      <c r="JW72" s="170"/>
      <c r="JX72"/>
      <c r="JY72" s="170"/>
      <c r="JZ72" s="170"/>
      <c r="KA72" s="170"/>
      <c r="KB72" s="170"/>
      <c r="KC72" s="170"/>
      <c r="KD72" s="170"/>
      <c r="KE72"/>
    </row>
    <row r="73" spans="1:291" s="4" customFormat="1" x14ac:dyDescent="0.25">
      <c r="A73" s="311"/>
      <c r="B73" s="15"/>
      <c r="C73" s="17"/>
      <c r="D73" s="18"/>
      <c r="E73" s="91"/>
      <c r="F73" s="23"/>
      <c r="G73" s="94"/>
      <c r="H73" s="51"/>
      <c r="I73" s="377"/>
      <c r="J73" s="20"/>
      <c r="K73" s="100"/>
      <c r="L73" s="85"/>
      <c r="N73" s="19"/>
      <c r="O73" s="22"/>
      <c r="P73" s="16"/>
      <c r="Q73" s="11"/>
      <c r="R73" s="11"/>
      <c r="S73" s="11"/>
      <c r="T73" s="145"/>
      <c r="U73" s="130"/>
      <c r="V73" s="130"/>
      <c r="W73" s="130"/>
      <c r="X73" s="129"/>
      <c r="Y73" s="129"/>
      <c r="Z73" s="132"/>
      <c r="AA73" s="129"/>
      <c r="AB73" s="133"/>
      <c r="AC73" s="134"/>
      <c r="AD73" s="135"/>
      <c r="AE73" s="136"/>
      <c r="AF73" s="220"/>
      <c r="AG73" s="220"/>
      <c r="AH73" s="220"/>
      <c r="AI73" s="220"/>
      <c r="AJ73" s="220"/>
      <c r="AK73" s="220"/>
      <c r="AL73" s="133"/>
      <c r="AM73" s="137"/>
      <c r="AN73" s="137"/>
      <c r="AO73" s="137"/>
      <c r="AP73" s="137"/>
      <c r="AQ73" s="137"/>
      <c r="AR73" s="137"/>
      <c r="AS73" s="137"/>
      <c r="AT73" s="137"/>
      <c r="AU73" s="137"/>
      <c r="AV73" s="137"/>
      <c r="AW73" s="137"/>
      <c r="AX73" s="137"/>
      <c r="AY73" s="137"/>
      <c r="AZ73" s="137"/>
      <c r="BA73" s="137"/>
      <c r="BB73" s="137"/>
      <c r="BC73" s="137"/>
      <c r="BD73" s="137"/>
      <c r="BE73" s="137"/>
      <c r="BF73" s="137"/>
      <c r="BG73" s="137"/>
      <c r="BH73" s="138"/>
      <c r="BI73" s="137"/>
      <c r="BJ73" s="137"/>
      <c r="BK73" s="137"/>
      <c r="BL73" s="137"/>
      <c r="BM73" s="139"/>
      <c r="BN73" s="137"/>
      <c r="BO73" s="137"/>
      <c r="BP73" s="137"/>
      <c r="BQ73" s="137"/>
      <c r="BR73" s="138"/>
      <c r="BS73" s="138"/>
      <c r="BT73" s="137"/>
      <c r="BU73" s="137"/>
      <c r="BV73" s="137"/>
      <c r="BW73" s="138"/>
      <c r="BX73" s="137"/>
      <c r="BY73" s="137"/>
      <c r="BZ73" s="138"/>
      <c r="CA73" s="138"/>
      <c r="CB73" s="137"/>
      <c r="CC73" s="137"/>
      <c r="CD73" s="186"/>
      <c r="CE73" s="186"/>
      <c r="CF73" s="186"/>
      <c r="CG73" s="186"/>
      <c r="CH73" s="137"/>
      <c r="CI73" s="137"/>
      <c r="CJ73" s="137"/>
      <c r="CK73" s="138"/>
      <c r="CL73" s="137"/>
      <c r="CM73" s="137"/>
      <c r="CN73" s="186"/>
      <c r="CO73" s="137"/>
      <c r="CP73" s="137"/>
      <c r="CQ73" s="137"/>
      <c r="CR73" s="137"/>
      <c r="CS73" s="137"/>
      <c r="CT73" s="137"/>
      <c r="CU73" s="137"/>
      <c r="CV73" s="137"/>
      <c r="CW73" s="137"/>
      <c r="CX73" s="186"/>
      <c r="CY73" s="133"/>
      <c r="CZ73" s="137"/>
      <c r="DA73" s="137"/>
      <c r="DB73" s="186"/>
      <c r="DC73" s="139"/>
      <c r="DD73" s="138"/>
      <c r="DE73" s="137"/>
      <c r="DF73" s="137"/>
      <c r="DG73" s="137"/>
      <c r="DH73" s="137"/>
      <c r="DI73" s="137"/>
      <c r="DJ73" s="186"/>
      <c r="DK73" s="137"/>
      <c r="DL73" s="137"/>
      <c r="DM73" s="137"/>
      <c r="DN73" s="137"/>
      <c r="DO73" s="137"/>
      <c r="DP73" s="137"/>
      <c r="DQ73" s="138"/>
      <c r="DR73" s="133"/>
      <c r="DS73" s="186"/>
      <c r="DT73" s="138"/>
      <c r="DU73" s="138"/>
      <c r="DV73" s="138"/>
      <c r="DW73" s="138"/>
      <c r="DX73" s="186"/>
      <c r="DY73" s="138"/>
      <c r="DZ73" s="138"/>
      <c r="EA73" s="137"/>
      <c r="EB73" s="137"/>
      <c r="EC73" s="137"/>
      <c r="ED73" s="137"/>
      <c r="EE73" s="137"/>
      <c r="EF73" s="186"/>
      <c r="EG73" s="137"/>
      <c r="EH73" s="137"/>
      <c r="EI73" s="137"/>
      <c r="EJ73" s="137"/>
      <c r="EK73" s="137"/>
      <c r="EL73" s="137"/>
      <c r="EM73" s="137"/>
      <c r="EN73" s="137"/>
      <c r="EO73" s="137"/>
      <c r="EP73" s="137"/>
      <c r="EQ73" s="137"/>
      <c r="ER73" s="137"/>
      <c r="ES73" s="137"/>
      <c r="ET73" s="137"/>
      <c r="EU73" s="137"/>
      <c r="EV73" s="137"/>
      <c r="EW73" s="137"/>
      <c r="EX73" s="137"/>
      <c r="EY73" s="137"/>
      <c r="EZ73" s="137"/>
      <c r="FA73" s="137"/>
      <c r="FB73" s="186"/>
      <c r="FC73" s="137"/>
      <c r="FD73" s="137"/>
      <c r="FE73" s="137"/>
      <c r="FF73" s="137"/>
      <c r="FG73" s="137"/>
      <c r="FH73" s="190"/>
      <c r="FI73" s="190"/>
      <c r="FJ73" s="5"/>
      <c r="GZ73" s="5"/>
      <c r="HO73" s="5"/>
      <c r="HP73" s="17"/>
      <c r="HQ73" s="23"/>
      <c r="HR73" s="23"/>
      <c r="HS73" s="23"/>
      <c r="HT73" s="17"/>
      <c r="HU73" s="17"/>
      <c r="HV73" s="24"/>
      <c r="HW73" s="24"/>
      <c r="HX73" s="24"/>
      <c r="HY73" s="24"/>
      <c r="HZ73" s="24"/>
      <c r="IA73" s="24"/>
      <c r="IB73" s="24"/>
      <c r="IC73" s="24"/>
      <c r="ID73" s="24"/>
      <c r="IE73" s="24"/>
      <c r="IF73" s="24"/>
      <c r="IG73" s="24"/>
      <c r="IH73" s="24"/>
      <c r="II73" s="24"/>
      <c r="IJ73" s="24"/>
      <c r="IK73" s="24"/>
      <c r="IL73" s="24"/>
      <c r="IM73" s="24"/>
      <c r="IN73" s="25"/>
      <c r="IO73" s="25"/>
      <c r="IP73" s="294"/>
      <c r="IQ73" s="24"/>
      <c r="IR73" s="24"/>
      <c r="IS73" s="170"/>
      <c r="IT73" s="170"/>
      <c r="IU73" s="170"/>
      <c r="IV73" s="274"/>
      <c r="IW73" s="170"/>
      <c r="IX73" s="170"/>
      <c r="IY73"/>
      <c r="IZ73"/>
      <c r="JA73" s="170"/>
      <c r="JB73" s="170"/>
      <c r="JC73" s="170"/>
      <c r="JD73"/>
      <c r="JE73" s="170"/>
      <c r="JF73" s="276"/>
      <c r="JG73"/>
      <c r="JH73" s="170"/>
      <c r="JI73" s="277"/>
      <c r="JJ73" s="170"/>
      <c r="JK73"/>
      <c r="JL73"/>
      <c r="JM73" s="278"/>
      <c r="JN73"/>
      <c r="JO73"/>
      <c r="JP73"/>
      <c r="JQ73"/>
      <c r="JR73" s="170"/>
      <c r="JS73" s="170"/>
      <c r="JT73" s="170"/>
      <c r="JU73" s="282"/>
      <c r="JV73" s="170"/>
      <c r="JW73" s="170"/>
      <c r="JX73"/>
      <c r="JY73" s="170"/>
      <c r="JZ73" s="170"/>
      <c r="KA73" s="170"/>
      <c r="KB73" s="170"/>
      <c r="KC73" s="170"/>
      <c r="KD73" s="170"/>
      <c r="KE73"/>
    </row>
    <row r="74" spans="1:291" s="4" customFormat="1" x14ac:dyDescent="0.25">
      <c r="A74" s="311"/>
      <c r="B74" s="15" t="s">
        <v>1435</v>
      </c>
      <c r="C74" s="17" t="s">
        <v>148</v>
      </c>
      <c r="D74" s="26" t="s">
        <v>149</v>
      </c>
      <c r="E74" s="88">
        <v>39952</v>
      </c>
      <c r="F74" s="23"/>
      <c r="G74" s="94"/>
      <c r="H74" s="51"/>
      <c r="I74" s="377">
        <v>0</v>
      </c>
      <c r="J74" s="20">
        <v>44719</v>
      </c>
      <c r="K74" s="100">
        <f>DATEDIF(E74, J74, "m")</f>
        <v>156</v>
      </c>
      <c r="L74" s="121">
        <v>10</v>
      </c>
      <c r="M74" s="4" t="s">
        <v>150</v>
      </c>
      <c r="N74" s="19">
        <v>210</v>
      </c>
      <c r="O74" s="22">
        <v>4</v>
      </c>
      <c r="P74" s="16">
        <v>3</v>
      </c>
      <c r="Q74" s="11"/>
      <c r="R74" s="11"/>
      <c r="S74" s="11"/>
      <c r="T74" s="145">
        <v>17518</v>
      </c>
      <c r="U74" s="130"/>
      <c r="V74" s="130" t="s">
        <v>1039</v>
      </c>
      <c r="W74" s="130" t="s">
        <v>1040</v>
      </c>
      <c r="X74" s="129">
        <v>6953095765</v>
      </c>
      <c r="Y74" s="129">
        <f ca="1">ROUNDDOWN(YEARFRAC(DATE(IF(VALUE(LEFT(X74,2))&lt;VALUE(RIGHT(YEAR(TODAY()),2)),"20","19")&amp;LEFT(X74,2),IF(VALUE(MID(X74,3,1))&gt;4,MID(X74,3,2)-50,MID(X74,3,2)),MID(X74,5,2)),Z74,1),0)</f>
        <v>53</v>
      </c>
      <c r="Z74" s="132">
        <v>44719</v>
      </c>
      <c r="AA74" s="129" t="e">
        <f>COUNTIFS(#REF!,X74)</f>
        <v>#REF!</v>
      </c>
      <c r="AB74" s="133">
        <f>DATEDIF(_xlfn.MINIFS(Z:Z,X:X,X74), Z74,  "m")</f>
        <v>0</v>
      </c>
      <c r="AC74" s="134" t="s">
        <v>151</v>
      </c>
      <c r="AD74" s="135" t="s">
        <v>1025</v>
      </c>
      <c r="AE74" s="136" t="s">
        <v>65</v>
      </c>
      <c r="AF74" s="198">
        <v>35.6</v>
      </c>
      <c r="AG74" s="198">
        <v>13</v>
      </c>
      <c r="AH74" s="198">
        <v>49.4</v>
      </c>
      <c r="AI74" s="198">
        <v>1.5</v>
      </c>
      <c r="AJ74" s="198">
        <v>0.5</v>
      </c>
      <c r="AK74" s="199">
        <v>5.99</v>
      </c>
      <c r="AL74" s="133">
        <v>36.9</v>
      </c>
      <c r="AM74" s="137">
        <v>83.7</v>
      </c>
      <c r="AN74" s="137">
        <v>52.8</v>
      </c>
      <c r="AO74" s="137">
        <v>47.2</v>
      </c>
      <c r="AP74" s="137">
        <f>AN74/AO74</f>
        <v>1.1186440677966101</v>
      </c>
      <c r="AQ74" s="137">
        <v>3.63</v>
      </c>
      <c r="AR74" s="137">
        <v>1.95</v>
      </c>
      <c r="AS74" s="137">
        <v>2.88</v>
      </c>
      <c r="AT74" s="137">
        <v>8.66</v>
      </c>
      <c r="AU74" s="137">
        <v>13.4</v>
      </c>
      <c r="AV74" s="137">
        <v>7.32</v>
      </c>
      <c r="AW74" s="137">
        <v>21.7</v>
      </c>
      <c r="AX74" s="137">
        <v>60.5</v>
      </c>
      <c r="AY74" s="137">
        <v>14.4</v>
      </c>
      <c r="AZ74" s="137">
        <v>3.42</v>
      </c>
      <c r="BA74" s="137">
        <v>30.3</v>
      </c>
      <c r="BB74" s="137">
        <v>21</v>
      </c>
      <c r="BC74" s="137">
        <v>51.9</v>
      </c>
      <c r="BD74" s="137">
        <v>3.84</v>
      </c>
      <c r="BE74" s="137">
        <v>2.8</v>
      </c>
      <c r="BF74" s="137">
        <f>DL74+DN74</f>
        <v>66.37</v>
      </c>
      <c r="BG74" s="137">
        <v>44.6</v>
      </c>
      <c r="BH74" s="138">
        <v>2292</v>
      </c>
      <c r="BI74" s="137">
        <v>10.199999999999999</v>
      </c>
      <c r="BJ74" s="137">
        <v>13.5</v>
      </c>
      <c r="BK74" s="137">
        <v>15.5</v>
      </c>
      <c r="BL74" s="137">
        <v>50.1</v>
      </c>
      <c r="BM74" s="139">
        <v>3.6999999999999998E-2</v>
      </c>
      <c r="BN74" s="137">
        <v>11.4</v>
      </c>
      <c r="BO74" s="137">
        <v>92.29</v>
      </c>
      <c r="BP74" s="137">
        <v>2.62</v>
      </c>
      <c r="BQ74" s="137">
        <v>5.0599999999999996</v>
      </c>
      <c r="BR74" s="138">
        <v>3586</v>
      </c>
      <c r="BS74" s="138">
        <f>CY74/9</f>
        <v>3626.1111111111113</v>
      </c>
      <c r="BT74" s="137">
        <v>64.599999999999994</v>
      </c>
      <c r="BU74" s="137">
        <v>17.100000000000001</v>
      </c>
      <c r="BV74" s="137">
        <v>49.5</v>
      </c>
      <c r="BW74" s="138">
        <v>2004</v>
      </c>
      <c r="BX74" s="137">
        <v>9.7200000000000006</v>
      </c>
      <c r="BY74" s="137">
        <v>32.4</v>
      </c>
      <c r="BZ74" s="138">
        <v>4703</v>
      </c>
      <c r="CA74" s="138">
        <v>12339.999999999998</v>
      </c>
      <c r="CB74" s="137">
        <v>1.8</v>
      </c>
      <c r="CC74" s="137">
        <v>0.41</v>
      </c>
      <c r="CD74" s="186" t="s">
        <v>1275</v>
      </c>
      <c r="CE74" s="186">
        <f>AL74+BN74+BV74+CC74+CB74</f>
        <v>100.00999999999999</v>
      </c>
      <c r="CF74" s="186" t="s">
        <v>1275</v>
      </c>
      <c r="CG74" s="186">
        <f>AM74+BI74+BE74+(DC74*100/AL74)+(CC74*100/AL74)</f>
        <v>98.046883468834693</v>
      </c>
      <c r="CH74" s="137">
        <v>4.5199999999999996</v>
      </c>
      <c r="CI74" s="137">
        <f>CH74*100/AM74</f>
        <v>5.4002389486260443</v>
      </c>
      <c r="CJ74" s="137">
        <v>14.3</v>
      </c>
      <c r="CK74" s="138">
        <f>CJ74*BI74*AL74*AK74/1000</f>
        <v>32.239581659999999</v>
      </c>
      <c r="CL74" s="137">
        <v>5.18</v>
      </c>
      <c r="CM74" s="137">
        <v>19.3</v>
      </c>
      <c r="CN74" s="186" t="s">
        <v>1275</v>
      </c>
      <c r="CO74" s="137">
        <v>0.46</v>
      </c>
      <c r="CP74" s="137">
        <v>5.23</v>
      </c>
      <c r="CQ74" s="137">
        <v>28.7</v>
      </c>
      <c r="CR74" s="137">
        <v>23.3</v>
      </c>
      <c r="CS74" s="137">
        <v>19.5</v>
      </c>
      <c r="CT74" s="137">
        <v>28.6</v>
      </c>
      <c r="CU74" s="137">
        <v>66.400000000000006</v>
      </c>
      <c r="CV74" s="137">
        <v>3.07</v>
      </c>
      <c r="CW74" s="137"/>
      <c r="CX74" s="186" t="s">
        <v>1275</v>
      </c>
      <c r="CY74" s="133">
        <v>32635</v>
      </c>
      <c r="CZ74" s="137">
        <v>4.09</v>
      </c>
      <c r="DA74" s="137">
        <v>24.9</v>
      </c>
      <c r="DB74" s="186" t="s">
        <v>1275</v>
      </c>
      <c r="DC74" s="139">
        <v>8.6999999999999994E-2</v>
      </c>
      <c r="DD74" s="138">
        <v>19803</v>
      </c>
      <c r="DE74" s="137">
        <v>42</v>
      </c>
      <c r="DF74" s="137">
        <v>29.4</v>
      </c>
      <c r="DG74" s="137">
        <v>1.1499999999999999</v>
      </c>
      <c r="DH74" s="137">
        <f>DG74-CC74</f>
        <v>0.74</v>
      </c>
      <c r="DI74" s="137">
        <v>43.8</v>
      </c>
      <c r="DJ74" s="186" t="s">
        <v>1275</v>
      </c>
      <c r="DK74" s="137">
        <v>1.78</v>
      </c>
      <c r="DL74" s="137">
        <v>65.7</v>
      </c>
      <c r="DM74" s="137">
        <v>31.8</v>
      </c>
      <c r="DN74" s="137">
        <v>0.67</v>
      </c>
      <c r="DO74" s="137">
        <v>12.5</v>
      </c>
      <c r="DP74" s="137">
        <v>74.8</v>
      </c>
      <c r="DQ74" s="138">
        <v>1515</v>
      </c>
      <c r="DR74" s="133"/>
      <c r="DS74" s="186" t="s">
        <v>1275</v>
      </c>
      <c r="DT74" s="133">
        <f>DU74*2</f>
        <v>9696</v>
      </c>
      <c r="DU74" s="138">
        <v>4848</v>
      </c>
      <c r="DV74" s="138">
        <v>661</v>
      </c>
      <c r="DW74" s="138">
        <v>91.6</v>
      </c>
      <c r="DX74" s="186" t="s">
        <v>1275</v>
      </c>
      <c r="DY74" s="138">
        <f>AK74*AN74*AM74*AL74/1000</f>
        <v>976.81556016000002</v>
      </c>
      <c r="DZ74" s="138">
        <f>AK74*AM74*AO74*AL74/1000</f>
        <v>873.21390984000016</v>
      </c>
      <c r="EA74" s="137"/>
      <c r="EB74" s="137"/>
      <c r="EC74" s="137"/>
      <c r="ED74" s="137"/>
      <c r="EE74" s="137"/>
      <c r="EF74" s="186" t="s">
        <v>1275</v>
      </c>
      <c r="EG74" s="137" t="s">
        <v>1023</v>
      </c>
      <c r="EH74" s="137" t="s">
        <v>1023</v>
      </c>
      <c r="EI74" s="137" t="s">
        <v>1023</v>
      </c>
      <c r="EJ74" s="137" t="s">
        <v>1023</v>
      </c>
      <c r="EK74" s="137" t="s">
        <v>1023</v>
      </c>
      <c r="EL74" s="137" t="s">
        <v>1023</v>
      </c>
      <c r="EM74" s="137" t="s">
        <v>1023</v>
      </c>
      <c r="EN74" s="137" t="s">
        <v>1023</v>
      </c>
      <c r="EO74" s="137" t="s">
        <v>1023</v>
      </c>
      <c r="EP74" s="137" t="s">
        <v>1023</v>
      </c>
      <c r="EQ74" s="137" t="s">
        <v>1023</v>
      </c>
      <c r="ER74" s="137" t="s">
        <v>1023</v>
      </c>
      <c r="ES74" s="137" t="s">
        <v>1023</v>
      </c>
      <c r="ET74" s="137" t="s">
        <v>1023</v>
      </c>
      <c r="EU74" s="137" t="s">
        <v>1023</v>
      </c>
      <c r="EV74" s="137" t="s">
        <v>1023</v>
      </c>
      <c r="EW74" s="137" t="s">
        <v>1023</v>
      </c>
      <c r="EX74" s="137" t="s">
        <v>1023</v>
      </c>
      <c r="EY74" s="137" t="s">
        <v>1023</v>
      </c>
      <c r="EZ74" s="137" t="s">
        <v>1023</v>
      </c>
      <c r="FA74" s="137" t="s">
        <v>1023</v>
      </c>
      <c r="FB74" s="186" t="s">
        <v>1275</v>
      </c>
      <c r="FC74" s="137"/>
      <c r="FD74" s="137"/>
      <c r="FE74" s="137"/>
      <c r="FF74" s="137"/>
      <c r="FG74" s="137"/>
      <c r="FH74" s="190"/>
      <c r="FI74" s="190"/>
      <c r="FJ74" s="380" t="s">
        <v>150</v>
      </c>
      <c r="FK74" t="s">
        <v>1658</v>
      </c>
      <c r="FL74" t="s">
        <v>1667</v>
      </c>
      <c r="FM74" t="s">
        <v>1665</v>
      </c>
      <c r="FN74" t="s">
        <v>1659</v>
      </c>
      <c r="FO74" t="s">
        <v>1662</v>
      </c>
      <c r="FP74" t="s">
        <v>1665</v>
      </c>
      <c r="FQ74" t="s">
        <v>1659</v>
      </c>
      <c r="FR74" t="s">
        <v>1662</v>
      </c>
      <c r="FS74" t="s">
        <v>86</v>
      </c>
      <c r="FT74" t="s">
        <v>1665</v>
      </c>
      <c r="FU74" t="s">
        <v>1663</v>
      </c>
      <c r="FV74" t="s">
        <v>33</v>
      </c>
      <c r="FW74" t="s">
        <v>86</v>
      </c>
      <c r="FX74" t="s">
        <v>86</v>
      </c>
      <c r="FY74" t="s">
        <v>1662</v>
      </c>
      <c r="FZ74" t="s">
        <v>1658</v>
      </c>
      <c r="GA74" t="s">
        <v>33</v>
      </c>
      <c r="GB74" t="s">
        <v>1659</v>
      </c>
      <c r="GC74" t="s">
        <v>1662</v>
      </c>
      <c r="GD74" t="s">
        <v>1663</v>
      </c>
      <c r="GE74" t="s">
        <v>1660</v>
      </c>
      <c r="GF74" t="s">
        <v>1665</v>
      </c>
      <c r="GG74" t="s">
        <v>1664</v>
      </c>
      <c r="GH74" t="s">
        <v>33</v>
      </c>
      <c r="GI74" t="s">
        <v>1661</v>
      </c>
      <c r="GJ74" t="s">
        <v>33</v>
      </c>
      <c r="GK74" t="s">
        <v>33</v>
      </c>
      <c r="GL74" t="s">
        <v>86</v>
      </c>
      <c r="GM74" t="s">
        <v>1659</v>
      </c>
      <c r="GN74" t="s">
        <v>1659</v>
      </c>
      <c r="GO74" t="s">
        <v>1662</v>
      </c>
      <c r="GP74" t="s">
        <v>86</v>
      </c>
      <c r="GQ74" t="s">
        <v>1660</v>
      </c>
      <c r="GR74" t="s">
        <v>33</v>
      </c>
      <c r="GS74" t="s">
        <v>1659</v>
      </c>
      <c r="GT74" t="s">
        <v>1659</v>
      </c>
      <c r="GU74" t="s">
        <v>1662</v>
      </c>
      <c r="GV74" t="s">
        <v>1662</v>
      </c>
      <c r="GW74" t="s">
        <v>1662</v>
      </c>
      <c r="GX74" t="s">
        <v>33</v>
      </c>
      <c r="GY74" t="s">
        <v>1662</v>
      </c>
      <c r="GZ74" s="5"/>
      <c r="HO74" s="5"/>
      <c r="HP74" s="17"/>
      <c r="HQ74" s="23"/>
      <c r="HR74" s="23"/>
      <c r="HS74" s="23"/>
      <c r="HT74" s="17"/>
      <c r="HU74" s="17"/>
      <c r="HV74" s="24"/>
      <c r="HW74" s="24"/>
      <c r="HX74" s="24"/>
      <c r="HY74" s="24"/>
      <c r="HZ74" s="24"/>
      <c r="IA74" s="24"/>
      <c r="IB74" s="24"/>
      <c r="IC74" s="24"/>
      <c r="ID74" s="24"/>
      <c r="IE74" s="24"/>
      <c r="IF74" s="24"/>
      <c r="IG74" s="24"/>
      <c r="IH74" s="24"/>
      <c r="II74" s="24"/>
      <c r="IJ74" s="24"/>
      <c r="IK74" s="24"/>
      <c r="IL74" s="24"/>
      <c r="IM74" s="24"/>
      <c r="IN74" s="25"/>
      <c r="IO74" s="25"/>
      <c r="IP74" s="294" t="s">
        <v>1435</v>
      </c>
      <c r="IQ74" s="24" t="s">
        <v>1039</v>
      </c>
      <c r="IR74" s="24" t="s">
        <v>1040</v>
      </c>
      <c r="IS74" s="170" t="s">
        <v>1433</v>
      </c>
      <c r="IT74" s="170"/>
      <c r="IU74" s="170">
        <v>1</v>
      </c>
      <c r="IV74" s="274">
        <v>39952</v>
      </c>
      <c r="IW74" s="170">
        <v>1969</v>
      </c>
      <c r="IX74" s="170">
        <v>2009</v>
      </c>
      <c r="IY74"/>
      <c r="IZ74"/>
      <c r="JA74" s="170">
        <f>+IX74-IW74</f>
        <v>40</v>
      </c>
      <c r="JB74" s="170"/>
      <c r="JC74" s="170" t="s">
        <v>1407</v>
      </c>
      <c r="JD74" s="170"/>
      <c r="JE74" s="170">
        <v>1</v>
      </c>
      <c r="JF74" t="s">
        <v>1436</v>
      </c>
      <c r="JG74" s="170"/>
      <c r="JH74" s="170"/>
      <c r="JI74" s="170"/>
      <c r="JJ74" s="170">
        <v>1</v>
      </c>
      <c r="JK74"/>
      <c r="JL74" t="s">
        <v>1437</v>
      </c>
      <c r="JM74" s="279">
        <v>44470</v>
      </c>
      <c r="JN74" t="s">
        <v>1409</v>
      </c>
      <c r="JO74" t="s">
        <v>1411</v>
      </c>
      <c r="JP74" t="s">
        <v>1412</v>
      </c>
      <c r="JQ74" t="s">
        <v>1409</v>
      </c>
      <c r="JR74" s="170">
        <v>1</v>
      </c>
      <c r="JS74" s="170">
        <v>4</v>
      </c>
      <c r="JT74" s="170">
        <v>0</v>
      </c>
      <c r="JU74" s="170">
        <v>1</v>
      </c>
      <c r="JV74" s="170">
        <v>0</v>
      </c>
      <c r="JW74" s="170">
        <v>0</v>
      </c>
      <c r="JX74"/>
      <c r="JY74" s="170">
        <v>0</v>
      </c>
      <c r="JZ74" s="170">
        <v>0</v>
      </c>
      <c r="KA74" s="170">
        <v>0</v>
      </c>
      <c r="KB74" s="170">
        <v>0</v>
      </c>
      <c r="KC74" s="170">
        <v>0</v>
      </c>
      <c r="KD74" s="170"/>
      <c r="KE74"/>
    </row>
    <row r="75" spans="1:291" s="4" customFormat="1" x14ac:dyDescent="0.25">
      <c r="A75" s="311"/>
      <c r="B75" s="15"/>
      <c r="C75" s="17"/>
      <c r="D75" s="26"/>
      <c r="E75" s="90"/>
      <c r="F75" s="23"/>
      <c r="G75" s="94"/>
      <c r="H75" s="51"/>
      <c r="I75" s="377"/>
      <c r="J75" s="20"/>
      <c r="K75" s="100"/>
      <c r="L75" s="85"/>
      <c r="N75" s="19"/>
      <c r="O75" s="22"/>
      <c r="P75" s="16"/>
      <c r="Q75" s="11"/>
      <c r="R75" s="11"/>
      <c r="S75" s="11"/>
      <c r="T75" s="145"/>
      <c r="U75" s="130"/>
      <c r="V75" s="130"/>
      <c r="W75" s="130"/>
      <c r="X75" s="129"/>
      <c r="Y75" s="129"/>
      <c r="Z75" s="132"/>
      <c r="AA75" s="129"/>
      <c r="AB75" s="133"/>
      <c r="AC75" s="134"/>
      <c r="AD75" s="135"/>
      <c r="AE75" s="136"/>
      <c r="AF75" s="220"/>
      <c r="AG75" s="220"/>
      <c r="AH75" s="220"/>
      <c r="AI75" s="220"/>
      <c r="AJ75" s="220"/>
      <c r="AK75" s="220"/>
      <c r="AL75" s="133"/>
      <c r="AM75" s="137"/>
      <c r="AN75" s="137"/>
      <c r="AO75" s="137"/>
      <c r="AP75" s="137"/>
      <c r="AQ75" s="137"/>
      <c r="AR75" s="137"/>
      <c r="AS75" s="137"/>
      <c r="AT75" s="137"/>
      <c r="AU75" s="137"/>
      <c r="AV75" s="137"/>
      <c r="AW75" s="137"/>
      <c r="AX75" s="137"/>
      <c r="AY75" s="137"/>
      <c r="AZ75" s="137"/>
      <c r="BA75" s="137"/>
      <c r="BB75" s="137"/>
      <c r="BC75" s="137"/>
      <c r="BD75" s="137"/>
      <c r="BE75" s="137"/>
      <c r="BF75" s="137"/>
      <c r="BG75" s="137"/>
      <c r="BH75" s="138"/>
      <c r="BI75" s="137"/>
      <c r="BJ75" s="137"/>
      <c r="BK75" s="137"/>
      <c r="BL75" s="137"/>
      <c r="BM75" s="139"/>
      <c r="BN75" s="137"/>
      <c r="BO75" s="137"/>
      <c r="BP75" s="137"/>
      <c r="BQ75" s="137"/>
      <c r="BR75" s="138"/>
      <c r="BS75" s="138"/>
      <c r="BT75" s="137"/>
      <c r="BU75" s="137"/>
      <c r="BV75" s="137"/>
      <c r="BW75" s="138"/>
      <c r="BX75" s="137"/>
      <c r="BY75" s="137"/>
      <c r="BZ75" s="138"/>
      <c r="CA75" s="138"/>
      <c r="CB75" s="137"/>
      <c r="CC75" s="137"/>
      <c r="CD75" s="186"/>
      <c r="CE75" s="186"/>
      <c r="CF75" s="186"/>
      <c r="CG75" s="186"/>
      <c r="CH75" s="137"/>
      <c r="CI75" s="137"/>
      <c r="CJ75" s="137"/>
      <c r="CK75" s="138"/>
      <c r="CL75" s="137"/>
      <c r="CM75" s="137"/>
      <c r="CN75" s="186"/>
      <c r="CO75" s="137"/>
      <c r="CP75" s="137"/>
      <c r="CQ75" s="137"/>
      <c r="CR75" s="137"/>
      <c r="CS75" s="137"/>
      <c r="CT75" s="137"/>
      <c r="CU75" s="137"/>
      <c r="CV75" s="137"/>
      <c r="CW75" s="137"/>
      <c r="CX75" s="186"/>
      <c r="CY75" s="133"/>
      <c r="CZ75" s="137"/>
      <c r="DA75" s="137"/>
      <c r="DB75" s="186"/>
      <c r="DC75" s="139"/>
      <c r="DD75" s="138"/>
      <c r="DE75" s="137"/>
      <c r="DF75" s="137"/>
      <c r="DG75" s="137"/>
      <c r="DH75" s="137"/>
      <c r="DI75" s="137"/>
      <c r="DJ75" s="186"/>
      <c r="DK75" s="137"/>
      <c r="DL75" s="137"/>
      <c r="DM75" s="137"/>
      <c r="DN75" s="137"/>
      <c r="DO75" s="137"/>
      <c r="DP75" s="137"/>
      <c r="DQ75" s="138"/>
      <c r="DR75" s="133"/>
      <c r="DS75" s="186"/>
      <c r="DT75" s="133"/>
      <c r="DU75" s="138"/>
      <c r="DV75" s="138"/>
      <c r="DW75" s="138"/>
      <c r="DX75" s="186"/>
      <c r="DY75" s="138"/>
      <c r="DZ75" s="138"/>
      <c r="EA75" s="137"/>
      <c r="EB75" s="137"/>
      <c r="EC75" s="137"/>
      <c r="ED75" s="137"/>
      <c r="EE75" s="137"/>
      <c r="EF75" s="186"/>
      <c r="EG75" s="137"/>
      <c r="EH75" s="137"/>
      <c r="EI75" s="137"/>
      <c r="EJ75" s="137"/>
      <c r="EK75" s="137"/>
      <c r="EL75" s="137"/>
      <c r="EM75" s="137"/>
      <c r="EN75" s="137"/>
      <c r="EO75" s="137"/>
      <c r="EP75" s="137"/>
      <c r="EQ75" s="137"/>
      <c r="ER75" s="137"/>
      <c r="ES75" s="137"/>
      <c r="ET75" s="137"/>
      <c r="EU75" s="137"/>
      <c r="EV75" s="137"/>
      <c r="EW75" s="137"/>
      <c r="EX75" s="137"/>
      <c r="EY75" s="137"/>
      <c r="EZ75" s="137"/>
      <c r="FA75" s="137"/>
      <c r="FB75" s="186"/>
      <c r="FC75" s="137"/>
      <c r="FD75" s="137"/>
      <c r="FE75" s="137"/>
      <c r="FF75" s="137"/>
      <c r="FG75" s="137"/>
      <c r="FH75" s="190"/>
      <c r="FI75" s="190"/>
      <c r="FJ75" s="5"/>
      <c r="GZ75" s="5"/>
      <c r="HO75" s="5"/>
      <c r="HP75" s="17"/>
      <c r="HQ75" s="23"/>
      <c r="HR75" s="23"/>
      <c r="HS75" s="23"/>
      <c r="HT75" s="17"/>
      <c r="HU75" s="17"/>
      <c r="HV75" s="24"/>
      <c r="HW75" s="24"/>
      <c r="HX75" s="24"/>
      <c r="HY75" s="24"/>
      <c r="HZ75" s="24"/>
      <c r="IA75" s="24"/>
      <c r="IB75" s="24"/>
      <c r="IC75" s="24"/>
      <c r="ID75" s="24"/>
      <c r="IE75" s="24"/>
      <c r="IF75" s="24"/>
      <c r="IG75" s="24"/>
      <c r="IH75" s="24"/>
      <c r="II75" s="24"/>
      <c r="IJ75" s="24"/>
      <c r="IK75" s="24"/>
      <c r="IL75" s="24"/>
      <c r="IM75" s="24"/>
      <c r="IN75" s="25"/>
      <c r="IO75" s="25"/>
      <c r="IP75" s="294"/>
      <c r="IQ75" s="24"/>
      <c r="IR75" s="24"/>
      <c r="IS75" s="170"/>
      <c r="IT75" s="170"/>
      <c r="IU75" s="170"/>
      <c r="IV75" s="274"/>
      <c r="IW75" s="170"/>
      <c r="IX75" s="170"/>
      <c r="IY75"/>
      <c r="IZ75"/>
      <c r="JA75" s="170"/>
      <c r="JB75" s="170"/>
      <c r="JC75" s="170"/>
      <c r="JD75" s="170"/>
      <c r="JE75" s="170"/>
      <c r="JF75"/>
      <c r="JG75" s="170"/>
      <c r="JH75" s="170"/>
      <c r="JI75" s="170"/>
      <c r="JJ75" s="170"/>
      <c r="JK75"/>
      <c r="JL75"/>
      <c r="JM75" s="279"/>
      <c r="JN75"/>
      <c r="JO75"/>
      <c r="JP75"/>
      <c r="JQ75"/>
      <c r="JR75" s="170"/>
      <c r="JS75" s="170"/>
      <c r="JT75" s="170"/>
      <c r="JU75" s="170"/>
      <c r="JV75" s="170"/>
      <c r="JW75" s="170"/>
      <c r="JX75"/>
      <c r="JY75" s="170"/>
      <c r="JZ75" s="170"/>
      <c r="KA75" s="170"/>
      <c r="KB75" s="170"/>
      <c r="KC75" s="170"/>
      <c r="KD75" s="170"/>
      <c r="KE75"/>
    </row>
    <row r="76" spans="1:291" s="4" customFormat="1" x14ac:dyDescent="0.25">
      <c r="A76" s="311"/>
      <c r="B76" s="35" t="s">
        <v>1602</v>
      </c>
      <c r="C76" s="17" t="s">
        <v>152</v>
      </c>
      <c r="D76" s="26"/>
      <c r="E76" s="88">
        <v>41954</v>
      </c>
      <c r="F76" s="23"/>
      <c r="G76" s="94"/>
      <c r="H76" s="51"/>
      <c r="I76" s="377"/>
      <c r="J76" s="348" t="s">
        <v>153</v>
      </c>
      <c r="K76" s="100"/>
      <c r="L76" s="85"/>
      <c r="N76" s="19"/>
      <c r="O76" s="22"/>
      <c r="P76" s="16"/>
      <c r="Q76" s="11"/>
      <c r="R76" s="11"/>
      <c r="S76" s="11"/>
      <c r="T76" s="145"/>
      <c r="U76" s="130"/>
      <c r="V76" s="130"/>
      <c r="W76" s="130"/>
      <c r="X76" s="129"/>
      <c r="Y76" s="129"/>
      <c r="Z76" s="132"/>
      <c r="AA76" s="129"/>
      <c r="AB76" s="133"/>
      <c r="AC76" s="134"/>
      <c r="AD76" s="135"/>
      <c r="AE76" s="136"/>
      <c r="AF76" s="220"/>
      <c r="AG76" s="220"/>
      <c r="AH76" s="220"/>
      <c r="AI76" s="220"/>
      <c r="AJ76" s="220"/>
      <c r="AK76" s="220"/>
      <c r="AL76" s="133"/>
      <c r="AM76" s="137"/>
      <c r="AN76" s="137"/>
      <c r="AO76" s="137"/>
      <c r="AP76" s="137"/>
      <c r="AQ76" s="137"/>
      <c r="AR76" s="137"/>
      <c r="AS76" s="137"/>
      <c r="AT76" s="137"/>
      <c r="AU76" s="137"/>
      <c r="AV76" s="137"/>
      <c r="AW76" s="137"/>
      <c r="AX76" s="137"/>
      <c r="AY76" s="137"/>
      <c r="AZ76" s="137"/>
      <c r="BA76" s="137"/>
      <c r="BB76" s="137"/>
      <c r="BC76" s="137"/>
      <c r="BD76" s="137"/>
      <c r="BE76" s="137"/>
      <c r="BF76" s="137"/>
      <c r="BG76" s="137"/>
      <c r="BH76" s="138"/>
      <c r="BI76" s="137"/>
      <c r="BJ76" s="137"/>
      <c r="BK76" s="137"/>
      <c r="BL76" s="137"/>
      <c r="BM76" s="139"/>
      <c r="BN76" s="137"/>
      <c r="BO76" s="137"/>
      <c r="BP76" s="137"/>
      <c r="BQ76" s="137"/>
      <c r="BR76" s="138"/>
      <c r="BS76" s="138"/>
      <c r="BT76" s="137"/>
      <c r="BU76" s="137"/>
      <c r="BV76" s="137"/>
      <c r="BW76" s="138"/>
      <c r="BX76" s="137"/>
      <c r="BY76" s="137"/>
      <c r="BZ76" s="138"/>
      <c r="CA76" s="138"/>
      <c r="CB76" s="137"/>
      <c r="CC76" s="137"/>
      <c r="CD76" s="186"/>
      <c r="CE76" s="186"/>
      <c r="CF76" s="186"/>
      <c r="CG76" s="186"/>
      <c r="CH76" s="137"/>
      <c r="CI76" s="137"/>
      <c r="CJ76" s="137"/>
      <c r="CK76" s="138"/>
      <c r="CL76" s="137"/>
      <c r="CM76" s="137"/>
      <c r="CN76" s="186"/>
      <c r="CO76" s="137"/>
      <c r="CP76" s="137"/>
      <c r="CQ76" s="137"/>
      <c r="CR76" s="137"/>
      <c r="CS76" s="137"/>
      <c r="CT76" s="137"/>
      <c r="CU76" s="137"/>
      <c r="CV76" s="137"/>
      <c r="CW76" s="137"/>
      <c r="CX76" s="186"/>
      <c r="CY76" s="133"/>
      <c r="CZ76" s="137"/>
      <c r="DA76" s="137"/>
      <c r="DB76" s="186"/>
      <c r="DC76" s="139"/>
      <c r="DD76" s="138"/>
      <c r="DE76" s="137"/>
      <c r="DF76" s="137"/>
      <c r="DG76" s="137"/>
      <c r="DH76" s="137"/>
      <c r="DI76" s="137"/>
      <c r="DJ76" s="186"/>
      <c r="DK76" s="137"/>
      <c r="DL76" s="137"/>
      <c r="DM76" s="137"/>
      <c r="DN76" s="137"/>
      <c r="DO76" s="137"/>
      <c r="DP76" s="137"/>
      <c r="DQ76" s="138"/>
      <c r="DR76" s="133"/>
      <c r="DS76" s="186"/>
      <c r="DT76" s="133"/>
      <c r="DU76" s="138"/>
      <c r="DV76" s="138"/>
      <c r="DW76" s="138"/>
      <c r="DX76" s="186"/>
      <c r="DY76" s="138"/>
      <c r="DZ76" s="138"/>
      <c r="EA76" s="137"/>
      <c r="EB76" s="137"/>
      <c r="EC76" s="137"/>
      <c r="ED76" s="137"/>
      <c r="EE76" s="137"/>
      <c r="EF76" s="186"/>
      <c r="EG76" s="137"/>
      <c r="EH76" s="137"/>
      <c r="EI76" s="137"/>
      <c r="EJ76" s="137"/>
      <c r="EK76" s="137"/>
      <c r="EL76" s="137"/>
      <c r="EM76" s="137"/>
      <c r="EN76" s="137"/>
      <c r="EO76" s="137"/>
      <c r="EP76" s="137"/>
      <c r="EQ76" s="137"/>
      <c r="ER76" s="137"/>
      <c r="ES76" s="137"/>
      <c r="ET76" s="137"/>
      <c r="EU76" s="137"/>
      <c r="EV76" s="137"/>
      <c r="EW76" s="137"/>
      <c r="EX76" s="137"/>
      <c r="EY76" s="137"/>
      <c r="EZ76" s="137"/>
      <c r="FA76" s="137"/>
      <c r="FB76" s="186"/>
      <c r="FC76" s="137"/>
      <c r="FD76" s="137"/>
      <c r="FE76" s="137"/>
      <c r="FF76" s="137"/>
      <c r="FG76" s="137"/>
      <c r="FH76" s="190"/>
      <c r="FI76" s="190"/>
      <c r="FJ76" s="5"/>
      <c r="GZ76" s="5"/>
      <c r="HO76" s="5"/>
      <c r="HP76" s="17"/>
      <c r="HQ76" s="23"/>
      <c r="HR76" s="23"/>
      <c r="HS76" s="23"/>
      <c r="HT76" s="17"/>
      <c r="HU76" s="17"/>
      <c r="HV76" s="24"/>
      <c r="HW76" s="24"/>
      <c r="HX76" s="24"/>
      <c r="HY76" s="24"/>
      <c r="HZ76" s="24"/>
      <c r="IA76" s="24"/>
      <c r="IB76" s="24"/>
      <c r="IC76" s="24"/>
      <c r="ID76" s="24"/>
      <c r="IE76" s="24"/>
      <c r="IF76" s="24"/>
      <c r="IG76" s="24"/>
      <c r="IH76" s="24"/>
      <c r="II76" s="24"/>
      <c r="IJ76" s="24"/>
      <c r="IK76" s="24"/>
      <c r="IL76" s="24"/>
      <c r="IM76" s="24"/>
      <c r="IN76" s="25"/>
      <c r="IO76" s="25"/>
      <c r="IP76" s="294" t="s">
        <v>1602</v>
      </c>
      <c r="IQ76" s="289" t="s">
        <v>1603</v>
      </c>
      <c r="IR76" s="289" t="s">
        <v>1083</v>
      </c>
      <c r="IS76" s="170" t="s">
        <v>55</v>
      </c>
      <c r="IT76" s="170">
        <v>1</v>
      </c>
      <c r="IU76" s="170"/>
      <c r="IV76" s="274">
        <v>41954</v>
      </c>
      <c r="IW76" s="170">
        <v>1946</v>
      </c>
      <c r="IX76" s="170">
        <v>2014</v>
      </c>
      <c r="IY76" s="285">
        <v>43243</v>
      </c>
      <c r="IZ76" s="281"/>
      <c r="JA76" s="170">
        <f>+IX76-IW76</f>
        <v>68</v>
      </c>
      <c r="JB76" s="170"/>
      <c r="JC76" s="170" t="s">
        <v>1407</v>
      </c>
      <c r="JD76" s="170"/>
      <c r="JE76" s="170">
        <v>1</v>
      </c>
      <c r="JF76" t="s">
        <v>405</v>
      </c>
      <c r="JG76" s="170"/>
      <c r="JH76" s="170">
        <v>1</v>
      </c>
      <c r="JI76" s="170"/>
      <c r="JJ76" s="170"/>
      <c r="JK76"/>
      <c r="JL76"/>
      <c r="JM76" s="279"/>
      <c r="JN76" t="s">
        <v>1411</v>
      </c>
      <c r="JO76" t="s">
        <v>1411</v>
      </c>
      <c r="JP76" t="s">
        <v>1412</v>
      </c>
      <c r="JQ76" t="s">
        <v>1415</v>
      </c>
      <c r="JR76" s="170">
        <v>0</v>
      </c>
      <c r="JS76" s="170">
        <v>4</v>
      </c>
      <c r="JT76" s="170">
        <v>0</v>
      </c>
      <c r="JU76" s="170">
        <v>5</v>
      </c>
      <c r="JV76" s="170">
        <v>1</v>
      </c>
      <c r="JW76" s="170">
        <v>0</v>
      </c>
      <c r="JX76"/>
      <c r="JY76" s="170">
        <v>0</v>
      </c>
      <c r="JZ76" s="170">
        <v>0</v>
      </c>
      <c r="KA76" s="170">
        <v>0</v>
      </c>
      <c r="KB76" s="170">
        <v>0</v>
      </c>
      <c r="KC76" s="170">
        <v>0</v>
      </c>
      <c r="KD76" s="274">
        <v>43243</v>
      </c>
      <c r="KE76" t="s">
        <v>1604</v>
      </c>
    </row>
    <row r="77" spans="1:291" s="4" customFormat="1" x14ac:dyDescent="0.25">
      <c r="A77" s="311"/>
      <c r="B77" s="15"/>
      <c r="C77" s="17"/>
      <c r="D77" s="26"/>
      <c r="E77" s="90"/>
      <c r="F77" s="23"/>
      <c r="G77" s="94"/>
      <c r="H77" s="51"/>
      <c r="I77" s="377"/>
      <c r="J77" s="20"/>
      <c r="K77" s="100"/>
      <c r="N77" s="19"/>
      <c r="O77" s="22"/>
      <c r="P77" s="16"/>
      <c r="Q77" s="11"/>
      <c r="R77" s="11"/>
      <c r="S77" s="11"/>
      <c r="T77" s="145"/>
      <c r="U77" s="130"/>
      <c r="V77" s="130"/>
      <c r="W77" s="130"/>
      <c r="X77" s="129"/>
      <c r="Y77" s="129"/>
      <c r="Z77" s="132"/>
      <c r="AA77" s="129"/>
      <c r="AB77" s="133"/>
      <c r="AC77" s="134"/>
      <c r="AD77" s="135"/>
      <c r="AE77" s="136"/>
      <c r="AF77" s="220"/>
      <c r="AG77" s="220"/>
      <c r="AH77" s="220"/>
      <c r="AI77" s="220"/>
      <c r="AJ77" s="220"/>
      <c r="AK77" s="220"/>
      <c r="AL77" s="133"/>
      <c r="AM77" s="137"/>
      <c r="AN77" s="137"/>
      <c r="AO77" s="137"/>
      <c r="AP77" s="137"/>
      <c r="AQ77" s="137"/>
      <c r="AR77" s="137"/>
      <c r="AS77" s="137"/>
      <c r="AT77" s="137"/>
      <c r="AU77" s="137"/>
      <c r="AV77" s="137"/>
      <c r="AW77" s="137"/>
      <c r="AX77" s="137"/>
      <c r="AY77" s="137"/>
      <c r="AZ77" s="137"/>
      <c r="BA77" s="137"/>
      <c r="BB77" s="137"/>
      <c r="BC77" s="137"/>
      <c r="BD77" s="137"/>
      <c r="BE77" s="137"/>
      <c r="BF77" s="137"/>
      <c r="BG77" s="137"/>
      <c r="BH77" s="138"/>
      <c r="BI77" s="137"/>
      <c r="BJ77" s="137"/>
      <c r="BK77" s="137"/>
      <c r="BL77" s="137"/>
      <c r="BM77" s="139"/>
      <c r="BN77" s="137"/>
      <c r="BO77" s="137"/>
      <c r="BP77" s="137"/>
      <c r="BQ77" s="137"/>
      <c r="BR77" s="138"/>
      <c r="BS77" s="138"/>
      <c r="BT77" s="137"/>
      <c r="BU77" s="137"/>
      <c r="BV77" s="137"/>
      <c r="BW77" s="138"/>
      <c r="BX77" s="137"/>
      <c r="BY77" s="137"/>
      <c r="BZ77" s="138"/>
      <c r="CA77" s="138"/>
      <c r="CB77" s="137"/>
      <c r="CC77" s="137"/>
      <c r="CD77" s="186"/>
      <c r="CE77" s="186"/>
      <c r="CF77" s="186"/>
      <c r="CG77" s="186"/>
      <c r="CH77" s="137"/>
      <c r="CI77" s="137"/>
      <c r="CJ77" s="137"/>
      <c r="CK77" s="138"/>
      <c r="CL77" s="137"/>
      <c r="CM77" s="137"/>
      <c r="CN77" s="186"/>
      <c r="CO77" s="137"/>
      <c r="CP77" s="137"/>
      <c r="CQ77" s="137"/>
      <c r="CR77" s="137"/>
      <c r="CS77" s="137"/>
      <c r="CT77" s="137"/>
      <c r="CU77" s="137"/>
      <c r="CV77" s="137"/>
      <c r="CW77" s="137"/>
      <c r="CX77" s="186"/>
      <c r="CY77" s="133"/>
      <c r="CZ77" s="137"/>
      <c r="DA77" s="137"/>
      <c r="DB77" s="186"/>
      <c r="DC77" s="139"/>
      <c r="DD77" s="138"/>
      <c r="DE77" s="137"/>
      <c r="DF77" s="137"/>
      <c r="DG77" s="137"/>
      <c r="DH77" s="137"/>
      <c r="DI77" s="137"/>
      <c r="DJ77" s="186"/>
      <c r="DK77" s="137"/>
      <c r="DL77" s="137"/>
      <c r="DM77" s="137"/>
      <c r="DN77" s="137"/>
      <c r="DO77" s="137"/>
      <c r="DP77" s="137"/>
      <c r="DQ77" s="138"/>
      <c r="DR77" s="133"/>
      <c r="DS77" s="186"/>
      <c r="DT77" s="133"/>
      <c r="DU77" s="138"/>
      <c r="DV77" s="138"/>
      <c r="DW77" s="138"/>
      <c r="DX77" s="186"/>
      <c r="DY77" s="138"/>
      <c r="DZ77" s="138"/>
      <c r="EA77" s="137"/>
      <c r="EB77" s="137"/>
      <c r="EC77" s="137"/>
      <c r="ED77" s="137"/>
      <c r="EE77" s="137"/>
      <c r="EF77" s="186"/>
      <c r="EG77" s="137"/>
      <c r="EH77" s="137"/>
      <c r="EI77" s="137"/>
      <c r="EJ77" s="137"/>
      <c r="EK77" s="137"/>
      <c r="EL77" s="137"/>
      <c r="EM77" s="137"/>
      <c r="EN77" s="137"/>
      <c r="EO77" s="137"/>
      <c r="EP77" s="137"/>
      <c r="EQ77" s="137"/>
      <c r="ER77" s="137"/>
      <c r="ES77" s="137"/>
      <c r="ET77" s="137"/>
      <c r="EU77" s="137"/>
      <c r="EV77" s="137"/>
      <c r="EW77" s="137"/>
      <c r="EX77" s="137"/>
      <c r="EY77" s="137"/>
      <c r="EZ77" s="137"/>
      <c r="FA77" s="137"/>
      <c r="FB77" s="186"/>
      <c r="FC77" s="137"/>
      <c r="FD77" s="137"/>
      <c r="FE77" s="137"/>
      <c r="FF77" s="137"/>
      <c r="FG77" s="137"/>
      <c r="FH77" s="190"/>
      <c r="FI77" s="190"/>
      <c r="FJ77" s="5"/>
      <c r="GZ77" s="5"/>
      <c r="HO77" s="5"/>
      <c r="HP77" s="17"/>
      <c r="HQ77" s="23"/>
      <c r="HR77" s="23"/>
      <c r="HS77" s="23"/>
      <c r="HT77" s="17"/>
      <c r="HU77" s="17"/>
      <c r="HV77" s="24"/>
      <c r="HW77" s="24"/>
      <c r="HX77" s="24"/>
      <c r="HY77" s="24"/>
      <c r="HZ77" s="24"/>
      <c r="IA77" s="24"/>
      <c r="IB77" s="24"/>
      <c r="IC77" s="24"/>
      <c r="ID77" s="24"/>
      <c r="IE77" s="24"/>
      <c r="IF77" s="24"/>
      <c r="IG77" s="24"/>
      <c r="IH77" s="24"/>
      <c r="II77" s="24"/>
      <c r="IJ77" s="24"/>
      <c r="IK77" s="24"/>
      <c r="IL77" s="24"/>
      <c r="IM77" s="24"/>
      <c r="IN77" s="25"/>
      <c r="IO77" s="25"/>
      <c r="IP77" s="294"/>
      <c r="IQ77" s="24"/>
      <c r="IR77" s="24"/>
      <c r="IS77" s="170"/>
      <c r="IT77" s="170"/>
      <c r="IU77" s="170"/>
      <c r="IV77" s="274"/>
      <c r="IW77" s="170"/>
      <c r="IX77" s="170"/>
      <c r="IY77"/>
      <c r="IZ77"/>
      <c r="JA77" s="170"/>
      <c r="JB77" s="170"/>
      <c r="JC77" s="170"/>
      <c r="JD77" s="170"/>
      <c r="JE77" s="170"/>
      <c r="JF77"/>
      <c r="JG77" s="170"/>
      <c r="JH77" s="170"/>
      <c r="JI77" s="170"/>
      <c r="JJ77" s="170"/>
      <c r="JK77"/>
      <c r="JL77"/>
      <c r="JM77" s="279"/>
      <c r="JN77"/>
      <c r="JO77"/>
      <c r="JP77"/>
      <c r="JQ77"/>
      <c r="JR77" s="170"/>
      <c r="JS77" s="170"/>
      <c r="JT77" s="170"/>
      <c r="JU77" s="170"/>
      <c r="JV77" s="170"/>
      <c r="JW77" s="170"/>
      <c r="JX77"/>
      <c r="JY77" s="170"/>
      <c r="JZ77" s="170"/>
      <c r="KA77" s="170"/>
      <c r="KB77" s="170"/>
      <c r="KC77" s="170"/>
      <c r="KD77" s="170"/>
      <c r="KE77"/>
    </row>
    <row r="78" spans="1:291" s="4" customFormat="1" x14ac:dyDescent="0.25">
      <c r="A78" s="311"/>
      <c r="B78" s="15" t="s">
        <v>1438</v>
      </c>
      <c r="C78" s="17" t="s">
        <v>154</v>
      </c>
      <c r="D78" s="26" t="s">
        <v>893</v>
      </c>
      <c r="E78" s="88">
        <v>44938</v>
      </c>
      <c r="F78" s="27">
        <v>45180</v>
      </c>
      <c r="G78" s="94">
        <f>DATEDIF(E78, F78, "m")</f>
        <v>7</v>
      </c>
      <c r="H78" s="16">
        <v>1</v>
      </c>
      <c r="I78" s="377" t="s">
        <v>1023</v>
      </c>
      <c r="J78" s="20">
        <v>45370</v>
      </c>
      <c r="K78" s="100">
        <f>DATEDIF(E78, J78, "m")</f>
        <v>14</v>
      </c>
      <c r="L78" s="85">
        <v>1</v>
      </c>
      <c r="M78" s="4" t="s">
        <v>894</v>
      </c>
      <c r="N78" s="21">
        <v>21.6</v>
      </c>
      <c r="O78" s="22">
        <v>2</v>
      </c>
      <c r="P78" s="121">
        <v>3</v>
      </c>
      <c r="Q78" s="113"/>
      <c r="R78" s="113">
        <v>3</v>
      </c>
      <c r="S78" s="11"/>
      <c r="T78" s="145">
        <v>21230</v>
      </c>
      <c r="U78" s="130"/>
      <c r="V78" s="130" t="s">
        <v>155</v>
      </c>
      <c r="W78" s="130" t="s">
        <v>1354</v>
      </c>
      <c r="X78" s="129" t="s">
        <v>893</v>
      </c>
      <c r="Y78" s="129">
        <f ca="1">ROUNDDOWN(YEARFRAC(DATE(IF(VALUE(LEFT(X78,2))&lt;VALUE(RIGHT(YEAR(TODAY()),2)),"20","19")&amp;LEFT(X78,2),IF(VALUE(MID(X78,3,1))&gt;4,MID(X78,3,2)-50,MID(X78,3,2)),MID(X78,5,2)),Z78,1),0)</f>
        <v>51</v>
      </c>
      <c r="Z78" s="132">
        <v>45370</v>
      </c>
      <c r="AA78" s="129" t="e">
        <f>COUNTIFS(#REF!,X78)</f>
        <v>#REF!</v>
      </c>
      <c r="AB78" s="133">
        <f>DATEDIF(_xlfn.MINIFS(Z:Z,X:X,X78), Z78,  "m")</f>
        <v>0</v>
      </c>
      <c r="AC78" s="134" t="s">
        <v>53</v>
      </c>
      <c r="AD78" s="135" t="s">
        <v>1022</v>
      </c>
      <c r="AE78" s="136" t="s">
        <v>880</v>
      </c>
      <c r="AF78" s="211">
        <v>24.9</v>
      </c>
      <c r="AG78" s="211">
        <v>8.1</v>
      </c>
      <c r="AH78" s="211">
        <v>65.599999999999994</v>
      </c>
      <c r="AI78" s="211">
        <v>0.8</v>
      </c>
      <c r="AJ78" s="211">
        <v>0.6</v>
      </c>
      <c r="AK78" s="208">
        <v>16.649999999999999</v>
      </c>
      <c r="AL78" s="133">
        <v>29.6</v>
      </c>
      <c r="AM78" s="137">
        <v>77.8</v>
      </c>
      <c r="AN78" s="137">
        <v>60.5</v>
      </c>
      <c r="AO78" s="137">
        <v>39.5</v>
      </c>
      <c r="AP78" s="137">
        <f>AN78/AO78</f>
        <v>1.5316455696202531</v>
      </c>
      <c r="AQ78" s="137">
        <v>11.9</v>
      </c>
      <c r="AR78" s="137">
        <v>1.49</v>
      </c>
      <c r="AS78" s="137">
        <v>3.04</v>
      </c>
      <c r="AT78" s="137">
        <v>25.6</v>
      </c>
      <c r="AU78" s="137">
        <v>4.43</v>
      </c>
      <c r="AV78" s="137">
        <v>9.9499999999999993</v>
      </c>
      <c r="AW78" s="137">
        <v>26</v>
      </c>
      <c r="AX78" s="137">
        <v>36.200000000000003</v>
      </c>
      <c r="AY78" s="137">
        <v>31.2</v>
      </c>
      <c r="AZ78" s="137">
        <v>6.61</v>
      </c>
      <c r="BA78" s="133">
        <v>39.9</v>
      </c>
      <c r="BB78" s="137">
        <v>18.100000000000001</v>
      </c>
      <c r="BC78" s="137">
        <v>55</v>
      </c>
      <c r="BD78" s="137">
        <v>0.35</v>
      </c>
      <c r="BE78" s="137">
        <v>1.76</v>
      </c>
      <c r="BF78" s="137">
        <f>DL78+DN78</f>
        <v>49.2</v>
      </c>
      <c r="BG78" s="137">
        <v>37.6</v>
      </c>
      <c r="BH78" s="138">
        <v>2097</v>
      </c>
      <c r="BI78" s="137">
        <v>18.2</v>
      </c>
      <c r="BJ78" s="137">
        <v>11.5</v>
      </c>
      <c r="BK78" s="137">
        <v>22.5</v>
      </c>
      <c r="BL78" s="137">
        <v>48.8</v>
      </c>
      <c r="BM78" s="139">
        <v>2.9000000000000001E-2</v>
      </c>
      <c r="BN78" s="137">
        <v>7.9</v>
      </c>
      <c r="BO78" s="137">
        <v>86.91</v>
      </c>
      <c r="BP78" s="137">
        <v>6.1</v>
      </c>
      <c r="BQ78" s="137">
        <v>7.01</v>
      </c>
      <c r="BR78" s="138">
        <v>6150.8333333333339</v>
      </c>
      <c r="BS78" s="138">
        <f>CY78*3.14</f>
        <v>2618.7600000000002</v>
      </c>
      <c r="BT78" s="137">
        <v>52.2</v>
      </c>
      <c r="BU78" s="137">
        <v>24.4</v>
      </c>
      <c r="BV78" s="137">
        <f>100-AL78-BN78-CB78-CC78</f>
        <v>61.370000000000012</v>
      </c>
      <c r="BW78" s="138">
        <v>2482.7433628318586</v>
      </c>
      <c r="BX78" s="137">
        <v>18.399999999999999</v>
      </c>
      <c r="BY78" s="137">
        <v>50.4</v>
      </c>
      <c r="BZ78" s="138">
        <v>3830.625</v>
      </c>
      <c r="CA78" s="138">
        <v>10986</v>
      </c>
      <c r="CB78" s="137">
        <v>0.72</v>
      </c>
      <c r="CC78" s="137">
        <v>0.41</v>
      </c>
      <c r="CD78" s="186" t="s">
        <v>1275</v>
      </c>
      <c r="CE78" s="186">
        <f>AL78+BN78+BV78+CC78+CB78</f>
        <v>100</v>
      </c>
      <c r="CF78" s="186" t="s">
        <v>1275</v>
      </c>
      <c r="CG78" s="186">
        <f>AM78+BI78+BE78+(DC78*100/AL78)+(CC78*100/AL78)</f>
        <v>99.351216216216216</v>
      </c>
      <c r="CH78" s="137">
        <v>3.6</v>
      </c>
      <c r="CI78" s="137">
        <f>CH78*100/AM78</f>
        <v>4.6272493573264786</v>
      </c>
      <c r="CJ78" s="137">
        <v>48.2</v>
      </c>
      <c r="CK78" s="138">
        <f>CJ78*BI78*AL78*AK78/1000</f>
        <v>432.3389616</v>
      </c>
      <c r="CL78" s="137">
        <v>17</v>
      </c>
      <c r="CM78" s="137">
        <v>33.799999999999997</v>
      </c>
      <c r="CN78" s="186" t="s">
        <v>1275</v>
      </c>
      <c r="CO78" s="137">
        <v>3.42</v>
      </c>
      <c r="CP78" s="137">
        <v>0.49</v>
      </c>
      <c r="CQ78" s="137">
        <v>28.3</v>
      </c>
      <c r="CR78" s="137">
        <v>32.799999999999997</v>
      </c>
      <c r="CS78" s="137">
        <v>20.5</v>
      </c>
      <c r="CT78" s="137">
        <v>18.399999999999999</v>
      </c>
      <c r="CU78" s="137">
        <v>56.7</v>
      </c>
      <c r="CV78" s="137">
        <v>0</v>
      </c>
      <c r="CW78" s="137" t="s">
        <v>1023</v>
      </c>
      <c r="CX78" s="186" t="s">
        <v>1275</v>
      </c>
      <c r="CY78" s="138">
        <v>834</v>
      </c>
      <c r="CZ78" s="137">
        <v>0.42</v>
      </c>
      <c r="DA78" s="137">
        <v>36.1</v>
      </c>
      <c r="DB78" s="186" t="s">
        <v>1275</v>
      </c>
      <c r="DC78" s="139">
        <v>6.0999999999999999E-2</v>
      </c>
      <c r="DD78" s="133">
        <v>15009</v>
      </c>
      <c r="DE78" s="137" t="s">
        <v>1023</v>
      </c>
      <c r="DF78" s="137" t="s">
        <v>1023</v>
      </c>
      <c r="DG78" s="137">
        <v>1.73</v>
      </c>
      <c r="DH78" s="137">
        <f>DG78-CC78</f>
        <v>1.32</v>
      </c>
      <c r="DI78" s="137">
        <v>38.9</v>
      </c>
      <c r="DJ78" s="186" t="s">
        <v>1275</v>
      </c>
      <c r="DK78" s="137">
        <v>0</v>
      </c>
      <c r="DL78" s="137">
        <v>49.2</v>
      </c>
      <c r="DM78" s="137">
        <v>50.8</v>
      </c>
      <c r="DN78" s="137">
        <v>0</v>
      </c>
      <c r="DO78" s="137">
        <v>15.6</v>
      </c>
      <c r="DP78" s="137">
        <v>98.1</v>
      </c>
      <c r="DQ78" s="133">
        <v>837</v>
      </c>
      <c r="DR78" s="133"/>
      <c r="DS78" s="186" t="s">
        <v>1275</v>
      </c>
      <c r="DT78" s="138">
        <f>DU78/1.2</f>
        <v>7682.5</v>
      </c>
      <c r="DU78" s="138">
        <v>9219</v>
      </c>
      <c r="DV78" s="138">
        <v>1116.1538461538462</v>
      </c>
      <c r="DW78" s="138">
        <v>224</v>
      </c>
      <c r="DX78" s="186" t="s">
        <v>1275</v>
      </c>
      <c r="DY78" s="138">
        <f>AK78*AN78*AM78*AL78/1000</f>
        <v>2319.7485959999999</v>
      </c>
      <c r="DZ78" s="138">
        <f>AK78*AM78*AO78*AL78/1000</f>
        <v>1514.5466040000001</v>
      </c>
      <c r="EA78" s="137"/>
      <c r="EB78" s="137"/>
      <c r="EC78" s="137"/>
      <c r="ED78" s="137"/>
      <c r="EE78" s="137"/>
      <c r="EF78" s="186" t="s">
        <v>1275</v>
      </c>
      <c r="EG78" s="137" t="s">
        <v>1023</v>
      </c>
      <c r="EH78" s="137" t="s">
        <v>1023</v>
      </c>
      <c r="EI78" s="137" t="s">
        <v>1023</v>
      </c>
      <c r="EJ78" s="137" t="s">
        <v>1023</v>
      </c>
      <c r="EK78" s="137" t="s">
        <v>1023</v>
      </c>
      <c r="EL78" s="137" t="s">
        <v>1023</v>
      </c>
      <c r="EM78" s="137" t="s">
        <v>1023</v>
      </c>
      <c r="EN78" s="137" t="s">
        <v>1023</v>
      </c>
      <c r="EO78" s="137" t="s">
        <v>1023</v>
      </c>
      <c r="EP78" s="137" t="s">
        <v>1023</v>
      </c>
      <c r="EQ78" s="137" t="s">
        <v>1023</v>
      </c>
      <c r="ER78" s="137" t="s">
        <v>1023</v>
      </c>
      <c r="ES78" s="137" t="s">
        <v>1023</v>
      </c>
      <c r="ET78" s="137" t="s">
        <v>1023</v>
      </c>
      <c r="EU78" s="137" t="s">
        <v>1023</v>
      </c>
      <c r="EV78" s="137" t="s">
        <v>1023</v>
      </c>
      <c r="EW78" s="137" t="s">
        <v>1023</v>
      </c>
      <c r="EX78" s="137" t="s">
        <v>1023</v>
      </c>
      <c r="EY78" s="137" t="s">
        <v>1023</v>
      </c>
      <c r="EZ78" s="137" t="s">
        <v>1023</v>
      </c>
      <c r="FA78" s="137" t="s">
        <v>1023</v>
      </c>
      <c r="FB78" s="186" t="s">
        <v>1275</v>
      </c>
      <c r="FC78" s="137">
        <v>0.41</v>
      </c>
      <c r="FD78" s="137">
        <v>0</v>
      </c>
      <c r="FE78" s="137">
        <v>7.69</v>
      </c>
      <c r="FF78" s="137"/>
      <c r="FG78" s="137"/>
      <c r="FH78" s="190"/>
      <c r="FI78" s="190"/>
      <c r="FJ78" s="381" t="s">
        <v>894</v>
      </c>
      <c r="FK78" s="328" t="s">
        <v>1658</v>
      </c>
      <c r="FL78" s="328" t="s">
        <v>1659</v>
      </c>
      <c r="FM78" s="328" t="s">
        <v>1665</v>
      </c>
      <c r="FN78" s="328" t="s">
        <v>1659</v>
      </c>
      <c r="FO78" s="328" t="s">
        <v>1662</v>
      </c>
      <c r="FP78" s="328" t="s">
        <v>1659</v>
      </c>
      <c r="FQ78" s="328" t="s">
        <v>1659</v>
      </c>
      <c r="FR78" s="328" t="s">
        <v>1659</v>
      </c>
      <c r="FS78" s="328" t="s">
        <v>1659</v>
      </c>
      <c r="FT78" s="328" t="s">
        <v>1665</v>
      </c>
      <c r="FU78" s="328" t="s">
        <v>1663</v>
      </c>
      <c r="FV78" s="328" t="s">
        <v>33</v>
      </c>
      <c r="FW78" s="328" t="s">
        <v>1665</v>
      </c>
      <c r="FX78" s="328" t="s">
        <v>1661</v>
      </c>
      <c r="FY78" s="328" t="s">
        <v>1661</v>
      </c>
      <c r="FZ78" s="328" t="s">
        <v>1658</v>
      </c>
      <c r="GA78" s="328" t="s">
        <v>33</v>
      </c>
      <c r="GB78" s="328" t="s">
        <v>1659</v>
      </c>
      <c r="GC78" s="328" t="s">
        <v>1660</v>
      </c>
      <c r="GD78" s="328" t="s">
        <v>33</v>
      </c>
      <c r="GE78" s="328" t="s">
        <v>1660</v>
      </c>
      <c r="GF78" s="328" t="s">
        <v>1665</v>
      </c>
      <c r="GG78" s="328" t="s">
        <v>1664</v>
      </c>
      <c r="GH78" s="328" t="s">
        <v>1663</v>
      </c>
      <c r="GI78" s="328" t="s">
        <v>86</v>
      </c>
      <c r="GJ78" s="328" t="s">
        <v>1660</v>
      </c>
      <c r="GK78" s="328" t="s">
        <v>1663</v>
      </c>
      <c r="GL78" s="328" t="s">
        <v>86</v>
      </c>
      <c r="GM78" s="328" t="s">
        <v>1659</v>
      </c>
      <c r="GN78" s="328" t="s">
        <v>1659</v>
      </c>
      <c r="GO78" s="328" t="s">
        <v>1658</v>
      </c>
      <c r="GP78" s="328" t="s">
        <v>86</v>
      </c>
      <c r="GQ78" s="328" t="s">
        <v>1660</v>
      </c>
      <c r="GR78" s="328" t="s">
        <v>33</v>
      </c>
      <c r="GS78" s="328" t="s">
        <v>1659</v>
      </c>
      <c r="GT78" s="328" t="s">
        <v>1659</v>
      </c>
      <c r="GU78" s="328" t="s">
        <v>86</v>
      </c>
      <c r="GV78" s="328" t="s">
        <v>1662</v>
      </c>
      <c r="GW78" s="328" t="s">
        <v>1662</v>
      </c>
      <c r="GX78" s="328" t="s">
        <v>33</v>
      </c>
      <c r="GY78" s="328" t="s">
        <v>1660</v>
      </c>
      <c r="GZ78" s="5"/>
      <c r="HO78" s="5" t="s">
        <v>155</v>
      </c>
      <c r="HP78" s="121">
        <v>51</v>
      </c>
      <c r="HQ78" s="27">
        <v>44938</v>
      </c>
      <c r="HR78" s="27"/>
      <c r="HS78" s="27">
        <v>45180</v>
      </c>
      <c r="HT78" s="121">
        <v>6</v>
      </c>
      <c r="HU78" s="121">
        <v>1</v>
      </c>
      <c r="HV78" s="28">
        <v>0</v>
      </c>
      <c r="HW78" s="28">
        <v>0</v>
      </c>
      <c r="HX78" s="28">
        <v>0</v>
      </c>
      <c r="HY78" s="28">
        <v>1</v>
      </c>
      <c r="HZ78" s="28">
        <v>0</v>
      </c>
      <c r="IA78" s="28">
        <v>0</v>
      </c>
      <c r="IB78" s="28">
        <v>1</v>
      </c>
      <c r="IC78" s="28">
        <v>1</v>
      </c>
      <c r="ID78" s="28">
        <v>1</v>
      </c>
      <c r="IE78" s="25"/>
      <c r="IF78" s="28">
        <v>0</v>
      </c>
      <c r="IG78" s="29"/>
      <c r="IH78" s="25"/>
      <c r="II78" s="28">
        <v>0</v>
      </c>
      <c r="IJ78" s="25" t="s">
        <v>70</v>
      </c>
      <c r="IK78" s="25"/>
      <c r="IL78" s="25"/>
      <c r="IM78" s="25">
        <v>1</v>
      </c>
      <c r="IN78" s="28">
        <v>0</v>
      </c>
      <c r="IO78" s="25"/>
      <c r="IP78" s="294" t="s">
        <v>1438</v>
      </c>
      <c r="IQ78" s="24" t="s">
        <v>155</v>
      </c>
      <c r="IR78" s="24" t="s">
        <v>1354</v>
      </c>
      <c r="IS78" s="170" t="s">
        <v>1433</v>
      </c>
      <c r="IT78"/>
      <c r="IU78" s="170">
        <v>1</v>
      </c>
      <c r="IV78" s="274">
        <v>44938</v>
      </c>
      <c r="IW78" s="170">
        <v>1972</v>
      </c>
      <c r="IX78" s="275">
        <v>2023</v>
      </c>
      <c r="IY78" s="170"/>
      <c r="IZ78" s="170"/>
      <c r="JA78" s="170">
        <v>51</v>
      </c>
      <c r="JB78" s="170"/>
      <c r="JC78" s="170" t="s">
        <v>1407</v>
      </c>
      <c r="JD78"/>
      <c r="JE78" s="170">
        <v>1</v>
      </c>
      <c r="JF78" s="276" t="s">
        <v>1439</v>
      </c>
      <c r="JG78"/>
      <c r="JH78"/>
      <c r="JI78" s="277">
        <v>1</v>
      </c>
      <c r="JJ78"/>
      <c r="JK78"/>
      <c r="JL78"/>
      <c r="JM78"/>
      <c r="JN78" t="s">
        <v>1411</v>
      </c>
      <c r="JO78" t="s">
        <v>1411</v>
      </c>
      <c r="JP78" t="s">
        <v>1412</v>
      </c>
      <c r="JQ78" t="s">
        <v>1440</v>
      </c>
      <c r="JR78" s="170"/>
      <c r="JS78" s="170"/>
      <c r="JT78" s="170"/>
      <c r="JU78" s="170"/>
      <c r="JV78" s="170"/>
      <c r="JW78" s="170"/>
      <c r="JX78"/>
      <c r="JY78" s="170"/>
      <c r="JZ78" s="170"/>
      <c r="KA78" s="170"/>
      <c r="KB78" s="170"/>
      <c r="KC78" s="170"/>
      <c r="KD78" s="170"/>
      <c r="KE78"/>
    </row>
    <row r="79" spans="1:291" s="4" customFormat="1" x14ac:dyDescent="0.25">
      <c r="A79" s="311"/>
      <c r="B79" s="15" t="s">
        <v>1438</v>
      </c>
      <c r="C79" s="17" t="s">
        <v>154</v>
      </c>
      <c r="D79" s="26" t="s">
        <v>893</v>
      </c>
      <c r="E79" s="88">
        <v>44938</v>
      </c>
      <c r="F79" s="274">
        <v>45386</v>
      </c>
      <c r="G79" s="94">
        <f>DATEDIF(E79, F79, "m")</f>
        <v>14</v>
      </c>
      <c r="H79" s="16"/>
      <c r="I79" s="377"/>
      <c r="J79" s="20"/>
      <c r="K79" s="100"/>
      <c r="L79" s="121"/>
      <c r="N79" s="21"/>
      <c r="O79" s="22"/>
      <c r="P79" s="121"/>
      <c r="Q79" s="121"/>
      <c r="R79" s="121"/>
      <c r="S79" s="121"/>
      <c r="T79" s="145"/>
      <c r="U79" s="130"/>
      <c r="V79" s="130"/>
      <c r="W79" s="130"/>
      <c r="X79" s="129"/>
      <c r="Y79" s="129"/>
      <c r="Z79" s="132"/>
      <c r="AA79" s="129"/>
      <c r="AB79" s="133"/>
      <c r="AC79" s="134"/>
      <c r="AD79" s="135"/>
      <c r="AE79" s="136"/>
      <c r="AF79" s="393"/>
      <c r="AG79" s="393"/>
      <c r="AH79" s="393"/>
      <c r="AI79" s="393"/>
      <c r="AJ79" s="393"/>
      <c r="AK79" s="394"/>
      <c r="AL79" s="133"/>
      <c r="AM79" s="137"/>
      <c r="AN79" s="137"/>
      <c r="AO79" s="137"/>
      <c r="AP79" s="137"/>
      <c r="AQ79" s="137"/>
      <c r="AR79" s="137"/>
      <c r="AS79" s="137"/>
      <c r="AT79" s="137"/>
      <c r="AU79" s="137"/>
      <c r="AV79" s="137"/>
      <c r="AW79" s="137"/>
      <c r="AX79" s="137"/>
      <c r="AY79" s="137"/>
      <c r="AZ79" s="137"/>
      <c r="BA79" s="133"/>
      <c r="BB79" s="137"/>
      <c r="BC79" s="137"/>
      <c r="BD79" s="137"/>
      <c r="BE79" s="137"/>
      <c r="BF79" s="137"/>
      <c r="BG79" s="137"/>
      <c r="BH79" s="138"/>
      <c r="BI79" s="137"/>
      <c r="BJ79" s="137"/>
      <c r="BK79" s="137"/>
      <c r="BL79" s="137"/>
      <c r="BM79" s="139"/>
      <c r="BN79" s="137"/>
      <c r="BO79" s="137"/>
      <c r="BP79" s="137"/>
      <c r="BQ79" s="137"/>
      <c r="BR79" s="138"/>
      <c r="BS79" s="138"/>
      <c r="BT79" s="137"/>
      <c r="BU79" s="137"/>
      <c r="BV79" s="137"/>
      <c r="BW79" s="138"/>
      <c r="BX79" s="137"/>
      <c r="BY79" s="137"/>
      <c r="BZ79" s="138"/>
      <c r="CA79" s="138"/>
      <c r="CB79" s="137"/>
      <c r="CC79" s="137"/>
      <c r="CD79" s="186"/>
      <c r="CE79" s="186"/>
      <c r="CF79" s="186"/>
      <c r="CG79" s="186"/>
      <c r="CH79" s="137"/>
      <c r="CI79" s="137"/>
      <c r="CJ79" s="137"/>
      <c r="CK79" s="138"/>
      <c r="CL79" s="137"/>
      <c r="CM79" s="137"/>
      <c r="CN79" s="186"/>
      <c r="CO79" s="137"/>
      <c r="CP79" s="137"/>
      <c r="CQ79" s="137"/>
      <c r="CR79" s="137"/>
      <c r="CS79" s="137"/>
      <c r="CT79" s="137"/>
      <c r="CU79" s="137"/>
      <c r="CV79" s="137"/>
      <c r="CW79" s="137"/>
      <c r="CX79" s="186"/>
      <c r="CY79" s="138"/>
      <c r="CZ79" s="137"/>
      <c r="DA79" s="137"/>
      <c r="DB79" s="186"/>
      <c r="DC79" s="139"/>
      <c r="DD79" s="133"/>
      <c r="DE79" s="137"/>
      <c r="DF79" s="137"/>
      <c r="DG79" s="137"/>
      <c r="DH79" s="137"/>
      <c r="DI79" s="137"/>
      <c r="DJ79" s="186"/>
      <c r="DK79" s="137"/>
      <c r="DL79" s="137"/>
      <c r="DM79" s="137"/>
      <c r="DN79" s="137"/>
      <c r="DO79" s="137"/>
      <c r="DP79" s="137"/>
      <c r="DQ79" s="133"/>
      <c r="DR79" s="133"/>
      <c r="DS79" s="186"/>
      <c r="DT79" s="138"/>
      <c r="DU79" s="138"/>
      <c r="DV79" s="138"/>
      <c r="DW79" s="138"/>
      <c r="DX79" s="186"/>
      <c r="DY79" s="138"/>
      <c r="DZ79" s="138"/>
      <c r="EA79" s="137"/>
      <c r="EB79" s="137"/>
      <c r="EC79" s="137"/>
      <c r="ED79" s="137"/>
      <c r="EE79" s="137"/>
      <c r="EF79" s="186"/>
      <c r="EG79" s="137"/>
      <c r="EH79" s="137"/>
      <c r="EI79" s="137"/>
      <c r="EJ79" s="137"/>
      <c r="EK79" s="137"/>
      <c r="EL79" s="137"/>
      <c r="EM79" s="137"/>
      <c r="EN79" s="137"/>
      <c r="EO79" s="137"/>
      <c r="EP79" s="137"/>
      <c r="EQ79" s="137"/>
      <c r="ER79" s="137"/>
      <c r="ES79" s="137"/>
      <c r="ET79" s="137"/>
      <c r="EU79" s="137"/>
      <c r="EV79" s="137"/>
      <c r="EW79" s="137"/>
      <c r="EX79" s="137"/>
      <c r="EY79" s="137"/>
      <c r="EZ79" s="137"/>
      <c r="FA79" s="137"/>
      <c r="FB79" s="186"/>
      <c r="FC79" s="137"/>
      <c r="FD79" s="137"/>
      <c r="FE79" s="137"/>
      <c r="FF79" s="137"/>
      <c r="FG79" s="137"/>
      <c r="FH79" s="328"/>
      <c r="FI79" s="328"/>
      <c r="FJ79" s="328"/>
      <c r="FK79" s="328"/>
      <c r="FL79" s="328"/>
      <c r="FM79" s="328"/>
      <c r="FN79" s="328"/>
      <c r="FO79" s="328"/>
      <c r="FP79" s="328"/>
      <c r="FQ79" s="328"/>
      <c r="FR79" s="328"/>
      <c r="FS79" s="328"/>
      <c r="FT79" s="328"/>
      <c r="FU79" s="328"/>
      <c r="FV79" s="328"/>
      <c r="FW79" s="328"/>
      <c r="FX79" s="328"/>
      <c r="FY79" s="328"/>
      <c r="FZ79" s="328"/>
      <c r="GA79" s="328"/>
      <c r="GB79" s="328"/>
      <c r="GC79" s="328"/>
      <c r="GD79" s="328"/>
      <c r="GE79" s="328"/>
      <c r="GF79" s="328"/>
      <c r="GG79" s="328"/>
      <c r="GH79" s="328"/>
      <c r="GI79" s="328"/>
      <c r="GJ79" s="328"/>
      <c r="GK79" s="328"/>
      <c r="GL79" s="328"/>
      <c r="GM79" s="328"/>
      <c r="GN79" s="328"/>
      <c r="GO79" s="328"/>
      <c r="GP79" s="328"/>
      <c r="GQ79" s="328"/>
      <c r="GR79" s="328"/>
      <c r="GS79" s="328"/>
      <c r="GT79" s="328"/>
      <c r="GU79" s="328"/>
      <c r="GV79" s="328"/>
      <c r="GW79" s="328"/>
      <c r="GX79" s="328"/>
      <c r="GY79" s="328"/>
      <c r="GZ79" s="5"/>
      <c r="HO79" s="59" t="s">
        <v>155</v>
      </c>
      <c r="HP79" s="62">
        <v>51</v>
      </c>
      <c r="HQ79" s="274">
        <v>44938</v>
      </c>
      <c r="HR79" s="274"/>
      <c r="HS79" s="274">
        <v>45386</v>
      </c>
      <c r="HT79" s="170">
        <v>12</v>
      </c>
      <c r="HU79" s="170">
        <v>1</v>
      </c>
      <c r="HV79" s="170">
        <v>0</v>
      </c>
      <c r="HW79" s="170">
        <v>0</v>
      </c>
      <c r="HX79" s="170">
        <v>0</v>
      </c>
      <c r="HY79" s="170">
        <v>1</v>
      </c>
      <c r="HZ79" s="170">
        <v>0</v>
      </c>
      <c r="IA79" s="170">
        <v>0</v>
      </c>
      <c r="IB79" s="170">
        <v>0</v>
      </c>
      <c r="IC79" s="170">
        <v>1</v>
      </c>
      <c r="ID79" s="170">
        <v>1</v>
      </c>
      <c r="IE79" t="s">
        <v>62</v>
      </c>
      <c r="IF79" s="170">
        <v>0</v>
      </c>
      <c r="IG79" s="276"/>
      <c r="IH79" s="276" t="s">
        <v>1876</v>
      </c>
      <c r="II79" t="s">
        <v>1882</v>
      </c>
      <c r="IJ79" s="170">
        <v>1</v>
      </c>
      <c r="IK79" t="s">
        <v>79</v>
      </c>
      <c r="IL79" t="s">
        <v>80</v>
      </c>
      <c r="IM79"/>
      <c r="IN79" s="170">
        <v>1</v>
      </c>
      <c r="IO79" s="62">
        <v>0</v>
      </c>
      <c r="IP79" s="294"/>
      <c r="IQ79" s="24"/>
      <c r="IR79" s="24"/>
      <c r="IS79" s="170"/>
      <c r="IT79"/>
      <c r="IU79" s="170"/>
      <c r="IV79" s="274"/>
      <c r="IW79" s="170"/>
      <c r="IX79" s="275"/>
      <c r="IY79" s="170"/>
      <c r="IZ79" s="170"/>
      <c r="JA79" s="170"/>
      <c r="JB79" s="170"/>
      <c r="JC79" s="170"/>
      <c r="JD79"/>
      <c r="JE79" s="170"/>
      <c r="JF79" s="276"/>
      <c r="JG79"/>
      <c r="JH79"/>
      <c r="JI79" s="277"/>
      <c r="JJ79"/>
      <c r="JK79"/>
      <c r="JL79"/>
      <c r="JM79"/>
      <c r="JN79"/>
      <c r="JO79"/>
      <c r="JP79"/>
      <c r="JQ79"/>
      <c r="JR79" s="170"/>
      <c r="JS79" s="170"/>
      <c r="JT79" s="170"/>
      <c r="JU79" s="170"/>
      <c r="JV79" s="170"/>
      <c r="JW79" s="170"/>
      <c r="JX79"/>
      <c r="JY79" s="170"/>
      <c r="JZ79" s="170"/>
      <c r="KA79" s="170"/>
      <c r="KB79" s="170"/>
      <c r="KC79" s="170"/>
      <c r="KD79" s="170"/>
      <c r="KE79"/>
    </row>
    <row r="80" spans="1:291" s="4" customFormat="1" x14ac:dyDescent="0.25">
      <c r="A80" s="311"/>
      <c r="B80" s="15" t="s">
        <v>1438</v>
      </c>
      <c r="C80" s="17" t="s">
        <v>154</v>
      </c>
      <c r="D80" s="26" t="s">
        <v>893</v>
      </c>
      <c r="E80" s="88">
        <v>44938</v>
      </c>
      <c r="F80" s="27"/>
      <c r="G80" s="94"/>
      <c r="H80" s="16"/>
      <c r="I80" s="377" t="s">
        <v>1023</v>
      </c>
      <c r="J80" s="77">
        <v>45615</v>
      </c>
      <c r="K80" s="100">
        <f>DATEDIF(E80, J80, "m")</f>
        <v>22</v>
      </c>
      <c r="L80" s="121">
        <v>2</v>
      </c>
      <c r="M80" s="4" t="s">
        <v>1843</v>
      </c>
      <c r="N80" s="78">
        <v>228.9</v>
      </c>
      <c r="O80" s="22">
        <v>2</v>
      </c>
      <c r="P80" s="121">
        <v>3</v>
      </c>
      <c r="Q80" s="121"/>
      <c r="R80" s="121">
        <v>3</v>
      </c>
      <c r="S80" s="121"/>
      <c r="T80" s="342"/>
      <c r="U80" s="130"/>
      <c r="V80" s="130"/>
      <c r="W80" s="130"/>
      <c r="X80" s="129"/>
      <c r="Y80" s="129"/>
      <c r="Z80" s="132"/>
      <c r="AA80" s="129"/>
      <c r="AB80" s="133"/>
      <c r="AC80" s="134"/>
      <c r="AD80" s="135"/>
      <c r="AE80" s="136"/>
      <c r="AF80" s="393"/>
      <c r="AG80" s="393"/>
      <c r="AH80" s="393"/>
      <c r="AI80" s="393"/>
      <c r="AJ80" s="393"/>
      <c r="AK80" s="394"/>
      <c r="AL80" s="133"/>
      <c r="AM80" s="137"/>
      <c r="AN80" s="137"/>
      <c r="AO80" s="137"/>
      <c r="AP80" s="137"/>
      <c r="AQ80" s="137"/>
      <c r="AR80" s="137"/>
      <c r="AS80" s="137"/>
      <c r="AT80" s="137"/>
      <c r="AU80" s="137"/>
      <c r="AV80" s="137"/>
      <c r="AW80" s="137"/>
      <c r="AX80" s="137"/>
      <c r="AY80" s="137"/>
      <c r="AZ80" s="137"/>
      <c r="BA80" s="133"/>
      <c r="BB80" s="137"/>
      <c r="BC80" s="137"/>
      <c r="BD80" s="137"/>
      <c r="BE80" s="137"/>
      <c r="BF80" s="137"/>
      <c r="BG80" s="137"/>
      <c r="BH80" s="138"/>
      <c r="BI80" s="137"/>
      <c r="BJ80" s="137"/>
      <c r="BK80" s="137"/>
      <c r="BL80" s="137"/>
      <c r="BM80" s="139"/>
      <c r="BN80" s="137"/>
      <c r="BO80" s="137"/>
      <c r="BP80" s="137"/>
      <c r="BQ80" s="137"/>
      <c r="BR80" s="138"/>
      <c r="BS80" s="138"/>
      <c r="BT80" s="137"/>
      <c r="BU80" s="137"/>
      <c r="BV80" s="137"/>
      <c r="BW80" s="138"/>
      <c r="BX80" s="137"/>
      <c r="BY80" s="137"/>
      <c r="BZ80" s="138"/>
      <c r="CA80" s="138"/>
      <c r="CB80" s="137"/>
      <c r="CC80" s="137"/>
      <c r="CD80" s="186"/>
      <c r="CE80" s="186"/>
      <c r="CF80" s="186"/>
      <c r="CG80" s="186"/>
      <c r="CH80" s="137"/>
      <c r="CI80" s="137"/>
      <c r="CJ80" s="137"/>
      <c r="CK80" s="138"/>
      <c r="CL80" s="137"/>
      <c r="CM80" s="137"/>
      <c r="CN80" s="186"/>
      <c r="CO80" s="137"/>
      <c r="CP80" s="137"/>
      <c r="CQ80" s="137"/>
      <c r="CR80" s="137"/>
      <c r="CS80" s="137"/>
      <c r="CT80" s="137"/>
      <c r="CU80" s="137"/>
      <c r="CV80" s="137"/>
      <c r="CW80" s="137"/>
      <c r="CX80" s="186"/>
      <c r="CY80" s="138"/>
      <c r="CZ80" s="137"/>
      <c r="DA80" s="137"/>
      <c r="DB80" s="186"/>
      <c r="DC80" s="139"/>
      <c r="DD80" s="133"/>
      <c r="DE80" s="137"/>
      <c r="DF80" s="137"/>
      <c r="DG80" s="137"/>
      <c r="DH80" s="137"/>
      <c r="DI80" s="137"/>
      <c r="DJ80" s="186"/>
      <c r="DK80" s="137"/>
      <c r="DL80" s="137"/>
      <c r="DM80" s="137"/>
      <c r="DN80" s="137"/>
      <c r="DO80" s="137"/>
      <c r="DP80" s="137"/>
      <c r="DQ80" s="133"/>
      <c r="DR80" s="133"/>
      <c r="DS80" s="186"/>
      <c r="DT80" s="138"/>
      <c r="DU80" s="138"/>
      <c r="DV80" s="138"/>
      <c r="DW80" s="138"/>
      <c r="DX80" s="186"/>
      <c r="DY80" s="138"/>
      <c r="DZ80" s="138"/>
      <c r="EA80" s="137"/>
      <c r="EB80" s="137"/>
      <c r="EC80" s="137"/>
      <c r="ED80" s="137"/>
      <c r="EE80" s="137"/>
      <c r="EF80" s="186"/>
      <c r="EG80" s="137"/>
      <c r="EH80" s="137"/>
      <c r="EI80" s="137"/>
      <c r="EJ80" s="137"/>
      <c r="EK80" s="137"/>
      <c r="EL80" s="137"/>
      <c r="EM80" s="137"/>
      <c r="EN80" s="137"/>
      <c r="EO80" s="137"/>
      <c r="EP80" s="137"/>
      <c r="EQ80" s="137"/>
      <c r="ER80" s="137"/>
      <c r="ES80" s="137"/>
      <c r="ET80" s="137"/>
      <c r="EU80" s="137"/>
      <c r="EV80" s="137"/>
      <c r="EW80" s="137"/>
      <c r="EX80" s="137"/>
      <c r="EY80" s="137"/>
      <c r="EZ80" s="137"/>
      <c r="FA80" s="137"/>
      <c r="FB80" s="186"/>
      <c r="FC80" s="137"/>
      <c r="FD80" s="137"/>
      <c r="FE80" s="137"/>
      <c r="FF80" s="137"/>
      <c r="FG80" s="137"/>
      <c r="FH80" s="328"/>
      <c r="FI80" s="328"/>
      <c r="FJ80" s="328"/>
      <c r="FK80" s="328"/>
      <c r="FL80" s="328"/>
      <c r="FM80" s="328"/>
      <c r="FN80" s="328"/>
      <c r="FO80" s="328"/>
      <c r="FP80" s="328"/>
      <c r="FQ80" s="328"/>
      <c r="FR80" s="328"/>
      <c r="FS80" s="328"/>
      <c r="FT80" s="328"/>
      <c r="FU80" s="328"/>
      <c r="FV80" s="328"/>
      <c r="FW80" s="328"/>
      <c r="FX80" s="328"/>
      <c r="FY80" s="328"/>
      <c r="FZ80" s="328"/>
      <c r="GA80" s="328"/>
      <c r="GB80" s="328"/>
      <c r="GC80" s="328"/>
      <c r="GD80" s="328"/>
      <c r="GE80" s="328"/>
      <c r="GF80" s="328"/>
      <c r="GG80" s="328"/>
      <c r="GH80" s="328"/>
      <c r="GI80" s="328"/>
      <c r="GJ80" s="328"/>
      <c r="GK80" s="328"/>
      <c r="GL80" s="328"/>
      <c r="GM80" s="328"/>
      <c r="GN80" s="328"/>
      <c r="GO80" s="328"/>
      <c r="GP80" s="328"/>
      <c r="GQ80" s="328"/>
      <c r="GR80" s="328"/>
      <c r="GS80" s="328"/>
      <c r="GT80" s="328"/>
      <c r="GU80" s="328"/>
      <c r="GV80" s="328"/>
      <c r="GW80" s="328"/>
      <c r="GX80" s="328"/>
      <c r="GY80" s="328"/>
      <c r="GZ80" s="5"/>
      <c r="HO80" s="5"/>
      <c r="HP80" s="121"/>
      <c r="HQ80" s="27"/>
      <c r="HR80" s="27"/>
      <c r="HS80" s="27"/>
      <c r="HT80" s="121"/>
      <c r="HU80" s="121"/>
      <c r="HV80" s="28"/>
      <c r="HW80" s="28"/>
      <c r="HX80" s="28"/>
      <c r="HY80" s="28"/>
      <c r="HZ80" s="28"/>
      <c r="IA80" s="28"/>
      <c r="IB80" s="28"/>
      <c r="IC80" s="28"/>
      <c r="ID80" s="28"/>
      <c r="IE80" s="25"/>
      <c r="IF80" s="28"/>
      <c r="IG80" s="29"/>
      <c r="IH80" s="25"/>
      <c r="II80" s="28"/>
      <c r="IJ80" s="25"/>
      <c r="IK80" s="25"/>
      <c r="IL80" s="25"/>
      <c r="IM80" s="25"/>
      <c r="IN80" s="28"/>
      <c r="IO80" s="25"/>
      <c r="IP80" s="294"/>
      <c r="IQ80" s="24"/>
      <c r="IR80" s="24"/>
      <c r="IS80" s="170"/>
      <c r="IT80"/>
      <c r="IU80" s="170"/>
      <c r="IV80" s="274"/>
      <c r="IW80" s="170"/>
      <c r="IX80" s="287"/>
      <c r="IY80" s="170"/>
      <c r="IZ80" s="170"/>
      <c r="JA80" s="170"/>
      <c r="JB80" s="170"/>
      <c r="JC80" s="170"/>
      <c r="JD80"/>
      <c r="JE80" s="170"/>
      <c r="JF80" s="276"/>
      <c r="JG80"/>
      <c r="JH80"/>
      <c r="JI80" s="277"/>
      <c r="JJ80"/>
      <c r="JK80"/>
      <c r="JL80"/>
      <c r="JM80"/>
      <c r="JN80"/>
      <c r="JO80"/>
      <c r="JP80"/>
      <c r="JQ80"/>
      <c r="JR80" s="170"/>
      <c r="JS80" s="170"/>
      <c r="JT80" s="170"/>
      <c r="JU80" s="170"/>
      <c r="JV80" s="170"/>
      <c r="JW80" s="170"/>
      <c r="JX80"/>
      <c r="JY80" s="170"/>
      <c r="JZ80" s="170"/>
      <c r="KA80" s="170"/>
      <c r="KB80" s="170"/>
      <c r="KC80" s="170"/>
      <c r="KD80" s="170"/>
      <c r="KE80"/>
    </row>
    <row r="81" spans="1:291" s="4" customFormat="1" x14ac:dyDescent="0.25">
      <c r="A81" s="311"/>
      <c r="B81" s="15" t="s">
        <v>1438</v>
      </c>
      <c r="C81" s="17" t="s">
        <v>154</v>
      </c>
      <c r="D81" s="26" t="s">
        <v>893</v>
      </c>
      <c r="E81" s="88">
        <v>44938</v>
      </c>
      <c r="F81" s="274">
        <v>45617</v>
      </c>
      <c r="G81" s="94">
        <f>DATEDIF(E81, F81, "m")</f>
        <v>22</v>
      </c>
      <c r="H81" s="16"/>
      <c r="I81" s="377"/>
      <c r="J81" s="77"/>
      <c r="K81" s="100"/>
      <c r="L81" s="121"/>
      <c r="N81" s="78"/>
      <c r="O81" s="22"/>
      <c r="P81" s="121"/>
      <c r="Q81" s="121"/>
      <c r="R81" s="121"/>
      <c r="S81" s="121"/>
      <c r="T81" s="342"/>
      <c r="U81" s="130"/>
      <c r="V81" s="130"/>
      <c r="W81" s="130"/>
      <c r="X81" s="129"/>
      <c r="Y81" s="129"/>
      <c r="Z81" s="132"/>
      <c r="AA81" s="129"/>
      <c r="AB81" s="133"/>
      <c r="AC81" s="134"/>
      <c r="AD81" s="135"/>
      <c r="AE81" s="136"/>
      <c r="AF81" s="393"/>
      <c r="AG81" s="393"/>
      <c r="AH81" s="393"/>
      <c r="AI81" s="393"/>
      <c r="AJ81" s="393"/>
      <c r="AK81" s="394"/>
      <c r="AL81" s="133"/>
      <c r="AM81" s="137"/>
      <c r="AN81" s="137"/>
      <c r="AO81" s="137"/>
      <c r="AP81" s="137"/>
      <c r="AQ81" s="137"/>
      <c r="AR81" s="137"/>
      <c r="AS81" s="137"/>
      <c r="AT81" s="137"/>
      <c r="AU81" s="137"/>
      <c r="AV81" s="137"/>
      <c r="AW81" s="137"/>
      <c r="AX81" s="137"/>
      <c r="AY81" s="137"/>
      <c r="AZ81" s="137"/>
      <c r="BA81" s="133"/>
      <c r="BB81" s="137"/>
      <c r="BC81" s="137"/>
      <c r="BD81" s="137"/>
      <c r="BE81" s="137"/>
      <c r="BF81" s="137"/>
      <c r="BG81" s="137"/>
      <c r="BH81" s="138"/>
      <c r="BI81" s="137"/>
      <c r="BJ81" s="137"/>
      <c r="BK81" s="137"/>
      <c r="BL81" s="137"/>
      <c r="BM81" s="139"/>
      <c r="BN81" s="137"/>
      <c r="BO81" s="137"/>
      <c r="BP81" s="137"/>
      <c r="BQ81" s="137"/>
      <c r="BR81" s="138"/>
      <c r="BS81" s="138"/>
      <c r="BT81" s="137"/>
      <c r="BU81" s="137"/>
      <c r="BV81" s="137"/>
      <c r="BW81" s="138"/>
      <c r="BX81" s="137"/>
      <c r="BY81" s="137"/>
      <c r="BZ81" s="138"/>
      <c r="CA81" s="138"/>
      <c r="CB81" s="137"/>
      <c r="CC81" s="137"/>
      <c r="CD81" s="186"/>
      <c r="CE81" s="186"/>
      <c r="CF81" s="186"/>
      <c r="CG81" s="186"/>
      <c r="CH81" s="137"/>
      <c r="CI81" s="137"/>
      <c r="CJ81" s="137"/>
      <c r="CK81" s="138"/>
      <c r="CL81" s="137"/>
      <c r="CM81" s="137"/>
      <c r="CN81" s="186"/>
      <c r="CO81" s="137"/>
      <c r="CP81" s="137"/>
      <c r="CQ81" s="137"/>
      <c r="CR81" s="137"/>
      <c r="CS81" s="137"/>
      <c r="CT81" s="137"/>
      <c r="CU81" s="137"/>
      <c r="CV81" s="137"/>
      <c r="CW81" s="137"/>
      <c r="CX81" s="186"/>
      <c r="CY81" s="138"/>
      <c r="CZ81" s="137"/>
      <c r="DA81" s="137"/>
      <c r="DB81" s="186"/>
      <c r="DC81" s="139"/>
      <c r="DD81" s="133"/>
      <c r="DE81" s="137"/>
      <c r="DF81" s="137"/>
      <c r="DG81" s="137"/>
      <c r="DH81" s="137"/>
      <c r="DI81" s="137"/>
      <c r="DJ81" s="186"/>
      <c r="DK81" s="137"/>
      <c r="DL81" s="137"/>
      <c r="DM81" s="137"/>
      <c r="DN81" s="137"/>
      <c r="DO81" s="137"/>
      <c r="DP81" s="137"/>
      <c r="DQ81" s="133"/>
      <c r="DR81" s="133"/>
      <c r="DS81" s="186"/>
      <c r="DT81" s="138"/>
      <c r="DU81" s="138"/>
      <c r="DV81" s="138"/>
      <c r="DW81" s="138"/>
      <c r="DX81" s="186"/>
      <c r="DY81" s="138"/>
      <c r="DZ81" s="138"/>
      <c r="EA81" s="137"/>
      <c r="EB81" s="137"/>
      <c r="EC81" s="137"/>
      <c r="ED81" s="137"/>
      <c r="EE81" s="137"/>
      <c r="EF81" s="186"/>
      <c r="EG81" s="137"/>
      <c r="EH81" s="137"/>
      <c r="EI81" s="137"/>
      <c r="EJ81" s="137"/>
      <c r="EK81" s="137"/>
      <c r="EL81" s="137"/>
      <c r="EM81" s="137"/>
      <c r="EN81" s="137"/>
      <c r="EO81" s="137"/>
      <c r="EP81" s="137"/>
      <c r="EQ81" s="137"/>
      <c r="ER81" s="137"/>
      <c r="ES81" s="137"/>
      <c r="ET81" s="137"/>
      <c r="EU81" s="137"/>
      <c r="EV81" s="137"/>
      <c r="EW81" s="137"/>
      <c r="EX81" s="137"/>
      <c r="EY81" s="137"/>
      <c r="EZ81" s="137"/>
      <c r="FA81" s="137"/>
      <c r="FB81" s="186"/>
      <c r="FC81" s="137"/>
      <c r="FD81" s="137"/>
      <c r="FE81" s="137"/>
      <c r="FF81" s="137"/>
      <c r="FG81" s="137"/>
      <c r="FH81" s="328"/>
      <c r="FI81" s="328"/>
      <c r="FJ81" s="328"/>
      <c r="FK81" s="328"/>
      <c r="FL81" s="328"/>
      <c r="FM81" s="328"/>
      <c r="FN81" s="328"/>
      <c r="FO81" s="328"/>
      <c r="FP81" s="328"/>
      <c r="FQ81" s="328"/>
      <c r="FR81" s="328"/>
      <c r="FS81" s="328"/>
      <c r="FT81" s="328"/>
      <c r="FU81" s="328"/>
      <c r="FV81" s="328"/>
      <c r="FW81" s="328"/>
      <c r="FX81" s="328"/>
      <c r="FY81" s="328"/>
      <c r="FZ81" s="328"/>
      <c r="GA81" s="328"/>
      <c r="GB81" s="328"/>
      <c r="GC81" s="328"/>
      <c r="GD81" s="328"/>
      <c r="GE81" s="328"/>
      <c r="GF81" s="328"/>
      <c r="GG81" s="328"/>
      <c r="GH81" s="328"/>
      <c r="GI81" s="328"/>
      <c r="GJ81" s="328"/>
      <c r="GK81" s="328"/>
      <c r="GL81" s="328"/>
      <c r="GM81" s="328"/>
      <c r="GN81" s="328"/>
      <c r="GO81" s="328"/>
      <c r="GP81" s="328"/>
      <c r="GQ81" s="328"/>
      <c r="GR81" s="328"/>
      <c r="GS81" s="328"/>
      <c r="GT81" s="328"/>
      <c r="GU81" s="328"/>
      <c r="GV81" s="328"/>
      <c r="GW81" s="328"/>
      <c r="GX81" s="328"/>
      <c r="GY81" s="328"/>
      <c r="GZ81" s="5"/>
      <c r="HO81" s="59" t="s">
        <v>155</v>
      </c>
      <c r="HP81" s="62">
        <v>51</v>
      </c>
      <c r="HQ81" s="274">
        <v>44938</v>
      </c>
      <c r="HR81" s="274"/>
      <c r="HS81" s="274">
        <v>45617</v>
      </c>
      <c r="HT81" s="170">
        <v>19</v>
      </c>
      <c r="HU81" s="170">
        <v>0</v>
      </c>
      <c r="HV81" s="170">
        <v>1</v>
      </c>
      <c r="HW81" s="170">
        <v>1</v>
      </c>
      <c r="HX81" s="170">
        <v>0</v>
      </c>
      <c r="HY81" s="170">
        <v>0</v>
      </c>
      <c r="HZ81" s="170">
        <v>0</v>
      </c>
      <c r="IA81" s="170">
        <v>0</v>
      </c>
      <c r="IB81" s="170"/>
      <c r="IC81" s="170">
        <v>1</v>
      </c>
      <c r="ID81" s="170">
        <v>1</v>
      </c>
      <c r="IE81" t="s">
        <v>62</v>
      </c>
      <c r="IF81" s="170">
        <v>0</v>
      </c>
      <c r="IG81" s="276"/>
      <c r="IH81" s="276" t="s">
        <v>1876</v>
      </c>
      <c r="II81"/>
      <c r="IJ81" s="170"/>
      <c r="IK81"/>
      <c r="IL81"/>
      <c r="IM81"/>
      <c r="IN81" s="170">
        <v>1</v>
      </c>
      <c r="IO81" s="62">
        <v>0</v>
      </c>
      <c r="IP81" s="294"/>
      <c r="IQ81" s="24"/>
      <c r="IR81" s="24"/>
      <c r="IS81" s="170"/>
      <c r="IT81"/>
      <c r="IU81" s="170"/>
      <c r="IV81" s="274"/>
      <c r="IW81" s="170"/>
      <c r="IX81" s="287"/>
      <c r="IY81" s="170"/>
      <c r="IZ81" s="170"/>
      <c r="JA81" s="170"/>
      <c r="JB81" s="170"/>
      <c r="JC81" s="170"/>
      <c r="JD81"/>
      <c r="JE81" s="170"/>
      <c r="JF81" s="276"/>
      <c r="JG81"/>
      <c r="JH81"/>
      <c r="JI81" s="277"/>
      <c r="JJ81"/>
      <c r="JK81"/>
      <c r="JL81"/>
      <c r="JM81"/>
      <c r="JN81"/>
      <c r="JO81"/>
      <c r="JP81"/>
      <c r="JQ81"/>
      <c r="JR81" s="170"/>
      <c r="JS81" s="170"/>
      <c r="JT81" s="170"/>
      <c r="JU81" s="170"/>
      <c r="JV81" s="170"/>
      <c r="JW81" s="170"/>
      <c r="JX81"/>
      <c r="JY81" s="170"/>
      <c r="JZ81" s="170"/>
      <c r="KA81" s="170"/>
      <c r="KB81" s="170"/>
      <c r="KC81" s="170"/>
      <c r="KD81" s="170"/>
      <c r="KE81"/>
    </row>
    <row r="82" spans="1:291" s="4" customFormat="1" x14ac:dyDescent="0.25">
      <c r="A82" s="311"/>
      <c r="B82" s="15"/>
      <c r="C82" s="17"/>
      <c r="D82" s="26"/>
      <c r="E82" s="90"/>
      <c r="F82" s="27"/>
      <c r="G82" s="94"/>
      <c r="H82" s="16"/>
      <c r="I82" s="377"/>
      <c r="J82" s="20"/>
      <c r="K82" s="100"/>
      <c r="L82" s="85"/>
      <c r="N82" s="19"/>
      <c r="O82" s="22"/>
      <c r="P82" s="16"/>
      <c r="Q82" s="11"/>
      <c r="R82" s="11"/>
      <c r="S82" s="11"/>
      <c r="T82" s="145"/>
      <c r="U82" s="130"/>
      <c r="V82" s="130"/>
      <c r="W82" s="130"/>
      <c r="X82" s="129"/>
      <c r="Y82" s="129"/>
      <c r="Z82" s="132"/>
      <c r="AA82" s="129"/>
      <c r="AB82" s="133"/>
      <c r="AC82" s="134"/>
      <c r="AD82" s="135"/>
      <c r="AE82" s="136"/>
      <c r="AF82" s="220"/>
      <c r="AG82" s="220"/>
      <c r="AH82" s="220"/>
      <c r="AI82" s="220"/>
      <c r="AJ82" s="220"/>
      <c r="AK82" s="220"/>
      <c r="AL82" s="133"/>
      <c r="AM82" s="137"/>
      <c r="AN82" s="137"/>
      <c r="AO82" s="137"/>
      <c r="AP82" s="137"/>
      <c r="AQ82" s="137"/>
      <c r="AR82" s="137"/>
      <c r="AS82" s="137"/>
      <c r="AT82" s="137"/>
      <c r="AU82" s="137"/>
      <c r="AV82" s="137"/>
      <c r="AW82" s="137"/>
      <c r="AX82" s="137"/>
      <c r="AY82" s="137"/>
      <c r="AZ82" s="137"/>
      <c r="BA82" s="133"/>
      <c r="BB82" s="137"/>
      <c r="BC82" s="137"/>
      <c r="BD82" s="137"/>
      <c r="BE82" s="137"/>
      <c r="BF82" s="137"/>
      <c r="BG82" s="137"/>
      <c r="BH82" s="138"/>
      <c r="BI82" s="137"/>
      <c r="BJ82" s="137"/>
      <c r="BK82" s="137"/>
      <c r="BL82" s="137"/>
      <c r="BM82" s="139"/>
      <c r="BN82" s="137"/>
      <c r="BO82" s="137"/>
      <c r="BP82" s="137"/>
      <c r="BQ82" s="137"/>
      <c r="BR82" s="138"/>
      <c r="BS82" s="138"/>
      <c r="BT82" s="137"/>
      <c r="BU82" s="137"/>
      <c r="BV82" s="137"/>
      <c r="BW82" s="138"/>
      <c r="BX82" s="137"/>
      <c r="BY82" s="137"/>
      <c r="BZ82" s="138"/>
      <c r="CA82" s="138"/>
      <c r="CB82" s="137"/>
      <c r="CC82" s="137"/>
      <c r="CD82" s="186"/>
      <c r="CE82" s="186"/>
      <c r="CF82" s="186"/>
      <c r="CG82" s="186"/>
      <c r="CH82" s="137"/>
      <c r="CI82" s="137"/>
      <c r="CJ82" s="137"/>
      <c r="CK82" s="138"/>
      <c r="CL82" s="137"/>
      <c r="CM82" s="137"/>
      <c r="CN82" s="186"/>
      <c r="CO82" s="137"/>
      <c r="CP82" s="137"/>
      <c r="CQ82" s="137"/>
      <c r="CR82" s="137"/>
      <c r="CS82" s="137"/>
      <c r="CT82" s="137"/>
      <c r="CU82" s="137"/>
      <c r="CV82" s="137"/>
      <c r="CW82" s="137"/>
      <c r="CX82" s="186"/>
      <c r="CY82" s="138"/>
      <c r="CZ82" s="137"/>
      <c r="DA82" s="137"/>
      <c r="DB82" s="186"/>
      <c r="DC82" s="139"/>
      <c r="DD82" s="133"/>
      <c r="DE82" s="137"/>
      <c r="DF82" s="137"/>
      <c r="DG82" s="137"/>
      <c r="DH82" s="137"/>
      <c r="DI82" s="137"/>
      <c r="DJ82" s="186"/>
      <c r="DK82" s="137"/>
      <c r="DL82" s="137"/>
      <c r="DM82" s="137"/>
      <c r="DN82" s="137"/>
      <c r="DO82" s="137"/>
      <c r="DP82" s="137"/>
      <c r="DQ82" s="133"/>
      <c r="DR82" s="133"/>
      <c r="DS82" s="186"/>
      <c r="DT82" s="138"/>
      <c r="DU82" s="138"/>
      <c r="DV82" s="138"/>
      <c r="DW82" s="138"/>
      <c r="DX82" s="186"/>
      <c r="DY82" s="138"/>
      <c r="DZ82" s="138"/>
      <c r="EA82" s="137"/>
      <c r="EB82" s="137"/>
      <c r="EC82" s="137"/>
      <c r="ED82" s="137"/>
      <c r="EE82" s="137"/>
      <c r="EF82" s="186"/>
      <c r="EG82" s="137"/>
      <c r="EH82" s="137"/>
      <c r="EI82" s="137"/>
      <c r="EJ82" s="137"/>
      <c r="EK82" s="137"/>
      <c r="EL82" s="137"/>
      <c r="EM82" s="137"/>
      <c r="EN82" s="137"/>
      <c r="EO82" s="137"/>
      <c r="EP82" s="137"/>
      <c r="EQ82" s="137"/>
      <c r="ER82" s="137"/>
      <c r="ES82" s="137"/>
      <c r="ET82" s="137"/>
      <c r="EU82" s="137"/>
      <c r="EV82" s="137"/>
      <c r="EW82" s="137"/>
      <c r="EX82" s="137"/>
      <c r="EY82" s="137"/>
      <c r="EZ82" s="137"/>
      <c r="FA82" s="137"/>
      <c r="FB82" s="186"/>
      <c r="FC82" s="137"/>
      <c r="FD82" s="137"/>
      <c r="FE82" s="137"/>
      <c r="FF82" s="137"/>
      <c r="FG82" s="137"/>
      <c r="FH82" s="190"/>
      <c r="FI82" s="190"/>
      <c r="FJ82" s="5"/>
      <c r="GZ82" s="5"/>
      <c r="HO82" s="5"/>
      <c r="HP82" s="121"/>
      <c r="HQ82" s="27"/>
      <c r="HR82" s="27"/>
      <c r="HS82" s="27"/>
      <c r="HT82" s="121"/>
      <c r="HU82" s="121"/>
      <c r="HV82" s="28"/>
      <c r="HW82" s="28"/>
      <c r="HX82" s="28"/>
      <c r="HY82" s="28"/>
      <c r="HZ82" s="28"/>
      <c r="IA82" s="28"/>
      <c r="IB82" s="28"/>
      <c r="IC82" s="28"/>
      <c r="ID82" s="28"/>
      <c r="IE82" s="25"/>
      <c r="IF82" s="28"/>
      <c r="IG82" s="29"/>
      <c r="IH82" s="25"/>
      <c r="II82" s="28"/>
      <c r="IJ82" s="25"/>
      <c r="IK82" s="25"/>
      <c r="IL82" s="25"/>
      <c r="IM82" s="25"/>
      <c r="IN82" s="28"/>
      <c r="IO82" s="25"/>
      <c r="IP82" s="294"/>
      <c r="IQ82" s="24"/>
      <c r="IR82" s="24"/>
      <c r="IS82" s="170"/>
      <c r="IT82"/>
      <c r="IU82" s="170"/>
      <c r="IV82" s="274"/>
      <c r="IW82" s="170"/>
      <c r="IX82" s="287"/>
      <c r="IY82" s="170"/>
      <c r="IZ82" s="170"/>
      <c r="JA82" s="170"/>
      <c r="JB82" s="170"/>
      <c r="JC82" s="170"/>
      <c r="JD82"/>
      <c r="JE82" s="170"/>
      <c r="JF82" s="276"/>
      <c r="JG82"/>
      <c r="JH82"/>
      <c r="JI82" s="277"/>
      <c r="JJ82"/>
      <c r="JK82"/>
      <c r="JL82"/>
      <c r="JM82"/>
      <c r="JN82"/>
      <c r="JO82"/>
      <c r="JP82"/>
      <c r="JQ82"/>
      <c r="JR82" s="170"/>
      <c r="JS82" s="170"/>
      <c r="JT82" s="170"/>
      <c r="JU82" s="170"/>
      <c r="JV82" s="170"/>
      <c r="JW82" s="170"/>
      <c r="JX82"/>
      <c r="JY82" s="170"/>
      <c r="JZ82" s="170"/>
      <c r="KA82" s="170"/>
      <c r="KB82" s="170"/>
      <c r="KC82" s="170"/>
      <c r="KD82" s="170"/>
      <c r="KE82"/>
    </row>
    <row r="83" spans="1:291" s="4" customFormat="1" x14ac:dyDescent="0.25">
      <c r="A83" s="311"/>
      <c r="B83" s="35" t="s">
        <v>1584</v>
      </c>
      <c r="C83" s="17" t="s">
        <v>156</v>
      </c>
      <c r="D83" s="26"/>
      <c r="E83" s="88">
        <v>36242</v>
      </c>
      <c r="F83" s="27"/>
      <c r="G83" s="94"/>
      <c r="H83" s="16"/>
      <c r="I83" s="377"/>
      <c r="J83" s="348" t="s">
        <v>153</v>
      </c>
      <c r="K83" s="100"/>
      <c r="L83" s="85"/>
      <c r="N83" s="19"/>
      <c r="O83" s="22"/>
      <c r="P83" s="16"/>
      <c r="Q83" s="11"/>
      <c r="R83" s="11"/>
      <c r="S83" s="11"/>
      <c r="T83" s="145"/>
      <c r="U83" s="130"/>
      <c r="V83" s="130"/>
      <c r="W83" s="130"/>
      <c r="X83" s="129"/>
      <c r="Y83" s="129"/>
      <c r="Z83" s="132"/>
      <c r="AA83" s="129"/>
      <c r="AB83" s="133"/>
      <c r="AC83" s="134"/>
      <c r="AD83" s="135"/>
      <c r="AE83" s="136"/>
      <c r="AF83" s="220"/>
      <c r="AG83" s="220"/>
      <c r="AH83" s="220"/>
      <c r="AI83" s="220"/>
      <c r="AJ83" s="220"/>
      <c r="AK83" s="220"/>
      <c r="AL83" s="133"/>
      <c r="AM83" s="137"/>
      <c r="AN83" s="137"/>
      <c r="AO83" s="137"/>
      <c r="AP83" s="137"/>
      <c r="AQ83" s="137"/>
      <c r="AR83" s="137"/>
      <c r="AS83" s="137"/>
      <c r="AT83" s="137"/>
      <c r="AU83" s="137"/>
      <c r="AV83" s="137"/>
      <c r="AW83" s="137"/>
      <c r="AX83" s="137"/>
      <c r="AY83" s="137"/>
      <c r="AZ83" s="137"/>
      <c r="BA83" s="133"/>
      <c r="BB83" s="137"/>
      <c r="BC83" s="137"/>
      <c r="BD83" s="137"/>
      <c r="BE83" s="137"/>
      <c r="BF83" s="137"/>
      <c r="BG83" s="137"/>
      <c r="BH83" s="138"/>
      <c r="BI83" s="137"/>
      <c r="BJ83" s="137"/>
      <c r="BK83" s="137"/>
      <c r="BL83" s="137"/>
      <c r="BM83" s="139"/>
      <c r="BN83" s="137"/>
      <c r="BO83" s="137"/>
      <c r="BP83" s="137"/>
      <c r="BQ83" s="137"/>
      <c r="BR83" s="138"/>
      <c r="BS83" s="138"/>
      <c r="BT83" s="137"/>
      <c r="BU83" s="137"/>
      <c r="BV83" s="137"/>
      <c r="BW83" s="138"/>
      <c r="BX83" s="137"/>
      <c r="BY83" s="137"/>
      <c r="BZ83" s="138"/>
      <c r="CA83" s="138"/>
      <c r="CB83" s="137"/>
      <c r="CC83" s="137"/>
      <c r="CD83" s="186"/>
      <c r="CE83" s="186"/>
      <c r="CF83" s="186"/>
      <c r="CG83" s="186"/>
      <c r="CH83" s="137"/>
      <c r="CI83" s="137"/>
      <c r="CJ83" s="137"/>
      <c r="CK83" s="138"/>
      <c r="CL83" s="137"/>
      <c r="CM83" s="137"/>
      <c r="CN83" s="186"/>
      <c r="CO83" s="137"/>
      <c r="CP83" s="137"/>
      <c r="CQ83" s="137"/>
      <c r="CR83" s="137"/>
      <c r="CS83" s="137"/>
      <c r="CT83" s="137"/>
      <c r="CU83" s="137"/>
      <c r="CV83" s="137"/>
      <c r="CW83" s="137"/>
      <c r="CX83" s="186"/>
      <c r="CY83" s="138"/>
      <c r="CZ83" s="137"/>
      <c r="DA83" s="137"/>
      <c r="DB83" s="186"/>
      <c r="DC83" s="139"/>
      <c r="DD83" s="133"/>
      <c r="DE83" s="137"/>
      <c r="DF83" s="137"/>
      <c r="DG83" s="137"/>
      <c r="DH83" s="137"/>
      <c r="DI83" s="137"/>
      <c r="DJ83" s="186"/>
      <c r="DK83" s="137"/>
      <c r="DL83" s="137"/>
      <c r="DM83" s="137"/>
      <c r="DN83" s="137"/>
      <c r="DO83" s="137"/>
      <c r="DP83" s="137"/>
      <c r="DQ83" s="133"/>
      <c r="DR83" s="133"/>
      <c r="DS83" s="186"/>
      <c r="DT83" s="138"/>
      <c r="DU83" s="138"/>
      <c r="DV83" s="138"/>
      <c r="DW83" s="138"/>
      <c r="DX83" s="186"/>
      <c r="DY83" s="138"/>
      <c r="DZ83" s="138"/>
      <c r="EA83" s="137"/>
      <c r="EB83" s="137"/>
      <c r="EC83" s="137"/>
      <c r="ED83" s="137"/>
      <c r="EE83" s="137"/>
      <c r="EF83" s="186"/>
      <c r="EG83" s="137"/>
      <c r="EH83" s="137"/>
      <c r="EI83" s="137"/>
      <c r="EJ83" s="137"/>
      <c r="EK83" s="137"/>
      <c r="EL83" s="137"/>
      <c r="EM83" s="137"/>
      <c r="EN83" s="137"/>
      <c r="EO83" s="137"/>
      <c r="EP83" s="137"/>
      <c r="EQ83" s="137"/>
      <c r="ER83" s="137"/>
      <c r="ES83" s="137"/>
      <c r="ET83" s="137"/>
      <c r="EU83" s="137"/>
      <c r="EV83" s="137"/>
      <c r="EW83" s="137"/>
      <c r="EX83" s="137"/>
      <c r="EY83" s="137"/>
      <c r="EZ83" s="137"/>
      <c r="FA83" s="137"/>
      <c r="FB83" s="186"/>
      <c r="FC83" s="137"/>
      <c r="FD83" s="137"/>
      <c r="FE83" s="137"/>
      <c r="FF83" s="137"/>
      <c r="FG83" s="137"/>
      <c r="FH83" s="190"/>
      <c r="FI83" s="190"/>
      <c r="FJ83" s="5"/>
      <c r="GZ83" s="5"/>
      <c r="HO83" s="5"/>
      <c r="HP83" s="121"/>
      <c r="HQ83" s="27"/>
      <c r="HR83" s="27"/>
      <c r="HS83" s="27"/>
      <c r="HT83" s="121"/>
      <c r="HU83" s="121"/>
      <c r="HV83" s="28"/>
      <c r="HW83" s="28"/>
      <c r="HX83" s="28"/>
      <c r="HY83" s="28"/>
      <c r="HZ83" s="28"/>
      <c r="IA83" s="28"/>
      <c r="IB83" s="28"/>
      <c r="IC83" s="28"/>
      <c r="ID83" s="28"/>
      <c r="IE83" s="25"/>
      <c r="IF83" s="28"/>
      <c r="IG83" s="29"/>
      <c r="IH83" s="25"/>
      <c r="II83" s="28"/>
      <c r="IJ83" s="25"/>
      <c r="IK83" s="25"/>
      <c r="IL83" s="25"/>
      <c r="IM83" s="25"/>
      <c r="IN83" s="28"/>
      <c r="IO83" s="25"/>
      <c r="IP83" s="294" t="s">
        <v>1584</v>
      </c>
      <c r="IQ83" s="289" t="s">
        <v>1585</v>
      </c>
      <c r="IR83" s="289" t="s">
        <v>1586</v>
      </c>
      <c r="IS83" s="170" t="s">
        <v>1433</v>
      </c>
      <c r="IT83" s="170"/>
      <c r="IU83" s="170">
        <v>1</v>
      </c>
      <c r="IV83" s="274">
        <v>36242</v>
      </c>
      <c r="IW83" s="170">
        <v>1976</v>
      </c>
      <c r="IX83" s="170">
        <v>1999</v>
      </c>
      <c r="IY83"/>
      <c r="IZ83"/>
      <c r="JA83" s="170">
        <f>+IX83-IW83</f>
        <v>23</v>
      </c>
      <c r="JB83" s="170"/>
      <c r="JC83" s="170" t="s">
        <v>1407</v>
      </c>
      <c r="JD83" s="170"/>
      <c r="JE83" s="170">
        <v>1</v>
      </c>
      <c r="JF83" t="s">
        <v>1422</v>
      </c>
      <c r="JG83" s="170">
        <v>1</v>
      </c>
      <c r="JH83" s="170"/>
      <c r="JI83" s="170"/>
      <c r="JJ83" s="170"/>
      <c r="JK83"/>
      <c r="JL83"/>
      <c r="JM83" s="279"/>
      <c r="JN83" t="s">
        <v>1409</v>
      </c>
      <c r="JO83" t="s">
        <v>1409</v>
      </c>
      <c r="JP83" t="s">
        <v>1412</v>
      </c>
      <c r="JQ83" t="s">
        <v>1420</v>
      </c>
      <c r="JR83" s="170">
        <v>1</v>
      </c>
      <c r="JS83" s="170">
        <v>4</v>
      </c>
      <c r="JT83" s="170">
        <v>0</v>
      </c>
      <c r="JU83" s="170">
        <v>0</v>
      </c>
      <c r="JV83" s="170">
        <v>0</v>
      </c>
      <c r="JW83" s="170">
        <v>0</v>
      </c>
      <c r="JX83"/>
      <c r="JY83" s="170">
        <v>0</v>
      </c>
      <c r="JZ83" s="170">
        <v>0</v>
      </c>
      <c r="KA83" s="170">
        <v>1</v>
      </c>
      <c r="KB83" s="170">
        <v>0</v>
      </c>
      <c r="KC83" s="170">
        <v>0</v>
      </c>
      <c r="KD83" s="170"/>
      <c r="KE83"/>
    </row>
    <row r="84" spans="1:291" s="4" customFormat="1" x14ac:dyDescent="0.25">
      <c r="A84" s="311"/>
      <c r="B84" s="15"/>
      <c r="C84" s="17"/>
      <c r="D84" s="26"/>
      <c r="E84" s="90"/>
      <c r="F84" s="27"/>
      <c r="G84" s="94"/>
      <c r="H84" s="16"/>
      <c r="I84" s="377"/>
      <c r="J84" s="20"/>
      <c r="K84" s="100"/>
      <c r="L84" s="85"/>
      <c r="N84" s="19"/>
      <c r="O84" s="22"/>
      <c r="P84" s="16"/>
      <c r="Q84" s="11"/>
      <c r="R84" s="11"/>
      <c r="S84" s="11"/>
      <c r="T84" s="145"/>
      <c r="U84" s="130"/>
      <c r="V84" s="130"/>
      <c r="W84" s="130"/>
      <c r="X84" s="129"/>
      <c r="Y84" s="129"/>
      <c r="Z84" s="132"/>
      <c r="AA84" s="129"/>
      <c r="AB84" s="133"/>
      <c r="AC84" s="134"/>
      <c r="AD84" s="135"/>
      <c r="AE84" s="136"/>
      <c r="AF84" s="220"/>
      <c r="AG84" s="220"/>
      <c r="AH84" s="220"/>
      <c r="AI84" s="220"/>
      <c r="AJ84" s="220"/>
      <c r="AK84" s="220"/>
      <c r="AL84" s="133"/>
      <c r="AM84" s="137"/>
      <c r="AN84" s="137"/>
      <c r="AO84" s="137"/>
      <c r="AP84" s="137"/>
      <c r="AQ84" s="137"/>
      <c r="AR84" s="137"/>
      <c r="AS84" s="137"/>
      <c r="AT84" s="137"/>
      <c r="AU84" s="137"/>
      <c r="AV84" s="137"/>
      <c r="AW84" s="137"/>
      <c r="AX84" s="137"/>
      <c r="AY84" s="137"/>
      <c r="AZ84" s="137"/>
      <c r="BA84" s="133"/>
      <c r="BB84" s="137"/>
      <c r="BC84" s="137"/>
      <c r="BD84" s="137"/>
      <c r="BE84" s="137"/>
      <c r="BF84" s="137"/>
      <c r="BG84" s="137"/>
      <c r="BH84" s="138"/>
      <c r="BI84" s="137"/>
      <c r="BJ84" s="137"/>
      <c r="BK84" s="137"/>
      <c r="BL84" s="137"/>
      <c r="BM84" s="139"/>
      <c r="BN84" s="137"/>
      <c r="BO84" s="137"/>
      <c r="BP84" s="137"/>
      <c r="BQ84" s="137"/>
      <c r="BR84" s="138"/>
      <c r="BS84" s="138"/>
      <c r="BT84" s="137"/>
      <c r="BU84" s="137"/>
      <c r="BV84" s="137"/>
      <c r="BW84" s="138"/>
      <c r="BX84" s="137"/>
      <c r="BY84" s="137"/>
      <c r="BZ84" s="138"/>
      <c r="CA84" s="138"/>
      <c r="CB84" s="137"/>
      <c r="CC84" s="137"/>
      <c r="CD84" s="186"/>
      <c r="CE84" s="186"/>
      <c r="CF84" s="186"/>
      <c r="CG84" s="186"/>
      <c r="CH84" s="137"/>
      <c r="CI84" s="137"/>
      <c r="CJ84" s="137"/>
      <c r="CK84" s="138"/>
      <c r="CL84" s="137"/>
      <c r="CM84" s="137"/>
      <c r="CN84" s="186"/>
      <c r="CO84" s="137"/>
      <c r="CP84" s="137"/>
      <c r="CQ84" s="137"/>
      <c r="CR84" s="137"/>
      <c r="CS84" s="137"/>
      <c r="CT84" s="137"/>
      <c r="CU84" s="137"/>
      <c r="CV84" s="137"/>
      <c r="CW84" s="137"/>
      <c r="CX84" s="186"/>
      <c r="CY84" s="138"/>
      <c r="CZ84" s="137"/>
      <c r="DA84" s="137"/>
      <c r="DB84" s="186"/>
      <c r="DC84" s="139"/>
      <c r="DD84" s="133"/>
      <c r="DE84" s="137"/>
      <c r="DF84" s="137"/>
      <c r="DG84" s="137"/>
      <c r="DH84" s="137"/>
      <c r="DI84" s="137"/>
      <c r="DJ84" s="186"/>
      <c r="DK84" s="137"/>
      <c r="DL84" s="137"/>
      <c r="DM84" s="137"/>
      <c r="DN84" s="137"/>
      <c r="DO84" s="137"/>
      <c r="DP84" s="137"/>
      <c r="DQ84" s="133"/>
      <c r="DR84" s="133"/>
      <c r="DS84" s="186"/>
      <c r="DT84" s="138"/>
      <c r="DU84" s="138"/>
      <c r="DV84" s="138"/>
      <c r="DW84" s="138"/>
      <c r="DX84" s="186"/>
      <c r="DY84" s="138"/>
      <c r="DZ84" s="138"/>
      <c r="EA84" s="137"/>
      <c r="EB84" s="137"/>
      <c r="EC84" s="137"/>
      <c r="ED84" s="137"/>
      <c r="EE84" s="137"/>
      <c r="EF84" s="186"/>
      <c r="EG84" s="137"/>
      <c r="EH84" s="137"/>
      <c r="EI84" s="137"/>
      <c r="EJ84" s="137"/>
      <c r="EK84" s="137"/>
      <c r="EL84" s="137"/>
      <c r="EM84" s="137"/>
      <c r="EN84" s="137"/>
      <c r="EO84" s="137"/>
      <c r="EP84" s="137"/>
      <c r="EQ84" s="137"/>
      <c r="ER84" s="137"/>
      <c r="ES84" s="137"/>
      <c r="ET84" s="137"/>
      <c r="EU84" s="137"/>
      <c r="EV84" s="137"/>
      <c r="EW84" s="137"/>
      <c r="EX84" s="137"/>
      <c r="EY84" s="137"/>
      <c r="EZ84" s="137"/>
      <c r="FA84" s="137"/>
      <c r="FB84" s="186"/>
      <c r="FC84" s="137"/>
      <c r="FD84" s="137"/>
      <c r="FE84" s="137"/>
      <c r="FF84" s="137"/>
      <c r="FG84" s="137"/>
      <c r="FH84" s="190"/>
      <c r="FI84" s="190"/>
      <c r="FJ84" s="5"/>
      <c r="GZ84" s="5"/>
      <c r="HO84" s="5"/>
      <c r="HP84" s="121"/>
      <c r="HQ84" s="27"/>
      <c r="HR84" s="27"/>
      <c r="HS84" s="27"/>
      <c r="HT84" s="121"/>
      <c r="HU84" s="121"/>
      <c r="HV84" s="28"/>
      <c r="HW84" s="28"/>
      <c r="HX84" s="28"/>
      <c r="HY84" s="28"/>
      <c r="HZ84" s="28"/>
      <c r="IA84" s="28"/>
      <c r="IB84" s="28"/>
      <c r="IC84" s="28"/>
      <c r="ID84" s="28"/>
      <c r="IE84" s="25"/>
      <c r="IF84" s="28"/>
      <c r="IG84" s="29"/>
      <c r="IH84" s="25"/>
      <c r="II84" s="28"/>
      <c r="IJ84" s="25"/>
      <c r="IK84" s="25"/>
      <c r="IL84" s="25"/>
      <c r="IM84" s="25"/>
      <c r="IN84" s="28"/>
      <c r="IO84" s="25"/>
      <c r="IP84" s="294"/>
      <c r="IQ84" s="24"/>
      <c r="IR84" s="24"/>
      <c r="IS84" s="170"/>
      <c r="IT84"/>
      <c r="IU84" s="170"/>
      <c r="IV84" s="274"/>
      <c r="IW84" s="170"/>
      <c r="IX84" s="287"/>
      <c r="IY84" s="170"/>
      <c r="IZ84" s="170"/>
      <c r="JA84" s="170"/>
      <c r="JB84" s="170"/>
      <c r="JC84" s="170"/>
      <c r="JD84"/>
      <c r="JE84" s="170"/>
      <c r="JF84" s="276"/>
      <c r="JG84"/>
      <c r="JH84"/>
      <c r="JI84" s="277"/>
      <c r="JJ84"/>
      <c r="JK84"/>
      <c r="JL84"/>
      <c r="JM84"/>
      <c r="JN84"/>
      <c r="JO84"/>
      <c r="JP84"/>
      <c r="JQ84"/>
      <c r="JR84" s="170"/>
      <c r="JS84" s="170"/>
      <c r="JT84" s="170"/>
      <c r="JU84" s="170"/>
      <c r="JV84" s="170"/>
      <c r="JW84" s="170"/>
      <c r="JX84"/>
      <c r="JY84" s="170"/>
      <c r="JZ84" s="170"/>
      <c r="KA84" s="170"/>
      <c r="KB84" s="170"/>
      <c r="KC84" s="170"/>
      <c r="KD84" s="170"/>
      <c r="KE84"/>
    </row>
    <row r="85" spans="1:291" s="4" customFormat="1" x14ac:dyDescent="0.25">
      <c r="A85" s="311"/>
      <c r="B85" s="15" t="s">
        <v>1441</v>
      </c>
      <c r="C85" s="17" t="s">
        <v>157</v>
      </c>
      <c r="D85" s="26" t="s">
        <v>158</v>
      </c>
      <c r="E85" s="88">
        <v>43979</v>
      </c>
      <c r="F85" s="23"/>
      <c r="G85" s="94"/>
      <c r="H85" s="51"/>
      <c r="I85" s="377">
        <v>0</v>
      </c>
      <c r="J85" s="20">
        <v>44119</v>
      </c>
      <c r="K85" s="100">
        <f t="shared" ref="K85:K90" si="7">DATEDIF(E85, J85, "m")</f>
        <v>4</v>
      </c>
      <c r="L85" s="85">
        <v>1</v>
      </c>
      <c r="M85" s="4" t="s">
        <v>159</v>
      </c>
      <c r="N85" s="34">
        <v>286.8</v>
      </c>
      <c r="O85" s="22"/>
      <c r="P85" s="16">
        <v>3</v>
      </c>
      <c r="Q85" s="11"/>
      <c r="R85" s="11"/>
      <c r="S85" s="11"/>
      <c r="T85" s="145">
        <v>13596</v>
      </c>
      <c r="U85" s="130" t="s">
        <v>162</v>
      </c>
      <c r="V85" s="130" t="s">
        <v>162</v>
      </c>
      <c r="W85" s="130" t="s">
        <v>1031</v>
      </c>
      <c r="X85" s="131">
        <v>7809245378</v>
      </c>
      <c r="Y85" s="129">
        <f ca="1">ROUNDDOWN(YEARFRAC(DATE(IF(VALUE(LEFT(X85,2))&lt;VALUE(RIGHT(YEAR(TODAY()),2)),"20","19")&amp;LEFT(X85,2),IF(VALUE(MID(X85,3,1))&gt;4,MID(X85,3,2)-50,MID(X85,3,2)),MID(X85,5,2)),Z85,1),0)</f>
        <v>42</v>
      </c>
      <c r="Z85" s="132">
        <v>44119</v>
      </c>
      <c r="AA85" s="129">
        <v>1</v>
      </c>
      <c r="AB85" s="133">
        <v>0</v>
      </c>
      <c r="AC85" s="134" t="s">
        <v>53</v>
      </c>
      <c r="AD85" s="135" t="s">
        <v>1022</v>
      </c>
      <c r="AE85" s="136" t="s">
        <v>1326</v>
      </c>
      <c r="AF85" s="200">
        <v>33.799999999999997</v>
      </c>
      <c r="AG85" s="200">
        <v>9.1999999999999993</v>
      </c>
      <c r="AH85" s="200">
        <v>52.8</v>
      </c>
      <c r="AI85" s="200">
        <v>2.1</v>
      </c>
      <c r="AJ85" s="200">
        <v>2.1</v>
      </c>
      <c r="AK85" s="200">
        <v>1.95</v>
      </c>
      <c r="AL85" s="137">
        <v>37.4</v>
      </c>
      <c r="AM85" s="137">
        <v>66.7</v>
      </c>
      <c r="AN85" s="137">
        <v>52.8</v>
      </c>
      <c r="AO85" s="137">
        <v>47.2</v>
      </c>
      <c r="AP85" s="137">
        <f>AN85/AO85</f>
        <v>1.1186440677966101</v>
      </c>
      <c r="AQ85" s="137">
        <v>1.59</v>
      </c>
      <c r="AR85" s="137">
        <v>2.2000000000000002</v>
      </c>
      <c r="AS85" s="137">
        <v>3.36</v>
      </c>
      <c r="AT85" s="137">
        <v>4.49</v>
      </c>
      <c r="AU85" s="137">
        <v>4.45</v>
      </c>
      <c r="AV85" s="155">
        <v>25.4</v>
      </c>
      <c r="AW85" s="155">
        <v>58.7</v>
      </c>
      <c r="AX85" s="156">
        <v>17.100000000000001</v>
      </c>
      <c r="AY85" s="137">
        <v>19.899999999999999</v>
      </c>
      <c r="AZ85" s="137">
        <v>4.37</v>
      </c>
      <c r="BA85" s="137">
        <v>23</v>
      </c>
      <c r="BB85" s="137">
        <v>7.26</v>
      </c>
      <c r="BC85" s="137">
        <v>30.6</v>
      </c>
      <c r="BD85" s="137">
        <v>0.15</v>
      </c>
      <c r="BE85" s="137">
        <v>14.9</v>
      </c>
      <c r="BF85" s="137">
        <f>DL85+DN85</f>
        <v>18.2</v>
      </c>
      <c r="BG85" s="137">
        <v>13.8</v>
      </c>
      <c r="BH85" s="133">
        <v>3333</v>
      </c>
      <c r="BI85" s="137">
        <v>9</v>
      </c>
      <c r="BJ85" s="137">
        <v>6.21</v>
      </c>
      <c r="BK85" s="155">
        <v>22.8</v>
      </c>
      <c r="BL85" s="137">
        <v>76.2</v>
      </c>
      <c r="BM85" s="187">
        <v>1.4E-2</v>
      </c>
      <c r="BN85" s="137">
        <v>10.1</v>
      </c>
      <c r="BO85" s="155">
        <v>94.2</v>
      </c>
      <c r="BP85" s="137">
        <v>4.47</v>
      </c>
      <c r="BQ85" s="156">
        <v>1.36</v>
      </c>
      <c r="BR85" s="138">
        <v>5577</v>
      </c>
      <c r="BS85" s="138">
        <f>CY85/9</f>
        <v>2425.6666666666665</v>
      </c>
      <c r="BT85" s="137">
        <v>38.799999999999997</v>
      </c>
      <c r="BU85" s="137">
        <v>10</v>
      </c>
      <c r="BV85" s="137">
        <v>46.8</v>
      </c>
      <c r="BW85" s="158">
        <v>806</v>
      </c>
      <c r="BX85" s="137">
        <v>20.7</v>
      </c>
      <c r="BY85" s="155">
        <v>92.8</v>
      </c>
      <c r="BZ85" s="133">
        <v>2785</v>
      </c>
      <c r="CA85" s="133">
        <v>6129</v>
      </c>
      <c r="CB85" s="137">
        <v>2.2799999999999998</v>
      </c>
      <c r="CC85" s="155">
        <v>3.12</v>
      </c>
      <c r="CD85" s="186" t="s">
        <v>1275</v>
      </c>
      <c r="CE85" s="186">
        <f>AL85+BN85+BV85+CC85+CB85</f>
        <v>99.7</v>
      </c>
      <c r="CF85" s="186" t="s">
        <v>1275</v>
      </c>
      <c r="CG85" s="186">
        <f>AM85+BI85+BE85+(DC85*100/AL85)+(CC85*100/AL85)</f>
        <v>100.06524064171124</v>
      </c>
      <c r="CH85" s="137">
        <v>2.09</v>
      </c>
      <c r="CI85" s="137">
        <f>CH85*100/AM85</f>
        <v>3.1334332833583205</v>
      </c>
      <c r="CJ85" s="137">
        <v>9.92</v>
      </c>
      <c r="CK85" s="138">
        <f>CJ85*BI85*AL85*AK85/1000</f>
        <v>6.5111904000000003</v>
      </c>
      <c r="CL85" s="137">
        <v>0.23</v>
      </c>
      <c r="CM85" s="156">
        <v>4.87</v>
      </c>
      <c r="CN85" s="186" t="s">
        <v>1275</v>
      </c>
      <c r="CO85" s="137">
        <v>0.37</v>
      </c>
      <c r="CP85" s="137">
        <v>1.46</v>
      </c>
      <c r="CQ85" s="137">
        <v>15.9</v>
      </c>
      <c r="CR85" s="155">
        <v>65.900000000000006</v>
      </c>
      <c r="CS85" s="137">
        <v>8.15</v>
      </c>
      <c r="CT85" s="137">
        <v>10.1</v>
      </c>
      <c r="CU85" s="137">
        <v>50.5</v>
      </c>
      <c r="CV85" s="137">
        <v>2.48</v>
      </c>
      <c r="CW85" s="137"/>
      <c r="CX85" s="186" t="s">
        <v>1275</v>
      </c>
      <c r="CY85" s="133">
        <v>21831</v>
      </c>
      <c r="CZ85" s="137">
        <v>1.38</v>
      </c>
      <c r="DA85" s="137">
        <v>27.3</v>
      </c>
      <c r="DB85" s="186" t="s">
        <v>1275</v>
      </c>
      <c r="DC85" s="191">
        <v>0.42</v>
      </c>
      <c r="DD85" s="162">
        <v>7009</v>
      </c>
      <c r="DE85" s="137">
        <v>5.8</v>
      </c>
      <c r="DF85" s="137">
        <v>19.399999999999999</v>
      </c>
      <c r="DG85" s="137">
        <v>4.26</v>
      </c>
      <c r="DH85" s="137">
        <f>DG85-CC85</f>
        <v>1.1399999999999997</v>
      </c>
      <c r="DI85" s="137"/>
      <c r="DJ85" s="186" t="s">
        <v>1275</v>
      </c>
      <c r="DK85" s="137">
        <v>0.46</v>
      </c>
      <c r="DL85" s="137">
        <v>18.2</v>
      </c>
      <c r="DM85" s="137">
        <v>81.400000000000006</v>
      </c>
      <c r="DN85" s="187">
        <v>0</v>
      </c>
      <c r="DO85" s="137">
        <v>43.6</v>
      </c>
      <c r="DP85" s="137">
        <v>98.7</v>
      </c>
      <c r="DQ85" s="133">
        <v>1133</v>
      </c>
      <c r="DR85" s="133"/>
      <c r="DS85" s="186" t="s">
        <v>1275</v>
      </c>
      <c r="DT85" s="160">
        <f>DU85*5</f>
        <v>14010</v>
      </c>
      <c r="DU85" s="133">
        <v>2802</v>
      </c>
      <c r="DV85" s="133">
        <v>745</v>
      </c>
      <c r="DW85" s="159">
        <v>543</v>
      </c>
      <c r="DX85" s="186" t="s">
        <v>1275</v>
      </c>
      <c r="DY85" s="138">
        <f>AK85*AN85*AM85*AL85/1000</f>
        <v>256.84195679999999</v>
      </c>
      <c r="DZ85" s="138">
        <f>AK85*AM85*AO85*AL85/1000</f>
        <v>229.6011432</v>
      </c>
      <c r="EA85" s="137"/>
      <c r="EB85" s="137"/>
      <c r="EC85" s="137"/>
      <c r="ED85" s="137"/>
      <c r="EE85" s="137"/>
      <c r="EF85" s="186" t="s">
        <v>1275</v>
      </c>
      <c r="EG85" s="137" t="s">
        <v>1023</v>
      </c>
      <c r="EH85" s="137" t="s">
        <v>1023</v>
      </c>
      <c r="EI85" s="137" t="s">
        <v>1023</v>
      </c>
      <c r="EJ85" s="137" t="s">
        <v>1023</v>
      </c>
      <c r="EK85" s="137" t="s">
        <v>1023</v>
      </c>
      <c r="EL85" s="137" t="s">
        <v>1023</v>
      </c>
      <c r="EM85" s="137" t="s">
        <v>1023</v>
      </c>
      <c r="EN85" s="137" t="s">
        <v>1023</v>
      </c>
      <c r="EO85" s="137" t="s">
        <v>1023</v>
      </c>
      <c r="EP85" s="137" t="s">
        <v>1023</v>
      </c>
      <c r="EQ85" s="137" t="s">
        <v>1023</v>
      </c>
      <c r="ER85" s="137" t="s">
        <v>1023</v>
      </c>
      <c r="ES85" s="137" t="s">
        <v>1023</v>
      </c>
      <c r="ET85" s="137" t="s">
        <v>1023</v>
      </c>
      <c r="EU85" s="137" t="s">
        <v>1023</v>
      </c>
      <c r="EV85" s="137" t="s">
        <v>1023</v>
      </c>
      <c r="EW85" s="137" t="s">
        <v>1023</v>
      </c>
      <c r="EX85" s="137" t="s">
        <v>1023</v>
      </c>
      <c r="EY85" s="137" t="s">
        <v>1023</v>
      </c>
      <c r="EZ85" s="137" t="s">
        <v>1023</v>
      </c>
      <c r="FA85" s="137" t="s">
        <v>1023</v>
      </c>
      <c r="FB85" s="186" t="s">
        <v>1275</v>
      </c>
      <c r="FC85" s="137"/>
      <c r="FD85" s="137"/>
      <c r="FE85" s="137"/>
      <c r="FF85" s="137"/>
      <c r="FG85" s="137"/>
      <c r="FH85" s="190"/>
      <c r="FI85" s="190"/>
      <c r="FJ85" s="380" t="s">
        <v>159</v>
      </c>
      <c r="FK85" t="s">
        <v>33</v>
      </c>
      <c r="FL85" t="s">
        <v>1667</v>
      </c>
      <c r="FM85" t="s">
        <v>1659</v>
      </c>
      <c r="FN85" t="s">
        <v>1665</v>
      </c>
      <c r="FO85" t="s">
        <v>1658</v>
      </c>
      <c r="FP85" t="s">
        <v>1659</v>
      </c>
      <c r="FQ85" t="s">
        <v>1665</v>
      </c>
      <c r="FR85" t="s">
        <v>1662</v>
      </c>
      <c r="FS85" t="s">
        <v>86</v>
      </c>
      <c r="FT85" t="s">
        <v>1665</v>
      </c>
      <c r="FU85" t="s">
        <v>1663</v>
      </c>
      <c r="FV85" t="s">
        <v>1660</v>
      </c>
      <c r="FW85" t="s">
        <v>86</v>
      </c>
      <c r="FX85" t="s">
        <v>1661</v>
      </c>
      <c r="FY85" t="s">
        <v>1662</v>
      </c>
      <c r="FZ85" t="s">
        <v>1658</v>
      </c>
      <c r="GA85" t="s">
        <v>33</v>
      </c>
      <c r="GB85" t="s">
        <v>1663</v>
      </c>
      <c r="GC85" t="s">
        <v>1660</v>
      </c>
      <c r="GD85" t="s">
        <v>33</v>
      </c>
      <c r="GE85" t="s">
        <v>1660</v>
      </c>
      <c r="GF85" t="s">
        <v>1665</v>
      </c>
      <c r="GG85" t="s">
        <v>33</v>
      </c>
      <c r="GH85" t="s">
        <v>1663</v>
      </c>
      <c r="GI85" t="s">
        <v>86</v>
      </c>
      <c r="GJ85" t="s">
        <v>1660</v>
      </c>
      <c r="GK85" t="s">
        <v>33</v>
      </c>
      <c r="GL85" t="s">
        <v>86</v>
      </c>
      <c r="GM85" t="s">
        <v>1663</v>
      </c>
      <c r="GN85" t="s">
        <v>1659</v>
      </c>
      <c r="GO85" t="s">
        <v>1658</v>
      </c>
      <c r="GP85" t="s">
        <v>1664</v>
      </c>
      <c r="GQ85" t="s">
        <v>1660</v>
      </c>
      <c r="GR85" t="s">
        <v>33</v>
      </c>
      <c r="GS85" t="s">
        <v>1659</v>
      </c>
      <c r="GT85" t="s">
        <v>1659</v>
      </c>
      <c r="GU85" t="s">
        <v>1662</v>
      </c>
      <c r="GV85" t="s">
        <v>1662</v>
      </c>
      <c r="GW85" t="s">
        <v>1662</v>
      </c>
      <c r="GX85" t="s">
        <v>33</v>
      </c>
      <c r="GY85" t="s">
        <v>1660</v>
      </c>
      <c r="GZ85" s="5"/>
      <c r="HO85" s="5"/>
      <c r="HP85" s="17"/>
      <c r="HQ85" s="23"/>
      <c r="HR85" s="23"/>
      <c r="HS85" s="23"/>
      <c r="HT85" s="17"/>
      <c r="HU85" s="17"/>
      <c r="HV85" s="24"/>
      <c r="HW85" s="24"/>
      <c r="HX85" s="24"/>
      <c r="HY85" s="24"/>
      <c r="HZ85" s="24"/>
      <c r="IA85" s="24"/>
      <c r="IB85" s="24"/>
      <c r="IC85" s="24"/>
      <c r="ID85" s="24"/>
      <c r="IE85" s="24"/>
      <c r="IF85" s="24"/>
      <c r="IG85" s="24"/>
      <c r="IH85" s="24"/>
      <c r="II85" s="24"/>
      <c r="IJ85" s="24"/>
      <c r="IK85" s="24"/>
      <c r="IL85" s="24"/>
      <c r="IM85" s="24"/>
      <c r="IN85" s="25"/>
      <c r="IO85" s="25"/>
      <c r="IP85" s="294" t="s">
        <v>1441</v>
      </c>
      <c r="IQ85" s="24" t="s">
        <v>162</v>
      </c>
      <c r="IR85" s="24" t="s">
        <v>1031</v>
      </c>
      <c r="IS85" s="170" t="s">
        <v>55</v>
      </c>
      <c r="IT85" s="170">
        <v>1</v>
      </c>
      <c r="IU85"/>
      <c r="IV85" s="274">
        <v>43979</v>
      </c>
      <c r="IW85" s="170">
        <v>1978</v>
      </c>
      <c r="IX85" s="170">
        <v>2020</v>
      </c>
      <c r="IY85"/>
      <c r="IZ85"/>
      <c r="JA85" s="170">
        <v>42</v>
      </c>
      <c r="JB85" s="170"/>
      <c r="JC85" s="170" t="s">
        <v>1407</v>
      </c>
      <c r="JD85"/>
      <c r="JE85" s="170">
        <v>1</v>
      </c>
      <c r="JF85" s="276" t="s">
        <v>1442</v>
      </c>
      <c r="JG85"/>
      <c r="JH85"/>
      <c r="JI85"/>
      <c r="JJ85" s="170">
        <v>1</v>
      </c>
      <c r="JK85"/>
      <c r="JL85"/>
      <c r="JM85" s="279"/>
      <c r="JN85" t="s">
        <v>1411</v>
      </c>
      <c r="JO85" t="s">
        <v>1409</v>
      </c>
      <c r="JP85" t="s">
        <v>1412</v>
      </c>
      <c r="JQ85" t="s">
        <v>1420</v>
      </c>
      <c r="JR85" s="170">
        <v>0</v>
      </c>
      <c r="JS85" s="170">
        <v>0</v>
      </c>
      <c r="JT85" s="170">
        <v>0</v>
      </c>
      <c r="JU85" s="170">
        <v>1</v>
      </c>
      <c r="JV85" s="170">
        <v>0</v>
      </c>
      <c r="JW85" s="170">
        <v>0</v>
      </c>
      <c r="JX85"/>
      <c r="JY85" s="170">
        <v>0</v>
      </c>
      <c r="JZ85" s="170">
        <v>0</v>
      </c>
      <c r="KA85" s="170">
        <v>1</v>
      </c>
      <c r="KB85" s="170">
        <v>0</v>
      </c>
      <c r="KC85" s="170">
        <v>0</v>
      </c>
      <c r="KD85" s="170"/>
      <c r="KE85"/>
    </row>
    <row r="86" spans="1:291" s="4" customFormat="1" x14ac:dyDescent="0.25">
      <c r="A86" s="311"/>
      <c r="B86" s="15" t="s">
        <v>1441</v>
      </c>
      <c r="C86" s="17" t="s">
        <v>157</v>
      </c>
      <c r="D86" s="26" t="s">
        <v>158</v>
      </c>
      <c r="E86" s="88">
        <v>43979</v>
      </c>
      <c r="F86" s="23"/>
      <c r="G86" s="94"/>
      <c r="H86" s="51"/>
      <c r="I86" s="377">
        <v>0</v>
      </c>
      <c r="J86" s="20">
        <v>44162</v>
      </c>
      <c r="K86" s="100">
        <f t="shared" si="7"/>
        <v>5</v>
      </c>
      <c r="L86" s="85">
        <v>2</v>
      </c>
      <c r="M86" s="4" t="s">
        <v>160</v>
      </c>
      <c r="N86" s="19">
        <v>105</v>
      </c>
      <c r="O86" s="22"/>
      <c r="P86" s="16">
        <v>3</v>
      </c>
      <c r="Q86" s="11"/>
      <c r="R86" s="11"/>
      <c r="S86" s="11"/>
      <c r="T86" s="145">
        <v>13906</v>
      </c>
      <c r="U86" s="130" t="s">
        <v>162</v>
      </c>
      <c r="V86" s="130" t="s">
        <v>162</v>
      </c>
      <c r="W86" s="130" t="s">
        <v>1031</v>
      </c>
      <c r="X86" s="131">
        <v>7809245378</v>
      </c>
      <c r="Y86" s="129">
        <f ca="1">ROUNDDOWN(YEARFRAC(DATE(IF(VALUE(LEFT(X86,2))&lt;VALUE(RIGHT(YEAR(TODAY()),2)),"20","19")&amp;LEFT(X86,2),IF(VALUE(MID(X86,3,1))&gt;4,MID(X86,3,2)-50,MID(X86,3,2)),MID(X86,5,2)),Z86,1),0)</f>
        <v>42</v>
      </c>
      <c r="Z86" s="132">
        <v>44162</v>
      </c>
      <c r="AA86" s="129">
        <v>2</v>
      </c>
      <c r="AB86" s="133">
        <v>1</v>
      </c>
      <c r="AC86" s="134" t="s">
        <v>53</v>
      </c>
      <c r="AD86" s="135" t="s">
        <v>1022</v>
      </c>
      <c r="AE86" s="136" t="s">
        <v>1326</v>
      </c>
      <c r="AF86" s="200">
        <v>30.6</v>
      </c>
      <c r="AG86" s="200">
        <v>7.2</v>
      </c>
      <c r="AH86" s="200">
        <v>58.8</v>
      </c>
      <c r="AI86" s="200">
        <v>2.2999999999999998</v>
      </c>
      <c r="AJ86" s="200">
        <v>1.1000000000000001</v>
      </c>
      <c r="AK86" s="200">
        <v>2.65</v>
      </c>
      <c r="AL86" s="137">
        <v>33.200000000000003</v>
      </c>
      <c r="AM86" s="137">
        <v>73.099999999999994</v>
      </c>
      <c r="AN86" s="137">
        <v>55.8</v>
      </c>
      <c r="AO86" s="137">
        <v>44.2</v>
      </c>
      <c r="AP86" s="137">
        <f>AN86/AO86</f>
        <v>1.2624434389140271</v>
      </c>
      <c r="AQ86" s="137">
        <v>2.74</v>
      </c>
      <c r="AR86" s="137">
        <v>5.64</v>
      </c>
      <c r="AS86" s="137">
        <v>3.43</v>
      </c>
      <c r="AT86" s="137">
        <v>5.61</v>
      </c>
      <c r="AU86" s="137">
        <v>4.3099999999999996</v>
      </c>
      <c r="AV86" s="137">
        <v>14.9</v>
      </c>
      <c r="AW86" s="137">
        <v>50.2</v>
      </c>
      <c r="AX86" s="137">
        <v>28</v>
      </c>
      <c r="AY86" s="137">
        <v>19.899999999999999</v>
      </c>
      <c r="AZ86" s="137">
        <v>1.87</v>
      </c>
      <c r="BA86" s="137">
        <v>19.8</v>
      </c>
      <c r="BB86" s="137">
        <v>8.49</v>
      </c>
      <c r="BC86" s="137">
        <v>30.2</v>
      </c>
      <c r="BD86" s="137">
        <v>4.9000000000000002E-2</v>
      </c>
      <c r="BE86" s="137">
        <v>9.8800000000000008</v>
      </c>
      <c r="BF86" s="137">
        <f>DL86+DN86</f>
        <v>16.2</v>
      </c>
      <c r="BG86" s="137">
        <v>9.99</v>
      </c>
      <c r="BH86" s="138">
        <v>2871</v>
      </c>
      <c r="BI86" s="137">
        <v>12.1</v>
      </c>
      <c r="BJ86" s="137">
        <v>3.62</v>
      </c>
      <c r="BK86" s="137">
        <v>20.8</v>
      </c>
      <c r="BL86" s="137">
        <v>87.7</v>
      </c>
      <c r="BM86" s="139">
        <v>7.5599999999999999E-3</v>
      </c>
      <c r="BN86" s="137">
        <v>9.1</v>
      </c>
      <c r="BO86" s="137">
        <v>93.410000000000011</v>
      </c>
      <c r="BP86" s="137">
        <v>4.76</v>
      </c>
      <c r="BQ86" s="137">
        <v>1.82</v>
      </c>
      <c r="BR86" s="138">
        <v>4561</v>
      </c>
      <c r="BS86" s="138">
        <f>CY86/9</f>
        <v>2207.1111111111113</v>
      </c>
      <c r="BT86" s="137">
        <v>35.6</v>
      </c>
      <c r="BU86" s="137">
        <v>6.75</v>
      </c>
      <c r="BV86" s="137">
        <v>53.2</v>
      </c>
      <c r="BW86" s="138">
        <v>692</v>
      </c>
      <c r="BX86" s="137">
        <v>9.1199999999999992</v>
      </c>
      <c r="BY86" s="137">
        <v>79.7</v>
      </c>
      <c r="BZ86" s="133">
        <v>2496</v>
      </c>
      <c r="CA86" s="138">
        <v>6696</v>
      </c>
      <c r="CB86" s="137">
        <v>2.94</v>
      </c>
      <c r="CC86" s="137">
        <v>1.56</v>
      </c>
      <c r="CD86" s="186" t="s">
        <v>1275</v>
      </c>
      <c r="CE86" s="186">
        <f>AL86+BN86+BV86+CC86+CB86</f>
        <v>100</v>
      </c>
      <c r="CF86" s="186" t="s">
        <v>1275</v>
      </c>
      <c r="CG86" s="186">
        <f>AM86+BI86+BE86+(DC86*100/AL86)+(CC86*100/AL86)</f>
        <v>100.20048192771084</v>
      </c>
      <c r="CH86" s="137">
        <v>2.31</v>
      </c>
      <c r="CI86" s="137">
        <f>CH86*100/AM86</f>
        <v>3.1600547195622437</v>
      </c>
      <c r="CJ86" s="137">
        <v>14.6</v>
      </c>
      <c r="CK86" s="138">
        <f>CJ86*BI86*AL86*AK86/1000</f>
        <v>15.5425468</v>
      </c>
      <c r="CL86" s="137">
        <v>0.23</v>
      </c>
      <c r="CM86" s="137">
        <v>5.15</v>
      </c>
      <c r="CN86" s="186" t="s">
        <v>1275</v>
      </c>
      <c r="CO86" s="137">
        <v>0.26</v>
      </c>
      <c r="CP86" s="137">
        <v>1.34</v>
      </c>
      <c r="CQ86" s="137">
        <v>17.2</v>
      </c>
      <c r="CR86" s="137">
        <v>63</v>
      </c>
      <c r="CS86" s="137">
        <v>9.9700000000000006</v>
      </c>
      <c r="CT86" s="137">
        <v>9.8000000000000007</v>
      </c>
      <c r="CU86" s="137">
        <v>43.2</v>
      </c>
      <c r="CV86" s="137">
        <v>0.39</v>
      </c>
      <c r="CW86" s="137"/>
      <c r="CX86" s="186" t="s">
        <v>1275</v>
      </c>
      <c r="CY86" s="133">
        <v>19864</v>
      </c>
      <c r="CZ86" s="137">
        <v>0.64</v>
      </c>
      <c r="DA86" s="137">
        <v>29.7</v>
      </c>
      <c r="DB86" s="186" t="s">
        <v>1275</v>
      </c>
      <c r="DC86" s="139">
        <v>0.14000000000000001</v>
      </c>
      <c r="DD86" s="138">
        <v>16296</v>
      </c>
      <c r="DE86" s="137">
        <v>5.35</v>
      </c>
      <c r="DF86" s="137">
        <v>13.4</v>
      </c>
      <c r="DG86" s="137">
        <v>5.22</v>
      </c>
      <c r="DH86" s="137">
        <f>DG86-CC86</f>
        <v>3.6599999999999997</v>
      </c>
      <c r="DI86" s="137"/>
      <c r="DJ86" s="186" t="s">
        <v>1275</v>
      </c>
      <c r="DK86" s="137">
        <v>1.2</v>
      </c>
      <c r="DL86" s="137">
        <v>16.2</v>
      </c>
      <c r="DM86" s="137">
        <v>82.6</v>
      </c>
      <c r="DN86" s="137">
        <v>0</v>
      </c>
      <c r="DO86" s="137">
        <v>43.8</v>
      </c>
      <c r="DP86" s="137">
        <v>97</v>
      </c>
      <c r="DQ86" s="138">
        <v>1348</v>
      </c>
      <c r="DR86" s="133"/>
      <c r="DS86" s="186" t="s">
        <v>1275</v>
      </c>
      <c r="DT86" s="133">
        <f>DU86*5</f>
        <v>10845</v>
      </c>
      <c r="DU86" s="138">
        <v>2169</v>
      </c>
      <c r="DV86" s="138">
        <v>611</v>
      </c>
      <c r="DW86" s="138">
        <v>337</v>
      </c>
      <c r="DX86" s="186" t="s">
        <v>1275</v>
      </c>
      <c r="DY86" s="138">
        <f>AK86*AN86*AM86*AL86/1000</f>
        <v>358.86866039999995</v>
      </c>
      <c r="DZ86" s="138">
        <f>AK86*AM86*AO86*AL86/1000</f>
        <v>284.2651396</v>
      </c>
      <c r="EA86" s="137"/>
      <c r="EB86" s="137"/>
      <c r="EC86" s="137"/>
      <c r="ED86" s="137"/>
      <c r="EE86" s="137"/>
      <c r="EF86" s="186" t="s">
        <v>1275</v>
      </c>
      <c r="EG86" s="137" t="s">
        <v>1023</v>
      </c>
      <c r="EH86" s="137" t="s">
        <v>1023</v>
      </c>
      <c r="EI86" s="137" t="s">
        <v>1023</v>
      </c>
      <c r="EJ86" s="137" t="s">
        <v>1023</v>
      </c>
      <c r="EK86" s="137" t="s">
        <v>1023</v>
      </c>
      <c r="EL86" s="137" t="s">
        <v>1023</v>
      </c>
      <c r="EM86" s="137" t="s">
        <v>1023</v>
      </c>
      <c r="EN86" s="137" t="s">
        <v>1023</v>
      </c>
      <c r="EO86" s="137" t="s">
        <v>1023</v>
      </c>
      <c r="EP86" s="137" t="s">
        <v>1023</v>
      </c>
      <c r="EQ86" s="137" t="s">
        <v>1023</v>
      </c>
      <c r="ER86" s="137" t="s">
        <v>1023</v>
      </c>
      <c r="ES86" s="137" t="s">
        <v>1023</v>
      </c>
      <c r="ET86" s="137" t="s">
        <v>1023</v>
      </c>
      <c r="EU86" s="137" t="s">
        <v>1023</v>
      </c>
      <c r="EV86" s="137" t="s">
        <v>1023</v>
      </c>
      <c r="EW86" s="137" t="s">
        <v>1023</v>
      </c>
      <c r="EX86" s="137" t="s">
        <v>1023</v>
      </c>
      <c r="EY86" s="137" t="s">
        <v>1023</v>
      </c>
      <c r="EZ86" s="137" t="s">
        <v>1023</v>
      </c>
      <c r="FA86" s="137" t="s">
        <v>1023</v>
      </c>
      <c r="FB86" s="186" t="s">
        <v>1275</v>
      </c>
      <c r="FC86" s="137"/>
      <c r="FD86" s="137"/>
      <c r="FE86" s="137"/>
      <c r="FF86" s="137"/>
      <c r="FG86" s="137"/>
      <c r="FH86" s="190"/>
      <c r="FI86" s="190"/>
      <c r="FJ86" s="372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 s="5"/>
      <c r="HO86" s="5"/>
      <c r="HP86" s="17"/>
      <c r="HQ86" s="23"/>
      <c r="HR86" s="23"/>
      <c r="HS86" s="23"/>
      <c r="HT86" s="17"/>
      <c r="HU86" s="17"/>
      <c r="HV86" s="24"/>
      <c r="HW86" s="24"/>
      <c r="HX86" s="24"/>
      <c r="HY86" s="24"/>
      <c r="HZ86" s="24"/>
      <c r="IA86" s="24"/>
      <c r="IB86" s="24"/>
      <c r="IC86" s="24"/>
      <c r="ID86" s="24"/>
      <c r="IE86" s="24"/>
      <c r="IF86" s="24"/>
      <c r="IG86" s="24"/>
      <c r="IH86" s="24"/>
      <c r="II86" s="24"/>
      <c r="IJ86" s="24"/>
      <c r="IK86" s="24"/>
      <c r="IL86" s="24"/>
      <c r="IM86" s="24"/>
      <c r="IN86" s="25"/>
      <c r="IO86" s="25"/>
      <c r="IP86" s="294"/>
      <c r="IQ86" s="24"/>
      <c r="IR86" s="24"/>
      <c r="IS86" s="170"/>
      <c r="IT86" s="170"/>
      <c r="IU86"/>
      <c r="IV86" s="274"/>
      <c r="IW86" s="170"/>
      <c r="IX86" s="170"/>
      <c r="IY86"/>
      <c r="IZ86"/>
      <c r="JA86" s="170"/>
      <c r="JB86" s="170"/>
      <c r="JC86" s="170"/>
      <c r="JD86"/>
      <c r="JE86" s="170"/>
      <c r="JF86" s="276"/>
      <c r="JG86"/>
      <c r="JH86"/>
      <c r="JI86"/>
      <c r="JJ86" s="170"/>
      <c r="JK86"/>
      <c r="JL86"/>
      <c r="JM86" s="279"/>
      <c r="JN86"/>
      <c r="JO86"/>
      <c r="JP86"/>
      <c r="JQ86"/>
      <c r="JR86" s="170"/>
      <c r="JS86" s="170"/>
      <c r="JT86" s="170"/>
      <c r="JU86" s="170"/>
      <c r="JV86" s="170"/>
      <c r="JW86" s="170"/>
      <c r="JX86"/>
      <c r="JY86" s="170"/>
      <c r="JZ86" s="170"/>
      <c r="KA86" s="170"/>
      <c r="KB86" s="170"/>
      <c r="KC86" s="170"/>
      <c r="KD86" s="170"/>
      <c r="KE86"/>
    </row>
    <row r="87" spans="1:291" s="4" customFormat="1" x14ac:dyDescent="0.25">
      <c r="A87" s="311"/>
      <c r="B87" s="15" t="s">
        <v>1441</v>
      </c>
      <c r="C87" s="17" t="s">
        <v>157</v>
      </c>
      <c r="D87" s="26" t="s">
        <v>158</v>
      </c>
      <c r="E87" s="88">
        <v>43979</v>
      </c>
      <c r="F87" s="27">
        <v>44165</v>
      </c>
      <c r="G87" s="94">
        <f>DATEDIF(E87, F87, "m")</f>
        <v>6</v>
      </c>
      <c r="H87" s="16">
        <v>1</v>
      </c>
      <c r="I87" s="377">
        <v>0</v>
      </c>
      <c r="J87" s="20">
        <v>44165</v>
      </c>
      <c r="K87" s="100">
        <f t="shared" si="7"/>
        <v>6</v>
      </c>
      <c r="L87" s="121">
        <v>3</v>
      </c>
      <c r="M87" s="4" t="s">
        <v>161</v>
      </c>
      <c r="N87" s="19"/>
      <c r="O87" s="22">
        <v>1</v>
      </c>
      <c r="P87" s="16">
        <v>3</v>
      </c>
      <c r="Q87" s="11">
        <v>1</v>
      </c>
      <c r="R87" s="11"/>
      <c r="S87" s="11">
        <v>10</v>
      </c>
      <c r="T87" s="145">
        <v>13918</v>
      </c>
      <c r="U87" s="130" t="s">
        <v>162</v>
      </c>
      <c r="V87" s="130" t="s">
        <v>162</v>
      </c>
      <c r="W87" s="130" t="s">
        <v>1031</v>
      </c>
      <c r="X87" s="131">
        <v>7809245378</v>
      </c>
      <c r="Y87" s="129">
        <f ca="1">ROUNDDOWN(YEARFRAC(DATE(IF(VALUE(LEFT(X87,2))&lt;VALUE(RIGHT(YEAR(TODAY()),2)),"20","19")&amp;LEFT(X87,2),IF(VALUE(MID(X87,3,1))&gt;4,MID(X87,3,2)-50,MID(X87,3,2)),MID(X87,5,2)),Z87,1),0)</f>
        <v>42</v>
      </c>
      <c r="Z87" s="132">
        <v>44165</v>
      </c>
      <c r="AA87" s="129">
        <v>3</v>
      </c>
      <c r="AB87" s="133" t="s">
        <v>1338</v>
      </c>
      <c r="AC87" s="134" t="s">
        <v>53</v>
      </c>
      <c r="AD87" s="135" t="s">
        <v>1022</v>
      </c>
      <c r="AE87" s="136" t="s">
        <v>1326</v>
      </c>
      <c r="AF87" s="200">
        <v>30.6</v>
      </c>
      <c r="AG87" s="200">
        <v>7.2</v>
      </c>
      <c r="AH87" s="200">
        <v>58.8</v>
      </c>
      <c r="AI87" s="200">
        <v>2.2999999999999998</v>
      </c>
      <c r="AJ87" s="200">
        <v>1.1000000000000001</v>
      </c>
      <c r="AK87" s="200">
        <v>2.65</v>
      </c>
      <c r="AL87" s="137">
        <v>14.3</v>
      </c>
      <c r="AM87" s="137">
        <v>65</v>
      </c>
      <c r="AN87" s="137">
        <v>50.5</v>
      </c>
      <c r="AO87" s="137">
        <v>49.5</v>
      </c>
      <c r="AP87" s="137">
        <f>AN87/AO87</f>
        <v>1.0202020202020201</v>
      </c>
      <c r="AQ87" s="137">
        <v>2.2599999999999998</v>
      </c>
      <c r="AR87" s="137">
        <v>8.11</v>
      </c>
      <c r="AS87" s="137">
        <v>2.58</v>
      </c>
      <c r="AT87" s="137">
        <v>4.13</v>
      </c>
      <c r="AU87" s="137">
        <v>4.03</v>
      </c>
      <c r="AV87" s="137">
        <v>10.8</v>
      </c>
      <c r="AW87" s="137">
        <v>59.4</v>
      </c>
      <c r="AX87" s="137">
        <v>16.8</v>
      </c>
      <c r="AY87" s="137">
        <v>18.2</v>
      </c>
      <c r="AZ87" s="137">
        <v>5.54</v>
      </c>
      <c r="BA87" s="137">
        <v>22.9</v>
      </c>
      <c r="BB87" s="137">
        <v>9.5399999999999991</v>
      </c>
      <c r="BC87" s="137">
        <v>28.5</v>
      </c>
      <c r="BD87" s="137">
        <v>9.7000000000000003E-2</v>
      </c>
      <c r="BE87" s="137">
        <v>14.6</v>
      </c>
      <c r="BF87" s="137">
        <f>DL87+DN87</f>
        <v>17.2</v>
      </c>
      <c r="BG87" s="137">
        <v>14.1</v>
      </c>
      <c r="BH87" s="138">
        <v>5909</v>
      </c>
      <c r="BI87" s="137">
        <v>14.6</v>
      </c>
      <c r="BJ87" s="137">
        <v>3.73</v>
      </c>
      <c r="BK87" s="137">
        <v>20.8</v>
      </c>
      <c r="BL87" s="137">
        <v>76.3</v>
      </c>
      <c r="BM87" s="139">
        <v>0</v>
      </c>
      <c r="BN87" s="137">
        <v>2.2999999999999998</v>
      </c>
      <c r="BO87" s="137">
        <v>92.25</v>
      </c>
      <c r="BP87" s="137">
        <v>4.68</v>
      </c>
      <c r="BQ87" s="137">
        <v>3.1</v>
      </c>
      <c r="BR87" s="138">
        <v>4506</v>
      </c>
      <c r="BS87" s="138">
        <f>CY87/9</f>
        <v>2410.8888888888887</v>
      </c>
      <c r="BT87" s="137">
        <v>43</v>
      </c>
      <c r="BU87" s="137">
        <v>12.9</v>
      </c>
      <c r="BV87" s="137">
        <v>81.400000000000006</v>
      </c>
      <c r="BW87" s="138">
        <v>1176</v>
      </c>
      <c r="BX87" s="137">
        <v>29.4</v>
      </c>
      <c r="BY87" s="137">
        <v>84.6</v>
      </c>
      <c r="BZ87" s="133">
        <v>1891</v>
      </c>
      <c r="CA87" s="138">
        <v>7773</v>
      </c>
      <c r="CB87" s="137">
        <v>0.93</v>
      </c>
      <c r="CC87" s="137">
        <v>1.02</v>
      </c>
      <c r="CD87" s="186" t="s">
        <v>1275</v>
      </c>
      <c r="CE87" s="186">
        <f>AL87+BN87+BV87+CC87+CB87</f>
        <v>99.95</v>
      </c>
      <c r="CF87" s="186" t="s">
        <v>1275</v>
      </c>
      <c r="CG87" s="186">
        <f>AM87+BI87+BE87+(DC87*100/AL87)+(CC87*100/AL87)</f>
        <v>102.1020979020979</v>
      </c>
      <c r="CH87" s="137">
        <v>1.24</v>
      </c>
      <c r="CI87" s="137">
        <f>CH87*100/AM87</f>
        <v>1.9076923076923078</v>
      </c>
      <c r="CJ87" s="137">
        <v>6.5</v>
      </c>
      <c r="CK87" s="138">
        <f>CJ87*BI87*AL87*AK87/1000</f>
        <v>3.5962354999999997</v>
      </c>
      <c r="CL87" s="137">
        <v>0.76</v>
      </c>
      <c r="CM87" s="137">
        <v>4.79</v>
      </c>
      <c r="CN87" s="186" t="s">
        <v>1275</v>
      </c>
      <c r="CO87" s="137">
        <v>0.23</v>
      </c>
      <c r="CP87" s="137">
        <v>1.47</v>
      </c>
      <c r="CQ87" s="137">
        <v>17.100000000000001</v>
      </c>
      <c r="CR87" s="137">
        <v>63.7</v>
      </c>
      <c r="CS87" s="137">
        <v>8.86</v>
      </c>
      <c r="CT87" s="137">
        <v>10.4</v>
      </c>
      <c r="CU87" s="137">
        <v>49.6</v>
      </c>
      <c r="CV87" s="137">
        <v>3.52</v>
      </c>
      <c r="CW87" s="137"/>
      <c r="CX87" s="186" t="s">
        <v>1275</v>
      </c>
      <c r="CY87" s="133">
        <v>21698</v>
      </c>
      <c r="CZ87" s="137">
        <v>0.62</v>
      </c>
      <c r="DA87" s="137">
        <v>15.5</v>
      </c>
      <c r="DB87" s="186" t="s">
        <v>1275</v>
      </c>
      <c r="DC87" s="139">
        <v>0.11</v>
      </c>
      <c r="DD87" s="138">
        <v>11585</v>
      </c>
      <c r="DE87" s="137">
        <v>3.99</v>
      </c>
      <c r="DF87" s="137">
        <v>18.399999999999999</v>
      </c>
      <c r="DG87" s="137">
        <v>2.97</v>
      </c>
      <c r="DH87" s="137">
        <f>DG87-CC87</f>
        <v>1.9500000000000002</v>
      </c>
      <c r="DI87" s="137"/>
      <c r="DJ87" s="186" t="s">
        <v>1275</v>
      </c>
      <c r="DK87" s="137">
        <v>1.68</v>
      </c>
      <c r="DL87" s="137">
        <v>17.2</v>
      </c>
      <c r="DM87" s="137">
        <v>81.2</v>
      </c>
      <c r="DN87" s="137">
        <v>0</v>
      </c>
      <c r="DO87" s="137">
        <v>42.5</v>
      </c>
      <c r="DP87" s="137">
        <v>99.7</v>
      </c>
      <c r="DQ87" s="138">
        <v>1181</v>
      </c>
      <c r="DR87" s="133"/>
      <c r="DS87" s="186" t="s">
        <v>1275</v>
      </c>
      <c r="DT87" s="133">
        <f>DU87*5</f>
        <v>11115</v>
      </c>
      <c r="DU87" s="138">
        <v>2223</v>
      </c>
      <c r="DV87" s="138">
        <v>796</v>
      </c>
      <c r="DW87" s="138">
        <v>366</v>
      </c>
      <c r="DX87" s="186" t="s">
        <v>1275</v>
      </c>
      <c r="DY87" s="138">
        <f>AK87*AN87*AM87*AL87/1000</f>
        <v>124.39033750000002</v>
      </c>
      <c r="DZ87" s="138">
        <f>AK87*AM87*AO87*AL87/1000</f>
        <v>121.92716250000001</v>
      </c>
      <c r="EA87" s="137"/>
      <c r="EB87" s="137"/>
      <c r="EC87" s="137"/>
      <c r="ED87" s="137"/>
      <c r="EE87" s="137"/>
      <c r="EF87" s="186" t="s">
        <v>1275</v>
      </c>
      <c r="EG87" s="137" t="s">
        <v>1023</v>
      </c>
      <c r="EH87" s="137" t="s">
        <v>1023</v>
      </c>
      <c r="EI87" s="137" t="s">
        <v>1023</v>
      </c>
      <c r="EJ87" s="137" t="s">
        <v>1023</v>
      </c>
      <c r="EK87" s="137" t="s">
        <v>1023</v>
      </c>
      <c r="EL87" s="137" t="s">
        <v>1023</v>
      </c>
      <c r="EM87" s="137" t="s">
        <v>1023</v>
      </c>
      <c r="EN87" s="137" t="s">
        <v>1023</v>
      </c>
      <c r="EO87" s="137" t="s">
        <v>1023</v>
      </c>
      <c r="EP87" s="137" t="s">
        <v>1023</v>
      </c>
      <c r="EQ87" s="137" t="s">
        <v>1023</v>
      </c>
      <c r="ER87" s="137" t="s">
        <v>1023</v>
      </c>
      <c r="ES87" s="137" t="s">
        <v>1023</v>
      </c>
      <c r="ET87" s="137" t="s">
        <v>1023</v>
      </c>
      <c r="EU87" s="137" t="s">
        <v>1023</v>
      </c>
      <c r="EV87" s="137" t="s">
        <v>1023</v>
      </c>
      <c r="EW87" s="137" t="s">
        <v>1023</v>
      </c>
      <c r="EX87" s="137" t="s">
        <v>1023</v>
      </c>
      <c r="EY87" s="137" t="s">
        <v>1023</v>
      </c>
      <c r="EZ87" s="137" t="s">
        <v>1023</v>
      </c>
      <c r="FA87" s="137" t="s">
        <v>1023</v>
      </c>
      <c r="FB87" s="186" t="s">
        <v>1275</v>
      </c>
      <c r="FC87" s="137"/>
      <c r="FD87" s="137"/>
      <c r="FE87" s="137"/>
      <c r="FF87" s="137"/>
      <c r="FG87" s="137"/>
      <c r="FH87" s="190"/>
      <c r="FI87" s="190"/>
      <c r="FJ87" s="372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 s="371" t="s">
        <v>161</v>
      </c>
      <c r="HA87" s="369" t="s">
        <v>1703</v>
      </c>
      <c r="HB87" s="358">
        <v>0</v>
      </c>
      <c r="HC87" s="358">
        <v>0.19</v>
      </c>
      <c r="HD87" s="356">
        <v>46.089999999999996</v>
      </c>
      <c r="HE87" s="356">
        <v>3.94</v>
      </c>
      <c r="HF87" s="356">
        <v>6.9300000000000006</v>
      </c>
      <c r="HG87" s="356">
        <v>187.38</v>
      </c>
      <c r="HH87" s="356">
        <v>5.67</v>
      </c>
      <c r="HI87" s="356">
        <v>1.42</v>
      </c>
      <c r="HJ87" s="356">
        <v>3.98</v>
      </c>
      <c r="HK87" s="356">
        <v>3.0799999999999996</v>
      </c>
      <c r="HL87" s="358">
        <v>1.1299999999999999</v>
      </c>
      <c r="HM87" s="356">
        <v>3.5500000000000003</v>
      </c>
      <c r="HN87" s="357">
        <v>18.46</v>
      </c>
      <c r="HO87" s="5" t="s">
        <v>162</v>
      </c>
      <c r="HP87" s="121">
        <v>42</v>
      </c>
      <c r="HQ87" s="27">
        <v>43979</v>
      </c>
      <c r="HR87" s="27"/>
      <c r="HS87" s="27">
        <v>44165</v>
      </c>
      <c r="HT87" s="121">
        <v>6</v>
      </c>
      <c r="HU87" s="121">
        <v>1</v>
      </c>
      <c r="HV87" s="28">
        <v>0</v>
      </c>
      <c r="HW87" s="28">
        <v>0</v>
      </c>
      <c r="HX87" s="28">
        <v>0</v>
      </c>
      <c r="HY87" s="28">
        <v>1</v>
      </c>
      <c r="HZ87" s="28">
        <v>0</v>
      </c>
      <c r="IA87" s="28">
        <v>0</v>
      </c>
      <c r="IB87" s="28"/>
      <c r="IC87" s="28">
        <v>0</v>
      </c>
      <c r="ID87" s="28">
        <v>0</v>
      </c>
      <c r="IE87" s="29" t="s">
        <v>69</v>
      </c>
      <c r="IF87" s="28">
        <v>0</v>
      </c>
      <c r="IG87" s="29"/>
      <c r="IH87" s="25"/>
      <c r="II87" s="28">
        <v>0</v>
      </c>
      <c r="IJ87" s="25" t="s">
        <v>63</v>
      </c>
      <c r="IK87" s="25"/>
      <c r="IL87" s="25"/>
      <c r="IM87" s="25"/>
      <c r="IN87" s="28">
        <v>0</v>
      </c>
      <c r="IO87" s="25"/>
      <c r="IP87" s="294"/>
      <c r="IQ87" s="24"/>
      <c r="IR87" s="24"/>
      <c r="IS87" s="170"/>
      <c r="IT87" s="170"/>
      <c r="IU87"/>
      <c r="IV87" s="274"/>
      <c r="IW87" s="170"/>
      <c r="IX87" s="170"/>
      <c r="IY87"/>
      <c r="IZ87"/>
      <c r="JA87" s="170"/>
      <c r="JB87" s="170"/>
      <c r="JC87" s="170"/>
      <c r="JD87"/>
      <c r="JE87" s="170"/>
      <c r="JF87" s="276"/>
      <c r="JG87"/>
      <c r="JH87"/>
      <c r="JI87"/>
      <c r="JJ87" s="170"/>
      <c r="JK87"/>
      <c r="JL87"/>
      <c r="JM87" s="279"/>
      <c r="JN87"/>
      <c r="JO87"/>
      <c r="JP87"/>
      <c r="JQ87"/>
      <c r="JR87" s="170"/>
      <c r="JS87" s="170"/>
      <c r="JT87" s="170"/>
      <c r="JU87" s="170"/>
      <c r="JV87" s="170"/>
      <c r="JW87" s="170"/>
      <c r="JX87"/>
      <c r="JY87" s="170"/>
      <c r="JZ87" s="170"/>
      <c r="KA87" s="170"/>
      <c r="KB87" s="170"/>
      <c r="KC87" s="170"/>
      <c r="KD87" s="170"/>
      <c r="KE87"/>
    </row>
    <row r="88" spans="1:291" s="4" customFormat="1" x14ac:dyDescent="0.25">
      <c r="A88" s="311"/>
      <c r="B88" s="15" t="s">
        <v>1441</v>
      </c>
      <c r="C88" s="17" t="s">
        <v>157</v>
      </c>
      <c r="D88" s="26" t="s">
        <v>158</v>
      </c>
      <c r="E88" s="88">
        <v>43979</v>
      </c>
      <c r="F88" s="27">
        <v>44371</v>
      </c>
      <c r="G88" s="94">
        <f>DATEDIF(E88, F88, "m")</f>
        <v>12</v>
      </c>
      <c r="H88" s="16">
        <v>1</v>
      </c>
      <c r="I88" s="377">
        <v>0</v>
      </c>
      <c r="J88" s="20">
        <v>44371</v>
      </c>
      <c r="K88" s="100">
        <f t="shared" si="7"/>
        <v>12</v>
      </c>
      <c r="L88" s="121">
        <v>4</v>
      </c>
      <c r="M88" s="4" t="s">
        <v>163</v>
      </c>
      <c r="N88" s="19"/>
      <c r="O88" s="22">
        <v>2</v>
      </c>
      <c r="P88" s="16">
        <v>3</v>
      </c>
      <c r="Q88" s="11"/>
      <c r="R88" s="11"/>
      <c r="S88" s="11"/>
      <c r="T88" s="145">
        <v>15626</v>
      </c>
      <c r="U88" s="130" t="s">
        <v>162</v>
      </c>
      <c r="V88" s="130" t="s">
        <v>162</v>
      </c>
      <c r="W88" s="130" t="s">
        <v>1031</v>
      </c>
      <c r="X88" s="129">
        <v>7809245378</v>
      </c>
      <c r="Y88" s="129">
        <f ca="1">ROUNDDOWN(YEARFRAC(DATE(IF(VALUE(LEFT(X88,2))&lt;VALUE(RIGHT(YEAR(TODAY()),2)),"20","19")&amp;LEFT(X88,2),IF(VALUE(MID(X88,3,1))&gt;4,MID(X88,3,2)-50,MID(X88,3,2)),MID(X88,5,2)),Z88,1),0)</f>
        <v>42</v>
      </c>
      <c r="Z88" s="132">
        <v>44371</v>
      </c>
      <c r="AA88" s="129">
        <v>4</v>
      </c>
      <c r="AB88" s="133">
        <v>8</v>
      </c>
      <c r="AC88" s="134" t="s">
        <v>53</v>
      </c>
      <c r="AD88" s="135" t="s">
        <v>1022</v>
      </c>
      <c r="AE88" s="136"/>
      <c r="AF88" s="185">
        <v>17.899999999999999</v>
      </c>
      <c r="AG88" s="185">
        <v>13.1</v>
      </c>
      <c r="AH88" s="185">
        <v>67.2</v>
      </c>
      <c r="AI88" s="185">
        <v>1</v>
      </c>
      <c r="AJ88" s="185">
        <v>0.8</v>
      </c>
      <c r="AK88" s="185">
        <v>5.19</v>
      </c>
      <c r="AL88" s="133">
        <v>8.1999999999999993</v>
      </c>
      <c r="AM88" s="137">
        <v>73.3</v>
      </c>
      <c r="AN88" s="137">
        <v>39.799999999999997</v>
      </c>
      <c r="AO88" s="137">
        <v>60.2</v>
      </c>
      <c r="AP88" s="137">
        <f>AN88/AO88</f>
        <v>0.66112956810631218</v>
      </c>
      <c r="AQ88" s="137">
        <v>3.91</v>
      </c>
      <c r="AR88" s="137">
        <v>3.01</v>
      </c>
      <c r="AS88" s="137">
        <v>1.53</v>
      </c>
      <c r="AT88" s="137">
        <v>25.9</v>
      </c>
      <c r="AU88" s="137">
        <v>6.3</v>
      </c>
      <c r="AV88" s="137">
        <v>5.42</v>
      </c>
      <c r="AW88" s="137">
        <v>63.7</v>
      </c>
      <c r="AX88" s="137">
        <v>17.899999999999999</v>
      </c>
      <c r="AY88" s="137">
        <v>16.8</v>
      </c>
      <c r="AZ88" s="137">
        <v>1.61</v>
      </c>
      <c r="BA88" s="137">
        <v>22.6</v>
      </c>
      <c r="BB88" s="137">
        <v>4.55</v>
      </c>
      <c r="BC88" s="137">
        <v>57.6</v>
      </c>
      <c r="BD88" s="137">
        <v>0.5</v>
      </c>
      <c r="BE88" s="137">
        <v>8.3000000000000007</v>
      </c>
      <c r="BF88" s="137">
        <f>DL88+DN88</f>
        <v>14.3</v>
      </c>
      <c r="BG88" s="137">
        <v>12.6</v>
      </c>
      <c r="BH88" s="138">
        <v>4816.9230769230771</v>
      </c>
      <c r="BI88" s="137">
        <v>13</v>
      </c>
      <c r="BJ88" s="137">
        <v>25.6</v>
      </c>
      <c r="BK88" s="137">
        <v>37.5</v>
      </c>
      <c r="BL88" s="137">
        <v>64.8</v>
      </c>
      <c r="BM88" s="139">
        <v>0</v>
      </c>
      <c r="BN88" s="137">
        <v>6.3</v>
      </c>
      <c r="BO88" s="137">
        <v>93.22</v>
      </c>
      <c r="BP88" s="137">
        <v>3.38</v>
      </c>
      <c r="BQ88" s="137">
        <v>3.35</v>
      </c>
      <c r="BR88" s="138">
        <v>4189</v>
      </c>
      <c r="BS88" s="138">
        <f>CY88/9</f>
        <v>3830.5555555555557</v>
      </c>
      <c r="BT88" s="137">
        <v>48.4</v>
      </c>
      <c r="BU88" s="137">
        <v>29.6</v>
      </c>
      <c r="BV88" s="137">
        <v>84.4</v>
      </c>
      <c r="BW88" s="138">
        <v>1254</v>
      </c>
      <c r="BX88" s="137">
        <v>33.9</v>
      </c>
      <c r="BY88" s="137">
        <v>95.1</v>
      </c>
      <c r="BZ88" s="138">
        <v>2845</v>
      </c>
      <c r="CA88" s="138">
        <v>7162.5</v>
      </c>
      <c r="CB88" s="137">
        <v>0.78</v>
      </c>
      <c r="CC88" s="137">
        <v>0.3</v>
      </c>
      <c r="CD88" s="186" t="s">
        <v>1275</v>
      </c>
      <c r="CE88" s="186">
        <f>AL88+BN88+BV88+CC88+CB88</f>
        <v>99.98</v>
      </c>
      <c r="CF88" s="186" t="s">
        <v>1275</v>
      </c>
      <c r="CG88" s="186">
        <f>AM88+BI88+BE88+(DC88*100/AL88)+(CC88*100/AL88)</f>
        <v>98.316341463414631</v>
      </c>
      <c r="CH88" s="137">
        <v>0.85</v>
      </c>
      <c r="CI88" s="137">
        <f>CH88*100/AM88</f>
        <v>1.159618008185539</v>
      </c>
      <c r="CJ88" s="137">
        <v>19</v>
      </c>
      <c r="CK88" s="138">
        <f>CJ88*BI88*AL88*AK88/1000</f>
        <v>10.511826000000001</v>
      </c>
      <c r="CL88" s="137">
        <v>3.83</v>
      </c>
      <c r="CM88" s="137">
        <v>45.5</v>
      </c>
      <c r="CN88" s="186" t="s">
        <v>1275</v>
      </c>
      <c r="CO88" s="137">
        <v>0.5</v>
      </c>
      <c r="CP88" s="137">
        <v>1.51</v>
      </c>
      <c r="CQ88" s="137">
        <v>13.3</v>
      </c>
      <c r="CR88" s="137">
        <v>70.599999999999994</v>
      </c>
      <c r="CS88" s="137">
        <v>7.65</v>
      </c>
      <c r="CT88" s="137">
        <v>8.4600000000000009</v>
      </c>
      <c r="CU88" s="137">
        <v>63</v>
      </c>
      <c r="CV88" s="137">
        <v>2.78</v>
      </c>
      <c r="CW88" s="137"/>
      <c r="CX88" s="186" t="s">
        <v>1275</v>
      </c>
      <c r="CY88" s="133">
        <v>34475</v>
      </c>
      <c r="CZ88" s="137">
        <v>1.69</v>
      </c>
      <c r="DA88" s="137">
        <v>14.3</v>
      </c>
      <c r="DB88" s="186" t="s">
        <v>1275</v>
      </c>
      <c r="DC88" s="139">
        <v>4.7400000000000003E-3</v>
      </c>
      <c r="DD88" s="138">
        <v>14295</v>
      </c>
      <c r="DE88" s="137">
        <v>7.17</v>
      </c>
      <c r="DF88" s="137">
        <v>15.2</v>
      </c>
      <c r="DG88" s="137">
        <v>0.53</v>
      </c>
      <c r="DH88" s="137">
        <f>DG88-CC88</f>
        <v>0.23000000000000004</v>
      </c>
      <c r="DI88" s="137">
        <v>47.1</v>
      </c>
      <c r="DJ88" s="186" t="s">
        <v>1275</v>
      </c>
      <c r="DK88" s="137">
        <v>0.67</v>
      </c>
      <c r="DL88" s="137">
        <v>14.3</v>
      </c>
      <c r="DM88" s="137">
        <v>85</v>
      </c>
      <c r="DN88" s="137">
        <v>0</v>
      </c>
      <c r="DO88" s="137">
        <v>34.9</v>
      </c>
      <c r="DP88" s="137">
        <v>99.8</v>
      </c>
      <c r="DQ88" s="138">
        <v>1765</v>
      </c>
      <c r="DR88" s="133"/>
      <c r="DS88" s="186" t="s">
        <v>1275</v>
      </c>
      <c r="DT88" s="133">
        <f>DU88*5</f>
        <v>11390</v>
      </c>
      <c r="DU88" s="138">
        <v>2278</v>
      </c>
      <c r="DV88" s="138">
        <v>1086</v>
      </c>
      <c r="DW88" s="138">
        <v>617</v>
      </c>
      <c r="DX88" s="186" t="s">
        <v>1275</v>
      </c>
      <c r="DY88" s="138">
        <f>AK88*AN88*AM88*AL88/1000</f>
        <v>124.15615572</v>
      </c>
      <c r="DZ88" s="138">
        <f>AK88*AM88*AO88*AL88/1000</f>
        <v>187.79398428000002</v>
      </c>
      <c r="EA88" s="137"/>
      <c r="EB88" s="137"/>
      <c r="EC88" s="137"/>
      <c r="ED88" s="137"/>
      <c r="EE88" s="137"/>
      <c r="EF88" s="186" t="s">
        <v>1275</v>
      </c>
      <c r="EG88" s="137" t="s">
        <v>1023</v>
      </c>
      <c r="EH88" s="137" t="s">
        <v>1023</v>
      </c>
      <c r="EI88" s="137" t="s">
        <v>1023</v>
      </c>
      <c r="EJ88" s="137" t="s">
        <v>1023</v>
      </c>
      <c r="EK88" s="137" t="s">
        <v>1023</v>
      </c>
      <c r="EL88" s="137" t="s">
        <v>1023</v>
      </c>
      <c r="EM88" s="137" t="s">
        <v>1023</v>
      </c>
      <c r="EN88" s="137" t="s">
        <v>1023</v>
      </c>
      <c r="EO88" s="137" t="s">
        <v>1023</v>
      </c>
      <c r="EP88" s="137" t="s">
        <v>1023</v>
      </c>
      <c r="EQ88" s="137" t="s">
        <v>1023</v>
      </c>
      <c r="ER88" s="137" t="s">
        <v>1023</v>
      </c>
      <c r="ES88" s="137" t="s">
        <v>1023</v>
      </c>
      <c r="ET88" s="137" t="s">
        <v>1023</v>
      </c>
      <c r="EU88" s="137" t="s">
        <v>1023</v>
      </c>
      <c r="EV88" s="137" t="s">
        <v>1023</v>
      </c>
      <c r="EW88" s="137" t="s">
        <v>1023</v>
      </c>
      <c r="EX88" s="137" t="s">
        <v>1023</v>
      </c>
      <c r="EY88" s="137" t="s">
        <v>1023</v>
      </c>
      <c r="EZ88" s="137" t="s">
        <v>1023</v>
      </c>
      <c r="FA88" s="137" t="s">
        <v>1023</v>
      </c>
      <c r="FB88" s="186" t="s">
        <v>1275</v>
      </c>
      <c r="FC88" s="137"/>
      <c r="FD88" s="137"/>
      <c r="FE88" s="137"/>
      <c r="FF88" s="137"/>
      <c r="FG88" s="137"/>
      <c r="FH88" s="190"/>
      <c r="FI88" s="190"/>
      <c r="FJ88" s="372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 s="371" t="s">
        <v>163</v>
      </c>
      <c r="HA88" s="369" t="s">
        <v>1704</v>
      </c>
      <c r="HB88" s="358">
        <v>0</v>
      </c>
      <c r="HC88" s="358">
        <v>0.19</v>
      </c>
      <c r="HD88" s="356">
        <v>166.54</v>
      </c>
      <c r="HE88" s="356">
        <v>4.97</v>
      </c>
      <c r="HF88" s="356">
        <v>5.57</v>
      </c>
      <c r="HG88" s="356">
        <v>161.69</v>
      </c>
      <c r="HH88" s="356">
        <v>6.36</v>
      </c>
      <c r="HI88" s="358">
        <v>0.37</v>
      </c>
      <c r="HJ88" s="356">
        <v>1.79</v>
      </c>
      <c r="HK88" s="356">
        <v>3.0799999999999996</v>
      </c>
      <c r="HL88" s="356">
        <v>3.11</v>
      </c>
      <c r="HM88" s="356">
        <v>4.97</v>
      </c>
      <c r="HN88" s="357">
        <v>35.81</v>
      </c>
      <c r="HO88" s="5" t="s">
        <v>162</v>
      </c>
      <c r="HP88" s="121">
        <v>42</v>
      </c>
      <c r="HQ88" s="27">
        <v>43979</v>
      </c>
      <c r="HR88" s="27"/>
      <c r="HS88" s="27">
        <v>44371</v>
      </c>
      <c r="HT88" s="121">
        <v>12</v>
      </c>
      <c r="HU88" s="121">
        <v>1</v>
      </c>
      <c r="HV88" s="28">
        <v>0</v>
      </c>
      <c r="HW88" s="28">
        <v>0</v>
      </c>
      <c r="HX88" s="28">
        <v>0</v>
      </c>
      <c r="HY88" s="28">
        <v>1</v>
      </c>
      <c r="HZ88" s="28">
        <v>0</v>
      </c>
      <c r="IA88" s="28">
        <v>0</v>
      </c>
      <c r="IB88" s="28">
        <v>1</v>
      </c>
      <c r="IC88" s="28">
        <v>0</v>
      </c>
      <c r="ID88" s="28">
        <v>0</v>
      </c>
      <c r="IE88" s="29" t="s">
        <v>69</v>
      </c>
      <c r="IF88" s="28">
        <v>0</v>
      </c>
      <c r="IG88" s="29"/>
      <c r="IH88" s="25"/>
      <c r="II88" s="28">
        <v>0</v>
      </c>
      <c r="IJ88" s="25" t="s">
        <v>63</v>
      </c>
      <c r="IK88" s="25"/>
      <c r="IL88" s="25"/>
      <c r="IM88" s="25"/>
      <c r="IN88" s="28">
        <v>1</v>
      </c>
      <c r="IO88" s="25"/>
      <c r="IP88" s="294"/>
      <c r="IQ88" s="24"/>
      <c r="IR88" s="24"/>
      <c r="IS88" s="170"/>
      <c r="IT88" s="170"/>
      <c r="IU88"/>
      <c r="IV88" s="274"/>
      <c r="IW88" s="170"/>
      <c r="IX88" s="170"/>
      <c r="IY88"/>
      <c r="IZ88"/>
      <c r="JA88" s="170"/>
      <c r="JB88" s="170"/>
      <c r="JC88" s="170"/>
      <c r="JD88"/>
      <c r="JE88" s="170"/>
      <c r="JF88" s="276"/>
      <c r="JG88"/>
      <c r="JH88"/>
      <c r="JI88"/>
      <c r="JJ88" s="170"/>
      <c r="JK88"/>
      <c r="JL88"/>
      <c r="JM88" s="279"/>
      <c r="JN88"/>
      <c r="JO88"/>
      <c r="JP88"/>
      <c r="JQ88"/>
      <c r="JR88" s="170"/>
      <c r="JS88" s="170"/>
      <c r="JT88" s="170"/>
      <c r="JU88" s="170"/>
      <c r="JV88" s="170"/>
      <c r="JW88" s="170"/>
      <c r="JX88"/>
      <c r="JY88" s="170"/>
      <c r="JZ88" s="170"/>
      <c r="KA88" s="170"/>
      <c r="KB88" s="170"/>
      <c r="KC88" s="170"/>
      <c r="KD88" s="170"/>
      <c r="KE88"/>
    </row>
    <row r="89" spans="1:291" s="4" customFormat="1" x14ac:dyDescent="0.25">
      <c r="A89" s="311"/>
      <c r="B89" s="15" t="s">
        <v>1441</v>
      </c>
      <c r="C89" s="17" t="s">
        <v>157</v>
      </c>
      <c r="D89" s="26" t="s">
        <v>158</v>
      </c>
      <c r="E89" s="88">
        <v>43979</v>
      </c>
      <c r="F89" s="23"/>
      <c r="G89" s="94"/>
      <c r="H89" s="51"/>
      <c r="I89" s="377">
        <v>0</v>
      </c>
      <c r="J89" s="20">
        <v>44371</v>
      </c>
      <c r="K89" s="100">
        <f t="shared" si="7"/>
        <v>12</v>
      </c>
      <c r="L89" s="85">
        <v>5</v>
      </c>
      <c r="M89" s="4" t="s">
        <v>164</v>
      </c>
      <c r="N89" s="19"/>
      <c r="O89" s="22"/>
      <c r="P89" s="16"/>
      <c r="Q89" s="11"/>
      <c r="R89" s="11"/>
      <c r="S89" s="11">
        <v>10</v>
      </c>
      <c r="T89" s="145"/>
      <c r="U89" s="130"/>
      <c r="V89" s="130"/>
      <c r="W89" s="130"/>
      <c r="X89" s="129"/>
      <c r="Y89" s="129"/>
      <c r="Z89" s="132"/>
      <c r="AA89" s="129"/>
      <c r="AB89" s="133"/>
      <c r="AC89" s="134"/>
      <c r="AD89" s="135"/>
      <c r="AE89" s="136"/>
      <c r="AF89" s="220"/>
      <c r="AG89" s="220"/>
      <c r="AH89" s="220"/>
      <c r="AI89" s="220"/>
      <c r="AJ89" s="220"/>
      <c r="AK89" s="220"/>
      <c r="AL89" s="133"/>
      <c r="AM89" s="137"/>
      <c r="AN89" s="137"/>
      <c r="AO89" s="137"/>
      <c r="AP89" s="137"/>
      <c r="AQ89" s="137"/>
      <c r="AR89" s="137"/>
      <c r="AS89" s="137"/>
      <c r="AT89" s="137"/>
      <c r="AU89" s="137"/>
      <c r="AV89" s="137"/>
      <c r="AW89" s="137"/>
      <c r="AX89" s="137"/>
      <c r="AY89" s="137"/>
      <c r="AZ89" s="137"/>
      <c r="BA89" s="137"/>
      <c r="BB89" s="137"/>
      <c r="BC89" s="137"/>
      <c r="BD89" s="137"/>
      <c r="BE89" s="137"/>
      <c r="BF89" s="137"/>
      <c r="BG89" s="137"/>
      <c r="BH89" s="138"/>
      <c r="BI89" s="137"/>
      <c r="BJ89" s="137"/>
      <c r="BK89" s="137"/>
      <c r="BL89" s="137"/>
      <c r="BM89" s="139"/>
      <c r="BN89" s="137"/>
      <c r="BO89" s="137"/>
      <c r="BP89" s="137"/>
      <c r="BQ89" s="137"/>
      <c r="BR89" s="138"/>
      <c r="BS89" s="138"/>
      <c r="BT89" s="137"/>
      <c r="BU89" s="137"/>
      <c r="BV89" s="137"/>
      <c r="BW89" s="138"/>
      <c r="BX89" s="137"/>
      <c r="BY89" s="137"/>
      <c r="BZ89" s="138"/>
      <c r="CA89" s="138"/>
      <c r="CB89" s="137"/>
      <c r="CC89" s="137"/>
      <c r="CD89" s="186"/>
      <c r="CE89" s="186"/>
      <c r="CF89" s="186"/>
      <c r="CG89" s="186"/>
      <c r="CH89" s="137"/>
      <c r="CI89" s="137"/>
      <c r="CJ89" s="137"/>
      <c r="CK89" s="138"/>
      <c r="CL89" s="137"/>
      <c r="CM89" s="137"/>
      <c r="CN89" s="186"/>
      <c r="CO89" s="137"/>
      <c r="CP89" s="137"/>
      <c r="CQ89" s="137"/>
      <c r="CR89" s="137"/>
      <c r="CS89" s="137"/>
      <c r="CT89" s="137"/>
      <c r="CU89" s="137"/>
      <c r="CV89" s="137"/>
      <c r="CW89" s="137"/>
      <c r="CX89" s="186"/>
      <c r="CY89" s="133"/>
      <c r="CZ89" s="137"/>
      <c r="DA89" s="137"/>
      <c r="DB89" s="186"/>
      <c r="DC89" s="139"/>
      <c r="DD89" s="138"/>
      <c r="DE89" s="137"/>
      <c r="DF89" s="137"/>
      <c r="DG89" s="137"/>
      <c r="DH89" s="137"/>
      <c r="DI89" s="137"/>
      <c r="DJ89" s="186"/>
      <c r="DK89" s="137"/>
      <c r="DL89" s="137"/>
      <c r="DM89" s="137"/>
      <c r="DN89" s="137"/>
      <c r="DO89" s="137"/>
      <c r="DP89" s="137"/>
      <c r="DQ89" s="138"/>
      <c r="DR89" s="133"/>
      <c r="DS89" s="186"/>
      <c r="DT89" s="133"/>
      <c r="DU89" s="138"/>
      <c r="DV89" s="138"/>
      <c r="DW89" s="138"/>
      <c r="DX89" s="186"/>
      <c r="DY89" s="138"/>
      <c r="DZ89" s="138"/>
      <c r="EA89" s="137"/>
      <c r="EB89" s="137"/>
      <c r="EC89" s="137"/>
      <c r="ED89" s="137"/>
      <c r="EE89" s="137"/>
      <c r="EF89" s="186"/>
      <c r="EG89" s="137"/>
      <c r="EH89" s="137"/>
      <c r="EI89" s="137"/>
      <c r="EJ89" s="137"/>
      <c r="EK89" s="137"/>
      <c r="EL89" s="137"/>
      <c r="EM89" s="137"/>
      <c r="EN89" s="137"/>
      <c r="EO89" s="137"/>
      <c r="EP89" s="137"/>
      <c r="EQ89" s="137"/>
      <c r="ER89" s="137"/>
      <c r="ES89" s="137"/>
      <c r="ET89" s="137"/>
      <c r="EU89" s="137"/>
      <c r="EV89" s="137"/>
      <c r="EW89" s="137"/>
      <c r="EX89" s="137"/>
      <c r="EY89" s="137"/>
      <c r="EZ89" s="137"/>
      <c r="FA89" s="137"/>
      <c r="FB89" s="186"/>
      <c r="FC89" s="137"/>
      <c r="FD89" s="137"/>
      <c r="FE89" s="137"/>
      <c r="FF89" s="137"/>
      <c r="FG89" s="137"/>
      <c r="FH89" s="190"/>
      <c r="FI89" s="190"/>
      <c r="FJ89" s="5"/>
      <c r="GZ89" s="5"/>
      <c r="HO89" s="5"/>
      <c r="HP89" s="17"/>
      <c r="HQ89" s="23"/>
      <c r="HR89" s="23"/>
      <c r="HS89" s="23"/>
      <c r="HT89" s="17"/>
      <c r="HU89" s="17"/>
      <c r="HV89" s="24"/>
      <c r="HW89" s="24"/>
      <c r="HX89" s="24"/>
      <c r="HY89" s="24"/>
      <c r="HZ89" s="24"/>
      <c r="IA89" s="24"/>
      <c r="IB89" s="24"/>
      <c r="IC89" s="24"/>
      <c r="ID89" s="24"/>
      <c r="IE89" s="24"/>
      <c r="IF89" s="24"/>
      <c r="IG89" s="24"/>
      <c r="IH89" s="24"/>
      <c r="II89" s="24"/>
      <c r="IJ89" s="24"/>
      <c r="IK89" s="24"/>
      <c r="IL89" s="24"/>
      <c r="IM89" s="24"/>
      <c r="IN89" s="25"/>
      <c r="IO89" s="25"/>
      <c r="IP89" s="294"/>
      <c r="IQ89" s="24"/>
      <c r="IR89" s="24"/>
      <c r="IS89" s="170"/>
      <c r="IT89" s="170"/>
      <c r="IU89"/>
      <c r="IV89" s="274"/>
      <c r="IW89" s="170"/>
      <c r="IX89" s="170"/>
      <c r="IY89"/>
      <c r="IZ89"/>
      <c r="JA89" s="170"/>
      <c r="JB89" s="170"/>
      <c r="JC89" s="170"/>
      <c r="JD89"/>
      <c r="JE89" s="170"/>
      <c r="JF89" s="276"/>
      <c r="JG89"/>
      <c r="JH89"/>
      <c r="JI89"/>
      <c r="JJ89" s="170"/>
      <c r="JK89"/>
      <c r="JL89"/>
      <c r="JM89" s="279"/>
      <c r="JN89"/>
      <c r="JO89"/>
      <c r="JP89"/>
      <c r="JQ89"/>
      <c r="JR89" s="170"/>
      <c r="JS89" s="170"/>
      <c r="JT89" s="170"/>
      <c r="JU89" s="170"/>
      <c r="JV89" s="170"/>
      <c r="JW89" s="170"/>
      <c r="JX89"/>
      <c r="JY89" s="170"/>
      <c r="JZ89" s="170"/>
      <c r="KA89" s="170"/>
      <c r="KB89" s="170"/>
      <c r="KC89" s="170"/>
      <c r="KD89" s="170"/>
      <c r="KE89"/>
    </row>
    <row r="90" spans="1:291" s="4" customFormat="1" x14ac:dyDescent="0.25">
      <c r="A90" s="311"/>
      <c r="B90" s="15" t="s">
        <v>1441</v>
      </c>
      <c r="C90" s="17" t="s">
        <v>157</v>
      </c>
      <c r="D90" s="26" t="s">
        <v>158</v>
      </c>
      <c r="E90" s="88">
        <v>43979</v>
      </c>
      <c r="F90" s="23"/>
      <c r="G90" s="94"/>
      <c r="H90" s="51"/>
      <c r="I90" s="377">
        <v>0</v>
      </c>
      <c r="J90" s="20">
        <v>44712</v>
      </c>
      <c r="K90" s="100">
        <f t="shared" si="7"/>
        <v>24</v>
      </c>
      <c r="L90" s="85">
        <v>6</v>
      </c>
      <c r="M90" s="4" t="s">
        <v>165</v>
      </c>
      <c r="N90" s="19">
        <v>187</v>
      </c>
      <c r="O90" s="22">
        <v>2</v>
      </c>
      <c r="P90" s="16">
        <v>3</v>
      </c>
      <c r="Q90" s="11"/>
      <c r="R90" s="11"/>
      <c r="S90" s="11"/>
      <c r="T90" s="145">
        <v>17463</v>
      </c>
      <c r="U90" s="130"/>
      <c r="V90" s="130" t="s">
        <v>162</v>
      </c>
      <c r="W90" s="130" t="s">
        <v>1031</v>
      </c>
      <c r="X90" s="129">
        <v>7809245378</v>
      </c>
      <c r="Y90" s="129">
        <f ca="1">ROUNDDOWN(YEARFRAC(DATE(IF(VALUE(LEFT(X90,2))&lt;VALUE(RIGHT(YEAR(TODAY()),2)),"20","19")&amp;LEFT(X90,2),IF(VALUE(MID(X90,3,1))&gt;4,MID(X90,3,2)-50,MID(X90,3,2)),MID(X90,5,2)),Z90,1),0)</f>
        <v>43</v>
      </c>
      <c r="Z90" s="132">
        <v>44712</v>
      </c>
      <c r="AA90" s="129">
        <v>5</v>
      </c>
      <c r="AB90" s="133">
        <f>DATEDIF(_xlfn.MINIFS(Z:Z,X:X,X90), Z90,  "m")</f>
        <v>19</v>
      </c>
      <c r="AC90" s="134" t="s">
        <v>53</v>
      </c>
      <c r="AD90" s="135" t="s">
        <v>1025</v>
      </c>
      <c r="AE90" s="136" t="s">
        <v>65</v>
      </c>
      <c r="AF90" s="185">
        <v>47.8</v>
      </c>
      <c r="AG90" s="185">
        <v>8.6</v>
      </c>
      <c r="AH90" s="185">
        <v>41.1</v>
      </c>
      <c r="AI90" s="185">
        <v>1.8</v>
      </c>
      <c r="AJ90" s="185">
        <v>0.7</v>
      </c>
      <c r="AK90" s="185">
        <v>4.5599999999999996</v>
      </c>
      <c r="AL90" s="133">
        <v>47</v>
      </c>
      <c r="AM90" s="137">
        <v>91.8</v>
      </c>
      <c r="AN90" s="137">
        <v>25.3</v>
      </c>
      <c r="AO90" s="137">
        <v>74.7</v>
      </c>
      <c r="AP90" s="137">
        <f>AN90/AO90</f>
        <v>0.33868808567603748</v>
      </c>
      <c r="AQ90" s="137">
        <v>5.53</v>
      </c>
      <c r="AR90" s="137">
        <v>1.76</v>
      </c>
      <c r="AS90" s="137">
        <v>2.17</v>
      </c>
      <c r="AT90" s="137">
        <v>23.2</v>
      </c>
      <c r="AU90" s="137">
        <v>3.62</v>
      </c>
      <c r="AV90" s="137">
        <v>2.21</v>
      </c>
      <c r="AW90" s="137">
        <v>51.2</v>
      </c>
      <c r="AX90" s="137">
        <v>37</v>
      </c>
      <c r="AY90" s="137">
        <v>11.2</v>
      </c>
      <c r="AZ90" s="137">
        <v>0.53</v>
      </c>
      <c r="BA90" s="137">
        <v>14.9</v>
      </c>
      <c r="BB90" s="137">
        <v>4.82</v>
      </c>
      <c r="BC90" s="137">
        <v>68.400000000000006</v>
      </c>
      <c r="BD90" s="137">
        <v>1.93</v>
      </c>
      <c r="BE90" s="137">
        <v>3.2</v>
      </c>
      <c r="BF90" s="137">
        <f>DL90+DN90</f>
        <v>8.7899999999999991</v>
      </c>
      <c r="BG90" s="137">
        <v>16.3</v>
      </c>
      <c r="BH90" s="138">
        <v>2292</v>
      </c>
      <c r="BI90" s="137">
        <v>2.1</v>
      </c>
      <c r="BJ90" s="137">
        <v>8.2100000000000009</v>
      </c>
      <c r="BK90" s="137">
        <v>21.6</v>
      </c>
      <c r="BL90" s="137">
        <v>44.2</v>
      </c>
      <c r="BM90" s="139">
        <v>6.3899999999999998E-3</v>
      </c>
      <c r="BN90" s="137">
        <v>8.4</v>
      </c>
      <c r="BO90" s="137">
        <v>93.84</v>
      </c>
      <c r="BP90" s="137">
        <v>4.0599999999999996</v>
      </c>
      <c r="BQ90" s="137">
        <v>2.0699999999999998</v>
      </c>
      <c r="BR90" s="138">
        <v>6338</v>
      </c>
      <c r="BS90" s="138">
        <f>CY90/9</f>
        <v>3937</v>
      </c>
      <c r="BT90" s="137">
        <v>32.799999999999997</v>
      </c>
      <c r="BU90" s="137">
        <v>15.8</v>
      </c>
      <c r="BV90" s="137">
        <v>41.9</v>
      </c>
      <c r="BW90" s="138">
        <v>3293</v>
      </c>
      <c r="BX90" s="137">
        <v>39.5</v>
      </c>
      <c r="BY90" s="137">
        <v>61.8</v>
      </c>
      <c r="BZ90" s="138">
        <v>4631</v>
      </c>
      <c r="CA90" s="138">
        <v>11238</v>
      </c>
      <c r="CB90" s="137">
        <v>2.1</v>
      </c>
      <c r="CC90" s="137">
        <v>0.6</v>
      </c>
      <c r="CD90" s="186" t="s">
        <v>1275</v>
      </c>
      <c r="CE90" s="186">
        <f>AL90+BN90+BV90+CC90+CB90</f>
        <v>99.999999999999986</v>
      </c>
      <c r="CF90" s="186" t="s">
        <v>1275</v>
      </c>
      <c r="CG90" s="186">
        <f>AM90+BI90+BE90+(DC90*100/AL90)+(CC90*100/AL90)</f>
        <v>98.512765957446803</v>
      </c>
      <c r="CH90" s="137">
        <v>1.39</v>
      </c>
      <c r="CI90" s="137">
        <f>CH90*100/AM90</f>
        <v>1.514161220043573</v>
      </c>
      <c r="CJ90" s="137">
        <v>10.7</v>
      </c>
      <c r="CK90" s="138">
        <f>CJ90*BI90*AL90*AK90/1000</f>
        <v>4.815770399999999</v>
      </c>
      <c r="CL90" s="137">
        <v>6.17</v>
      </c>
      <c r="CM90" s="137">
        <v>61.5</v>
      </c>
      <c r="CN90" s="186" t="s">
        <v>1275</v>
      </c>
      <c r="CO90" s="137">
        <v>0.6</v>
      </c>
      <c r="CP90" s="137">
        <v>2.75</v>
      </c>
      <c r="CQ90" s="137">
        <v>21.8</v>
      </c>
      <c r="CR90" s="137">
        <v>55.6</v>
      </c>
      <c r="CS90" s="137">
        <v>10.8</v>
      </c>
      <c r="CT90" s="137">
        <v>11.8</v>
      </c>
      <c r="CU90" s="137">
        <v>66.900000000000006</v>
      </c>
      <c r="CV90" s="137">
        <v>1.97</v>
      </c>
      <c r="CW90" s="137"/>
      <c r="CX90" s="186" t="s">
        <v>1275</v>
      </c>
      <c r="CY90" s="133">
        <v>35433</v>
      </c>
      <c r="CZ90" s="137">
        <v>2.4</v>
      </c>
      <c r="DA90" s="137">
        <v>6.77</v>
      </c>
      <c r="DB90" s="186" t="s">
        <v>1275</v>
      </c>
      <c r="DC90" s="139">
        <v>6.4000000000000001E-2</v>
      </c>
      <c r="DD90" s="133">
        <v>13532</v>
      </c>
      <c r="DE90" s="137">
        <v>3.55</v>
      </c>
      <c r="DF90" s="137">
        <v>8.8800000000000008</v>
      </c>
      <c r="DG90" s="137">
        <v>1.1499999999999999</v>
      </c>
      <c r="DH90" s="137">
        <f>DG90-CC90</f>
        <v>0.54999999999999993</v>
      </c>
      <c r="DI90" s="137">
        <v>50.5</v>
      </c>
      <c r="DJ90" s="186" t="s">
        <v>1275</v>
      </c>
      <c r="DK90" s="137">
        <v>7.57</v>
      </c>
      <c r="DL90" s="137">
        <v>8.7899999999999991</v>
      </c>
      <c r="DM90" s="137">
        <v>83.6</v>
      </c>
      <c r="DN90" s="137">
        <v>0</v>
      </c>
      <c r="DO90" s="137">
        <v>11.3</v>
      </c>
      <c r="DP90" s="137">
        <v>99.2</v>
      </c>
      <c r="DQ90" s="138">
        <v>1820</v>
      </c>
      <c r="DR90" s="133"/>
      <c r="DS90" s="186" t="s">
        <v>1275</v>
      </c>
      <c r="DT90" s="133">
        <f>DU90*2</f>
        <v>8584</v>
      </c>
      <c r="DU90" s="138">
        <v>4292</v>
      </c>
      <c r="DV90" s="138">
        <v>1753</v>
      </c>
      <c r="DW90" s="138">
        <v>199</v>
      </c>
      <c r="DX90" s="186" t="s">
        <v>1275</v>
      </c>
      <c r="DY90" s="138">
        <f>AK90*AN90*AM90*AL90/1000</f>
        <v>497.76677279999996</v>
      </c>
      <c r="DZ90" s="138">
        <f>AK90*AM90*AO90*AL90/1000</f>
        <v>1469.6908271999996</v>
      </c>
      <c r="EA90" s="137"/>
      <c r="EB90" s="137"/>
      <c r="EC90" s="137"/>
      <c r="ED90" s="137"/>
      <c r="EE90" s="137"/>
      <c r="EF90" s="186" t="s">
        <v>1275</v>
      </c>
      <c r="EG90" s="137" t="s">
        <v>1023</v>
      </c>
      <c r="EH90" s="137" t="s">
        <v>1023</v>
      </c>
      <c r="EI90" s="137" t="s">
        <v>1023</v>
      </c>
      <c r="EJ90" s="137" t="s">
        <v>1023</v>
      </c>
      <c r="EK90" s="137" t="s">
        <v>1023</v>
      </c>
      <c r="EL90" s="137" t="s">
        <v>1023</v>
      </c>
      <c r="EM90" s="137" t="s">
        <v>1023</v>
      </c>
      <c r="EN90" s="137" t="s">
        <v>1023</v>
      </c>
      <c r="EO90" s="137" t="s">
        <v>1023</v>
      </c>
      <c r="EP90" s="137" t="s">
        <v>1023</v>
      </c>
      <c r="EQ90" s="137" t="s">
        <v>1023</v>
      </c>
      <c r="ER90" s="137" t="s">
        <v>1023</v>
      </c>
      <c r="ES90" s="137" t="s">
        <v>1023</v>
      </c>
      <c r="ET90" s="137" t="s">
        <v>1023</v>
      </c>
      <c r="EU90" s="137" t="s">
        <v>1023</v>
      </c>
      <c r="EV90" s="137" t="s">
        <v>1023</v>
      </c>
      <c r="EW90" s="137" t="s">
        <v>1023</v>
      </c>
      <c r="EX90" s="137" t="s">
        <v>1023</v>
      </c>
      <c r="EY90" s="137" t="s">
        <v>1023</v>
      </c>
      <c r="EZ90" s="137" t="s">
        <v>1023</v>
      </c>
      <c r="FA90" s="137" t="s">
        <v>1023</v>
      </c>
      <c r="FB90" s="186" t="s">
        <v>1275</v>
      </c>
      <c r="FC90" s="137"/>
      <c r="FD90" s="137"/>
      <c r="FE90" s="137"/>
      <c r="FF90" s="137"/>
      <c r="FG90" s="137"/>
      <c r="FH90" s="190"/>
      <c r="FI90" s="190"/>
      <c r="FJ90" s="372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 s="5"/>
      <c r="HO90" s="5"/>
      <c r="HP90" s="17"/>
      <c r="HQ90" s="23"/>
      <c r="HR90" s="23"/>
      <c r="HS90" s="23"/>
      <c r="HT90" s="17"/>
      <c r="HU90" s="17"/>
      <c r="HV90" s="24"/>
      <c r="HW90" s="24"/>
      <c r="HX90" s="24"/>
      <c r="HY90" s="24"/>
      <c r="HZ90" s="24"/>
      <c r="IA90" s="24"/>
      <c r="IB90" s="24"/>
      <c r="IC90" s="24"/>
      <c r="ID90" s="24"/>
      <c r="IE90" s="24"/>
      <c r="IF90" s="24"/>
      <c r="IG90" s="24"/>
      <c r="IH90" s="24"/>
      <c r="II90" s="24"/>
      <c r="IJ90" s="24"/>
      <c r="IK90" s="24"/>
      <c r="IL90" s="24"/>
      <c r="IM90" s="24"/>
      <c r="IN90" s="25"/>
      <c r="IO90" s="25"/>
      <c r="IP90" s="294"/>
      <c r="IQ90" s="24"/>
      <c r="IR90" s="24"/>
      <c r="IS90" s="170"/>
      <c r="IT90" s="170"/>
      <c r="IU90"/>
      <c r="IV90" s="274"/>
      <c r="IW90" s="170"/>
      <c r="IX90" s="170"/>
      <c r="IY90"/>
      <c r="IZ90"/>
      <c r="JA90" s="170"/>
      <c r="JB90" s="170"/>
      <c r="JC90" s="170"/>
      <c r="JD90"/>
      <c r="JE90" s="170"/>
      <c r="JF90" s="276"/>
      <c r="JG90"/>
      <c r="JH90"/>
      <c r="JI90"/>
      <c r="JJ90" s="170"/>
      <c r="JK90"/>
      <c r="JL90"/>
      <c r="JM90" s="279"/>
      <c r="JN90"/>
      <c r="JO90"/>
      <c r="JP90"/>
      <c r="JQ90"/>
      <c r="JR90" s="170"/>
      <c r="JS90" s="170"/>
      <c r="JT90" s="170"/>
      <c r="JU90" s="170"/>
      <c r="JV90" s="170"/>
      <c r="JW90" s="170"/>
      <c r="JX90"/>
      <c r="JY90" s="170"/>
      <c r="JZ90" s="170"/>
      <c r="KA90" s="170"/>
      <c r="KB90" s="170"/>
      <c r="KC90" s="170"/>
      <c r="KD90" s="170"/>
      <c r="KE90"/>
    </row>
    <row r="91" spans="1:291" s="4" customFormat="1" x14ac:dyDescent="0.25">
      <c r="A91" s="311"/>
      <c r="B91" s="15"/>
      <c r="C91" s="17"/>
      <c r="D91" s="26"/>
      <c r="E91" s="90"/>
      <c r="F91" s="23"/>
      <c r="G91" s="94"/>
      <c r="H91" s="51"/>
      <c r="I91" s="377"/>
      <c r="J91" s="20"/>
      <c r="K91" s="100"/>
      <c r="L91" s="85"/>
      <c r="N91" s="19"/>
      <c r="O91" s="22"/>
      <c r="P91" s="16"/>
      <c r="Q91" s="11"/>
      <c r="R91" s="11"/>
      <c r="S91" s="11"/>
      <c r="T91" s="145"/>
      <c r="U91" s="130"/>
      <c r="V91" s="130"/>
      <c r="W91" s="130"/>
      <c r="X91" s="129"/>
      <c r="Y91" s="129"/>
      <c r="Z91" s="132"/>
      <c r="AA91" s="129"/>
      <c r="AB91" s="133"/>
      <c r="AC91" s="134"/>
      <c r="AD91" s="135"/>
      <c r="AE91" s="136"/>
      <c r="AF91" s="220"/>
      <c r="AG91" s="220"/>
      <c r="AH91" s="220"/>
      <c r="AI91" s="220"/>
      <c r="AJ91" s="220"/>
      <c r="AK91" s="220"/>
      <c r="AL91" s="133"/>
      <c r="AM91" s="137"/>
      <c r="AN91" s="137"/>
      <c r="AO91" s="137"/>
      <c r="AP91" s="137"/>
      <c r="AQ91" s="137"/>
      <c r="AR91" s="137"/>
      <c r="AS91" s="137"/>
      <c r="AT91" s="137"/>
      <c r="AU91" s="137"/>
      <c r="AV91" s="137"/>
      <c r="AW91" s="137"/>
      <c r="AX91" s="137"/>
      <c r="AY91" s="137"/>
      <c r="AZ91" s="137"/>
      <c r="BA91" s="137"/>
      <c r="BB91" s="137"/>
      <c r="BC91" s="137"/>
      <c r="BD91" s="137"/>
      <c r="BE91" s="137"/>
      <c r="BF91" s="137"/>
      <c r="BG91" s="137"/>
      <c r="BH91" s="138"/>
      <c r="BI91" s="137"/>
      <c r="BJ91" s="137"/>
      <c r="BK91" s="137"/>
      <c r="BL91" s="137"/>
      <c r="BM91" s="139"/>
      <c r="BN91" s="137"/>
      <c r="BO91" s="137"/>
      <c r="BP91" s="137"/>
      <c r="BQ91" s="137"/>
      <c r="BR91" s="138"/>
      <c r="BS91" s="138"/>
      <c r="BT91" s="137"/>
      <c r="BU91" s="137"/>
      <c r="BV91" s="137"/>
      <c r="BW91" s="138"/>
      <c r="BX91" s="137"/>
      <c r="BY91" s="137"/>
      <c r="BZ91" s="138"/>
      <c r="CA91" s="138"/>
      <c r="CB91" s="137"/>
      <c r="CC91" s="137"/>
      <c r="CD91" s="186"/>
      <c r="CE91" s="186"/>
      <c r="CF91" s="186"/>
      <c r="CG91" s="186"/>
      <c r="CH91" s="137"/>
      <c r="CI91" s="137"/>
      <c r="CJ91" s="137"/>
      <c r="CK91" s="138"/>
      <c r="CL91" s="137"/>
      <c r="CM91" s="137"/>
      <c r="CN91" s="186"/>
      <c r="CO91" s="137"/>
      <c r="CP91" s="137"/>
      <c r="CQ91" s="137"/>
      <c r="CR91" s="137"/>
      <c r="CS91" s="137"/>
      <c r="CT91" s="137"/>
      <c r="CU91" s="137"/>
      <c r="CV91" s="137"/>
      <c r="CW91" s="137"/>
      <c r="CX91" s="186"/>
      <c r="CY91" s="133"/>
      <c r="CZ91" s="137"/>
      <c r="DA91" s="137"/>
      <c r="DB91" s="186"/>
      <c r="DC91" s="139"/>
      <c r="DD91" s="133"/>
      <c r="DE91" s="137"/>
      <c r="DF91" s="137"/>
      <c r="DG91" s="137"/>
      <c r="DH91" s="137"/>
      <c r="DI91" s="137"/>
      <c r="DJ91" s="186"/>
      <c r="DK91" s="137"/>
      <c r="DL91" s="137"/>
      <c r="DM91" s="137"/>
      <c r="DN91" s="137"/>
      <c r="DO91" s="137"/>
      <c r="DP91" s="137"/>
      <c r="DQ91" s="138"/>
      <c r="DR91" s="133"/>
      <c r="DS91" s="186"/>
      <c r="DT91" s="133"/>
      <c r="DU91" s="138"/>
      <c r="DV91" s="138"/>
      <c r="DW91" s="138"/>
      <c r="DX91" s="186"/>
      <c r="DY91" s="138"/>
      <c r="DZ91" s="138"/>
      <c r="EA91" s="137"/>
      <c r="EB91" s="137"/>
      <c r="EC91" s="137"/>
      <c r="ED91" s="137"/>
      <c r="EE91" s="137"/>
      <c r="EF91" s="186"/>
      <c r="EG91" s="137"/>
      <c r="EH91" s="137"/>
      <c r="EI91" s="137"/>
      <c r="EJ91" s="137"/>
      <c r="EK91" s="137"/>
      <c r="EL91" s="137"/>
      <c r="EM91" s="137"/>
      <c r="EN91" s="137"/>
      <c r="EO91" s="137"/>
      <c r="EP91" s="137"/>
      <c r="EQ91" s="137"/>
      <c r="ER91" s="137"/>
      <c r="ES91" s="137"/>
      <c r="ET91" s="137"/>
      <c r="EU91" s="137"/>
      <c r="EV91" s="137"/>
      <c r="EW91" s="137"/>
      <c r="EX91" s="137"/>
      <c r="EY91" s="137"/>
      <c r="EZ91" s="137"/>
      <c r="FA91" s="137"/>
      <c r="FB91" s="186"/>
      <c r="FC91" s="137"/>
      <c r="FD91" s="137"/>
      <c r="FE91" s="137"/>
      <c r="FF91" s="137"/>
      <c r="FG91" s="137"/>
      <c r="FH91" s="190"/>
      <c r="FI91" s="190"/>
      <c r="FJ91" s="5"/>
      <c r="GZ91" s="5"/>
      <c r="HO91" s="5"/>
      <c r="HP91" s="17"/>
      <c r="HQ91" s="23"/>
      <c r="HR91" s="23"/>
      <c r="HS91" s="23"/>
      <c r="HT91" s="17"/>
      <c r="HU91" s="17"/>
      <c r="HV91" s="24"/>
      <c r="HW91" s="24"/>
      <c r="HX91" s="24"/>
      <c r="HY91" s="24"/>
      <c r="HZ91" s="24"/>
      <c r="IA91" s="24"/>
      <c r="IB91" s="24"/>
      <c r="IC91" s="24"/>
      <c r="ID91" s="24"/>
      <c r="IE91" s="24"/>
      <c r="IF91" s="24"/>
      <c r="IG91" s="24"/>
      <c r="IH91" s="24"/>
      <c r="II91" s="24"/>
      <c r="IJ91" s="24"/>
      <c r="IK91" s="24"/>
      <c r="IL91" s="24"/>
      <c r="IM91" s="24"/>
      <c r="IN91" s="25"/>
      <c r="IO91" s="25"/>
      <c r="IP91" s="294"/>
      <c r="IQ91" s="24"/>
      <c r="IR91" s="24"/>
      <c r="IS91" s="170"/>
      <c r="IT91" s="170"/>
      <c r="IU91"/>
      <c r="IV91" s="274"/>
      <c r="IW91" s="170"/>
      <c r="IX91" s="170"/>
      <c r="IY91"/>
      <c r="IZ91"/>
      <c r="JA91" s="170"/>
      <c r="JB91" s="170"/>
      <c r="JC91" s="170"/>
      <c r="JD91"/>
      <c r="JE91" s="170"/>
      <c r="JF91" s="276"/>
      <c r="JG91"/>
      <c r="JH91"/>
      <c r="JI91"/>
      <c r="JJ91" s="170"/>
      <c r="JK91"/>
      <c r="JL91"/>
      <c r="JM91" s="279"/>
      <c r="JN91"/>
      <c r="JO91"/>
      <c r="JP91"/>
      <c r="JQ91"/>
      <c r="JR91" s="170"/>
      <c r="JS91" s="170"/>
      <c r="JT91" s="170"/>
      <c r="JU91" s="170"/>
      <c r="JV91" s="170"/>
      <c r="JW91" s="170"/>
      <c r="JX91"/>
      <c r="JY91" s="170"/>
      <c r="JZ91" s="170"/>
      <c r="KA91" s="170"/>
      <c r="KB91" s="170"/>
      <c r="KC91" s="170"/>
      <c r="KD91" s="170"/>
      <c r="KE91"/>
    </row>
    <row r="92" spans="1:291" s="4" customFormat="1" x14ac:dyDescent="0.25">
      <c r="A92" s="311"/>
      <c r="B92" s="15" t="s">
        <v>1443</v>
      </c>
      <c r="C92" s="17" t="s">
        <v>166</v>
      </c>
      <c r="D92" s="26" t="s">
        <v>167</v>
      </c>
      <c r="E92" s="88">
        <v>44733</v>
      </c>
      <c r="F92" s="23"/>
      <c r="G92" s="94"/>
      <c r="H92" s="51"/>
      <c r="I92" s="377">
        <v>0</v>
      </c>
      <c r="J92" s="20">
        <v>44799</v>
      </c>
      <c r="K92" s="100">
        <f>DATEDIF(E92, J92, "m")</f>
        <v>2</v>
      </c>
      <c r="L92" s="85">
        <v>1</v>
      </c>
      <c r="M92" s="4" t="s">
        <v>168</v>
      </c>
      <c r="N92" s="19">
        <v>332</v>
      </c>
      <c r="O92" s="22">
        <v>4</v>
      </c>
      <c r="P92" s="16">
        <v>3</v>
      </c>
      <c r="Q92" s="11"/>
      <c r="R92" s="11"/>
      <c r="S92" s="11"/>
      <c r="T92" s="145">
        <v>17935</v>
      </c>
      <c r="U92" s="130"/>
      <c r="V92" s="130" t="s">
        <v>170</v>
      </c>
      <c r="W92" s="130" t="s">
        <v>1041</v>
      </c>
      <c r="X92" s="129">
        <v>6103151450</v>
      </c>
      <c r="Y92" s="129">
        <f ca="1">ROUNDDOWN(YEARFRAC(DATE(IF(VALUE(LEFT(X92,2))&lt;VALUE(RIGHT(YEAR(TODAY()),2)),"20","19")&amp;LEFT(X92,2),IF(VALUE(MID(X92,3,1))&gt;4,MID(X92,3,2)-50,MID(X92,3,2)),MID(X92,5,2)),Z92,1),0)</f>
        <v>61</v>
      </c>
      <c r="Z92" s="132">
        <v>44799</v>
      </c>
      <c r="AA92" s="129" t="e">
        <f>COUNTIFS(#REF!,X92)</f>
        <v>#REF!</v>
      </c>
      <c r="AB92" s="133">
        <f>DATEDIF(_xlfn.MINIFS(Z:Z,X:X,X92), Z92,  "m")</f>
        <v>0</v>
      </c>
      <c r="AC92" s="134" t="s">
        <v>53</v>
      </c>
      <c r="AD92" s="135" t="s">
        <v>1025</v>
      </c>
      <c r="AE92" s="136" t="s">
        <v>67</v>
      </c>
      <c r="AF92" s="185">
        <v>32.700000000000003</v>
      </c>
      <c r="AG92" s="185">
        <v>3.4</v>
      </c>
      <c r="AH92" s="185">
        <v>63.1</v>
      </c>
      <c r="AI92" s="185">
        <v>0.4</v>
      </c>
      <c r="AJ92" s="185">
        <v>0.4</v>
      </c>
      <c r="AK92" s="185">
        <v>8.51</v>
      </c>
      <c r="AL92" s="133">
        <v>33.9</v>
      </c>
      <c r="AM92" s="137">
        <v>89.4</v>
      </c>
      <c r="AN92" s="137">
        <v>74.2</v>
      </c>
      <c r="AO92" s="137">
        <v>25.8</v>
      </c>
      <c r="AP92" s="137">
        <f>AN92/AO92</f>
        <v>2.8759689922480622</v>
      </c>
      <c r="AQ92" s="137">
        <v>0.26</v>
      </c>
      <c r="AR92" s="137">
        <v>1</v>
      </c>
      <c r="AS92" s="137">
        <v>5.6</v>
      </c>
      <c r="AT92" s="137">
        <v>1.39</v>
      </c>
      <c r="AU92" s="137">
        <v>3.82</v>
      </c>
      <c r="AV92" s="137">
        <v>7.6</v>
      </c>
      <c r="AW92" s="137">
        <v>54.3</v>
      </c>
      <c r="AX92" s="137">
        <v>42.4</v>
      </c>
      <c r="AY92" s="137">
        <v>3.21</v>
      </c>
      <c r="AZ92" s="137">
        <v>0.11</v>
      </c>
      <c r="BA92" s="137">
        <v>29.8</v>
      </c>
      <c r="BB92" s="137">
        <v>7.31</v>
      </c>
      <c r="BC92" s="137">
        <v>37.6</v>
      </c>
      <c r="BD92" s="137">
        <v>0.14000000000000001</v>
      </c>
      <c r="BE92" s="137">
        <v>5.97</v>
      </c>
      <c r="BF92" s="137">
        <f>DL92+DN92</f>
        <v>33.31</v>
      </c>
      <c r="BG92" s="137">
        <v>12.3</v>
      </c>
      <c r="BH92" s="138">
        <v>1412</v>
      </c>
      <c r="BI92" s="137">
        <v>3.95</v>
      </c>
      <c r="BJ92" s="137">
        <v>8.6199999999999992</v>
      </c>
      <c r="BK92" s="137">
        <v>10.6</v>
      </c>
      <c r="BL92" s="137">
        <v>76.3</v>
      </c>
      <c r="BM92" s="139">
        <v>6.4000000000000001E-2</v>
      </c>
      <c r="BN92" s="137">
        <v>3.5</v>
      </c>
      <c r="BO92" s="137">
        <v>96.21</v>
      </c>
      <c r="BP92" s="137">
        <v>3.04</v>
      </c>
      <c r="BQ92" s="137">
        <v>0.78</v>
      </c>
      <c r="BR92" s="138">
        <v>7821</v>
      </c>
      <c r="BS92" s="138">
        <v>4707.333333333333</v>
      </c>
      <c r="BT92" s="137">
        <v>60.4</v>
      </c>
      <c r="BU92" s="137">
        <v>38.700000000000003</v>
      </c>
      <c r="BV92" s="137">
        <f>100-AL92-BN92-CB92-CC92</f>
        <v>61.769999999999996</v>
      </c>
      <c r="BW92" s="138">
        <v>2693</v>
      </c>
      <c r="BX92" s="137">
        <v>35.700000000000003</v>
      </c>
      <c r="BY92" s="137">
        <v>39.200000000000003</v>
      </c>
      <c r="BZ92" s="138">
        <v>3614</v>
      </c>
      <c r="CA92" s="138">
        <v>14892.4</v>
      </c>
      <c r="CB92" s="137">
        <v>0.43</v>
      </c>
      <c r="CC92" s="137">
        <v>0.4</v>
      </c>
      <c r="CD92" s="186" t="s">
        <v>1275</v>
      </c>
      <c r="CE92" s="186">
        <f>AL92+BN92+BV92+CC92+CB92</f>
        <v>100</v>
      </c>
      <c r="CF92" s="186" t="s">
        <v>1275</v>
      </c>
      <c r="CG92" s="186">
        <f>AM92+BI92+BE92+(DC92*100/AL92)+(CC92*100/AL92)</f>
        <v>100.49994100294985</v>
      </c>
      <c r="CH92" s="137">
        <v>3.07</v>
      </c>
      <c r="CI92" s="137">
        <v>5.83</v>
      </c>
      <c r="CJ92" s="137">
        <v>21.5</v>
      </c>
      <c r="CK92" s="138">
        <f>CJ92*BI92*AL92*AK92/1000</f>
        <v>24.499928324999999</v>
      </c>
      <c r="CL92" s="137">
        <v>0.59</v>
      </c>
      <c r="CM92" s="137">
        <v>8.17</v>
      </c>
      <c r="CN92" s="186" t="s">
        <v>1275</v>
      </c>
      <c r="CO92" s="137">
        <v>0.37</v>
      </c>
      <c r="CP92" s="137">
        <v>0.45</v>
      </c>
      <c r="CQ92" s="137">
        <v>15.3</v>
      </c>
      <c r="CR92" s="137">
        <v>69.599999999999994</v>
      </c>
      <c r="CS92" s="137">
        <v>7.36</v>
      </c>
      <c r="CT92" s="137">
        <v>7.66</v>
      </c>
      <c r="CU92" s="137">
        <v>35.6</v>
      </c>
      <c r="CV92" s="137">
        <v>0.48</v>
      </c>
      <c r="CW92" s="137"/>
      <c r="CX92" s="186" t="s">
        <v>1275</v>
      </c>
      <c r="CY92" s="133">
        <v>14122</v>
      </c>
      <c r="CZ92" s="137">
        <v>1.26</v>
      </c>
      <c r="DA92" s="137">
        <v>18.2</v>
      </c>
      <c r="DB92" s="186" t="s">
        <v>1275</v>
      </c>
      <c r="DC92" s="139">
        <v>0</v>
      </c>
      <c r="DD92" s="138">
        <v>37316</v>
      </c>
      <c r="DE92" s="137">
        <v>27.8</v>
      </c>
      <c r="DF92" s="137">
        <v>9.67</v>
      </c>
      <c r="DG92" s="137">
        <v>0.9</v>
      </c>
      <c r="DH92" s="137">
        <f>DG92-CC92</f>
        <v>0.5</v>
      </c>
      <c r="DI92" s="137">
        <v>38.700000000000003</v>
      </c>
      <c r="DJ92" s="186" t="s">
        <v>1275</v>
      </c>
      <c r="DK92" s="137">
        <v>2.41</v>
      </c>
      <c r="DL92" s="137">
        <v>33.200000000000003</v>
      </c>
      <c r="DM92" s="137">
        <v>64.3</v>
      </c>
      <c r="DN92" s="137">
        <v>0.11</v>
      </c>
      <c r="DO92" s="137">
        <v>18.399999999999999</v>
      </c>
      <c r="DP92" s="137">
        <v>96.6</v>
      </c>
      <c r="DQ92" s="138">
        <v>933</v>
      </c>
      <c r="DR92" s="133"/>
      <c r="DS92" s="186" t="s">
        <v>1275</v>
      </c>
      <c r="DT92" s="138">
        <v>9555.7422969187683</v>
      </c>
      <c r="DU92" s="138">
        <v>17057</v>
      </c>
      <c r="DV92" s="138">
        <v>1926</v>
      </c>
      <c r="DW92" s="138">
        <v>125</v>
      </c>
      <c r="DX92" s="186" t="s">
        <v>1275</v>
      </c>
      <c r="DY92" s="138">
        <f>AK92*AN92*AM92*AL92/1000</f>
        <v>1913.6860117200001</v>
      </c>
      <c r="DZ92" s="138">
        <f>AK92*AM92*AO92*AL92/1000</f>
        <v>665.40564827999992</v>
      </c>
      <c r="EA92" s="137"/>
      <c r="EB92" s="137"/>
      <c r="EC92" s="137"/>
      <c r="ED92" s="137"/>
      <c r="EE92" s="137"/>
      <c r="EF92" s="186" t="s">
        <v>1275</v>
      </c>
      <c r="EG92" s="137" t="s">
        <v>1023</v>
      </c>
      <c r="EH92" s="137" t="s">
        <v>1023</v>
      </c>
      <c r="EI92" s="137" t="s">
        <v>1023</v>
      </c>
      <c r="EJ92" s="137" t="s">
        <v>1023</v>
      </c>
      <c r="EK92" s="137" t="s">
        <v>1023</v>
      </c>
      <c r="EL92" s="137" t="s">
        <v>1023</v>
      </c>
      <c r="EM92" s="137" t="s">
        <v>1023</v>
      </c>
      <c r="EN92" s="137" t="s">
        <v>1023</v>
      </c>
      <c r="EO92" s="137" t="s">
        <v>1023</v>
      </c>
      <c r="EP92" s="137" t="s">
        <v>1023</v>
      </c>
      <c r="EQ92" s="137" t="s">
        <v>1023</v>
      </c>
      <c r="ER92" s="137" t="s">
        <v>1023</v>
      </c>
      <c r="ES92" s="137" t="s">
        <v>1023</v>
      </c>
      <c r="ET92" s="137" t="s">
        <v>1023</v>
      </c>
      <c r="EU92" s="137" t="s">
        <v>1023</v>
      </c>
      <c r="EV92" s="137" t="s">
        <v>1023</v>
      </c>
      <c r="EW92" s="137" t="s">
        <v>1023</v>
      </c>
      <c r="EX92" s="137" t="s">
        <v>1023</v>
      </c>
      <c r="EY92" s="137" t="s">
        <v>1023</v>
      </c>
      <c r="EZ92" s="137" t="s">
        <v>1023</v>
      </c>
      <c r="FA92" s="137" t="s">
        <v>1023</v>
      </c>
      <c r="FB92" s="186" t="s">
        <v>1275</v>
      </c>
      <c r="FC92" s="137"/>
      <c r="FD92" s="137"/>
      <c r="FE92" s="137"/>
      <c r="FF92" s="137"/>
      <c r="FG92" s="137"/>
      <c r="FH92" s="190"/>
      <c r="FI92" s="190"/>
      <c r="FJ92" s="380" t="s">
        <v>168</v>
      </c>
      <c r="FK92" t="s">
        <v>1658</v>
      </c>
      <c r="FL92" t="s">
        <v>1659</v>
      </c>
      <c r="FM92" t="s">
        <v>86</v>
      </c>
      <c r="FN92" t="s">
        <v>1665</v>
      </c>
      <c r="FO92" t="s">
        <v>1662</v>
      </c>
      <c r="FP92" t="s">
        <v>86</v>
      </c>
      <c r="FQ92" t="s">
        <v>1659</v>
      </c>
      <c r="FR92" t="s">
        <v>1659</v>
      </c>
      <c r="FS92" t="s">
        <v>1659</v>
      </c>
      <c r="FT92" t="s">
        <v>1665</v>
      </c>
      <c r="FU92" t="s">
        <v>1663</v>
      </c>
      <c r="FV92" t="s">
        <v>1660</v>
      </c>
      <c r="FW92" t="s">
        <v>86</v>
      </c>
      <c r="FX92" t="s">
        <v>86</v>
      </c>
      <c r="FY92" t="s">
        <v>1661</v>
      </c>
      <c r="FZ92" t="s">
        <v>1662</v>
      </c>
      <c r="GA92" t="s">
        <v>1663</v>
      </c>
      <c r="GB92" t="s">
        <v>1663</v>
      </c>
      <c r="GC92" t="s">
        <v>1662</v>
      </c>
      <c r="GD92" t="s">
        <v>33</v>
      </c>
      <c r="GE92" t="s">
        <v>1662</v>
      </c>
      <c r="GF92" t="s">
        <v>1659</v>
      </c>
      <c r="GG92" t="s">
        <v>1664</v>
      </c>
      <c r="GH92" t="s">
        <v>33</v>
      </c>
      <c r="GI92" t="s">
        <v>86</v>
      </c>
      <c r="GJ92" t="s">
        <v>1660</v>
      </c>
      <c r="GK92" t="s">
        <v>33</v>
      </c>
      <c r="GL92" t="s">
        <v>86</v>
      </c>
      <c r="GM92" t="s">
        <v>1659</v>
      </c>
      <c r="GN92" t="s">
        <v>1659</v>
      </c>
      <c r="GO92" t="s">
        <v>1658</v>
      </c>
      <c r="GP92" t="s">
        <v>1664</v>
      </c>
      <c r="GQ92" t="s">
        <v>33</v>
      </c>
      <c r="GR92" t="s">
        <v>33</v>
      </c>
      <c r="GS92" t="s">
        <v>1659</v>
      </c>
      <c r="GT92" t="s">
        <v>1659</v>
      </c>
      <c r="GU92" t="s">
        <v>1661</v>
      </c>
      <c r="GV92" t="s">
        <v>1662</v>
      </c>
      <c r="GW92" t="s">
        <v>1662</v>
      </c>
      <c r="GX92" t="s">
        <v>33</v>
      </c>
      <c r="GY92" t="s">
        <v>1662</v>
      </c>
      <c r="GZ92" s="5"/>
      <c r="HO92" s="5"/>
      <c r="HP92" s="17"/>
      <c r="HQ92" s="23"/>
      <c r="HR92" s="23"/>
      <c r="HS92" s="23"/>
      <c r="HT92" s="17"/>
      <c r="HU92" s="17"/>
      <c r="HV92" s="24"/>
      <c r="HW92" s="24"/>
      <c r="HX92" s="24"/>
      <c r="HY92" s="24"/>
      <c r="HZ92" s="24"/>
      <c r="IA92" s="24"/>
      <c r="IB92" s="24"/>
      <c r="IC92" s="24"/>
      <c r="ID92" s="24"/>
      <c r="IE92" s="24"/>
      <c r="IF92" s="24"/>
      <c r="IG92" s="24"/>
      <c r="IH92" s="24"/>
      <c r="II92" s="24"/>
      <c r="IJ92" s="24"/>
      <c r="IK92" s="24"/>
      <c r="IL92" s="24"/>
      <c r="IM92" s="24"/>
      <c r="IN92" s="25"/>
      <c r="IO92" s="25"/>
      <c r="IP92" s="294" t="s">
        <v>1443</v>
      </c>
      <c r="IQ92" s="24" t="s">
        <v>170</v>
      </c>
      <c r="IR92" s="24" t="s">
        <v>1041</v>
      </c>
      <c r="IS92" s="170" t="s">
        <v>55</v>
      </c>
      <c r="IT92" s="170">
        <v>1</v>
      </c>
      <c r="IU92"/>
      <c r="IV92" s="274">
        <v>44733</v>
      </c>
      <c r="IW92" s="170">
        <v>1961</v>
      </c>
      <c r="IX92" s="170">
        <v>2022</v>
      </c>
      <c r="IY92"/>
      <c r="IZ92"/>
      <c r="JA92" s="170">
        <v>61</v>
      </c>
      <c r="JB92" s="170"/>
      <c r="JC92" s="170" t="s">
        <v>1407</v>
      </c>
      <c r="JD92"/>
      <c r="JE92" s="170">
        <v>1</v>
      </c>
      <c r="JF92" s="276" t="s">
        <v>405</v>
      </c>
      <c r="JG92"/>
      <c r="JH92" s="170">
        <v>1</v>
      </c>
      <c r="JI92" s="283"/>
      <c r="JJ92"/>
      <c r="JK92"/>
      <c r="JL92"/>
      <c r="JM92" s="279"/>
      <c r="JN92" t="s">
        <v>1409</v>
      </c>
      <c r="JO92" t="s">
        <v>1411</v>
      </c>
      <c r="JP92" t="s">
        <v>1412</v>
      </c>
      <c r="JQ92" t="s">
        <v>1444</v>
      </c>
      <c r="JR92" s="170">
        <v>0</v>
      </c>
      <c r="JS92" s="170">
        <v>1</v>
      </c>
      <c r="JT92" s="170">
        <v>0</v>
      </c>
      <c r="JU92" s="170">
        <v>2</v>
      </c>
      <c r="JV92" s="170">
        <v>0</v>
      </c>
      <c r="JW92" s="170">
        <v>1</v>
      </c>
      <c r="JX92" t="s">
        <v>1445</v>
      </c>
      <c r="JY92" s="170">
        <v>1</v>
      </c>
      <c r="JZ92" s="170">
        <v>1</v>
      </c>
      <c r="KA92" s="170">
        <v>1</v>
      </c>
      <c r="KB92" s="170">
        <v>0</v>
      </c>
      <c r="KC92" s="170">
        <v>0</v>
      </c>
      <c r="KD92" s="170"/>
      <c r="KE92"/>
    </row>
    <row r="93" spans="1:291" s="4" customFormat="1" x14ac:dyDescent="0.25">
      <c r="A93" s="311"/>
      <c r="B93" s="15" t="s">
        <v>1443</v>
      </c>
      <c r="C93" s="17" t="s">
        <v>166</v>
      </c>
      <c r="D93" s="26" t="s">
        <v>167</v>
      </c>
      <c r="E93" s="88">
        <v>44733</v>
      </c>
      <c r="F93" s="23"/>
      <c r="G93" s="94"/>
      <c r="H93" s="51"/>
      <c r="I93" s="377">
        <v>0</v>
      </c>
      <c r="J93" s="20">
        <v>44813</v>
      </c>
      <c r="K93" s="100">
        <f>DATEDIF(E93, J93, "m")</f>
        <v>2</v>
      </c>
      <c r="L93" s="85">
        <v>2</v>
      </c>
      <c r="M93" s="4" t="s">
        <v>169</v>
      </c>
      <c r="N93" s="19">
        <v>264</v>
      </c>
      <c r="O93" s="22">
        <v>4</v>
      </c>
      <c r="P93" s="16">
        <v>3</v>
      </c>
      <c r="Q93" s="11"/>
      <c r="R93" s="11"/>
      <c r="S93" s="11"/>
      <c r="T93" s="145">
        <v>17987</v>
      </c>
      <c r="U93" s="130"/>
      <c r="V93" s="130" t="s">
        <v>170</v>
      </c>
      <c r="W93" s="130" t="s">
        <v>1041</v>
      </c>
      <c r="X93" s="129">
        <v>6103151450</v>
      </c>
      <c r="Y93" s="129">
        <f ca="1">ROUNDDOWN(YEARFRAC(DATE(IF(VALUE(LEFT(X93,2))&lt;VALUE(RIGHT(YEAR(TODAY()),2)),"20","19")&amp;LEFT(X93,2),IF(VALUE(MID(X93,3,1))&gt;4,MID(X93,3,2)-50,MID(X93,3,2)),MID(X93,5,2)),Z93,1),0)</f>
        <v>61</v>
      </c>
      <c r="Z93" s="132">
        <v>44813</v>
      </c>
      <c r="AA93" s="129">
        <v>2</v>
      </c>
      <c r="AB93" s="133" t="s">
        <v>1346</v>
      </c>
      <c r="AC93" s="134" t="s">
        <v>53</v>
      </c>
      <c r="AD93" s="135" t="s">
        <v>1025</v>
      </c>
      <c r="AE93" s="136" t="s">
        <v>75</v>
      </c>
      <c r="AF93" s="185">
        <v>43.9</v>
      </c>
      <c r="AG93" s="185">
        <v>4.5999999999999996</v>
      </c>
      <c r="AH93" s="185">
        <v>50.9</v>
      </c>
      <c r="AI93" s="185">
        <v>0.2</v>
      </c>
      <c r="AJ93" s="185">
        <v>0.4</v>
      </c>
      <c r="AK93" s="185">
        <v>5.22</v>
      </c>
      <c r="AL93" s="133">
        <v>35.299999999999997</v>
      </c>
      <c r="AM93" s="137">
        <v>85.6</v>
      </c>
      <c r="AN93" s="137">
        <v>70.099999999999994</v>
      </c>
      <c r="AO93" s="137">
        <v>29.9</v>
      </c>
      <c r="AP93" s="137">
        <f>AN93/AO93</f>
        <v>2.3444816053511706</v>
      </c>
      <c r="AQ93" s="137">
        <v>0.54</v>
      </c>
      <c r="AR93" s="137">
        <v>1.0900000000000001</v>
      </c>
      <c r="AS93" s="137">
        <v>4.04</v>
      </c>
      <c r="AT93" s="137">
        <v>4.78</v>
      </c>
      <c r="AU93" s="137">
        <v>4.84</v>
      </c>
      <c r="AV93" s="137">
        <v>9.35</v>
      </c>
      <c r="AW93" s="137">
        <v>45.9</v>
      </c>
      <c r="AX93" s="137">
        <v>51.6</v>
      </c>
      <c r="AY93" s="137">
        <v>2.39</v>
      </c>
      <c r="AZ93" s="137">
        <v>2.5999999999999999E-2</v>
      </c>
      <c r="BA93" s="137">
        <v>23.6</v>
      </c>
      <c r="BB93" s="137">
        <v>7.46</v>
      </c>
      <c r="BC93" s="137">
        <v>33.5</v>
      </c>
      <c r="BD93" s="137">
        <v>0.12</v>
      </c>
      <c r="BE93" s="137">
        <v>3.77</v>
      </c>
      <c r="BF93" s="137">
        <f>DL93+DN93</f>
        <v>47.89</v>
      </c>
      <c r="BG93" s="137">
        <v>16.7</v>
      </c>
      <c r="BH93" s="138">
        <v>1054</v>
      </c>
      <c r="BI93" s="137">
        <v>7.97</v>
      </c>
      <c r="BJ93" s="137">
        <v>8.3699999999999992</v>
      </c>
      <c r="BK93" s="137">
        <v>15.1</v>
      </c>
      <c r="BL93" s="137">
        <v>74.599999999999994</v>
      </c>
      <c r="BM93" s="139">
        <v>6.8700000000000002E-3</v>
      </c>
      <c r="BN93" s="137">
        <v>4.3</v>
      </c>
      <c r="BO93" s="137">
        <v>90.039999999999992</v>
      </c>
      <c r="BP93" s="137">
        <v>8.19</v>
      </c>
      <c r="BQ93" s="137">
        <v>1.79</v>
      </c>
      <c r="BR93" s="138">
        <v>12426</v>
      </c>
      <c r="BS93" s="138">
        <v>3600.333333333333</v>
      </c>
      <c r="BT93" s="137">
        <v>41.7</v>
      </c>
      <c r="BU93" s="137">
        <v>7.81</v>
      </c>
      <c r="BV93" s="137">
        <f>100-AL93-BN93-CB93-CC93</f>
        <v>59.820000000000007</v>
      </c>
      <c r="BW93" s="138">
        <v>1158</v>
      </c>
      <c r="BX93" s="137">
        <v>46.919999999999995</v>
      </c>
      <c r="BY93" s="137">
        <v>83.2</v>
      </c>
      <c r="BZ93" s="138">
        <v>2974</v>
      </c>
      <c r="CA93" s="138">
        <v>10363.300000000001</v>
      </c>
      <c r="CB93" s="137">
        <v>0.18</v>
      </c>
      <c r="CC93" s="137">
        <v>0.4</v>
      </c>
      <c r="CD93" s="186" t="s">
        <v>1275</v>
      </c>
      <c r="CE93" s="186">
        <f>AL93+BN93+BV93+CC93+CB93</f>
        <v>100.00000000000001</v>
      </c>
      <c r="CF93" s="186" t="s">
        <v>1275</v>
      </c>
      <c r="CG93" s="186">
        <f>AM93+BI93+BE93+(DC93*100/AL93)+(CC93*100/AL93)</f>
        <v>98.485750708215278</v>
      </c>
      <c r="CH93" s="137">
        <v>1.53</v>
      </c>
      <c r="CI93" s="137">
        <v>2.36</v>
      </c>
      <c r="CJ93" s="137">
        <v>37</v>
      </c>
      <c r="CK93" s="138">
        <f>CJ93*BI93*AL93*AK93/1000</f>
        <v>54.338200739999984</v>
      </c>
      <c r="CL93" s="137">
        <v>0.24</v>
      </c>
      <c r="CM93" s="137">
        <v>10.8</v>
      </c>
      <c r="CN93" s="186" t="s">
        <v>1275</v>
      </c>
      <c r="CO93" s="137">
        <v>0.34</v>
      </c>
      <c r="CP93" s="137">
        <v>0.34</v>
      </c>
      <c r="CQ93" s="137">
        <v>15.5</v>
      </c>
      <c r="CR93" s="137">
        <v>66.3</v>
      </c>
      <c r="CS93" s="137">
        <v>9.6999999999999993</v>
      </c>
      <c r="CT93" s="137">
        <v>8.52</v>
      </c>
      <c r="CU93" s="137">
        <v>41</v>
      </c>
      <c r="CV93" s="137">
        <v>0</v>
      </c>
      <c r="CW93" s="137"/>
      <c r="CX93" s="186" t="s">
        <v>1275</v>
      </c>
      <c r="CY93" s="133">
        <v>10801</v>
      </c>
      <c r="CZ93" s="137">
        <v>1.04</v>
      </c>
      <c r="DA93" s="137">
        <v>24.2</v>
      </c>
      <c r="DB93" s="186" t="s">
        <v>1275</v>
      </c>
      <c r="DC93" s="139">
        <v>4.45E-3</v>
      </c>
      <c r="DD93" s="138">
        <v>47324</v>
      </c>
      <c r="DE93" s="137">
        <v>30.4</v>
      </c>
      <c r="DF93" s="137">
        <v>12.9</v>
      </c>
      <c r="DG93" s="137">
        <v>1.39</v>
      </c>
      <c r="DH93" s="137">
        <f>DG93-CC93</f>
        <v>0.98999999999999988</v>
      </c>
      <c r="DI93" s="137">
        <v>14.2</v>
      </c>
      <c r="DJ93" s="186" t="s">
        <v>1275</v>
      </c>
      <c r="DK93" s="137">
        <v>2.66</v>
      </c>
      <c r="DL93" s="137">
        <v>47.7</v>
      </c>
      <c r="DM93" s="137">
        <v>49.4</v>
      </c>
      <c r="DN93" s="137">
        <v>0.19</v>
      </c>
      <c r="DO93" s="137">
        <v>7.69</v>
      </c>
      <c r="DP93" s="137">
        <v>96.6</v>
      </c>
      <c r="DQ93" s="138">
        <v>2759</v>
      </c>
      <c r="DR93" s="133"/>
      <c r="DS93" s="186" t="s">
        <v>1275</v>
      </c>
      <c r="DT93" s="138">
        <v>11648.179271708685</v>
      </c>
      <c r="DU93" s="138">
        <v>20792</v>
      </c>
      <c r="DV93" s="138">
        <v>2793</v>
      </c>
      <c r="DW93" s="138">
        <v>470</v>
      </c>
      <c r="DX93" s="186" t="s">
        <v>1275</v>
      </c>
      <c r="DY93" s="138">
        <f>AK93*AN93*AM93*AL93/1000</f>
        <v>1105.6991889599997</v>
      </c>
      <c r="DZ93" s="138">
        <f>AK93*AM93*AO93*AL93/1000</f>
        <v>471.61777103999992</v>
      </c>
      <c r="EA93" s="137"/>
      <c r="EB93" s="137"/>
      <c r="EC93" s="137"/>
      <c r="ED93" s="137"/>
      <c r="EE93" s="137"/>
      <c r="EF93" s="186" t="s">
        <v>1275</v>
      </c>
      <c r="EG93" s="137" t="s">
        <v>1023</v>
      </c>
      <c r="EH93" s="137" t="s">
        <v>1023</v>
      </c>
      <c r="EI93" s="137" t="s">
        <v>1023</v>
      </c>
      <c r="EJ93" s="137" t="s">
        <v>1023</v>
      </c>
      <c r="EK93" s="137" t="s">
        <v>1023</v>
      </c>
      <c r="EL93" s="137" t="s">
        <v>1023</v>
      </c>
      <c r="EM93" s="137" t="s">
        <v>1023</v>
      </c>
      <c r="EN93" s="137" t="s">
        <v>1023</v>
      </c>
      <c r="EO93" s="137" t="s">
        <v>1023</v>
      </c>
      <c r="EP93" s="137" t="s">
        <v>1023</v>
      </c>
      <c r="EQ93" s="137" t="s">
        <v>1023</v>
      </c>
      <c r="ER93" s="137" t="s">
        <v>1023</v>
      </c>
      <c r="ES93" s="137" t="s">
        <v>1023</v>
      </c>
      <c r="ET93" s="137" t="s">
        <v>1023</v>
      </c>
      <c r="EU93" s="137" t="s">
        <v>1023</v>
      </c>
      <c r="EV93" s="137" t="s">
        <v>1023</v>
      </c>
      <c r="EW93" s="137" t="s">
        <v>1023</v>
      </c>
      <c r="EX93" s="137" t="s">
        <v>1023</v>
      </c>
      <c r="EY93" s="137" t="s">
        <v>1023</v>
      </c>
      <c r="EZ93" s="137" t="s">
        <v>1023</v>
      </c>
      <c r="FA93" s="137" t="s">
        <v>1023</v>
      </c>
      <c r="FB93" s="186" t="s">
        <v>1275</v>
      </c>
      <c r="FC93" s="137"/>
      <c r="FD93" s="137"/>
      <c r="FE93" s="137"/>
      <c r="FF93" s="137"/>
      <c r="FG93" s="137"/>
      <c r="FH93" s="190"/>
      <c r="FI93" s="190"/>
      <c r="FJ93" s="372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 s="5"/>
      <c r="HO93" s="5"/>
      <c r="HP93" s="17"/>
      <c r="HQ93" s="23"/>
      <c r="HR93" s="23"/>
      <c r="HS93" s="23"/>
      <c r="HT93" s="17"/>
      <c r="HU93" s="17"/>
      <c r="HV93" s="24"/>
      <c r="HW93" s="24"/>
      <c r="HX93" s="24"/>
      <c r="HY93" s="24"/>
      <c r="HZ93" s="24"/>
      <c r="IA93" s="24"/>
      <c r="IB93" s="24"/>
      <c r="IC93" s="24"/>
      <c r="ID93" s="24"/>
      <c r="IE93" s="24"/>
      <c r="IF93" s="24"/>
      <c r="IG93" s="24"/>
      <c r="IH93" s="24"/>
      <c r="II93" s="24"/>
      <c r="IJ93" s="24"/>
      <c r="IK93" s="24"/>
      <c r="IL93" s="24"/>
      <c r="IM93" s="24"/>
      <c r="IN93" s="25"/>
      <c r="IO93" s="25"/>
      <c r="IP93" s="294"/>
      <c r="IQ93" s="24"/>
      <c r="IR93" s="24"/>
      <c r="IS93" s="170"/>
      <c r="IT93" s="170"/>
      <c r="IU93"/>
      <c r="IV93" s="274"/>
      <c r="IW93" s="170"/>
      <c r="IX93" s="170"/>
      <c r="IY93"/>
      <c r="IZ93"/>
      <c r="JA93" s="170"/>
      <c r="JB93" s="170"/>
      <c r="JC93" s="170"/>
      <c r="JD93"/>
      <c r="JE93" s="170"/>
      <c r="JF93" s="276"/>
      <c r="JG93"/>
      <c r="JH93" s="170"/>
      <c r="JI93" s="283"/>
      <c r="JJ93"/>
      <c r="JK93"/>
      <c r="JL93"/>
      <c r="JM93" s="279"/>
      <c r="JN93"/>
      <c r="JO93"/>
      <c r="JP93"/>
      <c r="JQ93"/>
      <c r="JR93" s="170"/>
      <c r="JS93" s="170"/>
      <c r="JT93" s="170"/>
      <c r="JU93" s="170"/>
      <c r="JV93" s="170"/>
      <c r="JW93" s="170"/>
      <c r="JX93"/>
      <c r="JY93" s="170"/>
      <c r="JZ93" s="170"/>
      <c r="KA93" s="170"/>
      <c r="KB93" s="170"/>
      <c r="KC93" s="170"/>
      <c r="KD93" s="170"/>
      <c r="KE93"/>
    </row>
    <row r="94" spans="1:291" s="4" customFormat="1" x14ac:dyDescent="0.25">
      <c r="A94" s="311"/>
      <c r="B94" s="15" t="s">
        <v>1443</v>
      </c>
      <c r="C94" s="17" t="s">
        <v>166</v>
      </c>
      <c r="D94" s="26" t="s">
        <v>167</v>
      </c>
      <c r="E94" s="88">
        <v>44733</v>
      </c>
      <c r="F94" s="27">
        <v>44847</v>
      </c>
      <c r="G94" s="94">
        <f>DATEDIF(E94, F94, "m")</f>
        <v>3</v>
      </c>
      <c r="H94" s="16">
        <v>1</v>
      </c>
      <c r="I94" s="377"/>
      <c r="J94" s="20" t="s">
        <v>316</v>
      </c>
      <c r="K94" s="100"/>
      <c r="L94" s="85"/>
      <c r="N94" s="19"/>
      <c r="O94" s="22"/>
      <c r="P94" s="16"/>
      <c r="Q94" s="11"/>
      <c r="R94" s="11"/>
      <c r="S94" s="11"/>
      <c r="T94" s="145"/>
      <c r="U94" s="130"/>
      <c r="V94" s="130"/>
      <c r="W94" s="130"/>
      <c r="X94" s="129"/>
      <c r="Y94" s="129"/>
      <c r="Z94" s="132"/>
      <c r="AA94" s="129"/>
      <c r="AB94" s="133"/>
      <c r="AC94" s="134"/>
      <c r="AD94" s="135"/>
      <c r="AE94" s="136"/>
      <c r="AF94" s="220"/>
      <c r="AG94" s="220"/>
      <c r="AH94" s="220"/>
      <c r="AI94" s="220"/>
      <c r="AJ94" s="220"/>
      <c r="AK94" s="220"/>
      <c r="AL94" s="133"/>
      <c r="AM94" s="137"/>
      <c r="AN94" s="137"/>
      <c r="AO94" s="137"/>
      <c r="AP94" s="137"/>
      <c r="AQ94" s="137"/>
      <c r="AR94" s="137"/>
      <c r="AS94" s="137"/>
      <c r="AT94" s="137"/>
      <c r="AU94" s="137"/>
      <c r="AV94" s="137"/>
      <c r="AW94" s="137"/>
      <c r="AX94" s="137"/>
      <c r="AY94" s="137"/>
      <c r="AZ94" s="137"/>
      <c r="BA94" s="137"/>
      <c r="BB94" s="137"/>
      <c r="BC94" s="137"/>
      <c r="BD94" s="137"/>
      <c r="BE94" s="137"/>
      <c r="BF94" s="137"/>
      <c r="BG94" s="137"/>
      <c r="BH94" s="138"/>
      <c r="BI94" s="137"/>
      <c r="BJ94" s="137"/>
      <c r="BK94" s="137"/>
      <c r="BL94" s="137"/>
      <c r="BM94" s="139"/>
      <c r="BN94" s="137"/>
      <c r="BO94" s="137"/>
      <c r="BP94" s="137"/>
      <c r="BQ94" s="137"/>
      <c r="BR94" s="138"/>
      <c r="BS94" s="138"/>
      <c r="BT94" s="137"/>
      <c r="BU94" s="137"/>
      <c r="BV94" s="137"/>
      <c r="BW94" s="138"/>
      <c r="BX94" s="137"/>
      <c r="BY94" s="137"/>
      <c r="BZ94" s="138"/>
      <c r="CA94" s="138"/>
      <c r="CB94" s="137"/>
      <c r="CC94" s="137"/>
      <c r="CD94" s="186"/>
      <c r="CE94" s="186"/>
      <c r="CF94" s="186"/>
      <c r="CG94" s="186"/>
      <c r="CH94" s="137"/>
      <c r="CI94" s="137"/>
      <c r="CJ94" s="137"/>
      <c r="CK94" s="138"/>
      <c r="CL94" s="137"/>
      <c r="CM94" s="137"/>
      <c r="CN94" s="186"/>
      <c r="CO94" s="137"/>
      <c r="CP94" s="137"/>
      <c r="CQ94" s="137"/>
      <c r="CR94" s="137"/>
      <c r="CS94" s="137"/>
      <c r="CT94" s="137"/>
      <c r="CU94" s="137"/>
      <c r="CV94" s="137"/>
      <c r="CW94" s="137"/>
      <c r="CX94" s="186"/>
      <c r="CY94" s="133"/>
      <c r="CZ94" s="137"/>
      <c r="DA94" s="137"/>
      <c r="DB94" s="186"/>
      <c r="DC94" s="139"/>
      <c r="DD94" s="138"/>
      <c r="DE94" s="137"/>
      <c r="DF94" s="137"/>
      <c r="DG94" s="137"/>
      <c r="DH94" s="137"/>
      <c r="DI94" s="137"/>
      <c r="DJ94" s="186"/>
      <c r="DK94" s="137"/>
      <c r="DL94" s="137"/>
      <c r="DM94" s="137"/>
      <c r="DN94" s="137"/>
      <c r="DO94" s="137"/>
      <c r="DP94" s="137"/>
      <c r="DQ94" s="138"/>
      <c r="DR94" s="133"/>
      <c r="DS94" s="186"/>
      <c r="DT94" s="138"/>
      <c r="DU94" s="138"/>
      <c r="DV94" s="138"/>
      <c r="DW94" s="138"/>
      <c r="DX94" s="186"/>
      <c r="DY94" s="138"/>
      <c r="DZ94" s="138"/>
      <c r="EA94" s="137"/>
      <c r="EB94" s="137"/>
      <c r="EC94" s="137"/>
      <c r="ED94" s="137"/>
      <c r="EE94" s="137"/>
      <c r="EF94" s="186"/>
      <c r="EG94" s="137"/>
      <c r="EH94" s="137"/>
      <c r="EI94" s="137"/>
      <c r="EJ94" s="137"/>
      <c r="EK94" s="137"/>
      <c r="EL94" s="137"/>
      <c r="EM94" s="137"/>
      <c r="EN94" s="137"/>
      <c r="EO94" s="137"/>
      <c r="EP94" s="137"/>
      <c r="EQ94" s="137"/>
      <c r="ER94" s="137"/>
      <c r="ES94" s="137"/>
      <c r="ET94" s="137"/>
      <c r="EU94" s="137"/>
      <c r="EV94" s="137"/>
      <c r="EW94" s="137"/>
      <c r="EX94" s="137"/>
      <c r="EY94" s="137"/>
      <c r="EZ94" s="137"/>
      <c r="FA94" s="137"/>
      <c r="FB94" s="186"/>
      <c r="FC94" s="137"/>
      <c r="FD94" s="137"/>
      <c r="FE94" s="137"/>
      <c r="FF94" s="137"/>
      <c r="FG94" s="137"/>
      <c r="FH94" s="190"/>
      <c r="FI94" s="190"/>
      <c r="FJ94" s="5"/>
      <c r="GZ94" s="5"/>
      <c r="HO94" s="5" t="s">
        <v>170</v>
      </c>
      <c r="HP94" s="121">
        <v>61</v>
      </c>
      <c r="HQ94" s="27">
        <v>44733</v>
      </c>
      <c r="HR94" s="27"/>
      <c r="HS94" s="27">
        <v>44847</v>
      </c>
      <c r="HT94" s="121">
        <v>3</v>
      </c>
      <c r="HU94" s="121">
        <v>1</v>
      </c>
      <c r="HV94" s="28">
        <v>0</v>
      </c>
      <c r="HW94" s="28">
        <v>0</v>
      </c>
      <c r="HX94" s="28">
        <v>0</v>
      </c>
      <c r="HY94" s="28">
        <v>1</v>
      </c>
      <c r="HZ94" s="28">
        <v>0</v>
      </c>
      <c r="IA94" s="28">
        <v>0</v>
      </c>
      <c r="IB94" s="28"/>
      <c r="IC94" s="28">
        <v>1</v>
      </c>
      <c r="ID94" s="28">
        <v>0</v>
      </c>
      <c r="IE94" s="25" t="s">
        <v>62</v>
      </c>
      <c r="IF94" s="28">
        <v>0</v>
      </c>
      <c r="IG94" s="29"/>
      <c r="IH94" s="25"/>
      <c r="II94" s="28">
        <v>0</v>
      </c>
      <c r="IJ94" s="25" t="s">
        <v>63</v>
      </c>
      <c r="IK94" s="25"/>
      <c r="IL94" s="25"/>
      <c r="IM94" s="25">
        <v>0</v>
      </c>
      <c r="IN94" s="28">
        <v>0</v>
      </c>
      <c r="IO94" s="25"/>
      <c r="IP94" s="294"/>
      <c r="IQ94" s="24"/>
      <c r="IR94" s="24"/>
      <c r="IS94" s="170"/>
      <c r="IT94" s="170"/>
      <c r="IU94"/>
      <c r="IV94" s="274"/>
      <c r="IW94" s="170"/>
      <c r="IX94" s="170"/>
      <c r="IY94"/>
      <c r="IZ94"/>
      <c r="JA94" s="170"/>
      <c r="JB94" s="170"/>
      <c r="JC94" s="170"/>
      <c r="JD94"/>
      <c r="JE94" s="170"/>
      <c r="JF94" s="276"/>
      <c r="JG94"/>
      <c r="JH94" s="170"/>
      <c r="JI94" s="283"/>
      <c r="JJ94"/>
      <c r="JK94"/>
      <c r="JL94"/>
      <c r="JM94" s="279"/>
      <c r="JN94"/>
      <c r="JO94"/>
      <c r="JP94"/>
      <c r="JQ94"/>
      <c r="JR94" s="170"/>
      <c r="JS94" s="170"/>
      <c r="JT94" s="170"/>
      <c r="JU94" s="170"/>
      <c r="JV94" s="170"/>
      <c r="JW94" s="170"/>
      <c r="JX94"/>
      <c r="JY94" s="170"/>
      <c r="JZ94" s="170"/>
      <c r="KA94" s="170"/>
      <c r="KB94" s="170"/>
      <c r="KC94" s="170"/>
      <c r="KD94" s="170"/>
      <c r="KE94"/>
    </row>
    <row r="95" spans="1:291" s="4" customFormat="1" x14ac:dyDescent="0.25">
      <c r="A95" s="311"/>
      <c r="B95" s="15" t="s">
        <v>1443</v>
      </c>
      <c r="C95" s="17" t="s">
        <v>166</v>
      </c>
      <c r="D95" s="26" t="s">
        <v>167</v>
      </c>
      <c r="E95" s="88">
        <v>44733</v>
      </c>
      <c r="F95" s="23"/>
      <c r="G95" s="94"/>
      <c r="H95" s="51"/>
      <c r="I95" s="377">
        <v>0</v>
      </c>
      <c r="J95" s="20">
        <v>44865</v>
      </c>
      <c r="K95" s="100">
        <f>DATEDIF(E95, J95, "m")</f>
        <v>4</v>
      </c>
      <c r="L95" s="85">
        <v>3</v>
      </c>
      <c r="M95" s="4" t="s">
        <v>171</v>
      </c>
      <c r="N95" s="21">
        <v>84</v>
      </c>
      <c r="O95" s="22">
        <v>4</v>
      </c>
      <c r="P95" s="16">
        <v>3</v>
      </c>
      <c r="Q95" s="121"/>
      <c r="R95" s="121"/>
      <c r="S95" s="11"/>
      <c r="T95" s="145">
        <v>18235</v>
      </c>
      <c r="U95" s="130"/>
      <c r="V95" s="130" t="s">
        <v>170</v>
      </c>
      <c r="W95" s="130" t="s">
        <v>1041</v>
      </c>
      <c r="X95" s="131">
        <v>6103151450</v>
      </c>
      <c r="Y95" s="129">
        <v>61</v>
      </c>
      <c r="Z95" s="132">
        <v>44865</v>
      </c>
      <c r="AA95" s="129">
        <v>3</v>
      </c>
      <c r="AB95" s="133">
        <v>2</v>
      </c>
      <c r="AC95" s="134" t="s">
        <v>53</v>
      </c>
      <c r="AD95" s="135" t="s">
        <v>1025</v>
      </c>
      <c r="AE95" s="136" t="s">
        <v>75</v>
      </c>
      <c r="AF95" s="185">
        <v>58.8</v>
      </c>
      <c r="AG95" s="185">
        <v>16.3</v>
      </c>
      <c r="AH95" s="185">
        <v>24</v>
      </c>
      <c r="AI95" s="185">
        <v>0.6</v>
      </c>
      <c r="AJ95" s="185">
        <v>0.3</v>
      </c>
      <c r="AK95" s="185">
        <v>3.2</v>
      </c>
      <c r="AL95" s="133">
        <v>56.2</v>
      </c>
      <c r="AM95" s="137">
        <v>88.1</v>
      </c>
      <c r="AN95" s="137">
        <v>75</v>
      </c>
      <c r="AO95" s="137">
        <v>25</v>
      </c>
      <c r="AP95" s="137">
        <v>3</v>
      </c>
      <c r="AQ95" s="137">
        <v>0.5</v>
      </c>
      <c r="AR95" s="137">
        <v>2.93</v>
      </c>
      <c r="AS95" s="137">
        <v>3.41</v>
      </c>
      <c r="AT95" s="137">
        <v>5.3</v>
      </c>
      <c r="AU95" s="137">
        <v>8.6300000000000008</v>
      </c>
      <c r="AV95" s="137">
        <v>7.03</v>
      </c>
      <c r="AW95" s="137">
        <v>54.6</v>
      </c>
      <c r="AX95" s="137">
        <v>42.1</v>
      </c>
      <c r="AY95" s="137">
        <v>3.3</v>
      </c>
      <c r="AZ95" s="137">
        <v>0.01</v>
      </c>
      <c r="BA95" s="137">
        <v>19.7</v>
      </c>
      <c r="BB95" s="137">
        <v>3.5</v>
      </c>
      <c r="BC95" s="137">
        <v>40.799999999999997</v>
      </c>
      <c r="BD95" s="137">
        <v>0.4</v>
      </c>
      <c r="BE95" s="137">
        <v>3.25</v>
      </c>
      <c r="BF95" s="137">
        <v>31.540000000000003</v>
      </c>
      <c r="BG95" s="137">
        <v>16.100000000000001</v>
      </c>
      <c r="BH95" s="138">
        <v>2572.2000000000003</v>
      </c>
      <c r="BI95" s="137">
        <v>7.02</v>
      </c>
      <c r="BJ95" s="137">
        <v>5.91</v>
      </c>
      <c r="BK95" s="137">
        <v>36.6</v>
      </c>
      <c r="BL95" s="137">
        <v>83.4</v>
      </c>
      <c r="BM95" s="139">
        <v>2.8000000000000001E-2</v>
      </c>
      <c r="BN95" s="137">
        <v>14.5</v>
      </c>
      <c r="BO95" s="137">
        <v>90.929999999999993</v>
      </c>
      <c r="BP95" s="137">
        <v>7.93</v>
      </c>
      <c r="BQ95" s="137">
        <v>1.17</v>
      </c>
      <c r="BR95" s="138">
        <v>8517</v>
      </c>
      <c r="BS95" s="138">
        <v>3578.6666666666665</v>
      </c>
      <c r="BT95" s="137">
        <v>51.2</v>
      </c>
      <c r="BU95" s="137">
        <v>6.07</v>
      </c>
      <c r="BV95" s="137">
        <f>100-AL95-BN95-CB95-CC95</f>
        <v>27.759999999999994</v>
      </c>
      <c r="BW95" s="138">
        <v>1606.1946902654868</v>
      </c>
      <c r="BX95" s="137">
        <v>59.8</v>
      </c>
      <c r="BY95" s="137">
        <v>86.2</v>
      </c>
      <c r="BZ95" s="138">
        <v>2496</v>
      </c>
      <c r="CA95" s="138">
        <v>7064</v>
      </c>
      <c r="CB95" s="137">
        <v>1.1000000000000001</v>
      </c>
      <c r="CC95" s="137">
        <v>0.44</v>
      </c>
      <c r="CD95" s="186" t="s">
        <v>1275</v>
      </c>
      <c r="CE95" s="186">
        <f>AL95+BN95+BV95+CC95+CB95</f>
        <v>99.999999999999986</v>
      </c>
      <c r="CF95" s="186" t="s">
        <v>1275</v>
      </c>
      <c r="CG95" s="186">
        <f>AM95+BI95+BE95+(DC95*100/AL95)+(CC95*100/AL95)</f>
        <v>99.490996441281141</v>
      </c>
      <c r="CH95" s="137">
        <v>1.89</v>
      </c>
      <c r="CI95" s="137">
        <f>CH95*100/AM95</f>
        <v>2.1452894438138479</v>
      </c>
      <c r="CJ95" s="137">
        <v>38.6</v>
      </c>
      <c r="CK95" s="138">
        <f>CJ95*BI95*AL95*AK95/1000</f>
        <v>48.731604480000001</v>
      </c>
      <c r="CL95" s="137">
        <v>0.94</v>
      </c>
      <c r="CM95" s="137">
        <v>16.3</v>
      </c>
      <c r="CN95" s="186" t="s">
        <v>1275</v>
      </c>
      <c r="CO95" s="137">
        <v>0.43</v>
      </c>
      <c r="CP95" s="137">
        <v>0.5</v>
      </c>
      <c r="CQ95" s="137">
        <v>15.6</v>
      </c>
      <c r="CR95" s="137">
        <v>72.099999999999994</v>
      </c>
      <c r="CS95" s="137">
        <v>5.99</v>
      </c>
      <c r="CT95" s="137">
        <v>6.26</v>
      </c>
      <c r="CU95" s="137">
        <v>31.7</v>
      </c>
      <c r="CV95" s="137">
        <v>2.09</v>
      </c>
      <c r="CW95" s="137"/>
      <c r="CX95" s="186" t="s">
        <v>1275</v>
      </c>
      <c r="CY95" s="133">
        <v>10736</v>
      </c>
      <c r="CZ95" s="137">
        <v>0.41</v>
      </c>
      <c r="DA95" s="137">
        <v>11.5</v>
      </c>
      <c r="DB95" s="186" t="s">
        <v>1275</v>
      </c>
      <c r="DC95" s="139">
        <v>0.19</v>
      </c>
      <c r="DD95" s="138">
        <v>74961</v>
      </c>
      <c r="DE95" s="137">
        <v>67.599999999999994</v>
      </c>
      <c r="DF95" s="137">
        <v>14.3</v>
      </c>
      <c r="DG95" s="137">
        <v>2.95</v>
      </c>
      <c r="DH95" s="137">
        <v>2.5100000000000002</v>
      </c>
      <c r="DI95" s="137">
        <v>30</v>
      </c>
      <c r="DJ95" s="186" t="s">
        <v>1275</v>
      </c>
      <c r="DK95" s="137">
        <v>0.44</v>
      </c>
      <c r="DL95" s="137">
        <v>31.1</v>
      </c>
      <c r="DM95" s="137">
        <v>68</v>
      </c>
      <c r="DN95" s="137">
        <v>0.44</v>
      </c>
      <c r="DO95" s="137">
        <v>15.5</v>
      </c>
      <c r="DP95" s="137">
        <v>93.3</v>
      </c>
      <c r="DQ95" s="138">
        <v>2328</v>
      </c>
      <c r="DR95" s="133"/>
      <c r="DS95" s="186" t="s">
        <v>1275</v>
      </c>
      <c r="DT95" s="138">
        <f>DU95/1.1</f>
        <v>11824.545454545454</v>
      </c>
      <c r="DU95" s="138">
        <v>13007</v>
      </c>
      <c r="DV95" s="138">
        <v>2215.3846153846152</v>
      </c>
      <c r="DW95" s="138">
        <v>930</v>
      </c>
      <c r="DX95" s="186" t="s">
        <v>1275</v>
      </c>
      <c r="DY95" s="138">
        <f>AK95*AN95*AM95*AL95/1000</f>
        <v>1188.2927999999999</v>
      </c>
      <c r="DZ95" s="138">
        <f>AK95*AM95*AO95*AL95/1000</f>
        <v>396.09760000000006</v>
      </c>
      <c r="EA95" s="137"/>
      <c r="EB95" s="137"/>
      <c r="EC95" s="137"/>
      <c r="ED95" s="137"/>
      <c r="EE95" s="137"/>
      <c r="EF95" s="186" t="s">
        <v>1275</v>
      </c>
      <c r="EG95" s="137" t="s">
        <v>1023</v>
      </c>
      <c r="EH95" s="137" t="s">
        <v>1023</v>
      </c>
      <c r="EI95" s="137" t="s">
        <v>1023</v>
      </c>
      <c r="EJ95" s="137" t="s">
        <v>1023</v>
      </c>
      <c r="EK95" s="137" t="s">
        <v>1023</v>
      </c>
      <c r="EL95" s="137" t="s">
        <v>1023</v>
      </c>
      <c r="EM95" s="137" t="s">
        <v>1023</v>
      </c>
      <c r="EN95" s="137" t="s">
        <v>1023</v>
      </c>
      <c r="EO95" s="137" t="s">
        <v>1023</v>
      </c>
      <c r="EP95" s="137" t="s">
        <v>1023</v>
      </c>
      <c r="EQ95" s="137" t="s">
        <v>1023</v>
      </c>
      <c r="ER95" s="137" t="s">
        <v>1023</v>
      </c>
      <c r="ES95" s="137" t="s">
        <v>1023</v>
      </c>
      <c r="ET95" s="137" t="s">
        <v>1023</v>
      </c>
      <c r="EU95" s="137" t="s">
        <v>1023</v>
      </c>
      <c r="EV95" s="137" t="s">
        <v>1023</v>
      </c>
      <c r="EW95" s="137" t="s">
        <v>1023</v>
      </c>
      <c r="EX95" s="137" t="s">
        <v>1023</v>
      </c>
      <c r="EY95" s="137" t="s">
        <v>1023</v>
      </c>
      <c r="EZ95" s="137" t="s">
        <v>1023</v>
      </c>
      <c r="FA95" s="137" t="s">
        <v>1023</v>
      </c>
      <c r="FB95" s="186" t="s">
        <v>1275</v>
      </c>
      <c r="FC95" s="137"/>
      <c r="FD95" s="137"/>
      <c r="FE95" s="137"/>
      <c r="FF95" s="137"/>
      <c r="FG95" s="137"/>
      <c r="FH95" s="190"/>
      <c r="FI95" s="190"/>
      <c r="FJ95" s="372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 s="5"/>
      <c r="HO95" s="5"/>
      <c r="HP95" s="17"/>
      <c r="HQ95" s="23"/>
      <c r="HR95" s="23"/>
      <c r="HS95" s="23"/>
      <c r="HT95" s="17"/>
      <c r="HU95" s="17"/>
      <c r="HV95" s="24"/>
      <c r="HW95" s="24"/>
      <c r="HX95" s="24"/>
      <c r="HY95" s="24"/>
      <c r="HZ95" s="24"/>
      <c r="IA95" s="24"/>
      <c r="IB95" s="24"/>
      <c r="IC95" s="24"/>
      <c r="ID95" s="24"/>
      <c r="IE95" s="24"/>
      <c r="IF95" s="24"/>
      <c r="IG95" s="24"/>
      <c r="IH95" s="24"/>
      <c r="II95" s="24"/>
      <c r="IJ95" s="24"/>
      <c r="IK95" s="24"/>
      <c r="IL95" s="24"/>
      <c r="IM95" s="24"/>
      <c r="IN95" s="25"/>
      <c r="IO95" s="25"/>
      <c r="IP95" s="294"/>
      <c r="IQ95" s="24"/>
      <c r="IR95" s="24"/>
      <c r="IS95" s="170"/>
      <c r="IT95" s="170"/>
      <c r="IU95"/>
      <c r="IV95" s="274"/>
      <c r="IW95" s="170"/>
      <c r="IX95" s="170"/>
      <c r="IY95"/>
      <c r="IZ95"/>
      <c r="JA95" s="170"/>
      <c r="JB95" s="170"/>
      <c r="JC95" s="170"/>
      <c r="JD95"/>
      <c r="JE95" s="170"/>
      <c r="JF95" s="276"/>
      <c r="JG95"/>
      <c r="JH95" s="170"/>
      <c r="JI95" s="283"/>
      <c r="JJ95"/>
      <c r="JK95"/>
      <c r="JL95"/>
      <c r="JM95" s="279"/>
      <c r="JN95"/>
      <c r="JO95"/>
      <c r="JP95"/>
      <c r="JQ95"/>
      <c r="JR95" s="170"/>
      <c r="JS95" s="170"/>
      <c r="JT95" s="170"/>
      <c r="JU95" s="170"/>
      <c r="JV95" s="170"/>
      <c r="JW95" s="170"/>
      <c r="JX95"/>
      <c r="JY95" s="170"/>
      <c r="JZ95" s="170"/>
      <c r="KA95" s="170"/>
      <c r="KB95" s="170"/>
      <c r="KC95" s="170"/>
      <c r="KD95" s="170"/>
      <c r="KE95"/>
    </row>
    <row r="96" spans="1:291" s="4" customFormat="1" x14ac:dyDescent="0.25">
      <c r="A96" s="311"/>
      <c r="B96" s="15" t="s">
        <v>1443</v>
      </c>
      <c r="C96" s="17" t="s">
        <v>166</v>
      </c>
      <c r="D96" s="26" t="s">
        <v>167</v>
      </c>
      <c r="E96" s="88">
        <v>44733</v>
      </c>
      <c r="F96" s="23"/>
      <c r="G96" s="94"/>
      <c r="H96" s="51"/>
      <c r="I96" s="377">
        <v>0</v>
      </c>
      <c r="J96" s="20">
        <v>44886</v>
      </c>
      <c r="K96" s="100">
        <f>DATEDIF(E96, J96, "m")</f>
        <v>5</v>
      </c>
      <c r="L96" s="85">
        <v>4</v>
      </c>
      <c r="M96" s="4" t="s">
        <v>172</v>
      </c>
      <c r="N96" s="19">
        <v>179</v>
      </c>
      <c r="O96" s="22">
        <v>4</v>
      </c>
      <c r="P96" s="16">
        <v>3</v>
      </c>
      <c r="Q96" s="11"/>
      <c r="R96" s="11"/>
      <c r="S96" s="11"/>
      <c r="T96" s="145">
        <v>18357</v>
      </c>
      <c r="U96" s="130"/>
      <c r="V96" s="130" t="s">
        <v>170</v>
      </c>
      <c r="W96" s="130" t="s">
        <v>1041</v>
      </c>
      <c r="X96" s="131">
        <v>6103151450</v>
      </c>
      <c r="Y96" s="129">
        <f ca="1">ROUNDDOWN(YEARFRAC(DATE(IF(VALUE(LEFT(X96,2))&lt;VALUE(RIGHT(YEAR(TODAY()),2)),"20","19")&amp;LEFT(X96,2),IF(VALUE(MID(X96,3,1))&gt;4,MID(X96,3,2)-50,MID(X96,3,2)),MID(X96,5,2)),Z96,1),0)</f>
        <v>61</v>
      </c>
      <c r="Z96" s="132">
        <v>44886</v>
      </c>
      <c r="AA96" s="129">
        <v>4</v>
      </c>
      <c r="AB96" s="133">
        <v>2</v>
      </c>
      <c r="AC96" s="134" t="s">
        <v>53</v>
      </c>
      <c r="AD96" s="135" t="s">
        <v>1025</v>
      </c>
      <c r="AE96" s="136" t="s">
        <v>75</v>
      </c>
      <c r="AF96" s="185">
        <v>36.799999999999997</v>
      </c>
      <c r="AG96" s="185">
        <v>9.6999999999999993</v>
      </c>
      <c r="AH96" s="185">
        <v>50.6</v>
      </c>
      <c r="AI96" s="185">
        <v>2.7</v>
      </c>
      <c r="AJ96" s="185">
        <v>0.2</v>
      </c>
      <c r="AK96" s="185">
        <v>5.27</v>
      </c>
      <c r="AL96" s="133">
        <v>40.200000000000003</v>
      </c>
      <c r="AM96" s="137">
        <v>89.9</v>
      </c>
      <c r="AN96" s="137">
        <v>74.400000000000006</v>
      </c>
      <c r="AO96" s="137">
        <v>25.6</v>
      </c>
      <c r="AP96" s="137">
        <f>AN96/AO96</f>
        <v>2.90625</v>
      </c>
      <c r="AQ96" s="137">
        <v>0.83</v>
      </c>
      <c r="AR96" s="137">
        <v>0.54</v>
      </c>
      <c r="AS96" s="137">
        <v>3.23</v>
      </c>
      <c r="AT96" s="137">
        <v>4.9800000000000004</v>
      </c>
      <c r="AU96" s="137">
        <v>9.74</v>
      </c>
      <c r="AV96" s="137">
        <v>7.02</v>
      </c>
      <c r="AW96" s="137">
        <v>45.9</v>
      </c>
      <c r="AX96" s="137">
        <v>47.6</v>
      </c>
      <c r="AY96" s="137">
        <v>6.42</v>
      </c>
      <c r="AZ96" s="137">
        <v>5.0999999999999997E-2</v>
      </c>
      <c r="BA96" s="137">
        <v>20.100000000000001</v>
      </c>
      <c r="BB96" s="137">
        <v>3.46</v>
      </c>
      <c r="BC96" s="137">
        <v>74</v>
      </c>
      <c r="BD96" s="137">
        <v>4.3099999999999996</v>
      </c>
      <c r="BE96" s="137">
        <v>5.3</v>
      </c>
      <c r="BF96" s="137">
        <v>36.31</v>
      </c>
      <c r="BG96" s="137">
        <v>15.8</v>
      </c>
      <c r="BH96" s="138">
        <v>2750.4</v>
      </c>
      <c r="BI96" s="137">
        <v>4</v>
      </c>
      <c r="BJ96" s="137">
        <v>10.7</v>
      </c>
      <c r="BK96" s="137">
        <v>19.399999999999999</v>
      </c>
      <c r="BL96" s="137">
        <v>63.5</v>
      </c>
      <c r="BM96" s="139">
        <v>3.5999999999999997E-2</v>
      </c>
      <c r="BN96" s="137">
        <v>8.6999999999999993</v>
      </c>
      <c r="BO96" s="137">
        <v>94.03</v>
      </c>
      <c r="BP96" s="137">
        <v>4.8099999999999996</v>
      </c>
      <c r="BQ96" s="137">
        <v>1.19</v>
      </c>
      <c r="BR96" s="138">
        <v>7845</v>
      </c>
      <c r="BS96" s="138">
        <v>3655.6666666666665</v>
      </c>
      <c r="BT96" s="137">
        <v>34</v>
      </c>
      <c r="BU96" s="137">
        <v>7.86</v>
      </c>
      <c r="BV96" s="137">
        <f>100-AL96-BN96-CB96-CC96</f>
        <v>48.04999999999999</v>
      </c>
      <c r="BW96" s="138">
        <v>2638.9380530973453</v>
      </c>
      <c r="BX96" s="137">
        <v>53.2</v>
      </c>
      <c r="BY96" s="137">
        <v>69.900000000000006</v>
      </c>
      <c r="BZ96" s="138">
        <v>4051</v>
      </c>
      <c r="CA96" s="138">
        <v>13530.6</v>
      </c>
      <c r="CB96" s="137">
        <v>2.85</v>
      </c>
      <c r="CC96" s="137">
        <v>0.2</v>
      </c>
      <c r="CD96" s="186" t="s">
        <v>1275</v>
      </c>
      <c r="CE96" s="186">
        <f>AL96+BN96+BV96+CC96+CB96</f>
        <v>99.999999999999986</v>
      </c>
      <c r="CF96" s="186" t="s">
        <v>1275</v>
      </c>
      <c r="CG96" s="186">
        <f>AM96+BI96+BE96+(DC96*100/AL96)+(CC96*100/AL96)</f>
        <v>99.90398009950249</v>
      </c>
      <c r="CH96" s="137">
        <v>5.67</v>
      </c>
      <c r="CI96" s="137">
        <f>CH96*100/AM96</f>
        <v>6.3070077864293657</v>
      </c>
      <c r="CJ96" s="137">
        <v>21.9</v>
      </c>
      <c r="CK96" s="138">
        <f>CJ96*BI96*AL96*AK96/1000</f>
        <v>18.558410399999996</v>
      </c>
      <c r="CL96" s="137">
        <v>1.82</v>
      </c>
      <c r="CM96" s="137">
        <v>14.2</v>
      </c>
      <c r="CN96" s="186" t="s">
        <v>1275</v>
      </c>
      <c r="CO96" s="137">
        <v>0.49</v>
      </c>
      <c r="CP96" s="137">
        <v>0.48</v>
      </c>
      <c r="CQ96" s="137">
        <v>15</v>
      </c>
      <c r="CR96" s="137">
        <v>72.7</v>
      </c>
      <c r="CS96" s="137">
        <v>6.23</v>
      </c>
      <c r="CT96" s="137">
        <v>6.07</v>
      </c>
      <c r="CU96" s="137">
        <v>27.9</v>
      </c>
      <c r="CV96" s="137">
        <v>0.42</v>
      </c>
      <c r="CW96" s="137"/>
      <c r="CX96" s="186" t="s">
        <v>1275</v>
      </c>
      <c r="CY96" s="133">
        <v>10967</v>
      </c>
      <c r="CZ96" s="137">
        <v>1.65</v>
      </c>
      <c r="DA96" s="137">
        <v>15.8</v>
      </c>
      <c r="DB96" s="186" t="s">
        <v>1275</v>
      </c>
      <c r="DC96" s="139">
        <v>8.3000000000000004E-2</v>
      </c>
      <c r="DD96" s="138">
        <v>134943</v>
      </c>
      <c r="DE96" s="137">
        <v>46.5</v>
      </c>
      <c r="DF96" s="137">
        <v>19.600000000000001</v>
      </c>
      <c r="DG96" s="137">
        <v>2.39</v>
      </c>
      <c r="DH96" s="137">
        <v>2.19</v>
      </c>
      <c r="DI96" s="137">
        <v>16.3</v>
      </c>
      <c r="DJ96" s="186" t="s">
        <v>1275</v>
      </c>
      <c r="DK96" s="137">
        <v>0.11</v>
      </c>
      <c r="DL96" s="137">
        <v>36.200000000000003</v>
      </c>
      <c r="DM96" s="137">
        <v>63.5</v>
      </c>
      <c r="DN96" s="137">
        <v>0.11</v>
      </c>
      <c r="DO96" s="137">
        <v>15.8</v>
      </c>
      <c r="DP96" s="137">
        <v>99.7</v>
      </c>
      <c r="DQ96" s="138">
        <v>1329</v>
      </c>
      <c r="DR96" s="133"/>
      <c r="DS96" s="186" t="s">
        <v>1275</v>
      </c>
      <c r="DT96" s="138">
        <f>DU96/1.2</f>
        <v>12318.333333333334</v>
      </c>
      <c r="DU96" s="138">
        <v>14782</v>
      </c>
      <c r="DV96" s="138">
        <v>2235.3846153846152</v>
      </c>
      <c r="DW96" s="138">
        <v>412</v>
      </c>
      <c r="DX96" s="186" t="s">
        <v>1275</v>
      </c>
      <c r="DY96" s="138">
        <f>AK96*AN96*AM96*AL96/1000</f>
        <v>1416.9981902400004</v>
      </c>
      <c r="DZ96" s="138">
        <f>AK96*AM96*AO96*AL96/1000</f>
        <v>487.56926976</v>
      </c>
      <c r="EA96" s="137"/>
      <c r="EB96" s="137"/>
      <c r="EC96" s="137"/>
      <c r="ED96" s="137"/>
      <c r="EE96" s="137"/>
      <c r="EF96" s="186" t="s">
        <v>1275</v>
      </c>
      <c r="EG96" s="137" t="s">
        <v>1023</v>
      </c>
      <c r="EH96" s="137" t="s">
        <v>1023</v>
      </c>
      <c r="EI96" s="137" t="s">
        <v>1023</v>
      </c>
      <c r="EJ96" s="137" t="s">
        <v>1023</v>
      </c>
      <c r="EK96" s="137" t="s">
        <v>1023</v>
      </c>
      <c r="EL96" s="137" t="s">
        <v>1023</v>
      </c>
      <c r="EM96" s="137" t="s">
        <v>1023</v>
      </c>
      <c r="EN96" s="137" t="s">
        <v>1023</v>
      </c>
      <c r="EO96" s="137" t="s">
        <v>1023</v>
      </c>
      <c r="EP96" s="137" t="s">
        <v>1023</v>
      </c>
      <c r="EQ96" s="137" t="s">
        <v>1023</v>
      </c>
      <c r="ER96" s="137" t="s">
        <v>1023</v>
      </c>
      <c r="ES96" s="137" t="s">
        <v>1023</v>
      </c>
      <c r="ET96" s="137" t="s">
        <v>1023</v>
      </c>
      <c r="EU96" s="137" t="s">
        <v>1023</v>
      </c>
      <c r="EV96" s="137" t="s">
        <v>1023</v>
      </c>
      <c r="EW96" s="137" t="s">
        <v>1023</v>
      </c>
      <c r="EX96" s="137" t="s">
        <v>1023</v>
      </c>
      <c r="EY96" s="137" t="s">
        <v>1023</v>
      </c>
      <c r="EZ96" s="137" t="s">
        <v>1023</v>
      </c>
      <c r="FA96" s="137" t="s">
        <v>1023</v>
      </c>
      <c r="FB96" s="186" t="s">
        <v>1275</v>
      </c>
      <c r="FC96" s="137"/>
      <c r="FD96" s="137"/>
      <c r="FE96" s="137"/>
      <c r="FF96" s="137"/>
      <c r="FG96" s="137"/>
      <c r="FH96" s="190"/>
      <c r="FI96" s="190"/>
      <c r="FJ96" s="372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 s="5"/>
      <c r="HO96" s="5"/>
      <c r="HP96" s="17"/>
      <c r="HQ96" s="23"/>
      <c r="HR96" s="23"/>
      <c r="HS96" s="23"/>
      <c r="HT96" s="17"/>
      <c r="HU96" s="17"/>
      <c r="HV96" s="24"/>
      <c r="HW96" s="24"/>
      <c r="HX96" s="24"/>
      <c r="HY96" s="24"/>
      <c r="HZ96" s="24"/>
      <c r="IA96" s="24"/>
      <c r="IB96" s="24"/>
      <c r="IC96" s="24"/>
      <c r="ID96" s="24"/>
      <c r="IE96" s="24"/>
      <c r="IF96" s="24"/>
      <c r="IG96" s="24"/>
      <c r="IH96" s="24"/>
      <c r="II96" s="24"/>
      <c r="IJ96" s="24"/>
      <c r="IK96" s="24"/>
      <c r="IL96" s="24"/>
      <c r="IM96" s="24"/>
      <c r="IN96" s="25"/>
      <c r="IO96" s="25"/>
      <c r="IP96" s="294"/>
      <c r="IQ96" s="24"/>
      <c r="IR96" s="24"/>
      <c r="IS96" s="170"/>
      <c r="IT96" s="170"/>
      <c r="IU96"/>
      <c r="IV96" s="274"/>
      <c r="IW96" s="170"/>
      <c r="IX96" s="170"/>
      <c r="IY96"/>
      <c r="IZ96"/>
      <c r="JA96" s="170"/>
      <c r="JB96" s="170"/>
      <c r="JC96" s="170"/>
      <c r="JD96"/>
      <c r="JE96" s="170"/>
      <c r="JF96" s="276"/>
      <c r="JG96"/>
      <c r="JH96" s="170"/>
      <c r="JI96" s="283"/>
      <c r="JJ96"/>
      <c r="JK96"/>
      <c r="JL96"/>
      <c r="JM96" s="279"/>
      <c r="JN96"/>
      <c r="JO96"/>
      <c r="JP96"/>
      <c r="JQ96"/>
      <c r="JR96" s="170"/>
      <c r="JS96" s="170"/>
      <c r="JT96" s="170"/>
      <c r="JU96" s="170"/>
      <c r="JV96" s="170"/>
      <c r="JW96" s="170"/>
      <c r="JX96"/>
      <c r="JY96" s="170"/>
      <c r="JZ96" s="170"/>
      <c r="KA96" s="170"/>
      <c r="KB96" s="170"/>
      <c r="KC96" s="170"/>
      <c r="KD96" s="170"/>
      <c r="KE96"/>
    </row>
    <row r="97" spans="1:291" s="4" customFormat="1" x14ac:dyDescent="0.25">
      <c r="A97" s="311"/>
      <c r="B97" s="15" t="s">
        <v>1443</v>
      </c>
      <c r="C97" s="17" t="s">
        <v>166</v>
      </c>
      <c r="D97" s="26" t="s">
        <v>167</v>
      </c>
      <c r="E97" s="88">
        <v>44733</v>
      </c>
      <c r="F97" s="27">
        <v>44914</v>
      </c>
      <c r="G97" s="94">
        <f>DATEDIF(E97, F97, "m")</f>
        <v>5</v>
      </c>
      <c r="H97" s="16">
        <v>1</v>
      </c>
      <c r="I97" s="377"/>
      <c r="J97" s="20" t="s">
        <v>316</v>
      </c>
      <c r="K97" s="100"/>
      <c r="L97" s="85"/>
      <c r="N97" s="19"/>
      <c r="O97" s="22"/>
      <c r="P97" s="16"/>
      <c r="Q97" s="11"/>
      <c r="R97" s="11"/>
      <c r="S97" s="11"/>
      <c r="T97" s="145"/>
      <c r="U97" s="130"/>
      <c r="V97" s="130"/>
      <c r="W97" s="130"/>
      <c r="X97" s="131"/>
      <c r="Y97" s="129"/>
      <c r="Z97" s="132"/>
      <c r="AA97" s="129"/>
      <c r="AB97" s="133"/>
      <c r="AC97" s="134"/>
      <c r="AD97" s="135"/>
      <c r="AE97" s="136"/>
      <c r="AF97" s="220"/>
      <c r="AG97" s="220"/>
      <c r="AH97" s="220"/>
      <c r="AI97" s="220"/>
      <c r="AJ97" s="220"/>
      <c r="AK97" s="220"/>
      <c r="AL97" s="133"/>
      <c r="AM97" s="137"/>
      <c r="AN97" s="137"/>
      <c r="AO97" s="137"/>
      <c r="AP97" s="137"/>
      <c r="AQ97" s="137"/>
      <c r="AR97" s="137"/>
      <c r="AS97" s="137"/>
      <c r="AT97" s="137"/>
      <c r="AU97" s="137"/>
      <c r="AV97" s="137"/>
      <c r="AW97" s="137"/>
      <c r="AX97" s="137"/>
      <c r="AY97" s="137"/>
      <c r="AZ97" s="137"/>
      <c r="BA97" s="137"/>
      <c r="BB97" s="137"/>
      <c r="BC97" s="137"/>
      <c r="BD97" s="137"/>
      <c r="BE97" s="137"/>
      <c r="BF97" s="137"/>
      <c r="BG97" s="137"/>
      <c r="BH97" s="138"/>
      <c r="BI97" s="137"/>
      <c r="BJ97" s="137"/>
      <c r="BK97" s="137"/>
      <c r="BL97" s="137"/>
      <c r="BM97" s="139"/>
      <c r="BN97" s="137"/>
      <c r="BO97" s="137"/>
      <c r="BP97" s="137"/>
      <c r="BQ97" s="137"/>
      <c r="BR97" s="138"/>
      <c r="BS97" s="138"/>
      <c r="BT97" s="137"/>
      <c r="BU97" s="137"/>
      <c r="BV97" s="137"/>
      <c r="BW97" s="138"/>
      <c r="BX97" s="137"/>
      <c r="BY97" s="137"/>
      <c r="BZ97" s="138"/>
      <c r="CA97" s="138"/>
      <c r="CB97" s="137"/>
      <c r="CC97" s="137"/>
      <c r="CD97" s="186"/>
      <c r="CE97" s="186"/>
      <c r="CF97" s="186"/>
      <c r="CG97" s="186"/>
      <c r="CH97" s="137"/>
      <c r="CI97" s="137"/>
      <c r="CJ97" s="137"/>
      <c r="CK97" s="138"/>
      <c r="CL97" s="137"/>
      <c r="CM97" s="137"/>
      <c r="CN97" s="186"/>
      <c r="CO97" s="137"/>
      <c r="CP97" s="137"/>
      <c r="CQ97" s="137"/>
      <c r="CR97" s="137"/>
      <c r="CS97" s="137"/>
      <c r="CT97" s="137"/>
      <c r="CU97" s="137"/>
      <c r="CV97" s="137"/>
      <c r="CW97" s="137"/>
      <c r="CX97" s="186"/>
      <c r="CY97" s="133"/>
      <c r="CZ97" s="137"/>
      <c r="DA97" s="137"/>
      <c r="DB97" s="186"/>
      <c r="DC97" s="139"/>
      <c r="DD97" s="138"/>
      <c r="DE97" s="137"/>
      <c r="DF97" s="137"/>
      <c r="DG97" s="137"/>
      <c r="DH97" s="137"/>
      <c r="DI97" s="137"/>
      <c r="DJ97" s="186"/>
      <c r="DK97" s="137"/>
      <c r="DL97" s="137"/>
      <c r="DM97" s="137"/>
      <c r="DN97" s="137"/>
      <c r="DO97" s="137"/>
      <c r="DP97" s="137"/>
      <c r="DQ97" s="138"/>
      <c r="DR97" s="133"/>
      <c r="DS97" s="186"/>
      <c r="DT97" s="138"/>
      <c r="DU97" s="138"/>
      <c r="DV97" s="138"/>
      <c r="DW97" s="138"/>
      <c r="DX97" s="186"/>
      <c r="DY97" s="138"/>
      <c r="DZ97" s="138"/>
      <c r="EA97" s="137"/>
      <c r="EB97" s="137"/>
      <c r="EC97" s="137"/>
      <c r="ED97" s="137"/>
      <c r="EE97" s="137"/>
      <c r="EF97" s="186"/>
      <c r="EG97" s="137"/>
      <c r="EH97" s="137"/>
      <c r="EI97" s="137"/>
      <c r="EJ97" s="137"/>
      <c r="EK97" s="137"/>
      <c r="EL97" s="137"/>
      <c r="EM97" s="137"/>
      <c r="EN97" s="137"/>
      <c r="EO97" s="137"/>
      <c r="EP97" s="137"/>
      <c r="EQ97" s="137"/>
      <c r="ER97" s="137"/>
      <c r="ES97" s="137"/>
      <c r="ET97" s="137"/>
      <c r="EU97" s="137"/>
      <c r="EV97" s="137"/>
      <c r="EW97" s="137"/>
      <c r="EX97" s="137"/>
      <c r="EY97" s="137"/>
      <c r="EZ97" s="137"/>
      <c r="FA97" s="137"/>
      <c r="FB97" s="186"/>
      <c r="FC97" s="137"/>
      <c r="FD97" s="137"/>
      <c r="FE97" s="137"/>
      <c r="FF97" s="137"/>
      <c r="FG97" s="137"/>
      <c r="FH97" s="190"/>
      <c r="FI97" s="190"/>
      <c r="FJ97" s="5"/>
      <c r="GZ97" s="5"/>
      <c r="HO97" s="5" t="s">
        <v>170</v>
      </c>
      <c r="HP97" s="121">
        <v>61</v>
      </c>
      <c r="HQ97" s="27">
        <v>44733</v>
      </c>
      <c r="HR97" s="27"/>
      <c r="HS97" s="27">
        <v>44914</v>
      </c>
      <c r="HT97" s="121">
        <v>6</v>
      </c>
      <c r="HU97" s="121">
        <v>1</v>
      </c>
      <c r="HV97" s="28">
        <v>0</v>
      </c>
      <c r="HW97" s="28">
        <v>0</v>
      </c>
      <c r="HX97" s="28">
        <v>0</v>
      </c>
      <c r="HY97" s="28">
        <v>1</v>
      </c>
      <c r="HZ97" s="28">
        <v>0</v>
      </c>
      <c r="IA97" s="28">
        <v>0</v>
      </c>
      <c r="IB97" s="28"/>
      <c r="IC97" s="28">
        <v>0</v>
      </c>
      <c r="ID97" s="28">
        <v>0</v>
      </c>
      <c r="IE97" s="25" t="s">
        <v>62</v>
      </c>
      <c r="IF97" s="28">
        <v>0</v>
      </c>
      <c r="IG97" s="29"/>
      <c r="IH97" s="25"/>
      <c r="II97" s="28">
        <v>0</v>
      </c>
      <c r="IJ97" s="25" t="s">
        <v>70</v>
      </c>
      <c r="IK97" s="25"/>
      <c r="IL97" s="25"/>
      <c r="IM97" s="25">
        <v>0</v>
      </c>
      <c r="IN97" s="28">
        <v>0</v>
      </c>
      <c r="IO97" s="25"/>
      <c r="IP97" s="294"/>
      <c r="IQ97" s="24"/>
      <c r="IR97" s="24"/>
      <c r="IS97" s="170"/>
      <c r="IT97" s="170"/>
      <c r="IU97"/>
      <c r="IV97" s="274"/>
      <c r="IW97" s="170"/>
      <c r="IX97" s="170"/>
      <c r="IY97"/>
      <c r="IZ97"/>
      <c r="JA97" s="170"/>
      <c r="JB97" s="170"/>
      <c r="JC97" s="170"/>
      <c r="JD97"/>
      <c r="JE97" s="170"/>
      <c r="JF97" s="276"/>
      <c r="JG97"/>
      <c r="JH97" s="170"/>
      <c r="JI97" s="283"/>
      <c r="JJ97"/>
      <c r="JK97"/>
      <c r="JL97"/>
      <c r="JM97" s="279"/>
      <c r="JN97"/>
      <c r="JO97"/>
      <c r="JP97"/>
      <c r="JQ97"/>
      <c r="JR97" s="170"/>
      <c r="JS97" s="170"/>
      <c r="JT97" s="170"/>
      <c r="JU97" s="170"/>
      <c r="JV97" s="170"/>
      <c r="JW97" s="170"/>
      <c r="JX97"/>
      <c r="JY97" s="170"/>
      <c r="JZ97" s="170"/>
      <c r="KA97" s="170"/>
      <c r="KB97" s="170"/>
      <c r="KC97" s="170"/>
      <c r="KD97" s="170"/>
      <c r="KE97"/>
    </row>
    <row r="98" spans="1:291" s="4" customFormat="1" x14ac:dyDescent="0.25">
      <c r="A98" s="311"/>
      <c r="B98" s="15" t="s">
        <v>1443</v>
      </c>
      <c r="C98" s="17" t="s">
        <v>166</v>
      </c>
      <c r="D98" s="18">
        <v>6103151450</v>
      </c>
      <c r="E98" s="88">
        <v>44733</v>
      </c>
      <c r="F98" s="27">
        <v>45099</v>
      </c>
      <c r="G98" s="94">
        <f>DATEDIF(E98, F98, "m")</f>
        <v>12</v>
      </c>
      <c r="H98" s="16">
        <v>1</v>
      </c>
      <c r="I98" s="377">
        <v>0</v>
      </c>
      <c r="J98" s="20">
        <v>45099</v>
      </c>
      <c r="K98" s="100">
        <f>DATEDIF(E98, J98, "m")</f>
        <v>12</v>
      </c>
      <c r="L98" s="121">
        <v>5</v>
      </c>
      <c r="M98" s="4" t="s">
        <v>173</v>
      </c>
      <c r="N98" s="34"/>
      <c r="O98" s="22">
        <v>2</v>
      </c>
      <c r="P98" s="16">
        <v>3</v>
      </c>
      <c r="Q98" s="11"/>
      <c r="R98" s="11">
        <v>3</v>
      </c>
      <c r="S98" s="11"/>
      <c r="T98" s="145">
        <v>19613</v>
      </c>
      <c r="U98" s="130"/>
      <c r="V98" s="130" t="s">
        <v>170</v>
      </c>
      <c r="W98" s="130" t="s">
        <v>1041</v>
      </c>
      <c r="X98" s="129">
        <v>6103151450</v>
      </c>
      <c r="Y98" s="129">
        <f ca="1">ROUNDDOWN(YEARFRAC(DATE(IF(VALUE(LEFT(X98,2))&lt;VALUE(RIGHT(YEAR(TODAY()),2)),"20","19")&amp;LEFT(X98,2),IF(VALUE(MID(X98,3,1))&gt;4,MID(X98,3,2)-50,MID(X98,3,2)),MID(X98,5,2)),Z98,1),0)</f>
        <v>62</v>
      </c>
      <c r="Z98" s="132">
        <v>45099</v>
      </c>
      <c r="AA98" s="129">
        <v>5</v>
      </c>
      <c r="AB98" s="133">
        <f>DATEDIF(_xlfn.MINIFS(Z:Z,X:X,X98), Z98,  "m")</f>
        <v>9</v>
      </c>
      <c r="AC98" s="134" t="s">
        <v>53</v>
      </c>
      <c r="AD98" s="135" t="s">
        <v>1022</v>
      </c>
      <c r="AE98" s="136" t="s">
        <v>54</v>
      </c>
      <c r="AF98" s="185">
        <v>52.4</v>
      </c>
      <c r="AG98" s="185">
        <v>6.5</v>
      </c>
      <c r="AH98" s="185">
        <v>40.299999999999997</v>
      </c>
      <c r="AI98" s="185">
        <v>0.4</v>
      </c>
      <c r="AJ98" s="185">
        <v>0.4</v>
      </c>
      <c r="AK98" s="185">
        <v>5.0599999999999996</v>
      </c>
      <c r="AL98" s="133">
        <v>21.9</v>
      </c>
      <c r="AM98" s="137">
        <v>70.5</v>
      </c>
      <c r="AN98" s="137">
        <v>52</v>
      </c>
      <c r="AO98" s="137">
        <v>48</v>
      </c>
      <c r="AP98" s="137">
        <f>AN98/AO98</f>
        <v>1.0833333333333333</v>
      </c>
      <c r="AQ98" s="137">
        <v>0.71</v>
      </c>
      <c r="AR98" s="137">
        <v>1.03</v>
      </c>
      <c r="AS98" s="137">
        <v>1.85</v>
      </c>
      <c r="AT98" s="137">
        <v>20.2</v>
      </c>
      <c r="AU98" s="137">
        <v>13.1</v>
      </c>
      <c r="AV98" s="137">
        <v>2.64</v>
      </c>
      <c r="AW98" s="137">
        <v>61.5</v>
      </c>
      <c r="AX98" s="137">
        <v>32.6</v>
      </c>
      <c r="AY98" s="137">
        <v>5.69</v>
      </c>
      <c r="AZ98" s="137">
        <v>0.21</v>
      </c>
      <c r="BA98" s="137">
        <v>14.6</v>
      </c>
      <c r="BB98" s="137">
        <v>4.2699999999999996</v>
      </c>
      <c r="BC98" s="137">
        <v>60.8</v>
      </c>
      <c r="BD98" s="137">
        <v>8.3000000000000004E-2</v>
      </c>
      <c r="BE98" s="137">
        <v>4.5999999999999996</v>
      </c>
      <c r="BF98" s="137">
        <f>DL98+DN98</f>
        <v>28.1</v>
      </c>
      <c r="BG98" s="137">
        <v>12.3</v>
      </c>
      <c r="BH98" s="138">
        <v>3787.2000000000003</v>
      </c>
      <c r="BI98" s="137">
        <v>22.4</v>
      </c>
      <c r="BJ98" s="137">
        <v>9.74</v>
      </c>
      <c r="BK98" s="137">
        <v>16.100000000000001</v>
      </c>
      <c r="BL98" s="137">
        <v>77.099999999999994</v>
      </c>
      <c r="BM98" s="139">
        <v>6.8599999999999998E-3</v>
      </c>
      <c r="BN98" s="137">
        <v>3.3</v>
      </c>
      <c r="BO98" s="137">
        <v>82.7</v>
      </c>
      <c r="BP98" s="137">
        <v>9.26</v>
      </c>
      <c r="BQ98" s="137">
        <v>8.07</v>
      </c>
      <c r="BR98" s="138">
        <v>8414</v>
      </c>
      <c r="BS98" s="138">
        <f>CY98/3</f>
        <v>3492.3333333333335</v>
      </c>
      <c r="BT98" s="137">
        <v>66.099999999999994</v>
      </c>
      <c r="BU98" s="137">
        <v>19.899999999999999</v>
      </c>
      <c r="BV98" s="137">
        <f>100-AL98-BN98-CB98-CC98</f>
        <v>73.94</v>
      </c>
      <c r="BW98" s="138">
        <v>1686.283185840708</v>
      </c>
      <c r="BX98" s="137">
        <v>67.599999999999994</v>
      </c>
      <c r="BY98" s="137">
        <v>87.5</v>
      </c>
      <c r="BZ98" s="138">
        <v>3011.875</v>
      </c>
      <c r="CA98" s="138">
        <v>8150</v>
      </c>
      <c r="CB98" s="137">
        <v>0.36</v>
      </c>
      <c r="CC98" s="137">
        <v>0.5</v>
      </c>
      <c r="CD98" s="186" t="s">
        <v>1275</v>
      </c>
      <c r="CE98" s="186">
        <f>AL98+BN98+BV98+CC98+CB98</f>
        <v>100</v>
      </c>
      <c r="CF98" s="186" t="s">
        <v>1275</v>
      </c>
      <c r="CG98" s="186">
        <f>AM98+BI98+BE98+(DC98*100/AL98)+(CC98*100/AL98)</f>
        <v>99.974885844748854</v>
      </c>
      <c r="CH98" s="137">
        <v>1.01</v>
      </c>
      <c r="CI98" s="137">
        <f>CH98*100/AM98</f>
        <v>1.4326241134751774</v>
      </c>
      <c r="CJ98" s="137">
        <v>53.6</v>
      </c>
      <c r="CK98" s="138">
        <f>CJ98*BI98*AL98*AK98/1000</f>
        <v>133.04772095999996</v>
      </c>
      <c r="CL98" s="137">
        <v>0.43</v>
      </c>
      <c r="CM98" s="137">
        <v>44.3</v>
      </c>
      <c r="CN98" s="186" t="s">
        <v>1275</v>
      </c>
      <c r="CO98" s="137">
        <v>0.26</v>
      </c>
      <c r="CP98" s="137">
        <v>0.52</v>
      </c>
      <c r="CQ98" s="137">
        <v>14.3</v>
      </c>
      <c r="CR98" s="137">
        <v>75.900000000000006</v>
      </c>
      <c r="CS98" s="137">
        <v>5.03</v>
      </c>
      <c r="CT98" s="137">
        <v>4.84</v>
      </c>
      <c r="CU98" s="137">
        <v>43.7</v>
      </c>
      <c r="CV98" s="137">
        <v>0</v>
      </c>
      <c r="CW98" s="137"/>
      <c r="CX98" s="186" t="s">
        <v>1275</v>
      </c>
      <c r="CY98" s="133">
        <v>10477</v>
      </c>
      <c r="CZ98" s="137">
        <v>0.37</v>
      </c>
      <c r="DA98" s="137">
        <v>9.4499999999999993</v>
      </c>
      <c r="DB98" s="186" t="s">
        <v>1275</v>
      </c>
      <c r="DC98" s="139">
        <v>4.2000000000000003E-2</v>
      </c>
      <c r="DD98" s="138">
        <v>85191</v>
      </c>
      <c r="DE98" s="137" t="s">
        <v>1023</v>
      </c>
      <c r="DF98" s="137" t="s">
        <v>1023</v>
      </c>
      <c r="DG98" s="137">
        <v>2.4300000000000002</v>
      </c>
      <c r="DH98" s="137">
        <f>DG98-CC98</f>
        <v>1.9300000000000002</v>
      </c>
      <c r="DI98" s="137">
        <v>33.4</v>
      </c>
      <c r="DJ98" s="186" t="s">
        <v>1275</v>
      </c>
      <c r="DK98" s="137">
        <v>0.61</v>
      </c>
      <c r="DL98" s="137">
        <v>28.1</v>
      </c>
      <c r="DM98" s="137">
        <v>71.3</v>
      </c>
      <c r="DN98" s="137">
        <v>0</v>
      </c>
      <c r="DO98" s="137">
        <v>10.7</v>
      </c>
      <c r="DP98" s="137">
        <v>99.8</v>
      </c>
      <c r="DQ98" s="138">
        <v>1614</v>
      </c>
      <c r="DR98" s="133"/>
      <c r="DS98" s="186" t="s">
        <v>1275</v>
      </c>
      <c r="DT98" s="138">
        <f>DU98/1.2</f>
        <v>14345</v>
      </c>
      <c r="DU98" s="138">
        <v>17214</v>
      </c>
      <c r="DV98" s="138">
        <v>1424.6153846153845</v>
      </c>
      <c r="DW98" s="138">
        <v>933</v>
      </c>
      <c r="DX98" s="186" t="s">
        <v>1275</v>
      </c>
      <c r="DY98" s="138">
        <f>AK98*AN98*AM98*AL98/1000</f>
        <v>406.24412399999994</v>
      </c>
      <c r="DZ98" s="138">
        <f>AK98*AM98*AO98*AL98/1000</f>
        <v>374.99457599999994</v>
      </c>
      <c r="EA98" s="137"/>
      <c r="EB98" s="137"/>
      <c r="EC98" s="137"/>
      <c r="ED98" s="137"/>
      <c r="EE98" s="137"/>
      <c r="EF98" s="186" t="s">
        <v>1275</v>
      </c>
      <c r="EG98" s="137" t="s">
        <v>1023</v>
      </c>
      <c r="EH98" s="137" t="s">
        <v>1023</v>
      </c>
      <c r="EI98" s="137" t="s">
        <v>1023</v>
      </c>
      <c r="EJ98" s="137" t="s">
        <v>1023</v>
      </c>
      <c r="EK98" s="137" t="s">
        <v>1023</v>
      </c>
      <c r="EL98" s="137" t="s">
        <v>1023</v>
      </c>
      <c r="EM98" s="137" t="s">
        <v>1023</v>
      </c>
      <c r="EN98" s="137" t="s">
        <v>1023</v>
      </c>
      <c r="EO98" s="137" t="s">
        <v>1023</v>
      </c>
      <c r="EP98" s="137" t="s">
        <v>1023</v>
      </c>
      <c r="EQ98" s="137" t="s">
        <v>1023</v>
      </c>
      <c r="ER98" s="137" t="s">
        <v>1023</v>
      </c>
      <c r="ES98" s="137" t="s">
        <v>1023</v>
      </c>
      <c r="ET98" s="137" t="s">
        <v>1023</v>
      </c>
      <c r="EU98" s="137" t="s">
        <v>1023</v>
      </c>
      <c r="EV98" s="137" t="s">
        <v>1023</v>
      </c>
      <c r="EW98" s="137" t="s">
        <v>1023</v>
      </c>
      <c r="EX98" s="137" t="s">
        <v>1023</v>
      </c>
      <c r="EY98" s="137" t="s">
        <v>1023</v>
      </c>
      <c r="EZ98" s="137" t="s">
        <v>1023</v>
      </c>
      <c r="FA98" s="137" t="s">
        <v>1023</v>
      </c>
      <c r="FB98" s="186" t="s">
        <v>1275</v>
      </c>
      <c r="FC98" s="137">
        <v>8.3800000000000008</v>
      </c>
      <c r="FD98" s="137">
        <v>16.7</v>
      </c>
      <c r="FE98" s="137">
        <v>1.48</v>
      </c>
      <c r="FF98" s="137"/>
      <c r="FG98" s="137"/>
      <c r="FH98" s="190"/>
      <c r="FI98" s="190"/>
      <c r="FJ98" s="372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 s="371" t="s">
        <v>173</v>
      </c>
      <c r="HA98" s="369" t="s">
        <v>1705</v>
      </c>
      <c r="HB98" s="358">
        <v>0.17</v>
      </c>
      <c r="HC98" s="356">
        <v>6.05</v>
      </c>
      <c r="HD98" s="356">
        <v>96.5</v>
      </c>
      <c r="HE98" s="356">
        <v>4.97</v>
      </c>
      <c r="HF98" s="356">
        <v>12.64</v>
      </c>
      <c r="HG98" s="356">
        <v>315</v>
      </c>
      <c r="HH98" s="358">
        <v>0.08</v>
      </c>
      <c r="HI98" s="356">
        <v>10.17</v>
      </c>
      <c r="HJ98" s="356">
        <v>5.17</v>
      </c>
      <c r="HK98" s="356">
        <v>3.0799999999999996</v>
      </c>
      <c r="HL98" s="358">
        <v>0.78</v>
      </c>
      <c r="HM98" s="356">
        <v>4.47</v>
      </c>
      <c r="HN98" s="357">
        <v>21.21</v>
      </c>
      <c r="HO98" s="5" t="s">
        <v>170</v>
      </c>
      <c r="HP98" s="121">
        <v>61</v>
      </c>
      <c r="HQ98" s="27">
        <v>44733</v>
      </c>
      <c r="HR98" s="27"/>
      <c r="HS98" s="27">
        <v>45099</v>
      </c>
      <c r="HT98" s="121">
        <v>12</v>
      </c>
      <c r="HU98" s="121">
        <v>1</v>
      </c>
      <c r="HV98" s="28">
        <v>0</v>
      </c>
      <c r="HW98" s="28">
        <v>0</v>
      </c>
      <c r="HX98" s="28">
        <v>0</v>
      </c>
      <c r="HY98" s="28">
        <v>0</v>
      </c>
      <c r="HZ98" s="28">
        <v>0</v>
      </c>
      <c r="IA98" s="28">
        <v>0</v>
      </c>
      <c r="IB98" s="28">
        <v>0</v>
      </c>
      <c r="IC98" s="28">
        <v>1</v>
      </c>
      <c r="ID98" s="28">
        <v>1</v>
      </c>
      <c r="IE98" s="25" t="s">
        <v>62</v>
      </c>
      <c r="IF98" s="28">
        <v>1</v>
      </c>
      <c r="IG98" s="29" t="s">
        <v>174</v>
      </c>
      <c r="IH98" s="25" t="s">
        <v>175</v>
      </c>
      <c r="II98" s="28">
        <v>0</v>
      </c>
      <c r="IJ98" s="36" t="s">
        <v>63</v>
      </c>
      <c r="IK98" s="25"/>
      <c r="IL98" s="25"/>
      <c r="IM98" s="25">
        <v>0</v>
      </c>
      <c r="IN98" s="28">
        <v>0</v>
      </c>
      <c r="IO98" s="25"/>
      <c r="IP98" s="294"/>
      <c r="IQ98" s="24"/>
      <c r="IR98" s="24"/>
      <c r="IS98" s="170"/>
      <c r="IT98" s="170"/>
      <c r="IU98"/>
      <c r="IV98" s="274"/>
      <c r="IW98" s="170"/>
      <c r="IX98" s="170"/>
      <c r="IY98"/>
      <c r="IZ98"/>
      <c r="JA98" s="170"/>
      <c r="JB98" s="170"/>
      <c r="JC98" s="170"/>
      <c r="JD98"/>
      <c r="JE98" s="170"/>
      <c r="JF98" s="276"/>
      <c r="JG98"/>
      <c r="JH98" s="170"/>
      <c r="JI98" s="283"/>
      <c r="JJ98"/>
      <c r="JK98"/>
      <c r="JL98"/>
      <c r="JM98" s="279"/>
      <c r="JN98"/>
      <c r="JO98"/>
      <c r="JP98"/>
      <c r="JQ98"/>
      <c r="JR98" s="170"/>
      <c r="JS98" s="170"/>
      <c r="JT98" s="170"/>
      <c r="JU98" s="170"/>
      <c r="JV98" s="170"/>
      <c r="JW98" s="170"/>
      <c r="JX98"/>
      <c r="JY98" s="170"/>
      <c r="JZ98" s="170"/>
      <c r="KA98" s="170"/>
      <c r="KB98" s="170"/>
      <c r="KC98" s="170"/>
      <c r="KD98" s="170"/>
      <c r="KE98"/>
    </row>
    <row r="99" spans="1:291" s="4" customFormat="1" x14ac:dyDescent="0.25">
      <c r="A99" s="311"/>
      <c r="B99" s="15" t="s">
        <v>1443</v>
      </c>
      <c r="C99" s="17" t="s">
        <v>166</v>
      </c>
      <c r="D99" s="18">
        <v>6103151450</v>
      </c>
      <c r="E99" s="88">
        <v>44733</v>
      </c>
      <c r="F99" s="23"/>
      <c r="G99" s="94"/>
      <c r="H99" s="51"/>
      <c r="I99" s="377">
        <v>0</v>
      </c>
      <c r="J99" s="20">
        <v>45099</v>
      </c>
      <c r="K99" s="100">
        <f>DATEDIF(E99, J99, "m")</f>
        <v>12</v>
      </c>
      <c r="L99" s="85">
        <v>6</v>
      </c>
      <c r="M99" s="4" t="s">
        <v>176</v>
      </c>
      <c r="N99" s="34"/>
      <c r="O99" s="22"/>
      <c r="P99" s="16"/>
      <c r="Q99" s="11"/>
      <c r="R99" s="11"/>
      <c r="S99" s="11">
        <v>7</v>
      </c>
      <c r="T99" s="145"/>
      <c r="U99" s="130"/>
      <c r="V99" s="130"/>
      <c r="W99" s="130"/>
      <c r="X99" s="129"/>
      <c r="Y99" s="129"/>
      <c r="Z99" s="132"/>
      <c r="AA99" s="129"/>
      <c r="AB99" s="133"/>
      <c r="AC99" s="134"/>
      <c r="AD99" s="135"/>
      <c r="AE99" s="136"/>
      <c r="AF99" s="220"/>
      <c r="AG99" s="220"/>
      <c r="AH99" s="220"/>
      <c r="AI99" s="220"/>
      <c r="AJ99" s="220"/>
      <c r="AK99" s="220"/>
      <c r="AL99" s="133"/>
      <c r="AM99" s="137"/>
      <c r="AN99" s="137"/>
      <c r="AO99" s="137"/>
      <c r="AP99" s="137"/>
      <c r="AQ99" s="137"/>
      <c r="AR99" s="137"/>
      <c r="AS99" s="137"/>
      <c r="AT99" s="137"/>
      <c r="AU99" s="137"/>
      <c r="AV99" s="137"/>
      <c r="AW99" s="137"/>
      <c r="AX99" s="137"/>
      <c r="AY99" s="137"/>
      <c r="AZ99" s="137"/>
      <c r="BA99" s="137"/>
      <c r="BB99" s="137"/>
      <c r="BC99" s="137"/>
      <c r="BD99" s="137"/>
      <c r="BE99" s="137"/>
      <c r="BF99" s="137"/>
      <c r="BG99" s="137"/>
      <c r="BH99" s="138"/>
      <c r="BI99" s="137"/>
      <c r="BJ99" s="137"/>
      <c r="BK99" s="137"/>
      <c r="BL99" s="137"/>
      <c r="BM99" s="139"/>
      <c r="BN99" s="137"/>
      <c r="BO99" s="137"/>
      <c r="BP99" s="137"/>
      <c r="BQ99" s="137"/>
      <c r="BR99" s="138"/>
      <c r="BS99" s="138"/>
      <c r="BT99" s="137"/>
      <c r="BU99" s="137"/>
      <c r="BV99" s="137"/>
      <c r="BW99" s="138"/>
      <c r="BX99" s="137"/>
      <c r="BY99" s="137"/>
      <c r="BZ99" s="138"/>
      <c r="CA99" s="138"/>
      <c r="CB99" s="137"/>
      <c r="CC99" s="137"/>
      <c r="CD99" s="186"/>
      <c r="CE99" s="186"/>
      <c r="CF99" s="186"/>
      <c r="CG99" s="186"/>
      <c r="CH99" s="137"/>
      <c r="CI99" s="137"/>
      <c r="CJ99" s="137"/>
      <c r="CK99" s="138"/>
      <c r="CL99" s="137"/>
      <c r="CM99" s="137"/>
      <c r="CN99" s="186"/>
      <c r="CO99" s="137"/>
      <c r="CP99" s="137"/>
      <c r="CQ99" s="137"/>
      <c r="CR99" s="137"/>
      <c r="CS99" s="137"/>
      <c r="CT99" s="137"/>
      <c r="CU99" s="137"/>
      <c r="CV99" s="137"/>
      <c r="CW99" s="137"/>
      <c r="CX99" s="186"/>
      <c r="CY99" s="133"/>
      <c r="CZ99" s="137"/>
      <c r="DA99" s="137"/>
      <c r="DB99" s="186"/>
      <c r="DC99" s="139"/>
      <c r="DD99" s="138"/>
      <c r="DE99" s="137"/>
      <c r="DF99" s="137"/>
      <c r="DG99" s="137"/>
      <c r="DH99" s="137"/>
      <c r="DI99" s="137"/>
      <c r="DJ99" s="186"/>
      <c r="DK99" s="137"/>
      <c r="DL99" s="137"/>
      <c r="DM99" s="137"/>
      <c r="DN99" s="137"/>
      <c r="DO99" s="137"/>
      <c r="DP99" s="137"/>
      <c r="DQ99" s="138"/>
      <c r="DR99" s="133"/>
      <c r="DS99" s="186"/>
      <c r="DT99" s="138"/>
      <c r="DU99" s="138"/>
      <c r="DV99" s="138"/>
      <c r="DW99" s="138"/>
      <c r="DX99" s="186"/>
      <c r="DY99" s="138"/>
      <c r="DZ99" s="138"/>
      <c r="EA99" s="137"/>
      <c r="EB99" s="137"/>
      <c r="EC99" s="137"/>
      <c r="ED99" s="137"/>
      <c r="EE99" s="137"/>
      <c r="EF99" s="186"/>
      <c r="EG99" s="137"/>
      <c r="EH99" s="137"/>
      <c r="EI99" s="137"/>
      <c r="EJ99" s="137"/>
      <c r="EK99" s="137"/>
      <c r="EL99" s="137"/>
      <c r="EM99" s="137"/>
      <c r="EN99" s="137"/>
      <c r="EO99" s="137"/>
      <c r="EP99" s="137"/>
      <c r="EQ99" s="137"/>
      <c r="ER99" s="137"/>
      <c r="ES99" s="137"/>
      <c r="ET99" s="137"/>
      <c r="EU99" s="137"/>
      <c r="EV99" s="137"/>
      <c r="EW99" s="137"/>
      <c r="EX99" s="137"/>
      <c r="EY99" s="137"/>
      <c r="EZ99" s="137"/>
      <c r="FA99" s="137"/>
      <c r="FB99" s="186"/>
      <c r="FC99" s="137"/>
      <c r="FD99" s="137"/>
      <c r="FE99" s="137"/>
      <c r="FF99" s="137"/>
      <c r="FG99" s="137"/>
      <c r="FH99" s="190"/>
      <c r="FI99" s="190"/>
      <c r="FJ99" s="5"/>
      <c r="GZ99" s="5"/>
      <c r="HO99" s="5"/>
      <c r="HP99" s="17"/>
      <c r="HQ99" s="23"/>
      <c r="HR99" s="23"/>
      <c r="HS99" s="23"/>
      <c r="HT99" s="17"/>
      <c r="HU99" s="17"/>
      <c r="HV99" s="24"/>
      <c r="HW99" s="24"/>
      <c r="HX99" s="24"/>
      <c r="HY99" s="24"/>
      <c r="HZ99" s="24"/>
      <c r="IA99" s="24"/>
      <c r="IB99" s="24"/>
      <c r="IC99" s="24"/>
      <c r="ID99" s="24"/>
      <c r="IE99" s="24"/>
      <c r="IF99" s="24"/>
      <c r="IG99" s="24"/>
      <c r="IH99" s="24"/>
      <c r="II99" s="24"/>
      <c r="IJ99" s="24"/>
      <c r="IK99" s="24"/>
      <c r="IL99" s="24"/>
      <c r="IM99" s="24"/>
      <c r="IN99" s="25"/>
      <c r="IO99" s="25"/>
      <c r="IP99" s="294"/>
      <c r="IQ99" s="24"/>
      <c r="IR99" s="24"/>
      <c r="IS99" s="170"/>
      <c r="IT99" s="170"/>
      <c r="IU99"/>
      <c r="IV99" s="274"/>
      <c r="IW99" s="170"/>
      <c r="IX99" s="170"/>
      <c r="IY99"/>
      <c r="IZ99"/>
      <c r="JA99" s="170"/>
      <c r="JB99" s="170"/>
      <c r="JC99" s="170"/>
      <c r="JD99"/>
      <c r="JE99" s="170"/>
      <c r="JF99" s="276"/>
      <c r="JG99"/>
      <c r="JH99" s="170"/>
      <c r="JI99" s="283"/>
      <c r="JJ99"/>
      <c r="JK99"/>
      <c r="JL99"/>
      <c r="JM99" s="279"/>
      <c r="JN99"/>
      <c r="JO99"/>
      <c r="JP99"/>
      <c r="JQ99"/>
      <c r="JR99" s="170"/>
      <c r="JS99" s="170"/>
      <c r="JT99" s="170"/>
      <c r="JU99" s="170"/>
      <c r="JV99" s="170"/>
      <c r="JW99" s="170"/>
      <c r="JX99"/>
      <c r="JY99" s="170"/>
      <c r="JZ99" s="170"/>
      <c r="KA99" s="170"/>
      <c r="KB99" s="170"/>
      <c r="KC99" s="170"/>
      <c r="KD99" s="170"/>
      <c r="KE99"/>
    </row>
    <row r="100" spans="1:291" s="4" customFormat="1" x14ac:dyDescent="0.25">
      <c r="A100" s="311"/>
      <c r="B100" s="15"/>
      <c r="C100" s="17"/>
      <c r="D100" s="18"/>
      <c r="E100" s="91"/>
      <c r="F100" s="23"/>
      <c r="G100" s="94"/>
      <c r="H100" s="51"/>
      <c r="I100" s="377"/>
      <c r="J100" s="20"/>
      <c r="K100" s="100"/>
      <c r="L100" s="85"/>
      <c r="N100" s="34"/>
      <c r="O100" s="22"/>
      <c r="P100" s="16"/>
      <c r="Q100" s="11"/>
      <c r="R100" s="11"/>
      <c r="S100" s="11"/>
      <c r="T100" s="145"/>
      <c r="U100" s="130"/>
      <c r="V100" s="130"/>
      <c r="W100" s="130"/>
      <c r="X100" s="129"/>
      <c r="Y100" s="129"/>
      <c r="Z100" s="132"/>
      <c r="AA100" s="129"/>
      <c r="AB100" s="133"/>
      <c r="AC100" s="134"/>
      <c r="AD100" s="135"/>
      <c r="AE100" s="136"/>
      <c r="AF100" s="220"/>
      <c r="AG100" s="220"/>
      <c r="AH100" s="220"/>
      <c r="AI100" s="220"/>
      <c r="AJ100" s="220"/>
      <c r="AK100" s="220"/>
      <c r="AL100" s="133"/>
      <c r="AM100" s="137"/>
      <c r="AN100" s="137"/>
      <c r="AO100" s="137"/>
      <c r="AP100" s="137"/>
      <c r="AQ100" s="137"/>
      <c r="AR100" s="137"/>
      <c r="AS100" s="137"/>
      <c r="AT100" s="137"/>
      <c r="AU100" s="137"/>
      <c r="AV100" s="137"/>
      <c r="AW100" s="137"/>
      <c r="AX100" s="137"/>
      <c r="AY100" s="137"/>
      <c r="AZ100" s="137"/>
      <c r="BA100" s="137"/>
      <c r="BB100" s="137"/>
      <c r="BC100" s="137"/>
      <c r="BD100" s="137"/>
      <c r="BE100" s="137"/>
      <c r="BF100" s="137"/>
      <c r="BG100" s="137"/>
      <c r="BH100" s="138"/>
      <c r="BI100" s="137"/>
      <c r="BJ100" s="137"/>
      <c r="BK100" s="137"/>
      <c r="BL100" s="137"/>
      <c r="BM100" s="139"/>
      <c r="BN100" s="137"/>
      <c r="BO100" s="137"/>
      <c r="BP100" s="137"/>
      <c r="BQ100" s="137"/>
      <c r="BR100" s="138"/>
      <c r="BS100" s="138"/>
      <c r="BT100" s="137"/>
      <c r="BU100" s="137"/>
      <c r="BV100" s="137"/>
      <c r="BW100" s="138"/>
      <c r="BX100" s="137"/>
      <c r="BY100" s="137"/>
      <c r="BZ100" s="138"/>
      <c r="CA100" s="138"/>
      <c r="CB100" s="137"/>
      <c r="CC100" s="137"/>
      <c r="CD100" s="186"/>
      <c r="CE100" s="186"/>
      <c r="CF100" s="186"/>
      <c r="CG100" s="186"/>
      <c r="CH100" s="137"/>
      <c r="CI100" s="137"/>
      <c r="CJ100" s="137"/>
      <c r="CK100" s="138"/>
      <c r="CL100" s="137"/>
      <c r="CM100" s="137"/>
      <c r="CN100" s="186"/>
      <c r="CO100" s="137"/>
      <c r="CP100" s="137"/>
      <c r="CQ100" s="137"/>
      <c r="CR100" s="137"/>
      <c r="CS100" s="137"/>
      <c r="CT100" s="137"/>
      <c r="CU100" s="137"/>
      <c r="CV100" s="137"/>
      <c r="CW100" s="137"/>
      <c r="CX100" s="186"/>
      <c r="CY100" s="133"/>
      <c r="CZ100" s="137"/>
      <c r="DA100" s="137"/>
      <c r="DB100" s="186"/>
      <c r="DC100" s="139"/>
      <c r="DD100" s="138"/>
      <c r="DE100" s="137"/>
      <c r="DF100" s="137"/>
      <c r="DG100" s="137"/>
      <c r="DH100" s="137"/>
      <c r="DI100" s="137"/>
      <c r="DJ100" s="186"/>
      <c r="DK100" s="137"/>
      <c r="DL100" s="137"/>
      <c r="DM100" s="137"/>
      <c r="DN100" s="137"/>
      <c r="DO100" s="137"/>
      <c r="DP100" s="137"/>
      <c r="DQ100" s="138"/>
      <c r="DR100" s="133"/>
      <c r="DS100" s="186"/>
      <c r="DT100" s="138"/>
      <c r="DU100" s="138"/>
      <c r="DV100" s="138"/>
      <c r="DW100" s="138"/>
      <c r="DX100" s="186"/>
      <c r="DY100" s="138"/>
      <c r="DZ100" s="138"/>
      <c r="EA100" s="137"/>
      <c r="EB100" s="137"/>
      <c r="EC100" s="137"/>
      <c r="ED100" s="137"/>
      <c r="EE100" s="137"/>
      <c r="EF100" s="186"/>
      <c r="EG100" s="137"/>
      <c r="EH100" s="137"/>
      <c r="EI100" s="137"/>
      <c r="EJ100" s="137"/>
      <c r="EK100" s="137"/>
      <c r="EL100" s="137"/>
      <c r="EM100" s="137"/>
      <c r="EN100" s="137"/>
      <c r="EO100" s="137"/>
      <c r="EP100" s="137"/>
      <c r="EQ100" s="137"/>
      <c r="ER100" s="137"/>
      <c r="ES100" s="137"/>
      <c r="ET100" s="137"/>
      <c r="EU100" s="137"/>
      <c r="EV100" s="137"/>
      <c r="EW100" s="137"/>
      <c r="EX100" s="137"/>
      <c r="EY100" s="137"/>
      <c r="EZ100" s="137"/>
      <c r="FA100" s="137"/>
      <c r="FB100" s="186"/>
      <c r="FC100" s="137"/>
      <c r="FD100" s="137"/>
      <c r="FE100" s="137"/>
      <c r="FF100" s="137"/>
      <c r="FG100" s="137"/>
      <c r="FH100" s="190"/>
      <c r="FI100" s="190"/>
      <c r="FJ100" s="5"/>
      <c r="GZ100" s="5"/>
      <c r="HO100" s="5"/>
      <c r="HP100" s="17"/>
      <c r="HQ100" s="23"/>
      <c r="HR100" s="23"/>
      <c r="HS100" s="23"/>
      <c r="HT100" s="17"/>
      <c r="HU100" s="17"/>
      <c r="HV100" s="24"/>
      <c r="HW100" s="24"/>
      <c r="HX100" s="24"/>
      <c r="HY100" s="24"/>
      <c r="HZ100" s="24"/>
      <c r="IA100" s="24"/>
      <c r="IB100" s="24"/>
      <c r="IC100" s="24"/>
      <c r="ID100" s="24"/>
      <c r="IE100" s="24"/>
      <c r="IF100" s="24"/>
      <c r="IG100" s="24"/>
      <c r="IH100" s="24"/>
      <c r="II100" s="24"/>
      <c r="IJ100" s="24"/>
      <c r="IK100" s="24"/>
      <c r="IL100" s="24"/>
      <c r="IM100" s="24"/>
      <c r="IN100" s="25"/>
      <c r="IO100" s="25"/>
      <c r="IP100" s="294"/>
      <c r="IQ100" s="24"/>
      <c r="IR100" s="24"/>
      <c r="IS100" s="170"/>
      <c r="IT100" s="170"/>
      <c r="IU100"/>
      <c r="IV100" s="274"/>
      <c r="IW100" s="170"/>
      <c r="IX100" s="170"/>
      <c r="IY100"/>
      <c r="IZ100"/>
      <c r="JA100" s="170"/>
      <c r="JB100" s="170"/>
      <c r="JC100" s="170"/>
      <c r="JD100"/>
      <c r="JE100" s="170"/>
      <c r="JF100" s="276"/>
      <c r="JG100"/>
      <c r="JH100" s="170"/>
      <c r="JI100" s="283"/>
      <c r="JJ100"/>
      <c r="JK100"/>
      <c r="JL100"/>
      <c r="JM100" s="279"/>
      <c r="JN100"/>
      <c r="JO100"/>
      <c r="JP100"/>
      <c r="JQ100"/>
      <c r="JR100" s="170"/>
      <c r="JS100" s="170"/>
      <c r="JT100" s="170"/>
      <c r="JU100" s="170"/>
      <c r="JV100" s="170"/>
      <c r="JW100" s="170"/>
      <c r="JX100"/>
      <c r="JY100" s="170"/>
      <c r="JZ100" s="170"/>
      <c r="KA100" s="170"/>
      <c r="KB100" s="170"/>
      <c r="KC100" s="170"/>
      <c r="KD100" s="170"/>
      <c r="KE100"/>
    </row>
    <row r="101" spans="1:291" s="4" customFormat="1" x14ac:dyDescent="0.25">
      <c r="A101" s="311"/>
      <c r="B101" s="15" t="s">
        <v>1446</v>
      </c>
      <c r="C101" s="17" t="s">
        <v>177</v>
      </c>
      <c r="D101" s="26">
        <v>5710310793</v>
      </c>
      <c r="E101" s="88">
        <v>42975</v>
      </c>
      <c r="F101" s="27">
        <v>43160</v>
      </c>
      <c r="G101" s="94">
        <f>DATEDIF(E101, F101, "m")</f>
        <v>6</v>
      </c>
      <c r="H101" s="16">
        <v>1</v>
      </c>
      <c r="I101" s="377">
        <v>0</v>
      </c>
      <c r="J101" s="20">
        <v>43160</v>
      </c>
      <c r="K101" s="100">
        <f t="shared" ref="K101:K107" si="8">DATEDIF(E101, J101, "m")</f>
        <v>6</v>
      </c>
      <c r="L101" s="121">
        <v>1</v>
      </c>
      <c r="M101" s="4" t="s">
        <v>178</v>
      </c>
      <c r="N101" s="19"/>
      <c r="O101" s="22"/>
      <c r="P101" s="16"/>
      <c r="Q101" s="11"/>
      <c r="R101" s="11"/>
      <c r="S101" s="11"/>
      <c r="T101" s="145"/>
      <c r="U101" s="130"/>
      <c r="V101" s="130"/>
      <c r="W101" s="130"/>
      <c r="X101" s="129"/>
      <c r="Y101" s="129"/>
      <c r="Z101" s="132"/>
      <c r="AA101" s="129"/>
      <c r="AB101" s="133"/>
      <c r="AC101" s="134"/>
      <c r="AD101" s="135"/>
      <c r="AE101" s="136"/>
      <c r="AF101" s="220"/>
      <c r="AG101" s="220"/>
      <c r="AH101" s="220"/>
      <c r="AI101" s="220"/>
      <c r="AJ101" s="220"/>
      <c r="AK101" s="220"/>
      <c r="AL101" s="133"/>
      <c r="AM101" s="137"/>
      <c r="AN101" s="137"/>
      <c r="AO101" s="137"/>
      <c r="AP101" s="137"/>
      <c r="AQ101" s="137"/>
      <c r="AR101" s="137"/>
      <c r="AS101" s="137"/>
      <c r="AT101" s="137"/>
      <c r="AU101" s="137"/>
      <c r="AV101" s="137"/>
      <c r="AW101" s="137"/>
      <c r="AX101" s="137"/>
      <c r="AY101" s="137"/>
      <c r="AZ101" s="137"/>
      <c r="BA101" s="137"/>
      <c r="BB101" s="137"/>
      <c r="BC101" s="137"/>
      <c r="BD101" s="137"/>
      <c r="BE101" s="137"/>
      <c r="BF101" s="137"/>
      <c r="BG101" s="137"/>
      <c r="BH101" s="138"/>
      <c r="BI101" s="137"/>
      <c r="BJ101" s="137"/>
      <c r="BK101" s="137"/>
      <c r="BL101" s="137"/>
      <c r="BM101" s="139"/>
      <c r="BN101" s="137"/>
      <c r="BO101" s="137"/>
      <c r="BP101" s="137"/>
      <c r="BQ101" s="137"/>
      <c r="BR101" s="138"/>
      <c r="BS101" s="138"/>
      <c r="BT101" s="137"/>
      <c r="BU101" s="137"/>
      <c r="BV101" s="137"/>
      <c r="BW101" s="138"/>
      <c r="BX101" s="137"/>
      <c r="BY101" s="137"/>
      <c r="BZ101" s="138"/>
      <c r="CA101" s="138"/>
      <c r="CB101" s="137"/>
      <c r="CC101" s="137"/>
      <c r="CD101" s="186"/>
      <c r="CE101" s="186"/>
      <c r="CF101" s="186"/>
      <c r="CG101" s="186"/>
      <c r="CH101" s="137"/>
      <c r="CI101" s="137"/>
      <c r="CJ101" s="137"/>
      <c r="CK101" s="138"/>
      <c r="CL101" s="137"/>
      <c r="CM101" s="137"/>
      <c r="CN101" s="186"/>
      <c r="CO101" s="137"/>
      <c r="CP101" s="137"/>
      <c r="CQ101" s="137"/>
      <c r="CR101" s="137"/>
      <c r="CS101" s="137"/>
      <c r="CT101" s="137"/>
      <c r="CU101" s="137"/>
      <c r="CV101" s="137"/>
      <c r="CW101" s="137"/>
      <c r="CX101" s="186"/>
      <c r="CY101" s="133"/>
      <c r="CZ101" s="137"/>
      <c r="DA101" s="137"/>
      <c r="DB101" s="186"/>
      <c r="DC101" s="139"/>
      <c r="DD101" s="138"/>
      <c r="DE101" s="137"/>
      <c r="DF101" s="137"/>
      <c r="DG101" s="137"/>
      <c r="DH101" s="137"/>
      <c r="DI101" s="137"/>
      <c r="DJ101" s="186"/>
      <c r="DK101" s="137"/>
      <c r="DL101" s="137"/>
      <c r="DM101" s="137"/>
      <c r="DN101" s="137"/>
      <c r="DO101" s="137"/>
      <c r="DP101" s="137"/>
      <c r="DQ101" s="138"/>
      <c r="DR101" s="133"/>
      <c r="DS101" s="186"/>
      <c r="DT101" s="138"/>
      <c r="DU101" s="138"/>
      <c r="DV101" s="138"/>
      <c r="DW101" s="138"/>
      <c r="DX101" s="186"/>
      <c r="DY101" s="138"/>
      <c r="DZ101" s="138"/>
      <c r="EA101" s="137"/>
      <c r="EB101" s="137"/>
      <c r="EC101" s="137"/>
      <c r="ED101" s="137"/>
      <c r="EE101" s="137"/>
      <c r="EF101" s="186"/>
      <c r="EG101" s="137"/>
      <c r="EH101" s="137"/>
      <c r="EI101" s="137"/>
      <c r="EJ101" s="137"/>
      <c r="EK101" s="137"/>
      <c r="EL101" s="137"/>
      <c r="EM101" s="137"/>
      <c r="EN101" s="137"/>
      <c r="EO101" s="137"/>
      <c r="EP101" s="137"/>
      <c r="EQ101" s="137"/>
      <c r="ER101" s="137"/>
      <c r="ES101" s="137"/>
      <c r="ET101" s="137"/>
      <c r="EU101" s="137"/>
      <c r="EV101" s="137"/>
      <c r="EW101" s="137"/>
      <c r="EX101" s="137"/>
      <c r="EY101" s="137"/>
      <c r="EZ101" s="137"/>
      <c r="FA101" s="137"/>
      <c r="FB101" s="186"/>
      <c r="FC101" s="137"/>
      <c r="FD101" s="137"/>
      <c r="FE101" s="137"/>
      <c r="FF101" s="137"/>
      <c r="FG101" s="137"/>
      <c r="FH101" s="190"/>
      <c r="FI101" s="190"/>
      <c r="FJ101" s="5"/>
      <c r="GZ101" s="5"/>
      <c r="HO101" s="5" t="s">
        <v>179</v>
      </c>
      <c r="HP101" s="121">
        <v>60</v>
      </c>
      <c r="HQ101" s="27">
        <v>42975</v>
      </c>
      <c r="HR101" s="27"/>
      <c r="HS101" s="27">
        <v>43160</v>
      </c>
      <c r="HT101" s="121">
        <v>6</v>
      </c>
      <c r="HU101" s="121">
        <v>1</v>
      </c>
      <c r="HV101" s="28">
        <v>0</v>
      </c>
      <c r="HW101" s="28">
        <v>0</v>
      </c>
      <c r="HX101" s="28">
        <v>0</v>
      </c>
      <c r="HY101" s="28">
        <v>1</v>
      </c>
      <c r="HZ101" s="28">
        <v>0</v>
      </c>
      <c r="IA101" s="28">
        <v>1</v>
      </c>
      <c r="IB101" s="28"/>
      <c r="IC101" s="28">
        <v>0</v>
      </c>
      <c r="ID101" s="28">
        <v>0</v>
      </c>
      <c r="IE101" s="25" t="s">
        <v>69</v>
      </c>
      <c r="IF101" s="28">
        <v>0</v>
      </c>
      <c r="IG101" s="29"/>
      <c r="IH101" s="25"/>
      <c r="II101" s="28">
        <v>1</v>
      </c>
      <c r="IJ101" s="25" t="s">
        <v>79</v>
      </c>
      <c r="IK101" s="25" t="s">
        <v>80</v>
      </c>
      <c r="IL101" s="25"/>
      <c r="IM101" s="25"/>
      <c r="IN101" s="28">
        <v>0</v>
      </c>
      <c r="IO101" s="25"/>
      <c r="IP101" s="294" t="s">
        <v>1446</v>
      </c>
      <c r="IQ101" s="24" t="s">
        <v>179</v>
      </c>
      <c r="IR101" s="24" t="s">
        <v>1042</v>
      </c>
      <c r="IS101" s="170" t="s">
        <v>55</v>
      </c>
      <c r="IT101" s="170">
        <v>1</v>
      </c>
      <c r="IU101" s="170"/>
      <c r="IV101" s="274">
        <v>42975</v>
      </c>
      <c r="IW101" s="170">
        <v>1957</v>
      </c>
      <c r="IX101" s="170">
        <v>2017</v>
      </c>
      <c r="IY101"/>
      <c r="IZ101"/>
      <c r="JA101" s="170">
        <f t="shared" ref="JA101" si="9">+IX101-IW101</f>
        <v>60</v>
      </c>
      <c r="JB101" s="170"/>
      <c r="JC101" s="170" t="s">
        <v>1407</v>
      </c>
      <c r="JD101" s="170"/>
      <c r="JE101" s="170">
        <v>1</v>
      </c>
      <c r="JF101" t="s">
        <v>323</v>
      </c>
      <c r="JG101" s="170"/>
      <c r="JH101" s="170"/>
      <c r="JI101" s="170">
        <v>1</v>
      </c>
      <c r="JJ101" s="170"/>
      <c r="JK101" t="s">
        <v>1447</v>
      </c>
      <c r="JL101" t="s">
        <v>1448</v>
      </c>
      <c r="JM101" s="279"/>
      <c r="JN101" t="s">
        <v>1409</v>
      </c>
      <c r="JO101" t="s">
        <v>1411</v>
      </c>
      <c r="JP101" t="s">
        <v>1412</v>
      </c>
      <c r="JQ101" t="s">
        <v>1420</v>
      </c>
      <c r="JR101" s="170">
        <v>0</v>
      </c>
      <c r="JS101" s="170">
        <v>2</v>
      </c>
      <c r="JT101" s="170">
        <v>0</v>
      </c>
      <c r="JU101" s="282">
        <v>3</v>
      </c>
      <c r="JV101" s="170">
        <v>0</v>
      </c>
      <c r="JW101" s="170">
        <v>0</v>
      </c>
      <c r="JX101"/>
      <c r="JY101" s="170">
        <v>1</v>
      </c>
      <c r="JZ101" s="170">
        <v>0</v>
      </c>
      <c r="KA101" s="170">
        <v>2</v>
      </c>
      <c r="KB101" s="170">
        <v>0</v>
      </c>
      <c r="KC101" s="170">
        <v>0</v>
      </c>
      <c r="KD101" s="170"/>
      <c r="KE101"/>
    </row>
    <row r="102" spans="1:291" s="4" customFormat="1" x14ac:dyDescent="0.25">
      <c r="A102" s="311"/>
      <c r="B102" s="15" t="s">
        <v>1446</v>
      </c>
      <c r="C102" s="17" t="s">
        <v>177</v>
      </c>
      <c r="D102" s="26">
        <v>5710310793</v>
      </c>
      <c r="E102" s="88">
        <v>42975</v>
      </c>
      <c r="F102" s="27">
        <v>43342</v>
      </c>
      <c r="G102" s="94">
        <f>DATEDIF(E102, F102, "m")</f>
        <v>12</v>
      </c>
      <c r="H102" s="16">
        <v>1</v>
      </c>
      <c r="I102" s="377">
        <v>0</v>
      </c>
      <c r="J102" s="20">
        <v>43342</v>
      </c>
      <c r="K102" s="100">
        <f t="shared" si="8"/>
        <v>12</v>
      </c>
      <c r="L102" s="121">
        <v>2</v>
      </c>
      <c r="M102" s="4" t="s">
        <v>180</v>
      </c>
      <c r="N102" s="19">
        <v>524</v>
      </c>
      <c r="O102" s="22">
        <v>2</v>
      </c>
      <c r="P102" s="16">
        <v>3</v>
      </c>
      <c r="Q102" s="11">
        <v>2</v>
      </c>
      <c r="R102" s="11"/>
      <c r="S102" s="11">
        <v>10</v>
      </c>
      <c r="T102" s="145"/>
      <c r="U102" s="130"/>
      <c r="V102" s="130"/>
      <c r="W102" s="130"/>
      <c r="X102" s="129"/>
      <c r="Y102" s="129"/>
      <c r="Z102" s="132"/>
      <c r="AA102" s="129"/>
      <c r="AB102" s="133"/>
      <c r="AC102" s="134"/>
      <c r="AD102" s="135"/>
      <c r="AE102" s="136"/>
      <c r="AF102" s="220"/>
      <c r="AG102" s="220"/>
      <c r="AH102" s="220"/>
      <c r="AI102" s="220"/>
      <c r="AJ102" s="220"/>
      <c r="AK102" s="220"/>
      <c r="AL102" s="133"/>
      <c r="AM102" s="137"/>
      <c r="AN102" s="137"/>
      <c r="AO102" s="137"/>
      <c r="AP102" s="137"/>
      <c r="AQ102" s="137"/>
      <c r="AR102" s="137"/>
      <c r="AS102" s="137"/>
      <c r="AT102" s="137"/>
      <c r="AU102" s="137"/>
      <c r="AV102" s="137"/>
      <c r="AW102" s="137"/>
      <c r="AX102" s="137"/>
      <c r="AY102" s="137"/>
      <c r="AZ102" s="137"/>
      <c r="BA102" s="137"/>
      <c r="BB102" s="137"/>
      <c r="BC102" s="137"/>
      <c r="BD102" s="137"/>
      <c r="BE102" s="137"/>
      <c r="BF102" s="137"/>
      <c r="BG102" s="137"/>
      <c r="BH102" s="138"/>
      <c r="BI102" s="137"/>
      <c r="BJ102" s="137"/>
      <c r="BK102" s="137"/>
      <c r="BL102" s="137"/>
      <c r="BM102" s="139"/>
      <c r="BN102" s="137"/>
      <c r="BO102" s="137"/>
      <c r="BP102" s="137"/>
      <c r="BQ102" s="137"/>
      <c r="BR102" s="138"/>
      <c r="BS102" s="138"/>
      <c r="BT102" s="137"/>
      <c r="BU102" s="137"/>
      <c r="BV102" s="137"/>
      <c r="BW102" s="138"/>
      <c r="BX102" s="137"/>
      <c r="BY102" s="137"/>
      <c r="BZ102" s="138"/>
      <c r="CA102" s="138"/>
      <c r="CB102" s="137"/>
      <c r="CC102" s="137"/>
      <c r="CD102" s="186"/>
      <c r="CE102" s="186"/>
      <c r="CF102" s="186"/>
      <c r="CG102" s="186"/>
      <c r="CH102" s="137"/>
      <c r="CI102" s="137"/>
      <c r="CJ102" s="137"/>
      <c r="CK102" s="138"/>
      <c r="CL102" s="137"/>
      <c r="CM102" s="137"/>
      <c r="CN102" s="186"/>
      <c r="CO102" s="137"/>
      <c r="CP102" s="137"/>
      <c r="CQ102" s="137"/>
      <c r="CR102" s="137"/>
      <c r="CS102" s="137"/>
      <c r="CT102" s="137"/>
      <c r="CU102" s="137"/>
      <c r="CV102" s="137"/>
      <c r="CW102" s="137"/>
      <c r="CX102" s="186"/>
      <c r="CY102" s="133"/>
      <c r="CZ102" s="137"/>
      <c r="DA102" s="137"/>
      <c r="DB102" s="186"/>
      <c r="DC102" s="139"/>
      <c r="DD102" s="138"/>
      <c r="DE102" s="137"/>
      <c r="DF102" s="137"/>
      <c r="DG102" s="137"/>
      <c r="DH102" s="137"/>
      <c r="DI102" s="137"/>
      <c r="DJ102" s="186"/>
      <c r="DK102" s="137"/>
      <c r="DL102" s="137"/>
      <c r="DM102" s="137"/>
      <c r="DN102" s="137"/>
      <c r="DO102" s="137"/>
      <c r="DP102" s="137"/>
      <c r="DQ102" s="138"/>
      <c r="DR102" s="133"/>
      <c r="DS102" s="186"/>
      <c r="DT102" s="138"/>
      <c r="DU102" s="138"/>
      <c r="DV102" s="138"/>
      <c r="DW102" s="138"/>
      <c r="DX102" s="186"/>
      <c r="DY102" s="138"/>
      <c r="DZ102" s="138"/>
      <c r="EA102" s="137"/>
      <c r="EB102" s="137"/>
      <c r="EC102" s="137"/>
      <c r="ED102" s="137"/>
      <c r="EE102" s="137"/>
      <c r="EF102" s="186"/>
      <c r="EG102" s="137"/>
      <c r="EH102" s="137"/>
      <c r="EI102" s="137"/>
      <c r="EJ102" s="137"/>
      <c r="EK102" s="137"/>
      <c r="EL102" s="137"/>
      <c r="EM102" s="137"/>
      <c r="EN102" s="137"/>
      <c r="EO102" s="137"/>
      <c r="EP102" s="137"/>
      <c r="EQ102" s="137"/>
      <c r="ER102" s="137"/>
      <c r="ES102" s="137"/>
      <c r="ET102" s="137"/>
      <c r="EU102" s="137"/>
      <c r="EV102" s="137"/>
      <c r="EW102" s="137"/>
      <c r="EX102" s="137"/>
      <c r="EY102" s="137"/>
      <c r="EZ102" s="137"/>
      <c r="FA102" s="137"/>
      <c r="FB102" s="186"/>
      <c r="FC102" s="137"/>
      <c r="FD102" s="137"/>
      <c r="FE102" s="137"/>
      <c r="FF102" s="137"/>
      <c r="FG102" s="137"/>
      <c r="FH102" s="190"/>
      <c r="FI102" s="190"/>
      <c r="FJ102" s="5"/>
      <c r="GZ102" s="371" t="s">
        <v>180</v>
      </c>
      <c r="HA102" s="369" t="s">
        <v>1706</v>
      </c>
      <c r="HB102" s="358">
        <v>0</v>
      </c>
      <c r="HC102" s="356">
        <v>2.63</v>
      </c>
      <c r="HD102" s="356">
        <v>177.97</v>
      </c>
      <c r="HE102" s="356">
        <v>11.77</v>
      </c>
      <c r="HF102" s="356">
        <v>8.42</v>
      </c>
      <c r="HG102" s="356">
        <v>400.36</v>
      </c>
      <c r="HH102" s="356">
        <v>2.4699999999999998</v>
      </c>
      <c r="HI102" s="356">
        <v>6.11</v>
      </c>
      <c r="HJ102" s="356">
        <v>5.9300000000000006</v>
      </c>
      <c r="HK102" s="356">
        <v>3.58</v>
      </c>
      <c r="HL102" s="356">
        <v>1.5299999999999998</v>
      </c>
      <c r="HM102" s="356">
        <v>7.8</v>
      </c>
      <c r="HN102" s="357">
        <v>26.71</v>
      </c>
      <c r="HO102" s="5" t="s">
        <v>179</v>
      </c>
      <c r="HP102" s="121">
        <v>60</v>
      </c>
      <c r="HQ102" s="27">
        <v>42975</v>
      </c>
      <c r="HR102" s="27"/>
      <c r="HS102" s="27">
        <v>43342</v>
      </c>
      <c r="HT102" s="121">
        <v>12</v>
      </c>
      <c r="HU102" s="121">
        <v>1</v>
      </c>
      <c r="HV102" s="28">
        <v>0</v>
      </c>
      <c r="HW102" s="28">
        <v>0</v>
      </c>
      <c r="HX102" s="28">
        <v>0</v>
      </c>
      <c r="HY102" s="28">
        <v>1</v>
      </c>
      <c r="HZ102" s="28">
        <v>0</v>
      </c>
      <c r="IA102" s="28">
        <v>0</v>
      </c>
      <c r="IB102" s="28">
        <v>0</v>
      </c>
      <c r="IC102" s="28">
        <v>0</v>
      </c>
      <c r="ID102" s="28">
        <v>0</v>
      </c>
      <c r="IE102" s="25" t="s">
        <v>69</v>
      </c>
      <c r="IF102" s="28">
        <v>0</v>
      </c>
      <c r="IG102" s="29"/>
      <c r="IH102" s="25"/>
      <c r="II102" s="28">
        <v>1</v>
      </c>
      <c r="IJ102" s="25" t="s">
        <v>79</v>
      </c>
      <c r="IK102" s="25" t="s">
        <v>80</v>
      </c>
      <c r="IL102" s="25"/>
      <c r="IM102" s="25"/>
      <c r="IN102" s="28">
        <v>0</v>
      </c>
      <c r="IO102" s="25"/>
      <c r="IP102" s="294"/>
      <c r="IQ102" s="24"/>
      <c r="IR102" s="24"/>
      <c r="IS102" s="170"/>
      <c r="IT102" s="170"/>
      <c r="IU102" s="170"/>
      <c r="IV102" s="274"/>
      <c r="IW102" s="170"/>
      <c r="IX102" s="170"/>
      <c r="IY102"/>
      <c r="IZ102"/>
      <c r="JA102" s="170"/>
      <c r="JB102" s="170"/>
      <c r="JC102" s="170"/>
      <c r="JD102" s="170"/>
      <c r="JE102" s="170"/>
      <c r="JF102"/>
      <c r="JG102" s="170"/>
      <c r="JH102" s="170"/>
      <c r="JI102" s="170"/>
      <c r="JJ102" s="170"/>
      <c r="JK102"/>
      <c r="JL102"/>
      <c r="JM102" s="279"/>
      <c r="JN102"/>
      <c r="JO102"/>
      <c r="JP102"/>
      <c r="JQ102"/>
      <c r="JR102" s="170"/>
      <c r="JS102" s="170"/>
      <c r="JT102" s="170"/>
      <c r="JU102" s="282"/>
      <c r="JV102" s="170"/>
      <c r="JW102" s="170"/>
      <c r="JX102"/>
      <c r="JY102" s="170"/>
      <c r="JZ102" s="170"/>
      <c r="KA102" s="170"/>
      <c r="KB102" s="170"/>
      <c r="KC102" s="170"/>
      <c r="KD102" s="170"/>
      <c r="KE102"/>
    </row>
    <row r="103" spans="1:291" s="4" customFormat="1" x14ac:dyDescent="0.25">
      <c r="A103" s="311"/>
      <c r="B103" s="15" t="s">
        <v>1446</v>
      </c>
      <c r="C103" s="17" t="s">
        <v>177</v>
      </c>
      <c r="D103" s="26">
        <v>5710310793</v>
      </c>
      <c r="E103" s="88">
        <v>42975</v>
      </c>
      <c r="F103" s="27">
        <v>43517</v>
      </c>
      <c r="G103" s="94">
        <f>DATEDIF(E103, F103, "m")</f>
        <v>17</v>
      </c>
      <c r="H103" s="16">
        <v>0</v>
      </c>
      <c r="I103" s="377">
        <v>0</v>
      </c>
      <c r="J103" s="20">
        <v>43517</v>
      </c>
      <c r="K103" s="100">
        <f t="shared" si="8"/>
        <v>17</v>
      </c>
      <c r="L103" s="121">
        <v>3</v>
      </c>
      <c r="M103" s="4" t="s">
        <v>181</v>
      </c>
      <c r="N103" s="19"/>
      <c r="O103" s="22">
        <v>1</v>
      </c>
      <c r="P103" s="16">
        <v>3</v>
      </c>
      <c r="Q103" s="11">
        <v>2</v>
      </c>
      <c r="R103" s="11"/>
      <c r="S103" s="11">
        <v>5</v>
      </c>
      <c r="T103" s="145"/>
      <c r="U103" s="130"/>
      <c r="V103" s="130"/>
      <c r="W103" s="130"/>
      <c r="X103" s="129"/>
      <c r="Y103" s="129"/>
      <c r="Z103" s="132"/>
      <c r="AA103" s="129"/>
      <c r="AB103" s="133"/>
      <c r="AC103" s="134"/>
      <c r="AD103" s="135"/>
      <c r="AE103" s="136"/>
      <c r="AF103" s="220"/>
      <c r="AG103" s="220"/>
      <c r="AH103" s="220"/>
      <c r="AI103" s="220"/>
      <c r="AJ103" s="220"/>
      <c r="AK103" s="220"/>
      <c r="AL103" s="133"/>
      <c r="AM103" s="137"/>
      <c r="AN103" s="137"/>
      <c r="AO103" s="137"/>
      <c r="AP103" s="137"/>
      <c r="AQ103" s="137"/>
      <c r="AR103" s="137"/>
      <c r="AS103" s="137"/>
      <c r="AT103" s="137"/>
      <c r="AU103" s="137"/>
      <c r="AV103" s="137"/>
      <c r="AW103" s="137"/>
      <c r="AX103" s="137"/>
      <c r="AY103" s="137"/>
      <c r="AZ103" s="137"/>
      <c r="BA103" s="137"/>
      <c r="BB103" s="137"/>
      <c r="BC103" s="137"/>
      <c r="BD103" s="137"/>
      <c r="BE103" s="137"/>
      <c r="BF103" s="137"/>
      <c r="BG103" s="137"/>
      <c r="BH103" s="138"/>
      <c r="BI103" s="137"/>
      <c r="BJ103" s="137"/>
      <c r="BK103" s="137"/>
      <c r="BL103" s="137"/>
      <c r="BM103" s="139"/>
      <c r="BN103" s="137"/>
      <c r="BO103" s="137"/>
      <c r="BP103" s="137"/>
      <c r="BQ103" s="137"/>
      <c r="BR103" s="138"/>
      <c r="BS103" s="138"/>
      <c r="BT103" s="137"/>
      <c r="BU103" s="137"/>
      <c r="BV103" s="137"/>
      <c r="BW103" s="138"/>
      <c r="BX103" s="137"/>
      <c r="BY103" s="137"/>
      <c r="BZ103" s="138"/>
      <c r="CA103" s="138"/>
      <c r="CB103" s="137"/>
      <c r="CC103" s="137"/>
      <c r="CD103" s="186"/>
      <c r="CE103" s="186"/>
      <c r="CF103" s="186"/>
      <c r="CG103" s="186"/>
      <c r="CH103" s="137"/>
      <c r="CI103" s="137"/>
      <c r="CJ103" s="137"/>
      <c r="CK103" s="138"/>
      <c r="CL103" s="137"/>
      <c r="CM103" s="137"/>
      <c r="CN103" s="186"/>
      <c r="CO103" s="137"/>
      <c r="CP103" s="137"/>
      <c r="CQ103" s="137"/>
      <c r="CR103" s="137"/>
      <c r="CS103" s="137"/>
      <c r="CT103" s="137"/>
      <c r="CU103" s="137"/>
      <c r="CV103" s="137"/>
      <c r="CW103" s="137"/>
      <c r="CX103" s="186"/>
      <c r="CY103" s="133"/>
      <c r="CZ103" s="137"/>
      <c r="DA103" s="137"/>
      <c r="DB103" s="186"/>
      <c r="DC103" s="139"/>
      <c r="DD103" s="138"/>
      <c r="DE103" s="137"/>
      <c r="DF103" s="137"/>
      <c r="DG103" s="137"/>
      <c r="DH103" s="137"/>
      <c r="DI103" s="137"/>
      <c r="DJ103" s="186"/>
      <c r="DK103" s="137"/>
      <c r="DL103" s="137"/>
      <c r="DM103" s="137"/>
      <c r="DN103" s="137"/>
      <c r="DO103" s="137"/>
      <c r="DP103" s="137"/>
      <c r="DQ103" s="138"/>
      <c r="DR103" s="133"/>
      <c r="DS103" s="186"/>
      <c r="DT103" s="138"/>
      <c r="DU103" s="138"/>
      <c r="DV103" s="138"/>
      <c r="DW103" s="138"/>
      <c r="DX103" s="186"/>
      <c r="DY103" s="138"/>
      <c r="DZ103" s="138"/>
      <c r="EA103" s="137"/>
      <c r="EB103" s="137"/>
      <c r="EC103" s="137"/>
      <c r="ED103" s="137"/>
      <c r="EE103" s="137"/>
      <c r="EF103" s="186"/>
      <c r="EG103" s="137"/>
      <c r="EH103" s="137"/>
      <c r="EI103" s="137"/>
      <c r="EJ103" s="137"/>
      <c r="EK103" s="137"/>
      <c r="EL103" s="137"/>
      <c r="EM103" s="137"/>
      <c r="EN103" s="137"/>
      <c r="EO103" s="137"/>
      <c r="EP103" s="137"/>
      <c r="EQ103" s="137"/>
      <c r="ER103" s="137"/>
      <c r="ES103" s="137"/>
      <c r="ET103" s="137"/>
      <c r="EU103" s="137"/>
      <c r="EV103" s="137"/>
      <c r="EW103" s="137"/>
      <c r="EX103" s="137"/>
      <c r="EY103" s="137"/>
      <c r="EZ103" s="137"/>
      <c r="FA103" s="137"/>
      <c r="FB103" s="186"/>
      <c r="FC103" s="137"/>
      <c r="FD103" s="137"/>
      <c r="FE103" s="137"/>
      <c r="FF103" s="137"/>
      <c r="FG103" s="137"/>
      <c r="FH103" s="190"/>
      <c r="FI103" s="190"/>
      <c r="FJ103" s="5"/>
      <c r="GZ103" s="5"/>
      <c r="HO103" s="5" t="s">
        <v>179</v>
      </c>
      <c r="HP103" s="121">
        <v>60</v>
      </c>
      <c r="HQ103" s="27">
        <v>42975</v>
      </c>
      <c r="HR103" s="27"/>
      <c r="HS103" s="27">
        <v>43517</v>
      </c>
      <c r="HT103" s="121">
        <v>18</v>
      </c>
      <c r="HU103" s="121">
        <v>0</v>
      </c>
      <c r="HV103" s="28">
        <v>1</v>
      </c>
      <c r="HW103" s="28">
        <v>0</v>
      </c>
      <c r="HX103" s="28">
        <v>0</v>
      </c>
      <c r="HY103" s="28">
        <v>1</v>
      </c>
      <c r="HZ103" s="28">
        <v>0</v>
      </c>
      <c r="IA103" s="28">
        <v>0</v>
      </c>
      <c r="IB103" s="28">
        <v>1</v>
      </c>
      <c r="IC103" s="28">
        <v>1</v>
      </c>
      <c r="ID103" s="28">
        <v>0</v>
      </c>
      <c r="IE103" s="25" t="s">
        <v>69</v>
      </c>
      <c r="IF103" s="28">
        <v>0</v>
      </c>
      <c r="IG103" s="29"/>
      <c r="IH103" s="25"/>
      <c r="II103" s="28">
        <v>1</v>
      </c>
      <c r="IJ103" s="25" t="s">
        <v>79</v>
      </c>
      <c r="IK103" s="25" t="s">
        <v>80</v>
      </c>
      <c r="IL103" s="25"/>
      <c r="IM103" s="25"/>
      <c r="IN103" s="28">
        <v>0</v>
      </c>
      <c r="IO103" s="25"/>
      <c r="IP103" s="294"/>
      <c r="IQ103" s="24"/>
      <c r="IR103" s="24"/>
      <c r="IS103" s="170"/>
      <c r="IT103" s="170"/>
      <c r="IU103" s="170"/>
      <c r="IV103" s="274"/>
      <c r="IW103" s="170"/>
      <c r="IX103" s="170"/>
      <c r="IY103"/>
      <c r="IZ103"/>
      <c r="JA103" s="170"/>
      <c r="JB103" s="170"/>
      <c r="JC103" s="170"/>
      <c r="JD103" s="170"/>
      <c r="JE103" s="170"/>
      <c r="JF103"/>
      <c r="JG103" s="170"/>
      <c r="JH103" s="170"/>
      <c r="JI103" s="170"/>
      <c r="JJ103" s="170"/>
      <c r="JK103"/>
      <c r="JL103"/>
      <c r="JM103" s="279"/>
      <c r="JN103"/>
      <c r="JO103"/>
      <c r="JP103"/>
      <c r="JQ103"/>
      <c r="JR103" s="170"/>
      <c r="JS103" s="170"/>
      <c r="JT103" s="170"/>
      <c r="JU103" s="282"/>
      <c r="JV103" s="170"/>
      <c r="JW103" s="170"/>
      <c r="JX103"/>
      <c r="JY103" s="170"/>
      <c r="JZ103" s="170"/>
      <c r="KA103" s="170"/>
      <c r="KB103" s="170"/>
      <c r="KC103" s="170"/>
      <c r="KD103" s="170"/>
      <c r="KE103"/>
    </row>
    <row r="104" spans="1:291" s="4" customFormat="1" x14ac:dyDescent="0.25">
      <c r="A104" s="311"/>
      <c r="B104" s="15" t="s">
        <v>1446</v>
      </c>
      <c r="C104" s="17" t="s">
        <v>177</v>
      </c>
      <c r="D104" s="26">
        <v>5710310793</v>
      </c>
      <c r="E104" s="88">
        <v>42975</v>
      </c>
      <c r="F104" s="27">
        <v>43591</v>
      </c>
      <c r="G104" s="94">
        <f>DATEDIF(E104, F104, "m")</f>
        <v>20</v>
      </c>
      <c r="H104" s="16">
        <v>0</v>
      </c>
      <c r="I104" s="377">
        <v>0</v>
      </c>
      <c r="J104" s="20">
        <v>43591</v>
      </c>
      <c r="K104" s="100">
        <f t="shared" si="8"/>
        <v>20</v>
      </c>
      <c r="L104" s="121">
        <v>4</v>
      </c>
      <c r="M104" s="4" t="s">
        <v>182</v>
      </c>
      <c r="N104" s="19"/>
      <c r="O104" s="22">
        <v>2</v>
      </c>
      <c r="P104" s="16">
        <v>3</v>
      </c>
      <c r="Q104" s="11"/>
      <c r="R104" s="11"/>
      <c r="S104" s="11">
        <v>25</v>
      </c>
      <c r="T104" s="145">
        <v>10752</v>
      </c>
      <c r="U104" s="130" t="s">
        <v>179</v>
      </c>
      <c r="V104" s="130" t="s">
        <v>179</v>
      </c>
      <c r="W104" s="130" t="s">
        <v>1042</v>
      </c>
      <c r="X104" s="131">
        <v>5710310793</v>
      </c>
      <c r="Y104" s="129">
        <f ca="1">ROUNDDOWN(YEARFRAC(DATE(IF(VALUE(LEFT(X104,2))&lt;VALUE(RIGHT(YEAR(TODAY()),2)),"20","19")&amp;LEFT(X104,2),IF(VALUE(MID(X104,3,1))&gt;4,MID(X104,3,2)-50,MID(X104,3,2)),MID(X104,5,2)),Z104,1),0)</f>
        <v>61</v>
      </c>
      <c r="Z104" s="132">
        <v>43591</v>
      </c>
      <c r="AA104" s="129">
        <v>1</v>
      </c>
      <c r="AB104" s="133">
        <v>0</v>
      </c>
      <c r="AC104" s="182" t="s">
        <v>53</v>
      </c>
      <c r="AD104" s="183" t="s">
        <v>1022</v>
      </c>
      <c r="AE104" s="184" t="s">
        <v>60</v>
      </c>
      <c r="AF104" s="220"/>
      <c r="AG104" s="220"/>
      <c r="AH104" s="220"/>
      <c r="AI104" s="220"/>
      <c r="AJ104" s="220"/>
      <c r="AK104" s="185">
        <v>8.74</v>
      </c>
      <c r="AL104" s="156">
        <v>2.9</v>
      </c>
      <c r="AM104" s="156">
        <v>35.9</v>
      </c>
      <c r="AN104" s="137">
        <v>52</v>
      </c>
      <c r="AO104" s="137">
        <v>48</v>
      </c>
      <c r="AP104" s="137">
        <v>1.0833333333333333</v>
      </c>
      <c r="AQ104" s="155">
        <v>15.6</v>
      </c>
      <c r="AR104" s="137">
        <v>8.2100000000000009</v>
      </c>
      <c r="AS104" s="156">
        <v>2.2000000000000002</v>
      </c>
      <c r="AT104" s="155">
        <v>35.5</v>
      </c>
      <c r="AU104" s="155">
        <v>21.1</v>
      </c>
      <c r="AV104" s="137">
        <v>21.5</v>
      </c>
      <c r="AW104" s="137">
        <v>21.9</v>
      </c>
      <c r="AX104" s="137">
        <v>27.7</v>
      </c>
      <c r="AY104" s="155">
        <v>45.4</v>
      </c>
      <c r="AZ104" s="137">
        <v>5</v>
      </c>
      <c r="BA104" s="137">
        <v>30</v>
      </c>
      <c r="BB104" s="137">
        <v>11</v>
      </c>
      <c r="BC104" s="137">
        <v>33.200000000000003</v>
      </c>
      <c r="BD104" s="137">
        <v>0.22</v>
      </c>
      <c r="BE104" s="137">
        <v>13.3</v>
      </c>
      <c r="BF104" s="137">
        <v>51.97</v>
      </c>
      <c r="BG104" s="137">
        <v>24.1</v>
      </c>
      <c r="BH104" s="138">
        <v>2565</v>
      </c>
      <c r="BI104" s="155">
        <v>41.6</v>
      </c>
      <c r="BJ104" s="137">
        <v>13.2</v>
      </c>
      <c r="BK104" s="155">
        <v>54.7</v>
      </c>
      <c r="BL104" s="137">
        <v>25.4</v>
      </c>
      <c r="BM104" s="187">
        <v>0</v>
      </c>
      <c r="BN104" s="137">
        <v>4.8</v>
      </c>
      <c r="BO104" s="160">
        <v>93.9</v>
      </c>
      <c r="BP104" s="137">
        <v>4.76</v>
      </c>
      <c r="BQ104" s="156">
        <v>1.35</v>
      </c>
      <c r="BR104" s="133">
        <v>3697</v>
      </c>
      <c r="BS104" s="160">
        <v>4492</v>
      </c>
      <c r="BT104" s="137">
        <v>50.1</v>
      </c>
      <c r="BU104" s="137">
        <v>2.68</v>
      </c>
      <c r="BV104" s="155">
        <v>91.3</v>
      </c>
      <c r="BW104" s="133">
        <v>3608</v>
      </c>
      <c r="BX104" s="155">
        <v>70.599999999999994</v>
      </c>
      <c r="BY104" s="155">
        <v>83.8</v>
      </c>
      <c r="BZ104" s="133">
        <v>3395</v>
      </c>
      <c r="CA104" s="133">
        <v>8943</v>
      </c>
      <c r="CB104" s="137">
        <v>0.71</v>
      </c>
      <c r="CC104" s="137">
        <v>0.11</v>
      </c>
      <c r="CD104" s="186" t="s">
        <v>1275</v>
      </c>
      <c r="CE104" s="186">
        <f>AL104+BN104+BV104+CC104+CB104</f>
        <v>99.82</v>
      </c>
      <c r="CF104" s="186" t="s">
        <v>1275</v>
      </c>
      <c r="CG104" s="186"/>
      <c r="CH104" s="137" t="s">
        <v>1023</v>
      </c>
      <c r="CI104" s="137"/>
      <c r="CJ104" s="137"/>
      <c r="CK104" s="138"/>
      <c r="CL104" s="137"/>
      <c r="CM104" s="137"/>
      <c r="CN104" s="186" t="s">
        <v>1275</v>
      </c>
      <c r="CO104" s="137"/>
      <c r="CP104" s="137"/>
      <c r="CQ104" s="137"/>
      <c r="CR104" s="137"/>
      <c r="CS104" s="137"/>
      <c r="CT104" s="137"/>
      <c r="CU104" s="137"/>
      <c r="CV104" s="137"/>
      <c r="CW104" s="137">
        <v>14.2</v>
      </c>
      <c r="CX104" s="186" t="s">
        <v>1275</v>
      </c>
      <c r="CY104" s="133"/>
      <c r="CZ104" s="137" t="s">
        <v>1023</v>
      </c>
      <c r="DA104" s="137"/>
      <c r="DB104" s="186" t="s">
        <v>1275</v>
      </c>
      <c r="DC104" s="187">
        <v>7.9600000000000001E-3</v>
      </c>
      <c r="DD104" s="137" t="s">
        <v>1023</v>
      </c>
      <c r="DE104" s="155">
        <v>44.2</v>
      </c>
      <c r="DF104" s="137">
        <v>24.3</v>
      </c>
      <c r="DG104" s="137" t="s">
        <v>1023</v>
      </c>
      <c r="DH104" s="137" t="s">
        <v>1023</v>
      </c>
      <c r="DI104" s="137"/>
      <c r="DJ104" s="186" t="s">
        <v>1275</v>
      </c>
      <c r="DK104" s="156">
        <v>9.7000000000000003E-2</v>
      </c>
      <c r="DL104" s="137">
        <v>51.1</v>
      </c>
      <c r="DM104" s="137">
        <v>48</v>
      </c>
      <c r="DN104" s="139">
        <v>0.87</v>
      </c>
      <c r="DO104" s="137">
        <v>15.9</v>
      </c>
      <c r="DP104" s="137"/>
      <c r="DQ104" s="137"/>
      <c r="DR104" s="133"/>
      <c r="DS104" s="186" t="s">
        <v>1275</v>
      </c>
      <c r="DT104" s="133">
        <v>5838</v>
      </c>
      <c r="DU104" s="133"/>
      <c r="DV104" s="133"/>
      <c r="DW104" s="133"/>
      <c r="DX104" s="186" t="s">
        <v>1275</v>
      </c>
      <c r="DY104" s="138">
        <f>AK104*AN104*AM104*AL104/1000</f>
        <v>47.3159128</v>
      </c>
      <c r="DZ104" s="138">
        <f>AK104*AM104*AO104*AL104/1000</f>
        <v>43.6762272</v>
      </c>
      <c r="EA104" s="137"/>
      <c r="EB104" s="137"/>
      <c r="EC104" s="137"/>
      <c r="ED104" s="137"/>
      <c r="EE104" s="137"/>
      <c r="EF104" s="186" t="s">
        <v>1275</v>
      </c>
      <c r="EG104" s="137" t="s">
        <v>1023</v>
      </c>
      <c r="EH104" s="137" t="s">
        <v>1023</v>
      </c>
      <c r="EI104" s="137" t="s">
        <v>1023</v>
      </c>
      <c r="EJ104" s="137" t="s">
        <v>1023</v>
      </c>
      <c r="EK104" s="137" t="s">
        <v>1023</v>
      </c>
      <c r="EL104" s="137" t="s">
        <v>1023</v>
      </c>
      <c r="EM104" s="137" t="s">
        <v>1023</v>
      </c>
      <c r="EN104" s="137" t="s">
        <v>1023</v>
      </c>
      <c r="EO104" s="137" t="s">
        <v>1023</v>
      </c>
      <c r="EP104" s="137" t="s">
        <v>1023</v>
      </c>
      <c r="EQ104" s="137" t="s">
        <v>1023</v>
      </c>
      <c r="ER104" s="137" t="s">
        <v>1023</v>
      </c>
      <c r="ES104" s="137" t="s">
        <v>1023</v>
      </c>
      <c r="ET104" s="137" t="s">
        <v>1023</v>
      </c>
      <c r="EU104" s="137" t="s">
        <v>1023</v>
      </c>
      <c r="EV104" s="137" t="s">
        <v>1023</v>
      </c>
      <c r="EW104" s="137" t="s">
        <v>1023</v>
      </c>
      <c r="EX104" s="137" t="s">
        <v>1023</v>
      </c>
      <c r="EY104" s="137" t="s">
        <v>1023</v>
      </c>
      <c r="EZ104" s="137" t="s">
        <v>1023</v>
      </c>
      <c r="FA104" s="137" t="s">
        <v>1023</v>
      </c>
      <c r="FB104" s="186" t="s">
        <v>1275</v>
      </c>
      <c r="FC104" s="137"/>
      <c r="FD104" s="137"/>
      <c r="FE104" s="137"/>
      <c r="FF104" s="137"/>
      <c r="FG104" s="137"/>
      <c r="FH104" s="190"/>
      <c r="FI104" s="190"/>
      <c r="FJ104" s="372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 s="5"/>
      <c r="HO104" s="5" t="s">
        <v>179</v>
      </c>
      <c r="HP104" s="121">
        <v>60</v>
      </c>
      <c r="HQ104" s="27">
        <v>42975</v>
      </c>
      <c r="HR104" s="27"/>
      <c r="HS104" s="27">
        <v>43591</v>
      </c>
      <c r="HT104" s="121">
        <v>21</v>
      </c>
      <c r="HU104" s="121">
        <v>0</v>
      </c>
      <c r="HV104" s="28">
        <v>1</v>
      </c>
      <c r="HW104" s="28">
        <v>0</v>
      </c>
      <c r="HX104" s="28">
        <v>0</v>
      </c>
      <c r="HY104" s="28">
        <v>1</v>
      </c>
      <c r="HZ104" s="28">
        <v>0</v>
      </c>
      <c r="IA104" s="28">
        <v>0</v>
      </c>
      <c r="IB104" s="28">
        <v>1</v>
      </c>
      <c r="IC104" s="28">
        <v>1</v>
      </c>
      <c r="ID104" s="28">
        <v>1</v>
      </c>
      <c r="IE104" s="25" t="s">
        <v>83</v>
      </c>
      <c r="IF104" s="28">
        <v>1</v>
      </c>
      <c r="IG104" s="29"/>
      <c r="IH104" s="25" t="s">
        <v>183</v>
      </c>
      <c r="II104" s="28">
        <v>0</v>
      </c>
      <c r="IJ104" s="25" t="s">
        <v>63</v>
      </c>
      <c r="IK104" s="25"/>
      <c r="IL104" s="25"/>
      <c r="IM104" s="25"/>
      <c r="IN104" s="28">
        <v>0</v>
      </c>
      <c r="IO104" s="25"/>
      <c r="IP104" s="294"/>
      <c r="IQ104" s="24"/>
      <c r="IR104" s="24"/>
      <c r="IS104" s="170"/>
      <c r="IT104" s="170"/>
      <c r="IU104" s="170"/>
      <c r="IV104" s="274"/>
      <c r="IW104" s="170"/>
      <c r="IX104" s="170"/>
      <c r="IY104"/>
      <c r="IZ104"/>
      <c r="JA104" s="170"/>
      <c r="JB104" s="170"/>
      <c r="JC104" s="170"/>
      <c r="JD104" s="170"/>
      <c r="JE104" s="170"/>
      <c r="JF104"/>
      <c r="JG104" s="170"/>
      <c r="JH104" s="170"/>
      <c r="JI104" s="170"/>
      <c r="JJ104" s="170"/>
      <c r="JK104"/>
      <c r="JL104"/>
      <c r="JM104" s="279"/>
      <c r="JN104"/>
      <c r="JO104"/>
      <c r="JP104"/>
      <c r="JQ104"/>
      <c r="JR104" s="170"/>
      <c r="JS104" s="170"/>
      <c r="JT104" s="170"/>
      <c r="JU104" s="282"/>
      <c r="JV104" s="170"/>
      <c r="JW104" s="170"/>
      <c r="JX104"/>
      <c r="JY104" s="170"/>
      <c r="JZ104" s="170"/>
      <c r="KA104" s="170"/>
      <c r="KB104" s="170"/>
      <c r="KC104" s="170"/>
      <c r="KD104" s="170"/>
      <c r="KE104"/>
    </row>
    <row r="105" spans="1:291" s="4" customFormat="1" x14ac:dyDescent="0.25">
      <c r="A105" s="311"/>
      <c r="B105" s="15" t="s">
        <v>1446</v>
      </c>
      <c r="C105" s="17" t="s">
        <v>177</v>
      </c>
      <c r="D105" s="26" t="s">
        <v>184</v>
      </c>
      <c r="E105" s="88">
        <v>42975</v>
      </c>
      <c r="F105" s="23"/>
      <c r="G105" s="94"/>
      <c r="H105" s="51"/>
      <c r="I105" s="377">
        <v>0</v>
      </c>
      <c r="J105" s="20">
        <v>43879</v>
      </c>
      <c r="K105" s="100">
        <f t="shared" si="8"/>
        <v>29</v>
      </c>
      <c r="L105" s="121">
        <v>5</v>
      </c>
      <c r="M105" s="4" t="s">
        <v>185</v>
      </c>
      <c r="N105" s="21">
        <v>31</v>
      </c>
      <c r="O105" s="22"/>
      <c r="P105" s="16">
        <v>3</v>
      </c>
      <c r="Q105" s="11"/>
      <c r="R105" s="11"/>
      <c r="S105" s="11"/>
      <c r="T105" s="145">
        <v>12376</v>
      </c>
      <c r="U105" s="130" t="s">
        <v>179</v>
      </c>
      <c r="V105" s="130" t="s">
        <v>179</v>
      </c>
      <c r="W105" s="130" t="s">
        <v>1042</v>
      </c>
      <c r="X105" s="131">
        <v>5710310793</v>
      </c>
      <c r="Y105" s="129">
        <f ca="1">ROUNDDOWN(YEARFRAC(DATE(IF(VALUE(LEFT(X105,2))&lt;VALUE(RIGHT(YEAR(TODAY()),2)),"20","19")&amp;LEFT(X105,2),IF(VALUE(MID(X105,3,1))&gt;4,MID(X105,3,2)-50,MID(X105,3,2)),MID(X105,5,2)),Z105,1),0)</f>
        <v>62</v>
      </c>
      <c r="Z105" s="132">
        <v>43879</v>
      </c>
      <c r="AA105" s="129">
        <v>2</v>
      </c>
      <c r="AB105" s="133">
        <v>9</v>
      </c>
      <c r="AC105" s="182" t="s">
        <v>53</v>
      </c>
      <c r="AD105" s="183" t="s">
        <v>1022</v>
      </c>
      <c r="AE105" s="184" t="s">
        <v>1296</v>
      </c>
      <c r="AF105" s="188">
        <v>13.4</v>
      </c>
      <c r="AG105" s="185">
        <v>10</v>
      </c>
      <c r="AH105" s="189">
        <v>76.5</v>
      </c>
      <c r="AI105" s="185">
        <v>0</v>
      </c>
      <c r="AJ105" s="185">
        <v>0.1</v>
      </c>
      <c r="AK105" s="185">
        <v>7.7</v>
      </c>
      <c r="AL105" s="156">
        <v>13.9</v>
      </c>
      <c r="AM105" s="156">
        <v>36.799999999999997</v>
      </c>
      <c r="AN105" s="156">
        <v>22.1</v>
      </c>
      <c r="AO105" s="155">
        <v>77.900000000000006</v>
      </c>
      <c r="AP105" s="156">
        <v>0.28369704749679076</v>
      </c>
      <c r="AQ105" s="155">
        <v>22.4</v>
      </c>
      <c r="AR105" s="155">
        <v>17.5</v>
      </c>
      <c r="AS105" s="156">
        <v>1.08</v>
      </c>
      <c r="AT105" s="155">
        <v>58.2</v>
      </c>
      <c r="AU105" s="137">
        <v>10.6</v>
      </c>
      <c r="AV105" s="137">
        <v>6.36</v>
      </c>
      <c r="AW105" s="137">
        <v>15</v>
      </c>
      <c r="AX105" s="137">
        <v>48</v>
      </c>
      <c r="AY105" s="137">
        <v>34.6</v>
      </c>
      <c r="AZ105" s="137">
        <v>2.4</v>
      </c>
      <c r="BA105" s="156">
        <v>11.4</v>
      </c>
      <c r="BB105" s="156" t="s">
        <v>1023</v>
      </c>
      <c r="BC105" s="156">
        <v>23.1</v>
      </c>
      <c r="BD105" s="156">
        <v>4.9000000000000002E-2</v>
      </c>
      <c r="BE105" s="156">
        <v>1.35</v>
      </c>
      <c r="BF105" s="137">
        <v>50.74</v>
      </c>
      <c r="BG105" s="137">
        <v>27.1</v>
      </c>
      <c r="BH105" s="138">
        <v>2169</v>
      </c>
      <c r="BI105" s="155">
        <v>58.7</v>
      </c>
      <c r="BJ105" s="155">
        <v>25.1</v>
      </c>
      <c r="BK105" s="155">
        <v>51.5</v>
      </c>
      <c r="BL105" s="137">
        <v>57.9</v>
      </c>
      <c r="BM105" s="187">
        <v>0</v>
      </c>
      <c r="BN105" s="137">
        <v>8.8000000000000007</v>
      </c>
      <c r="BO105" s="137">
        <v>85.2</v>
      </c>
      <c r="BP105" s="137">
        <v>7.18</v>
      </c>
      <c r="BQ105" s="137">
        <v>7.62</v>
      </c>
      <c r="BR105" s="133">
        <v>3384</v>
      </c>
      <c r="BS105" s="138">
        <f>CY105/9</f>
        <v>2698.5555555555557</v>
      </c>
      <c r="BT105" s="137">
        <v>62.9</v>
      </c>
      <c r="BU105" s="137">
        <v>12.9</v>
      </c>
      <c r="BV105" s="155">
        <v>75.8</v>
      </c>
      <c r="BW105" s="133">
        <v>4331</v>
      </c>
      <c r="BX105" s="155">
        <v>64.5</v>
      </c>
      <c r="BY105" s="155">
        <v>67.400000000000006</v>
      </c>
      <c r="BZ105" s="138">
        <v>5312</v>
      </c>
      <c r="CA105" s="133">
        <v>11799</v>
      </c>
      <c r="CB105" s="137">
        <v>0.28000000000000003</v>
      </c>
      <c r="CC105" s="137">
        <v>0.17</v>
      </c>
      <c r="CD105" s="186" t="s">
        <v>1275</v>
      </c>
      <c r="CE105" s="186">
        <f>AL105+BN105+BV105+CC105+CB105</f>
        <v>98.95</v>
      </c>
      <c r="CF105" s="186" t="s">
        <v>1275</v>
      </c>
      <c r="CG105" s="186">
        <f>AM105+BI105+BE105+(DC105*100/AL105)+(CC105*100/AL105)</f>
        <v>98.497482014388481</v>
      </c>
      <c r="CH105" s="137" t="s">
        <v>1023</v>
      </c>
      <c r="CI105" s="137"/>
      <c r="CJ105" s="137"/>
      <c r="CK105" s="138"/>
      <c r="CL105" s="137"/>
      <c r="CM105" s="137"/>
      <c r="CN105" s="186" t="s">
        <v>1275</v>
      </c>
      <c r="CO105" s="137"/>
      <c r="CP105" s="137"/>
      <c r="CQ105" s="137"/>
      <c r="CR105" s="137"/>
      <c r="CS105" s="137"/>
      <c r="CT105" s="137"/>
      <c r="CU105" s="137"/>
      <c r="CV105" s="155">
        <v>7.52</v>
      </c>
      <c r="CW105" s="137">
        <v>4.0999999999999996</v>
      </c>
      <c r="CX105" s="186" t="s">
        <v>1275</v>
      </c>
      <c r="CY105" s="138">
        <v>24287</v>
      </c>
      <c r="CZ105" s="137" t="s">
        <v>1023</v>
      </c>
      <c r="DA105" s="137"/>
      <c r="DB105" s="186" t="s">
        <v>1275</v>
      </c>
      <c r="DC105" s="139">
        <v>5.8999999999999997E-2</v>
      </c>
      <c r="DD105" s="133">
        <v>28368</v>
      </c>
      <c r="DE105" s="137">
        <v>21.5</v>
      </c>
      <c r="DF105" s="156">
        <v>2.0299999999999998</v>
      </c>
      <c r="DG105" s="137">
        <v>0.81</v>
      </c>
      <c r="DH105" s="137">
        <v>0.64</v>
      </c>
      <c r="DI105" s="137"/>
      <c r="DJ105" s="186" t="s">
        <v>1275</v>
      </c>
      <c r="DK105" s="137">
        <v>7.35</v>
      </c>
      <c r="DL105" s="137">
        <v>50</v>
      </c>
      <c r="DM105" s="156">
        <v>41.9</v>
      </c>
      <c r="DN105" s="139">
        <v>0.74</v>
      </c>
      <c r="DO105" s="156">
        <v>6.17</v>
      </c>
      <c r="DP105" s="156"/>
      <c r="DQ105" s="156"/>
      <c r="DR105" s="133"/>
      <c r="DS105" s="186" t="s">
        <v>1275</v>
      </c>
      <c r="DT105" s="138">
        <v>5860</v>
      </c>
      <c r="DU105" s="162">
        <v>1172</v>
      </c>
      <c r="DV105" s="162"/>
      <c r="DW105" s="162"/>
      <c r="DX105" s="186" t="s">
        <v>1275</v>
      </c>
      <c r="DY105" s="138">
        <f>AK105*AN105*AM105*AL105/1000</f>
        <v>87.045358400000012</v>
      </c>
      <c r="DZ105" s="138">
        <f>AK105*AM105*AO105*AL105/1000</f>
        <v>306.82504160000002</v>
      </c>
      <c r="EA105" s="137"/>
      <c r="EB105" s="137"/>
      <c r="EC105" s="137"/>
      <c r="ED105" s="137"/>
      <c r="EE105" s="137"/>
      <c r="EF105" s="186" t="s">
        <v>1275</v>
      </c>
      <c r="EG105" s="137" t="s">
        <v>1023</v>
      </c>
      <c r="EH105" s="137" t="s">
        <v>1023</v>
      </c>
      <c r="EI105" s="137" t="s">
        <v>1023</v>
      </c>
      <c r="EJ105" s="137" t="s">
        <v>1023</v>
      </c>
      <c r="EK105" s="137" t="s">
        <v>1023</v>
      </c>
      <c r="EL105" s="137" t="s">
        <v>1023</v>
      </c>
      <c r="EM105" s="137" t="s">
        <v>1023</v>
      </c>
      <c r="EN105" s="137" t="s">
        <v>1023</v>
      </c>
      <c r="EO105" s="137" t="s">
        <v>1023</v>
      </c>
      <c r="EP105" s="137" t="s">
        <v>1023</v>
      </c>
      <c r="EQ105" s="137" t="s">
        <v>1023</v>
      </c>
      <c r="ER105" s="137" t="s">
        <v>1023</v>
      </c>
      <c r="ES105" s="137" t="s">
        <v>1023</v>
      </c>
      <c r="ET105" s="137" t="s">
        <v>1023</v>
      </c>
      <c r="EU105" s="137" t="s">
        <v>1023</v>
      </c>
      <c r="EV105" s="137" t="s">
        <v>1023</v>
      </c>
      <c r="EW105" s="137" t="s">
        <v>1023</v>
      </c>
      <c r="EX105" s="137" t="s">
        <v>1023</v>
      </c>
      <c r="EY105" s="137" t="s">
        <v>1023</v>
      </c>
      <c r="EZ105" s="137" t="s">
        <v>1023</v>
      </c>
      <c r="FA105" s="137" t="s">
        <v>1023</v>
      </c>
      <c r="FB105" s="186" t="s">
        <v>1275</v>
      </c>
      <c r="FC105" s="137"/>
      <c r="FD105" s="137"/>
      <c r="FE105" s="137"/>
      <c r="FF105" s="137"/>
      <c r="FG105" s="137"/>
      <c r="FH105" s="190"/>
      <c r="FI105" s="190"/>
      <c r="FJ105" s="372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 s="372"/>
      <c r="HA105" s="357"/>
      <c r="HB105" s="356"/>
      <c r="HC105" s="356"/>
      <c r="HD105" s="356"/>
      <c r="HE105" s="356"/>
      <c r="HF105" s="356"/>
      <c r="HG105" s="356"/>
      <c r="HH105" s="356"/>
      <c r="HI105" s="356"/>
      <c r="HJ105" s="356"/>
      <c r="HK105" s="356"/>
      <c r="HL105" s="356"/>
      <c r="HM105" s="356"/>
      <c r="HN105" s="357"/>
      <c r="HO105" s="5"/>
      <c r="HP105" s="17"/>
      <c r="HQ105" s="23"/>
      <c r="HR105" s="23"/>
      <c r="HS105" s="23"/>
      <c r="HT105" s="17"/>
      <c r="HU105" s="17"/>
      <c r="HV105" s="24"/>
      <c r="HW105" s="24"/>
      <c r="HX105" s="24"/>
      <c r="HY105" s="24"/>
      <c r="HZ105" s="24"/>
      <c r="IA105" s="24"/>
      <c r="IB105" s="24"/>
      <c r="IC105" s="24"/>
      <c r="ID105" s="24"/>
      <c r="IE105" s="24"/>
      <c r="IF105" s="24"/>
      <c r="IG105" s="24"/>
      <c r="IH105" s="24"/>
      <c r="II105" s="24"/>
      <c r="IJ105" s="24"/>
      <c r="IK105" s="24"/>
      <c r="IL105" s="24"/>
      <c r="IM105" s="24"/>
      <c r="IN105" s="25"/>
      <c r="IO105" s="25"/>
      <c r="IP105" s="294"/>
      <c r="IQ105" s="24"/>
      <c r="IR105" s="24"/>
      <c r="IS105" s="170"/>
      <c r="IT105" s="170"/>
      <c r="IU105" s="170"/>
      <c r="IV105" s="274"/>
      <c r="IW105" s="170"/>
      <c r="IX105" s="170"/>
      <c r="IY105"/>
      <c r="IZ105"/>
      <c r="JA105" s="170"/>
      <c r="JB105" s="170"/>
      <c r="JC105" s="170"/>
      <c r="JD105" s="170"/>
      <c r="JE105" s="170"/>
      <c r="JF105"/>
      <c r="JG105" s="170"/>
      <c r="JH105" s="170"/>
      <c r="JI105" s="170"/>
      <c r="JJ105" s="170"/>
      <c r="JK105"/>
      <c r="JL105"/>
      <c r="JM105" s="279"/>
      <c r="JN105"/>
      <c r="JO105"/>
      <c r="JP105"/>
      <c r="JQ105"/>
      <c r="JR105" s="170"/>
      <c r="JS105" s="170"/>
      <c r="JT105" s="170"/>
      <c r="JU105" s="282"/>
      <c r="JV105" s="170"/>
      <c r="JW105" s="170"/>
      <c r="JX105"/>
      <c r="JY105" s="170"/>
      <c r="JZ105" s="170"/>
      <c r="KA105" s="170"/>
      <c r="KB105" s="170"/>
      <c r="KC105" s="170"/>
      <c r="KD105" s="170"/>
      <c r="KE105"/>
    </row>
    <row r="106" spans="1:291" s="4" customFormat="1" x14ac:dyDescent="0.25">
      <c r="A106" s="311"/>
      <c r="B106" s="15" t="s">
        <v>1446</v>
      </c>
      <c r="C106" s="17" t="s">
        <v>177</v>
      </c>
      <c r="D106" s="26" t="s">
        <v>184</v>
      </c>
      <c r="E106" s="88">
        <v>42975</v>
      </c>
      <c r="F106" s="23"/>
      <c r="G106" s="94"/>
      <c r="H106" s="51"/>
      <c r="I106" s="377">
        <v>0</v>
      </c>
      <c r="J106" s="20">
        <v>44796</v>
      </c>
      <c r="K106" s="100">
        <f t="shared" si="8"/>
        <v>59</v>
      </c>
      <c r="L106" s="85">
        <v>6</v>
      </c>
      <c r="M106" s="4" t="s">
        <v>186</v>
      </c>
      <c r="N106" s="19">
        <v>296</v>
      </c>
      <c r="O106" s="22">
        <v>4</v>
      </c>
      <c r="P106" s="16">
        <v>3</v>
      </c>
      <c r="Q106" s="11"/>
      <c r="R106" s="11"/>
      <c r="S106" s="11"/>
      <c r="T106" s="145">
        <v>17908</v>
      </c>
      <c r="U106" s="130"/>
      <c r="V106" s="130" t="s">
        <v>179</v>
      </c>
      <c r="W106" s="130" t="s">
        <v>1042</v>
      </c>
      <c r="X106" s="129">
        <v>5710310793</v>
      </c>
      <c r="Y106" s="129">
        <f ca="1">ROUNDDOWN(YEARFRAC(DATE(IF(VALUE(LEFT(X106,2))&lt;VALUE(RIGHT(YEAR(TODAY()),2)),"20","19")&amp;LEFT(X106,2),IF(VALUE(MID(X106,3,1))&gt;4,MID(X106,3,2)-50,MID(X106,3,2)),MID(X106,5,2)),Z106,1),0)</f>
        <v>64</v>
      </c>
      <c r="Z106" s="132">
        <v>44796</v>
      </c>
      <c r="AA106" s="129">
        <v>3</v>
      </c>
      <c r="AB106" s="133">
        <f>DATEDIF(_xlfn.MINIFS(Z:Z,X:X,X106), Z106,  "m")</f>
        <v>39</v>
      </c>
      <c r="AC106" s="134" t="s">
        <v>53</v>
      </c>
      <c r="AD106" s="135" t="s">
        <v>1025</v>
      </c>
      <c r="AE106" s="136" t="s">
        <v>67</v>
      </c>
      <c r="AF106" s="185">
        <v>19.100000000000001</v>
      </c>
      <c r="AG106" s="185">
        <v>14.4</v>
      </c>
      <c r="AH106" s="185">
        <v>63.6</v>
      </c>
      <c r="AI106" s="185">
        <v>2.5</v>
      </c>
      <c r="AJ106" s="185">
        <v>0.4</v>
      </c>
      <c r="AK106" s="185">
        <v>6.87</v>
      </c>
      <c r="AL106" s="133">
        <v>17.7</v>
      </c>
      <c r="AM106" s="137">
        <v>45.3</v>
      </c>
      <c r="AN106" s="137">
        <v>45.2</v>
      </c>
      <c r="AO106" s="137">
        <v>54.8</v>
      </c>
      <c r="AP106" s="137">
        <f>AN106/AO106</f>
        <v>0.82481751824817529</v>
      </c>
      <c r="AQ106" s="137">
        <v>18.5</v>
      </c>
      <c r="AR106" s="137">
        <v>5.74</v>
      </c>
      <c r="AS106" s="137">
        <v>2.2799999999999998</v>
      </c>
      <c r="AT106" s="137">
        <v>38.1</v>
      </c>
      <c r="AU106" s="137">
        <v>4.49</v>
      </c>
      <c r="AV106" s="137">
        <v>11.4</v>
      </c>
      <c r="AW106" s="137">
        <v>17.7</v>
      </c>
      <c r="AX106" s="137">
        <v>62.7</v>
      </c>
      <c r="AY106" s="137">
        <v>19.100000000000001</v>
      </c>
      <c r="AZ106" s="137">
        <v>0.5</v>
      </c>
      <c r="BA106" s="137">
        <v>23.3</v>
      </c>
      <c r="BB106" s="137">
        <v>8.44</v>
      </c>
      <c r="BC106" s="137">
        <v>49.5</v>
      </c>
      <c r="BD106" s="137">
        <v>0.18</v>
      </c>
      <c r="BE106" s="137">
        <v>6.16</v>
      </c>
      <c r="BF106" s="137">
        <f>DL106+DN106</f>
        <v>16.87</v>
      </c>
      <c r="BG106" s="137">
        <v>9.27</v>
      </c>
      <c r="BH106" s="138">
        <v>2355</v>
      </c>
      <c r="BI106" s="137">
        <v>44.1</v>
      </c>
      <c r="BJ106" s="137">
        <v>16.5</v>
      </c>
      <c r="BK106" s="137">
        <v>28.8</v>
      </c>
      <c r="BL106" s="137">
        <v>42.6</v>
      </c>
      <c r="BM106" s="139">
        <v>8.0400000000000003E-3</v>
      </c>
      <c r="BN106" s="137">
        <v>12.4</v>
      </c>
      <c r="BO106" s="137">
        <v>84.449999999999989</v>
      </c>
      <c r="BP106" s="137">
        <v>8.76</v>
      </c>
      <c r="BQ106" s="137">
        <v>6.84</v>
      </c>
      <c r="BR106" s="138">
        <v>7773</v>
      </c>
      <c r="BS106" s="138">
        <f>CY106/9</f>
        <v>4393.2222222222226</v>
      </c>
      <c r="BT106" s="137">
        <v>56.6</v>
      </c>
      <c r="BU106" s="137">
        <v>10.6</v>
      </c>
      <c r="BV106" s="137">
        <f>100-AL106-BN106-CB106-CC106</f>
        <v>66.679999999999993</v>
      </c>
      <c r="BW106" s="138">
        <v>2023</v>
      </c>
      <c r="BX106" s="137">
        <v>61.7</v>
      </c>
      <c r="BY106" s="137">
        <v>87.4</v>
      </c>
      <c r="BZ106" s="138">
        <v>4425</v>
      </c>
      <c r="CA106" s="138">
        <v>12771</v>
      </c>
      <c r="CB106" s="137">
        <v>2.7</v>
      </c>
      <c r="CC106" s="137">
        <v>0.52</v>
      </c>
      <c r="CD106" s="186" t="s">
        <v>1275</v>
      </c>
      <c r="CE106" s="186">
        <f>AL106+BN106+BV106+CC106+CB106</f>
        <v>100</v>
      </c>
      <c r="CF106" s="186" t="s">
        <v>1275</v>
      </c>
      <c r="CG106" s="186">
        <f>AM106+BI106+BE106+(DC106*100/AL106)+(CC106*100/AL106)</f>
        <v>99.232316384180791</v>
      </c>
      <c r="CH106" s="137">
        <v>2.2599999999999998</v>
      </c>
      <c r="CI106" s="137">
        <f>CH106*100/AM106</f>
        <v>4.9889624724061807</v>
      </c>
      <c r="CJ106" s="137">
        <v>60.1</v>
      </c>
      <c r="CK106" s="138">
        <f>CJ106*BI106*AL106*AK106/1000</f>
        <v>322.28720559000004</v>
      </c>
      <c r="CL106" s="137">
        <v>21.7</v>
      </c>
      <c r="CM106" s="137">
        <v>43.1</v>
      </c>
      <c r="CN106" s="186" t="s">
        <v>1275</v>
      </c>
      <c r="CO106" s="137">
        <v>0.23</v>
      </c>
      <c r="CP106" s="137">
        <v>0.3</v>
      </c>
      <c r="CQ106" s="137">
        <v>33.299999999999997</v>
      </c>
      <c r="CR106" s="137">
        <v>22.9</v>
      </c>
      <c r="CS106" s="137">
        <v>25.3</v>
      </c>
      <c r="CT106" s="137">
        <v>18.5</v>
      </c>
      <c r="CU106" s="137">
        <v>62.4</v>
      </c>
      <c r="CV106" s="137">
        <v>2.23</v>
      </c>
      <c r="CW106" s="137"/>
      <c r="CX106" s="186" t="s">
        <v>1275</v>
      </c>
      <c r="CY106" s="133">
        <v>39539</v>
      </c>
      <c r="CZ106" s="137">
        <v>1.6</v>
      </c>
      <c r="DA106" s="137">
        <v>24.4</v>
      </c>
      <c r="DB106" s="186" t="s">
        <v>1275</v>
      </c>
      <c r="DC106" s="139">
        <v>0.13</v>
      </c>
      <c r="DD106" s="138">
        <v>76111</v>
      </c>
      <c r="DE106" s="137">
        <v>30.9</v>
      </c>
      <c r="DF106" s="137">
        <v>20.2</v>
      </c>
      <c r="DG106" s="137">
        <v>6.42</v>
      </c>
      <c r="DH106" s="137">
        <f>DG106-CC106</f>
        <v>5.9</v>
      </c>
      <c r="DI106" s="137">
        <v>16.899999999999999</v>
      </c>
      <c r="DJ106" s="186" t="s">
        <v>1275</v>
      </c>
      <c r="DK106" s="137">
        <v>9.07</v>
      </c>
      <c r="DL106" s="137">
        <v>16.600000000000001</v>
      </c>
      <c r="DM106" s="137">
        <v>74</v>
      </c>
      <c r="DN106" s="137">
        <v>0.27</v>
      </c>
      <c r="DO106" s="137">
        <v>13</v>
      </c>
      <c r="DP106" s="137">
        <v>99.7</v>
      </c>
      <c r="DQ106" s="138">
        <v>2194</v>
      </c>
      <c r="DR106" s="133"/>
      <c r="DS106" s="186" t="s">
        <v>1275</v>
      </c>
      <c r="DT106" s="133">
        <f>DU106*2</f>
        <v>6446</v>
      </c>
      <c r="DU106" s="138">
        <v>3223</v>
      </c>
      <c r="DV106" s="138">
        <v>2503</v>
      </c>
      <c r="DW106" s="138">
        <v>404</v>
      </c>
      <c r="DX106" s="186" t="s">
        <v>1275</v>
      </c>
      <c r="DY106" s="138">
        <f>AK106*AN106*AM106*AL106/1000</f>
        <v>248.98124844</v>
      </c>
      <c r="DZ106" s="138">
        <f>AK106*AM106*AO106*AL106/1000</f>
        <v>301.86222155999997</v>
      </c>
      <c r="EA106" s="137"/>
      <c r="EB106" s="137"/>
      <c r="EC106" s="137"/>
      <c r="ED106" s="137"/>
      <c r="EE106" s="137"/>
      <c r="EF106" s="186" t="s">
        <v>1275</v>
      </c>
      <c r="EG106" s="137" t="s">
        <v>1023</v>
      </c>
      <c r="EH106" s="137" t="s">
        <v>1023</v>
      </c>
      <c r="EI106" s="137" t="s">
        <v>1023</v>
      </c>
      <c r="EJ106" s="137" t="s">
        <v>1023</v>
      </c>
      <c r="EK106" s="137" t="s">
        <v>1023</v>
      </c>
      <c r="EL106" s="137" t="s">
        <v>1023</v>
      </c>
      <c r="EM106" s="137" t="s">
        <v>1023</v>
      </c>
      <c r="EN106" s="137" t="s">
        <v>1023</v>
      </c>
      <c r="EO106" s="137" t="s">
        <v>1023</v>
      </c>
      <c r="EP106" s="137" t="s">
        <v>1023</v>
      </c>
      <c r="EQ106" s="137" t="s">
        <v>1023</v>
      </c>
      <c r="ER106" s="137" t="s">
        <v>1023</v>
      </c>
      <c r="ES106" s="137" t="s">
        <v>1023</v>
      </c>
      <c r="ET106" s="137" t="s">
        <v>1023</v>
      </c>
      <c r="EU106" s="137" t="s">
        <v>1023</v>
      </c>
      <c r="EV106" s="137" t="s">
        <v>1023</v>
      </c>
      <c r="EW106" s="137" t="s">
        <v>1023</v>
      </c>
      <c r="EX106" s="137" t="s">
        <v>1023</v>
      </c>
      <c r="EY106" s="137" t="s">
        <v>1023</v>
      </c>
      <c r="EZ106" s="137" t="s">
        <v>1023</v>
      </c>
      <c r="FA106" s="137" t="s">
        <v>1023</v>
      </c>
      <c r="FB106" s="186" t="s">
        <v>1275</v>
      </c>
      <c r="FC106" s="137"/>
      <c r="FD106" s="137"/>
      <c r="FE106" s="137"/>
      <c r="FF106" s="137"/>
      <c r="FG106" s="137"/>
      <c r="FH106" s="190"/>
      <c r="FI106" s="190"/>
      <c r="FJ106" s="380" t="s">
        <v>186</v>
      </c>
      <c r="FK106" t="s">
        <v>1662</v>
      </c>
      <c r="FL106" t="s">
        <v>1667</v>
      </c>
      <c r="FM106" t="s">
        <v>1665</v>
      </c>
      <c r="FN106" t="s">
        <v>1659</v>
      </c>
      <c r="FO106" t="s">
        <v>1662</v>
      </c>
      <c r="FP106" t="s">
        <v>86</v>
      </c>
      <c r="FQ106" t="s">
        <v>1665</v>
      </c>
      <c r="FR106" t="s">
        <v>1659</v>
      </c>
      <c r="FS106" t="s">
        <v>1659</v>
      </c>
      <c r="FT106" t="s">
        <v>1659</v>
      </c>
      <c r="FU106" t="s">
        <v>1659</v>
      </c>
      <c r="FV106" t="s">
        <v>33</v>
      </c>
      <c r="FW106" t="s">
        <v>1665</v>
      </c>
      <c r="FX106" t="s">
        <v>86</v>
      </c>
      <c r="FY106" t="s">
        <v>86</v>
      </c>
      <c r="FZ106" t="s">
        <v>1662</v>
      </c>
      <c r="GA106" t="s">
        <v>1663</v>
      </c>
      <c r="GB106" t="s">
        <v>1663</v>
      </c>
      <c r="GC106" t="s">
        <v>1660</v>
      </c>
      <c r="GD106" t="s">
        <v>33</v>
      </c>
      <c r="GE106" t="s">
        <v>1662</v>
      </c>
      <c r="GF106" t="s">
        <v>1665</v>
      </c>
      <c r="GG106" t="s">
        <v>1664</v>
      </c>
      <c r="GH106" t="s">
        <v>33</v>
      </c>
      <c r="GI106" t="s">
        <v>1661</v>
      </c>
      <c r="GJ106" t="s">
        <v>33</v>
      </c>
      <c r="GK106" t="s">
        <v>1663</v>
      </c>
      <c r="GL106" t="s">
        <v>86</v>
      </c>
      <c r="GM106" t="s">
        <v>1659</v>
      </c>
      <c r="GN106" t="s">
        <v>1659</v>
      </c>
      <c r="GO106" t="s">
        <v>1658</v>
      </c>
      <c r="GP106" t="s">
        <v>1664</v>
      </c>
      <c r="GQ106" t="s">
        <v>1662</v>
      </c>
      <c r="GR106" t="s">
        <v>33</v>
      </c>
      <c r="GS106" t="s">
        <v>1659</v>
      </c>
      <c r="GT106" t="s">
        <v>1659</v>
      </c>
      <c r="GU106" t="s">
        <v>1662</v>
      </c>
      <c r="GV106" t="s">
        <v>1662</v>
      </c>
      <c r="GW106" t="s">
        <v>1662</v>
      </c>
      <c r="GX106" t="s">
        <v>33</v>
      </c>
      <c r="GY106" t="s">
        <v>1662</v>
      </c>
      <c r="GZ106" s="372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 s="5"/>
      <c r="HP106" s="17"/>
      <c r="HQ106" s="23"/>
      <c r="HR106" s="23"/>
      <c r="HS106" s="23"/>
      <c r="HT106" s="17"/>
      <c r="HU106" s="17"/>
      <c r="HV106" s="24"/>
      <c r="HW106" s="24"/>
      <c r="HX106" s="24"/>
      <c r="HY106" s="24"/>
      <c r="HZ106" s="24"/>
      <c r="IA106" s="24"/>
      <c r="IB106" s="24"/>
      <c r="IC106" s="24"/>
      <c r="ID106" s="24"/>
      <c r="IE106" s="24"/>
      <c r="IF106" s="24"/>
      <c r="IG106" s="24"/>
      <c r="IH106" s="24"/>
      <c r="II106" s="24"/>
      <c r="IJ106" s="24"/>
      <c r="IK106" s="24"/>
      <c r="IL106" s="24"/>
      <c r="IM106" s="24"/>
      <c r="IN106" s="25"/>
      <c r="IO106" s="25"/>
      <c r="IP106" s="294"/>
      <c r="IQ106" s="24"/>
      <c r="IR106" s="24"/>
      <c r="IS106" s="170"/>
      <c r="IT106" s="170"/>
      <c r="IU106" s="170"/>
      <c r="IV106" s="274"/>
      <c r="IW106" s="170"/>
      <c r="IX106" s="170"/>
      <c r="IY106"/>
      <c r="IZ106"/>
      <c r="JA106" s="170"/>
      <c r="JB106" s="170"/>
      <c r="JC106" s="170"/>
      <c r="JD106" s="170"/>
      <c r="JE106" s="170"/>
      <c r="JF106"/>
      <c r="JG106" s="170"/>
      <c r="JH106" s="170"/>
      <c r="JI106" s="170"/>
      <c r="JJ106" s="170"/>
      <c r="JK106"/>
      <c r="JL106"/>
      <c r="JM106" s="279"/>
      <c r="JN106"/>
      <c r="JO106"/>
      <c r="JP106"/>
      <c r="JQ106"/>
      <c r="JR106" s="170"/>
      <c r="JS106" s="170"/>
      <c r="JT106" s="170"/>
      <c r="JU106" s="282"/>
      <c r="JV106" s="170"/>
      <c r="JW106" s="170"/>
      <c r="JX106"/>
      <c r="JY106" s="170"/>
      <c r="JZ106" s="170"/>
      <c r="KA106" s="170"/>
      <c r="KB106" s="170"/>
      <c r="KC106" s="170"/>
      <c r="KD106" s="170"/>
      <c r="KE106"/>
    </row>
    <row r="107" spans="1:291" s="4" customFormat="1" x14ac:dyDescent="0.25">
      <c r="A107" s="311"/>
      <c r="B107" s="15" t="s">
        <v>1446</v>
      </c>
      <c r="C107" s="17" t="s">
        <v>177</v>
      </c>
      <c r="D107" s="26" t="s">
        <v>184</v>
      </c>
      <c r="E107" s="88">
        <v>42975</v>
      </c>
      <c r="F107" s="23"/>
      <c r="G107" s="94"/>
      <c r="H107" s="51"/>
      <c r="I107" s="377"/>
      <c r="J107" s="20">
        <v>45643</v>
      </c>
      <c r="K107" s="100">
        <f t="shared" si="8"/>
        <v>87</v>
      </c>
      <c r="L107" s="121">
        <v>7</v>
      </c>
      <c r="M107" s="4" t="s">
        <v>1919</v>
      </c>
      <c r="N107" s="19"/>
      <c r="O107" s="22">
        <v>2</v>
      </c>
      <c r="P107" s="121">
        <v>3</v>
      </c>
      <c r="Q107" s="121"/>
      <c r="R107" s="121">
        <v>3</v>
      </c>
      <c r="S107" s="121"/>
      <c r="T107" s="342"/>
      <c r="U107" s="130"/>
      <c r="V107" s="130"/>
      <c r="W107" s="130"/>
      <c r="X107" s="129"/>
      <c r="Y107" s="129"/>
      <c r="Z107" s="132"/>
      <c r="AA107" s="129"/>
      <c r="AB107" s="133"/>
      <c r="AC107" s="134"/>
      <c r="AD107" s="135"/>
      <c r="AE107" s="136"/>
      <c r="AF107" s="220"/>
      <c r="AG107" s="220"/>
      <c r="AH107" s="220"/>
      <c r="AI107" s="220"/>
      <c r="AJ107" s="220"/>
      <c r="AK107" s="220"/>
      <c r="AL107" s="133"/>
      <c r="AM107" s="137"/>
      <c r="AN107" s="137"/>
      <c r="AO107" s="137"/>
      <c r="AP107" s="137"/>
      <c r="AQ107" s="137"/>
      <c r="AR107" s="137"/>
      <c r="AS107" s="137"/>
      <c r="AT107" s="137"/>
      <c r="AU107" s="137"/>
      <c r="AV107" s="137"/>
      <c r="AW107" s="137"/>
      <c r="AX107" s="137"/>
      <c r="AY107" s="137"/>
      <c r="AZ107" s="137"/>
      <c r="BA107" s="137"/>
      <c r="BB107" s="137"/>
      <c r="BC107" s="137"/>
      <c r="BD107" s="137"/>
      <c r="BE107" s="137"/>
      <c r="BF107" s="137"/>
      <c r="BG107" s="137"/>
      <c r="BH107" s="138"/>
      <c r="BI107" s="137"/>
      <c r="BJ107" s="137"/>
      <c r="BK107" s="137"/>
      <c r="BL107" s="137"/>
      <c r="BM107" s="139"/>
      <c r="BN107" s="137"/>
      <c r="BO107" s="137"/>
      <c r="BP107" s="137"/>
      <c r="BQ107" s="137"/>
      <c r="BR107" s="138"/>
      <c r="BS107" s="138"/>
      <c r="BT107" s="137"/>
      <c r="BU107" s="137"/>
      <c r="BV107" s="137"/>
      <c r="BW107" s="138"/>
      <c r="BX107" s="137"/>
      <c r="BY107" s="137"/>
      <c r="BZ107" s="138"/>
      <c r="CA107" s="138"/>
      <c r="CB107" s="137"/>
      <c r="CC107" s="137"/>
      <c r="CD107" s="186"/>
      <c r="CE107" s="186"/>
      <c r="CF107" s="186"/>
      <c r="CG107" s="186"/>
      <c r="CH107" s="137"/>
      <c r="CI107" s="137"/>
      <c r="CJ107" s="137"/>
      <c r="CK107" s="138"/>
      <c r="CL107" s="137"/>
      <c r="CM107" s="137"/>
      <c r="CN107" s="186"/>
      <c r="CO107" s="137"/>
      <c r="CP107" s="137"/>
      <c r="CQ107" s="137"/>
      <c r="CR107" s="137"/>
      <c r="CS107" s="137"/>
      <c r="CT107" s="137"/>
      <c r="CU107" s="137"/>
      <c r="CV107" s="137"/>
      <c r="CW107" s="137"/>
      <c r="CX107" s="186"/>
      <c r="CY107" s="133"/>
      <c r="CZ107" s="137"/>
      <c r="DA107" s="137"/>
      <c r="DB107" s="186"/>
      <c r="DC107" s="139"/>
      <c r="DD107" s="138"/>
      <c r="DE107" s="137"/>
      <c r="DF107" s="137"/>
      <c r="DG107" s="137"/>
      <c r="DH107" s="137"/>
      <c r="DI107" s="137"/>
      <c r="DJ107" s="186"/>
      <c r="DK107" s="137"/>
      <c r="DL107" s="137"/>
      <c r="DM107" s="137"/>
      <c r="DN107" s="137"/>
      <c r="DO107" s="137"/>
      <c r="DP107" s="137"/>
      <c r="DQ107" s="138"/>
      <c r="DR107" s="133"/>
      <c r="DS107" s="186"/>
      <c r="DT107" s="133"/>
      <c r="DU107" s="138"/>
      <c r="DV107" s="138"/>
      <c r="DW107" s="138"/>
      <c r="DX107" s="186"/>
      <c r="DY107" s="138"/>
      <c r="DZ107" s="138"/>
      <c r="EA107" s="137"/>
      <c r="EB107" s="137"/>
      <c r="EC107" s="137"/>
      <c r="ED107" s="137"/>
      <c r="EE107" s="137"/>
      <c r="EF107" s="186"/>
      <c r="EG107" s="137"/>
      <c r="EH107" s="137"/>
      <c r="EI107" s="137"/>
      <c r="EJ107" s="137"/>
      <c r="EK107" s="137"/>
      <c r="EL107" s="137"/>
      <c r="EM107" s="137"/>
      <c r="EN107" s="137"/>
      <c r="EO107" s="137"/>
      <c r="EP107" s="137"/>
      <c r="EQ107" s="137"/>
      <c r="ER107" s="137"/>
      <c r="ES107" s="137"/>
      <c r="ET107" s="137"/>
      <c r="EU107" s="137"/>
      <c r="EV107" s="137"/>
      <c r="EW107" s="137"/>
      <c r="EX107" s="137"/>
      <c r="EY107" s="137"/>
      <c r="EZ107" s="137"/>
      <c r="FA107" s="137"/>
      <c r="FB107" s="186"/>
      <c r="FC107" s="137"/>
      <c r="FD107" s="137"/>
      <c r="FE107" s="137"/>
      <c r="FF107" s="137"/>
      <c r="FG107" s="137"/>
      <c r="FH107" s="190"/>
      <c r="FI107" s="190"/>
      <c r="FJ107" s="380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 s="372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 s="5"/>
      <c r="HP107" s="17"/>
      <c r="HQ107" s="23"/>
      <c r="HR107" s="23"/>
      <c r="HS107" s="23"/>
      <c r="HT107" s="17"/>
      <c r="HU107" s="17"/>
      <c r="HV107" s="24"/>
      <c r="HW107" s="24"/>
      <c r="HX107" s="24"/>
      <c r="HY107" s="24"/>
      <c r="HZ107" s="24"/>
      <c r="IA107" s="24"/>
      <c r="IB107" s="24"/>
      <c r="IC107" s="24"/>
      <c r="ID107" s="24"/>
      <c r="IE107" s="24"/>
      <c r="IF107" s="24"/>
      <c r="IG107" s="24"/>
      <c r="IH107" s="24"/>
      <c r="II107" s="24"/>
      <c r="IJ107" s="24"/>
      <c r="IK107" s="24"/>
      <c r="IL107" s="24"/>
      <c r="IM107" s="24"/>
      <c r="IN107" s="25"/>
      <c r="IO107" s="25"/>
      <c r="IP107" s="294"/>
      <c r="IQ107" s="24"/>
      <c r="IR107" s="24"/>
      <c r="IS107" s="170"/>
      <c r="IT107" s="170"/>
      <c r="IU107" s="170"/>
      <c r="IV107" s="274"/>
      <c r="IW107" s="170"/>
      <c r="IX107" s="170"/>
      <c r="IY107"/>
      <c r="IZ107"/>
      <c r="JA107" s="170"/>
      <c r="JB107" s="170"/>
      <c r="JC107" s="170"/>
      <c r="JD107" s="170"/>
      <c r="JE107" s="170"/>
      <c r="JF107"/>
      <c r="JG107" s="170"/>
      <c r="JH107" s="170"/>
      <c r="JI107" s="170"/>
      <c r="JJ107" s="170"/>
      <c r="JK107"/>
      <c r="JL107"/>
      <c r="JM107" s="279"/>
      <c r="JN107"/>
      <c r="JO107"/>
      <c r="JP107"/>
      <c r="JQ107"/>
      <c r="JR107" s="170"/>
      <c r="JS107" s="170"/>
      <c r="JT107" s="170"/>
      <c r="JU107" s="282"/>
      <c r="JV107" s="170"/>
      <c r="JW107" s="170"/>
      <c r="JX107"/>
      <c r="JY107" s="170"/>
      <c r="JZ107" s="170"/>
      <c r="KA107" s="170"/>
      <c r="KB107" s="170"/>
      <c r="KC107" s="170"/>
      <c r="KD107" s="170"/>
      <c r="KE107"/>
    </row>
    <row r="108" spans="1:291" s="4" customFormat="1" x14ac:dyDescent="0.25">
      <c r="A108" s="311"/>
      <c r="B108" s="15"/>
      <c r="C108" s="17"/>
      <c r="D108" s="26"/>
      <c r="E108" s="90"/>
      <c r="F108" s="23"/>
      <c r="G108" s="94"/>
      <c r="H108" s="51"/>
      <c r="I108" s="377"/>
      <c r="J108" s="20"/>
      <c r="K108" s="100"/>
      <c r="L108" s="121"/>
      <c r="N108" s="19"/>
      <c r="O108" s="22"/>
      <c r="P108" s="16"/>
      <c r="Q108" s="11"/>
      <c r="R108" s="11"/>
      <c r="S108" s="11"/>
      <c r="T108" s="145"/>
      <c r="U108" s="130"/>
      <c r="V108" s="130"/>
      <c r="W108" s="130"/>
      <c r="X108" s="129"/>
      <c r="Y108" s="129"/>
      <c r="Z108" s="132"/>
      <c r="AA108" s="129"/>
      <c r="AB108" s="133"/>
      <c r="AC108" s="134"/>
      <c r="AD108" s="135"/>
      <c r="AE108" s="136"/>
      <c r="AF108" s="133"/>
      <c r="AG108" s="133"/>
      <c r="AH108" s="133"/>
      <c r="AI108" s="133"/>
      <c r="AJ108" s="133"/>
      <c r="AK108" s="133"/>
      <c r="AL108" s="133"/>
      <c r="AM108" s="137"/>
      <c r="AN108" s="137"/>
      <c r="AO108" s="137"/>
      <c r="AP108" s="137"/>
      <c r="AQ108" s="137"/>
      <c r="AR108" s="137"/>
      <c r="AS108" s="137"/>
      <c r="AT108" s="137"/>
      <c r="AU108" s="137"/>
      <c r="AV108" s="137"/>
      <c r="AW108" s="137"/>
      <c r="AX108" s="137"/>
      <c r="AY108" s="137"/>
      <c r="AZ108" s="137"/>
      <c r="BA108" s="137"/>
      <c r="BB108" s="137"/>
      <c r="BC108" s="137"/>
      <c r="BD108" s="137"/>
      <c r="BE108" s="137"/>
      <c r="BF108" s="137"/>
      <c r="BG108" s="137"/>
      <c r="BH108" s="138"/>
      <c r="BI108" s="137"/>
      <c r="BJ108" s="137"/>
      <c r="BK108" s="137"/>
      <c r="BL108" s="137"/>
      <c r="BM108" s="139"/>
      <c r="BN108" s="137"/>
      <c r="BO108" s="137"/>
      <c r="BP108" s="137"/>
      <c r="BQ108" s="137"/>
      <c r="BR108" s="138"/>
      <c r="BS108" s="138"/>
      <c r="BT108" s="137"/>
      <c r="BU108" s="137"/>
      <c r="BV108" s="137"/>
      <c r="BW108" s="138"/>
      <c r="BX108" s="137"/>
      <c r="BY108" s="137"/>
      <c r="BZ108" s="138"/>
      <c r="CA108" s="138"/>
      <c r="CB108" s="137"/>
      <c r="CC108" s="137"/>
      <c r="CD108" s="186"/>
      <c r="CE108" s="186"/>
      <c r="CF108" s="186"/>
      <c r="CG108" s="186"/>
      <c r="CH108" s="137"/>
      <c r="CI108" s="137"/>
      <c r="CJ108" s="137"/>
      <c r="CK108" s="138"/>
      <c r="CL108" s="137"/>
      <c r="CM108" s="137"/>
      <c r="CN108" s="186"/>
      <c r="CO108" s="137"/>
      <c r="CP108" s="137"/>
      <c r="CQ108" s="137"/>
      <c r="CR108" s="137"/>
      <c r="CS108" s="137"/>
      <c r="CT108" s="137"/>
      <c r="CU108" s="137"/>
      <c r="CV108" s="137"/>
      <c r="CW108" s="137"/>
      <c r="CX108" s="186"/>
      <c r="CY108" s="133"/>
      <c r="CZ108" s="137"/>
      <c r="DA108" s="137"/>
      <c r="DB108" s="186"/>
      <c r="DC108" s="139"/>
      <c r="DD108" s="138"/>
      <c r="DE108" s="137"/>
      <c r="DF108" s="137"/>
      <c r="DG108" s="137"/>
      <c r="DH108" s="137"/>
      <c r="DI108" s="137"/>
      <c r="DJ108" s="186"/>
      <c r="DK108" s="137"/>
      <c r="DL108" s="137"/>
      <c r="DM108" s="137"/>
      <c r="DN108" s="137"/>
      <c r="DO108" s="137"/>
      <c r="DP108" s="137"/>
      <c r="DQ108" s="138"/>
      <c r="DR108" s="133"/>
      <c r="DS108" s="186"/>
      <c r="DT108" s="133"/>
      <c r="DU108" s="138"/>
      <c r="DV108" s="138"/>
      <c r="DW108" s="138"/>
      <c r="DX108" s="186"/>
      <c r="DY108" s="138"/>
      <c r="DZ108" s="138"/>
      <c r="EA108" s="137"/>
      <c r="EB108" s="137"/>
      <c r="EC108" s="137"/>
      <c r="ED108" s="137"/>
      <c r="EE108" s="137"/>
      <c r="EF108" s="186"/>
      <c r="EG108" s="137"/>
      <c r="EH108" s="137"/>
      <c r="EI108" s="137"/>
      <c r="EJ108" s="137"/>
      <c r="EK108" s="137"/>
      <c r="EL108" s="137"/>
      <c r="EM108" s="137"/>
      <c r="EN108" s="137"/>
      <c r="EO108" s="137"/>
      <c r="EP108" s="137"/>
      <c r="EQ108" s="137"/>
      <c r="ER108" s="137"/>
      <c r="ES108" s="137"/>
      <c r="ET108" s="137"/>
      <c r="EU108" s="137"/>
      <c r="EV108" s="137"/>
      <c r="EW108" s="137"/>
      <c r="EX108" s="137"/>
      <c r="EY108" s="137"/>
      <c r="EZ108" s="137"/>
      <c r="FA108" s="137"/>
      <c r="FB108" s="186"/>
      <c r="FC108" s="137"/>
      <c r="FD108" s="137"/>
      <c r="FE108" s="137"/>
      <c r="FF108" s="137"/>
      <c r="FG108" s="137"/>
      <c r="FH108" s="190"/>
      <c r="FI108" s="190"/>
      <c r="FJ108" s="5"/>
      <c r="GZ108" s="372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 s="5"/>
      <c r="HP108" s="17"/>
      <c r="HQ108" s="23"/>
      <c r="HR108" s="23"/>
      <c r="HS108" s="23"/>
      <c r="HT108" s="17"/>
      <c r="HU108" s="17"/>
      <c r="HV108" s="24"/>
      <c r="HW108" s="24"/>
      <c r="HX108" s="24"/>
      <c r="HY108" s="24"/>
      <c r="HZ108" s="24"/>
      <c r="IA108" s="24"/>
      <c r="IB108" s="24"/>
      <c r="IC108" s="24"/>
      <c r="ID108" s="24"/>
      <c r="IE108" s="24"/>
      <c r="IF108" s="24"/>
      <c r="IG108" s="24"/>
      <c r="IH108" s="24"/>
      <c r="II108" s="24"/>
      <c r="IJ108" s="24"/>
      <c r="IK108" s="24"/>
      <c r="IL108" s="24"/>
      <c r="IM108" s="24"/>
      <c r="IN108" s="25"/>
      <c r="IO108" s="25"/>
      <c r="IP108" s="294"/>
      <c r="IQ108" s="24"/>
      <c r="IR108" s="24"/>
      <c r="IS108" s="170"/>
      <c r="IT108" s="170"/>
      <c r="IU108" s="170"/>
      <c r="IV108" s="274"/>
      <c r="IW108" s="170"/>
      <c r="IX108" s="170"/>
      <c r="IY108"/>
      <c r="IZ108"/>
      <c r="JA108" s="170"/>
      <c r="JB108" s="170"/>
      <c r="JC108" s="170"/>
      <c r="JD108" s="170"/>
      <c r="JE108" s="170"/>
      <c r="JF108"/>
      <c r="JG108" s="170"/>
      <c r="JH108" s="170"/>
      <c r="JI108" s="170"/>
      <c r="JJ108" s="170"/>
      <c r="JK108"/>
      <c r="JL108"/>
      <c r="JM108" s="279"/>
      <c r="JN108"/>
      <c r="JO108"/>
      <c r="JP108"/>
      <c r="JQ108"/>
      <c r="JR108" s="170"/>
      <c r="JS108" s="170"/>
      <c r="JT108" s="170"/>
      <c r="JU108" s="282"/>
      <c r="JV108" s="170"/>
      <c r="JW108" s="170"/>
      <c r="JX108"/>
      <c r="JY108" s="170"/>
      <c r="JZ108" s="170"/>
      <c r="KA108" s="170"/>
      <c r="KB108" s="170"/>
      <c r="KC108" s="170"/>
      <c r="KD108" s="170"/>
      <c r="KE108"/>
    </row>
    <row r="109" spans="1:291" s="4" customFormat="1" x14ac:dyDescent="0.25">
      <c r="A109" s="311"/>
      <c r="B109" s="15" t="s">
        <v>1449</v>
      </c>
      <c r="C109" s="17" t="s">
        <v>187</v>
      </c>
      <c r="D109" s="26">
        <v>5407191999</v>
      </c>
      <c r="E109" s="88">
        <v>42959</v>
      </c>
      <c r="F109" s="27">
        <v>43237</v>
      </c>
      <c r="G109" s="94">
        <f>DATEDIF(E109, F109, "m")</f>
        <v>9</v>
      </c>
      <c r="H109" s="16">
        <v>1</v>
      </c>
      <c r="I109" s="377">
        <v>0</v>
      </c>
      <c r="J109" s="20">
        <v>43237</v>
      </c>
      <c r="K109" s="100">
        <f>DATEDIF(E109, J109, "m")</f>
        <v>9</v>
      </c>
      <c r="L109" s="121">
        <v>1</v>
      </c>
      <c r="M109" s="4" t="s">
        <v>188</v>
      </c>
      <c r="N109" s="19">
        <v>461</v>
      </c>
      <c r="O109" s="22"/>
      <c r="P109" s="16">
        <v>3</v>
      </c>
      <c r="Q109" s="11"/>
      <c r="R109" s="11"/>
      <c r="S109" s="11">
        <v>10</v>
      </c>
      <c r="T109" s="145"/>
      <c r="U109" s="130"/>
      <c r="V109" s="130"/>
      <c r="W109" s="130"/>
      <c r="X109" s="129"/>
      <c r="Y109" s="129"/>
      <c r="Z109" s="132"/>
      <c r="AA109" s="129"/>
      <c r="AB109" s="133"/>
      <c r="AC109" s="134"/>
      <c r="AD109" s="135"/>
      <c r="AE109" s="136"/>
      <c r="AF109" s="220"/>
      <c r="AG109" s="220"/>
      <c r="AH109" s="220"/>
      <c r="AI109" s="220"/>
      <c r="AJ109" s="220"/>
      <c r="AK109" s="220"/>
      <c r="AL109" s="133"/>
      <c r="AM109" s="137"/>
      <c r="AN109" s="137"/>
      <c r="AO109" s="137"/>
      <c r="AP109" s="137"/>
      <c r="AQ109" s="137"/>
      <c r="AR109" s="137"/>
      <c r="AS109" s="137"/>
      <c r="AT109" s="137"/>
      <c r="AU109" s="137"/>
      <c r="AV109" s="137"/>
      <c r="AW109" s="137"/>
      <c r="AX109" s="137"/>
      <c r="AY109" s="137"/>
      <c r="AZ109" s="137"/>
      <c r="BA109" s="137"/>
      <c r="BB109" s="137"/>
      <c r="BC109" s="137"/>
      <c r="BD109" s="137"/>
      <c r="BE109" s="137"/>
      <c r="BF109" s="137"/>
      <c r="BG109" s="137"/>
      <c r="BH109" s="138"/>
      <c r="BI109" s="137"/>
      <c r="BJ109" s="137"/>
      <c r="BK109" s="137"/>
      <c r="BL109" s="137"/>
      <c r="BM109" s="139"/>
      <c r="BN109" s="137"/>
      <c r="BO109" s="137"/>
      <c r="BP109" s="137"/>
      <c r="BQ109" s="137"/>
      <c r="BR109" s="138"/>
      <c r="BS109" s="138"/>
      <c r="BT109" s="137"/>
      <c r="BU109" s="137"/>
      <c r="BV109" s="137"/>
      <c r="BW109" s="138"/>
      <c r="BX109" s="137"/>
      <c r="BY109" s="137"/>
      <c r="BZ109" s="138"/>
      <c r="CA109" s="138"/>
      <c r="CB109" s="137"/>
      <c r="CC109" s="137"/>
      <c r="CD109" s="186"/>
      <c r="CE109" s="186"/>
      <c r="CF109" s="186"/>
      <c r="CG109" s="186"/>
      <c r="CH109" s="137"/>
      <c r="CI109" s="137"/>
      <c r="CJ109" s="137"/>
      <c r="CK109" s="138"/>
      <c r="CL109" s="137"/>
      <c r="CM109" s="137"/>
      <c r="CN109" s="186"/>
      <c r="CO109" s="137"/>
      <c r="CP109" s="137"/>
      <c r="CQ109" s="137"/>
      <c r="CR109" s="137"/>
      <c r="CS109" s="137"/>
      <c r="CT109" s="137"/>
      <c r="CU109" s="137"/>
      <c r="CV109" s="137"/>
      <c r="CW109" s="137"/>
      <c r="CX109" s="186"/>
      <c r="CY109" s="133"/>
      <c r="CZ109" s="137"/>
      <c r="DA109" s="137"/>
      <c r="DB109" s="186"/>
      <c r="DC109" s="139"/>
      <c r="DD109" s="138"/>
      <c r="DE109" s="137"/>
      <c r="DF109" s="137"/>
      <c r="DG109" s="137"/>
      <c r="DH109" s="137"/>
      <c r="DI109" s="137"/>
      <c r="DJ109" s="186"/>
      <c r="DK109" s="137"/>
      <c r="DL109" s="137"/>
      <c r="DM109" s="137"/>
      <c r="DN109" s="137"/>
      <c r="DO109" s="137"/>
      <c r="DP109" s="137"/>
      <c r="DQ109" s="138"/>
      <c r="DR109" s="133"/>
      <c r="DS109" s="186"/>
      <c r="DT109" s="133"/>
      <c r="DU109" s="138"/>
      <c r="DV109" s="138"/>
      <c r="DW109" s="138"/>
      <c r="DX109" s="186"/>
      <c r="DY109" s="138"/>
      <c r="DZ109" s="138"/>
      <c r="EA109" s="137"/>
      <c r="EB109" s="137"/>
      <c r="EC109" s="137"/>
      <c r="ED109" s="137"/>
      <c r="EE109" s="137"/>
      <c r="EF109" s="186"/>
      <c r="EG109" s="137"/>
      <c r="EH109" s="137"/>
      <c r="EI109" s="137"/>
      <c r="EJ109" s="137"/>
      <c r="EK109" s="137"/>
      <c r="EL109" s="137"/>
      <c r="EM109" s="137"/>
      <c r="EN109" s="137"/>
      <c r="EO109" s="137"/>
      <c r="EP109" s="137"/>
      <c r="EQ109" s="137"/>
      <c r="ER109" s="137"/>
      <c r="ES109" s="137"/>
      <c r="ET109" s="137"/>
      <c r="EU109" s="137"/>
      <c r="EV109" s="137"/>
      <c r="EW109" s="137"/>
      <c r="EX109" s="137"/>
      <c r="EY109" s="137"/>
      <c r="EZ109" s="137"/>
      <c r="FA109" s="137"/>
      <c r="FB109" s="186"/>
      <c r="FC109" s="137"/>
      <c r="FD109" s="137"/>
      <c r="FE109" s="137"/>
      <c r="FF109" s="137"/>
      <c r="FG109" s="137"/>
      <c r="FH109" s="190"/>
      <c r="FI109" s="190"/>
      <c r="FJ109" s="5"/>
      <c r="GZ109" s="371" t="s">
        <v>188</v>
      </c>
      <c r="HA109" s="369" t="s">
        <v>1707</v>
      </c>
      <c r="HB109" s="358">
        <v>0</v>
      </c>
      <c r="HC109" s="358">
        <v>9.0000000000000011E-2</v>
      </c>
      <c r="HD109" s="356">
        <v>153.47</v>
      </c>
      <c r="HE109" s="356">
        <v>8.48</v>
      </c>
      <c r="HF109" s="356">
        <v>10.44</v>
      </c>
      <c r="HG109" s="356">
        <v>376.51</v>
      </c>
      <c r="HH109" s="358">
        <v>0.05</v>
      </c>
      <c r="HI109" s="356">
        <v>6.8</v>
      </c>
      <c r="HJ109" s="356">
        <v>6.39</v>
      </c>
      <c r="HK109" s="356">
        <v>3.0799999999999996</v>
      </c>
      <c r="HL109" s="358">
        <v>1.07</v>
      </c>
      <c r="HM109" s="356">
        <v>12.56</v>
      </c>
      <c r="HN109" s="357">
        <v>118.14</v>
      </c>
      <c r="HO109" s="5" t="s">
        <v>189</v>
      </c>
      <c r="HP109" s="121">
        <v>60</v>
      </c>
      <c r="HQ109" s="27">
        <v>42965</v>
      </c>
      <c r="HR109" s="27"/>
      <c r="HS109" s="27">
        <v>43237</v>
      </c>
      <c r="HT109" s="121">
        <v>6</v>
      </c>
      <c r="HU109" s="121">
        <v>1</v>
      </c>
      <c r="HV109" s="28">
        <v>0</v>
      </c>
      <c r="HW109" s="28">
        <v>0</v>
      </c>
      <c r="HX109" s="28">
        <v>0</v>
      </c>
      <c r="HY109" s="28">
        <v>1</v>
      </c>
      <c r="HZ109" s="28">
        <v>0</v>
      </c>
      <c r="IA109" s="28">
        <v>0</v>
      </c>
      <c r="IB109" s="28">
        <v>0</v>
      </c>
      <c r="IC109" s="28">
        <v>1</v>
      </c>
      <c r="ID109" s="28">
        <v>0</v>
      </c>
      <c r="IE109" s="25" t="s">
        <v>69</v>
      </c>
      <c r="IF109" s="28">
        <v>0</v>
      </c>
      <c r="IG109" s="29"/>
      <c r="IH109" s="25"/>
      <c r="II109" s="28">
        <v>1</v>
      </c>
      <c r="IJ109" s="25" t="s">
        <v>90</v>
      </c>
      <c r="IK109" s="25" t="s">
        <v>80</v>
      </c>
      <c r="IL109" s="25"/>
      <c r="IM109" s="25"/>
      <c r="IN109" s="28">
        <v>0</v>
      </c>
      <c r="IO109" s="25"/>
      <c r="IP109" s="294" t="s">
        <v>1449</v>
      </c>
      <c r="IQ109" s="24" t="s">
        <v>189</v>
      </c>
      <c r="IR109" s="24" t="s">
        <v>1037</v>
      </c>
      <c r="IS109" s="170" t="s">
        <v>55</v>
      </c>
      <c r="IT109" s="170">
        <v>1</v>
      </c>
      <c r="IU109" s="170"/>
      <c r="IV109" s="274">
        <v>42959</v>
      </c>
      <c r="IW109" s="170">
        <v>1957</v>
      </c>
      <c r="IX109" s="170">
        <v>2017</v>
      </c>
      <c r="IY109"/>
      <c r="IZ109"/>
      <c r="JA109" s="170">
        <f>+IX109-IW109</f>
        <v>60</v>
      </c>
      <c r="JB109" s="170"/>
      <c r="JC109" s="170" t="s">
        <v>1407</v>
      </c>
      <c r="JD109" s="170"/>
      <c r="JE109" s="170">
        <v>1</v>
      </c>
      <c r="JF109" t="s">
        <v>1450</v>
      </c>
      <c r="JG109" s="170"/>
      <c r="JH109" s="170"/>
      <c r="JI109" s="170">
        <v>1</v>
      </c>
      <c r="JJ109" s="170"/>
      <c r="JK109" t="s">
        <v>1451</v>
      </c>
      <c r="JL109" t="s">
        <v>1452</v>
      </c>
      <c r="JM109" s="279">
        <v>44986</v>
      </c>
      <c r="JN109" t="s">
        <v>1409</v>
      </c>
      <c r="JO109" t="s">
        <v>1411</v>
      </c>
      <c r="JP109" t="s">
        <v>1412</v>
      </c>
      <c r="JQ109" t="s">
        <v>1415</v>
      </c>
      <c r="JR109" s="170">
        <v>0</v>
      </c>
      <c r="JS109" s="170">
        <v>1</v>
      </c>
      <c r="JT109" s="170">
        <v>0</v>
      </c>
      <c r="JU109" s="280">
        <v>3</v>
      </c>
      <c r="JV109" s="170">
        <v>0</v>
      </c>
      <c r="JW109" s="170">
        <v>0</v>
      </c>
      <c r="JX109"/>
      <c r="JY109" s="170">
        <v>1</v>
      </c>
      <c r="JZ109" s="170">
        <v>0</v>
      </c>
      <c r="KA109" s="170">
        <v>0</v>
      </c>
      <c r="KB109" s="170">
        <v>0</v>
      </c>
      <c r="KC109" s="170">
        <v>0</v>
      </c>
      <c r="KD109" s="170"/>
      <c r="KE109"/>
    </row>
    <row r="110" spans="1:291" s="4" customFormat="1" x14ac:dyDescent="0.25">
      <c r="A110" s="311"/>
      <c r="B110" s="15" t="s">
        <v>1449</v>
      </c>
      <c r="C110" s="17" t="s">
        <v>187</v>
      </c>
      <c r="D110" s="26">
        <v>5407191999</v>
      </c>
      <c r="E110" s="88">
        <v>42959</v>
      </c>
      <c r="F110" s="27">
        <v>43363</v>
      </c>
      <c r="G110" s="94">
        <f>DATEDIF(E110, F110, "m")</f>
        <v>13</v>
      </c>
      <c r="H110" s="16">
        <v>1</v>
      </c>
      <c r="I110" s="377">
        <v>0</v>
      </c>
      <c r="J110" s="20">
        <v>43363</v>
      </c>
      <c r="K110" s="100">
        <f>DATEDIF(E110, J110, "m")</f>
        <v>13</v>
      </c>
      <c r="L110" s="121">
        <v>2</v>
      </c>
      <c r="M110" s="4" t="s">
        <v>190</v>
      </c>
      <c r="N110" s="19"/>
      <c r="O110" s="22"/>
      <c r="P110" s="16">
        <v>3</v>
      </c>
      <c r="Q110" s="11">
        <v>2</v>
      </c>
      <c r="R110" s="11"/>
      <c r="S110" s="11">
        <v>10</v>
      </c>
      <c r="T110" s="145"/>
      <c r="U110" s="130"/>
      <c r="V110" s="130"/>
      <c r="W110" s="130"/>
      <c r="X110" s="129"/>
      <c r="Y110" s="129"/>
      <c r="Z110" s="132"/>
      <c r="AA110" s="129"/>
      <c r="AB110" s="133"/>
      <c r="AC110" s="134"/>
      <c r="AD110" s="135"/>
      <c r="AE110" s="136"/>
      <c r="AF110" s="220"/>
      <c r="AG110" s="220"/>
      <c r="AH110" s="220"/>
      <c r="AI110" s="220"/>
      <c r="AJ110" s="220"/>
      <c r="AK110" s="220"/>
      <c r="AL110" s="133"/>
      <c r="AM110" s="137"/>
      <c r="AN110" s="137"/>
      <c r="AO110" s="137"/>
      <c r="AP110" s="137"/>
      <c r="AQ110" s="137"/>
      <c r="AR110" s="137"/>
      <c r="AS110" s="137"/>
      <c r="AT110" s="137"/>
      <c r="AU110" s="137"/>
      <c r="AV110" s="137"/>
      <c r="AW110" s="137"/>
      <c r="AX110" s="137"/>
      <c r="AY110" s="137"/>
      <c r="AZ110" s="137"/>
      <c r="BA110" s="137"/>
      <c r="BB110" s="137"/>
      <c r="BC110" s="137"/>
      <c r="BD110" s="137"/>
      <c r="BE110" s="137"/>
      <c r="BF110" s="137"/>
      <c r="BG110" s="137"/>
      <c r="BH110" s="138"/>
      <c r="BI110" s="137"/>
      <c r="BJ110" s="137"/>
      <c r="BK110" s="137"/>
      <c r="BL110" s="137"/>
      <c r="BM110" s="139"/>
      <c r="BN110" s="137"/>
      <c r="BO110" s="137"/>
      <c r="BP110" s="137"/>
      <c r="BQ110" s="137"/>
      <c r="BR110" s="138"/>
      <c r="BS110" s="138"/>
      <c r="BT110" s="137"/>
      <c r="BU110" s="137"/>
      <c r="BV110" s="137"/>
      <c r="BW110" s="138"/>
      <c r="BX110" s="137"/>
      <c r="BY110" s="137"/>
      <c r="BZ110" s="138"/>
      <c r="CA110" s="138"/>
      <c r="CB110" s="137"/>
      <c r="CC110" s="137"/>
      <c r="CD110" s="186"/>
      <c r="CE110" s="186"/>
      <c r="CF110" s="186"/>
      <c r="CG110" s="186"/>
      <c r="CH110" s="137"/>
      <c r="CI110" s="137"/>
      <c r="CJ110" s="137"/>
      <c r="CK110" s="138"/>
      <c r="CL110" s="137"/>
      <c r="CM110" s="137"/>
      <c r="CN110" s="186"/>
      <c r="CO110" s="137"/>
      <c r="CP110" s="137"/>
      <c r="CQ110" s="137"/>
      <c r="CR110" s="137"/>
      <c r="CS110" s="137"/>
      <c r="CT110" s="137"/>
      <c r="CU110" s="137"/>
      <c r="CV110" s="137"/>
      <c r="CW110" s="137"/>
      <c r="CX110" s="186"/>
      <c r="CY110" s="133"/>
      <c r="CZ110" s="137"/>
      <c r="DA110" s="137"/>
      <c r="DB110" s="186"/>
      <c r="DC110" s="139"/>
      <c r="DD110" s="138"/>
      <c r="DE110" s="137"/>
      <c r="DF110" s="137"/>
      <c r="DG110" s="137"/>
      <c r="DH110" s="137"/>
      <c r="DI110" s="137"/>
      <c r="DJ110" s="186"/>
      <c r="DK110" s="137"/>
      <c r="DL110" s="137"/>
      <c r="DM110" s="137"/>
      <c r="DN110" s="137"/>
      <c r="DO110" s="137"/>
      <c r="DP110" s="137"/>
      <c r="DQ110" s="138"/>
      <c r="DR110" s="133"/>
      <c r="DS110" s="186"/>
      <c r="DT110" s="133"/>
      <c r="DU110" s="138"/>
      <c r="DV110" s="138"/>
      <c r="DW110" s="138"/>
      <c r="DX110" s="186"/>
      <c r="DY110" s="138"/>
      <c r="DZ110" s="138"/>
      <c r="EA110" s="137"/>
      <c r="EB110" s="137"/>
      <c r="EC110" s="137"/>
      <c r="ED110" s="137"/>
      <c r="EE110" s="137"/>
      <c r="EF110" s="186"/>
      <c r="EG110" s="137"/>
      <c r="EH110" s="137"/>
      <c r="EI110" s="137"/>
      <c r="EJ110" s="137"/>
      <c r="EK110" s="137"/>
      <c r="EL110" s="137"/>
      <c r="EM110" s="137"/>
      <c r="EN110" s="137"/>
      <c r="EO110" s="137"/>
      <c r="EP110" s="137"/>
      <c r="EQ110" s="137"/>
      <c r="ER110" s="137"/>
      <c r="ES110" s="137"/>
      <c r="ET110" s="137"/>
      <c r="EU110" s="137"/>
      <c r="EV110" s="137"/>
      <c r="EW110" s="137"/>
      <c r="EX110" s="137"/>
      <c r="EY110" s="137"/>
      <c r="EZ110" s="137"/>
      <c r="FA110" s="137"/>
      <c r="FB110" s="186"/>
      <c r="FC110" s="137"/>
      <c r="FD110" s="137"/>
      <c r="FE110" s="137"/>
      <c r="FF110" s="137"/>
      <c r="FG110" s="137"/>
      <c r="FH110" s="190"/>
      <c r="FI110" s="190"/>
      <c r="FJ110" s="5"/>
      <c r="GZ110" s="371" t="s">
        <v>190</v>
      </c>
      <c r="HA110" s="369" t="s">
        <v>1708</v>
      </c>
      <c r="HB110" s="358">
        <v>0</v>
      </c>
      <c r="HC110" s="358">
        <v>0</v>
      </c>
      <c r="HD110" s="356">
        <v>9.74</v>
      </c>
      <c r="HE110" s="356">
        <v>4.45</v>
      </c>
      <c r="HF110" s="356">
        <v>4.3499999999999996</v>
      </c>
      <c r="HG110" s="356">
        <v>94.83</v>
      </c>
      <c r="HH110" s="358">
        <v>0</v>
      </c>
      <c r="HI110" s="358">
        <v>0</v>
      </c>
      <c r="HJ110" s="356">
        <v>0.63</v>
      </c>
      <c r="HK110" s="356">
        <v>2.17</v>
      </c>
      <c r="HL110" s="358">
        <v>0.8899999999999999</v>
      </c>
      <c r="HM110" s="356">
        <v>4.97</v>
      </c>
      <c r="HN110" s="357">
        <v>27.380000000000003</v>
      </c>
      <c r="HO110" s="5" t="s">
        <v>189</v>
      </c>
      <c r="HP110" s="121">
        <v>60</v>
      </c>
      <c r="HQ110" s="27">
        <v>42965</v>
      </c>
      <c r="HR110" s="27"/>
      <c r="HS110" s="27">
        <v>43363</v>
      </c>
      <c r="HT110" s="121">
        <v>12</v>
      </c>
      <c r="HU110" s="121">
        <v>1</v>
      </c>
      <c r="HV110" s="28">
        <v>0</v>
      </c>
      <c r="HW110" s="28">
        <v>0</v>
      </c>
      <c r="HX110" s="28">
        <v>0</v>
      </c>
      <c r="HY110" s="28">
        <v>1</v>
      </c>
      <c r="HZ110" s="28">
        <v>0</v>
      </c>
      <c r="IA110" s="28">
        <v>0</v>
      </c>
      <c r="IB110" s="28"/>
      <c r="IC110" s="28">
        <v>0</v>
      </c>
      <c r="ID110" s="28">
        <v>0</v>
      </c>
      <c r="IE110" s="25" t="s">
        <v>69</v>
      </c>
      <c r="IF110" s="28">
        <v>0</v>
      </c>
      <c r="IG110" s="29"/>
      <c r="IH110" s="25"/>
      <c r="II110" s="28">
        <v>0</v>
      </c>
      <c r="IJ110" s="25" t="s">
        <v>63</v>
      </c>
      <c r="IK110" s="25"/>
      <c r="IL110" s="25"/>
      <c r="IM110" s="25"/>
      <c r="IN110" s="28">
        <v>0</v>
      </c>
      <c r="IO110" s="25"/>
      <c r="IP110" s="294"/>
      <c r="IQ110" s="24"/>
      <c r="IR110" s="24"/>
      <c r="IS110" s="170"/>
      <c r="IT110" s="170"/>
      <c r="IU110" s="170"/>
      <c r="IV110" s="274"/>
      <c r="IW110" s="170"/>
      <c r="IX110" s="170"/>
      <c r="IY110"/>
      <c r="IZ110"/>
      <c r="JA110" s="170"/>
      <c r="JB110" s="170"/>
      <c r="JC110" s="170"/>
      <c r="JD110" s="170"/>
      <c r="JE110" s="170"/>
      <c r="JF110"/>
      <c r="JG110" s="170"/>
      <c r="JH110" s="170"/>
      <c r="JI110" s="170"/>
      <c r="JJ110" s="170"/>
      <c r="JK110"/>
      <c r="JL110"/>
      <c r="JM110" s="279"/>
      <c r="JN110"/>
      <c r="JO110"/>
      <c r="JP110"/>
      <c r="JQ110"/>
      <c r="JR110" s="170"/>
      <c r="JS110" s="170"/>
      <c r="JT110" s="170"/>
      <c r="JU110" s="280"/>
      <c r="JV110" s="170"/>
      <c r="JW110" s="170"/>
      <c r="JX110"/>
      <c r="JY110" s="170"/>
      <c r="JZ110" s="170"/>
      <c r="KA110" s="170"/>
      <c r="KB110" s="170"/>
      <c r="KC110" s="170"/>
      <c r="KD110" s="170"/>
      <c r="KE110"/>
    </row>
    <row r="111" spans="1:291" s="4" customFormat="1" x14ac:dyDescent="0.25">
      <c r="A111" s="311"/>
      <c r="B111" s="15" t="s">
        <v>1449</v>
      </c>
      <c r="C111" s="17" t="s">
        <v>187</v>
      </c>
      <c r="D111" s="26" t="s">
        <v>191</v>
      </c>
      <c r="E111" s="88">
        <v>42959</v>
      </c>
      <c r="F111" s="23"/>
      <c r="G111" s="94"/>
      <c r="H111" s="51"/>
      <c r="I111" s="377">
        <v>0</v>
      </c>
      <c r="J111" s="20">
        <v>44788</v>
      </c>
      <c r="K111" s="100">
        <f>DATEDIF(E111, J111, "m")</f>
        <v>60</v>
      </c>
      <c r="L111" s="121">
        <v>3</v>
      </c>
      <c r="M111" s="4" t="s">
        <v>192</v>
      </c>
      <c r="N111" s="19">
        <v>249</v>
      </c>
      <c r="O111" s="22">
        <v>4</v>
      </c>
      <c r="P111" s="16">
        <v>3</v>
      </c>
      <c r="Q111" s="121"/>
      <c r="R111" s="11"/>
      <c r="S111" s="11"/>
      <c r="T111" s="145">
        <v>17874</v>
      </c>
      <c r="U111" s="130"/>
      <c r="V111" s="130" t="s">
        <v>189</v>
      </c>
      <c r="W111" s="130" t="s">
        <v>1037</v>
      </c>
      <c r="X111" s="129">
        <v>5407191999</v>
      </c>
      <c r="Y111" s="129">
        <f ca="1">ROUNDDOWN(YEARFRAC(DATE(IF(VALUE(LEFT(X111,2))&lt;VALUE(RIGHT(YEAR(TODAY()),2)),"20","19")&amp;LEFT(X111,2),IF(VALUE(MID(X111,3,1))&gt;4,MID(X111,3,2)-50,MID(X111,3,2)),MID(X111,5,2)),Z111,1),0)</f>
        <v>68</v>
      </c>
      <c r="Z111" s="132">
        <v>44788</v>
      </c>
      <c r="AA111" s="129">
        <v>1</v>
      </c>
      <c r="AB111" s="133">
        <f>DATEDIF(_xlfn.MINIFS(Z:Z,X:X,X111), Z111,  "m")</f>
        <v>0</v>
      </c>
      <c r="AC111" s="134" t="s">
        <v>53</v>
      </c>
      <c r="AD111" s="135" t="s">
        <v>1025</v>
      </c>
      <c r="AE111" s="136" t="s">
        <v>67</v>
      </c>
      <c r="AF111" s="185">
        <v>27</v>
      </c>
      <c r="AG111" s="185">
        <v>8.5</v>
      </c>
      <c r="AH111" s="185">
        <v>63.2</v>
      </c>
      <c r="AI111" s="185">
        <v>0.8</v>
      </c>
      <c r="AJ111" s="185">
        <v>0.5</v>
      </c>
      <c r="AK111" s="185">
        <v>6.49</v>
      </c>
      <c r="AL111" s="133">
        <v>32.6</v>
      </c>
      <c r="AM111" s="137">
        <v>89.2</v>
      </c>
      <c r="AN111" s="137">
        <v>18.5</v>
      </c>
      <c r="AO111" s="137">
        <v>81.5</v>
      </c>
      <c r="AP111" s="137">
        <f>AN111/AO111</f>
        <v>0.22699386503067484</v>
      </c>
      <c r="AQ111" s="137">
        <v>30</v>
      </c>
      <c r="AR111" s="137">
        <v>2.67</v>
      </c>
      <c r="AS111" s="137">
        <v>0.93</v>
      </c>
      <c r="AT111" s="137">
        <v>25.6</v>
      </c>
      <c r="AU111" s="137">
        <v>12.4</v>
      </c>
      <c r="AV111" s="137">
        <v>2.11</v>
      </c>
      <c r="AW111" s="137">
        <v>13.1</v>
      </c>
      <c r="AX111" s="137">
        <v>68.2</v>
      </c>
      <c r="AY111" s="137">
        <v>17.5</v>
      </c>
      <c r="AZ111" s="137">
        <v>1.08</v>
      </c>
      <c r="BA111" s="137">
        <v>12.1</v>
      </c>
      <c r="BB111" s="137">
        <v>8.7100000000000009</v>
      </c>
      <c r="BC111" s="137">
        <v>69.099999999999994</v>
      </c>
      <c r="BD111" s="137">
        <v>9.6000000000000002E-2</v>
      </c>
      <c r="BE111" s="137">
        <v>0.13</v>
      </c>
      <c r="BF111" s="137" t="s">
        <v>1023</v>
      </c>
      <c r="BG111" s="137" t="s">
        <v>1023</v>
      </c>
      <c r="BH111" s="138" t="s">
        <v>1023</v>
      </c>
      <c r="BI111" s="137">
        <v>9.02</v>
      </c>
      <c r="BJ111" s="137">
        <v>9.85</v>
      </c>
      <c r="BK111" s="137">
        <v>9.69</v>
      </c>
      <c r="BL111" s="137">
        <v>47.7</v>
      </c>
      <c r="BM111" s="139">
        <v>1.4E-2</v>
      </c>
      <c r="BN111" s="137">
        <v>8.3000000000000007</v>
      </c>
      <c r="BO111" s="137">
        <v>88.65</v>
      </c>
      <c r="BP111" s="137">
        <v>6.05</v>
      </c>
      <c r="BQ111" s="137">
        <v>5.27</v>
      </c>
      <c r="BR111" s="138">
        <v>2236</v>
      </c>
      <c r="BS111" s="138">
        <f>CY111/9</f>
        <v>2477.8888888888887</v>
      </c>
      <c r="BT111" s="137">
        <v>59.8</v>
      </c>
      <c r="BU111" s="137">
        <v>12.4</v>
      </c>
      <c r="BV111" s="137">
        <f>100-AL111-BN111-CB111-CC111</f>
        <v>57.830000000000013</v>
      </c>
      <c r="BW111" s="138">
        <v>2150</v>
      </c>
      <c r="BX111" s="137">
        <v>21.7</v>
      </c>
      <c r="BY111" s="137">
        <v>40.799999999999997</v>
      </c>
      <c r="BZ111" s="138">
        <v>3184</v>
      </c>
      <c r="CA111" s="138">
        <v>9888</v>
      </c>
      <c r="CB111" s="137">
        <v>0.8</v>
      </c>
      <c r="CC111" s="137">
        <v>0.47</v>
      </c>
      <c r="CD111" s="186" t="s">
        <v>1275</v>
      </c>
      <c r="CE111" s="186">
        <f>AL111+BN111+BV111+CC111+CB111</f>
        <v>100.00000000000001</v>
      </c>
      <c r="CF111" s="186" t="s">
        <v>1275</v>
      </c>
      <c r="CG111" s="186">
        <f>AM111+BI111+BE111+(DC111*100/AL111)+(CC111*100/AL111)</f>
        <v>99.899079754601217</v>
      </c>
      <c r="CH111" s="137">
        <v>0.84</v>
      </c>
      <c r="CI111" s="137">
        <f>CH111*100/AM111</f>
        <v>0.9417040358744394</v>
      </c>
      <c r="CJ111" s="137">
        <v>35.1</v>
      </c>
      <c r="CK111" s="138">
        <f>CJ111*BI111*AL111*AK111/1000</f>
        <v>66.984751548000006</v>
      </c>
      <c r="CL111" s="137">
        <v>37.5</v>
      </c>
      <c r="CM111" s="137">
        <v>39.4</v>
      </c>
      <c r="CN111" s="186" t="s">
        <v>1275</v>
      </c>
      <c r="CO111" s="137">
        <v>2.2999999999999998</v>
      </c>
      <c r="CP111" s="137">
        <v>3.2</v>
      </c>
      <c r="CQ111" s="137">
        <v>46.3</v>
      </c>
      <c r="CR111" s="137">
        <v>15</v>
      </c>
      <c r="CS111" s="137">
        <v>16.899999999999999</v>
      </c>
      <c r="CT111" s="137">
        <v>21.8</v>
      </c>
      <c r="CU111" s="137">
        <v>48.1</v>
      </c>
      <c r="CV111" s="137">
        <v>14.3</v>
      </c>
      <c r="CW111" s="137"/>
      <c r="CX111" s="186" t="s">
        <v>1275</v>
      </c>
      <c r="CY111" s="133">
        <v>22301</v>
      </c>
      <c r="CZ111" s="137">
        <v>9.57</v>
      </c>
      <c r="DA111" s="137">
        <v>3.76</v>
      </c>
      <c r="DB111" s="186" t="s">
        <v>1275</v>
      </c>
      <c r="DC111" s="139">
        <v>3.5000000000000003E-2</v>
      </c>
      <c r="DD111" s="138">
        <v>27184</v>
      </c>
      <c r="DE111" s="137">
        <v>0.96</v>
      </c>
      <c r="DF111" s="137">
        <v>9.7200000000000006</v>
      </c>
      <c r="DG111" s="137">
        <v>1.46</v>
      </c>
      <c r="DH111" s="137">
        <f>DG111-CC111</f>
        <v>0.99</v>
      </c>
      <c r="DI111" s="137">
        <v>26.3</v>
      </c>
      <c r="DJ111" s="186" t="s">
        <v>1275</v>
      </c>
      <c r="DK111" s="137" t="s">
        <v>1023</v>
      </c>
      <c r="DL111" s="137" t="s">
        <v>1023</v>
      </c>
      <c r="DM111" s="137" t="s">
        <v>1023</v>
      </c>
      <c r="DN111" s="137" t="s">
        <v>1023</v>
      </c>
      <c r="DO111" s="137">
        <v>9.42</v>
      </c>
      <c r="DP111" s="138" t="s">
        <v>1023</v>
      </c>
      <c r="DQ111" s="138" t="s">
        <v>1023</v>
      </c>
      <c r="DR111" s="133"/>
      <c r="DS111" s="186" t="s">
        <v>1275</v>
      </c>
      <c r="DT111" s="133">
        <f>DU111*2</f>
        <v>6140</v>
      </c>
      <c r="DU111" s="138">
        <v>3070</v>
      </c>
      <c r="DV111" s="138">
        <v>611</v>
      </c>
      <c r="DW111" s="138">
        <v>117</v>
      </c>
      <c r="DX111" s="186" t="s">
        <v>1275</v>
      </c>
      <c r="DY111" s="138">
        <f>AK111*AN111*AM111*AL111/1000</f>
        <v>349.13941480000005</v>
      </c>
      <c r="DZ111" s="138">
        <f>AK111*AM111*AO111*AL111/1000</f>
        <v>1538.1006652000001</v>
      </c>
      <c r="EA111" s="137"/>
      <c r="EB111" s="137"/>
      <c r="EC111" s="137"/>
      <c r="ED111" s="137"/>
      <c r="EE111" s="137"/>
      <c r="EF111" s="186" t="s">
        <v>1275</v>
      </c>
      <c r="EG111" s="137" t="s">
        <v>1023</v>
      </c>
      <c r="EH111" s="137" t="s">
        <v>1023</v>
      </c>
      <c r="EI111" s="137" t="s">
        <v>1023</v>
      </c>
      <c r="EJ111" s="137" t="s">
        <v>1023</v>
      </c>
      <c r="EK111" s="137" t="s">
        <v>1023</v>
      </c>
      <c r="EL111" s="137" t="s">
        <v>1023</v>
      </c>
      <c r="EM111" s="137" t="s">
        <v>1023</v>
      </c>
      <c r="EN111" s="137" t="s">
        <v>1023</v>
      </c>
      <c r="EO111" s="137" t="s">
        <v>1023</v>
      </c>
      <c r="EP111" s="137" t="s">
        <v>1023</v>
      </c>
      <c r="EQ111" s="137" t="s">
        <v>1023</v>
      </c>
      <c r="ER111" s="137" t="s">
        <v>1023</v>
      </c>
      <c r="ES111" s="137" t="s">
        <v>1023</v>
      </c>
      <c r="ET111" s="137" t="s">
        <v>1023</v>
      </c>
      <c r="EU111" s="137" t="s">
        <v>1023</v>
      </c>
      <c r="EV111" s="137" t="s">
        <v>1023</v>
      </c>
      <c r="EW111" s="137" t="s">
        <v>1023</v>
      </c>
      <c r="EX111" s="137" t="s">
        <v>1023</v>
      </c>
      <c r="EY111" s="137" t="s">
        <v>1023</v>
      </c>
      <c r="EZ111" s="137" t="s">
        <v>1023</v>
      </c>
      <c r="FA111" s="137" t="s">
        <v>1023</v>
      </c>
      <c r="FB111" s="186" t="s">
        <v>1275</v>
      </c>
      <c r="FC111" s="137"/>
      <c r="FD111" s="137"/>
      <c r="FE111" s="137"/>
      <c r="FF111" s="137"/>
      <c r="FG111" s="137"/>
      <c r="FH111" s="190"/>
      <c r="FI111" s="190"/>
      <c r="FJ111" s="380" t="s">
        <v>192</v>
      </c>
      <c r="FK111" t="s">
        <v>1658</v>
      </c>
      <c r="FL111" t="s">
        <v>1667</v>
      </c>
      <c r="FM111" t="s">
        <v>1665</v>
      </c>
      <c r="FN111" t="s">
        <v>1659</v>
      </c>
      <c r="FO111" t="s">
        <v>1658</v>
      </c>
      <c r="FP111" t="s">
        <v>1665</v>
      </c>
      <c r="FQ111" t="s">
        <v>1659</v>
      </c>
      <c r="FR111" t="s">
        <v>1667</v>
      </c>
      <c r="FS111" t="s">
        <v>1666</v>
      </c>
      <c r="FT111" t="s">
        <v>86</v>
      </c>
      <c r="FU111" t="s">
        <v>33</v>
      </c>
      <c r="FV111" t="s">
        <v>33</v>
      </c>
      <c r="FW111" t="s">
        <v>86</v>
      </c>
      <c r="FX111" t="s">
        <v>86</v>
      </c>
      <c r="FY111" t="s">
        <v>1662</v>
      </c>
      <c r="FZ111" t="s">
        <v>1662</v>
      </c>
      <c r="GA111" t="s">
        <v>1663</v>
      </c>
      <c r="GB111" t="s">
        <v>33</v>
      </c>
      <c r="GC111" t="s">
        <v>1660</v>
      </c>
      <c r="GD111" t="s">
        <v>33</v>
      </c>
      <c r="GE111" t="s">
        <v>1662</v>
      </c>
      <c r="GF111" t="s">
        <v>86</v>
      </c>
      <c r="GG111" t="s">
        <v>1664</v>
      </c>
      <c r="GH111" t="s">
        <v>33</v>
      </c>
      <c r="GI111" t="s">
        <v>1661</v>
      </c>
      <c r="GJ111" t="s">
        <v>33</v>
      </c>
      <c r="GK111" t="s">
        <v>1663</v>
      </c>
      <c r="GL111" t="s">
        <v>86</v>
      </c>
      <c r="GM111" t="s">
        <v>1659</v>
      </c>
      <c r="GN111" t="s">
        <v>1659</v>
      </c>
      <c r="GO111" t="s">
        <v>1658</v>
      </c>
      <c r="GP111" t="s">
        <v>33</v>
      </c>
      <c r="GQ111" t="s">
        <v>1660</v>
      </c>
      <c r="GR111" t="s">
        <v>33</v>
      </c>
      <c r="GS111" t="s">
        <v>1659</v>
      </c>
      <c r="GT111" t="s">
        <v>1666</v>
      </c>
      <c r="GU111" t="s">
        <v>1661</v>
      </c>
      <c r="GV111" t="s">
        <v>1662</v>
      </c>
      <c r="GW111" t="s">
        <v>1662</v>
      </c>
      <c r="GX111" t="s">
        <v>33</v>
      </c>
      <c r="GY111" t="s">
        <v>33</v>
      </c>
      <c r="GZ111" s="372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 s="5"/>
      <c r="HP111" s="17"/>
      <c r="HQ111" s="23"/>
      <c r="HR111" s="23"/>
      <c r="HS111" s="23"/>
      <c r="HT111" s="17"/>
      <c r="HU111" s="17"/>
      <c r="HV111" s="24"/>
      <c r="HW111" s="24"/>
      <c r="HX111" s="24"/>
      <c r="HY111" s="24"/>
      <c r="HZ111" s="24"/>
      <c r="IA111" s="24"/>
      <c r="IB111" s="24"/>
      <c r="IC111" s="24"/>
      <c r="ID111" s="24"/>
      <c r="IE111" s="24"/>
      <c r="IF111" s="24"/>
      <c r="IG111" s="24"/>
      <c r="IH111" s="24"/>
      <c r="II111" s="24"/>
      <c r="IJ111" s="24"/>
      <c r="IK111" s="24"/>
      <c r="IL111" s="24"/>
      <c r="IM111" s="24"/>
      <c r="IN111" s="25"/>
      <c r="IO111" s="25"/>
      <c r="IP111" s="294"/>
      <c r="IQ111" s="24"/>
      <c r="IR111" s="24"/>
      <c r="IS111" s="170"/>
      <c r="IT111" s="170"/>
      <c r="IU111" s="170"/>
      <c r="IV111" s="274"/>
      <c r="IW111" s="170"/>
      <c r="IX111" s="170"/>
      <c r="IY111"/>
      <c r="IZ111"/>
      <c r="JA111" s="170"/>
      <c r="JB111" s="170"/>
      <c r="JC111" s="170"/>
      <c r="JD111" s="170"/>
      <c r="JE111" s="170"/>
      <c r="JF111"/>
      <c r="JG111" s="170"/>
      <c r="JH111" s="170"/>
      <c r="JI111" s="170"/>
      <c r="JJ111" s="170"/>
      <c r="JK111"/>
      <c r="JL111"/>
      <c r="JM111" s="279"/>
      <c r="JN111"/>
      <c r="JO111"/>
      <c r="JP111"/>
      <c r="JQ111"/>
      <c r="JR111" s="170"/>
      <c r="JS111" s="170"/>
      <c r="JT111" s="170"/>
      <c r="JU111" s="280"/>
      <c r="JV111" s="170"/>
      <c r="JW111" s="170"/>
      <c r="JX111"/>
      <c r="JY111" s="170"/>
      <c r="JZ111" s="170"/>
      <c r="KA111" s="170"/>
      <c r="KB111" s="170"/>
      <c r="KC111" s="170"/>
      <c r="KD111" s="170"/>
      <c r="KE111"/>
    </row>
    <row r="112" spans="1:291" s="4" customFormat="1" x14ac:dyDescent="0.25">
      <c r="A112" s="311"/>
      <c r="B112" s="15" t="s">
        <v>1449</v>
      </c>
      <c r="C112" s="17" t="s">
        <v>187</v>
      </c>
      <c r="D112" s="26" t="s">
        <v>191</v>
      </c>
      <c r="E112" s="88">
        <v>42959</v>
      </c>
      <c r="F112" s="23"/>
      <c r="G112" s="94"/>
      <c r="H112" s="51"/>
      <c r="I112" s="377">
        <v>0</v>
      </c>
      <c r="J112" s="20">
        <v>44883</v>
      </c>
      <c r="K112" s="100">
        <f>DATEDIF(E112, J112, "m")</f>
        <v>63</v>
      </c>
      <c r="L112" s="121">
        <v>4</v>
      </c>
      <c r="M112" s="4" t="s">
        <v>193</v>
      </c>
      <c r="N112" s="19">
        <v>231</v>
      </c>
      <c r="O112" s="22">
        <v>4</v>
      </c>
      <c r="P112" s="16">
        <v>3</v>
      </c>
      <c r="Q112" s="121"/>
      <c r="R112" s="121"/>
      <c r="S112" s="11"/>
      <c r="T112" s="145">
        <v>18347</v>
      </c>
      <c r="U112" s="130"/>
      <c r="V112" s="130" t="s">
        <v>189</v>
      </c>
      <c r="W112" s="130" t="s">
        <v>1037</v>
      </c>
      <c r="X112" s="131">
        <v>5407191999</v>
      </c>
      <c r="Y112" s="129">
        <f ca="1">ROUNDDOWN(YEARFRAC(DATE(IF(VALUE(LEFT(X112,2))&lt;VALUE(RIGHT(YEAR(TODAY()),2)),"20","19")&amp;LEFT(X112,2),IF(VALUE(MID(X112,3,1))&gt;4,MID(X112,3,2)-50,MID(X112,3,2)),MID(X112,5,2)),Z112,1),0)</f>
        <v>68</v>
      </c>
      <c r="Z112" s="132">
        <v>44883</v>
      </c>
      <c r="AA112" s="129">
        <v>2</v>
      </c>
      <c r="AB112" s="133">
        <v>3</v>
      </c>
      <c r="AC112" s="134" t="s">
        <v>53</v>
      </c>
      <c r="AD112" s="135" t="s">
        <v>1025</v>
      </c>
      <c r="AE112" s="136" t="s">
        <v>75</v>
      </c>
      <c r="AF112" s="185">
        <v>23.3</v>
      </c>
      <c r="AG112" s="185">
        <v>8.1</v>
      </c>
      <c r="AH112" s="185">
        <v>67.400000000000006</v>
      </c>
      <c r="AI112" s="185">
        <v>0.9</v>
      </c>
      <c r="AJ112" s="185">
        <v>0.3</v>
      </c>
      <c r="AK112" s="185">
        <v>6.64</v>
      </c>
      <c r="AL112" s="133">
        <v>26.5</v>
      </c>
      <c r="AM112" s="137">
        <v>89.3</v>
      </c>
      <c r="AN112" s="137">
        <v>20.6</v>
      </c>
      <c r="AO112" s="137">
        <v>79.400000000000006</v>
      </c>
      <c r="AP112" s="137">
        <f>AN112/AO112</f>
        <v>0.25944584382871538</v>
      </c>
      <c r="AQ112" s="137">
        <v>30.9</v>
      </c>
      <c r="AR112" s="137">
        <v>3.08</v>
      </c>
      <c r="AS112" s="137">
        <v>1.37</v>
      </c>
      <c r="AT112" s="137">
        <v>53.1</v>
      </c>
      <c r="AU112" s="137">
        <v>13.9</v>
      </c>
      <c r="AV112" s="137">
        <v>5.62</v>
      </c>
      <c r="AW112" s="137">
        <v>8.1199999999999992</v>
      </c>
      <c r="AX112" s="137">
        <v>71</v>
      </c>
      <c r="AY112" s="137">
        <v>18.7</v>
      </c>
      <c r="AZ112" s="137">
        <v>2.21</v>
      </c>
      <c r="BA112" s="137">
        <v>16.600000000000001</v>
      </c>
      <c r="BB112" s="137">
        <v>11.1</v>
      </c>
      <c r="BC112" s="137">
        <v>73.099999999999994</v>
      </c>
      <c r="BD112" s="137">
        <v>6.58</v>
      </c>
      <c r="BE112" s="137">
        <v>0.5</v>
      </c>
      <c r="BF112" s="137">
        <v>64.679999999999993</v>
      </c>
      <c r="BG112" s="137">
        <v>88.4</v>
      </c>
      <c r="BH112" s="138">
        <v>1807.2</v>
      </c>
      <c r="BI112" s="137">
        <v>7.85</v>
      </c>
      <c r="BJ112" s="137">
        <v>22.3</v>
      </c>
      <c r="BK112" s="137">
        <v>13.7</v>
      </c>
      <c r="BL112" s="137">
        <v>49.6</v>
      </c>
      <c r="BM112" s="139">
        <v>1.4E-2</v>
      </c>
      <c r="BN112" s="137">
        <v>8.1999999999999993</v>
      </c>
      <c r="BO112" s="137">
        <v>89.309999999999988</v>
      </c>
      <c r="BP112" s="137">
        <v>6.79</v>
      </c>
      <c r="BQ112" s="137">
        <v>3.89</v>
      </c>
      <c r="BR112" s="138">
        <v>6396</v>
      </c>
      <c r="BS112" s="138">
        <v>2962.6666666666665</v>
      </c>
      <c r="BT112" s="137">
        <v>54.8</v>
      </c>
      <c r="BU112" s="137">
        <v>13.5</v>
      </c>
      <c r="BV112" s="137">
        <f>100-AL112-BN112-CB112-CC112</f>
        <v>63.929999999999993</v>
      </c>
      <c r="BW112" s="138">
        <v>4664.1592920353987</v>
      </c>
      <c r="BX112" s="137">
        <v>36.5</v>
      </c>
      <c r="BY112" s="137">
        <v>87.8</v>
      </c>
      <c r="BZ112" s="138">
        <v>4617</v>
      </c>
      <c r="CA112" s="138">
        <v>11271.6</v>
      </c>
      <c r="CB112" s="137">
        <v>1.06</v>
      </c>
      <c r="CC112" s="137">
        <v>0.31</v>
      </c>
      <c r="CD112" s="186" t="s">
        <v>1275</v>
      </c>
      <c r="CE112" s="186">
        <f>AL112+BN112+BV112+CC112+CB112</f>
        <v>100</v>
      </c>
      <c r="CF112" s="186" t="s">
        <v>1275</v>
      </c>
      <c r="CG112" s="186">
        <f>AM112+BI112+BE112+(DC112*100/AL112)+(CC112*100/AL112)</f>
        <v>98.902830188679232</v>
      </c>
      <c r="CH112" s="137">
        <v>1.96</v>
      </c>
      <c r="CI112" s="137">
        <f>CH112*100/AM112</f>
        <v>2.1948488241881301</v>
      </c>
      <c r="CJ112" s="137">
        <v>23.1</v>
      </c>
      <c r="CK112" s="138">
        <f>CJ112*BI112*AL112*AK112/1000</f>
        <v>31.907706600000001</v>
      </c>
      <c r="CL112" s="137">
        <v>25.3</v>
      </c>
      <c r="CM112" s="137">
        <v>29.7</v>
      </c>
      <c r="CN112" s="186" t="s">
        <v>1275</v>
      </c>
      <c r="CO112" s="137">
        <v>2.75</v>
      </c>
      <c r="CP112" s="137">
        <v>3.4</v>
      </c>
      <c r="CQ112" s="137">
        <v>27.3</v>
      </c>
      <c r="CR112" s="137">
        <v>23.8</v>
      </c>
      <c r="CS112" s="137">
        <v>24.7</v>
      </c>
      <c r="CT112" s="137">
        <v>24.2</v>
      </c>
      <c r="CU112" s="137">
        <v>31.5</v>
      </c>
      <c r="CV112" s="137">
        <v>23.3</v>
      </c>
      <c r="CW112" s="137"/>
      <c r="CX112" s="186" t="s">
        <v>1275</v>
      </c>
      <c r="CY112" s="133">
        <v>8888</v>
      </c>
      <c r="CZ112" s="137">
        <v>8.99</v>
      </c>
      <c r="DA112" s="137">
        <v>12.2</v>
      </c>
      <c r="DB112" s="186" t="s">
        <v>1275</v>
      </c>
      <c r="DC112" s="139">
        <v>2.1999999999999999E-2</v>
      </c>
      <c r="DD112" s="138">
        <v>46325</v>
      </c>
      <c r="DE112" s="137">
        <v>8.67</v>
      </c>
      <c r="DF112" s="137">
        <v>15.3</v>
      </c>
      <c r="DG112" s="137">
        <v>3.05</v>
      </c>
      <c r="DH112" s="137">
        <v>2.7399999999999998</v>
      </c>
      <c r="DI112" s="137">
        <v>25.1</v>
      </c>
      <c r="DJ112" s="186" t="s">
        <v>1275</v>
      </c>
      <c r="DK112" s="137" t="s">
        <v>1023</v>
      </c>
      <c r="DL112" s="137" t="s">
        <v>1023</v>
      </c>
      <c r="DM112" s="137" t="s">
        <v>1023</v>
      </c>
      <c r="DN112" s="137" t="s">
        <v>1023</v>
      </c>
      <c r="DO112" s="137">
        <v>2.7</v>
      </c>
      <c r="DP112" s="137" t="s">
        <v>1023</v>
      </c>
      <c r="DQ112" s="138" t="s">
        <v>1023</v>
      </c>
      <c r="DR112" s="133"/>
      <c r="DS112" s="186" t="s">
        <v>1275</v>
      </c>
      <c r="DT112" s="138">
        <f>DU112/1.2</f>
        <v>13092.5</v>
      </c>
      <c r="DU112" s="138">
        <v>15711</v>
      </c>
      <c r="DV112" s="138">
        <v>1725.3846153846152</v>
      </c>
      <c r="DW112" s="138">
        <v>561</v>
      </c>
      <c r="DX112" s="186" t="s">
        <v>1275</v>
      </c>
      <c r="DY112" s="138">
        <f>AK112*AN112*AM112*AL112/1000</f>
        <v>323.69249679999996</v>
      </c>
      <c r="DZ112" s="138">
        <f>AK112*AM112*AO112*AL112/1000</f>
        <v>1247.6303032000001</v>
      </c>
      <c r="EA112" s="137"/>
      <c r="EB112" s="137"/>
      <c r="EC112" s="137"/>
      <c r="ED112" s="137"/>
      <c r="EE112" s="137"/>
      <c r="EF112" s="186" t="s">
        <v>1275</v>
      </c>
      <c r="EG112" s="137" t="s">
        <v>1023</v>
      </c>
      <c r="EH112" s="137" t="s">
        <v>1023</v>
      </c>
      <c r="EI112" s="137" t="s">
        <v>1023</v>
      </c>
      <c r="EJ112" s="137" t="s">
        <v>1023</v>
      </c>
      <c r="EK112" s="137" t="s">
        <v>1023</v>
      </c>
      <c r="EL112" s="137" t="s">
        <v>1023</v>
      </c>
      <c r="EM112" s="137" t="s">
        <v>1023</v>
      </c>
      <c r="EN112" s="137" t="s">
        <v>1023</v>
      </c>
      <c r="EO112" s="137" t="s">
        <v>1023</v>
      </c>
      <c r="EP112" s="137" t="s">
        <v>1023</v>
      </c>
      <c r="EQ112" s="137" t="s">
        <v>1023</v>
      </c>
      <c r="ER112" s="137" t="s">
        <v>1023</v>
      </c>
      <c r="ES112" s="137" t="s">
        <v>1023</v>
      </c>
      <c r="ET112" s="137" t="s">
        <v>1023</v>
      </c>
      <c r="EU112" s="137" t="s">
        <v>1023</v>
      </c>
      <c r="EV112" s="137" t="s">
        <v>1023</v>
      </c>
      <c r="EW112" s="137" t="s">
        <v>1023</v>
      </c>
      <c r="EX112" s="137" t="s">
        <v>1023</v>
      </c>
      <c r="EY112" s="137" t="s">
        <v>1023</v>
      </c>
      <c r="EZ112" s="137" t="s">
        <v>1023</v>
      </c>
      <c r="FA112" s="137" t="s">
        <v>1023</v>
      </c>
      <c r="FB112" s="186" t="s">
        <v>1275</v>
      </c>
      <c r="FC112" s="137"/>
      <c r="FD112" s="137"/>
      <c r="FE112" s="137"/>
      <c r="FF112" s="137"/>
      <c r="FG112" s="137"/>
      <c r="FH112" s="190"/>
      <c r="FI112" s="190"/>
      <c r="FJ112" s="37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 s="37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 s="5"/>
      <c r="HP112" s="17"/>
      <c r="HQ112" s="23"/>
      <c r="HR112" s="23"/>
      <c r="HS112" s="23"/>
      <c r="HT112" s="17"/>
      <c r="HU112" s="17"/>
      <c r="HV112" s="24"/>
      <c r="HW112" s="24"/>
      <c r="HX112" s="24"/>
      <c r="HY112" s="24"/>
      <c r="HZ112" s="24"/>
      <c r="IA112" s="24"/>
      <c r="IB112" s="24"/>
      <c r="IC112" s="24"/>
      <c r="ID112" s="24"/>
      <c r="IE112" s="24"/>
      <c r="IF112" s="24"/>
      <c r="IG112" s="24"/>
      <c r="IH112" s="24"/>
      <c r="II112" s="24"/>
      <c r="IJ112" s="24"/>
      <c r="IK112" s="24"/>
      <c r="IL112" s="24"/>
      <c r="IM112" s="24"/>
      <c r="IN112" s="25"/>
      <c r="IO112" s="25"/>
      <c r="IP112" s="294"/>
      <c r="IQ112" s="24"/>
      <c r="IR112" s="24"/>
      <c r="IS112" s="170"/>
      <c r="IT112" s="170"/>
      <c r="IU112" s="170"/>
      <c r="IV112" s="274"/>
      <c r="IW112" s="170"/>
      <c r="IX112" s="170"/>
      <c r="IY112"/>
      <c r="IZ112"/>
      <c r="JA112" s="170"/>
      <c r="JB112" s="170"/>
      <c r="JC112" s="170"/>
      <c r="JD112" s="170"/>
      <c r="JE112" s="170"/>
      <c r="JF112"/>
      <c r="JG112" s="170"/>
      <c r="JH112" s="170"/>
      <c r="JI112" s="170"/>
      <c r="JJ112" s="170"/>
      <c r="JK112"/>
      <c r="JL112"/>
      <c r="JM112" s="279"/>
      <c r="JN112"/>
      <c r="JO112"/>
      <c r="JP112"/>
      <c r="JQ112"/>
      <c r="JR112" s="170"/>
      <c r="JS112" s="170"/>
      <c r="JT112" s="170"/>
      <c r="JU112" s="280"/>
      <c r="JV112" s="170"/>
      <c r="JW112" s="170"/>
      <c r="JX112"/>
      <c r="JY112" s="170"/>
      <c r="JZ112" s="170"/>
      <c r="KA112" s="170"/>
      <c r="KB112" s="170"/>
      <c r="KC112" s="170"/>
      <c r="KD112" s="170"/>
      <c r="KE112"/>
    </row>
    <row r="113" spans="1:291" s="4" customFormat="1" x14ac:dyDescent="0.25">
      <c r="A113" s="311"/>
      <c r="B113" s="15" t="s">
        <v>1449</v>
      </c>
      <c r="C113" s="17" t="s">
        <v>187</v>
      </c>
      <c r="D113" s="26" t="s">
        <v>191</v>
      </c>
      <c r="E113" s="88">
        <v>42959</v>
      </c>
      <c r="F113" s="23"/>
      <c r="G113" s="94"/>
      <c r="H113" s="51"/>
      <c r="I113" s="377">
        <v>1</v>
      </c>
      <c r="J113" s="20">
        <v>45037</v>
      </c>
      <c r="K113" s="100">
        <f>DATEDIF(E113, J113, "m")</f>
        <v>68</v>
      </c>
      <c r="L113" s="85">
        <v>5</v>
      </c>
      <c r="M113" s="4" t="s">
        <v>194</v>
      </c>
      <c r="N113" s="34">
        <v>183.1</v>
      </c>
      <c r="O113" s="22">
        <v>2</v>
      </c>
      <c r="P113" s="16">
        <v>3</v>
      </c>
      <c r="Q113" s="11"/>
      <c r="R113" s="11">
        <v>3</v>
      </c>
      <c r="S113" s="11"/>
      <c r="T113" s="145"/>
      <c r="U113" s="130"/>
      <c r="V113" s="130"/>
      <c r="W113" s="130"/>
      <c r="X113" s="131"/>
      <c r="Y113" s="129"/>
      <c r="Z113" s="132"/>
      <c r="AA113" s="129"/>
      <c r="AB113" s="133"/>
      <c r="AC113" s="134"/>
      <c r="AD113" s="135"/>
      <c r="AE113" s="136"/>
      <c r="AF113" s="220"/>
      <c r="AG113" s="220"/>
      <c r="AH113" s="220"/>
      <c r="AI113" s="220"/>
      <c r="AJ113" s="220"/>
      <c r="AK113" s="220"/>
      <c r="AL113" s="133"/>
      <c r="AM113" s="137"/>
      <c r="AN113" s="137"/>
      <c r="AO113" s="137"/>
      <c r="AP113" s="137"/>
      <c r="AQ113" s="137"/>
      <c r="AR113" s="137"/>
      <c r="AS113" s="137"/>
      <c r="AT113" s="137"/>
      <c r="AU113" s="137"/>
      <c r="AV113" s="137"/>
      <c r="AW113" s="137"/>
      <c r="AX113" s="137"/>
      <c r="AY113" s="137"/>
      <c r="AZ113" s="137"/>
      <c r="BA113" s="137"/>
      <c r="BB113" s="137"/>
      <c r="BC113" s="137"/>
      <c r="BD113" s="137"/>
      <c r="BE113" s="137"/>
      <c r="BF113" s="137"/>
      <c r="BG113" s="137"/>
      <c r="BH113" s="138"/>
      <c r="BI113" s="137"/>
      <c r="BJ113" s="137"/>
      <c r="BK113" s="137"/>
      <c r="BL113" s="137"/>
      <c r="BM113" s="139"/>
      <c r="BN113" s="137"/>
      <c r="BO113" s="137"/>
      <c r="BP113" s="137"/>
      <c r="BQ113" s="137"/>
      <c r="BR113" s="138"/>
      <c r="BS113" s="138"/>
      <c r="BT113" s="137"/>
      <c r="BU113" s="137"/>
      <c r="BV113" s="137"/>
      <c r="BW113" s="138"/>
      <c r="BX113" s="137"/>
      <c r="BY113" s="137"/>
      <c r="BZ113" s="138"/>
      <c r="CA113" s="138"/>
      <c r="CB113" s="137"/>
      <c r="CC113" s="137"/>
      <c r="CD113" s="186"/>
      <c r="CE113" s="186"/>
      <c r="CF113" s="186"/>
      <c r="CG113" s="186"/>
      <c r="CH113" s="137"/>
      <c r="CI113" s="137"/>
      <c r="CJ113" s="137"/>
      <c r="CK113" s="138"/>
      <c r="CL113" s="137"/>
      <c r="CM113" s="137"/>
      <c r="CN113" s="186"/>
      <c r="CO113" s="137"/>
      <c r="CP113" s="137"/>
      <c r="CQ113" s="137"/>
      <c r="CR113" s="137"/>
      <c r="CS113" s="137"/>
      <c r="CT113" s="137"/>
      <c r="CU113" s="137"/>
      <c r="CV113" s="137"/>
      <c r="CW113" s="137"/>
      <c r="CX113" s="186"/>
      <c r="CY113" s="133"/>
      <c r="CZ113" s="137"/>
      <c r="DA113" s="137"/>
      <c r="DB113" s="186"/>
      <c r="DC113" s="139"/>
      <c r="DD113" s="138"/>
      <c r="DE113" s="137"/>
      <c r="DF113" s="137"/>
      <c r="DG113" s="137"/>
      <c r="DH113" s="137"/>
      <c r="DI113" s="137"/>
      <c r="DJ113" s="186"/>
      <c r="DK113" s="137"/>
      <c r="DL113" s="137"/>
      <c r="DM113" s="137"/>
      <c r="DN113" s="137"/>
      <c r="DO113" s="137"/>
      <c r="DP113" s="137"/>
      <c r="DQ113" s="138"/>
      <c r="DR113" s="133"/>
      <c r="DS113" s="186"/>
      <c r="DT113" s="138"/>
      <c r="DU113" s="138"/>
      <c r="DV113" s="138"/>
      <c r="DW113" s="138"/>
      <c r="DX113" s="186"/>
      <c r="DY113" s="138"/>
      <c r="DZ113" s="138"/>
      <c r="EA113" s="137"/>
      <c r="EB113" s="137"/>
      <c r="EC113" s="137"/>
      <c r="ED113" s="137"/>
      <c r="EE113" s="137"/>
      <c r="EF113" s="186"/>
      <c r="EG113" s="137"/>
      <c r="EH113" s="137"/>
      <c r="EI113" s="137"/>
      <c r="EJ113" s="137"/>
      <c r="EK113" s="137"/>
      <c r="EL113" s="137"/>
      <c r="EM113" s="137"/>
      <c r="EN113" s="137"/>
      <c r="EO113" s="137"/>
      <c r="EP113" s="137"/>
      <c r="EQ113" s="137"/>
      <c r="ER113" s="137"/>
      <c r="ES113" s="137"/>
      <c r="ET113" s="137"/>
      <c r="EU113" s="137"/>
      <c r="EV113" s="137"/>
      <c r="EW113" s="137"/>
      <c r="EX113" s="137"/>
      <c r="EY113" s="137"/>
      <c r="EZ113" s="137"/>
      <c r="FA113" s="137"/>
      <c r="FB113" s="186"/>
      <c r="FC113" s="137"/>
      <c r="FD113" s="137"/>
      <c r="FE113" s="137"/>
      <c r="FF113" s="137"/>
      <c r="FG113" s="137"/>
      <c r="FH113" s="190"/>
      <c r="FI113" s="190"/>
      <c r="FJ113" s="5"/>
      <c r="GZ113" s="372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 s="5"/>
      <c r="HP113" s="17"/>
      <c r="HQ113" s="23"/>
      <c r="HR113" s="23"/>
      <c r="HS113" s="23"/>
      <c r="HT113" s="17"/>
      <c r="HU113" s="17"/>
      <c r="HV113" s="24"/>
      <c r="HW113" s="24"/>
      <c r="HX113" s="24"/>
      <c r="HY113" s="24"/>
      <c r="HZ113" s="24"/>
      <c r="IA113" s="24"/>
      <c r="IB113" s="24"/>
      <c r="IC113" s="24"/>
      <c r="ID113" s="24"/>
      <c r="IE113" s="24"/>
      <c r="IF113" s="24"/>
      <c r="IG113" s="24"/>
      <c r="IH113" s="24"/>
      <c r="II113" s="24"/>
      <c r="IJ113" s="24"/>
      <c r="IK113" s="24"/>
      <c r="IL113" s="24"/>
      <c r="IM113" s="24"/>
      <c r="IN113" s="25"/>
      <c r="IO113" s="25"/>
      <c r="IP113" s="294"/>
      <c r="IQ113" s="24"/>
      <c r="IR113" s="24"/>
      <c r="IS113" s="170"/>
      <c r="IT113" s="170"/>
      <c r="IU113" s="170"/>
      <c r="IV113" s="274"/>
      <c r="IW113" s="170"/>
      <c r="IX113" s="170"/>
      <c r="IY113"/>
      <c r="IZ113"/>
      <c r="JA113" s="170"/>
      <c r="JB113" s="170"/>
      <c r="JC113" s="170"/>
      <c r="JD113" s="170"/>
      <c r="JE113" s="170"/>
      <c r="JF113"/>
      <c r="JG113" s="170"/>
      <c r="JH113" s="170"/>
      <c r="JI113" s="170"/>
      <c r="JJ113" s="170"/>
      <c r="JK113"/>
      <c r="JL113"/>
      <c r="JM113" s="279"/>
      <c r="JN113"/>
      <c r="JO113"/>
      <c r="JP113"/>
      <c r="JQ113"/>
      <c r="JR113" s="170"/>
      <c r="JS113" s="170"/>
      <c r="JT113" s="170"/>
      <c r="JU113" s="280"/>
      <c r="JV113" s="170"/>
      <c r="JW113" s="170"/>
      <c r="JX113"/>
      <c r="JY113" s="170"/>
      <c r="JZ113" s="170"/>
      <c r="KA113" s="170"/>
      <c r="KB113" s="170"/>
      <c r="KC113" s="170"/>
      <c r="KD113" s="170"/>
      <c r="KE113"/>
    </row>
    <row r="114" spans="1:291" s="4" customFormat="1" x14ac:dyDescent="0.25">
      <c r="A114" s="311"/>
      <c r="B114" s="15"/>
      <c r="C114" s="17"/>
      <c r="D114" s="26"/>
      <c r="E114" s="90"/>
      <c r="F114" s="23"/>
      <c r="G114" s="94"/>
      <c r="H114" s="51"/>
      <c r="I114" s="377"/>
      <c r="J114" s="20"/>
      <c r="K114" s="100"/>
      <c r="L114" s="85"/>
      <c r="N114" s="34"/>
      <c r="O114" s="22"/>
      <c r="P114" s="16"/>
      <c r="Q114" s="11"/>
      <c r="R114" s="11"/>
      <c r="S114" s="11"/>
      <c r="T114" s="145"/>
      <c r="U114" s="130"/>
      <c r="V114" s="130"/>
      <c r="W114" s="130"/>
      <c r="X114" s="131"/>
      <c r="Y114" s="129"/>
      <c r="Z114" s="132"/>
      <c r="AA114" s="129"/>
      <c r="AB114" s="133"/>
      <c r="AC114" s="134"/>
      <c r="AD114" s="135"/>
      <c r="AE114" s="136"/>
      <c r="AF114" s="220"/>
      <c r="AG114" s="220"/>
      <c r="AH114" s="220"/>
      <c r="AI114" s="220"/>
      <c r="AJ114" s="220"/>
      <c r="AK114" s="220"/>
      <c r="AL114" s="133"/>
      <c r="AM114" s="137"/>
      <c r="AN114" s="137"/>
      <c r="AO114" s="137"/>
      <c r="AP114" s="137"/>
      <c r="AQ114" s="137"/>
      <c r="AR114" s="137"/>
      <c r="AS114" s="137"/>
      <c r="AT114" s="137"/>
      <c r="AU114" s="137"/>
      <c r="AV114" s="137"/>
      <c r="AW114" s="137"/>
      <c r="AX114" s="137"/>
      <c r="AY114" s="137"/>
      <c r="AZ114" s="137"/>
      <c r="BA114" s="137"/>
      <c r="BB114" s="137"/>
      <c r="BC114" s="137"/>
      <c r="BD114" s="137"/>
      <c r="BE114" s="137"/>
      <c r="BF114" s="137"/>
      <c r="BG114" s="137"/>
      <c r="BH114" s="138"/>
      <c r="BI114" s="137"/>
      <c r="BJ114" s="137"/>
      <c r="BK114" s="137"/>
      <c r="BL114" s="137"/>
      <c r="BM114" s="139"/>
      <c r="BN114" s="137"/>
      <c r="BO114" s="137"/>
      <c r="BP114" s="137"/>
      <c r="BQ114" s="137"/>
      <c r="BR114" s="138"/>
      <c r="BS114" s="138"/>
      <c r="BT114" s="137"/>
      <c r="BU114" s="137"/>
      <c r="BV114" s="137"/>
      <c r="BW114" s="138"/>
      <c r="BX114" s="137"/>
      <c r="BY114" s="137"/>
      <c r="BZ114" s="138"/>
      <c r="CA114" s="138"/>
      <c r="CB114" s="137"/>
      <c r="CC114" s="137"/>
      <c r="CD114" s="186"/>
      <c r="CE114" s="186"/>
      <c r="CF114" s="186"/>
      <c r="CG114" s="186"/>
      <c r="CH114" s="137"/>
      <c r="CI114" s="137"/>
      <c r="CJ114" s="137"/>
      <c r="CK114" s="138"/>
      <c r="CL114" s="137"/>
      <c r="CM114" s="137"/>
      <c r="CN114" s="186"/>
      <c r="CO114" s="137"/>
      <c r="CP114" s="137"/>
      <c r="CQ114" s="137"/>
      <c r="CR114" s="137"/>
      <c r="CS114" s="137"/>
      <c r="CT114" s="137"/>
      <c r="CU114" s="137"/>
      <c r="CV114" s="137"/>
      <c r="CW114" s="137"/>
      <c r="CX114" s="186"/>
      <c r="CY114" s="133"/>
      <c r="CZ114" s="137"/>
      <c r="DA114" s="137"/>
      <c r="DB114" s="186"/>
      <c r="DC114" s="139"/>
      <c r="DD114" s="138"/>
      <c r="DE114" s="137"/>
      <c r="DF114" s="137"/>
      <c r="DG114" s="137"/>
      <c r="DH114" s="137"/>
      <c r="DI114" s="137"/>
      <c r="DJ114" s="186"/>
      <c r="DK114" s="137"/>
      <c r="DL114" s="137"/>
      <c r="DM114" s="137"/>
      <c r="DN114" s="137"/>
      <c r="DO114" s="137"/>
      <c r="DP114" s="137"/>
      <c r="DQ114" s="138"/>
      <c r="DR114" s="133"/>
      <c r="DS114" s="186"/>
      <c r="DT114" s="138"/>
      <c r="DU114" s="138"/>
      <c r="DV114" s="138"/>
      <c r="DW114" s="138"/>
      <c r="DX114" s="186"/>
      <c r="DY114" s="138"/>
      <c r="DZ114" s="138"/>
      <c r="EA114" s="137"/>
      <c r="EB114" s="137"/>
      <c r="EC114" s="137"/>
      <c r="ED114" s="137"/>
      <c r="EE114" s="137"/>
      <c r="EF114" s="186"/>
      <c r="EG114" s="137"/>
      <c r="EH114" s="137"/>
      <c r="EI114" s="137"/>
      <c r="EJ114" s="137"/>
      <c r="EK114" s="137"/>
      <c r="EL114" s="137"/>
      <c r="EM114" s="137"/>
      <c r="EN114" s="137"/>
      <c r="EO114" s="137"/>
      <c r="EP114" s="137"/>
      <c r="EQ114" s="137"/>
      <c r="ER114" s="137"/>
      <c r="ES114" s="137"/>
      <c r="ET114" s="137"/>
      <c r="EU114" s="137"/>
      <c r="EV114" s="137"/>
      <c r="EW114" s="137"/>
      <c r="EX114" s="137"/>
      <c r="EY114" s="137"/>
      <c r="EZ114" s="137"/>
      <c r="FA114" s="137"/>
      <c r="FB114" s="186"/>
      <c r="FC114" s="137"/>
      <c r="FD114" s="137"/>
      <c r="FE114" s="137"/>
      <c r="FF114" s="137"/>
      <c r="FG114" s="137"/>
      <c r="FH114" s="190"/>
      <c r="FI114" s="190"/>
      <c r="FJ114" s="5"/>
      <c r="GZ114" s="372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 s="5"/>
      <c r="HP114" s="17"/>
      <c r="HQ114" s="23"/>
      <c r="HR114" s="23"/>
      <c r="HS114" s="23"/>
      <c r="HT114" s="17"/>
      <c r="HU114" s="17"/>
      <c r="HV114" s="24"/>
      <c r="HW114" s="24"/>
      <c r="HX114" s="24"/>
      <c r="HY114" s="24"/>
      <c r="HZ114" s="24"/>
      <c r="IA114" s="24"/>
      <c r="IB114" s="24"/>
      <c r="IC114" s="24"/>
      <c r="ID114" s="24"/>
      <c r="IE114" s="24"/>
      <c r="IF114" s="24"/>
      <c r="IG114" s="24"/>
      <c r="IH114" s="24"/>
      <c r="II114" s="24"/>
      <c r="IJ114" s="24"/>
      <c r="IK114" s="24"/>
      <c r="IL114" s="24"/>
      <c r="IM114" s="24"/>
      <c r="IN114" s="25"/>
      <c r="IO114" s="25"/>
      <c r="IP114" s="294"/>
      <c r="IQ114" s="24"/>
      <c r="IR114" s="24"/>
      <c r="IS114" s="170"/>
      <c r="IT114" s="170"/>
      <c r="IU114" s="170"/>
      <c r="IV114" s="274"/>
      <c r="IW114" s="170"/>
      <c r="IX114" s="170"/>
      <c r="IY114"/>
      <c r="IZ114"/>
      <c r="JA114" s="170"/>
      <c r="JB114" s="170"/>
      <c r="JC114" s="170"/>
      <c r="JD114" s="170"/>
      <c r="JE114" s="170"/>
      <c r="JF114"/>
      <c r="JG114" s="170"/>
      <c r="JH114" s="170"/>
      <c r="JI114" s="170"/>
      <c r="JJ114" s="170"/>
      <c r="JK114"/>
      <c r="JL114"/>
      <c r="JM114" s="279"/>
      <c r="JN114"/>
      <c r="JO114"/>
      <c r="JP114"/>
      <c r="JQ114"/>
      <c r="JR114" s="170"/>
      <c r="JS114" s="170"/>
      <c r="JT114" s="170"/>
      <c r="JU114" s="280"/>
      <c r="JV114" s="170"/>
      <c r="JW114" s="170"/>
      <c r="JX114"/>
      <c r="JY114" s="170"/>
      <c r="JZ114" s="170"/>
      <c r="KA114" s="170"/>
      <c r="KB114" s="170"/>
      <c r="KC114" s="170"/>
      <c r="KD114" s="170"/>
      <c r="KE114"/>
    </row>
    <row r="115" spans="1:291" s="4" customFormat="1" x14ac:dyDescent="0.25">
      <c r="A115" s="311"/>
      <c r="B115" s="15" t="s">
        <v>1453</v>
      </c>
      <c r="C115" s="17" t="s">
        <v>195</v>
      </c>
      <c r="D115" s="26" t="s">
        <v>196</v>
      </c>
      <c r="E115" s="88">
        <v>43853</v>
      </c>
      <c r="F115" s="23"/>
      <c r="G115" s="94"/>
      <c r="H115" s="51"/>
      <c r="I115" s="377">
        <v>0</v>
      </c>
      <c r="J115" s="20">
        <v>43977</v>
      </c>
      <c r="K115" s="100">
        <f>DATEDIF(E115, J115, "m")</f>
        <v>4</v>
      </c>
      <c r="L115" s="121">
        <v>1</v>
      </c>
      <c r="M115" s="4" t="s">
        <v>197</v>
      </c>
      <c r="N115" s="19">
        <v>300</v>
      </c>
      <c r="O115" s="22"/>
      <c r="P115" s="16">
        <v>3</v>
      </c>
      <c r="Q115" s="11"/>
      <c r="R115" s="11"/>
      <c r="S115" s="11"/>
      <c r="T115" s="145">
        <v>12806</v>
      </c>
      <c r="U115" s="130" t="s">
        <v>199</v>
      </c>
      <c r="V115" s="130" t="s">
        <v>199</v>
      </c>
      <c r="W115" s="130" t="s">
        <v>1043</v>
      </c>
      <c r="X115" s="131">
        <v>9857286076</v>
      </c>
      <c r="Y115" s="129">
        <f ca="1">ROUNDDOWN(YEARFRAC(DATE(IF(VALUE(LEFT(X115,2))&lt;VALUE(RIGHT(YEAR(TODAY()),2)),"20","19")&amp;LEFT(X115,2),IF(VALUE(MID(X115,3,1))&gt;4,MID(X115,3,2)-50,MID(X115,3,2)),MID(X115,5,2)),Z115,1),0)</f>
        <v>21</v>
      </c>
      <c r="Z115" s="132">
        <v>43977</v>
      </c>
      <c r="AA115" s="129">
        <v>1</v>
      </c>
      <c r="AB115" s="133">
        <v>0</v>
      </c>
      <c r="AC115" s="192" t="s">
        <v>53</v>
      </c>
      <c r="AD115" s="183" t="s">
        <v>1022</v>
      </c>
      <c r="AE115" s="136" t="s">
        <v>1310</v>
      </c>
      <c r="AF115" s="185">
        <v>27.8</v>
      </c>
      <c r="AG115" s="185">
        <v>6.6</v>
      </c>
      <c r="AH115" s="185">
        <v>64.3</v>
      </c>
      <c r="AI115" s="185">
        <v>0.8</v>
      </c>
      <c r="AJ115" s="185">
        <v>0.5</v>
      </c>
      <c r="AK115" s="185">
        <v>8.31</v>
      </c>
      <c r="AL115" s="137">
        <v>21.8</v>
      </c>
      <c r="AM115" s="137">
        <v>80.7</v>
      </c>
      <c r="AN115" s="156">
        <v>45.4</v>
      </c>
      <c r="AO115" s="155">
        <v>54.6</v>
      </c>
      <c r="AP115" s="156">
        <v>0.83150183150183143</v>
      </c>
      <c r="AQ115" s="137">
        <v>2.09</v>
      </c>
      <c r="AR115" s="137">
        <v>2.57</v>
      </c>
      <c r="AS115" s="137">
        <v>4.16</v>
      </c>
      <c r="AT115" s="156">
        <v>1.65</v>
      </c>
      <c r="AU115" s="137">
        <v>4.92</v>
      </c>
      <c r="AV115" s="137">
        <v>9.64</v>
      </c>
      <c r="AW115" s="155">
        <v>52.5</v>
      </c>
      <c r="AX115" s="137">
        <v>22.8</v>
      </c>
      <c r="AY115" s="137">
        <v>21.2</v>
      </c>
      <c r="AZ115" s="137">
        <v>3.53</v>
      </c>
      <c r="BA115" s="156">
        <v>17.899999999999999</v>
      </c>
      <c r="BB115" s="137">
        <v>7.7700000000000005</v>
      </c>
      <c r="BC115" s="137">
        <v>53.5</v>
      </c>
      <c r="BD115" s="155">
        <v>9.4</v>
      </c>
      <c r="BE115" s="137">
        <v>6.03</v>
      </c>
      <c r="BF115" s="137">
        <v>17.8</v>
      </c>
      <c r="BG115" s="137">
        <v>13.1</v>
      </c>
      <c r="BH115" s="138">
        <v>3542</v>
      </c>
      <c r="BI115" s="137">
        <v>7.04</v>
      </c>
      <c r="BJ115" s="137">
        <v>5.96</v>
      </c>
      <c r="BK115" s="137">
        <v>14</v>
      </c>
      <c r="BL115" s="137">
        <v>80.2</v>
      </c>
      <c r="BM115" s="139">
        <v>4.1000000000000002E-2</v>
      </c>
      <c r="BN115" s="137">
        <v>6.6</v>
      </c>
      <c r="BO115" s="155">
        <v>97.55</v>
      </c>
      <c r="BP115" s="156">
        <v>1.54</v>
      </c>
      <c r="BQ115" s="156">
        <v>0.91</v>
      </c>
      <c r="BR115" s="133">
        <v>5820</v>
      </c>
      <c r="BS115" s="138">
        <f>CY115/9</f>
        <v>2367.2222222222222</v>
      </c>
      <c r="BT115" s="155">
        <v>89.2</v>
      </c>
      <c r="BU115" s="137">
        <v>17.2</v>
      </c>
      <c r="BV115" s="137">
        <v>68.8</v>
      </c>
      <c r="BW115" s="133">
        <v>4051</v>
      </c>
      <c r="BX115" s="137">
        <v>25.6</v>
      </c>
      <c r="BY115" s="137">
        <v>61.7</v>
      </c>
      <c r="BZ115" s="133">
        <v>2628</v>
      </c>
      <c r="CA115" s="133">
        <v>7989</v>
      </c>
      <c r="CB115" s="137">
        <v>1.04</v>
      </c>
      <c r="CC115" s="137">
        <v>0.48</v>
      </c>
      <c r="CD115" s="186" t="s">
        <v>1275</v>
      </c>
      <c r="CE115" s="186">
        <f>AL115+BN115+BV115+CC115+CB115</f>
        <v>98.72</v>
      </c>
      <c r="CF115" s="186" t="s">
        <v>1275</v>
      </c>
      <c r="CG115" s="186">
        <f>AM115+BI115+BE115+(DC115*100/AL115)+(CC115*100/AL115)</f>
        <v>96.935137614678908</v>
      </c>
      <c r="CH115" s="137">
        <v>5.34</v>
      </c>
      <c r="CI115" s="137">
        <f>CH115*100/AM115</f>
        <v>6.6171003717472114</v>
      </c>
      <c r="CJ115" s="137"/>
      <c r="CK115" s="138"/>
      <c r="CL115" s="137"/>
      <c r="CM115" s="137"/>
      <c r="CN115" s="186" t="s">
        <v>1275</v>
      </c>
      <c r="CO115" s="156">
        <v>0.28999999999999998</v>
      </c>
      <c r="CP115" s="155">
        <v>5.64</v>
      </c>
      <c r="CQ115" s="156">
        <v>11.3</v>
      </c>
      <c r="CR115" s="155">
        <v>71.900000000000006</v>
      </c>
      <c r="CS115" s="137">
        <v>5.59</v>
      </c>
      <c r="CT115" s="137">
        <v>11.3</v>
      </c>
      <c r="CU115" s="137">
        <v>48.8</v>
      </c>
      <c r="CV115" s="155">
        <v>12.4</v>
      </c>
      <c r="CW115" s="137"/>
      <c r="CX115" s="186" t="s">
        <v>1275</v>
      </c>
      <c r="CY115" s="133">
        <v>21305</v>
      </c>
      <c r="CZ115" s="155">
        <v>5.75</v>
      </c>
      <c r="DA115" s="155"/>
      <c r="DB115" s="186" t="s">
        <v>1275</v>
      </c>
      <c r="DC115" s="139">
        <v>0.21</v>
      </c>
      <c r="DD115" s="133">
        <v>28716</v>
      </c>
      <c r="DE115" s="137">
        <v>25.3</v>
      </c>
      <c r="DF115" s="156">
        <v>13.8</v>
      </c>
      <c r="DG115" s="137">
        <v>1.1299999999999999</v>
      </c>
      <c r="DH115" s="137">
        <v>0.64999999999999991</v>
      </c>
      <c r="DI115" s="137"/>
      <c r="DJ115" s="186" t="s">
        <v>1275</v>
      </c>
      <c r="DK115" s="137">
        <v>0.78</v>
      </c>
      <c r="DL115" s="137">
        <v>17.8</v>
      </c>
      <c r="DM115" s="137">
        <v>81.5</v>
      </c>
      <c r="DN115" s="187">
        <v>0</v>
      </c>
      <c r="DO115" s="155">
        <v>56.8</v>
      </c>
      <c r="DP115" s="155"/>
      <c r="DQ115" s="155"/>
      <c r="DR115" s="133"/>
      <c r="DS115" s="186" t="s">
        <v>1275</v>
      </c>
      <c r="DT115" s="133">
        <v>6155</v>
      </c>
      <c r="DU115" s="133">
        <v>1231</v>
      </c>
      <c r="DV115" s="133"/>
      <c r="DW115" s="133"/>
      <c r="DX115" s="186" t="s">
        <v>1275</v>
      </c>
      <c r="DY115" s="138">
        <f>AK115*AN115*AM115*AL115/1000</f>
        <v>663.72305724</v>
      </c>
      <c r="DZ115" s="138">
        <f>AK115*AM115*AO115*AL115/1000</f>
        <v>798.22200276000001</v>
      </c>
      <c r="EA115" s="137"/>
      <c r="EB115" s="137"/>
      <c r="EC115" s="137"/>
      <c r="ED115" s="137"/>
      <c r="EE115" s="137"/>
      <c r="EF115" s="186" t="s">
        <v>1275</v>
      </c>
      <c r="EG115" s="137" t="s">
        <v>1023</v>
      </c>
      <c r="EH115" s="137" t="s">
        <v>1023</v>
      </c>
      <c r="EI115" s="137" t="s">
        <v>1023</v>
      </c>
      <c r="EJ115" s="137" t="s">
        <v>1023</v>
      </c>
      <c r="EK115" s="137" t="s">
        <v>1023</v>
      </c>
      <c r="EL115" s="137" t="s">
        <v>1023</v>
      </c>
      <c r="EM115" s="137" t="s">
        <v>1023</v>
      </c>
      <c r="EN115" s="137" t="s">
        <v>1023</v>
      </c>
      <c r="EO115" s="137" t="s">
        <v>1023</v>
      </c>
      <c r="EP115" s="137" t="s">
        <v>1023</v>
      </c>
      <c r="EQ115" s="137" t="s">
        <v>1023</v>
      </c>
      <c r="ER115" s="137" t="s">
        <v>1023</v>
      </c>
      <c r="ES115" s="137" t="s">
        <v>1023</v>
      </c>
      <c r="ET115" s="137" t="s">
        <v>1023</v>
      </c>
      <c r="EU115" s="137" t="s">
        <v>1023</v>
      </c>
      <c r="EV115" s="137" t="s">
        <v>1023</v>
      </c>
      <c r="EW115" s="137" t="s">
        <v>1023</v>
      </c>
      <c r="EX115" s="137" t="s">
        <v>1023</v>
      </c>
      <c r="EY115" s="137" t="s">
        <v>1023</v>
      </c>
      <c r="EZ115" s="137" t="s">
        <v>1023</v>
      </c>
      <c r="FA115" s="137" t="s">
        <v>1023</v>
      </c>
      <c r="FB115" s="186" t="s">
        <v>1275</v>
      </c>
      <c r="FC115" s="137"/>
      <c r="FD115" s="137"/>
      <c r="FE115" s="137"/>
      <c r="FF115" s="137"/>
      <c r="FG115" s="137"/>
      <c r="FH115" s="153"/>
      <c r="FI115" s="153"/>
      <c r="FJ115" s="380" t="s">
        <v>197</v>
      </c>
      <c r="FK115" t="s">
        <v>33</v>
      </c>
      <c r="FL115" t="s">
        <v>1667</v>
      </c>
      <c r="FM115" t="s">
        <v>86</v>
      </c>
      <c r="FN115" t="s">
        <v>1659</v>
      </c>
      <c r="FO115" t="s">
        <v>1662</v>
      </c>
      <c r="FP115" t="s">
        <v>86</v>
      </c>
      <c r="FQ115" t="s">
        <v>1659</v>
      </c>
      <c r="FR115" t="s">
        <v>1659</v>
      </c>
      <c r="FS115" t="s">
        <v>1659</v>
      </c>
      <c r="FT115" t="s">
        <v>86</v>
      </c>
      <c r="FU115" t="s">
        <v>33</v>
      </c>
      <c r="FV115" t="s">
        <v>33</v>
      </c>
      <c r="FW115" t="s">
        <v>1665</v>
      </c>
      <c r="FX115" t="s">
        <v>86</v>
      </c>
      <c r="FY115" t="s">
        <v>1662</v>
      </c>
      <c r="FZ115" t="s">
        <v>1658</v>
      </c>
      <c r="GA115" t="s">
        <v>33</v>
      </c>
      <c r="GB115" t="s">
        <v>1663</v>
      </c>
      <c r="GC115" t="s">
        <v>1662</v>
      </c>
      <c r="GD115" t="s">
        <v>33</v>
      </c>
      <c r="GE115" t="s">
        <v>1660</v>
      </c>
      <c r="GF115" t="s">
        <v>1659</v>
      </c>
      <c r="GG115" t="s">
        <v>33</v>
      </c>
      <c r="GH115" t="s">
        <v>33</v>
      </c>
      <c r="GI115" t="s">
        <v>86</v>
      </c>
      <c r="GJ115" t="s">
        <v>1662</v>
      </c>
      <c r="GK115" t="s">
        <v>33</v>
      </c>
      <c r="GL115" t="s">
        <v>1661</v>
      </c>
      <c r="GM115" t="s">
        <v>33</v>
      </c>
      <c r="GN115" t="s">
        <v>1659</v>
      </c>
      <c r="GO115" t="s">
        <v>33</v>
      </c>
      <c r="GP115" t="s">
        <v>1664</v>
      </c>
      <c r="GQ115" t="s">
        <v>33</v>
      </c>
      <c r="GR115" t="s">
        <v>33</v>
      </c>
      <c r="GS115" t="s">
        <v>1659</v>
      </c>
      <c r="GT115" t="s">
        <v>1659</v>
      </c>
      <c r="GU115" t="s">
        <v>1661</v>
      </c>
      <c r="GV115" t="s">
        <v>1660</v>
      </c>
      <c r="GW115" t="s">
        <v>1662</v>
      </c>
      <c r="GX115" t="s">
        <v>1660</v>
      </c>
      <c r="GY115" t="s">
        <v>1660</v>
      </c>
      <c r="GZ115" s="372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 s="5"/>
      <c r="HP115" s="17"/>
      <c r="HQ115" s="23"/>
      <c r="HR115" s="23"/>
      <c r="HS115" s="23"/>
      <c r="HT115" s="17"/>
      <c r="HU115" s="17"/>
      <c r="HV115" s="24"/>
      <c r="HW115" s="24"/>
      <c r="HX115" s="24"/>
      <c r="HY115" s="24"/>
      <c r="HZ115" s="24"/>
      <c r="IA115" s="24"/>
      <c r="IB115" s="24"/>
      <c r="IC115" s="24"/>
      <c r="ID115" s="24"/>
      <c r="IE115" s="24"/>
      <c r="IF115" s="24"/>
      <c r="IG115" s="24"/>
      <c r="IH115" s="24"/>
      <c r="II115" s="24"/>
      <c r="IJ115" s="24"/>
      <c r="IK115" s="24"/>
      <c r="IL115" s="24"/>
      <c r="IM115" s="24"/>
      <c r="IN115" s="25"/>
      <c r="IO115" s="25"/>
      <c r="IP115" s="294" t="s">
        <v>1453</v>
      </c>
      <c r="IQ115" s="284" t="s">
        <v>199</v>
      </c>
      <c r="IR115" s="284" t="s">
        <v>1043</v>
      </c>
      <c r="IS115" s="170" t="s">
        <v>1433</v>
      </c>
      <c r="IT115" s="170"/>
      <c r="IU115" s="170">
        <v>1</v>
      </c>
      <c r="IV115" s="274">
        <v>43853</v>
      </c>
      <c r="IW115" s="170">
        <v>1998</v>
      </c>
      <c r="IX115" s="170">
        <v>2020</v>
      </c>
      <c r="IY115"/>
      <c r="IZ115" s="281">
        <v>44313</v>
      </c>
      <c r="JA115" s="170">
        <v>22</v>
      </c>
      <c r="JB115" s="170">
        <v>23</v>
      </c>
      <c r="JC115" s="170" t="s">
        <v>1407</v>
      </c>
      <c r="JD115" s="170"/>
      <c r="JE115" s="170">
        <v>1</v>
      </c>
      <c r="JF115" s="276" t="s">
        <v>1422</v>
      </c>
      <c r="JG115" s="170">
        <v>1</v>
      </c>
      <c r="JH115" s="170"/>
      <c r="JI115" s="170"/>
      <c r="JJ115" s="170"/>
      <c r="JK115"/>
      <c r="JL115"/>
      <c r="JM115" s="279"/>
      <c r="JN115" t="s">
        <v>1411</v>
      </c>
      <c r="JO115" t="s">
        <v>1411</v>
      </c>
      <c r="JP115" t="s">
        <v>1409</v>
      </c>
      <c r="JQ115" t="s">
        <v>1420</v>
      </c>
      <c r="JR115" s="170">
        <v>2</v>
      </c>
      <c r="JS115" s="170">
        <v>3</v>
      </c>
      <c r="JT115" s="170">
        <v>0</v>
      </c>
      <c r="JU115" s="170">
        <v>4</v>
      </c>
      <c r="JV115" s="170">
        <v>1</v>
      </c>
      <c r="JW115" s="170">
        <v>1</v>
      </c>
      <c r="JX115" t="s">
        <v>810</v>
      </c>
      <c r="JY115" s="170">
        <v>1</v>
      </c>
      <c r="JZ115" s="170">
        <v>0</v>
      </c>
      <c r="KA115" s="170">
        <v>1</v>
      </c>
      <c r="KB115" s="170">
        <v>0</v>
      </c>
      <c r="KC115" s="170">
        <v>0</v>
      </c>
      <c r="KD115" s="170"/>
      <c r="KE115"/>
    </row>
    <row r="116" spans="1:291" s="4" customFormat="1" x14ac:dyDescent="0.25">
      <c r="A116" s="311"/>
      <c r="B116" s="15" t="s">
        <v>1453</v>
      </c>
      <c r="C116" s="17" t="s">
        <v>195</v>
      </c>
      <c r="D116" s="26" t="s">
        <v>196</v>
      </c>
      <c r="E116" s="88">
        <v>43853</v>
      </c>
      <c r="F116" s="27">
        <v>43979</v>
      </c>
      <c r="G116" s="94">
        <f>DATEDIF(E116, F116, "m")</f>
        <v>4</v>
      </c>
      <c r="H116" s="16">
        <v>1</v>
      </c>
      <c r="I116" s="377"/>
      <c r="J116" s="20" t="s">
        <v>316</v>
      </c>
      <c r="K116" s="100"/>
      <c r="L116" s="121"/>
      <c r="N116" s="19"/>
      <c r="O116" s="22"/>
      <c r="P116" s="16"/>
      <c r="Q116" s="11"/>
      <c r="R116" s="11"/>
      <c r="S116" s="11"/>
      <c r="T116" s="145"/>
      <c r="U116" s="130"/>
      <c r="V116" s="130"/>
      <c r="W116" s="130"/>
      <c r="X116" s="131"/>
      <c r="Y116" s="129"/>
      <c r="Z116" s="132"/>
      <c r="AA116" s="129"/>
      <c r="AB116" s="133"/>
      <c r="AC116" s="192"/>
      <c r="AD116" s="183"/>
      <c r="AE116" s="136"/>
      <c r="AF116" s="204"/>
      <c r="AG116" s="204"/>
      <c r="AH116" s="204"/>
      <c r="AI116" s="204"/>
      <c r="AJ116" s="204"/>
      <c r="AK116" s="204"/>
      <c r="AL116" s="137"/>
      <c r="AM116" s="137"/>
      <c r="AN116" s="156"/>
      <c r="AO116" s="155"/>
      <c r="AP116" s="156"/>
      <c r="AQ116" s="137"/>
      <c r="AR116" s="137"/>
      <c r="AS116" s="137"/>
      <c r="AT116" s="156"/>
      <c r="AU116" s="137"/>
      <c r="AV116" s="137"/>
      <c r="AW116" s="155"/>
      <c r="AX116" s="137"/>
      <c r="AY116" s="137"/>
      <c r="AZ116" s="137"/>
      <c r="BA116" s="156"/>
      <c r="BB116" s="137"/>
      <c r="BC116" s="137"/>
      <c r="BD116" s="155"/>
      <c r="BE116" s="137"/>
      <c r="BF116" s="137"/>
      <c r="BG116" s="137"/>
      <c r="BH116" s="138"/>
      <c r="BI116" s="137"/>
      <c r="BJ116" s="137"/>
      <c r="BK116" s="137"/>
      <c r="BL116" s="137"/>
      <c r="BM116" s="139"/>
      <c r="BN116" s="137"/>
      <c r="BO116" s="155"/>
      <c r="BP116" s="156"/>
      <c r="BQ116" s="156"/>
      <c r="BR116" s="133"/>
      <c r="BS116" s="138"/>
      <c r="BT116" s="155"/>
      <c r="BU116" s="137"/>
      <c r="BV116" s="137"/>
      <c r="BW116" s="133"/>
      <c r="BX116" s="137"/>
      <c r="BY116" s="137"/>
      <c r="BZ116" s="133"/>
      <c r="CA116" s="133"/>
      <c r="CB116" s="137"/>
      <c r="CC116" s="137"/>
      <c r="CD116" s="186"/>
      <c r="CE116" s="186"/>
      <c r="CF116" s="186"/>
      <c r="CG116" s="186"/>
      <c r="CH116" s="137"/>
      <c r="CI116" s="137"/>
      <c r="CJ116" s="137"/>
      <c r="CK116" s="138"/>
      <c r="CL116" s="137"/>
      <c r="CM116" s="137"/>
      <c r="CN116" s="186"/>
      <c r="CO116" s="156"/>
      <c r="CP116" s="155"/>
      <c r="CQ116" s="156"/>
      <c r="CR116" s="155"/>
      <c r="CS116" s="137"/>
      <c r="CT116" s="137"/>
      <c r="CU116" s="137"/>
      <c r="CV116" s="155"/>
      <c r="CW116" s="137"/>
      <c r="CX116" s="186"/>
      <c r="CY116" s="133"/>
      <c r="CZ116" s="155"/>
      <c r="DA116" s="155"/>
      <c r="DB116" s="186"/>
      <c r="DC116" s="139"/>
      <c r="DD116" s="133"/>
      <c r="DE116" s="137"/>
      <c r="DF116" s="156"/>
      <c r="DG116" s="137"/>
      <c r="DH116" s="137"/>
      <c r="DI116" s="137"/>
      <c r="DJ116" s="186"/>
      <c r="DK116" s="137"/>
      <c r="DL116" s="137"/>
      <c r="DM116" s="137"/>
      <c r="DN116" s="187"/>
      <c r="DO116" s="155"/>
      <c r="DP116" s="155"/>
      <c r="DQ116" s="155"/>
      <c r="DR116" s="133"/>
      <c r="DS116" s="186"/>
      <c r="DT116" s="133"/>
      <c r="DU116" s="133"/>
      <c r="DV116" s="133"/>
      <c r="DW116" s="133"/>
      <c r="DX116" s="186"/>
      <c r="DY116" s="138"/>
      <c r="DZ116" s="138"/>
      <c r="EA116" s="137"/>
      <c r="EB116" s="137"/>
      <c r="EC116" s="137"/>
      <c r="ED116" s="137"/>
      <c r="EE116" s="137"/>
      <c r="EF116" s="186"/>
      <c r="EG116" s="137"/>
      <c r="EH116" s="137"/>
      <c r="EI116" s="137"/>
      <c r="EJ116" s="137"/>
      <c r="EK116" s="137"/>
      <c r="EL116" s="137"/>
      <c r="EM116" s="137"/>
      <c r="EN116" s="137"/>
      <c r="EO116" s="137"/>
      <c r="EP116" s="137"/>
      <c r="EQ116" s="137"/>
      <c r="ER116" s="137"/>
      <c r="ES116" s="137"/>
      <c r="ET116" s="137"/>
      <c r="EU116" s="137"/>
      <c r="EV116" s="137"/>
      <c r="EW116" s="137"/>
      <c r="EX116" s="137"/>
      <c r="EY116" s="137"/>
      <c r="EZ116" s="137"/>
      <c r="FA116" s="137"/>
      <c r="FB116" s="186"/>
      <c r="FC116" s="137"/>
      <c r="FD116" s="137"/>
      <c r="FE116" s="137"/>
      <c r="FF116" s="137"/>
      <c r="FG116" s="137"/>
      <c r="FH116" s="153"/>
      <c r="FI116" s="153"/>
      <c r="FJ116" s="5"/>
      <c r="GZ116" s="372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 s="5" t="s">
        <v>199</v>
      </c>
      <c r="HP116" s="121">
        <v>22</v>
      </c>
      <c r="HQ116" s="27">
        <v>43853</v>
      </c>
      <c r="HR116" s="27"/>
      <c r="HS116" s="27">
        <v>43979</v>
      </c>
      <c r="HT116" s="121">
        <v>3</v>
      </c>
      <c r="HU116" s="121">
        <v>1</v>
      </c>
      <c r="HV116" s="121">
        <v>0</v>
      </c>
      <c r="HW116" s="121">
        <v>0</v>
      </c>
      <c r="HX116" s="121">
        <v>0</v>
      </c>
      <c r="HY116" s="121">
        <v>1</v>
      </c>
      <c r="HZ116" s="121">
        <v>0</v>
      </c>
      <c r="IA116" s="121">
        <v>0</v>
      </c>
      <c r="IC116" s="121">
        <v>0</v>
      </c>
      <c r="ID116" s="121">
        <v>0</v>
      </c>
      <c r="IE116" s="4" t="s">
        <v>200</v>
      </c>
      <c r="IF116" s="121">
        <v>0</v>
      </c>
      <c r="IG116" s="19"/>
      <c r="II116" s="121">
        <v>0</v>
      </c>
      <c r="IJ116" s="4" t="s">
        <v>201</v>
      </c>
      <c r="IN116" s="121">
        <v>0</v>
      </c>
      <c r="IP116" s="294"/>
      <c r="IQ116" s="284"/>
      <c r="IR116" s="284"/>
      <c r="IS116" s="170"/>
      <c r="IT116" s="170"/>
      <c r="IU116" s="170"/>
      <c r="IV116" s="274"/>
      <c r="IW116" s="170"/>
      <c r="IX116" s="170"/>
      <c r="IY116"/>
      <c r="IZ116" s="281"/>
      <c r="JA116" s="170"/>
      <c r="JB116" s="170"/>
      <c r="JC116" s="170"/>
      <c r="JD116" s="170"/>
      <c r="JE116" s="170"/>
      <c r="JF116" s="276"/>
      <c r="JG116" s="170"/>
      <c r="JH116" s="170"/>
      <c r="JI116" s="170"/>
      <c r="JJ116" s="170"/>
      <c r="JK116"/>
      <c r="JL116"/>
      <c r="JM116" s="279"/>
      <c r="JN116"/>
      <c r="JO116"/>
      <c r="JP116"/>
      <c r="JQ116"/>
      <c r="JR116" s="170"/>
      <c r="JS116" s="170"/>
      <c r="JT116" s="170"/>
      <c r="JU116" s="170"/>
      <c r="JV116" s="170"/>
      <c r="JW116" s="170"/>
      <c r="JX116"/>
      <c r="JY116" s="170"/>
      <c r="JZ116" s="170"/>
      <c r="KA116" s="170"/>
      <c r="KB116" s="170"/>
      <c r="KC116" s="170"/>
      <c r="KD116" s="170"/>
      <c r="KE116"/>
    </row>
    <row r="117" spans="1:291" s="4" customFormat="1" x14ac:dyDescent="0.25">
      <c r="A117" s="311"/>
      <c r="B117" s="15" t="s">
        <v>1453</v>
      </c>
      <c r="C117" s="17" t="s">
        <v>195</v>
      </c>
      <c r="D117" s="26" t="s">
        <v>196</v>
      </c>
      <c r="E117" s="88">
        <v>43853</v>
      </c>
      <c r="F117" s="23"/>
      <c r="G117" s="94"/>
      <c r="H117" s="51"/>
      <c r="I117" s="377">
        <v>0</v>
      </c>
      <c r="J117" s="20">
        <v>44047</v>
      </c>
      <c r="K117" s="100">
        <f>DATEDIF(E117, J117, "m")</f>
        <v>6</v>
      </c>
      <c r="L117" s="121">
        <v>2</v>
      </c>
      <c r="M117" s="4" t="s">
        <v>202</v>
      </c>
      <c r="N117" s="19">
        <v>255</v>
      </c>
      <c r="O117" s="22"/>
      <c r="P117" s="16">
        <v>3</v>
      </c>
      <c r="Q117" s="11"/>
      <c r="R117" s="11"/>
      <c r="S117" s="11"/>
      <c r="T117" s="145">
        <v>13206</v>
      </c>
      <c r="U117" s="130" t="s">
        <v>199</v>
      </c>
      <c r="V117" s="130" t="s">
        <v>199</v>
      </c>
      <c r="W117" s="130" t="s">
        <v>1043</v>
      </c>
      <c r="X117" s="131">
        <v>9857286076</v>
      </c>
      <c r="Y117" s="129">
        <f ca="1">ROUNDDOWN(YEARFRAC(DATE(IF(VALUE(LEFT(X117,2))&lt;VALUE(RIGHT(YEAR(TODAY()),2)),"20","19")&amp;LEFT(X117,2),IF(VALUE(MID(X117,3,1))&gt;4,MID(X117,3,2)-50,MID(X117,3,2)),MID(X117,5,2)),Z117,1),0)</f>
        <v>22</v>
      </c>
      <c r="Z117" s="132">
        <v>44047</v>
      </c>
      <c r="AA117" s="129">
        <v>2</v>
      </c>
      <c r="AB117" s="133">
        <v>2</v>
      </c>
      <c r="AC117" s="134" t="s">
        <v>53</v>
      </c>
      <c r="AD117" s="135" t="s">
        <v>1022</v>
      </c>
      <c r="AE117" s="136" t="s">
        <v>1319</v>
      </c>
      <c r="AF117" s="185">
        <v>36.9</v>
      </c>
      <c r="AG117" s="185">
        <v>11.4</v>
      </c>
      <c r="AH117" s="185">
        <v>50.7</v>
      </c>
      <c r="AI117" s="185">
        <v>0.6</v>
      </c>
      <c r="AJ117" s="185">
        <v>0.4</v>
      </c>
      <c r="AK117" s="185">
        <v>5.18</v>
      </c>
      <c r="AL117" s="137">
        <v>33.4</v>
      </c>
      <c r="AM117" s="155">
        <v>90.1</v>
      </c>
      <c r="AN117" s="156">
        <v>41.8</v>
      </c>
      <c r="AO117" s="155">
        <v>58.2</v>
      </c>
      <c r="AP117" s="156">
        <f>AN117/AO117</f>
        <v>0.71821305841924388</v>
      </c>
      <c r="AQ117" s="137">
        <v>2.35</v>
      </c>
      <c r="AR117" s="137">
        <v>3.28</v>
      </c>
      <c r="AS117" s="137">
        <v>3.57</v>
      </c>
      <c r="AT117" s="155">
        <v>35.299999999999997</v>
      </c>
      <c r="AU117" s="137">
        <v>5.85</v>
      </c>
      <c r="AV117" s="137">
        <v>3.57</v>
      </c>
      <c r="AW117" s="155">
        <v>52.9</v>
      </c>
      <c r="AX117" s="156">
        <v>18.100000000000001</v>
      </c>
      <c r="AY117" s="137">
        <v>23.9</v>
      </c>
      <c r="AZ117" s="137">
        <v>5.13</v>
      </c>
      <c r="BA117" s="156">
        <v>12.2</v>
      </c>
      <c r="BB117" s="137">
        <v>8.4</v>
      </c>
      <c r="BC117" s="155">
        <v>69</v>
      </c>
      <c r="BD117" s="137">
        <v>1.53</v>
      </c>
      <c r="BE117" s="156">
        <v>3.69</v>
      </c>
      <c r="BF117" s="156">
        <f>DL117+DN117</f>
        <v>14.37</v>
      </c>
      <c r="BG117" s="137">
        <v>13.8</v>
      </c>
      <c r="BH117" s="138">
        <v>3457</v>
      </c>
      <c r="BI117" s="156">
        <v>5.71</v>
      </c>
      <c r="BJ117" s="155">
        <v>18.5</v>
      </c>
      <c r="BK117" s="137">
        <v>13.8</v>
      </c>
      <c r="BL117" s="137">
        <v>52.8</v>
      </c>
      <c r="BM117" s="187">
        <v>5.1700000000000001E-3</v>
      </c>
      <c r="BN117" s="155">
        <v>12.2</v>
      </c>
      <c r="BO117" s="155">
        <v>94.589999999999989</v>
      </c>
      <c r="BP117" s="137">
        <v>4.9000000000000004</v>
      </c>
      <c r="BQ117" s="156">
        <v>0.52</v>
      </c>
      <c r="BR117" s="160">
        <v>7269</v>
      </c>
      <c r="BS117" s="138">
        <f>CY117/9</f>
        <v>2731.5555555555557</v>
      </c>
      <c r="BT117" s="155">
        <v>92</v>
      </c>
      <c r="BU117" s="137">
        <v>15.8</v>
      </c>
      <c r="BV117" s="137">
        <v>52</v>
      </c>
      <c r="BW117" s="133">
        <v>2473</v>
      </c>
      <c r="BX117" s="155">
        <v>63.8</v>
      </c>
      <c r="BY117" s="155">
        <v>97.4</v>
      </c>
      <c r="BZ117" s="133">
        <v>2054</v>
      </c>
      <c r="CA117" s="162">
        <v>5264</v>
      </c>
      <c r="CB117" s="137">
        <v>0.54</v>
      </c>
      <c r="CC117" s="137">
        <v>0.43</v>
      </c>
      <c r="CD117" s="186" t="s">
        <v>1275</v>
      </c>
      <c r="CE117" s="186">
        <f>AL117+BN117+BV117+CC117+CB117</f>
        <v>98.570000000000007</v>
      </c>
      <c r="CF117" s="186" t="s">
        <v>1275</v>
      </c>
      <c r="CG117" s="186">
        <f>AM117+BI117+BE117+(DC117*100/AL117)+(CC117*100/AL117)</f>
        <v>101.68562874251495</v>
      </c>
      <c r="CH117" s="137">
        <v>2.6</v>
      </c>
      <c r="CI117" s="156">
        <f>CH117*100/AM117</f>
        <v>2.8856825749167592</v>
      </c>
      <c r="CJ117" s="137"/>
      <c r="CK117" s="138"/>
      <c r="CL117" s="137"/>
      <c r="CM117" s="137"/>
      <c r="CN117" s="186" t="s">
        <v>1275</v>
      </c>
      <c r="CO117" s="137">
        <v>0.49</v>
      </c>
      <c r="CP117" s="155">
        <v>5.7</v>
      </c>
      <c r="CQ117" s="137">
        <v>14.3</v>
      </c>
      <c r="CR117" s="155">
        <v>71.7</v>
      </c>
      <c r="CS117" s="137">
        <v>5.39</v>
      </c>
      <c r="CT117" s="156">
        <v>8.69</v>
      </c>
      <c r="CU117" s="137">
        <v>47.8</v>
      </c>
      <c r="CV117" s="137">
        <v>4.32</v>
      </c>
      <c r="CW117" s="137"/>
      <c r="CX117" s="186" t="s">
        <v>1275</v>
      </c>
      <c r="CY117" s="133">
        <v>24584</v>
      </c>
      <c r="CZ117" s="137">
        <v>3.94</v>
      </c>
      <c r="DA117" s="137"/>
      <c r="DB117" s="186" t="s">
        <v>1275</v>
      </c>
      <c r="DC117" s="191">
        <v>0.3</v>
      </c>
      <c r="DD117" s="133">
        <v>28196</v>
      </c>
      <c r="DE117" s="155">
        <v>51.9</v>
      </c>
      <c r="DF117" s="156">
        <v>7.85</v>
      </c>
      <c r="DG117" s="137">
        <v>1.83</v>
      </c>
      <c r="DH117" s="137">
        <f>DG117-CC117</f>
        <v>1.4000000000000001</v>
      </c>
      <c r="DI117" s="137"/>
      <c r="DJ117" s="186" t="s">
        <v>1275</v>
      </c>
      <c r="DK117" s="137">
        <v>2.04</v>
      </c>
      <c r="DL117" s="156">
        <v>14.1</v>
      </c>
      <c r="DM117" s="137">
        <v>83.6</v>
      </c>
      <c r="DN117" s="139">
        <v>0.27</v>
      </c>
      <c r="DO117" s="137">
        <v>40</v>
      </c>
      <c r="DP117" s="133">
        <v>99.6</v>
      </c>
      <c r="DQ117" s="160">
        <v>2029</v>
      </c>
      <c r="DR117" s="133"/>
      <c r="DS117" s="186" t="s">
        <v>1275</v>
      </c>
      <c r="DT117" s="160">
        <f>DU117*5</f>
        <v>7190</v>
      </c>
      <c r="DU117" s="133">
        <v>1438</v>
      </c>
      <c r="DV117" s="133">
        <v>777</v>
      </c>
      <c r="DW117" s="160">
        <v>696</v>
      </c>
      <c r="DX117" s="186" t="s">
        <v>1275</v>
      </c>
      <c r="DY117" s="138">
        <f>AK117*AN117*AM117*AL117/1000</f>
        <v>651.5943341599999</v>
      </c>
      <c r="DZ117" s="138">
        <f>AK117*AM117*AO117*AL117/1000</f>
        <v>907.24378583999999</v>
      </c>
      <c r="EA117" s="137"/>
      <c r="EB117" s="137"/>
      <c r="EC117" s="137"/>
      <c r="ED117" s="137"/>
      <c r="EE117" s="137"/>
      <c r="EF117" s="186" t="s">
        <v>1275</v>
      </c>
      <c r="EG117" s="137" t="s">
        <v>1023</v>
      </c>
      <c r="EH117" s="137" t="s">
        <v>1023</v>
      </c>
      <c r="EI117" s="137" t="s">
        <v>1023</v>
      </c>
      <c r="EJ117" s="137" t="s">
        <v>1023</v>
      </c>
      <c r="EK117" s="137" t="s">
        <v>1023</v>
      </c>
      <c r="EL117" s="137" t="s">
        <v>1023</v>
      </c>
      <c r="EM117" s="137" t="s">
        <v>1023</v>
      </c>
      <c r="EN117" s="137" t="s">
        <v>1023</v>
      </c>
      <c r="EO117" s="137" t="s">
        <v>1023</v>
      </c>
      <c r="EP117" s="137" t="s">
        <v>1023</v>
      </c>
      <c r="EQ117" s="137" t="s">
        <v>1023</v>
      </c>
      <c r="ER117" s="137" t="s">
        <v>1023</v>
      </c>
      <c r="ES117" s="137" t="s">
        <v>1023</v>
      </c>
      <c r="ET117" s="137" t="s">
        <v>1023</v>
      </c>
      <c r="EU117" s="137" t="s">
        <v>1023</v>
      </c>
      <c r="EV117" s="137" t="s">
        <v>1023</v>
      </c>
      <c r="EW117" s="137" t="s">
        <v>1023</v>
      </c>
      <c r="EX117" s="137" t="s">
        <v>1023</v>
      </c>
      <c r="EY117" s="137" t="s">
        <v>1023</v>
      </c>
      <c r="EZ117" s="137" t="s">
        <v>1023</v>
      </c>
      <c r="FA117" s="137" t="s">
        <v>1023</v>
      </c>
      <c r="FB117" s="186" t="s">
        <v>1275</v>
      </c>
      <c r="FC117" s="137"/>
      <c r="FD117" s="137"/>
      <c r="FE117" s="137"/>
      <c r="FF117" s="137"/>
      <c r="FG117" s="137"/>
      <c r="FH117" s="153"/>
      <c r="FI117" s="153"/>
      <c r="FJ117" s="372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 s="372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 s="5"/>
      <c r="HP117" s="17"/>
      <c r="HQ117" s="23"/>
      <c r="HR117" s="23"/>
      <c r="HS117" s="23"/>
      <c r="HT117" s="17"/>
      <c r="HU117" s="17"/>
      <c r="HV117" s="24"/>
      <c r="HW117" s="24"/>
      <c r="HX117" s="24"/>
      <c r="HY117" s="24"/>
      <c r="HZ117" s="24"/>
      <c r="IA117" s="24"/>
      <c r="IB117" s="24"/>
      <c r="IC117" s="24"/>
      <c r="ID117" s="24"/>
      <c r="IE117" s="24"/>
      <c r="IF117" s="24"/>
      <c r="IG117" s="24"/>
      <c r="IH117" s="24"/>
      <c r="II117" s="24"/>
      <c r="IJ117" s="24"/>
      <c r="IK117" s="24"/>
      <c r="IL117" s="24"/>
      <c r="IM117" s="24"/>
      <c r="IN117" s="25"/>
      <c r="IO117" s="25"/>
      <c r="IP117" s="294"/>
      <c r="IQ117" s="284"/>
      <c r="IR117" s="284"/>
      <c r="IS117" s="170"/>
      <c r="IT117" s="170"/>
      <c r="IU117" s="170"/>
      <c r="IV117" s="274"/>
      <c r="IW117" s="170"/>
      <c r="IX117" s="170"/>
      <c r="IY117"/>
      <c r="IZ117" s="281"/>
      <c r="JA117" s="170"/>
      <c r="JB117" s="170"/>
      <c r="JC117" s="170"/>
      <c r="JD117" s="170"/>
      <c r="JE117" s="170"/>
      <c r="JF117" s="276"/>
      <c r="JG117" s="170"/>
      <c r="JH117" s="170"/>
      <c r="JI117" s="170"/>
      <c r="JJ117" s="170"/>
      <c r="JK117"/>
      <c r="JL117"/>
      <c r="JM117" s="279"/>
      <c r="JN117"/>
      <c r="JO117"/>
      <c r="JP117"/>
      <c r="JQ117"/>
      <c r="JR117" s="170"/>
      <c r="JS117" s="170"/>
      <c r="JT117" s="170"/>
      <c r="JU117" s="170"/>
      <c r="JV117" s="170"/>
      <c r="JW117" s="170"/>
      <c r="JX117"/>
      <c r="JY117" s="170"/>
      <c r="JZ117" s="170"/>
      <c r="KA117" s="170"/>
      <c r="KB117" s="170"/>
      <c r="KC117" s="170"/>
      <c r="KD117" s="170"/>
      <c r="KE117"/>
    </row>
    <row r="118" spans="1:291" s="4" customFormat="1" x14ac:dyDescent="0.25">
      <c r="A118" s="311"/>
      <c r="B118" s="15" t="s">
        <v>1453</v>
      </c>
      <c r="C118" s="17" t="s">
        <v>195</v>
      </c>
      <c r="D118" s="26" t="s">
        <v>196</v>
      </c>
      <c r="E118" s="88">
        <v>43853</v>
      </c>
      <c r="F118" s="27">
        <v>44049</v>
      </c>
      <c r="G118" s="94">
        <f>DATEDIF(E118, F118, "m")</f>
        <v>6</v>
      </c>
      <c r="H118" s="16">
        <v>1</v>
      </c>
      <c r="I118" s="377"/>
      <c r="J118" s="20" t="s">
        <v>316</v>
      </c>
      <c r="K118" s="100"/>
      <c r="L118" s="121"/>
      <c r="N118" s="19"/>
      <c r="O118" s="22"/>
      <c r="P118" s="16"/>
      <c r="Q118" s="11"/>
      <c r="R118" s="11"/>
      <c r="S118" s="11"/>
      <c r="T118" s="145"/>
      <c r="U118" s="130"/>
      <c r="V118" s="130"/>
      <c r="W118" s="130"/>
      <c r="X118" s="131"/>
      <c r="Y118" s="129"/>
      <c r="Z118" s="132"/>
      <c r="AA118" s="129"/>
      <c r="AB118" s="133"/>
      <c r="AC118" s="134"/>
      <c r="AD118" s="135"/>
      <c r="AE118" s="136"/>
      <c r="AF118" s="204"/>
      <c r="AG118" s="204"/>
      <c r="AH118" s="204"/>
      <c r="AI118" s="204"/>
      <c r="AJ118" s="204"/>
      <c r="AK118" s="204"/>
      <c r="AL118" s="137"/>
      <c r="AM118" s="155"/>
      <c r="AN118" s="156"/>
      <c r="AO118" s="155"/>
      <c r="AP118" s="156"/>
      <c r="AQ118" s="137"/>
      <c r="AR118" s="137"/>
      <c r="AS118" s="137"/>
      <c r="AT118" s="155"/>
      <c r="AU118" s="137"/>
      <c r="AV118" s="137"/>
      <c r="AW118" s="155"/>
      <c r="AX118" s="156"/>
      <c r="AY118" s="137"/>
      <c r="AZ118" s="137"/>
      <c r="BA118" s="156"/>
      <c r="BB118" s="137"/>
      <c r="BC118" s="155"/>
      <c r="BD118" s="137"/>
      <c r="BE118" s="156"/>
      <c r="BF118" s="156"/>
      <c r="BG118" s="137"/>
      <c r="BH118" s="138"/>
      <c r="BI118" s="156"/>
      <c r="BJ118" s="155"/>
      <c r="BK118" s="137"/>
      <c r="BL118" s="137"/>
      <c r="BM118" s="187"/>
      <c r="BN118" s="155"/>
      <c r="BO118" s="155"/>
      <c r="BP118" s="137"/>
      <c r="BQ118" s="156"/>
      <c r="BR118" s="160"/>
      <c r="BS118" s="138"/>
      <c r="BT118" s="155"/>
      <c r="BU118" s="137"/>
      <c r="BV118" s="137"/>
      <c r="BW118" s="133"/>
      <c r="BX118" s="155"/>
      <c r="BY118" s="155"/>
      <c r="BZ118" s="133"/>
      <c r="CA118" s="162"/>
      <c r="CB118" s="137"/>
      <c r="CC118" s="137"/>
      <c r="CD118" s="186"/>
      <c r="CE118" s="186"/>
      <c r="CF118" s="186"/>
      <c r="CG118" s="186"/>
      <c r="CH118" s="137"/>
      <c r="CI118" s="156"/>
      <c r="CJ118" s="137"/>
      <c r="CK118" s="138"/>
      <c r="CL118" s="137"/>
      <c r="CM118" s="137"/>
      <c r="CN118" s="186"/>
      <c r="CO118" s="137"/>
      <c r="CP118" s="155"/>
      <c r="CQ118" s="137"/>
      <c r="CR118" s="155"/>
      <c r="CS118" s="137"/>
      <c r="CT118" s="156"/>
      <c r="CU118" s="137"/>
      <c r="CV118" s="137"/>
      <c r="CW118" s="137"/>
      <c r="CX118" s="186"/>
      <c r="CY118" s="133"/>
      <c r="CZ118" s="137"/>
      <c r="DA118" s="137"/>
      <c r="DB118" s="186"/>
      <c r="DC118" s="191"/>
      <c r="DD118" s="133"/>
      <c r="DE118" s="155"/>
      <c r="DF118" s="156"/>
      <c r="DG118" s="137"/>
      <c r="DH118" s="137"/>
      <c r="DI118" s="137"/>
      <c r="DJ118" s="186"/>
      <c r="DK118" s="137"/>
      <c r="DL118" s="156"/>
      <c r="DM118" s="137"/>
      <c r="DN118" s="139"/>
      <c r="DO118" s="137"/>
      <c r="DP118" s="133"/>
      <c r="DQ118" s="160"/>
      <c r="DR118" s="133"/>
      <c r="DS118" s="186"/>
      <c r="DT118" s="160"/>
      <c r="DU118" s="133"/>
      <c r="DV118" s="133"/>
      <c r="DW118" s="160"/>
      <c r="DX118" s="186"/>
      <c r="DY118" s="138"/>
      <c r="DZ118" s="138"/>
      <c r="EA118" s="137"/>
      <c r="EB118" s="137"/>
      <c r="EC118" s="137"/>
      <c r="ED118" s="137"/>
      <c r="EE118" s="137"/>
      <c r="EF118" s="186"/>
      <c r="EG118" s="137"/>
      <c r="EH118" s="137"/>
      <c r="EI118" s="137"/>
      <c r="EJ118" s="137"/>
      <c r="EK118" s="137"/>
      <c r="EL118" s="137"/>
      <c r="EM118" s="137"/>
      <c r="EN118" s="137"/>
      <c r="EO118" s="137"/>
      <c r="EP118" s="137"/>
      <c r="EQ118" s="137"/>
      <c r="ER118" s="137"/>
      <c r="ES118" s="137"/>
      <c r="ET118" s="137"/>
      <c r="EU118" s="137"/>
      <c r="EV118" s="137"/>
      <c r="EW118" s="137"/>
      <c r="EX118" s="137"/>
      <c r="EY118" s="137"/>
      <c r="EZ118" s="137"/>
      <c r="FA118" s="137"/>
      <c r="FB118" s="186"/>
      <c r="FC118" s="137"/>
      <c r="FD118" s="137"/>
      <c r="FE118" s="137"/>
      <c r="FF118" s="137"/>
      <c r="FG118" s="137"/>
      <c r="FH118" s="153"/>
      <c r="FI118" s="153"/>
      <c r="FJ118" s="5"/>
      <c r="GZ118" s="372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 s="5" t="s">
        <v>199</v>
      </c>
      <c r="HP118" s="121">
        <v>22</v>
      </c>
      <c r="HQ118" s="27">
        <v>43853</v>
      </c>
      <c r="HR118" s="27"/>
      <c r="HS118" s="27">
        <v>44049</v>
      </c>
      <c r="HT118" s="121">
        <v>6</v>
      </c>
      <c r="HU118" s="121">
        <v>1</v>
      </c>
      <c r="HV118" s="121">
        <v>0</v>
      </c>
      <c r="HW118" s="121">
        <v>0</v>
      </c>
      <c r="HX118" s="121">
        <v>0</v>
      </c>
      <c r="HY118" s="121">
        <v>0</v>
      </c>
      <c r="HZ118" s="121">
        <v>0</v>
      </c>
      <c r="IA118" s="121">
        <v>0</v>
      </c>
      <c r="IB118" s="121">
        <v>0</v>
      </c>
      <c r="IC118" s="121">
        <v>0</v>
      </c>
      <c r="ID118" s="121">
        <v>0</v>
      </c>
      <c r="IE118" s="4" t="s">
        <v>69</v>
      </c>
      <c r="IF118" s="121">
        <v>0</v>
      </c>
      <c r="IG118" s="19"/>
      <c r="II118" s="121">
        <v>0</v>
      </c>
      <c r="IJ118" s="4" t="s">
        <v>63</v>
      </c>
      <c r="IN118" s="121">
        <v>0</v>
      </c>
      <c r="IP118" s="294"/>
      <c r="IQ118" s="284"/>
      <c r="IR118" s="284"/>
      <c r="IS118" s="170"/>
      <c r="IT118" s="170"/>
      <c r="IU118" s="170"/>
      <c r="IV118" s="274"/>
      <c r="IW118" s="170"/>
      <c r="IX118" s="170"/>
      <c r="IY118"/>
      <c r="IZ118" s="281"/>
      <c r="JA118" s="170"/>
      <c r="JB118" s="170"/>
      <c r="JC118" s="170"/>
      <c r="JD118" s="170"/>
      <c r="JE118" s="170"/>
      <c r="JF118" s="276"/>
      <c r="JG118" s="170"/>
      <c r="JH118" s="170"/>
      <c r="JI118" s="170"/>
      <c r="JJ118" s="170"/>
      <c r="JK118"/>
      <c r="JL118"/>
      <c r="JM118" s="279"/>
      <c r="JN118"/>
      <c r="JO118"/>
      <c r="JP118"/>
      <c r="JQ118"/>
      <c r="JR118" s="170"/>
      <c r="JS118" s="170"/>
      <c r="JT118" s="170"/>
      <c r="JU118" s="170"/>
      <c r="JV118" s="170"/>
      <c r="JW118" s="170"/>
      <c r="JX118"/>
      <c r="JY118" s="170"/>
      <c r="JZ118" s="170"/>
      <c r="KA118" s="170"/>
      <c r="KB118" s="170"/>
      <c r="KC118" s="170"/>
      <c r="KD118" s="170"/>
      <c r="KE118"/>
    </row>
    <row r="119" spans="1:291" s="4" customFormat="1" x14ac:dyDescent="0.25">
      <c r="A119" s="311"/>
      <c r="B119" s="15" t="s">
        <v>1453</v>
      </c>
      <c r="C119" s="17" t="s">
        <v>195</v>
      </c>
      <c r="D119" s="26" t="s">
        <v>196</v>
      </c>
      <c r="E119" s="88">
        <v>43853</v>
      </c>
      <c r="F119" s="23"/>
      <c r="G119" s="94"/>
      <c r="H119" s="51"/>
      <c r="I119" s="377">
        <v>0</v>
      </c>
      <c r="J119" s="20">
        <v>44137</v>
      </c>
      <c r="K119" s="100">
        <f>DATEDIF(E119, J119, "m")</f>
        <v>9</v>
      </c>
      <c r="L119" s="121">
        <v>3</v>
      </c>
      <c r="M119" s="4" t="s">
        <v>203</v>
      </c>
      <c r="N119" s="19">
        <v>675</v>
      </c>
      <c r="O119" s="22"/>
      <c r="P119" s="16">
        <v>3</v>
      </c>
      <c r="Q119" s="11"/>
      <c r="R119" s="11"/>
      <c r="S119" s="11"/>
      <c r="T119" s="145">
        <v>13677</v>
      </c>
      <c r="U119" s="130" t="s">
        <v>199</v>
      </c>
      <c r="V119" s="130" t="s">
        <v>199</v>
      </c>
      <c r="W119" s="130" t="s">
        <v>1043</v>
      </c>
      <c r="X119" s="131">
        <v>9857286076</v>
      </c>
      <c r="Y119" s="129">
        <f ca="1">ROUNDDOWN(YEARFRAC(DATE(IF(VALUE(LEFT(X119,2))&lt;VALUE(RIGHT(YEAR(TODAY()),2)),"20","19")&amp;LEFT(X119,2),IF(VALUE(MID(X119,3,1))&gt;4,MID(X119,3,2)-50,MID(X119,3,2)),MID(X119,5,2)),Z119,1),0)</f>
        <v>22</v>
      </c>
      <c r="Z119" s="132">
        <v>44137</v>
      </c>
      <c r="AA119" s="129">
        <v>3</v>
      </c>
      <c r="AB119" s="133">
        <v>5</v>
      </c>
      <c r="AC119" s="134" t="s">
        <v>53</v>
      </c>
      <c r="AD119" s="135" t="s">
        <v>1022</v>
      </c>
      <c r="AE119" s="136" t="s">
        <v>1331</v>
      </c>
      <c r="AF119" s="200">
        <v>33.4</v>
      </c>
      <c r="AG119" s="200">
        <v>6.7</v>
      </c>
      <c r="AH119" s="200">
        <v>59.2</v>
      </c>
      <c r="AI119" s="200">
        <v>0.6</v>
      </c>
      <c r="AJ119" s="200">
        <v>0.1</v>
      </c>
      <c r="AK119" s="200">
        <v>17.329999999999998</v>
      </c>
      <c r="AL119" s="137">
        <v>34.1</v>
      </c>
      <c r="AM119" s="137">
        <v>88.7</v>
      </c>
      <c r="AN119" s="156">
        <v>33.200000000000003</v>
      </c>
      <c r="AO119" s="155">
        <v>66.8</v>
      </c>
      <c r="AP119" s="156">
        <f>AN119/AO119</f>
        <v>0.49700598802395218</v>
      </c>
      <c r="AQ119" s="137">
        <v>5.64</v>
      </c>
      <c r="AR119" s="186">
        <v>12.3</v>
      </c>
      <c r="AS119" s="137">
        <v>3.06</v>
      </c>
      <c r="AT119" s="155">
        <v>43.3</v>
      </c>
      <c r="AU119" s="137">
        <v>7.96</v>
      </c>
      <c r="AV119" s="137">
        <v>7.08</v>
      </c>
      <c r="AW119" s="137">
        <v>60.3</v>
      </c>
      <c r="AX119" s="137">
        <v>18.600000000000001</v>
      </c>
      <c r="AY119" s="137">
        <v>18.3</v>
      </c>
      <c r="AZ119" s="137">
        <v>2.86</v>
      </c>
      <c r="BA119" s="137">
        <v>21.8</v>
      </c>
      <c r="BB119" s="137">
        <v>5.37</v>
      </c>
      <c r="BC119" s="137">
        <v>54.2</v>
      </c>
      <c r="BD119" s="137">
        <v>5.12</v>
      </c>
      <c r="BE119" s="137">
        <v>6.93</v>
      </c>
      <c r="BF119" s="137">
        <f>DL119+DN119</f>
        <v>17.8</v>
      </c>
      <c r="BG119" s="137">
        <v>22.9</v>
      </c>
      <c r="BH119" s="138">
        <v>4063</v>
      </c>
      <c r="BI119" s="137">
        <v>3.07</v>
      </c>
      <c r="BJ119" s="137">
        <v>25.2</v>
      </c>
      <c r="BK119" s="137">
        <v>26.9</v>
      </c>
      <c r="BL119" s="137">
        <v>55.8</v>
      </c>
      <c r="BM119" s="139">
        <v>1.4E-2</v>
      </c>
      <c r="BN119" s="137">
        <v>6.49</v>
      </c>
      <c r="BO119" s="137">
        <v>88.13</v>
      </c>
      <c r="BP119" s="137">
        <v>10.6</v>
      </c>
      <c r="BQ119" s="137">
        <v>1.27</v>
      </c>
      <c r="BR119" s="138">
        <v>9621</v>
      </c>
      <c r="BS119" s="138">
        <f>CY119/9</f>
        <v>2706.7777777777778</v>
      </c>
      <c r="BT119" s="137">
        <v>79.599999999999994</v>
      </c>
      <c r="BU119" s="137">
        <v>19.3</v>
      </c>
      <c r="BV119" s="137">
        <v>58.1</v>
      </c>
      <c r="BW119" s="138">
        <v>1505</v>
      </c>
      <c r="BX119" s="137">
        <v>36.299999999999997</v>
      </c>
      <c r="BY119" s="137">
        <v>66.400000000000006</v>
      </c>
      <c r="BZ119" s="138">
        <v>5106</v>
      </c>
      <c r="CA119" s="138">
        <v>9949</v>
      </c>
      <c r="CB119" s="137">
        <v>0.77</v>
      </c>
      <c r="CC119" s="137">
        <v>0.2</v>
      </c>
      <c r="CD119" s="186" t="s">
        <v>1275</v>
      </c>
      <c r="CE119" s="186">
        <f>AL119+BN119+BV119+CC119+CB119</f>
        <v>99.66</v>
      </c>
      <c r="CF119" s="186" t="s">
        <v>1275</v>
      </c>
      <c r="CG119" s="186">
        <f>AM119+BI119+BE119+(DC119*100/AL119)+(CC119*100/AL119)</f>
        <v>99.521114369501461</v>
      </c>
      <c r="CH119" s="137">
        <v>1.86</v>
      </c>
      <c r="CI119" s="137">
        <f>CH119*100/AM119</f>
        <v>2.0969560315670801</v>
      </c>
      <c r="CJ119" s="137">
        <v>13.8</v>
      </c>
      <c r="CK119" s="138">
        <f>CJ119*BI119*AL119*AK119/1000</f>
        <v>25.036314797999999</v>
      </c>
      <c r="CL119" s="137">
        <v>1.1299999999999999</v>
      </c>
      <c r="CM119" s="137">
        <v>22.1</v>
      </c>
      <c r="CN119" s="186" t="s">
        <v>1275</v>
      </c>
      <c r="CO119" s="137">
        <v>0.5</v>
      </c>
      <c r="CP119" s="137">
        <v>5.56</v>
      </c>
      <c r="CQ119" s="137">
        <v>21.9</v>
      </c>
      <c r="CR119" s="137">
        <v>62.9</v>
      </c>
      <c r="CS119" s="137">
        <v>5.0999999999999996</v>
      </c>
      <c r="CT119" s="137">
        <v>10</v>
      </c>
      <c r="CU119" s="137">
        <v>67.8</v>
      </c>
      <c r="CV119" s="137">
        <v>0.8</v>
      </c>
      <c r="CW119" s="137"/>
      <c r="CX119" s="186" t="s">
        <v>1275</v>
      </c>
      <c r="CY119" s="133">
        <v>24361</v>
      </c>
      <c r="CZ119" s="137">
        <v>4.46</v>
      </c>
      <c r="DA119" s="137">
        <v>17.5</v>
      </c>
      <c r="DB119" s="186" t="s">
        <v>1275</v>
      </c>
      <c r="DC119" s="139">
        <v>0.08</v>
      </c>
      <c r="DD119" s="138">
        <v>62821</v>
      </c>
      <c r="DE119" s="137">
        <v>71.3</v>
      </c>
      <c r="DF119" s="137">
        <v>12.2</v>
      </c>
      <c r="DG119" s="137">
        <v>0.9</v>
      </c>
      <c r="DH119" s="137">
        <f>DG119-CC119</f>
        <v>0.7</v>
      </c>
      <c r="DI119" s="137"/>
      <c r="DJ119" s="186" t="s">
        <v>1275</v>
      </c>
      <c r="DK119" s="137">
        <v>0.86</v>
      </c>
      <c r="DL119" s="137">
        <v>17.8</v>
      </c>
      <c r="DM119" s="137">
        <v>81.3</v>
      </c>
      <c r="DN119" s="139">
        <v>0</v>
      </c>
      <c r="DO119" s="137">
        <v>24.3</v>
      </c>
      <c r="DP119" s="137">
        <v>99.3</v>
      </c>
      <c r="DQ119" s="138">
        <v>2472</v>
      </c>
      <c r="DR119" s="133"/>
      <c r="DS119" s="186" t="s">
        <v>1275</v>
      </c>
      <c r="DT119" s="138">
        <f>DU119*5</f>
        <v>7255</v>
      </c>
      <c r="DU119" s="138">
        <v>1451</v>
      </c>
      <c r="DV119" s="138">
        <v>1172</v>
      </c>
      <c r="DW119" s="138">
        <v>211</v>
      </c>
      <c r="DX119" s="186" t="s">
        <v>1275</v>
      </c>
      <c r="DY119" s="138">
        <f>AK119*AN119*AM119*AL119/1000</f>
        <v>1740.26203252</v>
      </c>
      <c r="DZ119" s="138">
        <f>AK119*AM119*AO119*AL119/1000</f>
        <v>3501.4910774799996</v>
      </c>
      <c r="EA119" s="137"/>
      <c r="EB119" s="137"/>
      <c r="EC119" s="137"/>
      <c r="ED119" s="137"/>
      <c r="EE119" s="137"/>
      <c r="EF119" s="186" t="s">
        <v>1275</v>
      </c>
      <c r="EG119" s="137" t="s">
        <v>1023</v>
      </c>
      <c r="EH119" s="137" t="s">
        <v>1023</v>
      </c>
      <c r="EI119" s="137" t="s">
        <v>1023</v>
      </c>
      <c r="EJ119" s="137" t="s">
        <v>1023</v>
      </c>
      <c r="EK119" s="137" t="s">
        <v>1023</v>
      </c>
      <c r="EL119" s="137" t="s">
        <v>1023</v>
      </c>
      <c r="EM119" s="137" t="s">
        <v>1023</v>
      </c>
      <c r="EN119" s="137" t="s">
        <v>1023</v>
      </c>
      <c r="EO119" s="137" t="s">
        <v>1023</v>
      </c>
      <c r="EP119" s="137" t="s">
        <v>1023</v>
      </c>
      <c r="EQ119" s="137" t="s">
        <v>1023</v>
      </c>
      <c r="ER119" s="137" t="s">
        <v>1023</v>
      </c>
      <c r="ES119" s="137" t="s">
        <v>1023</v>
      </c>
      <c r="ET119" s="137" t="s">
        <v>1023</v>
      </c>
      <c r="EU119" s="137" t="s">
        <v>1023</v>
      </c>
      <c r="EV119" s="137" t="s">
        <v>1023</v>
      </c>
      <c r="EW119" s="137" t="s">
        <v>1023</v>
      </c>
      <c r="EX119" s="137" t="s">
        <v>1023</v>
      </c>
      <c r="EY119" s="137" t="s">
        <v>1023</v>
      </c>
      <c r="EZ119" s="137" t="s">
        <v>1023</v>
      </c>
      <c r="FA119" s="137" t="s">
        <v>1023</v>
      </c>
      <c r="FB119" s="186" t="s">
        <v>1275</v>
      </c>
      <c r="FC119" s="137"/>
      <c r="FD119" s="137"/>
      <c r="FE119" s="137"/>
      <c r="FF119" s="137"/>
      <c r="FG119" s="137"/>
      <c r="FH119" s="190"/>
      <c r="FI119" s="190"/>
      <c r="FJ119" s="372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 s="372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 s="5"/>
      <c r="HP119" s="17"/>
      <c r="HQ119" s="23"/>
      <c r="HR119" s="23"/>
      <c r="HS119" s="23"/>
      <c r="HT119" s="17"/>
      <c r="HU119" s="17"/>
      <c r="HV119" s="24"/>
      <c r="HW119" s="24"/>
      <c r="HX119" s="24"/>
      <c r="HY119" s="24"/>
      <c r="HZ119" s="24"/>
      <c r="IA119" s="24"/>
      <c r="IB119" s="24"/>
      <c r="IC119" s="24"/>
      <c r="ID119" s="24"/>
      <c r="IE119" s="24"/>
      <c r="IF119" s="24"/>
      <c r="IG119" s="24"/>
      <c r="IH119" s="24"/>
      <c r="II119" s="24"/>
      <c r="IJ119" s="24"/>
      <c r="IK119" s="24"/>
      <c r="IL119" s="24"/>
      <c r="IM119" s="24"/>
      <c r="IN119" s="25"/>
      <c r="IO119" s="25"/>
      <c r="IP119" s="294"/>
      <c r="IQ119" s="284"/>
      <c r="IR119" s="284"/>
      <c r="IS119" s="170"/>
      <c r="IT119" s="170"/>
      <c r="IU119" s="170"/>
      <c r="IV119" s="274"/>
      <c r="IW119" s="170"/>
      <c r="IX119" s="170"/>
      <c r="IY119"/>
      <c r="IZ119" s="281"/>
      <c r="JA119" s="170"/>
      <c r="JB119" s="170"/>
      <c r="JC119" s="170"/>
      <c r="JD119" s="170"/>
      <c r="JE119" s="170"/>
      <c r="JF119" s="276"/>
      <c r="JG119" s="170"/>
      <c r="JH119" s="170"/>
      <c r="JI119" s="170"/>
      <c r="JJ119" s="170"/>
      <c r="JK119"/>
      <c r="JL119"/>
      <c r="JM119" s="279"/>
      <c r="JN119"/>
      <c r="JO119"/>
      <c r="JP119"/>
      <c r="JQ119"/>
      <c r="JR119" s="170"/>
      <c r="JS119" s="170"/>
      <c r="JT119" s="170"/>
      <c r="JU119" s="170"/>
      <c r="JV119" s="170"/>
      <c r="JW119" s="170"/>
      <c r="JX119"/>
      <c r="JY119" s="170"/>
      <c r="JZ119" s="170"/>
      <c r="KA119" s="170"/>
      <c r="KB119" s="170"/>
      <c r="KC119" s="170"/>
      <c r="KD119" s="170"/>
      <c r="KE119"/>
    </row>
    <row r="120" spans="1:291" s="4" customFormat="1" x14ac:dyDescent="0.25">
      <c r="A120" s="311"/>
      <c r="B120" s="15" t="s">
        <v>1453</v>
      </c>
      <c r="C120" s="17" t="s">
        <v>195</v>
      </c>
      <c r="D120" s="26" t="s">
        <v>196</v>
      </c>
      <c r="E120" s="88">
        <v>43853</v>
      </c>
      <c r="F120" s="27">
        <v>44180</v>
      </c>
      <c r="G120" s="94">
        <f>DATEDIF(E120, F120, "m")</f>
        <v>10</v>
      </c>
      <c r="H120" s="16">
        <v>0</v>
      </c>
      <c r="I120" s="377"/>
      <c r="J120" s="20" t="s">
        <v>316</v>
      </c>
      <c r="K120" s="100"/>
      <c r="L120" s="121"/>
      <c r="N120" s="19"/>
      <c r="O120" s="22"/>
      <c r="P120" s="16"/>
      <c r="Q120" s="11"/>
      <c r="R120" s="11"/>
      <c r="S120" s="11"/>
      <c r="T120" s="145"/>
      <c r="U120" s="130"/>
      <c r="V120" s="130"/>
      <c r="W120" s="130"/>
      <c r="X120" s="131"/>
      <c r="Y120" s="129"/>
      <c r="Z120" s="132"/>
      <c r="AA120" s="129"/>
      <c r="AB120" s="133"/>
      <c r="AC120" s="134"/>
      <c r="AD120" s="135"/>
      <c r="AE120" s="136"/>
      <c r="AF120" s="204"/>
      <c r="AG120" s="204"/>
      <c r="AH120" s="204"/>
      <c r="AI120" s="204"/>
      <c r="AJ120" s="204"/>
      <c r="AK120" s="204"/>
      <c r="AL120" s="137"/>
      <c r="AM120" s="137"/>
      <c r="AN120" s="156"/>
      <c r="AO120" s="155"/>
      <c r="AP120" s="156"/>
      <c r="AQ120" s="137"/>
      <c r="AR120" s="186"/>
      <c r="AS120" s="137"/>
      <c r="AT120" s="155"/>
      <c r="AU120" s="137"/>
      <c r="AV120" s="137"/>
      <c r="AW120" s="137"/>
      <c r="AX120" s="137"/>
      <c r="AY120" s="137"/>
      <c r="AZ120" s="137"/>
      <c r="BA120" s="137"/>
      <c r="BB120" s="137"/>
      <c r="BC120" s="137"/>
      <c r="BD120" s="137"/>
      <c r="BE120" s="137"/>
      <c r="BF120" s="137"/>
      <c r="BG120" s="137"/>
      <c r="BH120" s="138"/>
      <c r="BI120" s="137"/>
      <c r="BJ120" s="137"/>
      <c r="BK120" s="137"/>
      <c r="BL120" s="137"/>
      <c r="BM120" s="139"/>
      <c r="BN120" s="137"/>
      <c r="BO120" s="137"/>
      <c r="BP120" s="137"/>
      <c r="BQ120" s="137"/>
      <c r="BR120" s="138"/>
      <c r="BS120" s="138"/>
      <c r="BT120" s="137"/>
      <c r="BU120" s="137"/>
      <c r="BV120" s="137"/>
      <c r="BW120" s="138"/>
      <c r="BX120" s="137"/>
      <c r="BY120" s="137"/>
      <c r="BZ120" s="138"/>
      <c r="CA120" s="138"/>
      <c r="CB120" s="137"/>
      <c r="CC120" s="137"/>
      <c r="CD120" s="186"/>
      <c r="CE120" s="186"/>
      <c r="CF120" s="186"/>
      <c r="CG120" s="186"/>
      <c r="CH120" s="137"/>
      <c r="CI120" s="137"/>
      <c r="CJ120" s="137"/>
      <c r="CK120" s="138"/>
      <c r="CL120" s="137"/>
      <c r="CM120" s="137"/>
      <c r="CN120" s="186"/>
      <c r="CO120" s="137"/>
      <c r="CP120" s="137"/>
      <c r="CQ120" s="137"/>
      <c r="CR120" s="137"/>
      <c r="CS120" s="137"/>
      <c r="CT120" s="137"/>
      <c r="CU120" s="137"/>
      <c r="CV120" s="137"/>
      <c r="CW120" s="137"/>
      <c r="CX120" s="186"/>
      <c r="CY120" s="133"/>
      <c r="CZ120" s="137"/>
      <c r="DA120" s="137"/>
      <c r="DB120" s="186"/>
      <c r="DC120" s="139"/>
      <c r="DD120" s="138"/>
      <c r="DE120" s="137"/>
      <c r="DF120" s="137"/>
      <c r="DG120" s="137"/>
      <c r="DH120" s="137"/>
      <c r="DI120" s="137"/>
      <c r="DJ120" s="186"/>
      <c r="DK120" s="137"/>
      <c r="DL120" s="137"/>
      <c r="DM120" s="137"/>
      <c r="DN120" s="139"/>
      <c r="DO120" s="137"/>
      <c r="DP120" s="137"/>
      <c r="DQ120" s="138"/>
      <c r="DR120" s="133"/>
      <c r="DS120" s="186"/>
      <c r="DT120" s="138"/>
      <c r="DU120" s="138"/>
      <c r="DV120" s="138"/>
      <c r="DW120" s="138"/>
      <c r="DX120" s="186"/>
      <c r="DY120" s="138"/>
      <c r="DZ120" s="138"/>
      <c r="EA120" s="137"/>
      <c r="EB120" s="137"/>
      <c r="EC120" s="137"/>
      <c r="ED120" s="137"/>
      <c r="EE120" s="137"/>
      <c r="EF120" s="186"/>
      <c r="EG120" s="137"/>
      <c r="EH120" s="137"/>
      <c r="EI120" s="137"/>
      <c r="EJ120" s="137"/>
      <c r="EK120" s="137"/>
      <c r="EL120" s="137"/>
      <c r="EM120" s="137"/>
      <c r="EN120" s="137"/>
      <c r="EO120" s="137"/>
      <c r="EP120" s="137"/>
      <c r="EQ120" s="137"/>
      <c r="ER120" s="137"/>
      <c r="ES120" s="137"/>
      <c r="ET120" s="137"/>
      <c r="EU120" s="137"/>
      <c r="EV120" s="137"/>
      <c r="EW120" s="137"/>
      <c r="EX120" s="137"/>
      <c r="EY120" s="137"/>
      <c r="EZ120" s="137"/>
      <c r="FA120" s="137"/>
      <c r="FB120" s="186"/>
      <c r="FC120" s="137"/>
      <c r="FD120" s="137"/>
      <c r="FE120" s="137"/>
      <c r="FF120" s="137"/>
      <c r="FG120" s="137"/>
      <c r="FH120" s="190"/>
      <c r="FI120" s="190"/>
      <c r="FJ120" s="5"/>
      <c r="GZ120" s="372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 s="5" t="s">
        <v>199</v>
      </c>
      <c r="HP120" s="121">
        <v>22</v>
      </c>
      <c r="HQ120" s="27">
        <v>43853</v>
      </c>
      <c r="HR120" s="27"/>
      <c r="HS120" s="27">
        <v>44180</v>
      </c>
      <c r="HT120" s="121">
        <v>11</v>
      </c>
      <c r="HU120" s="121">
        <v>0</v>
      </c>
      <c r="HV120" s="121">
        <v>1</v>
      </c>
      <c r="HW120" s="121">
        <v>0</v>
      </c>
      <c r="HX120" s="121">
        <v>0</v>
      </c>
      <c r="HY120" s="121">
        <v>1</v>
      </c>
      <c r="HZ120" s="121">
        <v>0</v>
      </c>
      <c r="IA120" s="121">
        <v>0</v>
      </c>
      <c r="IB120" s="121">
        <v>1</v>
      </c>
      <c r="IC120" s="121">
        <v>1</v>
      </c>
      <c r="ID120" s="121">
        <v>0</v>
      </c>
      <c r="IE120" s="4" t="s">
        <v>83</v>
      </c>
      <c r="IF120" s="121">
        <v>0</v>
      </c>
      <c r="IG120" s="19"/>
      <c r="II120" s="121">
        <v>1</v>
      </c>
      <c r="IJ120" s="4" t="s">
        <v>204</v>
      </c>
      <c r="IK120" s="4" t="s">
        <v>80</v>
      </c>
      <c r="IL120" s="4" t="s">
        <v>205</v>
      </c>
      <c r="IN120" s="121">
        <v>0</v>
      </c>
      <c r="IP120" s="294"/>
      <c r="IQ120" s="284"/>
      <c r="IR120" s="284"/>
      <c r="IS120" s="170"/>
      <c r="IT120" s="170"/>
      <c r="IU120" s="170"/>
      <c r="IV120" s="274"/>
      <c r="IW120" s="170"/>
      <c r="IX120" s="170"/>
      <c r="IY120"/>
      <c r="IZ120" s="281"/>
      <c r="JA120" s="170"/>
      <c r="JB120" s="170"/>
      <c r="JC120" s="170"/>
      <c r="JD120" s="170"/>
      <c r="JE120" s="170"/>
      <c r="JF120" s="276"/>
      <c r="JG120" s="170"/>
      <c r="JH120" s="170"/>
      <c r="JI120" s="170"/>
      <c r="JJ120" s="170"/>
      <c r="JK120"/>
      <c r="JL120"/>
      <c r="JM120" s="279"/>
      <c r="JN120"/>
      <c r="JO120"/>
      <c r="JP120"/>
      <c r="JQ120"/>
      <c r="JR120" s="170"/>
      <c r="JS120" s="170"/>
      <c r="JT120" s="170"/>
      <c r="JU120" s="170"/>
      <c r="JV120" s="170"/>
      <c r="JW120" s="170"/>
      <c r="JX120"/>
      <c r="JY120" s="170"/>
      <c r="JZ120" s="170"/>
      <c r="KA120" s="170"/>
      <c r="KB120" s="170"/>
      <c r="KC120" s="170"/>
      <c r="KD120" s="170"/>
      <c r="KE120"/>
    </row>
    <row r="121" spans="1:291" s="4" customFormat="1" x14ac:dyDescent="0.25">
      <c r="A121" s="311"/>
      <c r="B121" s="15" t="s">
        <v>1453</v>
      </c>
      <c r="C121" s="17" t="s">
        <v>195</v>
      </c>
      <c r="D121" s="26" t="s">
        <v>196</v>
      </c>
      <c r="E121" s="88">
        <v>43853</v>
      </c>
      <c r="F121" s="27">
        <v>44264</v>
      </c>
      <c r="G121" s="94">
        <f>DATEDIF(E121, F121, "m")</f>
        <v>13</v>
      </c>
      <c r="H121" s="16">
        <v>0</v>
      </c>
      <c r="I121" s="377"/>
      <c r="J121" s="20" t="s">
        <v>316</v>
      </c>
      <c r="K121" s="100"/>
      <c r="L121" s="121"/>
      <c r="N121" s="19"/>
      <c r="O121" s="22"/>
      <c r="P121" s="16"/>
      <c r="Q121" s="11"/>
      <c r="R121" s="11"/>
      <c r="S121" s="11"/>
      <c r="T121" s="145"/>
      <c r="U121" s="130"/>
      <c r="V121" s="130"/>
      <c r="W121" s="130"/>
      <c r="X121" s="131"/>
      <c r="Y121" s="129"/>
      <c r="Z121" s="132"/>
      <c r="AA121" s="129"/>
      <c r="AB121" s="133"/>
      <c r="AC121" s="134"/>
      <c r="AD121" s="135"/>
      <c r="AE121" s="136"/>
      <c r="AF121" s="137"/>
      <c r="AG121" s="137"/>
      <c r="AH121" s="137"/>
      <c r="AI121" s="137"/>
      <c r="AJ121" s="137"/>
      <c r="AK121" s="137"/>
      <c r="AL121" s="137"/>
      <c r="AM121" s="137"/>
      <c r="AN121" s="156"/>
      <c r="AO121" s="155"/>
      <c r="AP121" s="156"/>
      <c r="AQ121" s="137"/>
      <c r="AR121" s="186"/>
      <c r="AS121" s="137"/>
      <c r="AT121" s="155"/>
      <c r="AU121" s="137"/>
      <c r="AV121" s="137"/>
      <c r="AW121" s="137"/>
      <c r="AX121" s="137"/>
      <c r="AY121" s="137"/>
      <c r="AZ121" s="137"/>
      <c r="BA121" s="137"/>
      <c r="BB121" s="137"/>
      <c r="BC121" s="137"/>
      <c r="BD121" s="137"/>
      <c r="BE121" s="137"/>
      <c r="BF121" s="137"/>
      <c r="BG121" s="137"/>
      <c r="BH121" s="138"/>
      <c r="BI121" s="137"/>
      <c r="BJ121" s="137"/>
      <c r="BK121" s="137"/>
      <c r="BL121" s="137"/>
      <c r="BM121" s="139"/>
      <c r="BN121" s="137"/>
      <c r="BO121" s="137"/>
      <c r="BP121" s="137"/>
      <c r="BQ121" s="137"/>
      <c r="BR121" s="138"/>
      <c r="BS121" s="138"/>
      <c r="BT121" s="137"/>
      <c r="BU121" s="137"/>
      <c r="BV121" s="137"/>
      <c r="BW121" s="138"/>
      <c r="BX121" s="137"/>
      <c r="BY121" s="137"/>
      <c r="BZ121" s="138"/>
      <c r="CA121" s="138"/>
      <c r="CB121" s="137"/>
      <c r="CC121" s="137"/>
      <c r="CD121" s="186"/>
      <c r="CE121" s="186"/>
      <c r="CF121" s="186"/>
      <c r="CG121" s="186"/>
      <c r="CH121" s="137"/>
      <c r="CI121" s="137"/>
      <c r="CJ121" s="137"/>
      <c r="CK121" s="138"/>
      <c r="CL121" s="137"/>
      <c r="CM121" s="137"/>
      <c r="CN121" s="186"/>
      <c r="CO121" s="137"/>
      <c r="CP121" s="137"/>
      <c r="CQ121" s="137"/>
      <c r="CR121" s="137"/>
      <c r="CS121" s="137"/>
      <c r="CT121" s="137"/>
      <c r="CU121" s="137"/>
      <c r="CV121" s="137"/>
      <c r="CW121" s="137"/>
      <c r="CX121" s="186"/>
      <c r="CY121" s="133"/>
      <c r="CZ121" s="137"/>
      <c r="DA121" s="137"/>
      <c r="DB121" s="186"/>
      <c r="DC121" s="139"/>
      <c r="DD121" s="138"/>
      <c r="DE121" s="137"/>
      <c r="DF121" s="137"/>
      <c r="DG121" s="137"/>
      <c r="DH121" s="137"/>
      <c r="DI121" s="137"/>
      <c r="DJ121" s="186"/>
      <c r="DK121" s="137"/>
      <c r="DL121" s="137"/>
      <c r="DM121" s="137"/>
      <c r="DN121" s="139"/>
      <c r="DO121" s="137"/>
      <c r="DP121" s="137"/>
      <c r="DQ121" s="138"/>
      <c r="DR121" s="133"/>
      <c r="DS121" s="186"/>
      <c r="DT121" s="138"/>
      <c r="DU121" s="138"/>
      <c r="DV121" s="138"/>
      <c r="DW121" s="138"/>
      <c r="DX121" s="186"/>
      <c r="DY121" s="138"/>
      <c r="DZ121" s="138"/>
      <c r="EA121" s="137"/>
      <c r="EB121" s="137"/>
      <c r="EC121" s="137"/>
      <c r="ED121" s="137"/>
      <c r="EE121" s="137"/>
      <c r="EF121" s="186"/>
      <c r="EG121" s="137"/>
      <c r="EH121" s="137"/>
      <c r="EI121" s="137"/>
      <c r="EJ121" s="137"/>
      <c r="EK121" s="137"/>
      <c r="EL121" s="137"/>
      <c r="EM121" s="137"/>
      <c r="EN121" s="137"/>
      <c r="EO121" s="137"/>
      <c r="EP121" s="137"/>
      <c r="EQ121" s="137"/>
      <c r="ER121" s="137"/>
      <c r="ES121" s="137"/>
      <c r="ET121" s="137"/>
      <c r="EU121" s="137"/>
      <c r="EV121" s="137"/>
      <c r="EW121" s="137"/>
      <c r="EX121" s="137"/>
      <c r="EY121" s="137"/>
      <c r="EZ121" s="137"/>
      <c r="FA121" s="137"/>
      <c r="FB121" s="186"/>
      <c r="FC121" s="137"/>
      <c r="FD121" s="137"/>
      <c r="FE121" s="137"/>
      <c r="FF121" s="137"/>
      <c r="FG121" s="137"/>
      <c r="FH121" s="190"/>
      <c r="FI121" s="190"/>
      <c r="FJ121" s="5"/>
      <c r="GZ121" s="372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 s="5" t="s">
        <v>199</v>
      </c>
      <c r="HP121" s="121">
        <v>22</v>
      </c>
      <c r="HQ121" s="27">
        <v>44219</v>
      </c>
      <c r="HR121" s="27"/>
      <c r="HS121" s="27">
        <v>44264</v>
      </c>
      <c r="HT121" s="121">
        <v>14</v>
      </c>
      <c r="HU121" s="121">
        <v>0</v>
      </c>
      <c r="HV121" s="121">
        <v>1</v>
      </c>
      <c r="HW121" s="121">
        <v>0</v>
      </c>
      <c r="HX121" s="121">
        <v>1</v>
      </c>
      <c r="HY121" s="121">
        <v>0</v>
      </c>
      <c r="HZ121" s="121">
        <v>0</v>
      </c>
      <c r="IA121" s="121">
        <v>0</v>
      </c>
      <c r="IB121" s="121">
        <v>1</v>
      </c>
      <c r="IC121" s="121">
        <v>1</v>
      </c>
      <c r="ID121" s="121">
        <v>1</v>
      </c>
      <c r="IE121" s="4" t="s">
        <v>62</v>
      </c>
      <c r="IF121" s="121">
        <v>0</v>
      </c>
      <c r="IG121" s="19"/>
      <c r="II121" s="121">
        <v>1</v>
      </c>
      <c r="IJ121" s="4" t="s">
        <v>206</v>
      </c>
      <c r="IK121" s="4" t="s">
        <v>80</v>
      </c>
      <c r="IN121" s="121">
        <v>0</v>
      </c>
      <c r="IO121" s="4" t="s">
        <v>207</v>
      </c>
      <c r="IP121" s="294"/>
      <c r="IQ121" s="284"/>
      <c r="IR121" s="284"/>
      <c r="IS121" s="170"/>
      <c r="IT121" s="170"/>
      <c r="IU121" s="170"/>
      <c r="IV121" s="274"/>
      <c r="IW121" s="170"/>
      <c r="IX121" s="170"/>
      <c r="IY121"/>
      <c r="IZ121" s="281"/>
      <c r="JA121" s="170"/>
      <c r="JB121" s="170"/>
      <c r="JC121" s="170"/>
      <c r="JD121" s="170"/>
      <c r="JE121" s="170"/>
      <c r="JF121" s="276"/>
      <c r="JG121" s="170"/>
      <c r="JH121" s="170"/>
      <c r="JI121" s="170"/>
      <c r="JJ121" s="170"/>
      <c r="JK121"/>
      <c r="JL121"/>
      <c r="JM121" s="279"/>
      <c r="JN121"/>
      <c r="JO121"/>
      <c r="JP121"/>
      <c r="JQ121"/>
      <c r="JR121" s="170"/>
      <c r="JS121" s="170"/>
      <c r="JT121" s="170"/>
      <c r="JU121" s="170"/>
      <c r="JV121" s="170"/>
      <c r="JW121" s="170"/>
      <c r="JX121"/>
      <c r="JY121" s="170"/>
      <c r="JZ121" s="170"/>
      <c r="KA121" s="170"/>
      <c r="KB121" s="170"/>
      <c r="KC121" s="170"/>
      <c r="KD121" s="170"/>
      <c r="KE121"/>
    </row>
    <row r="122" spans="1:291" s="4" customFormat="1" x14ac:dyDescent="0.25">
      <c r="A122" s="311"/>
      <c r="B122" s="15" t="s">
        <v>1453</v>
      </c>
      <c r="C122" s="17" t="s">
        <v>195</v>
      </c>
      <c r="D122" s="26" t="s">
        <v>196</v>
      </c>
      <c r="E122" s="111">
        <v>44313</v>
      </c>
      <c r="F122" s="23"/>
      <c r="G122" s="94"/>
      <c r="H122" s="51"/>
      <c r="I122" s="377">
        <v>0</v>
      </c>
      <c r="J122" s="20">
        <v>44697</v>
      </c>
      <c r="K122" s="100">
        <f t="shared" ref="K122:K129" si="10">DATEDIF(E122, J122, "m")</f>
        <v>12</v>
      </c>
      <c r="L122" s="121">
        <v>4</v>
      </c>
      <c r="M122" s="4" t="s">
        <v>208</v>
      </c>
      <c r="N122" s="19">
        <v>222</v>
      </c>
      <c r="O122" s="22">
        <v>4</v>
      </c>
      <c r="P122" s="16">
        <v>3</v>
      </c>
      <c r="Q122" s="11"/>
      <c r="R122" s="11"/>
      <c r="S122" s="11"/>
      <c r="T122" s="145">
        <v>17400</v>
      </c>
      <c r="U122" s="130">
        <v>10080</v>
      </c>
      <c r="V122" s="130" t="s">
        <v>199</v>
      </c>
      <c r="W122" s="130" t="s">
        <v>1043</v>
      </c>
      <c r="X122" s="129">
        <v>9857286076</v>
      </c>
      <c r="Y122" s="129">
        <f ca="1">ROUNDDOWN(YEARFRAC(DATE(IF(VALUE(LEFT(X122,2))&lt;VALUE(RIGHT(YEAR(TODAY()),2)),"20","19")&amp;LEFT(X122,2),IF(VALUE(MID(X122,3,1))&gt;4,MID(X122,3,2)-50,MID(X122,3,2)),MID(X122,5,2)),Z122,1),0)</f>
        <v>23</v>
      </c>
      <c r="Z122" s="132">
        <v>44697</v>
      </c>
      <c r="AA122" s="129" t="e">
        <f>COUNTIFS(#REF!,X122)</f>
        <v>#REF!</v>
      </c>
      <c r="AB122" s="133">
        <f>DATEDIF(_xlfn.MINIFS(Z:Z,X:X,X122), Z122,  "m")</f>
        <v>23</v>
      </c>
      <c r="AC122" s="134" t="s">
        <v>209</v>
      </c>
      <c r="AD122" s="135" t="s">
        <v>1025</v>
      </c>
      <c r="AE122" s="136" t="s">
        <v>65</v>
      </c>
      <c r="AF122" s="185">
        <v>15.4</v>
      </c>
      <c r="AG122" s="185">
        <v>15.4</v>
      </c>
      <c r="AH122" s="185">
        <v>68.400000000000006</v>
      </c>
      <c r="AI122" s="185">
        <v>0.5</v>
      </c>
      <c r="AJ122" s="185">
        <v>0.3</v>
      </c>
      <c r="AK122" s="185">
        <v>6.09</v>
      </c>
      <c r="AL122" s="133">
        <v>15.5</v>
      </c>
      <c r="AM122" s="137">
        <v>85.4</v>
      </c>
      <c r="AN122" s="137">
        <v>15.2</v>
      </c>
      <c r="AO122" s="137">
        <v>84.8</v>
      </c>
      <c r="AP122" s="137">
        <f>AN122/AO122</f>
        <v>0.17924528301886791</v>
      </c>
      <c r="AQ122" s="137">
        <v>7.33</v>
      </c>
      <c r="AR122" s="137">
        <v>4.99</v>
      </c>
      <c r="AS122" s="137">
        <v>0.79</v>
      </c>
      <c r="AT122" s="137">
        <v>30.9</v>
      </c>
      <c r="AU122" s="137">
        <v>21.9</v>
      </c>
      <c r="AV122" s="137">
        <v>6.36</v>
      </c>
      <c r="AW122" s="137">
        <v>34.799999999999997</v>
      </c>
      <c r="AX122" s="137">
        <v>54.4</v>
      </c>
      <c r="AY122" s="137">
        <v>9.4700000000000006</v>
      </c>
      <c r="AZ122" s="137">
        <v>1.32</v>
      </c>
      <c r="BA122" s="137">
        <v>12.7</v>
      </c>
      <c r="BB122" s="137">
        <v>10.3</v>
      </c>
      <c r="BC122" s="137">
        <v>51.1</v>
      </c>
      <c r="BD122" s="137">
        <v>5.49</v>
      </c>
      <c r="BE122" s="137">
        <v>1.63</v>
      </c>
      <c r="BF122" s="137">
        <f>DL122+DN122</f>
        <v>8.7899999999999991</v>
      </c>
      <c r="BG122" s="137">
        <v>11.4</v>
      </c>
      <c r="BH122" s="138">
        <v>4589</v>
      </c>
      <c r="BI122" s="137">
        <v>8.84</v>
      </c>
      <c r="BJ122" s="137">
        <v>16.899999999999999</v>
      </c>
      <c r="BK122" s="137">
        <v>22.9</v>
      </c>
      <c r="BL122" s="137">
        <v>37.299999999999997</v>
      </c>
      <c r="BM122" s="139">
        <v>3.4000000000000002E-2</v>
      </c>
      <c r="BN122" s="137">
        <v>16.7</v>
      </c>
      <c r="BO122" s="137">
        <v>76.099999999999994</v>
      </c>
      <c r="BP122" s="137">
        <v>6.64</v>
      </c>
      <c r="BQ122" s="137">
        <v>17.3</v>
      </c>
      <c r="BR122" s="138">
        <v>3663</v>
      </c>
      <c r="BS122" s="138">
        <f>CY122/9</f>
        <v>2523.5555555555557</v>
      </c>
      <c r="BT122" s="137">
        <v>66.599999999999994</v>
      </c>
      <c r="BU122" s="137">
        <v>11.5</v>
      </c>
      <c r="BV122" s="137">
        <v>66.599999999999994</v>
      </c>
      <c r="BW122" s="138">
        <v>1064</v>
      </c>
      <c r="BX122" s="137">
        <v>35</v>
      </c>
      <c r="BY122" s="137">
        <v>57.9</v>
      </c>
      <c r="BZ122" s="138">
        <v>3788</v>
      </c>
      <c r="CA122" s="138">
        <v>6262</v>
      </c>
      <c r="CB122" s="137">
        <v>0.7</v>
      </c>
      <c r="CC122" s="137">
        <v>0.5</v>
      </c>
      <c r="CD122" s="186" t="s">
        <v>1275</v>
      </c>
      <c r="CE122" s="186">
        <f>AL122+BN122+BV122+CC122+CB122</f>
        <v>100</v>
      </c>
      <c r="CF122" s="186" t="s">
        <v>1275</v>
      </c>
      <c r="CG122" s="186">
        <f>AM122+BI122+BE122+(DC122*100/AL122)+(CC122*100/AL122)</f>
        <v>99.186129032258066</v>
      </c>
      <c r="CH122" s="137">
        <v>0.7</v>
      </c>
      <c r="CI122" s="137">
        <f>CH122*100/AM122</f>
        <v>0.81967213114754089</v>
      </c>
      <c r="CJ122" s="137">
        <v>3.4</v>
      </c>
      <c r="CK122" s="138">
        <f>CJ122*BI122*AL122*AK122/1000</f>
        <v>2.8371361199999998</v>
      </c>
      <c r="CL122" s="137">
        <v>2.17</v>
      </c>
      <c r="CM122" s="137">
        <v>8.1300000000000008</v>
      </c>
      <c r="CN122" s="186" t="s">
        <v>1275</v>
      </c>
      <c r="CO122" s="137">
        <v>0.48</v>
      </c>
      <c r="CP122" s="137">
        <v>7.71</v>
      </c>
      <c r="CQ122" s="137">
        <v>21.7</v>
      </c>
      <c r="CR122" s="137">
        <v>42.1</v>
      </c>
      <c r="CS122" s="137">
        <v>18.8</v>
      </c>
      <c r="CT122" s="137">
        <v>17.399999999999999</v>
      </c>
      <c r="CU122" s="137">
        <v>40.1</v>
      </c>
      <c r="CV122" s="137">
        <v>2.29</v>
      </c>
      <c r="CW122" s="137"/>
      <c r="CX122" s="186" t="s">
        <v>1275</v>
      </c>
      <c r="CY122" s="133">
        <v>22712</v>
      </c>
      <c r="CZ122" s="137">
        <v>4.47</v>
      </c>
      <c r="DA122" s="137">
        <v>7.76</v>
      </c>
      <c r="DB122" s="186" t="s">
        <v>1275</v>
      </c>
      <c r="DC122" s="139">
        <v>1.4E-2</v>
      </c>
      <c r="DD122" s="133">
        <v>19864</v>
      </c>
      <c r="DE122" s="137">
        <v>40.299999999999997</v>
      </c>
      <c r="DF122" s="137">
        <v>10.8</v>
      </c>
      <c r="DG122" s="137">
        <v>0.72</v>
      </c>
      <c r="DH122" s="137">
        <f>DG122-CC122</f>
        <v>0.21999999999999997</v>
      </c>
      <c r="DI122" s="137">
        <v>44.3</v>
      </c>
      <c r="DJ122" s="186" t="s">
        <v>1275</v>
      </c>
      <c r="DK122" s="137">
        <v>1.67</v>
      </c>
      <c r="DL122" s="137">
        <v>8.3699999999999992</v>
      </c>
      <c r="DM122" s="137">
        <v>89.5</v>
      </c>
      <c r="DN122" s="137">
        <v>0.42</v>
      </c>
      <c r="DO122" s="137">
        <v>12.4</v>
      </c>
      <c r="DP122" s="137">
        <v>44.8</v>
      </c>
      <c r="DQ122" s="138" t="s">
        <v>1023</v>
      </c>
      <c r="DR122" s="133"/>
      <c r="DS122" s="186" t="s">
        <v>1275</v>
      </c>
      <c r="DT122" s="133">
        <f>DU122*2</f>
        <v>1504</v>
      </c>
      <c r="DU122" s="138">
        <v>752</v>
      </c>
      <c r="DV122" s="138">
        <v>718.86120996441275</v>
      </c>
      <c r="DW122" s="138">
        <v>202</v>
      </c>
      <c r="DX122" s="186" t="s">
        <v>1275</v>
      </c>
      <c r="DY122" s="138">
        <f>AK122*AN122*AM122*AL122/1000</f>
        <v>122.5322616</v>
      </c>
      <c r="DZ122" s="138">
        <f>AK122*AM122*AO122*AL122/1000</f>
        <v>683.60103840000011</v>
      </c>
      <c r="EA122" s="137"/>
      <c r="EB122" s="137"/>
      <c r="EC122" s="137"/>
      <c r="ED122" s="137"/>
      <c r="EE122" s="137"/>
      <c r="EF122" s="186" t="s">
        <v>1275</v>
      </c>
      <c r="EG122" s="137" t="s">
        <v>1023</v>
      </c>
      <c r="EH122" s="137" t="s">
        <v>1023</v>
      </c>
      <c r="EI122" s="137" t="s">
        <v>1023</v>
      </c>
      <c r="EJ122" s="137" t="s">
        <v>1023</v>
      </c>
      <c r="EK122" s="137" t="s">
        <v>1023</v>
      </c>
      <c r="EL122" s="137" t="s">
        <v>1023</v>
      </c>
      <c r="EM122" s="137" t="s">
        <v>1023</v>
      </c>
      <c r="EN122" s="137" t="s">
        <v>1023</v>
      </c>
      <c r="EO122" s="137" t="s">
        <v>1023</v>
      </c>
      <c r="EP122" s="137" t="s">
        <v>1023</v>
      </c>
      <c r="EQ122" s="137" t="s">
        <v>1023</v>
      </c>
      <c r="ER122" s="137" t="s">
        <v>1023</v>
      </c>
      <c r="ES122" s="137" t="s">
        <v>1023</v>
      </c>
      <c r="ET122" s="137" t="s">
        <v>1023</v>
      </c>
      <c r="EU122" s="137" t="s">
        <v>1023</v>
      </c>
      <c r="EV122" s="137" t="s">
        <v>1023</v>
      </c>
      <c r="EW122" s="137" t="s">
        <v>1023</v>
      </c>
      <c r="EX122" s="137" t="s">
        <v>1023</v>
      </c>
      <c r="EY122" s="137" t="s">
        <v>1023</v>
      </c>
      <c r="EZ122" s="137" t="s">
        <v>1023</v>
      </c>
      <c r="FA122" s="137" t="s">
        <v>1023</v>
      </c>
      <c r="FB122" s="186" t="s">
        <v>1275</v>
      </c>
      <c r="FC122" s="137"/>
      <c r="FD122" s="137"/>
      <c r="FE122" s="137"/>
      <c r="FF122" s="137"/>
      <c r="FG122" s="137"/>
      <c r="FH122" s="190"/>
      <c r="FI122" s="190"/>
      <c r="FJ122" s="37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 s="37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 s="5"/>
      <c r="HP122" s="17"/>
      <c r="HQ122" s="23"/>
      <c r="HR122" s="23"/>
      <c r="HS122" s="23"/>
      <c r="HT122" s="17"/>
      <c r="HU122" s="17"/>
      <c r="HV122" s="24"/>
      <c r="HW122" s="24"/>
      <c r="HX122" s="24"/>
      <c r="HY122" s="24"/>
      <c r="HZ122" s="24"/>
      <c r="IA122" s="24"/>
      <c r="IB122" s="24"/>
      <c r="IC122" s="24"/>
      <c r="ID122" s="24"/>
      <c r="IE122" s="24"/>
      <c r="IF122" s="24"/>
      <c r="IG122" s="24"/>
      <c r="IH122" s="24"/>
      <c r="II122" s="24"/>
      <c r="IJ122" s="24"/>
      <c r="IK122" s="24"/>
      <c r="IL122" s="24"/>
      <c r="IM122" s="24"/>
      <c r="IN122" s="25"/>
      <c r="IO122" s="25"/>
      <c r="IP122" s="294"/>
      <c r="IQ122" s="284"/>
      <c r="IR122" s="284"/>
      <c r="IS122" s="170"/>
      <c r="IT122" s="170"/>
      <c r="IU122" s="170"/>
      <c r="IV122" s="274"/>
      <c r="IW122" s="170"/>
      <c r="IX122" s="170"/>
      <c r="IY122"/>
      <c r="IZ122" s="281"/>
      <c r="JA122" s="170"/>
      <c r="JB122" s="170"/>
      <c r="JC122" s="170"/>
      <c r="JD122" s="170"/>
      <c r="JE122" s="170"/>
      <c r="JF122" s="276"/>
      <c r="JG122" s="170"/>
      <c r="JH122" s="170"/>
      <c r="JI122" s="170"/>
      <c r="JJ122" s="170"/>
      <c r="JK122"/>
      <c r="JL122"/>
      <c r="JM122" s="279"/>
      <c r="JN122"/>
      <c r="JO122"/>
      <c r="JP122"/>
      <c r="JQ122"/>
      <c r="JR122" s="170"/>
      <c r="JS122" s="170"/>
      <c r="JT122" s="170"/>
      <c r="JU122" s="170"/>
      <c r="JV122" s="170"/>
      <c r="JW122" s="170"/>
      <c r="JX122"/>
      <c r="JY122" s="170"/>
      <c r="JZ122" s="170"/>
      <c r="KA122" s="170"/>
      <c r="KB122" s="170"/>
      <c r="KC122" s="170"/>
      <c r="KD122" s="170"/>
      <c r="KE122"/>
    </row>
    <row r="123" spans="1:291" s="4" customFormat="1" x14ac:dyDescent="0.25">
      <c r="A123" s="311"/>
      <c r="B123" s="15" t="s">
        <v>1453</v>
      </c>
      <c r="C123" s="17" t="s">
        <v>195</v>
      </c>
      <c r="D123" s="26" t="s">
        <v>196</v>
      </c>
      <c r="E123" s="111">
        <v>44313</v>
      </c>
      <c r="F123" s="27">
        <v>44704</v>
      </c>
      <c r="G123" s="94">
        <f>DATEDIF(E123, F123, "m")</f>
        <v>12</v>
      </c>
      <c r="H123" s="16">
        <v>1</v>
      </c>
      <c r="I123" s="377">
        <v>0</v>
      </c>
      <c r="J123" s="20">
        <v>44704</v>
      </c>
      <c r="K123" s="100">
        <f t="shared" si="10"/>
        <v>12</v>
      </c>
      <c r="L123" s="121">
        <v>5</v>
      </c>
      <c r="M123" s="4" t="s">
        <v>210</v>
      </c>
      <c r="N123" s="19"/>
      <c r="O123" s="22">
        <v>2</v>
      </c>
      <c r="P123" s="16">
        <v>3</v>
      </c>
      <c r="Q123" s="11"/>
      <c r="R123" s="11"/>
      <c r="S123" s="11"/>
      <c r="T123" s="145">
        <v>17424</v>
      </c>
      <c r="U123" s="130" t="s">
        <v>199</v>
      </c>
      <c r="V123" s="130" t="s">
        <v>199</v>
      </c>
      <c r="W123" s="130" t="s">
        <v>1043</v>
      </c>
      <c r="X123" s="129">
        <v>9857286076</v>
      </c>
      <c r="Y123" s="129">
        <f ca="1">ROUNDDOWN(YEARFRAC(DATE(IF(VALUE(LEFT(X123,2))&lt;VALUE(RIGHT(YEAR(TODAY()),2)),"20","19")&amp;LEFT(X123,2),IF(VALUE(MID(X123,3,1))&gt;4,MID(X123,3,2)-50,MID(X123,3,2)),MID(X123,5,2)),Z123,1),0)</f>
        <v>23</v>
      </c>
      <c r="Z123" s="132">
        <v>44704</v>
      </c>
      <c r="AA123" s="129">
        <v>5</v>
      </c>
      <c r="AB123" s="133">
        <f>DATEDIF(_xlfn.MINIFS(Z:Z,X:X,X123), Z123,  "m")</f>
        <v>23</v>
      </c>
      <c r="AC123" s="134" t="s">
        <v>53</v>
      </c>
      <c r="AD123" s="135" t="s">
        <v>1022</v>
      </c>
      <c r="AE123" s="136"/>
      <c r="AF123" s="185">
        <v>11.9</v>
      </c>
      <c r="AG123" s="185">
        <v>7.4</v>
      </c>
      <c r="AH123" s="185">
        <v>80.5</v>
      </c>
      <c r="AI123" s="185">
        <v>0</v>
      </c>
      <c r="AJ123" s="185">
        <v>0.2</v>
      </c>
      <c r="AK123" s="185">
        <v>8.9700000000000006</v>
      </c>
      <c r="AL123" s="133">
        <v>9.6999999999999993</v>
      </c>
      <c r="AM123" s="137">
        <v>79.7</v>
      </c>
      <c r="AN123" s="137">
        <v>5.84</v>
      </c>
      <c r="AO123" s="137">
        <v>94.2</v>
      </c>
      <c r="AP123" s="137">
        <f>AN123/AO123</f>
        <v>6.1995753715498932E-2</v>
      </c>
      <c r="AQ123" s="137">
        <v>26.6</v>
      </c>
      <c r="AR123" s="137">
        <v>7.72</v>
      </c>
      <c r="AS123" s="137">
        <v>0.37</v>
      </c>
      <c r="AT123" s="137">
        <v>57.7</v>
      </c>
      <c r="AU123" s="137">
        <v>36.299999999999997</v>
      </c>
      <c r="AV123" s="137">
        <v>2.64</v>
      </c>
      <c r="AW123" s="137">
        <v>30.6</v>
      </c>
      <c r="AX123" s="137">
        <v>14.6</v>
      </c>
      <c r="AY123" s="137">
        <v>49.8</v>
      </c>
      <c r="AZ123" s="137">
        <v>4.92</v>
      </c>
      <c r="BA123" s="137">
        <v>15.8</v>
      </c>
      <c r="BB123" s="137">
        <v>11.6</v>
      </c>
      <c r="BC123" s="137">
        <v>63.4</v>
      </c>
      <c r="BD123" s="137">
        <v>2.14</v>
      </c>
      <c r="BE123" s="137">
        <v>1.01</v>
      </c>
      <c r="BF123" s="137">
        <f>DL123+DN123</f>
        <v>15.51</v>
      </c>
      <c r="BG123" s="137">
        <v>39.5</v>
      </c>
      <c r="BH123" s="138">
        <v>5090</v>
      </c>
      <c r="BI123" s="137">
        <v>14.9</v>
      </c>
      <c r="BJ123" s="137">
        <v>8.23</v>
      </c>
      <c r="BK123" s="137">
        <v>36.700000000000003</v>
      </c>
      <c r="BL123" s="137">
        <v>40.9</v>
      </c>
      <c r="BM123" s="139">
        <v>7.0499999999999998E-3</v>
      </c>
      <c r="BN123" s="137">
        <v>7.1</v>
      </c>
      <c r="BO123" s="137">
        <v>90.27</v>
      </c>
      <c r="BP123" s="137">
        <v>4.21</v>
      </c>
      <c r="BQ123" s="137">
        <v>5.51</v>
      </c>
      <c r="BR123" s="138">
        <v>8648</v>
      </c>
      <c r="BS123" s="138">
        <f>CY123/9</f>
        <v>2275.3333333333335</v>
      </c>
      <c r="BT123" s="137">
        <v>66.099999999999994</v>
      </c>
      <c r="BU123" s="137">
        <v>13.4</v>
      </c>
      <c r="BV123" s="137">
        <v>82.2</v>
      </c>
      <c r="BW123" s="138">
        <v>3233</v>
      </c>
      <c r="BX123" s="137">
        <v>32.1</v>
      </c>
      <c r="BY123" s="137">
        <v>88</v>
      </c>
      <c r="BZ123" s="138">
        <v>2785</v>
      </c>
      <c r="CA123" s="138">
        <v>7517</v>
      </c>
      <c r="CB123" s="137">
        <v>0.8</v>
      </c>
      <c r="CC123" s="137">
        <v>0.2</v>
      </c>
      <c r="CD123" s="186" t="s">
        <v>1275</v>
      </c>
      <c r="CE123" s="186">
        <f>AL123+BN123+BV123+CC123+CB123</f>
        <v>100</v>
      </c>
      <c r="CF123" s="186" t="s">
        <v>1275</v>
      </c>
      <c r="CG123" s="186">
        <f>AM123+BI123+BE123+(DC123*100/AL123)+(CC123*100/AL123)</f>
        <v>97.745567010309301</v>
      </c>
      <c r="CH123" s="137">
        <v>0.17</v>
      </c>
      <c r="CI123" s="137">
        <f>CH123*100/AM123</f>
        <v>0.21329987452948557</v>
      </c>
      <c r="CJ123" s="137">
        <v>4.2699999999999996</v>
      </c>
      <c r="CK123" s="138">
        <f>CJ123*BI123*AL123*AK123/1000</f>
        <v>5.5357736069999994</v>
      </c>
      <c r="CL123" s="137">
        <v>5.56</v>
      </c>
      <c r="CM123" s="137">
        <v>9.0399999999999991</v>
      </c>
      <c r="CN123" s="186" t="s">
        <v>1275</v>
      </c>
      <c r="CO123" s="137">
        <v>0.4</v>
      </c>
      <c r="CP123" s="137">
        <v>7.19</v>
      </c>
      <c r="CQ123" s="137">
        <v>27.7</v>
      </c>
      <c r="CR123" s="137">
        <v>53</v>
      </c>
      <c r="CS123" s="137">
        <v>8.68</v>
      </c>
      <c r="CT123" s="137">
        <v>10.6</v>
      </c>
      <c r="CU123" s="137">
        <v>39.5</v>
      </c>
      <c r="CV123" s="137">
        <v>2.99</v>
      </c>
      <c r="CW123" s="137"/>
      <c r="CX123" s="186" t="s">
        <v>1275</v>
      </c>
      <c r="CY123" s="133">
        <v>20478</v>
      </c>
      <c r="CZ123" s="137">
        <v>6.66</v>
      </c>
      <c r="DA123" s="137">
        <v>8.4499999999999993</v>
      </c>
      <c r="DB123" s="186" t="s">
        <v>1275</v>
      </c>
      <c r="DC123" s="139">
        <v>7.1500000000000001E-3</v>
      </c>
      <c r="DD123" s="133">
        <v>19985</v>
      </c>
      <c r="DE123" s="137">
        <v>24.1</v>
      </c>
      <c r="DF123" s="137">
        <v>12.3</v>
      </c>
      <c r="DG123" s="137">
        <v>0.34</v>
      </c>
      <c r="DH123" s="137">
        <f>DG123-CC123</f>
        <v>0.14000000000000001</v>
      </c>
      <c r="DI123" s="137">
        <v>72.8</v>
      </c>
      <c r="DJ123" s="186" t="s">
        <v>1275</v>
      </c>
      <c r="DK123" s="137">
        <v>4.93</v>
      </c>
      <c r="DL123" s="137">
        <v>14.1</v>
      </c>
      <c r="DM123" s="137">
        <v>79.599999999999994</v>
      </c>
      <c r="DN123" s="137">
        <v>1.41</v>
      </c>
      <c r="DO123" s="137">
        <v>13.1</v>
      </c>
      <c r="DP123" s="137">
        <v>90.8</v>
      </c>
      <c r="DQ123" s="138">
        <v>1189</v>
      </c>
      <c r="DR123" s="133"/>
      <c r="DS123" s="186" t="s">
        <v>1275</v>
      </c>
      <c r="DT123" s="133">
        <f>DU123*2</f>
        <v>6446</v>
      </c>
      <c r="DU123" s="138">
        <v>3223</v>
      </c>
      <c r="DV123" s="138">
        <v>836</v>
      </c>
      <c r="DW123" s="138">
        <v>446</v>
      </c>
      <c r="DX123" s="186" t="s">
        <v>1275</v>
      </c>
      <c r="DY123" s="138">
        <f>AK123*AN123*AM123*AL123/1000</f>
        <v>40.498165032000003</v>
      </c>
      <c r="DZ123" s="138">
        <f>AK123*AM123*AO123*AL123/1000</f>
        <v>653.24094966000007</v>
      </c>
      <c r="EA123" s="137"/>
      <c r="EB123" s="137"/>
      <c r="EC123" s="137"/>
      <c r="ED123" s="137"/>
      <c r="EE123" s="137"/>
      <c r="EF123" s="186" t="s">
        <v>1275</v>
      </c>
      <c r="EG123" s="137" t="s">
        <v>1023</v>
      </c>
      <c r="EH123" s="137" t="s">
        <v>1023</v>
      </c>
      <c r="EI123" s="137" t="s">
        <v>1023</v>
      </c>
      <c r="EJ123" s="137" t="s">
        <v>1023</v>
      </c>
      <c r="EK123" s="137" t="s">
        <v>1023</v>
      </c>
      <c r="EL123" s="137" t="s">
        <v>1023</v>
      </c>
      <c r="EM123" s="137" t="s">
        <v>1023</v>
      </c>
      <c r="EN123" s="137" t="s">
        <v>1023</v>
      </c>
      <c r="EO123" s="137" t="s">
        <v>1023</v>
      </c>
      <c r="EP123" s="137" t="s">
        <v>1023</v>
      </c>
      <c r="EQ123" s="137" t="s">
        <v>1023</v>
      </c>
      <c r="ER123" s="137" t="s">
        <v>1023</v>
      </c>
      <c r="ES123" s="137" t="s">
        <v>1023</v>
      </c>
      <c r="ET123" s="137" t="s">
        <v>1023</v>
      </c>
      <c r="EU123" s="137" t="s">
        <v>1023</v>
      </c>
      <c r="EV123" s="137" t="s">
        <v>1023</v>
      </c>
      <c r="EW123" s="137" t="s">
        <v>1023</v>
      </c>
      <c r="EX123" s="137" t="s">
        <v>1023</v>
      </c>
      <c r="EY123" s="137" t="s">
        <v>1023</v>
      </c>
      <c r="EZ123" s="137" t="s">
        <v>1023</v>
      </c>
      <c r="FA123" s="137" t="s">
        <v>1023</v>
      </c>
      <c r="FB123" s="186" t="s">
        <v>1275</v>
      </c>
      <c r="FC123" s="137"/>
      <c r="FD123" s="137"/>
      <c r="FE123" s="137"/>
      <c r="FF123" s="137"/>
      <c r="FG123" s="137"/>
      <c r="FH123" s="190"/>
      <c r="FI123" s="190"/>
      <c r="FJ123" s="372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 s="371" t="s">
        <v>210</v>
      </c>
      <c r="HA123" s="369" t="s">
        <v>1709</v>
      </c>
      <c r="HB123" s="358">
        <v>0</v>
      </c>
      <c r="HC123" s="356">
        <v>19.25</v>
      </c>
      <c r="HD123" s="356">
        <v>743.07</v>
      </c>
      <c r="HE123" s="356">
        <v>10.43</v>
      </c>
      <c r="HF123" s="356">
        <v>8.42</v>
      </c>
      <c r="HG123" s="356">
        <v>422.94</v>
      </c>
      <c r="HH123" s="356">
        <v>4.66</v>
      </c>
      <c r="HI123" s="356">
        <v>23.369999999999997</v>
      </c>
      <c r="HJ123" s="356">
        <v>10.83</v>
      </c>
      <c r="HK123" s="356">
        <v>4.6499999999999995</v>
      </c>
      <c r="HL123" s="356">
        <v>6.8999999999999995</v>
      </c>
      <c r="HM123" s="356">
        <v>8.58</v>
      </c>
      <c r="HN123" s="357">
        <v>30.12</v>
      </c>
      <c r="HO123" s="5" t="s">
        <v>199</v>
      </c>
      <c r="HP123" s="121">
        <v>23</v>
      </c>
      <c r="HQ123" s="27">
        <v>44313</v>
      </c>
      <c r="HR123" s="27"/>
      <c r="HS123" s="27">
        <v>44704</v>
      </c>
      <c r="HT123" s="121">
        <v>12</v>
      </c>
      <c r="HU123" s="121">
        <v>1</v>
      </c>
      <c r="HV123" s="121">
        <v>0</v>
      </c>
      <c r="HW123" s="121">
        <v>0</v>
      </c>
      <c r="HX123" s="121">
        <v>0</v>
      </c>
      <c r="HY123" s="121">
        <v>1</v>
      </c>
      <c r="HZ123" s="121">
        <v>0</v>
      </c>
      <c r="IA123" s="121">
        <v>0</v>
      </c>
      <c r="IB123" s="121">
        <v>0</v>
      </c>
      <c r="IC123" s="121">
        <v>1</v>
      </c>
      <c r="ID123" s="121">
        <v>0</v>
      </c>
      <c r="IE123" s="4" t="s">
        <v>62</v>
      </c>
      <c r="IF123" s="121">
        <v>1</v>
      </c>
      <c r="IG123" s="19"/>
      <c r="IH123" s="4" t="s">
        <v>175</v>
      </c>
      <c r="II123" s="121">
        <v>0</v>
      </c>
      <c r="IJ123" s="4" t="s">
        <v>63</v>
      </c>
      <c r="IM123" s="121">
        <v>0</v>
      </c>
      <c r="IN123" s="121">
        <v>0</v>
      </c>
      <c r="IP123" s="294"/>
      <c r="IQ123" s="284"/>
      <c r="IR123" s="284"/>
      <c r="IS123" s="170"/>
      <c r="IT123" s="170"/>
      <c r="IU123" s="170"/>
      <c r="IV123" s="274"/>
      <c r="IW123" s="170"/>
      <c r="IX123" s="170"/>
      <c r="IY123"/>
      <c r="IZ123" s="281"/>
      <c r="JA123" s="170"/>
      <c r="JB123" s="170"/>
      <c r="JC123" s="170"/>
      <c r="JD123" s="170"/>
      <c r="JE123" s="170"/>
      <c r="JF123" s="276"/>
      <c r="JG123" s="170"/>
      <c r="JH123" s="170"/>
      <c r="JI123" s="170"/>
      <c r="JJ123" s="170"/>
      <c r="JK123"/>
      <c r="JL123"/>
      <c r="JM123" s="279"/>
      <c r="JN123"/>
      <c r="JO123"/>
      <c r="JP123"/>
      <c r="JQ123"/>
      <c r="JR123" s="170"/>
      <c r="JS123" s="170"/>
      <c r="JT123" s="170"/>
      <c r="JU123" s="170"/>
      <c r="JV123" s="170"/>
      <c r="JW123" s="170"/>
      <c r="JX123"/>
      <c r="JY123" s="170"/>
      <c r="JZ123" s="170"/>
      <c r="KA123" s="170"/>
      <c r="KB123" s="170"/>
      <c r="KC123" s="170"/>
      <c r="KD123" s="170"/>
      <c r="KE123"/>
    </row>
    <row r="124" spans="1:291" s="4" customFormat="1" x14ac:dyDescent="0.25">
      <c r="A124" s="311"/>
      <c r="B124" s="15" t="s">
        <v>1453</v>
      </c>
      <c r="C124" s="17" t="s">
        <v>195</v>
      </c>
      <c r="D124" s="26" t="s">
        <v>196</v>
      </c>
      <c r="E124" s="111">
        <v>44313</v>
      </c>
      <c r="F124" s="23"/>
      <c r="G124" s="94"/>
      <c r="H124" s="51"/>
      <c r="I124" s="377">
        <v>0</v>
      </c>
      <c r="J124" s="20">
        <v>44704</v>
      </c>
      <c r="K124" s="100">
        <f t="shared" si="10"/>
        <v>12</v>
      </c>
      <c r="L124" s="85">
        <v>6</v>
      </c>
      <c r="M124" s="4" t="s">
        <v>211</v>
      </c>
      <c r="N124" s="19"/>
      <c r="O124" s="22"/>
      <c r="P124" s="16"/>
      <c r="Q124" s="11"/>
      <c r="R124" s="11"/>
      <c r="S124" s="11">
        <v>10</v>
      </c>
      <c r="T124" s="145"/>
      <c r="U124" s="130"/>
      <c r="V124" s="130"/>
      <c r="W124" s="130"/>
      <c r="X124" s="129"/>
      <c r="Y124" s="129"/>
      <c r="Z124" s="132"/>
      <c r="AA124" s="129"/>
      <c r="AB124" s="133"/>
      <c r="AC124" s="134"/>
      <c r="AD124" s="135"/>
      <c r="AE124" s="136"/>
      <c r="AF124" s="220"/>
      <c r="AG124" s="220"/>
      <c r="AH124" s="220"/>
      <c r="AI124" s="220"/>
      <c r="AJ124" s="220"/>
      <c r="AK124" s="220"/>
      <c r="AL124" s="133"/>
      <c r="AM124" s="137"/>
      <c r="AN124" s="137"/>
      <c r="AO124" s="137"/>
      <c r="AP124" s="137"/>
      <c r="AQ124" s="137"/>
      <c r="AR124" s="137"/>
      <c r="AS124" s="137"/>
      <c r="AT124" s="137"/>
      <c r="AU124" s="137"/>
      <c r="AV124" s="137"/>
      <c r="AW124" s="137"/>
      <c r="AX124" s="137"/>
      <c r="AY124" s="137"/>
      <c r="AZ124" s="137"/>
      <c r="BA124" s="137"/>
      <c r="BB124" s="137"/>
      <c r="BC124" s="137"/>
      <c r="BD124" s="137"/>
      <c r="BE124" s="137"/>
      <c r="BF124" s="137"/>
      <c r="BG124" s="137"/>
      <c r="BH124" s="138"/>
      <c r="BI124" s="137"/>
      <c r="BJ124" s="137"/>
      <c r="BK124" s="137"/>
      <c r="BL124" s="137"/>
      <c r="BM124" s="139"/>
      <c r="BN124" s="137"/>
      <c r="BO124" s="137"/>
      <c r="BP124" s="137"/>
      <c r="BQ124" s="137"/>
      <c r="BR124" s="138"/>
      <c r="BS124" s="138"/>
      <c r="BT124" s="137"/>
      <c r="BU124" s="137"/>
      <c r="BV124" s="137"/>
      <c r="BW124" s="138"/>
      <c r="BX124" s="137"/>
      <c r="BY124" s="137"/>
      <c r="BZ124" s="138"/>
      <c r="CA124" s="138"/>
      <c r="CB124" s="137"/>
      <c r="CC124" s="137"/>
      <c r="CD124" s="186"/>
      <c r="CE124" s="186"/>
      <c r="CF124" s="186"/>
      <c r="CG124" s="186"/>
      <c r="CH124" s="137"/>
      <c r="CI124" s="137"/>
      <c r="CJ124" s="137"/>
      <c r="CK124" s="138"/>
      <c r="CL124" s="137"/>
      <c r="CM124" s="137"/>
      <c r="CN124" s="186"/>
      <c r="CO124" s="137"/>
      <c r="CP124" s="137"/>
      <c r="CQ124" s="137"/>
      <c r="CR124" s="137"/>
      <c r="CS124" s="137"/>
      <c r="CT124" s="137"/>
      <c r="CU124" s="137"/>
      <c r="CV124" s="137"/>
      <c r="CW124" s="137"/>
      <c r="CX124" s="186"/>
      <c r="CY124" s="133"/>
      <c r="CZ124" s="137"/>
      <c r="DA124" s="137"/>
      <c r="DB124" s="186"/>
      <c r="DC124" s="139"/>
      <c r="DD124" s="133"/>
      <c r="DE124" s="137"/>
      <c r="DF124" s="137"/>
      <c r="DG124" s="137"/>
      <c r="DH124" s="137"/>
      <c r="DI124" s="137"/>
      <c r="DJ124" s="186"/>
      <c r="DK124" s="137"/>
      <c r="DL124" s="137"/>
      <c r="DM124" s="137"/>
      <c r="DN124" s="137"/>
      <c r="DO124" s="137"/>
      <c r="DP124" s="137"/>
      <c r="DQ124" s="138"/>
      <c r="DR124" s="133"/>
      <c r="DS124" s="186"/>
      <c r="DT124" s="133"/>
      <c r="DU124" s="138"/>
      <c r="DV124" s="138"/>
      <c r="DW124" s="138"/>
      <c r="DX124" s="186"/>
      <c r="DY124" s="138"/>
      <c r="DZ124" s="138"/>
      <c r="EA124" s="137"/>
      <c r="EB124" s="137"/>
      <c r="EC124" s="137"/>
      <c r="ED124" s="137"/>
      <c r="EE124" s="137"/>
      <c r="EF124" s="186"/>
      <c r="EG124" s="137"/>
      <c r="EH124" s="137"/>
      <c r="EI124" s="137"/>
      <c r="EJ124" s="137"/>
      <c r="EK124" s="137"/>
      <c r="EL124" s="137"/>
      <c r="EM124" s="137"/>
      <c r="EN124" s="137"/>
      <c r="EO124" s="137"/>
      <c r="EP124" s="137"/>
      <c r="EQ124" s="137"/>
      <c r="ER124" s="137"/>
      <c r="ES124" s="137"/>
      <c r="ET124" s="137"/>
      <c r="EU124" s="137"/>
      <c r="EV124" s="137"/>
      <c r="EW124" s="137"/>
      <c r="EX124" s="137"/>
      <c r="EY124" s="137"/>
      <c r="EZ124" s="137"/>
      <c r="FA124" s="137"/>
      <c r="FB124" s="186"/>
      <c r="FC124" s="137"/>
      <c r="FD124" s="137"/>
      <c r="FE124" s="137"/>
      <c r="FF124" s="137"/>
      <c r="FG124" s="137"/>
      <c r="FH124" s="190"/>
      <c r="FI124" s="190"/>
      <c r="FJ124" s="5"/>
      <c r="GZ124" s="372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 s="5"/>
      <c r="HP124" s="17"/>
      <c r="HQ124" s="23"/>
      <c r="HR124" s="23"/>
      <c r="HS124" s="23"/>
      <c r="HT124" s="17"/>
      <c r="HU124" s="17"/>
      <c r="HV124" s="24"/>
      <c r="HW124" s="24"/>
      <c r="HX124" s="24"/>
      <c r="HY124" s="24"/>
      <c r="HZ124" s="24"/>
      <c r="IA124" s="24"/>
      <c r="IB124" s="24"/>
      <c r="IC124" s="24"/>
      <c r="ID124" s="24"/>
      <c r="IE124" s="24"/>
      <c r="IF124" s="24"/>
      <c r="IG124" s="24"/>
      <c r="IH124" s="24"/>
      <c r="II124" s="24"/>
      <c r="IJ124" s="24"/>
      <c r="IK124" s="24"/>
      <c r="IL124" s="24"/>
      <c r="IM124" s="24"/>
      <c r="IN124" s="25"/>
      <c r="IO124" s="25"/>
      <c r="IP124" s="294"/>
      <c r="IQ124" s="284"/>
      <c r="IR124" s="284"/>
      <c r="IS124" s="170"/>
      <c r="IT124" s="170"/>
      <c r="IU124" s="170"/>
      <c r="IV124" s="274"/>
      <c r="IW124" s="170"/>
      <c r="IX124" s="170"/>
      <c r="IY124"/>
      <c r="IZ124" s="281"/>
      <c r="JA124" s="170"/>
      <c r="JB124" s="170"/>
      <c r="JC124" s="170"/>
      <c r="JD124" s="170"/>
      <c r="JE124" s="170"/>
      <c r="JF124" s="276"/>
      <c r="JG124" s="170"/>
      <c r="JH124" s="170"/>
      <c r="JI124" s="170"/>
      <c r="JJ124" s="170"/>
      <c r="JK124"/>
      <c r="JL124"/>
      <c r="JM124" s="279"/>
      <c r="JN124"/>
      <c r="JO124"/>
      <c r="JP124"/>
      <c r="JQ124"/>
      <c r="JR124" s="170"/>
      <c r="JS124" s="170"/>
      <c r="JT124" s="170"/>
      <c r="JU124" s="170"/>
      <c r="JV124" s="170"/>
      <c r="JW124" s="170"/>
      <c r="JX124"/>
      <c r="JY124" s="170"/>
      <c r="JZ124" s="170"/>
      <c r="KA124" s="170"/>
      <c r="KB124" s="170"/>
      <c r="KC124" s="170"/>
      <c r="KD124" s="170"/>
      <c r="KE124"/>
    </row>
    <row r="125" spans="1:291" s="4" customFormat="1" x14ac:dyDescent="0.25">
      <c r="A125" s="311"/>
      <c r="B125" s="15" t="s">
        <v>1453</v>
      </c>
      <c r="C125" s="17" t="s">
        <v>195</v>
      </c>
      <c r="D125" s="26" t="s">
        <v>196</v>
      </c>
      <c r="E125" s="111">
        <v>44313</v>
      </c>
      <c r="F125" s="23"/>
      <c r="G125" s="94"/>
      <c r="H125" s="51"/>
      <c r="I125" s="377">
        <v>0</v>
      </c>
      <c r="J125" s="20">
        <v>44736</v>
      </c>
      <c r="K125" s="100">
        <f t="shared" si="10"/>
        <v>13</v>
      </c>
      <c r="L125" s="85">
        <v>7</v>
      </c>
      <c r="M125" s="4" t="s">
        <v>212</v>
      </c>
      <c r="N125" s="19">
        <v>113</v>
      </c>
      <c r="O125" s="22">
        <v>4</v>
      </c>
      <c r="P125" s="16">
        <v>3</v>
      </c>
      <c r="Q125" s="11"/>
      <c r="R125" s="11"/>
      <c r="S125" s="11"/>
      <c r="T125" s="145">
        <v>17645</v>
      </c>
      <c r="U125" s="130"/>
      <c r="V125" s="130" t="s">
        <v>199</v>
      </c>
      <c r="W125" s="130" t="s">
        <v>1043</v>
      </c>
      <c r="X125" s="129">
        <v>9857286076</v>
      </c>
      <c r="Y125" s="129">
        <f ca="1">ROUNDDOWN(YEARFRAC(DATE(IF(VALUE(LEFT(X125,2))&lt;VALUE(RIGHT(YEAR(TODAY()),2)),"20","19")&amp;LEFT(X125,2),IF(VALUE(MID(X125,3,1))&gt;4,MID(X125,3,2)-50,MID(X125,3,2)),MID(X125,5,2)),Z125,1),0)</f>
        <v>23</v>
      </c>
      <c r="Z125" s="132">
        <v>44736</v>
      </c>
      <c r="AA125" s="129">
        <v>6</v>
      </c>
      <c r="AB125" s="133">
        <f>DATEDIF(_xlfn.MINIFS(Z:Z,X:X,X125), Z125,  "m")</f>
        <v>24</v>
      </c>
      <c r="AC125" s="134" t="s">
        <v>213</v>
      </c>
      <c r="AD125" s="135" t="s">
        <v>1025</v>
      </c>
      <c r="AE125" s="136" t="s">
        <v>65</v>
      </c>
      <c r="AF125" s="198">
        <v>35.5</v>
      </c>
      <c r="AG125" s="198">
        <v>10.1</v>
      </c>
      <c r="AH125" s="198">
        <v>53.3</v>
      </c>
      <c r="AI125" s="198">
        <v>0.8</v>
      </c>
      <c r="AJ125" s="198">
        <v>0.3</v>
      </c>
      <c r="AK125" s="199">
        <v>3.86</v>
      </c>
      <c r="AL125" s="133">
        <v>35.4</v>
      </c>
      <c r="AM125" s="137">
        <v>87.2</v>
      </c>
      <c r="AN125" s="137">
        <v>16.8</v>
      </c>
      <c r="AO125" s="137">
        <v>83.2</v>
      </c>
      <c r="AP125" s="137">
        <f>AN125/AO125</f>
        <v>0.20192307692307693</v>
      </c>
      <c r="AQ125" s="137">
        <v>10.5</v>
      </c>
      <c r="AR125" s="137">
        <v>3.95</v>
      </c>
      <c r="AS125" s="137">
        <v>1.47</v>
      </c>
      <c r="AT125" s="137">
        <v>31.6</v>
      </c>
      <c r="AU125" s="137">
        <v>17.3</v>
      </c>
      <c r="AV125" s="137">
        <v>3.35</v>
      </c>
      <c r="AW125" s="137">
        <v>34.6</v>
      </c>
      <c r="AX125" s="137">
        <v>44.3</v>
      </c>
      <c r="AY125" s="137">
        <v>19.899999999999999</v>
      </c>
      <c r="AZ125" s="137">
        <v>1.1499999999999999</v>
      </c>
      <c r="BA125" s="137">
        <v>18.8</v>
      </c>
      <c r="BB125" s="137">
        <v>13.6</v>
      </c>
      <c r="BC125" s="137">
        <v>73.599999999999994</v>
      </c>
      <c r="BD125" s="137">
        <v>3.68</v>
      </c>
      <c r="BE125" s="137">
        <v>1.3</v>
      </c>
      <c r="BF125" s="137">
        <f>DL125+DN125</f>
        <v>22.25</v>
      </c>
      <c r="BG125" s="137">
        <v>28.8</v>
      </c>
      <c r="BH125" s="138">
        <v>2169</v>
      </c>
      <c r="BI125" s="137">
        <v>9.6999999999999993</v>
      </c>
      <c r="BJ125" s="137">
        <v>20.8</v>
      </c>
      <c r="BK125" s="137">
        <v>20.9</v>
      </c>
      <c r="BL125" s="137">
        <v>37.5</v>
      </c>
      <c r="BM125" s="139">
        <v>1.28</v>
      </c>
      <c r="BN125" s="137">
        <v>9.6999999999999993</v>
      </c>
      <c r="BO125" s="137">
        <v>91.6</v>
      </c>
      <c r="BP125" s="137">
        <v>4.21</v>
      </c>
      <c r="BQ125" s="137">
        <v>4.21</v>
      </c>
      <c r="BR125" s="138">
        <v>15807</v>
      </c>
      <c r="BS125" s="138">
        <f>CY125/9</f>
        <v>3113.8888888888887</v>
      </c>
      <c r="BT125" s="137">
        <v>70.8</v>
      </c>
      <c r="BU125" s="137">
        <v>7.49</v>
      </c>
      <c r="BV125" s="137">
        <f>100-AL125-BN125-CB125-CC125</f>
        <v>53.029999999999987</v>
      </c>
      <c r="BW125" s="138">
        <v>3061</v>
      </c>
      <c r="BX125" s="137">
        <v>14.1</v>
      </c>
      <c r="BY125" s="137">
        <v>91</v>
      </c>
      <c r="BZ125" s="138">
        <v>4331</v>
      </c>
      <c r="CA125" s="138">
        <v>7520.8333333333339</v>
      </c>
      <c r="CB125" s="137">
        <v>1.6</v>
      </c>
      <c r="CC125" s="137">
        <v>0.27</v>
      </c>
      <c r="CD125" s="186" t="s">
        <v>1275</v>
      </c>
      <c r="CE125" s="186">
        <f>AL125+BN125+BV125+CC125+CB125</f>
        <v>99.999999999999972</v>
      </c>
      <c r="CF125" s="186" t="s">
        <v>1275</v>
      </c>
      <c r="CG125" s="186">
        <f>AM125+BI125+BE125+(DC125*100/AL125)+(CC125*100/AL125)</f>
        <v>99.329943502824861</v>
      </c>
      <c r="CH125" s="137">
        <v>1.74</v>
      </c>
      <c r="CI125" s="137">
        <f>CH125*100/AM125</f>
        <v>1.9954128440366972</v>
      </c>
      <c r="CJ125" s="137">
        <v>5.31</v>
      </c>
      <c r="CK125" s="138">
        <f>CJ125*BI125*AL125*AK125/1000</f>
        <v>7.0381225079999981</v>
      </c>
      <c r="CL125" s="137">
        <v>7.23</v>
      </c>
      <c r="CM125" s="137">
        <v>18.7</v>
      </c>
      <c r="CN125" s="186" t="s">
        <v>1275</v>
      </c>
      <c r="CO125" s="137">
        <v>0.93</v>
      </c>
      <c r="CP125" s="137">
        <v>7.56</v>
      </c>
      <c r="CQ125" s="137">
        <v>28.3</v>
      </c>
      <c r="CR125" s="137">
        <v>38.9</v>
      </c>
      <c r="CS125" s="137">
        <v>12</v>
      </c>
      <c r="CT125" s="137">
        <v>20.7</v>
      </c>
      <c r="CU125" s="137">
        <v>59.8</v>
      </c>
      <c r="CV125" s="137">
        <v>1.8</v>
      </c>
      <c r="CW125" s="137"/>
      <c r="CX125" s="186" t="s">
        <v>1275</v>
      </c>
      <c r="CY125" s="133">
        <v>28025</v>
      </c>
      <c r="CZ125" s="137">
        <v>7.76</v>
      </c>
      <c r="DA125" s="137">
        <v>16.3</v>
      </c>
      <c r="DB125" s="186" t="s">
        <v>1275</v>
      </c>
      <c r="DC125" s="139">
        <v>0.13</v>
      </c>
      <c r="DD125" s="138">
        <v>25345</v>
      </c>
      <c r="DE125" s="137">
        <v>82.2</v>
      </c>
      <c r="DF125" s="137">
        <v>14.4</v>
      </c>
      <c r="DG125" s="137">
        <v>2.61</v>
      </c>
      <c r="DH125" s="137">
        <f>DG125-CC125</f>
        <v>2.34</v>
      </c>
      <c r="DI125" s="137">
        <v>56.9</v>
      </c>
      <c r="DJ125" s="186" t="s">
        <v>1275</v>
      </c>
      <c r="DK125" s="137">
        <v>12.2</v>
      </c>
      <c r="DL125" s="137">
        <v>21.4</v>
      </c>
      <c r="DM125" s="137">
        <v>65.5</v>
      </c>
      <c r="DN125" s="137">
        <v>0.85</v>
      </c>
      <c r="DO125" s="137">
        <v>41.1</v>
      </c>
      <c r="DP125" s="137">
        <v>98.9</v>
      </c>
      <c r="DQ125" s="138">
        <v>1452</v>
      </c>
      <c r="DR125" s="133"/>
      <c r="DS125" s="186" t="s">
        <v>1275</v>
      </c>
      <c r="DT125" s="133">
        <f>DU125*2</f>
        <v>10786</v>
      </c>
      <c r="DU125" s="138">
        <v>5393</v>
      </c>
      <c r="DV125" s="138">
        <v>1902</v>
      </c>
      <c r="DW125" s="138">
        <v>596</v>
      </c>
      <c r="DX125" s="186" t="s">
        <v>1275</v>
      </c>
      <c r="DY125" s="138">
        <f>AK125*AN125*AM125*AL125/1000</f>
        <v>200.17799424</v>
      </c>
      <c r="DZ125" s="138">
        <f>AK125*AM125*AO125*AL125/1000</f>
        <v>991.35768575999987</v>
      </c>
      <c r="EA125" s="137"/>
      <c r="EB125" s="137"/>
      <c r="EC125" s="137"/>
      <c r="ED125" s="137"/>
      <c r="EE125" s="137"/>
      <c r="EF125" s="186" t="s">
        <v>1275</v>
      </c>
      <c r="EG125" s="137" t="s">
        <v>1023</v>
      </c>
      <c r="EH125" s="137" t="s">
        <v>1023</v>
      </c>
      <c r="EI125" s="137" t="s">
        <v>1023</v>
      </c>
      <c r="EJ125" s="137" t="s">
        <v>1023</v>
      </c>
      <c r="EK125" s="137" t="s">
        <v>1023</v>
      </c>
      <c r="EL125" s="137" t="s">
        <v>1023</v>
      </c>
      <c r="EM125" s="137" t="s">
        <v>1023</v>
      </c>
      <c r="EN125" s="137" t="s">
        <v>1023</v>
      </c>
      <c r="EO125" s="137" t="s">
        <v>1023</v>
      </c>
      <c r="EP125" s="137" t="s">
        <v>1023</v>
      </c>
      <c r="EQ125" s="137" t="s">
        <v>1023</v>
      </c>
      <c r="ER125" s="137" t="s">
        <v>1023</v>
      </c>
      <c r="ES125" s="137" t="s">
        <v>1023</v>
      </c>
      <c r="ET125" s="137" t="s">
        <v>1023</v>
      </c>
      <c r="EU125" s="137" t="s">
        <v>1023</v>
      </c>
      <c r="EV125" s="137" t="s">
        <v>1023</v>
      </c>
      <c r="EW125" s="137" t="s">
        <v>1023</v>
      </c>
      <c r="EX125" s="137" t="s">
        <v>1023</v>
      </c>
      <c r="EY125" s="137" t="s">
        <v>1023</v>
      </c>
      <c r="EZ125" s="137" t="s">
        <v>1023</v>
      </c>
      <c r="FA125" s="137" t="s">
        <v>1023</v>
      </c>
      <c r="FB125" s="186" t="s">
        <v>1275</v>
      </c>
      <c r="FC125" s="137"/>
      <c r="FD125" s="137"/>
      <c r="FE125" s="137"/>
      <c r="FF125" s="137"/>
      <c r="FG125" s="137"/>
      <c r="FH125" s="190"/>
      <c r="FI125" s="190"/>
      <c r="FJ125" s="372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 s="372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 s="5"/>
      <c r="HP125" s="17"/>
      <c r="HQ125" s="23"/>
      <c r="HR125" s="23"/>
      <c r="HS125" s="23"/>
      <c r="HT125" s="17"/>
      <c r="HU125" s="17"/>
      <c r="HV125" s="24"/>
      <c r="HW125" s="24"/>
      <c r="HX125" s="24"/>
      <c r="HY125" s="24"/>
      <c r="HZ125" s="24"/>
      <c r="IA125" s="24"/>
      <c r="IB125" s="24"/>
      <c r="IC125" s="24"/>
      <c r="ID125" s="24"/>
      <c r="IE125" s="24"/>
      <c r="IF125" s="24"/>
      <c r="IG125" s="24"/>
      <c r="IH125" s="24"/>
      <c r="II125" s="24"/>
      <c r="IJ125" s="24"/>
      <c r="IK125" s="24"/>
      <c r="IL125" s="24"/>
      <c r="IM125" s="24"/>
      <c r="IN125" s="25"/>
      <c r="IO125" s="25"/>
      <c r="IP125" s="294"/>
      <c r="IQ125" s="284"/>
      <c r="IR125" s="284"/>
      <c r="IS125" s="170"/>
      <c r="IT125" s="170"/>
      <c r="IU125" s="170"/>
      <c r="IV125" s="274"/>
      <c r="IW125" s="170"/>
      <c r="IX125" s="170"/>
      <c r="IY125"/>
      <c r="IZ125" s="281"/>
      <c r="JA125" s="170"/>
      <c r="JB125" s="170"/>
      <c r="JC125" s="170"/>
      <c r="JD125" s="170"/>
      <c r="JE125" s="170"/>
      <c r="JF125" s="276"/>
      <c r="JG125" s="170"/>
      <c r="JH125" s="170"/>
      <c r="JI125" s="170"/>
      <c r="JJ125" s="170"/>
      <c r="JK125"/>
      <c r="JL125"/>
      <c r="JM125" s="279"/>
      <c r="JN125"/>
      <c r="JO125"/>
      <c r="JP125"/>
      <c r="JQ125"/>
      <c r="JR125" s="170"/>
      <c r="JS125" s="170"/>
      <c r="JT125" s="170"/>
      <c r="JU125" s="170"/>
      <c r="JV125" s="170"/>
      <c r="JW125" s="170"/>
      <c r="JX125"/>
      <c r="JY125" s="170"/>
      <c r="JZ125" s="170"/>
      <c r="KA125" s="170"/>
      <c r="KB125" s="170"/>
      <c r="KC125" s="170"/>
      <c r="KD125" s="170"/>
      <c r="KE125"/>
    </row>
    <row r="126" spans="1:291" s="4" customFormat="1" x14ac:dyDescent="0.25">
      <c r="A126" s="311"/>
      <c r="B126" s="15" t="s">
        <v>1453</v>
      </c>
      <c r="C126" s="17" t="s">
        <v>195</v>
      </c>
      <c r="D126" s="26" t="s">
        <v>196</v>
      </c>
      <c r="E126" s="111">
        <v>44313</v>
      </c>
      <c r="F126" s="23"/>
      <c r="G126" s="94"/>
      <c r="H126" s="51"/>
      <c r="I126" s="377">
        <v>1</v>
      </c>
      <c r="J126" s="20">
        <v>44763</v>
      </c>
      <c r="K126" s="100">
        <f t="shared" si="10"/>
        <v>14</v>
      </c>
      <c r="L126" s="85">
        <v>8</v>
      </c>
      <c r="M126" s="4" t="s">
        <v>214</v>
      </c>
      <c r="N126" s="19">
        <v>290</v>
      </c>
      <c r="O126" s="22">
        <v>4</v>
      </c>
      <c r="P126" s="16">
        <v>3</v>
      </c>
      <c r="Q126" s="11"/>
      <c r="R126" s="11"/>
      <c r="S126" s="11"/>
      <c r="T126" s="145">
        <v>17766</v>
      </c>
      <c r="U126" s="130">
        <v>10127</v>
      </c>
      <c r="V126" s="130" t="s">
        <v>199</v>
      </c>
      <c r="W126" s="130" t="s">
        <v>1043</v>
      </c>
      <c r="X126" s="129">
        <v>9857286076</v>
      </c>
      <c r="Y126" s="129">
        <f ca="1">ROUNDDOWN(YEARFRAC(DATE(IF(VALUE(LEFT(X126,2))&lt;VALUE(RIGHT(YEAR(TODAY()),2)),"20","19")&amp;LEFT(X126,2),IF(VALUE(MID(X126,3,1))&gt;4,MID(X126,3,2)-50,MID(X126,3,2)),MID(X126,5,2)),Z126,1),0)</f>
        <v>23</v>
      </c>
      <c r="Z126" s="132">
        <v>44763</v>
      </c>
      <c r="AA126" s="129">
        <v>7</v>
      </c>
      <c r="AB126" s="133">
        <f>DATEDIF(_xlfn.MINIFS(Z:Z,X:X,X126), Z126,  "m")</f>
        <v>25</v>
      </c>
      <c r="AC126" s="134" t="s">
        <v>213</v>
      </c>
      <c r="AD126" s="135" t="s">
        <v>1025</v>
      </c>
      <c r="AE126" s="136" t="s">
        <v>67</v>
      </c>
      <c r="AF126" s="198">
        <v>21.5</v>
      </c>
      <c r="AG126" s="198">
        <v>13.7</v>
      </c>
      <c r="AH126" s="198">
        <v>64</v>
      </c>
      <c r="AI126" s="198">
        <v>0.5</v>
      </c>
      <c r="AJ126" s="198">
        <v>0.3</v>
      </c>
      <c r="AK126" s="198">
        <v>5.91</v>
      </c>
      <c r="AL126" s="133">
        <v>23.3</v>
      </c>
      <c r="AM126" s="137">
        <v>85.1</v>
      </c>
      <c r="AN126" s="137">
        <v>18.399999999999999</v>
      </c>
      <c r="AO126" s="137">
        <v>81.599999999999994</v>
      </c>
      <c r="AP126" s="137">
        <f>AN126/AO126</f>
        <v>0.22549019607843138</v>
      </c>
      <c r="AQ126" s="137">
        <v>6.69</v>
      </c>
      <c r="AR126" s="137">
        <v>2.0099999999999998</v>
      </c>
      <c r="AS126" s="137">
        <v>0.77</v>
      </c>
      <c r="AT126" s="137">
        <v>15.8</v>
      </c>
      <c r="AU126" s="137">
        <v>13.2</v>
      </c>
      <c r="AV126" s="137">
        <v>5.1100000000000003</v>
      </c>
      <c r="AW126" s="137">
        <v>27.5</v>
      </c>
      <c r="AX126" s="137">
        <v>39</v>
      </c>
      <c r="AY126" s="137">
        <v>32.5</v>
      </c>
      <c r="AZ126" s="137">
        <v>1.02</v>
      </c>
      <c r="BA126" s="137">
        <v>13.9</v>
      </c>
      <c r="BB126" s="137">
        <v>14.5</v>
      </c>
      <c r="BC126" s="137">
        <v>61</v>
      </c>
      <c r="BD126" s="137">
        <v>2.86</v>
      </c>
      <c r="BE126" s="137">
        <v>3.04</v>
      </c>
      <c r="BF126" s="137">
        <f>DL126+DN126</f>
        <v>16.8</v>
      </c>
      <c r="BG126" s="137">
        <v>23.2</v>
      </c>
      <c r="BH126" s="138">
        <v>2897</v>
      </c>
      <c r="BI126" s="137">
        <v>8.9</v>
      </c>
      <c r="BJ126" s="137">
        <v>5.07</v>
      </c>
      <c r="BK126" s="137">
        <v>13.5</v>
      </c>
      <c r="BL126" s="137">
        <v>57.4</v>
      </c>
      <c r="BM126" s="139">
        <v>2.5999999999999999E-2</v>
      </c>
      <c r="BN126" s="137">
        <v>4.5</v>
      </c>
      <c r="BO126" s="137">
        <v>74.400000000000006</v>
      </c>
      <c r="BP126" s="137">
        <v>12.4</v>
      </c>
      <c r="BQ126" s="137">
        <v>13.2</v>
      </c>
      <c r="BR126" s="138">
        <v>7116</v>
      </c>
      <c r="BS126" s="138">
        <f>CY126/9</f>
        <v>1942</v>
      </c>
      <c r="BT126" s="137">
        <v>42.7</v>
      </c>
      <c r="BU126" s="137">
        <v>2.85</v>
      </c>
      <c r="BV126" s="137">
        <f>100-AL126-BN126-CB126-CC126</f>
        <v>70.760000000000005</v>
      </c>
      <c r="BW126" s="138">
        <v>1013</v>
      </c>
      <c r="BX126" s="137">
        <v>12.5</v>
      </c>
      <c r="BY126" s="137">
        <v>67.599999999999994</v>
      </c>
      <c r="BZ126" s="138">
        <v>2604</v>
      </c>
      <c r="CA126" s="138">
        <v>8807</v>
      </c>
      <c r="CB126" s="137">
        <v>1.1000000000000001</v>
      </c>
      <c r="CC126" s="137">
        <v>0.34</v>
      </c>
      <c r="CD126" s="186" t="s">
        <v>1275</v>
      </c>
      <c r="CE126" s="186">
        <f>AL126+BN126+BV126+CC126+CB126</f>
        <v>100</v>
      </c>
      <c r="CF126" s="186" t="s">
        <v>1275</v>
      </c>
      <c r="CG126" s="186">
        <f>AM126+BI126+BE126+(DC126*100/AL126)+(CC126*100/AL126)</f>
        <v>98.782489270386279</v>
      </c>
      <c r="CH126" s="137">
        <v>2.5299999999999998</v>
      </c>
      <c r="CI126" s="137">
        <f>CH126*100/AM126</f>
        <v>2.9729729729729728</v>
      </c>
      <c r="CJ126" s="137">
        <v>3.28</v>
      </c>
      <c r="CK126" s="138">
        <f>CJ126*BI126*AL126*AK126/1000</f>
        <v>4.0198259760000008</v>
      </c>
      <c r="CL126" s="137">
        <v>3.46</v>
      </c>
      <c r="CM126" s="137">
        <v>18.100000000000001</v>
      </c>
      <c r="CN126" s="186" t="s">
        <v>1275</v>
      </c>
      <c r="CO126" s="137">
        <v>0.66</v>
      </c>
      <c r="CP126" s="137">
        <v>7.17</v>
      </c>
      <c r="CQ126" s="137">
        <v>35.1</v>
      </c>
      <c r="CR126" s="137">
        <v>33.700000000000003</v>
      </c>
      <c r="CS126" s="137">
        <v>11</v>
      </c>
      <c r="CT126" s="137">
        <v>20.2</v>
      </c>
      <c r="CU126" s="137">
        <v>64.5</v>
      </c>
      <c r="CV126" s="137">
        <v>0.28000000000000003</v>
      </c>
      <c r="CW126" s="137"/>
      <c r="CX126" s="186" t="s">
        <v>1275</v>
      </c>
      <c r="CY126" s="133">
        <v>17478</v>
      </c>
      <c r="CZ126" s="137">
        <v>5.4</v>
      </c>
      <c r="DA126" s="137">
        <v>11.9</v>
      </c>
      <c r="DB126" s="186" t="s">
        <v>1275</v>
      </c>
      <c r="DC126" s="139">
        <v>6.6000000000000003E-2</v>
      </c>
      <c r="DD126" s="138">
        <v>18804</v>
      </c>
      <c r="DE126" s="137">
        <v>21.9</v>
      </c>
      <c r="DF126" s="137">
        <v>14.9</v>
      </c>
      <c r="DG126" s="137">
        <v>1.58</v>
      </c>
      <c r="DH126" s="137">
        <f>DG126-CC126</f>
        <v>1.24</v>
      </c>
      <c r="DI126" s="137">
        <v>50.4</v>
      </c>
      <c r="DJ126" s="186" t="s">
        <v>1275</v>
      </c>
      <c r="DK126" s="137">
        <v>0.96</v>
      </c>
      <c r="DL126" s="137">
        <v>16.8</v>
      </c>
      <c r="DM126" s="137">
        <v>82.3</v>
      </c>
      <c r="DN126" s="137">
        <v>0</v>
      </c>
      <c r="DO126" s="137">
        <v>27.9</v>
      </c>
      <c r="DP126" s="137">
        <v>99.8</v>
      </c>
      <c r="DQ126" s="138">
        <v>1251</v>
      </c>
      <c r="DR126" s="133"/>
      <c r="DS126" s="186" t="s">
        <v>1275</v>
      </c>
      <c r="DT126" s="133">
        <f>DU126*2</f>
        <v>9434</v>
      </c>
      <c r="DU126" s="138">
        <v>4717</v>
      </c>
      <c r="DV126" s="138">
        <v>1395</v>
      </c>
      <c r="DW126" s="138">
        <v>210</v>
      </c>
      <c r="DX126" s="186" t="s">
        <v>1275</v>
      </c>
      <c r="DY126" s="138">
        <f>AK126*AN126*AM126*AL126/1000</f>
        <v>215.62086551999997</v>
      </c>
      <c r="DZ126" s="138">
        <f>AK126*AM126*AO126*AL126/1000</f>
        <v>956.23166447999984</v>
      </c>
      <c r="EA126" s="137"/>
      <c r="EB126" s="137"/>
      <c r="EC126" s="137"/>
      <c r="ED126" s="137"/>
      <c r="EE126" s="137"/>
      <c r="EF126" s="186" t="s">
        <v>1275</v>
      </c>
      <c r="EG126" s="137" t="s">
        <v>1023</v>
      </c>
      <c r="EH126" s="137" t="s">
        <v>1023</v>
      </c>
      <c r="EI126" s="137" t="s">
        <v>1023</v>
      </c>
      <c r="EJ126" s="137" t="s">
        <v>1023</v>
      </c>
      <c r="EK126" s="137" t="s">
        <v>1023</v>
      </c>
      <c r="EL126" s="137" t="s">
        <v>1023</v>
      </c>
      <c r="EM126" s="137" t="s">
        <v>1023</v>
      </c>
      <c r="EN126" s="137" t="s">
        <v>1023</v>
      </c>
      <c r="EO126" s="137" t="s">
        <v>1023</v>
      </c>
      <c r="EP126" s="137" t="s">
        <v>1023</v>
      </c>
      <c r="EQ126" s="137" t="s">
        <v>1023</v>
      </c>
      <c r="ER126" s="137" t="s">
        <v>1023</v>
      </c>
      <c r="ES126" s="137" t="s">
        <v>1023</v>
      </c>
      <c r="ET126" s="137" t="s">
        <v>1023</v>
      </c>
      <c r="EU126" s="137" t="s">
        <v>1023</v>
      </c>
      <c r="EV126" s="137" t="s">
        <v>1023</v>
      </c>
      <c r="EW126" s="137" t="s">
        <v>1023</v>
      </c>
      <c r="EX126" s="137" t="s">
        <v>1023</v>
      </c>
      <c r="EY126" s="137" t="s">
        <v>1023</v>
      </c>
      <c r="EZ126" s="137" t="s">
        <v>1023</v>
      </c>
      <c r="FA126" s="137" t="s">
        <v>1023</v>
      </c>
      <c r="FB126" s="186" t="s">
        <v>1275</v>
      </c>
      <c r="FC126" s="137"/>
      <c r="FD126" s="137"/>
      <c r="FE126" s="137"/>
      <c r="FF126" s="137"/>
      <c r="FG126" s="137"/>
      <c r="FH126" s="190"/>
      <c r="FI126" s="190"/>
      <c r="FJ126" s="372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 s="372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 s="5"/>
      <c r="HP126" s="17"/>
      <c r="HQ126" s="23"/>
      <c r="HR126" s="23"/>
      <c r="HS126" s="23"/>
      <c r="HT126" s="17"/>
      <c r="HU126" s="17"/>
      <c r="HV126" s="24"/>
      <c r="HW126" s="24"/>
      <c r="HX126" s="24"/>
      <c r="HY126" s="24"/>
      <c r="HZ126" s="24"/>
      <c r="IA126" s="24"/>
      <c r="IB126" s="24"/>
      <c r="IC126" s="24"/>
      <c r="ID126" s="24"/>
      <c r="IE126" s="24"/>
      <c r="IF126" s="24"/>
      <c r="IG126" s="24"/>
      <c r="IH126" s="24"/>
      <c r="II126" s="24"/>
      <c r="IJ126" s="24"/>
      <c r="IK126" s="24"/>
      <c r="IL126" s="24"/>
      <c r="IM126" s="24"/>
      <c r="IN126" s="25"/>
      <c r="IO126" s="25"/>
      <c r="IP126" s="294"/>
      <c r="IQ126" s="284"/>
      <c r="IR126" s="284"/>
      <c r="IS126" s="170"/>
      <c r="IT126" s="170"/>
      <c r="IU126" s="170"/>
      <c r="IV126" s="274"/>
      <c r="IW126" s="170"/>
      <c r="IX126" s="170"/>
      <c r="IY126"/>
      <c r="IZ126" s="281"/>
      <c r="JA126" s="170"/>
      <c r="JB126" s="170"/>
      <c r="JC126" s="170"/>
      <c r="JD126" s="170"/>
      <c r="JE126" s="170"/>
      <c r="JF126" s="276"/>
      <c r="JG126" s="170"/>
      <c r="JH126" s="170"/>
      <c r="JI126" s="170"/>
      <c r="JJ126" s="170"/>
      <c r="JK126"/>
      <c r="JL126"/>
      <c r="JM126" s="279"/>
      <c r="JN126"/>
      <c r="JO126"/>
      <c r="JP126"/>
      <c r="JQ126"/>
      <c r="JR126" s="170"/>
      <c r="JS126" s="170"/>
      <c r="JT126" s="170"/>
      <c r="JU126" s="170"/>
      <c r="JV126" s="170"/>
      <c r="JW126" s="170"/>
      <c r="JX126"/>
      <c r="JY126" s="170"/>
      <c r="JZ126" s="170"/>
      <c r="KA126" s="170"/>
      <c r="KB126" s="170"/>
      <c r="KC126" s="170"/>
      <c r="KD126" s="170"/>
      <c r="KE126"/>
    </row>
    <row r="127" spans="1:291" s="4" customFormat="1" x14ac:dyDescent="0.25">
      <c r="A127" s="311"/>
      <c r="B127" s="15" t="s">
        <v>1453</v>
      </c>
      <c r="C127" s="17" t="s">
        <v>195</v>
      </c>
      <c r="D127" s="26" t="s">
        <v>196</v>
      </c>
      <c r="E127" s="111">
        <v>44313</v>
      </c>
      <c r="F127" s="23"/>
      <c r="G127" s="94"/>
      <c r="H127" s="51"/>
      <c r="I127" s="377">
        <v>1</v>
      </c>
      <c r="J127" s="20">
        <v>44785</v>
      </c>
      <c r="K127" s="100">
        <f t="shared" si="10"/>
        <v>15</v>
      </c>
      <c r="L127" s="85">
        <v>9</v>
      </c>
      <c r="M127" s="4" t="s">
        <v>215</v>
      </c>
      <c r="N127" s="34">
        <v>212</v>
      </c>
      <c r="O127" s="22">
        <v>4</v>
      </c>
      <c r="P127" s="16">
        <v>3</v>
      </c>
      <c r="Q127" s="11"/>
      <c r="R127" s="11"/>
      <c r="S127" s="11"/>
      <c r="T127" s="145">
        <v>17872</v>
      </c>
      <c r="U127" s="130"/>
      <c r="V127" s="130" t="s">
        <v>199</v>
      </c>
      <c r="W127" s="130" t="s">
        <v>1043</v>
      </c>
      <c r="X127" s="129">
        <v>9857286076</v>
      </c>
      <c r="Y127" s="129">
        <f ca="1">ROUNDDOWN(YEARFRAC(DATE(IF(VALUE(LEFT(X127,2))&lt;VALUE(RIGHT(YEAR(TODAY()),2)),"20","19")&amp;LEFT(X127,2),IF(VALUE(MID(X127,3,1))&gt;4,MID(X127,3,2)-50,MID(X127,3,2)),MID(X127,5,2)),Z127,1),0)</f>
        <v>24</v>
      </c>
      <c r="Z127" s="132">
        <v>44785</v>
      </c>
      <c r="AA127" s="129">
        <v>8</v>
      </c>
      <c r="AB127" s="133">
        <f>DATEDIF(_xlfn.MINIFS(Z:Z,X:X,X127), Z127,  "m")</f>
        <v>26</v>
      </c>
      <c r="AC127" s="134" t="s">
        <v>213</v>
      </c>
      <c r="AD127" s="135" t="s">
        <v>1025</v>
      </c>
      <c r="AE127" s="136" t="s">
        <v>67</v>
      </c>
      <c r="AF127" s="185">
        <v>18.5</v>
      </c>
      <c r="AG127" s="185">
        <v>5.5</v>
      </c>
      <c r="AH127" s="185">
        <v>75.3</v>
      </c>
      <c r="AI127" s="185">
        <v>0.4</v>
      </c>
      <c r="AJ127" s="185">
        <v>0.3</v>
      </c>
      <c r="AK127" s="185">
        <v>7.99</v>
      </c>
      <c r="AL127" s="133">
        <v>19</v>
      </c>
      <c r="AM127" s="137">
        <v>87.2</v>
      </c>
      <c r="AN127" s="137">
        <v>20.2</v>
      </c>
      <c r="AO127" s="137">
        <v>79.8</v>
      </c>
      <c r="AP127" s="137">
        <f>AN127/AO127</f>
        <v>0.25313283208020049</v>
      </c>
      <c r="AQ127" s="137">
        <v>5.89</v>
      </c>
      <c r="AR127" s="137">
        <v>2.61</v>
      </c>
      <c r="AS127" s="137">
        <v>2.0099999999999998</v>
      </c>
      <c r="AT127" s="137">
        <v>14.3</v>
      </c>
      <c r="AU127" s="137">
        <v>13.5</v>
      </c>
      <c r="AV127" s="137">
        <v>4.21</v>
      </c>
      <c r="AW127" s="137">
        <v>35.9</v>
      </c>
      <c r="AX127" s="137">
        <v>25.7</v>
      </c>
      <c r="AY127" s="137">
        <v>36.200000000000003</v>
      </c>
      <c r="AZ127" s="137">
        <v>2.19</v>
      </c>
      <c r="BA127" s="137">
        <v>14.7</v>
      </c>
      <c r="BB127" s="137">
        <v>14.5</v>
      </c>
      <c r="BC127" s="137">
        <v>61</v>
      </c>
      <c r="BD127" s="137">
        <v>1</v>
      </c>
      <c r="BE127" s="137">
        <v>2.56</v>
      </c>
      <c r="BF127" s="137">
        <f>DL127+DN127</f>
        <v>17.2</v>
      </c>
      <c r="BG127" s="137">
        <v>21.7</v>
      </c>
      <c r="BH127" s="138">
        <v>3024</v>
      </c>
      <c r="BI127" s="137">
        <v>8.1999999999999993</v>
      </c>
      <c r="BJ127" s="137">
        <v>8.5500000000000007</v>
      </c>
      <c r="BK127" s="137">
        <v>13.8</v>
      </c>
      <c r="BL127" s="137">
        <v>50.5</v>
      </c>
      <c r="BM127" s="139">
        <v>2.9000000000000001E-2</v>
      </c>
      <c r="BN127" s="137">
        <v>5</v>
      </c>
      <c r="BO127" s="137">
        <v>67.3</v>
      </c>
      <c r="BP127" s="137">
        <v>7.3</v>
      </c>
      <c r="BQ127" s="137">
        <v>25.4</v>
      </c>
      <c r="BR127" s="138">
        <v>9135</v>
      </c>
      <c r="BS127" s="138">
        <f>CY127/9</f>
        <v>2665.7777777777778</v>
      </c>
      <c r="BT127" s="137">
        <v>50.6</v>
      </c>
      <c r="BU127" s="137">
        <v>5.12</v>
      </c>
      <c r="BV127" s="137">
        <f>100-AL127-BN127-CB127-CC127</f>
        <v>75.12</v>
      </c>
      <c r="BW127" s="138">
        <v>1456</v>
      </c>
      <c r="BX127" s="137">
        <v>8</v>
      </c>
      <c r="BY127" s="137">
        <v>66.2</v>
      </c>
      <c r="BZ127" s="138">
        <v>2793</v>
      </c>
      <c r="CA127" s="138">
        <v>9052</v>
      </c>
      <c r="CB127" s="137">
        <v>0.6</v>
      </c>
      <c r="CC127" s="137">
        <v>0.28000000000000003</v>
      </c>
      <c r="CD127" s="186" t="s">
        <v>1275</v>
      </c>
      <c r="CE127" s="186">
        <f>AL127+BN127+BV127+CC127+CB127</f>
        <v>100</v>
      </c>
      <c r="CF127" s="186" t="s">
        <v>1275</v>
      </c>
      <c r="CG127" s="186">
        <f>AM127+BI127+BE127+(DC127*100/AL127)+(CC127*100/AL127)</f>
        <v>99.638947368421057</v>
      </c>
      <c r="CH127" s="137">
        <v>2.06</v>
      </c>
      <c r="CI127" s="137">
        <f>CH127*100/AM127</f>
        <v>2.3623853211009171</v>
      </c>
      <c r="CJ127" s="137">
        <v>4.3600000000000003</v>
      </c>
      <c r="CK127" s="138">
        <f>CJ127*BI127*AL127*AK127/1000</f>
        <v>5.4275111200000001</v>
      </c>
      <c r="CL127" s="137">
        <v>2.41</v>
      </c>
      <c r="CM127" s="137">
        <v>15.8</v>
      </c>
      <c r="CN127" s="186" t="s">
        <v>1275</v>
      </c>
      <c r="CO127" s="137">
        <v>0.67</v>
      </c>
      <c r="CP127" s="137">
        <v>7.16</v>
      </c>
      <c r="CQ127" s="137">
        <v>27.6</v>
      </c>
      <c r="CR127" s="137">
        <v>39.6</v>
      </c>
      <c r="CS127" s="137">
        <v>11.3</v>
      </c>
      <c r="CT127" s="137">
        <v>21.5</v>
      </c>
      <c r="CU127" s="137">
        <v>67</v>
      </c>
      <c r="CV127" s="137">
        <v>0</v>
      </c>
      <c r="CW127" s="137"/>
      <c r="CX127" s="186" t="s">
        <v>1275</v>
      </c>
      <c r="CY127" s="133">
        <v>23992</v>
      </c>
      <c r="CZ127" s="137">
        <v>6.12</v>
      </c>
      <c r="DA127" s="137">
        <v>8.51</v>
      </c>
      <c r="DB127" s="186" t="s">
        <v>1275</v>
      </c>
      <c r="DC127" s="139">
        <v>3.9E-2</v>
      </c>
      <c r="DD127" s="138">
        <v>19683</v>
      </c>
      <c r="DE127" s="137">
        <v>27.3</v>
      </c>
      <c r="DF127" s="137">
        <v>14.5</v>
      </c>
      <c r="DG127" s="137">
        <v>1.56</v>
      </c>
      <c r="DH127" s="137">
        <f>DG127-CC127</f>
        <v>1.28</v>
      </c>
      <c r="DI127" s="137">
        <v>64.099999999999994</v>
      </c>
      <c r="DJ127" s="186" t="s">
        <v>1275</v>
      </c>
      <c r="DK127" s="137">
        <v>1.37</v>
      </c>
      <c r="DL127" s="137">
        <v>17.2</v>
      </c>
      <c r="DM127" s="137">
        <v>81.400000000000006</v>
      </c>
      <c r="DN127" s="137">
        <v>0</v>
      </c>
      <c r="DO127" s="137">
        <v>27.4</v>
      </c>
      <c r="DP127" s="137">
        <v>94.8</v>
      </c>
      <c r="DQ127" s="138">
        <v>1345</v>
      </c>
      <c r="DR127" s="133"/>
      <c r="DS127" s="186" t="s">
        <v>1275</v>
      </c>
      <c r="DT127" s="133">
        <f>DU127*2</f>
        <v>9492</v>
      </c>
      <c r="DU127" s="138">
        <v>4746</v>
      </c>
      <c r="DV127" s="138">
        <v>1538</v>
      </c>
      <c r="DW127" s="138">
        <v>201</v>
      </c>
      <c r="DX127" s="186" t="s">
        <v>1275</v>
      </c>
      <c r="DY127" s="138">
        <f>AK127*AN127*AM127*AL127/1000</f>
        <v>267.40420640000002</v>
      </c>
      <c r="DZ127" s="138">
        <f>AK127*AM127*AO127*AL127/1000</f>
        <v>1056.3789936000001</v>
      </c>
      <c r="EA127" s="137"/>
      <c r="EB127" s="137"/>
      <c r="EC127" s="137"/>
      <c r="ED127" s="137"/>
      <c r="EE127" s="137"/>
      <c r="EF127" s="186" t="s">
        <v>1275</v>
      </c>
      <c r="EG127" s="137" t="s">
        <v>1023</v>
      </c>
      <c r="EH127" s="137" t="s">
        <v>1023</v>
      </c>
      <c r="EI127" s="137" t="s">
        <v>1023</v>
      </c>
      <c r="EJ127" s="137" t="s">
        <v>1023</v>
      </c>
      <c r="EK127" s="137" t="s">
        <v>1023</v>
      </c>
      <c r="EL127" s="137" t="s">
        <v>1023</v>
      </c>
      <c r="EM127" s="137" t="s">
        <v>1023</v>
      </c>
      <c r="EN127" s="137" t="s">
        <v>1023</v>
      </c>
      <c r="EO127" s="137" t="s">
        <v>1023</v>
      </c>
      <c r="EP127" s="137" t="s">
        <v>1023</v>
      </c>
      <c r="EQ127" s="137" t="s">
        <v>1023</v>
      </c>
      <c r="ER127" s="137" t="s">
        <v>1023</v>
      </c>
      <c r="ES127" s="137" t="s">
        <v>1023</v>
      </c>
      <c r="ET127" s="137" t="s">
        <v>1023</v>
      </c>
      <c r="EU127" s="137" t="s">
        <v>1023</v>
      </c>
      <c r="EV127" s="137" t="s">
        <v>1023</v>
      </c>
      <c r="EW127" s="137" t="s">
        <v>1023</v>
      </c>
      <c r="EX127" s="137" t="s">
        <v>1023</v>
      </c>
      <c r="EY127" s="137" t="s">
        <v>1023</v>
      </c>
      <c r="EZ127" s="137" t="s">
        <v>1023</v>
      </c>
      <c r="FA127" s="137" t="s">
        <v>1023</v>
      </c>
      <c r="FB127" s="186" t="s">
        <v>1275</v>
      </c>
      <c r="FC127" s="137"/>
      <c r="FD127" s="137"/>
      <c r="FE127" s="137"/>
      <c r="FF127" s="137"/>
      <c r="FG127" s="137"/>
      <c r="FH127" s="190"/>
      <c r="FI127" s="190"/>
      <c r="FJ127" s="372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 s="372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 s="5"/>
      <c r="HP127" s="17"/>
      <c r="HQ127" s="23"/>
      <c r="HR127" s="23"/>
      <c r="HS127" s="23"/>
      <c r="HT127" s="17"/>
      <c r="HU127" s="17"/>
      <c r="HV127" s="24"/>
      <c r="HW127" s="24"/>
      <c r="HX127" s="24"/>
      <c r="HY127" s="24"/>
      <c r="HZ127" s="24"/>
      <c r="IA127" s="24"/>
      <c r="IB127" s="24"/>
      <c r="IC127" s="24"/>
      <c r="ID127" s="24"/>
      <c r="IE127" s="24"/>
      <c r="IF127" s="24"/>
      <c r="IG127" s="24"/>
      <c r="IH127" s="24"/>
      <c r="II127" s="24"/>
      <c r="IJ127" s="24"/>
      <c r="IK127" s="24"/>
      <c r="IL127" s="24"/>
      <c r="IM127" s="24"/>
      <c r="IN127" s="25"/>
      <c r="IO127" s="25"/>
      <c r="IP127" s="294"/>
      <c r="IQ127" s="284"/>
      <c r="IR127" s="284"/>
      <c r="IS127" s="170"/>
      <c r="IT127" s="170"/>
      <c r="IU127" s="170"/>
      <c r="IV127" s="274"/>
      <c r="IW127" s="170"/>
      <c r="IX127" s="170"/>
      <c r="IY127"/>
      <c r="IZ127" s="281"/>
      <c r="JA127" s="170"/>
      <c r="JB127" s="170"/>
      <c r="JC127" s="170"/>
      <c r="JD127" s="170"/>
      <c r="JE127" s="170"/>
      <c r="JF127" s="276"/>
      <c r="JG127" s="170"/>
      <c r="JH127" s="170"/>
      <c r="JI127" s="170"/>
      <c r="JJ127" s="170"/>
      <c r="JK127"/>
      <c r="JL127"/>
      <c r="JM127" s="279"/>
      <c r="JN127"/>
      <c r="JO127"/>
      <c r="JP127"/>
      <c r="JQ127"/>
      <c r="JR127" s="170"/>
      <c r="JS127" s="170"/>
      <c r="JT127" s="170"/>
      <c r="JU127" s="170"/>
      <c r="JV127" s="170"/>
      <c r="JW127" s="170"/>
      <c r="JX127"/>
      <c r="JY127" s="170"/>
      <c r="JZ127" s="170"/>
      <c r="KA127" s="170"/>
      <c r="KB127" s="170"/>
      <c r="KC127" s="170"/>
      <c r="KD127" s="170"/>
      <c r="KE127"/>
    </row>
    <row r="128" spans="1:291" s="4" customFormat="1" x14ac:dyDescent="0.25">
      <c r="A128" s="311"/>
      <c r="B128" s="15" t="s">
        <v>1453</v>
      </c>
      <c r="C128" s="17" t="s">
        <v>195</v>
      </c>
      <c r="D128" s="26" t="s">
        <v>196</v>
      </c>
      <c r="E128" s="111">
        <v>44313</v>
      </c>
      <c r="F128" s="23"/>
      <c r="G128" s="94"/>
      <c r="H128" s="51"/>
      <c r="I128" s="377" t="s">
        <v>1023</v>
      </c>
      <c r="J128" s="20">
        <v>45390</v>
      </c>
      <c r="K128" s="100">
        <f t="shared" si="10"/>
        <v>35</v>
      </c>
      <c r="L128" s="115">
        <v>10</v>
      </c>
      <c r="M128" s="4" t="s">
        <v>899</v>
      </c>
      <c r="N128" s="34"/>
      <c r="O128" s="22">
        <v>2</v>
      </c>
      <c r="P128" s="121">
        <v>3</v>
      </c>
      <c r="Q128" s="121"/>
      <c r="R128" s="115">
        <v>3</v>
      </c>
      <c r="S128" s="115"/>
      <c r="T128" s="145">
        <v>21322</v>
      </c>
      <c r="U128" s="130"/>
      <c r="V128" s="130" t="s">
        <v>199</v>
      </c>
      <c r="W128" s="130" t="s">
        <v>1043</v>
      </c>
      <c r="X128" s="129" t="s">
        <v>196</v>
      </c>
      <c r="Y128" s="129">
        <f ca="1">ROUNDDOWN(YEARFRAC(DATE(IF(VALUE(LEFT(X128,2))&lt;VALUE(RIGHT(YEAR(TODAY()),2)),"20","19")&amp;LEFT(X128,2),IF(VALUE(MID(X128,3,1))&gt;4,MID(X128,3,2)-50,MID(X128,3,2)),MID(X128,5,2)),Z128,1),0)</f>
        <v>25</v>
      </c>
      <c r="Z128" s="132">
        <v>45390</v>
      </c>
      <c r="AA128" s="129" t="e">
        <f>COUNTIFS(#REF!,X128)</f>
        <v>#REF!</v>
      </c>
      <c r="AB128" s="133">
        <f>DATEDIF(_xlfn.MINIFS(Z:Z,X:X,X128), Z128,  "m")</f>
        <v>46</v>
      </c>
      <c r="AC128" s="134" t="s">
        <v>53</v>
      </c>
      <c r="AD128" s="135" t="s">
        <v>1022</v>
      </c>
      <c r="AE128" s="136" t="s">
        <v>54</v>
      </c>
      <c r="AF128" s="185">
        <v>17.399999999999999</v>
      </c>
      <c r="AG128" s="185">
        <v>5.2</v>
      </c>
      <c r="AH128" s="185">
        <v>76.5</v>
      </c>
      <c r="AI128" s="185">
        <v>0.5</v>
      </c>
      <c r="AJ128" s="185">
        <v>0.4</v>
      </c>
      <c r="AK128" s="185">
        <v>14.52</v>
      </c>
      <c r="AL128" s="133">
        <v>17.600000000000001</v>
      </c>
      <c r="AM128" s="133">
        <v>82.6</v>
      </c>
      <c r="AN128" s="133">
        <v>9.41</v>
      </c>
      <c r="AO128" s="133">
        <v>90.6</v>
      </c>
      <c r="AP128" s="137">
        <f>AN128/AO128</f>
        <v>0.10386313465783666</v>
      </c>
      <c r="AQ128" s="133">
        <v>19.7</v>
      </c>
      <c r="AR128" s="133">
        <v>2.9</v>
      </c>
      <c r="AS128" s="133">
        <v>0.33</v>
      </c>
      <c r="AT128" s="133">
        <v>48.4</v>
      </c>
      <c r="AU128" s="133">
        <v>12.3</v>
      </c>
      <c r="AV128" s="133">
        <v>1.1200000000000001</v>
      </c>
      <c r="AW128" s="137">
        <v>34.6</v>
      </c>
      <c r="AX128" s="137">
        <v>12.4</v>
      </c>
      <c r="AY128" s="137">
        <v>46.5</v>
      </c>
      <c r="AZ128" s="137">
        <v>6.48</v>
      </c>
      <c r="BA128" s="133" t="s">
        <v>1023</v>
      </c>
      <c r="BB128" s="137">
        <v>11.9</v>
      </c>
      <c r="BC128" s="133">
        <v>53.1</v>
      </c>
      <c r="BD128" s="137">
        <v>1.56</v>
      </c>
      <c r="BE128" s="137" t="s">
        <v>1023</v>
      </c>
      <c r="BF128" s="137" t="s">
        <v>1023</v>
      </c>
      <c r="BG128" s="137">
        <v>23.9</v>
      </c>
      <c r="BH128" s="138">
        <v>3799.8</v>
      </c>
      <c r="BI128" s="133">
        <v>11.8</v>
      </c>
      <c r="BJ128" s="133">
        <v>13.6</v>
      </c>
      <c r="BK128" s="133">
        <v>23.4</v>
      </c>
      <c r="BL128" s="137">
        <v>42.5</v>
      </c>
      <c r="BM128" s="139">
        <v>2.1000000000000001E-2</v>
      </c>
      <c r="BN128" s="137">
        <v>4.4000000000000004</v>
      </c>
      <c r="BO128" s="137">
        <v>92.34</v>
      </c>
      <c r="BP128" s="137">
        <v>7.24</v>
      </c>
      <c r="BQ128" s="137">
        <v>0.44</v>
      </c>
      <c r="BR128" s="138">
        <v>9566.6666666666679</v>
      </c>
      <c r="BS128" s="138">
        <f>CY128*3.14</f>
        <v>1466.38</v>
      </c>
      <c r="BT128" s="137">
        <v>35.299999999999997</v>
      </c>
      <c r="BU128" s="137">
        <v>28.5</v>
      </c>
      <c r="BV128" s="137">
        <f>100-AL128-BN128-CB128-CC128</f>
        <v>76.88000000000001</v>
      </c>
      <c r="BW128" s="138">
        <v>2856.1946902654868</v>
      </c>
      <c r="BX128" s="133">
        <v>21</v>
      </c>
      <c r="BY128" s="133">
        <v>39.799999999999997</v>
      </c>
      <c r="BZ128" s="138">
        <v>4146.875</v>
      </c>
      <c r="CA128" s="133">
        <v>10056</v>
      </c>
      <c r="CB128" s="137">
        <v>0.8</v>
      </c>
      <c r="CC128" s="137">
        <v>0.32</v>
      </c>
      <c r="CD128" s="186" t="s">
        <v>1275</v>
      </c>
      <c r="CE128" s="186">
        <f>AL128+BN128+BV128+CC128+CB128</f>
        <v>100</v>
      </c>
      <c r="CF128" s="186" t="s">
        <v>1275</v>
      </c>
      <c r="CG128" s="186" t="e">
        <f>AM128+BI128+BE128+(DC128*100/AL128)+(CC128*100/AL128)</f>
        <v>#VALUE!</v>
      </c>
      <c r="CH128" s="137">
        <v>0.65</v>
      </c>
      <c r="CI128" s="137">
        <f>CH128*100/AM128</f>
        <v>0.78692493946731246</v>
      </c>
      <c r="CJ128" s="133">
        <v>14.8</v>
      </c>
      <c r="CK128" s="138">
        <f>CJ128*BI128*AL128*AK128/1000</f>
        <v>44.62960128000001</v>
      </c>
      <c r="CL128" s="133">
        <v>20.2</v>
      </c>
      <c r="CM128" s="133">
        <v>48.9</v>
      </c>
      <c r="CN128" s="186" t="s">
        <v>1275</v>
      </c>
      <c r="CO128" s="137">
        <v>1.88</v>
      </c>
      <c r="CP128" s="137">
        <v>15.4</v>
      </c>
      <c r="CQ128" s="137">
        <v>33.4</v>
      </c>
      <c r="CR128" s="137">
        <v>49.7</v>
      </c>
      <c r="CS128" s="137">
        <v>4.78</v>
      </c>
      <c r="CT128" s="137">
        <v>12.1</v>
      </c>
      <c r="CU128" s="137">
        <v>60.3</v>
      </c>
      <c r="CV128" s="137">
        <v>0.86</v>
      </c>
      <c r="CW128" s="137" t="s">
        <v>1023</v>
      </c>
      <c r="CX128" s="186" t="s">
        <v>1275</v>
      </c>
      <c r="CY128" s="133">
        <v>467</v>
      </c>
      <c r="CZ128" s="137">
        <v>14.5</v>
      </c>
      <c r="DA128" s="137">
        <v>10.6</v>
      </c>
      <c r="DB128" s="186" t="s">
        <v>1275</v>
      </c>
      <c r="DC128" s="133">
        <v>7.5999999999999998E-2</v>
      </c>
      <c r="DD128" s="133">
        <v>27940</v>
      </c>
      <c r="DE128" s="137" t="s">
        <v>1023</v>
      </c>
      <c r="DF128" s="137" t="s">
        <v>1023</v>
      </c>
      <c r="DG128" s="133">
        <v>1.46</v>
      </c>
      <c r="DH128" s="137">
        <f>DG128-CC128</f>
        <v>1.1399999999999999</v>
      </c>
      <c r="DI128" s="133">
        <v>31.9</v>
      </c>
      <c r="DJ128" s="186" t="s">
        <v>1275</v>
      </c>
      <c r="DK128" s="137" t="s">
        <v>1023</v>
      </c>
      <c r="DL128" s="137" t="s">
        <v>1023</v>
      </c>
      <c r="DM128" s="137" t="s">
        <v>1023</v>
      </c>
      <c r="DN128" s="137" t="s">
        <v>1023</v>
      </c>
      <c r="DO128" s="137" t="s">
        <v>1023</v>
      </c>
      <c r="DP128" s="137" t="s">
        <v>1023</v>
      </c>
      <c r="DQ128" s="137" t="s">
        <v>1023</v>
      </c>
      <c r="DR128" s="137"/>
      <c r="DS128" s="186" t="s">
        <v>1275</v>
      </c>
      <c r="DT128" s="138">
        <f>DU128/1.2</f>
        <v>4306.666666666667</v>
      </c>
      <c r="DU128" s="133">
        <v>5168</v>
      </c>
      <c r="DV128" s="138">
        <v>1256.9230769230769</v>
      </c>
      <c r="DW128" s="133">
        <v>170</v>
      </c>
      <c r="DX128" s="186" t="s">
        <v>1275</v>
      </c>
      <c r="DY128" s="138">
        <f>AK128*AN128*AM128*AL128/1000</f>
        <v>198.63188083199998</v>
      </c>
      <c r="DZ128" s="138">
        <f>AK128*AM128*AO128*AL128/1000</f>
        <v>1912.4387251199998</v>
      </c>
      <c r="EA128" s="137"/>
      <c r="EB128" s="137"/>
      <c r="EC128" s="137"/>
      <c r="ED128" s="137"/>
      <c r="EE128" s="137"/>
      <c r="EF128" s="186" t="s">
        <v>1275</v>
      </c>
      <c r="EG128" s="137" t="s">
        <v>1023</v>
      </c>
      <c r="EH128" s="137" t="s">
        <v>1023</v>
      </c>
      <c r="EI128" s="137" t="s">
        <v>1023</v>
      </c>
      <c r="EJ128" s="137" t="s">
        <v>1023</v>
      </c>
      <c r="EK128" s="137" t="s">
        <v>1023</v>
      </c>
      <c r="EL128" s="137" t="s">
        <v>1023</v>
      </c>
      <c r="EM128" s="137" t="s">
        <v>1023</v>
      </c>
      <c r="EN128" s="137" t="s">
        <v>1023</v>
      </c>
      <c r="EO128" s="137" t="s">
        <v>1023</v>
      </c>
      <c r="EP128" s="137" t="s">
        <v>1023</v>
      </c>
      <c r="EQ128" s="137" t="s">
        <v>1023</v>
      </c>
      <c r="ER128" s="137" t="s">
        <v>1023</v>
      </c>
      <c r="ES128" s="137" t="s">
        <v>1023</v>
      </c>
      <c r="ET128" s="137" t="s">
        <v>1023</v>
      </c>
      <c r="EU128" s="137" t="s">
        <v>1023</v>
      </c>
      <c r="EV128" s="137" t="s">
        <v>1023</v>
      </c>
      <c r="EW128" s="137" t="s">
        <v>1023</v>
      </c>
      <c r="EX128" s="137" t="s">
        <v>1023</v>
      </c>
      <c r="EY128" s="137" t="s">
        <v>1023</v>
      </c>
      <c r="EZ128" s="137" t="s">
        <v>1023</v>
      </c>
      <c r="FA128" s="137" t="s">
        <v>1023</v>
      </c>
      <c r="FB128" s="186" t="s">
        <v>1275</v>
      </c>
      <c r="FC128" s="219">
        <v>1.83</v>
      </c>
      <c r="FD128" s="219">
        <v>0</v>
      </c>
      <c r="FE128" s="219">
        <v>0</v>
      </c>
      <c r="FF128" s="137"/>
      <c r="FG128" s="137"/>
      <c r="FH128" s="190"/>
      <c r="FI128" s="190"/>
      <c r="FJ128" s="372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 s="372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 s="5"/>
      <c r="HP128" s="17"/>
      <c r="HQ128" s="23"/>
      <c r="HR128" s="23"/>
      <c r="HS128" s="23"/>
      <c r="HT128" s="17"/>
      <c r="HU128" s="17"/>
      <c r="HV128" s="24"/>
      <c r="HW128" s="24"/>
      <c r="HX128" s="24"/>
      <c r="HY128" s="24"/>
      <c r="HZ128" s="24"/>
      <c r="IA128" s="24"/>
      <c r="IB128" s="24"/>
      <c r="IC128" s="24"/>
      <c r="ID128" s="24"/>
      <c r="IE128" s="24"/>
      <c r="IF128" s="24"/>
      <c r="IG128" s="24"/>
      <c r="IH128" s="24"/>
      <c r="II128" s="24"/>
      <c r="IJ128" s="24"/>
      <c r="IK128" s="24"/>
      <c r="IL128" s="24"/>
      <c r="IM128" s="24"/>
      <c r="IN128" s="25"/>
      <c r="IO128" s="25"/>
      <c r="IP128" s="294"/>
      <c r="IQ128" s="284"/>
      <c r="IR128" s="284"/>
      <c r="IS128" s="170"/>
      <c r="IT128" s="170"/>
      <c r="IU128" s="170"/>
      <c r="IV128" s="274"/>
      <c r="IW128" s="170"/>
      <c r="IX128" s="170"/>
      <c r="IY128"/>
      <c r="IZ128" s="281"/>
      <c r="JA128" s="170"/>
      <c r="JB128" s="170"/>
      <c r="JC128" s="170"/>
      <c r="JD128" s="170"/>
      <c r="JE128" s="170"/>
      <c r="JF128" s="276"/>
      <c r="JG128" s="170"/>
      <c r="JH128" s="170"/>
      <c r="JI128" s="170"/>
      <c r="JJ128" s="170"/>
      <c r="JK128"/>
      <c r="JL128"/>
      <c r="JM128" s="279"/>
      <c r="JN128"/>
      <c r="JO128"/>
      <c r="JP128"/>
      <c r="JQ128"/>
      <c r="JR128" s="170"/>
      <c r="JS128" s="170"/>
      <c r="JT128" s="170"/>
      <c r="JU128" s="170"/>
      <c r="JV128" s="170"/>
      <c r="JW128" s="170"/>
      <c r="JX128"/>
      <c r="JY128" s="170"/>
      <c r="JZ128" s="170"/>
      <c r="KA128" s="170"/>
      <c r="KB128" s="170"/>
      <c r="KC128" s="170"/>
      <c r="KD128" s="170"/>
      <c r="KE128"/>
    </row>
    <row r="129" spans="1:291" s="4" customFormat="1" x14ac:dyDescent="0.25">
      <c r="A129" s="311"/>
      <c r="B129" s="15" t="s">
        <v>1453</v>
      </c>
      <c r="C129" s="17" t="s">
        <v>195</v>
      </c>
      <c r="D129" s="26" t="s">
        <v>196</v>
      </c>
      <c r="E129" s="111">
        <v>44313</v>
      </c>
      <c r="F129" s="405">
        <v>45390</v>
      </c>
      <c r="G129" s="94">
        <f>DATEDIF(E129, F129, "m")</f>
        <v>35</v>
      </c>
      <c r="H129" s="51"/>
      <c r="I129" s="377" t="s">
        <v>1023</v>
      </c>
      <c r="J129" s="20">
        <v>45390</v>
      </c>
      <c r="K129" s="100">
        <f t="shared" si="10"/>
        <v>35</v>
      </c>
      <c r="L129" s="115">
        <v>11</v>
      </c>
      <c r="M129" s="4" t="s">
        <v>900</v>
      </c>
      <c r="N129" s="34"/>
      <c r="O129" s="22"/>
      <c r="P129" s="16"/>
      <c r="Q129" s="115"/>
      <c r="R129" s="115"/>
      <c r="S129" s="115">
        <v>10</v>
      </c>
      <c r="T129" s="145"/>
      <c r="U129" s="130"/>
      <c r="V129" s="130"/>
      <c r="W129" s="130"/>
      <c r="X129" s="129"/>
      <c r="Y129" s="129"/>
      <c r="Z129" s="132"/>
      <c r="AA129" s="129"/>
      <c r="AB129" s="133"/>
      <c r="AC129" s="134"/>
      <c r="AD129" s="135"/>
      <c r="AE129" s="136"/>
      <c r="AF129" s="220"/>
      <c r="AG129" s="220"/>
      <c r="AH129" s="220"/>
      <c r="AI129" s="220"/>
      <c r="AJ129" s="220"/>
      <c r="AK129" s="220"/>
      <c r="AL129" s="133"/>
      <c r="AM129" s="133"/>
      <c r="AN129" s="133"/>
      <c r="AO129" s="133"/>
      <c r="AP129" s="137"/>
      <c r="AQ129" s="133"/>
      <c r="AR129" s="133"/>
      <c r="AS129" s="133"/>
      <c r="AT129" s="133"/>
      <c r="AU129" s="133"/>
      <c r="AV129" s="133"/>
      <c r="AW129" s="137"/>
      <c r="AX129" s="137"/>
      <c r="AY129" s="137"/>
      <c r="AZ129" s="137"/>
      <c r="BA129" s="133"/>
      <c r="BB129" s="137"/>
      <c r="BC129" s="133"/>
      <c r="BD129" s="137"/>
      <c r="BE129" s="137"/>
      <c r="BF129" s="137"/>
      <c r="BG129" s="137"/>
      <c r="BH129" s="138"/>
      <c r="BI129" s="133"/>
      <c r="BJ129" s="133"/>
      <c r="BK129" s="133"/>
      <c r="BL129" s="137"/>
      <c r="BM129" s="139"/>
      <c r="BN129" s="137"/>
      <c r="BO129" s="137"/>
      <c r="BP129" s="137"/>
      <c r="BQ129" s="137"/>
      <c r="BR129" s="138"/>
      <c r="BS129" s="138"/>
      <c r="BT129" s="137"/>
      <c r="BU129" s="137"/>
      <c r="BV129" s="137"/>
      <c r="BW129" s="138"/>
      <c r="BX129" s="133"/>
      <c r="BY129" s="133"/>
      <c r="BZ129" s="138"/>
      <c r="CA129" s="133"/>
      <c r="CB129" s="137"/>
      <c r="CC129" s="137"/>
      <c r="CD129" s="186"/>
      <c r="CE129" s="186"/>
      <c r="CF129" s="186"/>
      <c r="CG129" s="186"/>
      <c r="CH129" s="137"/>
      <c r="CI129" s="137"/>
      <c r="CJ129" s="133"/>
      <c r="CK129" s="138"/>
      <c r="CL129" s="133"/>
      <c r="CM129" s="133"/>
      <c r="CN129" s="186"/>
      <c r="CO129" s="137"/>
      <c r="CP129" s="137"/>
      <c r="CQ129" s="137"/>
      <c r="CR129" s="137"/>
      <c r="CS129" s="137"/>
      <c r="CT129" s="137"/>
      <c r="CU129" s="137"/>
      <c r="CV129" s="137"/>
      <c r="CW129" s="137"/>
      <c r="CX129" s="186"/>
      <c r="CY129" s="133"/>
      <c r="CZ129" s="137"/>
      <c r="DA129" s="137"/>
      <c r="DB129" s="186"/>
      <c r="DC129" s="133"/>
      <c r="DD129" s="133"/>
      <c r="DE129" s="137"/>
      <c r="DF129" s="137"/>
      <c r="DG129" s="133"/>
      <c r="DH129" s="137"/>
      <c r="DI129" s="133"/>
      <c r="DJ129" s="186"/>
      <c r="DK129" s="137"/>
      <c r="DL129" s="137"/>
      <c r="DM129" s="137"/>
      <c r="DN129" s="137"/>
      <c r="DO129" s="137"/>
      <c r="DP129" s="137"/>
      <c r="DQ129" s="137"/>
      <c r="DR129" s="137"/>
      <c r="DS129" s="186"/>
      <c r="DT129" s="138"/>
      <c r="DU129" s="133"/>
      <c r="DV129" s="138"/>
      <c r="DW129" s="133"/>
      <c r="DX129" s="186"/>
      <c r="DY129" s="138"/>
      <c r="DZ129" s="138"/>
      <c r="EA129" s="137"/>
      <c r="EB129" s="137"/>
      <c r="EC129" s="137"/>
      <c r="ED129" s="137"/>
      <c r="EE129" s="137"/>
      <c r="EF129" s="186"/>
      <c r="EG129" s="137"/>
      <c r="EH129" s="137"/>
      <c r="EI129" s="137"/>
      <c r="EJ129" s="137"/>
      <c r="EK129" s="137"/>
      <c r="EL129" s="137"/>
      <c r="EM129" s="137"/>
      <c r="EN129" s="137"/>
      <c r="EO129" s="137"/>
      <c r="EP129" s="137"/>
      <c r="EQ129" s="137"/>
      <c r="ER129" s="137"/>
      <c r="ES129" s="137"/>
      <c r="ET129" s="137"/>
      <c r="EU129" s="137"/>
      <c r="EV129" s="137"/>
      <c r="EW129" s="137"/>
      <c r="EX129" s="137"/>
      <c r="EY129" s="137"/>
      <c r="EZ129" s="137"/>
      <c r="FA129" s="137"/>
      <c r="FB129" s="186"/>
      <c r="FC129" s="219"/>
      <c r="FD129" s="219"/>
      <c r="FE129" s="219"/>
      <c r="FF129" s="137"/>
      <c r="FG129" s="137"/>
      <c r="FH129" s="190"/>
      <c r="FI129" s="190"/>
      <c r="FJ129" s="5"/>
      <c r="GZ129" s="372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 s="5" t="s">
        <v>199</v>
      </c>
      <c r="HP129" s="60">
        <v>23</v>
      </c>
      <c r="HQ129" s="398"/>
      <c r="HR129" s="405">
        <v>44313</v>
      </c>
      <c r="HS129" s="405">
        <v>45390</v>
      </c>
      <c r="HT129" s="60">
        <v>24</v>
      </c>
      <c r="HU129" s="60">
        <v>0</v>
      </c>
      <c r="HV129" s="60">
        <v>1</v>
      </c>
      <c r="HW129" s="60">
        <v>0</v>
      </c>
      <c r="HX129" s="60">
        <v>0</v>
      </c>
      <c r="HY129" s="60">
        <v>1</v>
      </c>
      <c r="HZ129" s="60">
        <v>0</v>
      </c>
      <c r="IA129" s="60">
        <v>0</v>
      </c>
      <c r="IB129" s="60">
        <v>1</v>
      </c>
      <c r="IC129" s="60">
        <v>1</v>
      </c>
      <c r="ID129" s="60">
        <v>1</v>
      </c>
      <c r="IE129" s="396" t="s">
        <v>143</v>
      </c>
      <c r="IF129" s="60">
        <v>0</v>
      </c>
      <c r="IG129" s="406"/>
      <c r="IH129" s="406"/>
      <c r="II129" s="398"/>
      <c r="IJ129" s="60">
        <v>1</v>
      </c>
      <c r="IK129" s="396" t="s">
        <v>1879</v>
      </c>
      <c r="IL129" s="398" t="s">
        <v>80</v>
      </c>
      <c r="IM129" s="398" t="s">
        <v>124</v>
      </c>
      <c r="IN129" s="407">
        <v>0</v>
      </c>
      <c r="IO129" s="60">
        <v>0</v>
      </c>
      <c r="IP129" s="408"/>
      <c r="IQ129" s="284"/>
      <c r="IR129" s="284"/>
      <c r="IS129" s="170"/>
      <c r="IT129" s="170"/>
      <c r="IU129" s="170"/>
      <c r="IV129" s="274"/>
      <c r="IW129" s="170"/>
      <c r="IX129" s="170"/>
      <c r="IY129"/>
      <c r="IZ129" s="281"/>
      <c r="JA129" s="170"/>
      <c r="JB129" s="170"/>
      <c r="JC129" s="170"/>
      <c r="JD129" s="170"/>
      <c r="JE129" s="170"/>
      <c r="JF129" s="276"/>
      <c r="JG129" s="170"/>
      <c r="JH129" s="170"/>
      <c r="JI129" s="170"/>
      <c r="JJ129" s="170"/>
      <c r="JK129"/>
      <c r="JL129"/>
      <c r="JM129" s="279"/>
      <c r="JN129"/>
      <c r="JO129"/>
      <c r="JP129"/>
      <c r="JQ129"/>
      <c r="JR129" s="170"/>
      <c r="JS129" s="170"/>
      <c r="JT129" s="170"/>
      <c r="JU129" s="170"/>
      <c r="JV129" s="170"/>
      <c r="JW129" s="170"/>
      <c r="JX129"/>
      <c r="JY129" s="170"/>
      <c r="JZ129" s="170"/>
      <c r="KA129" s="170"/>
      <c r="KB129" s="170"/>
      <c r="KC129" s="170"/>
      <c r="KD129" s="170"/>
      <c r="KE129"/>
    </row>
    <row r="130" spans="1:291" s="4" customFormat="1" x14ac:dyDescent="0.25">
      <c r="A130" s="311"/>
      <c r="B130" s="15" t="s">
        <v>1453</v>
      </c>
      <c r="C130" s="17" t="s">
        <v>195</v>
      </c>
      <c r="D130" s="26" t="s">
        <v>196</v>
      </c>
      <c r="E130" s="111">
        <v>44313</v>
      </c>
      <c r="F130" s="405">
        <v>45418</v>
      </c>
      <c r="G130" s="94">
        <f>DATEDIF(E130, F130, "m")</f>
        <v>36</v>
      </c>
      <c r="H130" s="51"/>
      <c r="I130" s="377"/>
      <c r="J130" s="20"/>
      <c r="K130" s="100"/>
      <c r="L130" s="121"/>
      <c r="N130" s="34"/>
      <c r="O130" s="22"/>
      <c r="P130" s="16"/>
      <c r="Q130" s="121"/>
      <c r="R130" s="121"/>
      <c r="S130" s="121"/>
      <c r="T130" s="145"/>
      <c r="U130" s="130"/>
      <c r="V130" s="130"/>
      <c r="W130" s="130"/>
      <c r="X130" s="129"/>
      <c r="Y130" s="129"/>
      <c r="Z130" s="132"/>
      <c r="AA130" s="129"/>
      <c r="AB130" s="133"/>
      <c r="AC130" s="134"/>
      <c r="AD130" s="135"/>
      <c r="AE130" s="136"/>
      <c r="AF130" s="220"/>
      <c r="AG130" s="220"/>
      <c r="AH130" s="220"/>
      <c r="AI130" s="220"/>
      <c r="AJ130" s="220"/>
      <c r="AK130" s="220"/>
      <c r="AL130" s="133"/>
      <c r="AM130" s="133"/>
      <c r="AN130" s="133"/>
      <c r="AO130" s="133"/>
      <c r="AP130" s="137"/>
      <c r="AQ130" s="133"/>
      <c r="AR130" s="133"/>
      <c r="AS130" s="133"/>
      <c r="AT130" s="133"/>
      <c r="AU130" s="133"/>
      <c r="AV130" s="133"/>
      <c r="AW130" s="137"/>
      <c r="AX130" s="137"/>
      <c r="AY130" s="137"/>
      <c r="AZ130" s="137"/>
      <c r="BA130" s="133"/>
      <c r="BB130" s="137"/>
      <c r="BC130" s="133"/>
      <c r="BD130" s="137"/>
      <c r="BE130" s="137"/>
      <c r="BF130" s="137"/>
      <c r="BG130" s="137"/>
      <c r="BH130" s="138"/>
      <c r="BI130" s="133"/>
      <c r="BJ130" s="133"/>
      <c r="BK130" s="133"/>
      <c r="BL130" s="137"/>
      <c r="BM130" s="139"/>
      <c r="BN130" s="137"/>
      <c r="BO130" s="137"/>
      <c r="BP130" s="137"/>
      <c r="BQ130" s="137"/>
      <c r="BR130" s="138"/>
      <c r="BS130" s="138"/>
      <c r="BT130" s="137"/>
      <c r="BU130" s="137"/>
      <c r="BV130" s="137"/>
      <c r="BW130" s="138"/>
      <c r="BX130" s="133"/>
      <c r="BY130" s="133"/>
      <c r="BZ130" s="138"/>
      <c r="CA130" s="133"/>
      <c r="CB130" s="137"/>
      <c r="CC130" s="137"/>
      <c r="CD130" s="186"/>
      <c r="CE130" s="186"/>
      <c r="CF130" s="186"/>
      <c r="CG130" s="186"/>
      <c r="CH130" s="137"/>
      <c r="CI130" s="137"/>
      <c r="CJ130" s="133"/>
      <c r="CK130" s="138"/>
      <c r="CL130" s="133"/>
      <c r="CM130" s="133"/>
      <c r="CN130" s="186"/>
      <c r="CO130" s="137"/>
      <c r="CP130" s="137"/>
      <c r="CQ130" s="137"/>
      <c r="CR130" s="137"/>
      <c r="CS130" s="137"/>
      <c r="CT130" s="137"/>
      <c r="CU130" s="137"/>
      <c r="CV130" s="137"/>
      <c r="CW130" s="137"/>
      <c r="CX130" s="186"/>
      <c r="CY130" s="133"/>
      <c r="CZ130" s="137"/>
      <c r="DA130" s="137"/>
      <c r="DB130" s="186"/>
      <c r="DC130" s="133"/>
      <c r="DD130" s="133"/>
      <c r="DE130" s="137"/>
      <c r="DF130" s="137"/>
      <c r="DG130" s="133"/>
      <c r="DH130" s="137"/>
      <c r="DI130" s="133"/>
      <c r="DJ130" s="186"/>
      <c r="DK130" s="137"/>
      <c r="DL130" s="137"/>
      <c r="DM130" s="137"/>
      <c r="DN130" s="137"/>
      <c r="DO130" s="137"/>
      <c r="DP130" s="137"/>
      <c r="DQ130" s="137"/>
      <c r="DR130" s="137"/>
      <c r="DS130" s="186"/>
      <c r="DT130" s="138"/>
      <c r="DU130" s="133"/>
      <c r="DV130" s="138"/>
      <c r="DW130" s="133"/>
      <c r="DX130" s="186"/>
      <c r="DY130" s="138"/>
      <c r="DZ130" s="138"/>
      <c r="EA130" s="137"/>
      <c r="EB130" s="137"/>
      <c r="EC130" s="137"/>
      <c r="ED130" s="137"/>
      <c r="EE130" s="137"/>
      <c r="EF130" s="186"/>
      <c r="EG130" s="137"/>
      <c r="EH130" s="137"/>
      <c r="EI130" s="137"/>
      <c r="EJ130" s="137"/>
      <c r="EK130" s="137"/>
      <c r="EL130" s="137"/>
      <c r="EM130" s="137"/>
      <c r="EN130" s="137"/>
      <c r="EO130" s="137"/>
      <c r="EP130" s="137"/>
      <c r="EQ130" s="137"/>
      <c r="ER130" s="137"/>
      <c r="ES130" s="137"/>
      <c r="ET130" s="137"/>
      <c r="EU130" s="137"/>
      <c r="EV130" s="137"/>
      <c r="EW130" s="137"/>
      <c r="EX130" s="137"/>
      <c r="EY130" s="137"/>
      <c r="EZ130" s="137"/>
      <c r="FA130" s="137"/>
      <c r="FB130" s="186"/>
      <c r="FC130" s="219"/>
      <c r="FD130" s="219"/>
      <c r="FE130" s="219"/>
      <c r="FF130" s="137"/>
      <c r="FG130" s="137"/>
      <c r="FH130" s="190"/>
      <c r="FI130" s="190"/>
      <c r="FJ130" s="5"/>
      <c r="GZ130" s="372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 s="5" t="s">
        <v>199</v>
      </c>
      <c r="HP130" s="60">
        <v>23</v>
      </c>
      <c r="HQ130" s="398"/>
      <c r="HR130" s="405">
        <v>44313</v>
      </c>
      <c r="HS130" s="405">
        <v>45418</v>
      </c>
      <c r="HT130" s="60">
        <v>25</v>
      </c>
      <c r="HU130" s="60">
        <v>0</v>
      </c>
      <c r="HV130" s="60">
        <v>1</v>
      </c>
      <c r="HW130" s="60">
        <v>0</v>
      </c>
      <c r="HX130" s="60">
        <v>1</v>
      </c>
      <c r="HY130" s="60">
        <v>0</v>
      </c>
      <c r="HZ130" s="60">
        <v>0</v>
      </c>
      <c r="IA130" s="60">
        <v>0</v>
      </c>
      <c r="IB130" s="60">
        <v>1</v>
      </c>
      <c r="IC130" s="60">
        <v>1</v>
      </c>
      <c r="ID130" s="60">
        <v>1</v>
      </c>
      <c r="IE130" s="396"/>
      <c r="IF130" s="60">
        <v>1</v>
      </c>
      <c r="IG130" s="406"/>
      <c r="IH130" s="406"/>
      <c r="II130" s="398" t="s">
        <v>287</v>
      </c>
      <c r="IJ130" s="60">
        <v>1</v>
      </c>
      <c r="IK130" s="396" t="s">
        <v>303</v>
      </c>
      <c r="IL130" s="396" t="s">
        <v>80</v>
      </c>
      <c r="IM130" s="398"/>
      <c r="IN130" s="407">
        <v>0</v>
      </c>
      <c r="IO130" s="60">
        <v>0</v>
      </c>
      <c r="IP130" s="408" t="s">
        <v>207</v>
      </c>
      <c r="IQ130" s="284"/>
      <c r="IR130" s="284"/>
      <c r="IS130" s="170"/>
      <c r="IT130" s="170"/>
      <c r="IU130" s="170"/>
      <c r="IV130" s="274"/>
      <c r="IW130" s="170"/>
      <c r="IX130" s="170"/>
      <c r="IY130"/>
      <c r="IZ130" s="281"/>
      <c r="JA130" s="170"/>
      <c r="JB130" s="170"/>
      <c r="JC130" s="170"/>
      <c r="JD130" s="170"/>
      <c r="JE130" s="170"/>
      <c r="JF130" s="276"/>
      <c r="JG130" s="170"/>
      <c r="JH130" s="170"/>
      <c r="JI130" s="170"/>
      <c r="JJ130" s="170"/>
      <c r="JK130"/>
      <c r="JL130"/>
      <c r="JM130" s="279"/>
      <c r="JN130"/>
      <c r="JO130"/>
      <c r="JP130"/>
      <c r="JQ130"/>
      <c r="JR130" s="170"/>
      <c r="JS130" s="170"/>
      <c r="JT130" s="170"/>
      <c r="JU130" s="170"/>
      <c r="JV130" s="170"/>
      <c r="JW130" s="170"/>
      <c r="JX130"/>
      <c r="JY130" s="170"/>
      <c r="JZ130" s="170"/>
      <c r="KA130" s="170"/>
      <c r="KB130" s="170"/>
      <c r="KC130" s="170"/>
      <c r="KD130" s="170"/>
      <c r="KE130"/>
    </row>
    <row r="131" spans="1:291" s="4" customFormat="1" x14ac:dyDescent="0.25">
      <c r="A131" s="311"/>
      <c r="B131" s="15"/>
      <c r="C131" s="17"/>
      <c r="D131" s="26"/>
      <c r="E131" s="90"/>
      <c r="F131" s="23"/>
      <c r="G131" s="94"/>
      <c r="H131" s="51"/>
      <c r="I131" s="377"/>
      <c r="J131" s="20"/>
      <c r="K131" s="100"/>
      <c r="L131" s="121"/>
      <c r="N131" s="34"/>
      <c r="O131" s="22"/>
      <c r="P131" s="16"/>
      <c r="Q131" s="121"/>
      <c r="R131" s="121"/>
      <c r="S131" s="121"/>
      <c r="T131" s="145"/>
      <c r="U131" s="130"/>
      <c r="V131" s="130"/>
      <c r="W131" s="130"/>
      <c r="X131" s="129"/>
      <c r="Y131" s="129"/>
      <c r="Z131" s="132"/>
      <c r="AA131" s="129"/>
      <c r="AB131" s="133"/>
      <c r="AC131" s="134"/>
      <c r="AD131" s="135"/>
      <c r="AE131" s="136"/>
      <c r="AF131" s="220"/>
      <c r="AG131" s="220"/>
      <c r="AH131" s="220"/>
      <c r="AI131" s="220"/>
      <c r="AJ131" s="220"/>
      <c r="AK131" s="220"/>
      <c r="AL131" s="133"/>
      <c r="AM131" s="133"/>
      <c r="AN131" s="133"/>
      <c r="AO131" s="133"/>
      <c r="AP131" s="137"/>
      <c r="AQ131" s="133"/>
      <c r="AR131" s="133"/>
      <c r="AS131" s="133"/>
      <c r="AT131" s="133"/>
      <c r="AU131" s="133"/>
      <c r="AV131" s="133"/>
      <c r="AW131" s="137"/>
      <c r="AX131" s="137"/>
      <c r="AY131" s="137"/>
      <c r="AZ131" s="137"/>
      <c r="BA131" s="133"/>
      <c r="BB131" s="137"/>
      <c r="BC131" s="133"/>
      <c r="BD131" s="137"/>
      <c r="BE131" s="137"/>
      <c r="BF131" s="137"/>
      <c r="BG131" s="137"/>
      <c r="BH131" s="138"/>
      <c r="BI131" s="133"/>
      <c r="BJ131" s="133"/>
      <c r="BK131" s="133"/>
      <c r="BL131" s="137"/>
      <c r="BM131" s="139"/>
      <c r="BN131" s="137"/>
      <c r="BO131" s="137"/>
      <c r="BP131" s="137"/>
      <c r="BQ131" s="137"/>
      <c r="BR131" s="138"/>
      <c r="BS131" s="138"/>
      <c r="BT131" s="137"/>
      <c r="BU131" s="137"/>
      <c r="BV131" s="137"/>
      <c r="BW131" s="138"/>
      <c r="BX131" s="133"/>
      <c r="BY131" s="133"/>
      <c r="BZ131" s="138"/>
      <c r="CA131" s="133"/>
      <c r="CB131" s="137"/>
      <c r="CC131" s="137"/>
      <c r="CD131" s="186"/>
      <c r="CE131" s="186"/>
      <c r="CF131" s="186"/>
      <c r="CG131" s="186"/>
      <c r="CH131" s="137"/>
      <c r="CI131" s="137"/>
      <c r="CJ131" s="133"/>
      <c r="CK131" s="138"/>
      <c r="CL131" s="133"/>
      <c r="CM131" s="133"/>
      <c r="CN131" s="186"/>
      <c r="CO131" s="137"/>
      <c r="CP131" s="137"/>
      <c r="CQ131" s="137"/>
      <c r="CR131" s="137"/>
      <c r="CS131" s="137"/>
      <c r="CT131" s="137"/>
      <c r="CU131" s="137"/>
      <c r="CV131" s="137"/>
      <c r="CW131" s="137"/>
      <c r="CX131" s="186"/>
      <c r="CY131" s="133"/>
      <c r="CZ131" s="137"/>
      <c r="DA131" s="137"/>
      <c r="DB131" s="186"/>
      <c r="DC131" s="133"/>
      <c r="DD131" s="133"/>
      <c r="DE131" s="137"/>
      <c r="DF131" s="137"/>
      <c r="DG131" s="133"/>
      <c r="DH131" s="137"/>
      <c r="DI131" s="133"/>
      <c r="DJ131" s="186"/>
      <c r="DK131" s="137"/>
      <c r="DL131" s="137"/>
      <c r="DM131" s="137"/>
      <c r="DN131" s="137"/>
      <c r="DO131" s="137"/>
      <c r="DP131" s="137"/>
      <c r="DQ131" s="137"/>
      <c r="DR131" s="137"/>
      <c r="DS131" s="186"/>
      <c r="DT131" s="138"/>
      <c r="DU131" s="133"/>
      <c r="DV131" s="138"/>
      <c r="DW131" s="133"/>
      <c r="DX131" s="186"/>
      <c r="DY131" s="138"/>
      <c r="DZ131" s="138"/>
      <c r="EA131" s="137"/>
      <c r="EB131" s="137"/>
      <c r="EC131" s="137"/>
      <c r="ED131" s="137"/>
      <c r="EE131" s="137"/>
      <c r="EF131" s="186"/>
      <c r="EG131" s="137"/>
      <c r="EH131" s="137"/>
      <c r="EI131" s="137"/>
      <c r="EJ131" s="137"/>
      <c r="EK131" s="137"/>
      <c r="EL131" s="137"/>
      <c r="EM131" s="137"/>
      <c r="EN131" s="137"/>
      <c r="EO131" s="137"/>
      <c r="EP131" s="137"/>
      <c r="EQ131" s="137"/>
      <c r="ER131" s="137"/>
      <c r="ES131" s="137"/>
      <c r="ET131" s="137"/>
      <c r="EU131" s="137"/>
      <c r="EV131" s="137"/>
      <c r="EW131" s="137"/>
      <c r="EX131" s="137"/>
      <c r="EY131" s="137"/>
      <c r="EZ131" s="137"/>
      <c r="FA131" s="137"/>
      <c r="FB131" s="186"/>
      <c r="FC131" s="219"/>
      <c r="FD131" s="219"/>
      <c r="FE131" s="219"/>
      <c r="FF131" s="137"/>
      <c r="FG131" s="137"/>
      <c r="FH131" s="190"/>
      <c r="FI131" s="190"/>
      <c r="FJ131" s="5"/>
      <c r="GZ131" s="372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 s="5"/>
      <c r="HP131" s="17"/>
      <c r="HQ131" s="23"/>
      <c r="HR131" s="23"/>
      <c r="HS131" s="23"/>
      <c r="HT131" s="17"/>
      <c r="HU131" s="17"/>
      <c r="HV131" s="24"/>
      <c r="HW131" s="24"/>
      <c r="HX131" s="24"/>
      <c r="HY131" s="24"/>
      <c r="HZ131" s="24"/>
      <c r="IA131" s="24"/>
      <c r="IB131" s="24"/>
      <c r="IC131" s="24"/>
      <c r="ID131" s="24"/>
      <c r="IE131" s="24"/>
      <c r="IF131" s="24"/>
      <c r="IG131" s="24"/>
      <c r="IH131" s="24"/>
      <c r="II131" s="24"/>
      <c r="IJ131" s="24"/>
      <c r="IK131" s="24"/>
      <c r="IL131" s="24"/>
      <c r="IM131" s="24"/>
      <c r="IN131" s="25"/>
      <c r="IO131" s="25"/>
      <c r="IP131" s="294"/>
      <c r="IQ131" s="284"/>
      <c r="IR131" s="284"/>
      <c r="IS131" s="170"/>
      <c r="IT131" s="170"/>
      <c r="IU131" s="170"/>
      <c r="IV131" s="274"/>
      <c r="IW131" s="170"/>
      <c r="IX131" s="170"/>
      <c r="IY131"/>
      <c r="IZ131" s="281"/>
      <c r="JA131" s="170"/>
      <c r="JB131" s="170"/>
      <c r="JC131" s="170"/>
      <c r="JD131" s="170"/>
      <c r="JE131" s="170"/>
      <c r="JF131" s="276"/>
      <c r="JG131" s="170"/>
      <c r="JH131" s="170"/>
      <c r="JI131" s="170"/>
      <c r="JJ131" s="170"/>
      <c r="JK131"/>
      <c r="JL131"/>
      <c r="JM131" s="279"/>
      <c r="JN131"/>
      <c r="JO131"/>
      <c r="JP131"/>
      <c r="JQ131"/>
      <c r="JR131" s="170"/>
      <c r="JS131" s="170"/>
      <c r="JT131" s="170"/>
      <c r="JU131" s="170"/>
      <c r="JV131" s="170"/>
      <c r="JW131" s="170"/>
      <c r="JX131"/>
      <c r="JY131" s="170"/>
      <c r="JZ131" s="170"/>
      <c r="KA131" s="170"/>
      <c r="KB131" s="170"/>
      <c r="KC131" s="170"/>
      <c r="KD131" s="170"/>
      <c r="KE131"/>
    </row>
    <row r="132" spans="1:291" s="4" customFormat="1" x14ac:dyDescent="0.25">
      <c r="A132" s="311"/>
      <c r="B132" s="35" t="s">
        <v>1605</v>
      </c>
      <c r="C132" s="17" t="s">
        <v>216</v>
      </c>
      <c r="D132" s="26"/>
      <c r="E132" s="88">
        <v>42735</v>
      </c>
      <c r="F132" s="27">
        <v>43213</v>
      </c>
      <c r="G132" s="94">
        <f>DATEDIF(E132, F132, "m")</f>
        <v>15</v>
      </c>
      <c r="H132" s="16">
        <v>0</v>
      </c>
      <c r="I132" s="377"/>
      <c r="J132" s="348" t="s">
        <v>153</v>
      </c>
      <c r="K132" s="100"/>
      <c r="L132" s="85"/>
      <c r="N132" s="34"/>
      <c r="O132" s="22"/>
      <c r="P132" s="16"/>
      <c r="Q132" s="11"/>
      <c r="R132" s="11"/>
      <c r="S132" s="11"/>
      <c r="T132" s="145"/>
      <c r="U132" s="130"/>
      <c r="V132" s="130"/>
      <c r="W132" s="130"/>
      <c r="X132" s="129"/>
      <c r="Y132" s="129"/>
      <c r="Z132" s="132"/>
      <c r="AA132" s="129"/>
      <c r="AB132" s="133"/>
      <c r="AC132" s="134"/>
      <c r="AD132" s="135"/>
      <c r="AE132" s="136"/>
      <c r="AF132" s="220"/>
      <c r="AG132" s="220"/>
      <c r="AH132" s="220"/>
      <c r="AI132" s="220"/>
      <c r="AJ132" s="220"/>
      <c r="AK132" s="220"/>
      <c r="AL132" s="133"/>
      <c r="AM132" s="133"/>
      <c r="AN132" s="133"/>
      <c r="AO132" s="133"/>
      <c r="AP132" s="137"/>
      <c r="AQ132" s="133"/>
      <c r="AR132" s="133"/>
      <c r="AS132" s="133"/>
      <c r="AT132" s="133"/>
      <c r="AU132" s="133"/>
      <c r="AV132" s="133"/>
      <c r="AW132" s="137"/>
      <c r="AX132" s="137"/>
      <c r="AY132" s="137"/>
      <c r="AZ132" s="137"/>
      <c r="BA132" s="133"/>
      <c r="BB132" s="137"/>
      <c r="BC132" s="133"/>
      <c r="BD132" s="137"/>
      <c r="BE132" s="137"/>
      <c r="BF132" s="137"/>
      <c r="BG132" s="137"/>
      <c r="BH132" s="138"/>
      <c r="BI132" s="133"/>
      <c r="BJ132" s="133"/>
      <c r="BK132" s="133"/>
      <c r="BL132" s="137"/>
      <c r="BM132" s="139"/>
      <c r="BN132" s="137"/>
      <c r="BO132" s="137"/>
      <c r="BP132" s="137"/>
      <c r="BQ132" s="137"/>
      <c r="BR132" s="138"/>
      <c r="BS132" s="138"/>
      <c r="BT132" s="137"/>
      <c r="BU132" s="137"/>
      <c r="BV132" s="137"/>
      <c r="BW132" s="138"/>
      <c r="BX132" s="133"/>
      <c r="BY132" s="133"/>
      <c r="BZ132" s="138"/>
      <c r="CA132" s="133"/>
      <c r="CB132" s="137"/>
      <c r="CC132" s="137"/>
      <c r="CD132" s="186"/>
      <c r="CE132" s="186"/>
      <c r="CF132" s="186"/>
      <c r="CG132" s="186"/>
      <c r="CH132" s="137"/>
      <c r="CI132" s="137"/>
      <c r="CJ132" s="133"/>
      <c r="CK132" s="138"/>
      <c r="CL132" s="133"/>
      <c r="CM132" s="133"/>
      <c r="CN132" s="186"/>
      <c r="CO132" s="137"/>
      <c r="CP132" s="137"/>
      <c r="CQ132" s="137"/>
      <c r="CR132" s="137"/>
      <c r="CS132" s="137"/>
      <c r="CT132" s="137"/>
      <c r="CU132" s="137"/>
      <c r="CV132" s="137"/>
      <c r="CW132" s="137"/>
      <c r="CX132" s="186"/>
      <c r="CY132" s="133"/>
      <c r="CZ132" s="137"/>
      <c r="DA132" s="137"/>
      <c r="DB132" s="186"/>
      <c r="DC132" s="133"/>
      <c r="DD132" s="133"/>
      <c r="DE132" s="137"/>
      <c r="DF132" s="137"/>
      <c r="DG132" s="133"/>
      <c r="DH132" s="137"/>
      <c r="DI132" s="133"/>
      <c r="DJ132" s="186"/>
      <c r="DK132" s="137"/>
      <c r="DL132" s="137"/>
      <c r="DM132" s="137"/>
      <c r="DN132" s="137"/>
      <c r="DO132" s="137"/>
      <c r="DP132" s="137"/>
      <c r="DQ132" s="137"/>
      <c r="DR132" s="137"/>
      <c r="DS132" s="186"/>
      <c r="DT132" s="138"/>
      <c r="DU132" s="133"/>
      <c r="DV132" s="138"/>
      <c r="DW132" s="133"/>
      <c r="DX132" s="186"/>
      <c r="DY132" s="138"/>
      <c r="DZ132" s="138"/>
      <c r="EA132" s="137"/>
      <c r="EB132" s="137"/>
      <c r="EC132" s="137"/>
      <c r="ED132" s="137"/>
      <c r="EE132" s="137"/>
      <c r="EF132" s="186"/>
      <c r="EG132" s="137"/>
      <c r="EH132" s="137"/>
      <c r="EI132" s="137"/>
      <c r="EJ132" s="137"/>
      <c r="EK132" s="137"/>
      <c r="EL132" s="137"/>
      <c r="EM132" s="137"/>
      <c r="EN132" s="137"/>
      <c r="EO132" s="137"/>
      <c r="EP132" s="137"/>
      <c r="EQ132" s="137"/>
      <c r="ER132" s="137"/>
      <c r="ES132" s="137"/>
      <c r="ET132" s="137"/>
      <c r="EU132" s="137"/>
      <c r="EV132" s="137"/>
      <c r="EW132" s="137"/>
      <c r="EX132" s="137"/>
      <c r="EY132" s="137"/>
      <c r="EZ132" s="137"/>
      <c r="FA132" s="137"/>
      <c r="FB132" s="186"/>
      <c r="FC132" s="219"/>
      <c r="FD132" s="219"/>
      <c r="FE132" s="219"/>
      <c r="FF132" s="137"/>
      <c r="FG132" s="137"/>
      <c r="FH132" s="190"/>
      <c r="FI132" s="190"/>
      <c r="FJ132" s="5"/>
      <c r="GZ132" s="37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 s="5" t="s">
        <v>217</v>
      </c>
      <c r="HP132" s="121">
        <v>60</v>
      </c>
      <c r="HQ132" s="27">
        <v>42735</v>
      </c>
      <c r="HR132" s="27"/>
      <c r="HS132" s="27">
        <v>43213</v>
      </c>
      <c r="HT132" s="121">
        <v>16</v>
      </c>
      <c r="HU132" s="121">
        <v>0</v>
      </c>
      <c r="HV132" s="28">
        <v>1</v>
      </c>
      <c r="HW132" s="28">
        <v>0</v>
      </c>
      <c r="HX132" s="28">
        <v>0</v>
      </c>
      <c r="HY132" s="28">
        <v>1</v>
      </c>
      <c r="HZ132" s="28">
        <v>0</v>
      </c>
      <c r="IA132" s="28">
        <v>0</v>
      </c>
      <c r="IB132" s="28">
        <v>1</v>
      </c>
      <c r="IC132" s="28">
        <v>0</v>
      </c>
      <c r="ID132" s="28">
        <v>0</v>
      </c>
      <c r="IE132" s="25" t="s">
        <v>143</v>
      </c>
      <c r="IF132" s="28">
        <v>1</v>
      </c>
      <c r="IG132" s="29"/>
      <c r="IH132" s="25" t="s">
        <v>175</v>
      </c>
      <c r="II132" s="28">
        <v>0</v>
      </c>
      <c r="IJ132" s="25" t="s">
        <v>63</v>
      </c>
      <c r="IK132" s="25"/>
      <c r="IL132" s="25"/>
      <c r="IM132" s="25"/>
      <c r="IN132" s="28">
        <v>1</v>
      </c>
      <c r="IO132" s="25"/>
      <c r="IP132" s="294" t="s">
        <v>1605</v>
      </c>
      <c r="IQ132" s="289" t="s">
        <v>217</v>
      </c>
      <c r="IR132" s="289" t="s">
        <v>1606</v>
      </c>
      <c r="IS132" s="170" t="s">
        <v>1433</v>
      </c>
      <c r="IT132" s="170"/>
      <c r="IU132" s="170">
        <v>1</v>
      </c>
      <c r="IV132" s="274">
        <v>42735</v>
      </c>
      <c r="IW132" s="170">
        <v>1956</v>
      </c>
      <c r="IX132" s="170">
        <v>2016</v>
      </c>
      <c r="IY132" s="285">
        <v>43475</v>
      </c>
      <c r="IZ132" s="281"/>
      <c r="JA132" s="170">
        <f>+IX132-IW132</f>
        <v>60</v>
      </c>
      <c r="JB132" s="170"/>
      <c r="JC132" s="170" t="s">
        <v>1407</v>
      </c>
      <c r="JD132" s="170"/>
      <c r="JE132" s="170">
        <v>1</v>
      </c>
      <c r="JF132" t="s">
        <v>323</v>
      </c>
      <c r="JG132" s="170"/>
      <c r="JH132" s="170"/>
      <c r="JI132" s="170">
        <v>1</v>
      </c>
      <c r="JJ132" s="170"/>
      <c r="JK132"/>
      <c r="JL132"/>
      <c r="JM132" s="279"/>
      <c r="JN132" t="s">
        <v>1409</v>
      </c>
      <c r="JO132" t="s">
        <v>1411</v>
      </c>
      <c r="JP132" t="s">
        <v>1412</v>
      </c>
      <c r="JQ132" t="s">
        <v>1415</v>
      </c>
      <c r="JR132" s="170">
        <v>0</v>
      </c>
      <c r="JS132" s="170">
        <v>1</v>
      </c>
      <c r="JT132" s="170">
        <v>0</v>
      </c>
      <c r="JU132" s="170">
        <v>5</v>
      </c>
      <c r="JV132" s="170">
        <v>1</v>
      </c>
      <c r="JW132" s="170">
        <v>1</v>
      </c>
      <c r="JX132" t="s">
        <v>810</v>
      </c>
      <c r="JY132" s="170">
        <v>1</v>
      </c>
      <c r="JZ132" s="170">
        <v>1</v>
      </c>
      <c r="KA132" s="170">
        <v>0</v>
      </c>
      <c r="KB132" s="170">
        <v>1</v>
      </c>
      <c r="KC132" s="170">
        <v>0</v>
      </c>
      <c r="KD132" s="274">
        <v>43475</v>
      </c>
      <c r="KE132" t="s">
        <v>1479</v>
      </c>
    </row>
    <row r="133" spans="1:291" s="4" customFormat="1" x14ac:dyDescent="0.25">
      <c r="A133" s="311"/>
      <c r="B133" s="35" t="s">
        <v>1605</v>
      </c>
      <c r="C133" s="17" t="s">
        <v>216</v>
      </c>
      <c r="D133" s="26"/>
      <c r="E133" s="88">
        <v>42735</v>
      </c>
      <c r="F133" s="27">
        <v>43427</v>
      </c>
      <c r="G133" s="94">
        <f>DATEDIF(E133, F133, "m")</f>
        <v>22</v>
      </c>
      <c r="H133" s="16">
        <v>0</v>
      </c>
      <c r="I133" s="377"/>
      <c r="J133" s="348" t="s">
        <v>153</v>
      </c>
      <c r="K133" s="100"/>
      <c r="L133" s="85"/>
      <c r="N133" s="34"/>
      <c r="O133" s="22"/>
      <c r="P133" s="16"/>
      <c r="Q133" s="11"/>
      <c r="R133" s="11"/>
      <c r="S133" s="11"/>
      <c r="T133" s="145"/>
      <c r="U133" s="130"/>
      <c r="V133" s="130"/>
      <c r="W133" s="130"/>
      <c r="X133" s="129"/>
      <c r="Y133" s="129"/>
      <c r="Z133" s="132"/>
      <c r="AA133" s="129"/>
      <c r="AB133" s="133"/>
      <c r="AC133" s="134"/>
      <c r="AD133" s="135"/>
      <c r="AE133" s="136"/>
      <c r="AF133" s="220"/>
      <c r="AG133" s="220"/>
      <c r="AH133" s="220"/>
      <c r="AI133" s="220"/>
      <c r="AJ133" s="220"/>
      <c r="AK133" s="220"/>
      <c r="AL133" s="133"/>
      <c r="AM133" s="133"/>
      <c r="AN133" s="133"/>
      <c r="AO133" s="133"/>
      <c r="AP133" s="137"/>
      <c r="AQ133" s="133"/>
      <c r="AR133" s="133"/>
      <c r="AS133" s="133"/>
      <c r="AT133" s="133"/>
      <c r="AU133" s="133"/>
      <c r="AV133" s="133"/>
      <c r="AW133" s="137"/>
      <c r="AX133" s="137"/>
      <c r="AY133" s="137"/>
      <c r="AZ133" s="137"/>
      <c r="BA133" s="133"/>
      <c r="BB133" s="137"/>
      <c r="BC133" s="133"/>
      <c r="BD133" s="137"/>
      <c r="BE133" s="137"/>
      <c r="BF133" s="137"/>
      <c r="BG133" s="137"/>
      <c r="BH133" s="138"/>
      <c r="BI133" s="133"/>
      <c r="BJ133" s="133"/>
      <c r="BK133" s="133"/>
      <c r="BL133" s="137"/>
      <c r="BM133" s="139"/>
      <c r="BN133" s="137"/>
      <c r="BO133" s="137"/>
      <c r="BP133" s="137"/>
      <c r="BQ133" s="137"/>
      <c r="BR133" s="138"/>
      <c r="BS133" s="138"/>
      <c r="BT133" s="137"/>
      <c r="BU133" s="137"/>
      <c r="BV133" s="137"/>
      <c r="BW133" s="138"/>
      <c r="BX133" s="133"/>
      <c r="BY133" s="133"/>
      <c r="BZ133" s="138"/>
      <c r="CA133" s="133"/>
      <c r="CB133" s="137"/>
      <c r="CC133" s="137"/>
      <c r="CD133" s="186"/>
      <c r="CE133" s="186"/>
      <c r="CF133" s="186"/>
      <c r="CG133" s="186"/>
      <c r="CH133" s="137"/>
      <c r="CI133" s="137"/>
      <c r="CJ133" s="133"/>
      <c r="CK133" s="138"/>
      <c r="CL133" s="133"/>
      <c r="CM133" s="133"/>
      <c r="CN133" s="186"/>
      <c r="CO133" s="137"/>
      <c r="CP133" s="137"/>
      <c r="CQ133" s="137"/>
      <c r="CR133" s="137"/>
      <c r="CS133" s="137"/>
      <c r="CT133" s="137"/>
      <c r="CU133" s="137"/>
      <c r="CV133" s="137"/>
      <c r="CW133" s="137"/>
      <c r="CX133" s="186"/>
      <c r="CY133" s="133"/>
      <c r="CZ133" s="137"/>
      <c r="DA133" s="137"/>
      <c r="DB133" s="186"/>
      <c r="DC133" s="133"/>
      <c r="DD133" s="133"/>
      <c r="DE133" s="137"/>
      <c r="DF133" s="137"/>
      <c r="DG133" s="133"/>
      <c r="DH133" s="137"/>
      <c r="DI133" s="133"/>
      <c r="DJ133" s="186"/>
      <c r="DK133" s="137"/>
      <c r="DL133" s="137"/>
      <c r="DM133" s="137"/>
      <c r="DN133" s="137"/>
      <c r="DO133" s="137"/>
      <c r="DP133" s="137"/>
      <c r="DQ133" s="137"/>
      <c r="DR133" s="137"/>
      <c r="DS133" s="186"/>
      <c r="DT133" s="138"/>
      <c r="DU133" s="133"/>
      <c r="DV133" s="138"/>
      <c r="DW133" s="133"/>
      <c r="DX133" s="186"/>
      <c r="DY133" s="138"/>
      <c r="DZ133" s="138"/>
      <c r="EA133" s="137"/>
      <c r="EB133" s="137"/>
      <c r="EC133" s="137"/>
      <c r="ED133" s="137"/>
      <c r="EE133" s="137"/>
      <c r="EF133" s="186"/>
      <c r="EG133" s="137"/>
      <c r="EH133" s="137"/>
      <c r="EI133" s="137"/>
      <c r="EJ133" s="137"/>
      <c r="EK133" s="137"/>
      <c r="EL133" s="137"/>
      <c r="EM133" s="137"/>
      <c r="EN133" s="137"/>
      <c r="EO133" s="137"/>
      <c r="EP133" s="137"/>
      <c r="EQ133" s="137"/>
      <c r="ER133" s="137"/>
      <c r="ES133" s="137"/>
      <c r="ET133" s="137"/>
      <c r="EU133" s="137"/>
      <c r="EV133" s="137"/>
      <c r="EW133" s="137"/>
      <c r="EX133" s="137"/>
      <c r="EY133" s="137"/>
      <c r="EZ133" s="137"/>
      <c r="FA133" s="137"/>
      <c r="FB133" s="186"/>
      <c r="FC133" s="219"/>
      <c r="FD133" s="219"/>
      <c r="FE133" s="219"/>
      <c r="FF133" s="137"/>
      <c r="FG133" s="137"/>
      <c r="FH133" s="190"/>
      <c r="FI133" s="190"/>
      <c r="FJ133" s="5"/>
      <c r="GZ133" s="372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 s="5" t="s">
        <v>217</v>
      </c>
      <c r="HP133" s="121">
        <v>60</v>
      </c>
      <c r="HQ133" s="27">
        <v>42735</v>
      </c>
      <c r="HR133" s="27"/>
      <c r="HS133" s="27">
        <v>43427</v>
      </c>
      <c r="HT133" s="121">
        <v>23</v>
      </c>
      <c r="HU133" s="121">
        <v>0</v>
      </c>
      <c r="HV133" s="28">
        <v>1</v>
      </c>
      <c r="HW133" s="28">
        <v>1</v>
      </c>
      <c r="HX133" s="28">
        <v>0</v>
      </c>
      <c r="HY133" s="28">
        <v>0</v>
      </c>
      <c r="HZ133" s="28">
        <v>0</v>
      </c>
      <c r="IA133" s="28">
        <v>0</v>
      </c>
      <c r="IB133" s="28">
        <v>1</v>
      </c>
      <c r="IC133" s="28">
        <v>0</v>
      </c>
      <c r="ID133" s="28">
        <v>0</v>
      </c>
      <c r="IE133" s="25" t="s">
        <v>62</v>
      </c>
      <c r="IF133" s="28">
        <v>1</v>
      </c>
      <c r="IG133" s="29"/>
      <c r="IH133" s="25" t="s">
        <v>175</v>
      </c>
      <c r="II133" s="28"/>
      <c r="IJ133" s="25"/>
      <c r="IK133" s="25"/>
      <c r="IL133" s="25"/>
      <c r="IM133" s="25"/>
      <c r="IN133" s="28">
        <v>1</v>
      </c>
      <c r="IO133" s="25"/>
      <c r="IP133" s="294"/>
      <c r="IQ133" s="24"/>
      <c r="IR133" s="24"/>
      <c r="IS133" s="287"/>
      <c r="IT133" s="287"/>
      <c r="IU133" s="287"/>
      <c r="IV133" s="288"/>
      <c r="IW133" s="287"/>
      <c r="IX133" s="287"/>
      <c r="IY133" s="292"/>
      <c r="IZ133" s="292"/>
      <c r="JA133" s="287"/>
      <c r="JB133" s="287"/>
      <c r="JC133" s="287"/>
      <c r="JD133" s="287"/>
      <c r="JE133" s="287"/>
      <c r="JF133" s="153"/>
      <c r="JG133" s="287"/>
      <c r="JH133" s="287"/>
      <c r="JI133" s="287"/>
      <c r="JJ133" s="287"/>
      <c r="JK133" s="153"/>
      <c r="JL133" s="153"/>
      <c r="JM133" s="293"/>
      <c r="JN133" s="153"/>
      <c r="JO133" s="153"/>
      <c r="JP133" s="153"/>
      <c r="JQ133" s="153"/>
      <c r="JR133" s="287"/>
      <c r="JS133" s="287"/>
      <c r="JT133" s="287"/>
      <c r="JU133" s="287"/>
      <c r="JV133" s="287"/>
      <c r="JW133" s="287"/>
      <c r="JX133" s="153"/>
      <c r="JY133" s="287"/>
      <c r="JZ133" s="287"/>
      <c r="KA133" s="287"/>
      <c r="KB133" s="287"/>
      <c r="KC133" s="287"/>
      <c r="KD133" s="288"/>
      <c r="KE133" s="153"/>
    </row>
    <row r="134" spans="1:291" s="4" customFormat="1" x14ac:dyDescent="0.25">
      <c r="A134" s="311"/>
      <c r="B134" s="15"/>
      <c r="C134" s="17"/>
      <c r="D134" s="26"/>
      <c r="E134" s="90"/>
      <c r="F134" s="27"/>
      <c r="G134" s="94"/>
      <c r="H134" s="16"/>
      <c r="I134" s="377"/>
      <c r="J134" s="20"/>
      <c r="K134" s="100"/>
      <c r="L134" s="85"/>
      <c r="N134" s="34"/>
      <c r="O134" s="22"/>
      <c r="P134" s="16"/>
      <c r="Q134" s="11"/>
      <c r="R134" s="11"/>
      <c r="S134" s="11"/>
      <c r="T134" s="145"/>
      <c r="U134" s="130"/>
      <c r="V134" s="130"/>
      <c r="W134" s="130"/>
      <c r="X134" s="129"/>
      <c r="Y134" s="129"/>
      <c r="Z134" s="132"/>
      <c r="AA134" s="129"/>
      <c r="AB134" s="133"/>
      <c r="AC134" s="134"/>
      <c r="AD134" s="135"/>
      <c r="AE134" s="136"/>
      <c r="AF134" s="220"/>
      <c r="AG134" s="220"/>
      <c r="AH134" s="220"/>
      <c r="AI134" s="220"/>
      <c r="AJ134" s="220"/>
      <c r="AK134" s="220"/>
      <c r="AL134" s="133"/>
      <c r="AM134" s="133"/>
      <c r="AN134" s="133"/>
      <c r="AO134" s="133"/>
      <c r="AP134" s="137"/>
      <c r="AQ134" s="133"/>
      <c r="AR134" s="133"/>
      <c r="AS134" s="133"/>
      <c r="AT134" s="133"/>
      <c r="AU134" s="133"/>
      <c r="AV134" s="133"/>
      <c r="AW134" s="137"/>
      <c r="AX134" s="137"/>
      <c r="AY134" s="137"/>
      <c r="AZ134" s="137"/>
      <c r="BA134" s="133"/>
      <c r="BB134" s="137"/>
      <c r="BC134" s="133"/>
      <c r="BD134" s="137"/>
      <c r="BE134" s="137"/>
      <c r="BF134" s="137"/>
      <c r="BG134" s="137"/>
      <c r="BH134" s="138"/>
      <c r="BI134" s="133"/>
      <c r="BJ134" s="133"/>
      <c r="BK134" s="133"/>
      <c r="BL134" s="137"/>
      <c r="BM134" s="139"/>
      <c r="BN134" s="137"/>
      <c r="BO134" s="137"/>
      <c r="BP134" s="137"/>
      <c r="BQ134" s="137"/>
      <c r="BR134" s="138"/>
      <c r="BS134" s="138"/>
      <c r="BT134" s="137"/>
      <c r="BU134" s="137"/>
      <c r="BV134" s="137"/>
      <c r="BW134" s="138"/>
      <c r="BX134" s="133"/>
      <c r="BY134" s="133"/>
      <c r="BZ134" s="138"/>
      <c r="CA134" s="133"/>
      <c r="CB134" s="137"/>
      <c r="CC134" s="137"/>
      <c r="CD134" s="186"/>
      <c r="CE134" s="186"/>
      <c r="CF134" s="186"/>
      <c r="CG134" s="186"/>
      <c r="CH134" s="137"/>
      <c r="CI134" s="137"/>
      <c r="CJ134" s="133"/>
      <c r="CK134" s="138"/>
      <c r="CL134" s="133"/>
      <c r="CM134" s="133"/>
      <c r="CN134" s="186"/>
      <c r="CO134" s="137"/>
      <c r="CP134" s="137"/>
      <c r="CQ134" s="137"/>
      <c r="CR134" s="137"/>
      <c r="CS134" s="137"/>
      <c r="CT134" s="137"/>
      <c r="CU134" s="137"/>
      <c r="CV134" s="137"/>
      <c r="CW134" s="137"/>
      <c r="CX134" s="186"/>
      <c r="CY134" s="133"/>
      <c r="CZ134" s="137"/>
      <c r="DA134" s="137"/>
      <c r="DB134" s="186"/>
      <c r="DC134" s="133"/>
      <c r="DD134" s="133"/>
      <c r="DE134" s="137"/>
      <c r="DF134" s="137"/>
      <c r="DG134" s="133"/>
      <c r="DH134" s="137"/>
      <c r="DI134" s="133"/>
      <c r="DJ134" s="186"/>
      <c r="DK134" s="137"/>
      <c r="DL134" s="137"/>
      <c r="DM134" s="137"/>
      <c r="DN134" s="137"/>
      <c r="DO134" s="137"/>
      <c r="DP134" s="137"/>
      <c r="DQ134" s="137"/>
      <c r="DR134" s="137"/>
      <c r="DS134" s="186"/>
      <c r="DT134" s="138"/>
      <c r="DU134" s="133"/>
      <c r="DV134" s="138"/>
      <c r="DW134" s="133"/>
      <c r="DX134" s="186"/>
      <c r="DY134" s="138"/>
      <c r="DZ134" s="138"/>
      <c r="EA134" s="137"/>
      <c r="EB134" s="137"/>
      <c r="EC134" s="137"/>
      <c r="ED134" s="137"/>
      <c r="EE134" s="137"/>
      <c r="EF134" s="186"/>
      <c r="EG134" s="137"/>
      <c r="EH134" s="137"/>
      <c r="EI134" s="137"/>
      <c r="EJ134" s="137"/>
      <c r="EK134" s="137"/>
      <c r="EL134" s="137"/>
      <c r="EM134" s="137"/>
      <c r="EN134" s="137"/>
      <c r="EO134" s="137"/>
      <c r="EP134" s="137"/>
      <c r="EQ134" s="137"/>
      <c r="ER134" s="137"/>
      <c r="ES134" s="137"/>
      <c r="ET134" s="137"/>
      <c r="EU134" s="137"/>
      <c r="EV134" s="137"/>
      <c r="EW134" s="137"/>
      <c r="EX134" s="137"/>
      <c r="EY134" s="137"/>
      <c r="EZ134" s="137"/>
      <c r="FA134" s="137"/>
      <c r="FB134" s="186"/>
      <c r="FC134" s="219"/>
      <c r="FD134" s="219"/>
      <c r="FE134" s="219"/>
      <c r="FF134" s="137"/>
      <c r="FG134" s="137"/>
      <c r="FH134" s="190"/>
      <c r="FI134" s="190"/>
      <c r="FJ134" s="5"/>
      <c r="GZ134" s="372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 s="5"/>
      <c r="HP134" s="121"/>
      <c r="HQ134" s="27"/>
      <c r="HR134" s="27"/>
      <c r="HS134" s="27"/>
      <c r="HT134" s="121"/>
      <c r="HU134" s="121"/>
      <c r="HV134" s="28"/>
      <c r="HW134" s="28"/>
      <c r="HX134" s="28"/>
      <c r="HY134" s="28"/>
      <c r="HZ134" s="28"/>
      <c r="IA134" s="28"/>
      <c r="IB134" s="28"/>
      <c r="IC134" s="28"/>
      <c r="ID134" s="28"/>
      <c r="IE134" s="25"/>
      <c r="IF134" s="28"/>
      <c r="IG134" s="29"/>
      <c r="IH134" s="25"/>
      <c r="II134" s="28"/>
      <c r="IJ134" s="25"/>
      <c r="IK134" s="25"/>
      <c r="IL134" s="25"/>
      <c r="IM134" s="25"/>
      <c r="IN134" s="28"/>
      <c r="IO134" s="25"/>
      <c r="IP134" s="294"/>
      <c r="IQ134" s="284"/>
      <c r="IR134" s="284"/>
      <c r="IS134" s="170"/>
      <c r="IT134" s="170"/>
      <c r="IU134" s="170"/>
      <c r="IV134" s="274"/>
      <c r="IW134" s="170"/>
      <c r="IX134" s="170"/>
      <c r="IY134"/>
      <c r="IZ134" s="281"/>
      <c r="JA134" s="170"/>
      <c r="JB134" s="170"/>
      <c r="JC134" s="170"/>
      <c r="JD134" s="170"/>
      <c r="JE134" s="170"/>
      <c r="JF134" s="276"/>
      <c r="JG134" s="170"/>
      <c r="JH134" s="170"/>
      <c r="JI134" s="170"/>
      <c r="JJ134" s="170"/>
      <c r="JK134"/>
      <c r="JL134"/>
      <c r="JM134" s="279"/>
      <c r="JN134"/>
      <c r="JO134"/>
      <c r="JP134"/>
      <c r="JQ134"/>
      <c r="JR134" s="170"/>
      <c r="JS134" s="170"/>
      <c r="JT134" s="170"/>
      <c r="JU134" s="170"/>
      <c r="JV134" s="170"/>
      <c r="JW134" s="170"/>
      <c r="JX134"/>
      <c r="JY134" s="170"/>
      <c r="JZ134" s="170"/>
      <c r="KA134" s="170"/>
      <c r="KB134" s="170"/>
      <c r="KC134" s="170"/>
      <c r="KD134" s="170"/>
      <c r="KE134"/>
    </row>
    <row r="135" spans="1:291" s="4" customFormat="1" x14ac:dyDescent="0.25">
      <c r="A135" s="311"/>
      <c r="B135" s="15" t="s">
        <v>1454</v>
      </c>
      <c r="C135" s="17" t="s">
        <v>218</v>
      </c>
      <c r="D135" s="26" t="s">
        <v>219</v>
      </c>
      <c r="E135" s="88">
        <v>45244</v>
      </c>
      <c r="F135" s="23"/>
      <c r="G135" s="94"/>
      <c r="H135" s="51"/>
      <c r="I135" s="377">
        <v>0</v>
      </c>
      <c r="J135" s="20">
        <v>45334</v>
      </c>
      <c r="K135" s="100">
        <f>DATEDIF(E135, J135, "m")</f>
        <v>2</v>
      </c>
      <c r="L135" s="121">
        <v>1</v>
      </c>
      <c r="M135" s="4" t="s">
        <v>220</v>
      </c>
      <c r="N135" s="19"/>
      <c r="O135" s="22">
        <v>2</v>
      </c>
      <c r="P135" s="16">
        <v>3</v>
      </c>
      <c r="Q135" s="121"/>
      <c r="R135" s="11">
        <v>3</v>
      </c>
      <c r="S135" s="11"/>
      <c r="T135" s="145">
        <v>21001</v>
      </c>
      <c r="U135" s="130"/>
      <c r="V135" s="130" t="s">
        <v>1044</v>
      </c>
      <c r="W135" s="130" t="s">
        <v>1045</v>
      </c>
      <c r="X135" s="129">
        <v>6754081048</v>
      </c>
      <c r="Y135" s="129">
        <f ca="1">ROUNDDOWN(YEARFRAC(DATE(IF(VALUE(LEFT(X135,2))&lt;VALUE(RIGHT(YEAR(TODAY()),2)),"20","19")&amp;LEFT(X135,2),IF(VALUE(MID(X135,3,1))&gt;4,MID(X135,3,2)-50,MID(X135,3,2)),MID(X135,5,2)),Z135,1),0)</f>
        <v>56</v>
      </c>
      <c r="Z135" s="132">
        <v>45334</v>
      </c>
      <c r="AA135" s="129" t="e">
        <f>COUNTIFS(#REF!,X135)</f>
        <v>#REF!</v>
      </c>
      <c r="AB135" s="133">
        <f>DATEDIF(_xlfn.MINIFS(Z:Z,X:X,X135), Z135,  "m")</f>
        <v>0</v>
      </c>
      <c r="AC135" s="134" t="s">
        <v>53</v>
      </c>
      <c r="AD135" s="135" t="s">
        <v>1022</v>
      </c>
      <c r="AE135" s="136" t="s">
        <v>54</v>
      </c>
      <c r="AF135" s="185">
        <v>29.5</v>
      </c>
      <c r="AG135" s="185">
        <v>6.7</v>
      </c>
      <c r="AH135" s="185">
        <v>63.1</v>
      </c>
      <c r="AI135" s="185">
        <v>0.4</v>
      </c>
      <c r="AJ135" s="185">
        <v>0.3</v>
      </c>
      <c r="AK135" s="185">
        <v>11.85</v>
      </c>
      <c r="AL135" s="133">
        <v>4</v>
      </c>
      <c r="AM135" s="137">
        <v>41.7</v>
      </c>
      <c r="AN135" s="137">
        <v>28.8</v>
      </c>
      <c r="AO135" s="137">
        <v>71.2</v>
      </c>
      <c r="AP135" s="137">
        <f>AN135/AO135</f>
        <v>0.4044943820224719</v>
      </c>
      <c r="AQ135" s="137">
        <v>12.5</v>
      </c>
      <c r="AR135" s="137">
        <v>1.05</v>
      </c>
      <c r="AS135" s="137">
        <v>0.28000000000000003</v>
      </c>
      <c r="AT135" s="137">
        <v>15.6</v>
      </c>
      <c r="AU135" s="137">
        <v>2.56</v>
      </c>
      <c r="AV135" s="137">
        <v>1.8</v>
      </c>
      <c r="AW135" s="137">
        <v>10</v>
      </c>
      <c r="AX135" s="137">
        <v>25.1</v>
      </c>
      <c r="AY135" s="137">
        <v>45.1</v>
      </c>
      <c r="AZ135" s="137">
        <v>19.8</v>
      </c>
      <c r="BA135" s="137">
        <v>18.899999999999999</v>
      </c>
      <c r="BB135" s="137">
        <v>8.35</v>
      </c>
      <c r="BC135" s="137">
        <v>28</v>
      </c>
      <c r="BD135" s="137">
        <v>0.28000000000000003</v>
      </c>
      <c r="BE135" s="137">
        <v>32.6</v>
      </c>
      <c r="BF135" s="137">
        <f>DL135+DN135</f>
        <v>53.845999999999997</v>
      </c>
      <c r="BG135" s="137">
        <v>27</v>
      </c>
      <c r="BH135" s="138">
        <v>3060</v>
      </c>
      <c r="BI135" s="137">
        <v>20.5</v>
      </c>
      <c r="BJ135" s="137">
        <v>4.3</v>
      </c>
      <c r="BK135" s="137">
        <v>19.3</v>
      </c>
      <c r="BL135" s="137">
        <v>54.5</v>
      </c>
      <c r="BM135" s="139">
        <v>0.25</v>
      </c>
      <c r="BN135" s="137">
        <v>1.4</v>
      </c>
      <c r="BO135" s="137">
        <v>93.68</v>
      </c>
      <c r="BP135" s="137">
        <v>1.55</v>
      </c>
      <c r="BQ135" s="137">
        <v>4.7699999999999996</v>
      </c>
      <c r="BR135" s="138">
        <v>2727.5</v>
      </c>
      <c r="BS135" s="138">
        <f>CY135*3.14</f>
        <v>1836.9</v>
      </c>
      <c r="BT135" s="137">
        <v>47.8</v>
      </c>
      <c r="BU135" s="137">
        <v>21.7</v>
      </c>
      <c r="BV135" s="137">
        <f>100-AL135-BN135-CB135-CC135</f>
        <v>94.3</v>
      </c>
      <c r="BW135" s="138">
        <v>2475.2212389380534</v>
      </c>
      <c r="BX135" s="137">
        <v>42.3</v>
      </c>
      <c r="BY135" s="137">
        <v>6.53</v>
      </c>
      <c r="BZ135" s="138">
        <v>3280</v>
      </c>
      <c r="CA135" s="138">
        <v>10592</v>
      </c>
      <c r="CB135" s="137">
        <v>0.1</v>
      </c>
      <c r="CC135" s="137">
        <v>0.2</v>
      </c>
      <c r="CD135" s="186" t="s">
        <v>1275</v>
      </c>
      <c r="CE135" s="186">
        <f>AL135+BN135+BV135+CC135+CB135</f>
        <v>100</v>
      </c>
      <c r="CF135" s="186" t="s">
        <v>1275</v>
      </c>
      <c r="CG135" s="186">
        <f>AM135+BI135+BE135+(DC135*100/AL135)+(CC135*100/AL135)</f>
        <v>99.863500000000016</v>
      </c>
      <c r="CH135" s="137" t="s">
        <v>1023</v>
      </c>
      <c r="CI135" s="137" t="s">
        <v>1023</v>
      </c>
      <c r="CJ135" s="137">
        <v>5.49</v>
      </c>
      <c r="CK135" s="138">
        <f>CJ135*BI135*AL135*AK135/1000</f>
        <v>5.3346330000000002</v>
      </c>
      <c r="CL135" s="137">
        <v>9.4700000000000006</v>
      </c>
      <c r="CM135" s="137">
        <v>40.299999999999997</v>
      </c>
      <c r="CN135" s="186" t="s">
        <v>1275</v>
      </c>
      <c r="CO135" s="137">
        <v>2.0299999999999998</v>
      </c>
      <c r="CP135" s="137">
        <v>1.77</v>
      </c>
      <c r="CQ135" s="137">
        <v>35.1</v>
      </c>
      <c r="CR135" s="137">
        <v>27.4</v>
      </c>
      <c r="CS135" s="137">
        <v>14.9</v>
      </c>
      <c r="CT135" s="137">
        <v>22.6</v>
      </c>
      <c r="CU135" s="137">
        <v>67.5</v>
      </c>
      <c r="CV135" s="137">
        <v>0.7</v>
      </c>
      <c r="CW135" s="137" t="s">
        <v>1023</v>
      </c>
      <c r="CX135" s="186" t="s">
        <v>1275</v>
      </c>
      <c r="CY135" s="133">
        <v>585</v>
      </c>
      <c r="CZ135" s="137">
        <v>0.98</v>
      </c>
      <c r="DA135" s="137">
        <v>9.18</v>
      </c>
      <c r="DB135" s="186" t="s">
        <v>1275</v>
      </c>
      <c r="DC135" s="139">
        <v>2.5400000000000002E-3</v>
      </c>
      <c r="DD135" s="138">
        <v>956</v>
      </c>
      <c r="DE135" s="137" t="s">
        <v>1023</v>
      </c>
      <c r="DF135" s="137" t="s">
        <v>1023</v>
      </c>
      <c r="DG135" s="137">
        <v>0.17</v>
      </c>
      <c r="DH135" s="137">
        <v>0</v>
      </c>
      <c r="DI135" s="137">
        <v>12.4</v>
      </c>
      <c r="DJ135" s="186" t="s">
        <v>1275</v>
      </c>
      <c r="DK135" s="137">
        <v>4.5999999999999999E-2</v>
      </c>
      <c r="DL135" s="137">
        <v>53.8</v>
      </c>
      <c r="DM135" s="137">
        <v>46.1</v>
      </c>
      <c r="DN135" s="137">
        <v>4.5999999999999999E-2</v>
      </c>
      <c r="DO135" s="137">
        <v>4.03</v>
      </c>
      <c r="DP135" s="137">
        <v>67.400000000000006</v>
      </c>
      <c r="DQ135" s="138">
        <v>540</v>
      </c>
      <c r="DR135" s="133"/>
      <c r="DS135" s="186" t="s">
        <v>1275</v>
      </c>
      <c r="DT135" s="138">
        <f>DU135/1.2</f>
        <v>525</v>
      </c>
      <c r="DU135" s="138">
        <v>630</v>
      </c>
      <c r="DV135" s="138">
        <v>439.23076923076923</v>
      </c>
      <c r="DW135" s="138">
        <v>71.099999999999994</v>
      </c>
      <c r="DX135" s="186" t="s">
        <v>1275</v>
      </c>
      <c r="DY135" s="138">
        <f>AK135*AN135*AM135*AL135/1000</f>
        <v>56.925504000000004</v>
      </c>
      <c r="DZ135" s="138">
        <f>AK135*AM135*AO135*AL135/1000</f>
        <v>140.73249600000003</v>
      </c>
      <c r="EA135" s="137"/>
      <c r="EB135" s="137"/>
      <c r="EC135" s="137"/>
      <c r="ED135" s="137"/>
      <c r="EE135" s="137"/>
      <c r="EF135" s="186" t="s">
        <v>1275</v>
      </c>
      <c r="EG135" s="137" t="s">
        <v>1023</v>
      </c>
      <c r="EH135" s="137" t="s">
        <v>1023</v>
      </c>
      <c r="EI135" s="137" t="s">
        <v>1023</v>
      </c>
      <c r="EJ135" s="137" t="s">
        <v>1023</v>
      </c>
      <c r="EK135" s="137" t="s">
        <v>1023</v>
      </c>
      <c r="EL135" s="137" t="s">
        <v>1023</v>
      </c>
      <c r="EM135" s="137" t="s">
        <v>1023</v>
      </c>
      <c r="EN135" s="137" t="s">
        <v>1023</v>
      </c>
      <c r="EO135" s="137" t="s">
        <v>1023</v>
      </c>
      <c r="EP135" s="137" t="s">
        <v>1023</v>
      </c>
      <c r="EQ135" s="137" t="s">
        <v>1023</v>
      </c>
      <c r="ER135" s="137" t="s">
        <v>1023</v>
      </c>
      <c r="ES135" s="137" t="s">
        <v>1023</v>
      </c>
      <c r="ET135" s="137" t="s">
        <v>1023</v>
      </c>
      <c r="EU135" s="137" t="s">
        <v>1023</v>
      </c>
      <c r="EV135" s="137" t="s">
        <v>1023</v>
      </c>
      <c r="EW135" s="137" t="s">
        <v>1023</v>
      </c>
      <c r="EX135" s="137" t="s">
        <v>1023</v>
      </c>
      <c r="EY135" s="137" t="s">
        <v>1023</v>
      </c>
      <c r="EZ135" s="137" t="s">
        <v>1023</v>
      </c>
      <c r="FA135" s="137" t="s">
        <v>1023</v>
      </c>
      <c r="FB135" s="186" t="s">
        <v>1275</v>
      </c>
      <c r="FC135" s="137">
        <v>1.1100000000000001</v>
      </c>
      <c r="FD135" s="137">
        <v>4</v>
      </c>
      <c r="FE135" s="137">
        <v>0</v>
      </c>
      <c r="FF135" s="137"/>
      <c r="FG135" s="137"/>
      <c r="FH135" s="190"/>
      <c r="FI135" s="190"/>
      <c r="FJ135" s="381" t="s">
        <v>220</v>
      </c>
      <c r="FK135" s="327" t="s">
        <v>1662</v>
      </c>
      <c r="FL135" s="327" t="s">
        <v>1659</v>
      </c>
      <c r="FM135" s="327" t="s">
        <v>1665</v>
      </c>
      <c r="FN135" s="327" t="s">
        <v>1659</v>
      </c>
      <c r="FO135" s="327" t="s">
        <v>1662</v>
      </c>
      <c r="FP135" s="327" t="s">
        <v>1665</v>
      </c>
      <c r="FQ135" s="327" t="s">
        <v>1659</v>
      </c>
      <c r="FR135" s="327" t="s">
        <v>1667</v>
      </c>
      <c r="FS135" s="327" t="s">
        <v>1666</v>
      </c>
      <c r="FT135" s="327" t="s">
        <v>1665</v>
      </c>
      <c r="FU135" s="327" t="s">
        <v>1663</v>
      </c>
      <c r="FV135" s="327" t="s">
        <v>33</v>
      </c>
      <c r="FW135" s="327" t="s">
        <v>86</v>
      </c>
      <c r="FX135" s="327" t="s">
        <v>1661</v>
      </c>
      <c r="FY135" s="327" t="s">
        <v>1662</v>
      </c>
      <c r="FZ135" s="327" t="s">
        <v>33</v>
      </c>
      <c r="GA135" s="327" t="s">
        <v>33</v>
      </c>
      <c r="GB135" s="327" t="s">
        <v>1663</v>
      </c>
      <c r="GC135" s="327" t="s">
        <v>1660</v>
      </c>
      <c r="GD135" s="327" t="s">
        <v>33</v>
      </c>
      <c r="GE135" s="327" t="s">
        <v>33</v>
      </c>
      <c r="GF135" s="327" t="s">
        <v>1659</v>
      </c>
      <c r="GG135" s="327" t="s">
        <v>1664</v>
      </c>
      <c r="GH135" s="327" t="s">
        <v>1659</v>
      </c>
      <c r="GI135" s="327" t="s">
        <v>86</v>
      </c>
      <c r="GJ135" s="327" t="s">
        <v>1660</v>
      </c>
      <c r="GK135" s="327" t="s">
        <v>1663</v>
      </c>
      <c r="GL135" s="327" t="s">
        <v>86</v>
      </c>
      <c r="GM135" s="327" t="s">
        <v>1659</v>
      </c>
      <c r="GN135" s="327" t="s">
        <v>1659</v>
      </c>
      <c r="GO135" s="327" t="s">
        <v>1658</v>
      </c>
      <c r="GP135" s="327" t="s">
        <v>1664</v>
      </c>
      <c r="GQ135" s="327" t="s">
        <v>1660</v>
      </c>
      <c r="GR135" s="327" t="s">
        <v>33</v>
      </c>
      <c r="GS135" s="327" t="s">
        <v>1659</v>
      </c>
      <c r="GT135" s="327" t="s">
        <v>1659</v>
      </c>
      <c r="GU135" s="327" t="s">
        <v>1661</v>
      </c>
      <c r="GV135" s="327" t="s">
        <v>1662</v>
      </c>
      <c r="GW135" s="327" t="s">
        <v>1662</v>
      </c>
      <c r="GX135" s="327" t="s">
        <v>33</v>
      </c>
      <c r="GY135" s="327" t="s">
        <v>1660</v>
      </c>
      <c r="GZ135" s="372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 s="5"/>
      <c r="HP135" s="17"/>
      <c r="HQ135" s="23"/>
      <c r="HR135" s="23"/>
      <c r="HS135" s="23"/>
      <c r="HT135" s="17"/>
      <c r="HU135" s="17"/>
      <c r="HV135" s="24"/>
      <c r="HW135" s="24"/>
      <c r="HX135" s="24"/>
      <c r="HY135" s="24"/>
      <c r="HZ135" s="24"/>
      <c r="IA135" s="24"/>
      <c r="IB135" s="24"/>
      <c r="IC135" s="24"/>
      <c r="ID135" s="24"/>
      <c r="IE135" s="24"/>
      <c r="IF135" s="24"/>
      <c r="IG135" s="24"/>
      <c r="IH135" s="24"/>
      <c r="II135" s="24"/>
      <c r="IJ135" s="24"/>
      <c r="IK135" s="24"/>
      <c r="IL135" s="24"/>
      <c r="IM135" s="24"/>
      <c r="IN135" s="25"/>
      <c r="IO135" s="25"/>
      <c r="IP135" s="294" t="s">
        <v>1454</v>
      </c>
      <c r="IQ135" s="24" t="s">
        <v>1044</v>
      </c>
      <c r="IR135" s="24" t="s">
        <v>1045</v>
      </c>
      <c r="IS135" s="170" t="s">
        <v>1433</v>
      </c>
      <c r="IT135" s="170"/>
      <c r="IU135" s="170">
        <v>1</v>
      </c>
      <c r="IV135" s="274">
        <v>45244</v>
      </c>
      <c r="IW135" s="170">
        <v>1967</v>
      </c>
      <c r="IX135" s="275">
        <v>2023</v>
      </c>
      <c r="IY135"/>
      <c r="IZ135" s="170"/>
      <c r="JA135" s="170">
        <v>56</v>
      </c>
      <c r="JB135"/>
      <c r="JC135" s="170" t="s">
        <v>1407</v>
      </c>
      <c r="JD135"/>
      <c r="JE135" s="170">
        <v>1</v>
      </c>
      <c r="JF135" s="276" t="s">
        <v>1455</v>
      </c>
      <c r="JG135"/>
      <c r="JH135" s="277"/>
      <c r="JI135" s="170">
        <v>1</v>
      </c>
      <c r="JJ135"/>
      <c r="JK135" s="278"/>
      <c r="JL135"/>
      <c r="JM135"/>
      <c r="JN135" t="s">
        <v>1409</v>
      </c>
      <c r="JO135" t="s">
        <v>1411</v>
      </c>
      <c r="JP135" t="s">
        <v>1412</v>
      </c>
      <c r="JQ135" t="s">
        <v>1420</v>
      </c>
      <c r="JR135"/>
      <c r="JS135"/>
      <c r="JT135" s="170"/>
      <c r="JU135" s="170"/>
      <c r="JV135" s="170"/>
      <c r="JW135" s="170"/>
      <c r="JX135"/>
      <c r="JY135" s="170"/>
      <c r="JZ135" s="170"/>
      <c r="KA135" s="170"/>
      <c r="KB135" s="170"/>
      <c r="KC135" s="170"/>
      <c r="KD135" s="170"/>
      <c r="KE135"/>
    </row>
    <row r="136" spans="1:291" s="4" customFormat="1" x14ac:dyDescent="0.25">
      <c r="A136" s="311"/>
      <c r="B136" s="15" t="s">
        <v>1454</v>
      </c>
      <c r="C136" s="17" t="s">
        <v>218</v>
      </c>
      <c r="D136" s="26" t="s">
        <v>219</v>
      </c>
      <c r="E136" s="88">
        <v>45244</v>
      </c>
      <c r="F136" s="274">
        <v>45334</v>
      </c>
      <c r="G136" s="94">
        <f>DATEDIF(E136, F136, "m")</f>
        <v>2</v>
      </c>
      <c r="H136" s="51"/>
      <c r="I136" s="377">
        <v>0</v>
      </c>
      <c r="J136" s="20">
        <v>45334</v>
      </c>
      <c r="K136" s="100">
        <f>DATEDIF(E136, J136, "m")</f>
        <v>2</v>
      </c>
      <c r="L136" s="121">
        <v>2</v>
      </c>
      <c r="M136" s="4" t="s">
        <v>221</v>
      </c>
      <c r="N136" s="19"/>
      <c r="O136" s="22"/>
      <c r="P136" s="16"/>
      <c r="Q136" s="121"/>
      <c r="R136" s="121"/>
      <c r="S136" s="121">
        <v>9</v>
      </c>
      <c r="T136" s="145"/>
      <c r="U136" s="130"/>
      <c r="V136" s="130"/>
      <c r="W136" s="130"/>
      <c r="X136" s="129"/>
      <c r="Y136" s="129"/>
      <c r="Z136" s="132"/>
      <c r="AA136" s="129"/>
      <c r="AB136" s="133"/>
      <c r="AC136" s="134"/>
      <c r="AD136" s="135"/>
      <c r="AE136" s="136"/>
      <c r="AF136" s="220"/>
      <c r="AG136" s="220"/>
      <c r="AH136" s="220"/>
      <c r="AI136" s="220"/>
      <c r="AJ136" s="220"/>
      <c r="AK136" s="220"/>
      <c r="AL136" s="133"/>
      <c r="AM136" s="137"/>
      <c r="AN136" s="137"/>
      <c r="AO136" s="137"/>
      <c r="AP136" s="137"/>
      <c r="AQ136" s="137"/>
      <c r="AR136" s="137"/>
      <c r="AS136" s="137"/>
      <c r="AT136" s="137"/>
      <c r="AU136" s="137"/>
      <c r="AV136" s="137"/>
      <c r="AW136" s="137"/>
      <c r="AX136" s="137"/>
      <c r="AY136" s="137"/>
      <c r="AZ136" s="137"/>
      <c r="BA136" s="137"/>
      <c r="BB136" s="137"/>
      <c r="BC136" s="137"/>
      <c r="BD136" s="137"/>
      <c r="BE136" s="137"/>
      <c r="BF136" s="137"/>
      <c r="BG136" s="137"/>
      <c r="BH136" s="138"/>
      <c r="BI136" s="137"/>
      <c r="BJ136" s="137"/>
      <c r="BK136" s="137"/>
      <c r="BL136" s="137"/>
      <c r="BM136" s="139"/>
      <c r="BN136" s="137"/>
      <c r="BO136" s="137"/>
      <c r="BP136" s="137"/>
      <c r="BQ136" s="137"/>
      <c r="BR136" s="138"/>
      <c r="BS136" s="138"/>
      <c r="BT136" s="137"/>
      <c r="BU136" s="137"/>
      <c r="BV136" s="137"/>
      <c r="BW136" s="138"/>
      <c r="BX136" s="137"/>
      <c r="BY136" s="137"/>
      <c r="BZ136" s="138"/>
      <c r="CA136" s="138"/>
      <c r="CB136" s="137"/>
      <c r="CC136" s="137"/>
      <c r="CD136" s="186"/>
      <c r="CE136" s="186"/>
      <c r="CF136" s="186"/>
      <c r="CG136" s="186"/>
      <c r="CH136" s="137"/>
      <c r="CI136" s="137"/>
      <c r="CJ136" s="137"/>
      <c r="CK136" s="138"/>
      <c r="CL136" s="137"/>
      <c r="CM136" s="137"/>
      <c r="CN136" s="186"/>
      <c r="CO136" s="137"/>
      <c r="CP136" s="137"/>
      <c r="CQ136" s="137"/>
      <c r="CR136" s="137"/>
      <c r="CS136" s="137"/>
      <c r="CT136" s="137"/>
      <c r="CU136" s="137"/>
      <c r="CV136" s="137"/>
      <c r="CW136" s="137"/>
      <c r="CX136" s="186"/>
      <c r="CY136" s="133"/>
      <c r="CZ136" s="137"/>
      <c r="DA136" s="137"/>
      <c r="DB136" s="186"/>
      <c r="DC136" s="139"/>
      <c r="DD136" s="138"/>
      <c r="DE136" s="137"/>
      <c r="DF136" s="137"/>
      <c r="DG136" s="137"/>
      <c r="DH136" s="137"/>
      <c r="DI136" s="137"/>
      <c r="DJ136" s="186"/>
      <c r="DK136" s="137"/>
      <c r="DL136" s="137"/>
      <c r="DM136" s="137"/>
      <c r="DN136" s="137"/>
      <c r="DO136" s="137"/>
      <c r="DP136" s="137"/>
      <c r="DQ136" s="138"/>
      <c r="DR136" s="133"/>
      <c r="DS136" s="186"/>
      <c r="DT136" s="138"/>
      <c r="DU136" s="138"/>
      <c r="DV136" s="138"/>
      <c r="DW136" s="138"/>
      <c r="DX136" s="186"/>
      <c r="DY136" s="138"/>
      <c r="DZ136" s="138"/>
      <c r="EA136" s="137"/>
      <c r="EB136" s="137"/>
      <c r="EC136" s="137"/>
      <c r="ED136" s="137"/>
      <c r="EE136" s="137"/>
      <c r="EF136" s="186"/>
      <c r="EG136" s="137"/>
      <c r="EH136" s="137"/>
      <c r="EI136" s="137"/>
      <c r="EJ136" s="137"/>
      <c r="EK136" s="137"/>
      <c r="EL136" s="137"/>
      <c r="EM136" s="137"/>
      <c r="EN136" s="137"/>
      <c r="EO136" s="137"/>
      <c r="EP136" s="137"/>
      <c r="EQ136" s="137"/>
      <c r="ER136" s="137"/>
      <c r="ES136" s="137"/>
      <c r="ET136" s="137"/>
      <c r="EU136" s="137"/>
      <c r="EV136" s="137"/>
      <c r="EW136" s="137"/>
      <c r="EX136" s="137"/>
      <c r="EY136" s="137"/>
      <c r="EZ136" s="137"/>
      <c r="FA136" s="137"/>
      <c r="FB136" s="186"/>
      <c r="FC136" s="137"/>
      <c r="FD136" s="137"/>
      <c r="FE136" s="137"/>
      <c r="FF136" s="137"/>
      <c r="FG136" s="137"/>
      <c r="FH136" s="190"/>
      <c r="FI136" s="190"/>
      <c r="FJ136" s="5"/>
      <c r="GZ136" s="372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 s="59" t="s">
        <v>1886</v>
      </c>
      <c r="HP136" s="170">
        <v>56</v>
      </c>
      <c r="HQ136" s="274">
        <v>45244</v>
      </c>
      <c r="HR136" s="274"/>
      <c r="HS136" s="274">
        <v>45334</v>
      </c>
      <c r="HT136" s="410">
        <v>3</v>
      </c>
      <c r="HU136" s="170">
        <v>1</v>
      </c>
      <c r="HV136" s="170">
        <v>0</v>
      </c>
      <c r="HW136" s="170">
        <v>0</v>
      </c>
      <c r="HX136" s="170">
        <v>0</v>
      </c>
      <c r="HY136" s="170">
        <v>1</v>
      </c>
      <c r="HZ136" s="170">
        <v>1</v>
      </c>
      <c r="IA136" s="170">
        <v>0</v>
      </c>
      <c r="IB136" s="170"/>
      <c r="IC136" s="170">
        <v>0</v>
      </c>
      <c r="ID136" s="170">
        <v>0</v>
      </c>
      <c r="IE136" t="s">
        <v>69</v>
      </c>
      <c r="IF136" s="170">
        <v>0</v>
      </c>
      <c r="IG136" s="276"/>
      <c r="IH136" s="276"/>
      <c r="II136"/>
      <c r="IJ136" s="170">
        <v>0</v>
      </c>
      <c r="IK136" t="s">
        <v>63</v>
      </c>
      <c r="IL136"/>
      <c r="IM136"/>
      <c r="IN136" s="170">
        <v>0</v>
      </c>
      <c r="IO136" s="62">
        <v>0</v>
      </c>
      <c r="IP136" s="294"/>
      <c r="IQ136" s="24"/>
      <c r="IR136" s="24"/>
      <c r="IS136" s="287"/>
      <c r="IT136" s="287"/>
      <c r="IU136" s="287"/>
      <c r="IV136" s="288"/>
      <c r="IW136" s="287"/>
      <c r="IX136" s="287"/>
      <c r="IY136" s="153"/>
      <c r="IZ136" s="287"/>
      <c r="JA136" s="287"/>
      <c r="JB136" s="153"/>
      <c r="JC136" s="287"/>
      <c r="JD136" s="153"/>
      <c r="JE136" s="287"/>
      <c r="JF136" s="192"/>
      <c r="JG136" s="153"/>
      <c r="JH136" s="290"/>
      <c r="JI136" s="287"/>
      <c r="JJ136" s="153"/>
      <c r="JK136" s="291"/>
      <c r="JL136" s="153"/>
      <c r="JM136" s="153"/>
      <c r="JN136" s="153"/>
      <c r="JO136" s="153"/>
      <c r="JP136" s="153"/>
      <c r="JQ136" s="153"/>
      <c r="JR136" s="153"/>
      <c r="JS136" s="153"/>
      <c r="JT136" s="287"/>
      <c r="JU136" s="287"/>
      <c r="JV136" s="287"/>
      <c r="JW136" s="287"/>
      <c r="JX136" s="153"/>
      <c r="JY136" s="287"/>
      <c r="JZ136" s="287"/>
      <c r="KA136" s="287"/>
      <c r="KB136" s="287"/>
      <c r="KC136" s="287"/>
      <c r="KD136" s="287"/>
      <c r="KE136" s="153"/>
    </row>
    <row r="137" spans="1:291" s="4" customFormat="1" x14ac:dyDescent="0.25">
      <c r="A137" s="311"/>
      <c r="B137" s="15" t="s">
        <v>1454</v>
      </c>
      <c r="C137" s="17" t="s">
        <v>218</v>
      </c>
      <c r="D137" s="26" t="s">
        <v>219</v>
      </c>
      <c r="E137" s="88">
        <v>45244</v>
      </c>
      <c r="F137" s="274">
        <v>45442</v>
      </c>
      <c r="G137" s="94">
        <f>DATEDIF(E137, F137, "m")</f>
        <v>6</v>
      </c>
      <c r="H137" s="51"/>
      <c r="I137" s="377"/>
      <c r="J137" s="20"/>
      <c r="K137" s="100"/>
      <c r="L137" s="121"/>
      <c r="N137" s="19"/>
      <c r="O137" s="22"/>
      <c r="P137" s="16"/>
      <c r="Q137" s="121"/>
      <c r="R137" s="121"/>
      <c r="S137" s="121"/>
      <c r="T137" s="145"/>
      <c r="U137" s="130"/>
      <c r="V137" s="130"/>
      <c r="W137" s="130"/>
      <c r="X137" s="129"/>
      <c r="Y137" s="129"/>
      <c r="Z137" s="132"/>
      <c r="AA137" s="129"/>
      <c r="AB137" s="133"/>
      <c r="AC137" s="134"/>
      <c r="AD137" s="135"/>
      <c r="AE137" s="136"/>
      <c r="AF137" s="220"/>
      <c r="AG137" s="220"/>
      <c r="AH137" s="220"/>
      <c r="AI137" s="220"/>
      <c r="AJ137" s="220"/>
      <c r="AK137" s="220"/>
      <c r="AL137" s="133"/>
      <c r="AM137" s="137"/>
      <c r="AN137" s="137"/>
      <c r="AO137" s="137"/>
      <c r="AP137" s="137"/>
      <c r="AQ137" s="137"/>
      <c r="AR137" s="137"/>
      <c r="AS137" s="137"/>
      <c r="AT137" s="137"/>
      <c r="AU137" s="137"/>
      <c r="AV137" s="137"/>
      <c r="AW137" s="137"/>
      <c r="AX137" s="137"/>
      <c r="AY137" s="137"/>
      <c r="AZ137" s="137"/>
      <c r="BA137" s="137"/>
      <c r="BB137" s="137"/>
      <c r="BC137" s="137"/>
      <c r="BD137" s="137"/>
      <c r="BE137" s="137"/>
      <c r="BF137" s="137"/>
      <c r="BG137" s="137"/>
      <c r="BH137" s="138"/>
      <c r="BI137" s="137"/>
      <c r="BJ137" s="137"/>
      <c r="BK137" s="137"/>
      <c r="BL137" s="137"/>
      <c r="BM137" s="139"/>
      <c r="BN137" s="137"/>
      <c r="BO137" s="137"/>
      <c r="BP137" s="137"/>
      <c r="BQ137" s="137"/>
      <c r="BR137" s="138"/>
      <c r="BS137" s="138"/>
      <c r="BT137" s="137"/>
      <c r="BU137" s="137"/>
      <c r="BV137" s="137"/>
      <c r="BW137" s="138"/>
      <c r="BX137" s="137"/>
      <c r="BY137" s="137"/>
      <c r="BZ137" s="138"/>
      <c r="CA137" s="138"/>
      <c r="CB137" s="137"/>
      <c r="CC137" s="137"/>
      <c r="CD137" s="186"/>
      <c r="CE137" s="186"/>
      <c r="CF137" s="186"/>
      <c r="CG137" s="186"/>
      <c r="CH137" s="137"/>
      <c r="CI137" s="137"/>
      <c r="CJ137" s="137"/>
      <c r="CK137" s="138"/>
      <c r="CL137" s="137"/>
      <c r="CM137" s="137"/>
      <c r="CN137" s="186"/>
      <c r="CO137" s="137"/>
      <c r="CP137" s="137"/>
      <c r="CQ137" s="137"/>
      <c r="CR137" s="137"/>
      <c r="CS137" s="137"/>
      <c r="CT137" s="137"/>
      <c r="CU137" s="137"/>
      <c r="CV137" s="137"/>
      <c r="CW137" s="137"/>
      <c r="CX137" s="186"/>
      <c r="CY137" s="133"/>
      <c r="CZ137" s="137"/>
      <c r="DA137" s="137"/>
      <c r="DB137" s="186"/>
      <c r="DC137" s="139"/>
      <c r="DD137" s="138"/>
      <c r="DE137" s="137"/>
      <c r="DF137" s="137"/>
      <c r="DG137" s="137"/>
      <c r="DH137" s="137"/>
      <c r="DI137" s="137"/>
      <c r="DJ137" s="186"/>
      <c r="DK137" s="137"/>
      <c r="DL137" s="137"/>
      <c r="DM137" s="137"/>
      <c r="DN137" s="137"/>
      <c r="DO137" s="137"/>
      <c r="DP137" s="137"/>
      <c r="DQ137" s="138"/>
      <c r="DR137" s="133"/>
      <c r="DS137" s="186"/>
      <c r="DT137" s="138"/>
      <c r="DU137" s="138"/>
      <c r="DV137" s="138"/>
      <c r="DW137" s="138"/>
      <c r="DX137" s="186"/>
      <c r="DY137" s="138"/>
      <c r="DZ137" s="138"/>
      <c r="EA137" s="137"/>
      <c r="EB137" s="137"/>
      <c r="EC137" s="137"/>
      <c r="ED137" s="137"/>
      <c r="EE137" s="137"/>
      <c r="EF137" s="186"/>
      <c r="EG137" s="137"/>
      <c r="EH137" s="137"/>
      <c r="EI137" s="137"/>
      <c r="EJ137" s="137"/>
      <c r="EK137" s="137"/>
      <c r="EL137" s="137"/>
      <c r="EM137" s="137"/>
      <c r="EN137" s="137"/>
      <c r="EO137" s="137"/>
      <c r="EP137" s="137"/>
      <c r="EQ137" s="137"/>
      <c r="ER137" s="137"/>
      <c r="ES137" s="137"/>
      <c r="ET137" s="137"/>
      <c r="EU137" s="137"/>
      <c r="EV137" s="137"/>
      <c r="EW137" s="137"/>
      <c r="EX137" s="137"/>
      <c r="EY137" s="137"/>
      <c r="EZ137" s="137"/>
      <c r="FA137" s="137"/>
      <c r="FB137" s="186"/>
      <c r="FC137" s="137"/>
      <c r="FD137" s="137"/>
      <c r="FE137" s="137"/>
      <c r="FF137" s="137"/>
      <c r="FG137" s="137"/>
      <c r="FH137" s="190"/>
      <c r="FI137" s="190"/>
      <c r="FJ137" s="5"/>
      <c r="GZ137" s="372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 s="59" t="s">
        <v>1886</v>
      </c>
      <c r="HP137" s="170">
        <v>56</v>
      </c>
      <c r="HQ137" s="274">
        <v>45244</v>
      </c>
      <c r="HR137" s="274"/>
      <c r="HS137" s="274">
        <v>45442</v>
      </c>
      <c r="HT137" s="410">
        <v>6</v>
      </c>
      <c r="HU137" s="170">
        <v>1</v>
      </c>
      <c r="HV137" s="170">
        <v>0</v>
      </c>
      <c r="HW137" s="170">
        <v>0</v>
      </c>
      <c r="HX137" s="170">
        <v>0</v>
      </c>
      <c r="HY137" s="170">
        <v>1</v>
      </c>
      <c r="HZ137" s="170">
        <v>0</v>
      </c>
      <c r="IA137" s="170">
        <v>0</v>
      </c>
      <c r="IB137" s="170"/>
      <c r="IC137" s="170">
        <v>0</v>
      </c>
      <c r="ID137" s="170">
        <v>0</v>
      </c>
      <c r="IE137" t="s">
        <v>69</v>
      </c>
      <c r="IF137" s="170">
        <v>0</v>
      </c>
      <c r="IG137" s="276"/>
      <c r="IH137" s="276"/>
      <c r="II137"/>
      <c r="IJ137" s="170">
        <v>0</v>
      </c>
      <c r="IK137" t="s">
        <v>63</v>
      </c>
      <c r="IL137"/>
      <c r="IM137"/>
      <c r="IN137" s="170">
        <v>0</v>
      </c>
      <c r="IO137" s="62">
        <v>0</v>
      </c>
      <c r="IP137" s="294"/>
      <c r="IQ137" s="24"/>
      <c r="IR137" s="24"/>
      <c r="IS137" s="287"/>
      <c r="IT137" s="287"/>
      <c r="IU137" s="287"/>
      <c r="IV137" s="288"/>
      <c r="IW137" s="287"/>
      <c r="IX137" s="287"/>
      <c r="IY137" s="153"/>
      <c r="IZ137" s="287"/>
      <c r="JA137" s="287"/>
      <c r="JB137" s="153"/>
      <c r="JC137" s="287"/>
      <c r="JD137" s="153"/>
      <c r="JE137" s="287"/>
      <c r="JF137" s="192"/>
      <c r="JG137" s="153"/>
      <c r="JH137" s="290"/>
      <c r="JI137" s="287"/>
      <c r="JJ137" s="153"/>
      <c r="JK137" s="291"/>
      <c r="JL137" s="153"/>
      <c r="JM137" s="153"/>
      <c r="JN137" s="153"/>
      <c r="JO137" s="153"/>
      <c r="JP137" s="153"/>
      <c r="JQ137" s="153"/>
      <c r="JR137" s="153"/>
      <c r="JS137" s="153"/>
      <c r="JT137" s="287"/>
      <c r="JU137" s="287"/>
      <c r="JV137" s="287"/>
      <c r="JW137" s="287"/>
      <c r="JX137" s="153"/>
      <c r="JY137" s="287"/>
      <c r="JZ137" s="287"/>
      <c r="KA137" s="287"/>
      <c r="KB137" s="287"/>
      <c r="KC137" s="287"/>
      <c r="KD137" s="287"/>
      <c r="KE137" s="153"/>
    </row>
    <row r="138" spans="1:291" s="4" customFormat="1" x14ac:dyDescent="0.25">
      <c r="A138" s="311"/>
      <c r="B138" s="15" t="s">
        <v>1454</v>
      </c>
      <c r="C138" s="17" t="s">
        <v>218</v>
      </c>
      <c r="D138" s="26" t="s">
        <v>219</v>
      </c>
      <c r="E138" s="88">
        <v>45244</v>
      </c>
      <c r="F138" s="23"/>
      <c r="G138" s="94"/>
      <c r="H138" s="51"/>
      <c r="I138" s="377" t="s">
        <v>1023</v>
      </c>
      <c r="J138" s="20">
        <v>45589</v>
      </c>
      <c r="K138" s="100">
        <f>DATEDIF(E138, J138, "m")</f>
        <v>11</v>
      </c>
      <c r="L138" s="121">
        <v>3</v>
      </c>
      <c r="M138" s="4" t="s">
        <v>1835</v>
      </c>
      <c r="N138" s="80">
        <v>186</v>
      </c>
      <c r="O138" s="22">
        <v>2</v>
      </c>
      <c r="P138" s="121">
        <v>3</v>
      </c>
      <c r="Q138" s="121"/>
      <c r="R138" s="121">
        <v>3</v>
      </c>
      <c r="S138" s="121"/>
      <c r="T138" s="342"/>
      <c r="U138" s="130"/>
      <c r="V138" s="130"/>
      <c r="W138" s="130"/>
      <c r="X138" s="129"/>
      <c r="Y138" s="129"/>
      <c r="Z138" s="132"/>
      <c r="AA138" s="129"/>
      <c r="AB138" s="133"/>
      <c r="AC138" s="134"/>
      <c r="AD138" s="135"/>
      <c r="AE138" s="136"/>
      <c r="AF138" s="220"/>
      <c r="AG138" s="220"/>
      <c r="AH138" s="220"/>
      <c r="AI138" s="220"/>
      <c r="AJ138" s="220"/>
      <c r="AK138" s="220"/>
      <c r="AL138" s="133"/>
      <c r="AM138" s="137"/>
      <c r="AN138" s="137"/>
      <c r="AO138" s="137"/>
      <c r="AP138" s="137"/>
      <c r="AQ138" s="137"/>
      <c r="AR138" s="137"/>
      <c r="AS138" s="137"/>
      <c r="AT138" s="137"/>
      <c r="AU138" s="137"/>
      <c r="AV138" s="137"/>
      <c r="AW138" s="137"/>
      <c r="AX138" s="137"/>
      <c r="AY138" s="137"/>
      <c r="AZ138" s="137"/>
      <c r="BA138" s="137"/>
      <c r="BB138" s="137"/>
      <c r="BC138" s="137"/>
      <c r="BD138" s="137"/>
      <c r="BE138" s="137"/>
      <c r="BF138" s="137"/>
      <c r="BG138" s="137"/>
      <c r="BH138" s="138"/>
      <c r="BI138" s="137"/>
      <c r="BJ138" s="137"/>
      <c r="BK138" s="137"/>
      <c r="BL138" s="137"/>
      <c r="BM138" s="139"/>
      <c r="BN138" s="137"/>
      <c r="BO138" s="137"/>
      <c r="BP138" s="137"/>
      <c r="BQ138" s="137"/>
      <c r="BR138" s="138"/>
      <c r="BS138" s="138"/>
      <c r="BT138" s="137"/>
      <c r="BU138" s="137"/>
      <c r="BV138" s="137"/>
      <c r="BW138" s="138"/>
      <c r="BX138" s="137"/>
      <c r="BY138" s="137"/>
      <c r="BZ138" s="138"/>
      <c r="CA138" s="138"/>
      <c r="CB138" s="137"/>
      <c r="CC138" s="137"/>
      <c r="CD138" s="186"/>
      <c r="CE138" s="186"/>
      <c r="CF138" s="186"/>
      <c r="CG138" s="186"/>
      <c r="CH138" s="137"/>
      <c r="CI138" s="137"/>
      <c r="CJ138" s="137"/>
      <c r="CK138" s="138"/>
      <c r="CL138" s="137"/>
      <c r="CM138" s="137"/>
      <c r="CN138" s="186"/>
      <c r="CO138" s="137"/>
      <c r="CP138" s="137"/>
      <c r="CQ138" s="137"/>
      <c r="CR138" s="137"/>
      <c r="CS138" s="137"/>
      <c r="CT138" s="137"/>
      <c r="CU138" s="137"/>
      <c r="CV138" s="137"/>
      <c r="CW138" s="137"/>
      <c r="CX138" s="186"/>
      <c r="CY138" s="133"/>
      <c r="CZ138" s="137"/>
      <c r="DA138" s="137"/>
      <c r="DB138" s="186"/>
      <c r="DC138" s="139"/>
      <c r="DD138" s="138"/>
      <c r="DE138" s="137"/>
      <c r="DF138" s="137"/>
      <c r="DG138" s="137"/>
      <c r="DH138" s="137"/>
      <c r="DI138" s="137"/>
      <c r="DJ138" s="186"/>
      <c r="DK138" s="137"/>
      <c r="DL138" s="137"/>
      <c r="DM138" s="137"/>
      <c r="DN138" s="137"/>
      <c r="DO138" s="137"/>
      <c r="DP138" s="137"/>
      <c r="DQ138" s="138"/>
      <c r="DR138" s="133"/>
      <c r="DS138" s="186"/>
      <c r="DT138" s="138"/>
      <c r="DU138" s="138"/>
      <c r="DV138" s="138"/>
      <c r="DW138" s="138"/>
      <c r="DX138" s="186"/>
      <c r="DY138" s="138"/>
      <c r="DZ138" s="138"/>
      <c r="EA138" s="137"/>
      <c r="EB138" s="137"/>
      <c r="EC138" s="137"/>
      <c r="ED138" s="137"/>
      <c r="EE138" s="137"/>
      <c r="EF138" s="186"/>
      <c r="EG138" s="137"/>
      <c r="EH138" s="137"/>
      <c r="EI138" s="137"/>
      <c r="EJ138" s="137"/>
      <c r="EK138" s="137"/>
      <c r="EL138" s="137"/>
      <c r="EM138" s="137"/>
      <c r="EN138" s="137"/>
      <c r="EO138" s="137"/>
      <c r="EP138" s="137"/>
      <c r="EQ138" s="137"/>
      <c r="ER138" s="137"/>
      <c r="ES138" s="137"/>
      <c r="ET138" s="137"/>
      <c r="EU138" s="137"/>
      <c r="EV138" s="137"/>
      <c r="EW138" s="137"/>
      <c r="EX138" s="137"/>
      <c r="EY138" s="137"/>
      <c r="EZ138" s="137"/>
      <c r="FA138" s="137"/>
      <c r="FB138" s="186"/>
      <c r="FC138" s="137"/>
      <c r="FD138" s="137"/>
      <c r="FE138" s="137"/>
      <c r="FF138" s="137"/>
      <c r="FG138" s="137"/>
      <c r="FH138" s="190"/>
      <c r="FI138" s="190"/>
      <c r="FJ138" s="5"/>
      <c r="GZ138" s="372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 s="5"/>
      <c r="HP138" s="17"/>
      <c r="HQ138" s="23"/>
      <c r="HR138" s="23"/>
      <c r="HS138" s="23"/>
      <c r="HT138" s="17"/>
      <c r="HU138" s="17"/>
      <c r="HV138" s="24"/>
      <c r="HW138" s="24"/>
      <c r="HX138" s="24"/>
      <c r="HY138" s="24"/>
      <c r="HZ138" s="24"/>
      <c r="IA138" s="24"/>
      <c r="IB138" s="24"/>
      <c r="IC138" s="24"/>
      <c r="ID138" s="24"/>
      <c r="IE138" s="24"/>
      <c r="IF138" s="24"/>
      <c r="IG138" s="24"/>
      <c r="IH138" s="24"/>
      <c r="II138" s="24"/>
      <c r="IJ138" s="24"/>
      <c r="IK138" s="24"/>
      <c r="IL138" s="24"/>
      <c r="IM138" s="24"/>
      <c r="IN138" s="25"/>
      <c r="IO138" s="25"/>
      <c r="IP138" s="294"/>
      <c r="IQ138" s="24"/>
      <c r="IR138" s="24"/>
      <c r="IS138" s="287"/>
      <c r="IT138" s="287"/>
      <c r="IU138" s="287"/>
      <c r="IV138" s="288"/>
      <c r="IW138" s="287"/>
      <c r="IX138" s="287"/>
      <c r="IY138" s="153"/>
      <c r="IZ138" s="287"/>
      <c r="JA138" s="287"/>
      <c r="JB138" s="153"/>
      <c r="JC138" s="287"/>
      <c r="JD138" s="153"/>
      <c r="JE138" s="287"/>
      <c r="JF138" s="192"/>
      <c r="JG138" s="153"/>
      <c r="JH138" s="290"/>
      <c r="JI138" s="287"/>
      <c r="JJ138" s="153"/>
      <c r="JK138" s="291"/>
      <c r="JL138" s="153"/>
      <c r="JM138" s="153"/>
      <c r="JN138" s="153"/>
      <c r="JO138" s="153"/>
      <c r="JP138" s="153"/>
      <c r="JQ138" s="153"/>
      <c r="JR138" s="153"/>
      <c r="JS138" s="153"/>
      <c r="JT138" s="287"/>
      <c r="JU138" s="287"/>
      <c r="JV138" s="287"/>
      <c r="JW138" s="287"/>
      <c r="JX138" s="153"/>
      <c r="JY138" s="287"/>
      <c r="JZ138" s="287"/>
      <c r="KA138" s="287"/>
      <c r="KB138" s="287"/>
      <c r="KC138" s="287"/>
      <c r="KD138" s="287"/>
      <c r="KE138" s="153"/>
    </row>
    <row r="139" spans="1:291" s="4" customFormat="1" x14ac:dyDescent="0.25">
      <c r="A139" s="311"/>
      <c r="B139" s="15" t="s">
        <v>1454</v>
      </c>
      <c r="C139" s="17" t="s">
        <v>218</v>
      </c>
      <c r="D139" s="26" t="s">
        <v>219</v>
      </c>
      <c r="E139" s="88">
        <v>45244</v>
      </c>
      <c r="F139" s="274">
        <v>45589</v>
      </c>
      <c r="G139" s="94">
        <f>DATEDIF(E139, F139, "m")</f>
        <v>11</v>
      </c>
      <c r="H139" s="51"/>
      <c r="I139" s="377" t="s">
        <v>1023</v>
      </c>
      <c r="J139" s="20">
        <v>45589</v>
      </c>
      <c r="K139" s="100">
        <f>DATEDIF(E139, J139, "m")</f>
        <v>11</v>
      </c>
      <c r="L139" s="121">
        <v>4</v>
      </c>
      <c r="M139" s="4" t="s">
        <v>1836</v>
      </c>
      <c r="N139" s="19"/>
      <c r="O139" s="22"/>
      <c r="P139" s="16"/>
      <c r="Q139" s="121"/>
      <c r="R139" s="121"/>
      <c r="S139" s="121">
        <v>10</v>
      </c>
      <c r="T139" s="145"/>
      <c r="U139" s="130"/>
      <c r="V139" s="130"/>
      <c r="W139" s="130"/>
      <c r="X139" s="129"/>
      <c r="Y139" s="129"/>
      <c r="Z139" s="132"/>
      <c r="AA139" s="129"/>
      <c r="AB139" s="133"/>
      <c r="AC139" s="134"/>
      <c r="AD139" s="135"/>
      <c r="AE139" s="136"/>
      <c r="AF139" s="220"/>
      <c r="AG139" s="220"/>
      <c r="AH139" s="220"/>
      <c r="AI139" s="220"/>
      <c r="AJ139" s="220"/>
      <c r="AK139" s="220"/>
      <c r="AL139" s="133"/>
      <c r="AM139" s="137"/>
      <c r="AN139" s="137"/>
      <c r="AO139" s="137"/>
      <c r="AP139" s="137"/>
      <c r="AQ139" s="137"/>
      <c r="AR139" s="137"/>
      <c r="AS139" s="137"/>
      <c r="AT139" s="137"/>
      <c r="AU139" s="137"/>
      <c r="AV139" s="137"/>
      <c r="AW139" s="137"/>
      <c r="AX139" s="137"/>
      <c r="AY139" s="137"/>
      <c r="AZ139" s="137"/>
      <c r="BA139" s="137"/>
      <c r="BB139" s="137"/>
      <c r="BC139" s="137"/>
      <c r="BD139" s="137"/>
      <c r="BE139" s="137"/>
      <c r="BF139" s="137"/>
      <c r="BG139" s="137"/>
      <c r="BH139" s="138"/>
      <c r="BI139" s="137"/>
      <c r="BJ139" s="137"/>
      <c r="BK139" s="137"/>
      <c r="BL139" s="137"/>
      <c r="BM139" s="139"/>
      <c r="BN139" s="137"/>
      <c r="BO139" s="137"/>
      <c r="BP139" s="137"/>
      <c r="BQ139" s="137"/>
      <c r="BR139" s="138"/>
      <c r="BS139" s="138"/>
      <c r="BT139" s="137"/>
      <c r="BU139" s="137"/>
      <c r="BV139" s="137"/>
      <c r="BW139" s="138"/>
      <c r="BX139" s="137"/>
      <c r="BY139" s="137"/>
      <c r="BZ139" s="138"/>
      <c r="CA139" s="138"/>
      <c r="CB139" s="137"/>
      <c r="CC139" s="137"/>
      <c r="CD139" s="186"/>
      <c r="CE139" s="186"/>
      <c r="CF139" s="186"/>
      <c r="CG139" s="186"/>
      <c r="CH139" s="137"/>
      <c r="CI139" s="137"/>
      <c r="CJ139" s="137"/>
      <c r="CK139" s="138"/>
      <c r="CL139" s="137"/>
      <c r="CM139" s="137"/>
      <c r="CN139" s="186"/>
      <c r="CO139" s="137"/>
      <c r="CP139" s="137"/>
      <c r="CQ139" s="137"/>
      <c r="CR139" s="137"/>
      <c r="CS139" s="137"/>
      <c r="CT139" s="137"/>
      <c r="CU139" s="137"/>
      <c r="CV139" s="137"/>
      <c r="CW139" s="137"/>
      <c r="CX139" s="186"/>
      <c r="CY139" s="133"/>
      <c r="CZ139" s="137"/>
      <c r="DA139" s="137"/>
      <c r="DB139" s="186"/>
      <c r="DC139" s="139"/>
      <c r="DD139" s="138"/>
      <c r="DE139" s="137"/>
      <c r="DF139" s="137"/>
      <c r="DG139" s="137"/>
      <c r="DH139" s="137"/>
      <c r="DI139" s="137"/>
      <c r="DJ139" s="186"/>
      <c r="DK139" s="137"/>
      <c r="DL139" s="137"/>
      <c r="DM139" s="137"/>
      <c r="DN139" s="137"/>
      <c r="DO139" s="137"/>
      <c r="DP139" s="137"/>
      <c r="DQ139" s="138"/>
      <c r="DR139" s="133"/>
      <c r="DS139" s="186"/>
      <c r="DT139" s="138"/>
      <c r="DU139" s="138"/>
      <c r="DV139" s="138"/>
      <c r="DW139" s="138"/>
      <c r="DX139" s="186"/>
      <c r="DY139" s="138"/>
      <c r="DZ139" s="138"/>
      <c r="EA139" s="137"/>
      <c r="EB139" s="137"/>
      <c r="EC139" s="137"/>
      <c r="ED139" s="137"/>
      <c r="EE139" s="137"/>
      <c r="EF139" s="186"/>
      <c r="EG139" s="137"/>
      <c r="EH139" s="137"/>
      <c r="EI139" s="137"/>
      <c r="EJ139" s="137"/>
      <c r="EK139" s="137"/>
      <c r="EL139" s="137"/>
      <c r="EM139" s="137"/>
      <c r="EN139" s="137"/>
      <c r="EO139" s="137"/>
      <c r="EP139" s="137"/>
      <c r="EQ139" s="137"/>
      <c r="ER139" s="137"/>
      <c r="ES139" s="137"/>
      <c r="ET139" s="137"/>
      <c r="EU139" s="137"/>
      <c r="EV139" s="137"/>
      <c r="EW139" s="137"/>
      <c r="EX139" s="137"/>
      <c r="EY139" s="137"/>
      <c r="EZ139" s="137"/>
      <c r="FA139" s="137"/>
      <c r="FB139" s="186"/>
      <c r="FC139" s="137"/>
      <c r="FD139" s="137"/>
      <c r="FE139" s="137"/>
      <c r="FF139" s="137"/>
      <c r="FG139" s="137"/>
      <c r="FH139" s="190"/>
      <c r="FI139" s="190"/>
      <c r="FJ139" s="5"/>
      <c r="GZ139" s="372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 s="59" t="s">
        <v>1886</v>
      </c>
      <c r="HP139" s="170">
        <v>56</v>
      </c>
      <c r="HQ139" s="274">
        <v>45244</v>
      </c>
      <c r="HR139" s="274"/>
      <c r="HS139" s="274">
        <v>45589</v>
      </c>
      <c r="HT139" s="410">
        <v>12</v>
      </c>
      <c r="HU139" s="170">
        <v>1</v>
      </c>
      <c r="HV139" s="170">
        <v>0</v>
      </c>
      <c r="HW139" s="170">
        <v>0</v>
      </c>
      <c r="HX139" s="170">
        <v>0</v>
      </c>
      <c r="HY139" s="170">
        <v>1</v>
      </c>
      <c r="HZ139" s="170">
        <v>0</v>
      </c>
      <c r="IA139" s="170">
        <v>0</v>
      </c>
      <c r="IB139" s="170">
        <v>0</v>
      </c>
      <c r="IC139" s="170">
        <v>0</v>
      </c>
      <c r="ID139" s="170">
        <v>0</v>
      </c>
      <c r="IE139" t="s">
        <v>62</v>
      </c>
      <c r="IF139" s="170">
        <v>0</v>
      </c>
      <c r="IG139" s="276"/>
      <c r="IH139" s="276"/>
      <c r="II139"/>
      <c r="IJ139" s="170">
        <v>0</v>
      </c>
      <c r="IK139" t="s">
        <v>70</v>
      </c>
      <c r="IL139"/>
      <c r="IM139"/>
      <c r="IN139" s="170">
        <v>0</v>
      </c>
      <c r="IO139" s="62">
        <v>0</v>
      </c>
      <c r="IP139" s="294"/>
      <c r="IQ139" s="24"/>
      <c r="IR139" s="24"/>
      <c r="IS139" s="287"/>
      <c r="IT139" s="287"/>
      <c r="IU139" s="287"/>
      <c r="IV139" s="288"/>
      <c r="IW139" s="287"/>
      <c r="IX139" s="287"/>
      <c r="IY139" s="153"/>
      <c r="IZ139" s="287"/>
      <c r="JA139" s="287"/>
      <c r="JB139" s="153"/>
      <c r="JC139" s="287"/>
      <c r="JD139" s="153"/>
      <c r="JE139" s="287"/>
      <c r="JF139" s="192"/>
      <c r="JG139" s="153"/>
      <c r="JH139" s="290"/>
      <c r="JI139" s="287"/>
      <c r="JJ139" s="153"/>
      <c r="JK139" s="291"/>
      <c r="JL139" s="153"/>
      <c r="JM139" s="153"/>
      <c r="JN139" s="153"/>
      <c r="JO139" s="153"/>
      <c r="JP139" s="153"/>
      <c r="JQ139" s="153"/>
      <c r="JR139" s="153"/>
      <c r="JS139" s="153"/>
      <c r="JT139" s="287"/>
      <c r="JU139" s="287"/>
      <c r="JV139" s="287"/>
      <c r="JW139" s="287"/>
      <c r="JX139" s="153"/>
      <c r="JY139" s="287"/>
      <c r="JZ139" s="287"/>
      <c r="KA139" s="287"/>
      <c r="KB139" s="287"/>
      <c r="KC139" s="287"/>
      <c r="KD139" s="287"/>
      <c r="KE139" s="153"/>
    </row>
    <row r="140" spans="1:291" s="4" customFormat="1" x14ac:dyDescent="0.25">
      <c r="A140" s="311"/>
      <c r="B140" s="15"/>
      <c r="C140" s="17"/>
      <c r="D140" s="26"/>
      <c r="E140" s="90"/>
      <c r="F140" s="23"/>
      <c r="G140" s="94"/>
      <c r="H140" s="51"/>
      <c r="I140" s="377"/>
      <c r="J140" s="20"/>
      <c r="K140" s="100"/>
      <c r="L140" s="121"/>
      <c r="N140" s="19"/>
      <c r="O140" s="22"/>
      <c r="P140" s="16"/>
      <c r="Q140" s="11"/>
      <c r="R140" s="11"/>
      <c r="S140" s="11"/>
      <c r="T140" s="145"/>
      <c r="U140" s="130"/>
      <c r="V140" s="130"/>
      <c r="W140" s="130"/>
      <c r="X140" s="129"/>
      <c r="Y140" s="129"/>
      <c r="Z140" s="132"/>
      <c r="AA140" s="129"/>
      <c r="AB140" s="133"/>
      <c r="AC140" s="134"/>
      <c r="AD140" s="135"/>
      <c r="AE140" s="136"/>
      <c r="AF140" s="220"/>
      <c r="AG140" s="220"/>
      <c r="AH140" s="220"/>
      <c r="AI140" s="220"/>
      <c r="AJ140" s="220"/>
      <c r="AK140" s="220"/>
      <c r="AL140" s="133"/>
      <c r="AM140" s="137"/>
      <c r="AN140" s="137"/>
      <c r="AO140" s="137"/>
      <c r="AP140" s="137"/>
      <c r="AQ140" s="137"/>
      <c r="AR140" s="137"/>
      <c r="AS140" s="137"/>
      <c r="AT140" s="137"/>
      <c r="AU140" s="137"/>
      <c r="AV140" s="137"/>
      <c r="AW140" s="137"/>
      <c r="AX140" s="137"/>
      <c r="AY140" s="137"/>
      <c r="AZ140" s="137"/>
      <c r="BA140" s="137"/>
      <c r="BB140" s="137"/>
      <c r="BC140" s="137"/>
      <c r="BD140" s="137"/>
      <c r="BE140" s="137"/>
      <c r="BF140" s="137"/>
      <c r="BG140" s="137"/>
      <c r="BH140" s="138"/>
      <c r="BI140" s="137"/>
      <c r="BJ140" s="137"/>
      <c r="BK140" s="137"/>
      <c r="BL140" s="137"/>
      <c r="BM140" s="139"/>
      <c r="BN140" s="137"/>
      <c r="BO140" s="137"/>
      <c r="BP140" s="137"/>
      <c r="BQ140" s="137"/>
      <c r="BR140" s="138"/>
      <c r="BS140" s="138"/>
      <c r="BT140" s="137"/>
      <c r="BU140" s="137"/>
      <c r="BV140" s="137"/>
      <c r="BW140" s="138"/>
      <c r="BX140" s="137"/>
      <c r="BY140" s="137"/>
      <c r="BZ140" s="138"/>
      <c r="CA140" s="138"/>
      <c r="CB140" s="137"/>
      <c r="CC140" s="137"/>
      <c r="CD140" s="186"/>
      <c r="CE140" s="186"/>
      <c r="CF140" s="186"/>
      <c r="CG140" s="186"/>
      <c r="CH140" s="137"/>
      <c r="CI140" s="137"/>
      <c r="CJ140" s="137"/>
      <c r="CK140" s="138"/>
      <c r="CL140" s="137"/>
      <c r="CM140" s="137"/>
      <c r="CN140" s="186"/>
      <c r="CO140" s="137"/>
      <c r="CP140" s="137"/>
      <c r="CQ140" s="137"/>
      <c r="CR140" s="137"/>
      <c r="CS140" s="137"/>
      <c r="CT140" s="137"/>
      <c r="CU140" s="137"/>
      <c r="CV140" s="137"/>
      <c r="CW140" s="137"/>
      <c r="CX140" s="186"/>
      <c r="CY140" s="133"/>
      <c r="CZ140" s="137"/>
      <c r="DA140" s="137"/>
      <c r="DB140" s="186"/>
      <c r="DC140" s="139"/>
      <c r="DD140" s="138"/>
      <c r="DE140" s="137"/>
      <c r="DF140" s="137"/>
      <c r="DG140" s="137"/>
      <c r="DH140" s="137"/>
      <c r="DI140" s="137"/>
      <c r="DJ140" s="186"/>
      <c r="DK140" s="137"/>
      <c r="DL140" s="137"/>
      <c r="DM140" s="137"/>
      <c r="DN140" s="137"/>
      <c r="DO140" s="137"/>
      <c r="DP140" s="137"/>
      <c r="DQ140" s="138"/>
      <c r="DR140" s="133"/>
      <c r="DS140" s="186"/>
      <c r="DT140" s="138"/>
      <c r="DU140" s="138"/>
      <c r="DV140" s="138"/>
      <c r="DW140" s="138"/>
      <c r="DX140" s="186"/>
      <c r="DY140" s="138"/>
      <c r="DZ140" s="138"/>
      <c r="EA140" s="137"/>
      <c r="EB140" s="137"/>
      <c r="EC140" s="137"/>
      <c r="ED140" s="137"/>
      <c r="EE140" s="137"/>
      <c r="EF140" s="186"/>
      <c r="EG140" s="137"/>
      <c r="EH140" s="137"/>
      <c r="EI140" s="137"/>
      <c r="EJ140" s="137"/>
      <c r="EK140" s="137"/>
      <c r="EL140" s="137"/>
      <c r="EM140" s="137"/>
      <c r="EN140" s="137"/>
      <c r="EO140" s="137"/>
      <c r="EP140" s="137"/>
      <c r="EQ140" s="137"/>
      <c r="ER140" s="137"/>
      <c r="ES140" s="137"/>
      <c r="ET140" s="137"/>
      <c r="EU140" s="137"/>
      <c r="EV140" s="137"/>
      <c r="EW140" s="137"/>
      <c r="EX140" s="137"/>
      <c r="EY140" s="137"/>
      <c r="EZ140" s="137"/>
      <c r="FA140" s="137"/>
      <c r="FB140" s="186"/>
      <c r="FC140" s="137"/>
      <c r="FD140" s="137"/>
      <c r="FE140" s="137"/>
      <c r="FF140" s="137"/>
      <c r="FG140" s="137"/>
      <c r="FH140" s="190"/>
      <c r="FI140" s="190"/>
      <c r="FJ140" s="5"/>
      <c r="GZ140" s="372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 s="5"/>
      <c r="HP140" s="17"/>
      <c r="HQ140" s="23"/>
      <c r="HR140" s="23"/>
      <c r="HS140" s="23"/>
      <c r="HT140" s="17"/>
      <c r="HU140" s="17"/>
      <c r="HV140" s="24"/>
      <c r="HW140" s="24"/>
      <c r="HX140" s="24"/>
      <c r="HY140" s="24"/>
      <c r="HZ140" s="24"/>
      <c r="IA140" s="24"/>
      <c r="IB140" s="24"/>
      <c r="IC140" s="24"/>
      <c r="ID140" s="24"/>
      <c r="IE140" s="24"/>
      <c r="IF140" s="24"/>
      <c r="IG140" s="24"/>
      <c r="IH140" s="24"/>
      <c r="II140" s="24"/>
      <c r="IJ140" s="24"/>
      <c r="IK140" s="24"/>
      <c r="IL140" s="24"/>
      <c r="IM140" s="24"/>
      <c r="IN140" s="25"/>
      <c r="IO140" s="25"/>
      <c r="IP140" s="294"/>
      <c r="IQ140" s="24"/>
      <c r="IR140" s="24"/>
      <c r="IS140" s="287"/>
      <c r="IT140" s="287"/>
      <c r="IU140" s="287"/>
      <c r="IV140" s="288"/>
      <c r="IW140" s="287"/>
      <c r="IX140" s="287"/>
      <c r="IY140" s="153"/>
      <c r="IZ140" s="287"/>
      <c r="JA140" s="287"/>
      <c r="JB140" s="153"/>
      <c r="JC140" s="287"/>
      <c r="JD140" s="153"/>
      <c r="JE140" s="287"/>
      <c r="JF140" s="192"/>
      <c r="JG140" s="153"/>
      <c r="JH140" s="290"/>
      <c r="JI140" s="287"/>
      <c r="JJ140" s="153"/>
      <c r="JK140" s="291"/>
      <c r="JL140" s="153"/>
      <c r="JM140" s="153"/>
      <c r="JN140" s="153"/>
      <c r="JO140" s="153"/>
      <c r="JP140" s="153"/>
      <c r="JQ140" s="153"/>
      <c r="JR140" s="153"/>
      <c r="JS140" s="153"/>
      <c r="JT140" s="287"/>
      <c r="JU140" s="287"/>
      <c r="JV140" s="287"/>
      <c r="JW140" s="287"/>
      <c r="JX140" s="153"/>
      <c r="JY140" s="287"/>
      <c r="JZ140" s="287"/>
      <c r="KA140" s="287"/>
      <c r="KB140" s="287"/>
      <c r="KC140" s="287"/>
      <c r="KD140" s="287"/>
      <c r="KE140" s="153"/>
    </row>
    <row r="141" spans="1:291" s="4" customFormat="1" x14ac:dyDescent="0.25">
      <c r="A141" s="311"/>
      <c r="B141" s="15" t="s">
        <v>1456</v>
      </c>
      <c r="C141" s="17" t="s">
        <v>222</v>
      </c>
      <c r="D141" s="26" t="s">
        <v>223</v>
      </c>
      <c r="E141" s="88">
        <v>44463</v>
      </c>
      <c r="F141" s="27">
        <v>44637</v>
      </c>
      <c r="G141" s="94">
        <f>DATEDIF(E141, F141, "m")</f>
        <v>5</v>
      </c>
      <c r="H141" s="16">
        <v>1</v>
      </c>
      <c r="I141" s="377">
        <v>0</v>
      </c>
      <c r="J141" s="20">
        <v>44637</v>
      </c>
      <c r="K141" s="100">
        <f t="shared" ref="K141:K150" si="11">DATEDIF(E141, J141, "m")</f>
        <v>5</v>
      </c>
      <c r="L141" s="121">
        <v>1</v>
      </c>
      <c r="M141" s="4" t="s">
        <v>224</v>
      </c>
      <c r="N141" s="19" t="s">
        <v>225</v>
      </c>
      <c r="O141" s="22">
        <v>2</v>
      </c>
      <c r="P141" s="16">
        <v>3</v>
      </c>
      <c r="Q141" s="11"/>
      <c r="R141" s="11"/>
      <c r="S141" s="11"/>
      <c r="T141" s="145">
        <v>17085</v>
      </c>
      <c r="U141" s="130" t="s">
        <v>226</v>
      </c>
      <c r="V141" s="130" t="s">
        <v>226</v>
      </c>
      <c r="W141" s="130" t="s">
        <v>1046</v>
      </c>
      <c r="X141" s="129">
        <v>6808021473</v>
      </c>
      <c r="Y141" s="129">
        <f ca="1">ROUNDDOWN(YEARFRAC(DATE(IF(VALUE(LEFT(X141,2))&lt;VALUE(RIGHT(YEAR(TODAY()),2)),"20","19")&amp;LEFT(X141,2),IF(VALUE(MID(X141,3,1))&gt;4,MID(X141,3,2)-50,MID(X141,3,2)),MID(X141,5,2)),Z141,1),0)</f>
        <v>53</v>
      </c>
      <c r="Z141" s="132">
        <v>44637</v>
      </c>
      <c r="AA141" s="129" t="e">
        <f>COUNTIFS(#REF!,X141)</f>
        <v>#REF!</v>
      </c>
      <c r="AB141" s="133">
        <f>DATEDIF(_xlfn.MINIFS(Z:Z,X:X,X141), Z141,  "m")</f>
        <v>0</v>
      </c>
      <c r="AC141" s="134" t="s">
        <v>53</v>
      </c>
      <c r="AD141" s="135" t="s">
        <v>1022</v>
      </c>
      <c r="AE141" s="136"/>
      <c r="AF141" s="185">
        <v>18.899999999999999</v>
      </c>
      <c r="AG141" s="185">
        <v>12.5</v>
      </c>
      <c r="AH141" s="185">
        <v>67.599999999999994</v>
      </c>
      <c r="AI141" s="185">
        <v>0.8</v>
      </c>
      <c r="AJ141" s="185">
        <v>0.2</v>
      </c>
      <c r="AK141" s="185">
        <v>4.8099999999999996</v>
      </c>
      <c r="AL141" s="133">
        <v>7.5</v>
      </c>
      <c r="AM141" s="137">
        <v>51.8</v>
      </c>
      <c r="AN141" s="137">
        <v>55.6</v>
      </c>
      <c r="AO141" s="137">
        <v>44.4</v>
      </c>
      <c r="AP141" s="137">
        <f>AN141/AO141</f>
        <v>1.2522522522522523</v>
      </c>
      <c r="AQ141" s="137">
        <v>6.48</v>
      </c>
      <c r="AR141" s="137">
        <v>4.18</v>
      </c>
      <c r="AS141" s="137">
        <v>1.1100000000000001</v>
      </c>
      <c r="AT141" s="137">
        <v>46.4</v>
      </c>
      <c r="AU141" s="137">
        <v>17</v>
      </c>
      <c r="AV141" s="137">
        <v>14.3</v>
      </c>
      <c r="AW141" s="137">
        <v>29</v>
      </c>
      <c r="AX141" s="137">
        <v>48.8</v>
      </c>
      <c r="AY141" s="137">
        <v>18.100000000000001</v>
      </c>
      <c r="AZ141" s="137">
        <v>4.0599999999999996</v>
      </c>
      <c r="BA141" s="137">
        <v>27.5</v>
      </c>
      <c r="BB141" s="137">
        <v>19.899999999999999</v>
      </c>
      <c r="BC141" s="137">
        <v>35.6</v>
      </c>
      <c r="BD141" s="137">
        <v>0.28999999999999998</v>
      </c>
      <c r="BE141" s="137">
        <v>29.1</v>
      </c>
      <c r="BF141" s="137">
        <f>DL141+DN141</f>
        <v>3.8</v>
      </c>
      <c r="BG141" s="137">
        <v>3.14</v>
      </c>
      <c r="BH141" s="138">
        <v>4819</v>
      </c>
      <c r="BI141" s="137">
        <v>17.399999999999999</v>
      </c>
      <c r="BJ141" s="137">
        <v>22.6</v>
      </c>
      <c r="BK141" s="137">
        <v>23.7</v>
      </c>
      <c r="BL141" s="137">
        <v>60.9</v>
      </c>
      <c r="BM141" s="139">
        <v>0</v>
      </c>
      <c r="BN141" s="137">
        <v>2.9</v>
      </c>
      <c r="BO141" s="137">
        <v>83.63</v>
      </c>
      <c r="BP141" s="137">
        <v>10.7</v>
      </c>
      <c r="BQ141" s="137">
        <v>5.67</v>
      </c>
      <c r="BR141" s="138">
        <v>6945</v>
      </c>
      <c r="BS141" s="138">
        <f>CY141/9</f>
        <v>2121.3333333333335</v>
      </c>
      <c r="BT141" s="137">
        <v>43.7</v>
      </c>
      <c r="BU141" s="137">
        <v>29</v>
      </c>
      <c r="BV141" s="137">
        <v>88.7</v>
      </c>
      <c r="BW141" s="138">
        <v>3283</v>
      </c>
      <c r="BX141" s="137">
        <v>20.100000000000001</v>
      </c>
      <c r="BY141" s="137">
        <v>68.8</v>
      </c>
      <c r="BZ141" s="138">
        <v>4253</v>
      </c>
      <c r="CA141" s="138">
        <v>5459</v>
      </c>
      <c r="CB141" s="137">
        <v>0.8</v>
      </c>
      <c r="CC141" s="137">
        <v>0.1</v>
      </c>
      <c r="CD141" s="186" t="s">
        <v>1275</v>
      </c>
      <c r="CE141" s="186">
        <f>AL141+BN141+BV141+CC141+CB141</f>
        <v>100</v>
      </c>
      <c r="CF141" s="186" t="s">
        <v>1275</v>
      </c>
      <c r="CG141" s="186">
        <f>AM141+BI141+BE141+(DC141*100/AL141)+(CC141*100/AL141)</f>
        <v>99.833333333333314</v>
      </c>
      <c r="CH141" s="137">
        <v>2.4300000000000002</v>
      </c>
      <c r="CI141" s="137">
        <f>CH141*100/AM141</f>
        <v>4.6911196911196917</v>
      </c>
      <c r="CJ141" s="137">
        <v>16.7</v>
      </c>
      <c r="CK141" s="138">
        <f>CJ141*BI141*AL141*AK141/1000</f>
        <v>10.482673499999999</v>
      </c>
      <c r="CL141" s="137">
        <v>7.92</v>
      </c>
      <c r="CM141" s="137">
        <v>56.9</v>
      </c>
      <c r="CN141" s="186" t="s">
        <v>1275</v>
      </c>
      <c r="CO141" s="137">
        <v>0.18</v>
      </c>
      <c r="CP141" s="137">
        <v>0.43</v>
      </c>
      <c r="CQ141" s="137">
        <v>20.5</v>
      </c>
      <c r="CR141" s="137">
        <v>35.9</v>
      </c>
      <c r="CS141" s="137">
        <v>26.3</v>
      </c>
      <c r="CT141" s="137">
        <v>17.3</v>
      </c>
      <c r="CU141" s="137">
        <v>48.9</v>
      </c>
      <c r="CV141" s="137">
        <v>0.15</v>
      </c>
      <c r="CW141" s="137"/>
      <c r="CX141" s="186" t="s">
        <v>1275</v>
      </c>
      <c r="CY141" s="133">
        <v>19092</v>
      </c>
      <c r="CZ141" s="137">
        <v>1.53</v>
      </c>
      <c r="DA141" s="137">
        <v>21</v>
      </c>
      <c r="DB141" s="186" t="s">
        <v>1275</v>
      </c>
      <c r="DC141" s="139">
        <v>1.4999999999999999E-2</v>
      </c>
      <c r="DD141" s="138">
        <v>10040</v>
      </c>
      <c r="DE141" s="137">
        <v>39.299999999999997</v>
      </c>
      <c r="DF141" s="137">
        <v>46.4</v>
      </c>
      <c r="DG141" s="137">
        <v>1.31</v>
      </c>
      <c r="DH141" s="137">
        <f>DG141-CC141</f>
        <v>1.21</v>
      </c>
      <c r="DI141" s="137">
        <v>49.7</v>
      </c>
      <c r="DJ141" s="186" t="s">
        <v>1275</v>
      </c>
      <c r="DK141" s="137">
        <v>0.56000000000000005</v>
      </c>
      <c r="DL141" s="137">
        <v>3.8</v>
      </c>
      <c r="DM141" s="137">
        <v>95.6</v>
      </c>
      <c r="DN141" s="137">
        <v>0</v>
      </c>
      <c r="DO141" s="137">
        <v>16.100000000000001</v>
      </c>
      <c r="DP141" s="137">
        <v>99.6</v>
      </c>
      <c r="DQ141" s="138">
        <v>1016.18</v>
      </c>
      <c r="DR141" s="133"/>
      <c r="DS141" s="186" t="s">
        <v>1275</v>
      </c>
      <c r="DT141" s="133">
        <f>DU141*2</f>
        <v>6768</v>
      </c>
      <c r="DU141" s="138">
        <v>3384</v>
      </c>
      <c r="DV141" s="138">
        <v>1676.5</v>
      </c>
      <c r="DW141" s="138">
        <v>216</v>
      </c>
      <c r="DX141" s="186" t="s">
        <v>1275</v>
      </c>
      <c r="DY141" s="138">
        <f>AK141*AN141*AM141*AL141/1000</f>
        <v>103.89888599999999</v>
      </c>
      <c r="DZ141" s="138">
        <f>AK141*AM141*AO141*AL141/1000</f>
        <v>82.969613999999993</v>
      </c>
      <c r="EA141" s="137"/>
      <c r="EB141" s="137"/>
      <c r="EC141" s="137"/>
      <c r="ED141" s="137"/>
      <c r="EE141" s="137"/>
      <c r="EF141" s="186" t="s">
        <v>1275</v>
      </c>
      <c r="EG141" s="137" t="s">
        <v>1023</v>
      </c>
      <c r="EH141" s="137" t="s">
        <v>1023</v>
      </c>
      <c r="EI141" s="137" t="s">
        <v>1023</v>
      </c>
      <c r="EJ141" s="137" t="s">
        <v>1023</v>
      </c>
      <c r="EK141" s="137" t="s">
        <v>1023</v>
      </c>
      <c r="EL141" s="137" t="s">
        <v>1023</v>
      </c>
      <c r="EM141" s="137" t="s">
        <v>1023</v>
      </c>
      <c r="EN141" s="137" t="s">
        <v>1023</v>
      </c>
      <c r="EO141" s="137" t="s">
        <v>1023</v>
      </c>
      <c r="EP141" s="137" t="s">
        <v>1023</v>
      </c>
      <c r="EQ141" s="137" t="s">
        <v>1023</v>
      </c>
      <c r="ER141" s="137" t="s">
        <v>1023</v>
      </c>
      <c r="ES141" s="137" t="s">
        <v>1023</v>
      </c>
      <c r="ET141" s="137" t="s">
        <v>1023</v>
      </c>
      <c r="EU141" s="137" t="s">
        <v>1023</v>
      </c>
      <c r="EV141" s="137" t="s">
        <v>1023</v>
      </c>
      <c r="EW141" s="137" t="s">
        <v>1023</v>
      </c>
      <c r="EX141" s="137" t="s">
        <v>1023</v>
      </c>
      <c r="EY141" s="137" t="s">
        <v>1023</v>
      </c>
      <c r="EZ141" s="137" t="s">
        <v>1023</v>
      </c>
      <c r="FA141" s="137" t="s">
        <v>1023</v>
      </c>
      <c r="FB141" s="186" t="s">
        <v>1275</v>
      </c>
      <c r="FC141" s="137"/>
      <c r="FD141" s="137"/>
      <c r="FE141" s="137"/>
      <c r="FF141" s="137"/>
      <c r="FG141" s="137"/>
      <c r="FH141" s="190"/>
      <c r="FI141" s="190"/>
      <c r="FJ141" s="372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 s="371" t="s">
        <v>224</v>
      </c>
      <c r="HA141" s="369" t="s">
        <v>1710</v>
      </c>
      <c r="HB141" s="358">
        <v>0.48000000000000004</v>
      </c>
      <c r="HC141" s="358">
        <v>3.0000000000000002E-2</v>
      </c>
      <c r="HD141" s="356">
        <v>72.53</v>
      </c>
      <c r="HE141" s="356">
        <v>3.46</v>
      </c>
      <c r="HF141" s="356">
        <v>6.23</v>
      </c>
      <c r="HG141" s="356">
        <v>116.03</v>
      </c>
      <c r="HH141" s="356">
        <v>1.1599999999999999</v>
      </c>
      <c r="HI141" s="356">
        <v>1.9300000000000002</v>
      </c>
      <c r="HJ141" s="356">
        <v>15.389999999999999</v>
      </c>
      <c r="HK141" s="356">
        <v>5.22</v>
      </c>
      <c r="HL141" s="358">
        <v>0.67</v>
      </c>
      <c r="HM141" s="356">
        <v>3.77</v>
      </c>
      <c r="HN141" s="357">
        <v>29.43</v>
      </c>
      <c r="HO141" s="5" t="s">
        <v>226</v>
      </c>
      <c r="HP141" s="121">
        <v>53</v>
      </c>
      <c r="HQ141" s="27">
        <v>44463</v>
      </c>
      <c r="HR141" s="27"/>
      <c r="HS141" s="27">
        <v>44637</v>
      </c>
      <c r="HT141" s="121">
        <v>6</v>
      </c>
      <c r="HU141" s="121">
        <v>1</v>
      </c>
      <c r="HV141" s="28">
        <v>0</v>
      </c>
      <c r="HW141" s="28">
        <v>0</v>
      </c>
      <c r="HX141" s="28">
        <v>0</v>
      </c>
      <c r="HY141" s="28">
        <v>1</v>
      </c>
      <c r="HZ141" s="28">
        <v>0</v>
      </c>
      <c r="IA141" s="28">
        <v>0</v>
      </c>
      <c r="IB141" s="28"/>
      <c r="IC141" s="28">
        <v>0</v>
      </c>
      <c r="ID141" s="28">
        <v>0</v>
      </c>
      <c r="IE141" s="25" t="s">
        <v>69</v>
      </c>
      <c r="IF141" s="28">
        <v>0</v>
      </c>
      <c r="IG141" s="29"/>
      <c r="IH141" s="25"/>
      <c r="II141" s="28">
        <v>0</v>
      </c>
      <c r="IJ141" s="25" t="s">
        <v>63</v>
      </c>
      <c r="IK141" s="25"/>
      <c r="IL141" s="25"/>
      <c r="IM141" s="25">
        <v>0</v>
      </c>
      <c r="IN141" s="28">
        <v>0</v>
      </c>
      <c r="IO141" s="25"/>
      <c r="IP141" s="294" t="s">
        <v>1456</v>
      </c>
      <c r="IQ141" s="24" t="s">
        <v>226</v>
      </c>
      <c r="IR141" s="24" t="s">
        <v>1046</v>
      </c>
      <c r="IS141" s="170" t="s">
        <v>55</v>
      </c>
      <c r="IT141" s="170">
        <v>1</v>
      </c>
      <c r="IU141"/>
      <c r="IV141" s="274">
        <v>44463</v>
      </c>
      <c r="IW141" s="170">
        <v>1968</v>
      </c>
      <c r="IX141" s="170">
        <v>2021</v>
      </c>
      <c r="IY141"/>
      <c r="IZ141"/>
      <c r="JA141" s="170">
        <v>53</v>
      </c>
      <c r="JB141" s="170"/>
      <c r="JC141" s="170" t="s">
        <v>1407</v>
      </c>
      <c r="JD141"/>
      <c r="JE141" s="170">
        <v>1</v>
      </c>
      <c r="JF141" s="276" t="s">
        <v>323</v>
      </c>
      <c r="JG141"/>
      <c r="JH141"/>
      <c r="JI141" s="170">
        <v>1</v>
      </c>
      <c r="JJ141"/>
      <c r="JK141"/>
      <c r="JL141"/>
      <c r="JM141" s="279"/>
      <c r="JN141" t="s">
        <v>1409</v>
      </c>
      <c r="JO141" t="s">
        <v>1411</v>
      </c>
      <c r="JP141" t="s">
        <v>1409</v>
      </c>
      <c r="JQ141" t="s">
        <v>1420</v>
      </c>
      <c r="JR141" s="170">
        <v>1</v>
      </c>
      <c r="JS141" s="170">
        <v>1</v>
      </c>
      <c r="JT141" s="170">
        <v>0</v>
      </c>
      <c r="JU141" s="170">
        <v>1</v>
      </c>
      <c r="JV141" s="170">
        <v>0</v>
      </c>
      <c r="JW141" s="170">
        <v>1</v>
      </c>
      <c r="JX141" t="s">
        <v>1457</v>
      </c>
      <c r="JY141" s="170">
        <v>0</v>
      </c>
      <c r="JZ141" s="170">
        <v>0</v>
      </c>
      <c r="KA141" s="170">
        <v>3</v>
      </c>
      <c r="KB141" s="170">
        <v>0</v>
      </c>
      <c r="KC141" s="170">
        <v>0</v>
      </c>
      <c r="KD141" s="170"/>
      <c r="KE141"/>
    </row>
    <row r="142" spans="1:291" s="4" customFormat="1" x14ac:dyDescent="0.25">
      <c r="A142" s="311"/>
      <c r="B142" s="15" t="s">
        <v>1456</v>
      </c>
      <c r="C142" s="17" t="s">
        <v>222</v>
      </c>
      <c r="D142" s="26" t="s">
        <v>223</v>
      </c>
      <c r="E142" s="88">
        <v>44463</v>
      </c>
      <c r="F142" s="23"/>
      <c r="G142" s="94"/>
      <c r="H142" s="51"/>
      <c r="I142" s="377">
        <v>0</v>
      </c>
      <c r="J142" s="20">
        <v>44637</v>
      </c>
      <c r="K142" s="100">
        <f t="shared" si="11"/>
        <v>5</v>
      </c>
      <c r="L142" s="121">
        <v>2</v>
      </c>
      <c r="M142" s="4" t="s">
        <v>227</v>
      </c>
      <c r="N142" s="19"/>
      <c r="O142" s="22"/>
      <c r="P142" s="16"/>
      <c r="Q142" s="11"/>
      <c r="R142" s="11"/>
      <c r="S142" s="11">
        <v>10</v>
      </c>
      <c r="T142" s="145"/>
      <c r="U142" s="130"/>
      <c r="V142" s="130"/>
      <c r="W142" s="130"/>
      <c r="X142" s="129"/>
      <c r="Y142" s="129"/>
      <c r="Z142" s="132"/>
      <c r="AA142" s="129"/>
      <c r="AB142" s="133"/>
      <c r="AC142" s="134"/>
      <c r="AD142" s="135"/>
      <c r="AE142" s="136"/>
      <c r="AF142" s="220"/>
      <c r="AG142" s="220"/>
      <c r="AH142" s="220"/>
      <c r="AI142" s="220"/>
      <c r="AJ142" s="220"/>
      <c r="AK142" s="220"/>
      <c r="AL142" s="133"/>
      <c r="AM142" s="137"/>
      <c r="AN142" s="137"/>
      <c r="AO142" s="137"/>
      <c r="AP142" s="137"/>
      <c r="AQ142" s="137"/>
      <c r="AR142" s="137"/>
      <c r="AS142" s="137"/>
      <c r="AT142" s="137"/>
      <c r="AU142" s="137"/>
      <c r="AV142" s="137"/>
      <c r="AW142" s="137"/>
      <c r="AX142" s="137"/>
      <c r="AY142" s="137"/>
      <c r="AZ142" s="137"/>
      <c r="BA142" s="137"/>
      <c r="BB142" s="137"/>
      <c r="BC142" s="137"/>
      <c r="BD142" s="137"/>
      <c r="BE142" s="137"/>
      <c r="BF142" s="137"/>
      <c r="BG142" s="137"/>
      <c r="BH142" s="138"/>
      <c r="BI142" s="137"/>
      <c r="BJ142" s="137"/>
      <c r="BK142" s="137"/>
      <c r="BL142" s="137"/>
      <c r="BM142" s="139"/>
      <c r="BN142" s="137"/>
      <c r="BO142" s="137"/>
      <c r="BP142" s="137"/>
      <c r="BQ142" s="137"/>
      <c r="BR142" s="138"/>
      <c r="BS142" s="138"/>
      <c r="BT142" s="137"/>
      <c r="BU142" s="137"/>
      <c r="BV142" s="137"/>
      <c r="BW142" s="138"/>
      <c r="BX142" s="137"/>
      <c r="BY142" s="137"/>
      <c r="BZ142" s="138"/>
      <c r="CA142" s="138"/>
      <c r="CB142" s="137"/>
      <c r="CC142" s="137"/>
      <c r="CD142" s="186"/>
      <c r="CE142" s="186"/>
      <c r="CF142" s="186"/>
      <c r="CG142" s="186"/>
      <c r="CH142" s="137"/>
      <c r="CI142" s="137"/>
      <c r="CJ142" s="137"/>
      <c r="CK142" s="138"/>
      <c r="CL142" s="137"/>
      <c r="CM142" s="137"/>
      <c r="CN142" s="186"/>
      <c r="CO142" s="137"/>
      <c r="CP142" s="137"/>
      <c r="CQ142" s="137"/>
      <c r="CR142" s="137"/>
      <c r="CS142" s="137"/>
      <c r="CT142" s="137"/>
      <c r="CU142" s="137"/>
      <c r="CV142" s="137"/>
      <c r="CW142" s="137"/>
      <c r="CX142" s="186"/>
      <c r="CY142" s="133"/>
      <c r="CZ142" s="137"/>
      <c r="DA142" s="137"/>
      <c r="DB142" s="186"/>
      <c r="DC142" s="139"/>
      <c r="DD142" s="138"/>
      <c r="DE142" s="137"/>
      <c r="DF142" s="137"/>
      <c r="DG142" s="137"/>
      <c r="DH142" s="137"/>
      <c r="DI142" s="137"/>
      <c r="DJ142" s="186"/>
      <c r="DK142" s="137"/>
      <c r="DL142" s="137"/>
      <c r="DM142" s="137"/>
      <c r="DN142" s="137"/>
      <c r="DO142" s="137"/>
      <c r="DP142" s="137"/>
      <c r="DQ142" s="138"/>
      <c r="DR142" s="133"/>
      <c r="DS142" s="186"/>
      <c r="DT142" s="133"/>
      <c r="DU142" s="138"/>
      <c r="DV142" s="138"/>
      <c r="DW142" s="138"/>
      <c r="DX142" s="186"/>
      <c r="DY142" s="138"/>
      <c r="DZ142" s="138"/>
      <c r="EA142" s="137"/>
      <c r="EB142" s="137"/>
      <c r="EC142" s="137"/>
      <c r="ED142" s="137"/>
      <c r="EE142" s="137"/>
      <c r="EF142" s="186"/>
      <c r="EG142" s="137"/>
      <c r="EH142" s="137"/>
      <c r="EI142" s="137"/>
      <c r="EJ142" s="137"/>
      <c r="EK142" s="137"/>
      <c r="EL142" s="137"/>
      <c r="EM142" s="137"/>
      <c r="EN142" s="137"/>
      <c r="EO142" s="137"/>
      <c r="EP142" s="137"/>
      <c r="EQ142" s="137"/>
      <c r="ER142" s="137"/>
      <c r="ES142" s="137"/>
      <c r="ET142" s="137"/>
      <c r="EU142" s="137"/>
      <c r="EV142" s="137"/>
      <c r="EW142" s="137"/>
      <c r="EX142" s="137"/>
      <c r="EY142" s="137"/>
      <c r="EZ142" s="137"/>
      <c r="FA142" s="137"/>
      <c r="FB142" s="186"/>
      <c r="FC142" s="137"/>
      <c r="FD142" s="137"/>
      <c r="FE142" s="137"/>
      <c r="FF142" s="137"/>
      <c r="FG142" s="137"/>
      <c r="FH142" s="190"/>
      <c r="FI142" s="190"/>
      <c r="FJ142" s="5"/>
      <c r="GZ142" s="5"/>
      <c r="HO142" s="5"/>
      <c r="HP142" s="17"/>
      <c r="HQ142" s="23"/>
      <c r="HR142" s="23"/>
      <c r="HS142" s="23"/>
      <c r="HT142" s="17"/>
      <c r="HU142" s="17"/>
      <c r="HV142" s="24"/>
      <c r="HW142" s="24"/>
      <c r="HX142" s="24"/>
      <c r="HY142" s="24"/>
      <c r="HZ142" s="24"/>
      <c r="IA142" s="24"/>
      <c r="IB142" s="24"/>
      <c r="IC142" s="24"/>
      <c r="ID142" s="24"/>
      <c r="IE142" s="24"/>
      <c r="IF142" s="24"/>
      <c r="IG142" s="24"/>
      <c r="IH142" s="24"/>
      <c r="II142" s="24"/>
      <c r="IJ142" s="24"/>
      <c r="IK142" s="24"/>
      <c r="IL142" s="24"/>
      <c r="IM142" s="24"/>
      <c r="IN142" s="25"/>
      <c r="IO142" s="25"/>
      <c r="IP142" s="294"/>
      <c r="IQ142" s="24"/>
      <c r="IR142" s="24"/>
      <c r="IS142" s="170"/>
      <c r="IT142" s="170"/>
      <c r="IU142"/>
      <c r="IV142" s="274"/>
      <c r="IW142" s="170"/>
      <c r="IX142" s="170"/>
      <c r="IY142"/>
      <c r="IZ142"/>
      <c r="JA142" s="170"/>
      <c r="JB142" s="170"/>
      <c r="JC142" s="170"/>
      <c r="JD142"/>
      <c r="JE142" s="170"/>
      <c r="JF142" s="276"/>
      <c r="JG142"/>
      <c r="JH142"/>
      <c r="JI142" s="170"/>
      <c r="JJ142"/>
      <c r="JK142"/>
      <c r="JL142"/>
      <c r="JM142" s="279"/>
      <c r="JN142"/>
      <c r="JO142"/>
      <c r="JP142"/>
      <c r="JQ142"/>
      <c r="JR142" s="170"/>
      <c r="JS142" s="170"/>
      <c r="JT142" s="170"/>
      <c r="JU142" s="170"/>
      <c r="JV142" s="170"/>
      <c r="JW142" s="170"/>
      <c r="JX142"/>
      <c r="JY142" s="170"/>
      <c r="JZ142" s="170"/>
      <c r="KA142" s="170"/>
      <c r="KB142" s="170"/>
      <c r="KC142" s="170"/>
      <c r="KD142" s="170"/>
      <c r="KE142"/>
    </row>
    <row r="143" spans="1:291" s="4" customFormat="1" x14ac:dyDescent="0.25">
      <c r="A143" s="311"/>
      <c r="B143" s="15" t="s">
        <v>1456</v>
      </c>
      <c r="C143" s="17" t="s">
        <v>222</v>
      </c>
      <c r="D143" s="26" t="s">
        <v>223</v>
      </c>
      <c r="E143" s="88">
        <v>44463</v>
      </c>
      <c r="F143" s="27">
        <v>44826</v>
      </c>
      <c r="G143" s="94">
        <f>DATEDIF(E143, F143, "m")</f>
        <v>11</v>
      </c>
      <c r="H143" s="16">
        <v>1</v>
      </c>
      <c r="I143" s="377">
        <v>0</v>
      </c>
      <c r="J143" s="20">
        <v>44826</v>
      </c>
      <c r="K143" s="100">
        <f t="shared" si="11"/>
        <v>11</v>
      </c>
      <c r="L143" s="121">
        <v>3</v>
      </c>
      <c r="M143" s="4" t="s">
        <v>228</v>
      </c>
      <c r="N143" s="19">
        <v>94.8</v>
      </c>
      <c r="O143" s="22">
        <v>2</v>
      </c>
      <c r="P143" s="16">
        <v>3</v>
      </c>
      <c r="Q143" s="11"/>
      <c r="R143" s="11"/>
      <c r="S143" s="11"/>
      <c r="T143" s="145">
        <v>18046</v>
      </c>
      <c r="U143" s="130" t="s">
        <v>226</v>
      </c>
      <c r="V143" s="130" t="s">
        <v>226</v>
      </c>
      <c r="W143" s="130" t="s">
        <v>1046</v>
      </c>
      <c r="X143" s="129">
        <v>6808021473</v>
      </c>
      <c r="Y143" s="129">
        <f ca="1">ROUNDDOWN(YEARFRAC(DATE(IF(VALUE(LEFT(X143,2))&lt;VALUE(RIGHT(YEAR(TODAY()),2)),"20","19")&amp;LEFT(X143,2),IF(VALUE(MID(X143,3,1))&gt;4,MID(X143,3,2)-50,MID(X143,3,2)),MID(X143,5,2)),Z143,1),0)</f>
        <v>54</v>
      </c>
      <c r="Z143" s="132">
        <v>44826</v>
      </c>
      <c r="AA143" s="129">
        <v>2</v>
      </c>
      <c r="AB143" s="133">
        <f>DATEDIF(_xlfn.MINIFS(Z:Z,X:X,X143), Z143,  "m")</f>
        <v>6</v>
      </c>
      <c r="AC143" s="134" t="s">
        <v>53</v>
      </c>
      <c r="AD143" s="135" t="s">
        <v>1022</v>
      </c>
      <c r="AE143" s="136" t="s">
        <v>60</v>
      </c>
      <c r="AF143" s="207">
        <v>19.100000000000001</v>
      </c>
      <c r="AG143" s="207">
        <v>13.7</v>
      </c>
      <c r="AH143" s="207">
        <v>66.3</v>
      </c>
      <c r="AI143" s="207">
        <v>0.6</v>
      </c>
      <c r="AJ143" s="207">
        <v>0.3</v>
      </c>
      <c r="AK143" s="208">
        <v>7.07</v>
      </c>
      <c r="AL143" s="133">
        <v>9.1999999999999993</v>
      </c>
      <c r="AM143" s="137">
        <v>59.5</v>
      </c>
      <c r="AN143" s="137">
        <v>53.3</v>
      </c>
      <c r="AO143" s="137">
        <v>46.7</v>
      </c>
      <c r="AP143" s="137">
        <f>AN143/AO143</f>
        <v>1.1413276231263383</v>
      </c>
      <c r="AQ143" s="137">
        <v>8.6199999999999992</v>
      </c>
      <c r="AR143" s="137">
        <v>4.68</v>
      </c>
      <c r="AS143" s="137">
        <v>2.0699999999999998</v>
      </c>
      <c r="AT143" s="137">
        <v>19.899999999999999</v>
      </c>
      <c r="AU143" s="137">
        <v>14</v>
      </c>
      <c r="AV143" s="137">
        <v>28.3</v>
      </c>
      <c r="AW143" s="137">
        <v>28.7</v>
      </c>
      <c r="AX143" s="137">
        <v>51.3</v>
      </c>
      <c r="AY143" s="137">
        <v>16.899999999999999</v>
      </c>
      <c r="AZ143" s="137">
        <v>3.1</v>
      </c>
      <c r="BA143" s="137">
        <v>24.1</v>
      </c>
      <c r="BB143" s="137">
        <v>9.19</v>
      </c>
      <c r="BC143" s="137">
        <v>50.1</v>
      </c>
      <c r="BD143" s="137">
        <v>5.17</v>
      </c>
      <c r="BE143" s="137">
        <v>17.600000000000001</v>
      </c>
      <c r="BF143" s="137">
        <f>DL143+DN143</f>
        <v>5.4740000000000002</v>
      </c>
      <c r="BG143" s="137">
        <v>14.3</v>
      </c>
      <c r="BH143" s="138">
        <v>2933</v>
      </c>
      <c r="BI143" s="137">
        <v>17.8</v>
      </c>
      <c r="BJ143" s="137">
        <v>5.93</v>
      </c>
      <c r="BK143" s="137">
        <v>34</v>
      </c>
      <c r="BL143" s="137">
        <v>36.6</v>
      </c>
      <c r="BM143" s="139">
        <v>3.6999999999999998E-2</v>
      </c>
      <c r="BN143" s="137">
        <v>7.8</v>
      </c>
      <c r="BO143" s="137">
        <v>90.2</v>
      </c>
      <c r="BP143" s="137">
        <v>6.87</v>
      </c>
      <c r="BQ143" s="137">
        <v>2.91</v>
      </c>
      <c r="BR143" s="138">
        <v>5426</v>
      </c>
      <c r="BS143" s="138">
        <f>CY143/15</f>
        <v>3232.7333333333331</v>
      </c>
      <c r="BT143" s="137">
        <v>46.5</v>
      </c>
      <c r="BU143" s="137">
        <v>6.89</v>
      </c>
      <c r="BV143" s="137">
        <f>100-AL143-BN143-CB143-CC143</f>
        <v>81.61</v>
      </c>
      <c r="BW143" s="138">
        <v>1547</v>
      </c>
      <c r="BX143" s="137">
        <v>26.5</v>
      </c>
      <c r="BY143" s="137">
        <v>62.1</v>
      </c>
      <c r="BZ143" s="138">
        <v>3079</v>
      </c>
      <c r="CA143" s="133">
        <v>8674</v>
      </c>
      <c r="CB143" s="137">
        <v>1.1000000000000001</v>
      </c>
      <c r="CC143" s="137">
        <v>0.28999999999999998</v>
      </c>
      <c r="CD143" s="186" t="s">
        <v>1275</v>
      </c>
      <c r="CE143" s="186">
        <f>AL143+BN143+BV143+CC143+CB143</f>
        <v>100</v>
      </c>
      <c r="CF143" s="186" t="s">
        <v>1275</v>
      </c>
      <c r="CG143" s="186">
        <f>AM143+BI143+BE143+(DC143*100/AL143)+(CC143*100/AL143)</f>
        <v>98.465217391304364</v>
      </c>
      <c r="CH143" s="137">
        <v>3.47</v>
      </c>
      <c r="CI143" s="137">
        <f>CH143*100/AM143</f>
        <v>5.8319327731092434</v>
      </c>
      <c r="CJ143" s="137">
        <v>31.4</v>
      </c>
      <c r="CK143" s="138">
        <f>CJ143*BI143*AL143*AK143/1000</f>
        <v>36.354392479999994</v>
      </c>
      <c r="CL143" s="137">
        <v>7.27</v>
      </c>
      <c r="CM143" s="137">
        <v>44.2</v>
      </c>
      <c r="CN143" s="186" t="s">
        <v>1275</v>
      </c>
      <c r="CO143" s="137">
        <v>1.82</v>
      </c>
      <c r="CP143" s="137">
        <v>0.2</v>
      </c>
      <c r="CQ143" s="137">
        <v>49.5</v>
      </c>
      <c r="CR143" s="137">
        <v>17.399999999999999</v>
      </c>
      <c r="CS143" s="137">
        <v>24.5</v>
      </c>
      <c r="CT143" s="137">
        <v>9.7799999999999994</v>
      </c>
      <c r="CU143" s="137">
        <v>68.099999999999994</v>
      </c>
      <c r="CV143" s="137">
        <v>12.7</v>
      </c>
      <c r="CW143" s="137"/>
      <c r="CX143" s="186" t="s">
        <v>1275</v>
      </c>
      <c r="CY143" s="133">
        <v>48491</v>
      </c>
      <c r="CZ143" s="137">
        <v>1.34</v>
      </c>
      <c r="DA143" s="137">
        <v>35.5</v>
      </c>
      <c r="DB143" s="186" t="s">
        <v>1275</v>
      </c>
      <c r="DC143" s="139">
        <v>3.7999999999999999E-2</v>
      </c>
      <c r="DD143" s="138">
        <v>10541</v>
      </c>
      <c r="DE143" s="137">
        <v>46.3</v>
      </c>
      <c r="DF143" s="137">
        <v>25.9</v>
      </c>
      <c r="DG143" s="137">
        <v>4.6900000000000004</v>
      </c>
      <c r="DH143" s="137">
        <f>DG143-CC143</f>
        <v>4.4000000000000004</v>
      </c>
      <c r="DI143" s="137">
        <v>24.5</v>
      </c>
      <c r="DJ143" s="186" t="s">
        <v>1275</v>
      </c>
      <c r="DK143" s="137">
        <v>0.7</v>
      </c>
      <c r="DL143" s="137">
        <v>5.42</v>
      </c>
      <c r="DM143" s="137">
        <v>93.8</v>
      </c>
      <c r="DN143" s="137">
        <v>5.3999999999999999E-2</v>
      </c>
      <c r="DO143" s="137">
        <v>11.7</v>
      </c>
      <c r="DP143" s="137">
        <v>99.2</v>
      </c>
      <c r="DQ143" s="138">
        <v>1364</v>
      </c>
      <c r="DR143" s="133"/>
      <c r="DS143" s="186" t="s">
        <v>1275</v>
      </c>
      <c r="DT143" s="138">
        <f>DU143*1.5</f>
        <v>8784</v>
      </c>
      <c r="DU143" s="133">
        <v>5856</v>
      </c>
      <c r="DV143" s="133">
        <v>2377</v>
      </c>
      <c r="DW143" s="138">
        <v>181</v>
      </c>
      <c r="DX143" s="186" t="s">
        <v>1275</v>
      </c>
      <c r="DY143" s="138">
        <f>AK143*AN143*AM143*AL143/1000</f>
        <v>206.2772894</v>
      </c>
      <c r="DZ143" s="138">
        <f>AK143*AM143*AO143*AL143/1000</f>
        <v>180.73451060000002</v>
      </c>
      <c r="EA143" s="137"/>
      <c r="EB143" s="137"/>
      <c r="EC143" s="137"/>
      <c r="ED143" s="137"/>
      <c r="EE143" s="137"/>
      <c r="EF143" s="186" t="s">
        <v>1275</v>
      </c>
      <c r="EG143" s="137" t="s">
        <v>1023</v>
      </c>
      <c r="EH143" s="137" t="s">
        <v>1023</v>
      </c>
      <c r="EI143" s="137" t="s">
        <v>1023</v>
      </c>
      <c r="EJ143" s="137" t="s">
        <v>1023</v>
      </c>
      <c r="EK143" s="137" t="s">
        <v>1023</v>
      </c>
      <c r="EL143" s="137" t="s">
        <v>1023</v>
      </c>
      <c r="EM143" s="137" t="s">
        <v>1023</v>
      </c>
      <c r="EN143" s="137" t="s">
        <v>1023</v>
      </c>
      <c r="EO143" s="137" t="s">
        <v>1023</v>
      </c>
      <c r="EP143" s="137" t="s">
        <v>1023</v>
      </c>
      <c r="EQ143" s="137" t="s">
        <v>1023</v>
      </c>
      <c r="ER143" s="137" t="s">
        <v>1023</v>
      </c>
      <c r="ES143" s="137" t="s">
        <v>1023</v>
      </c>
      <c r="ET143" s="137" t="s">
        <v>1023</v>
      </c>
      <c r="EU143" s="137" t="s">
        <v>1023</v>
      </c>
      <c r="EV143" s="137" t="s">
        <v>1023</v>
      </c>
      <c r="EW143" s="137" t="s">
        <v>1023</v>
      </c>
      <c r="EX143" s="137" t="s">
        <v>1023</v>
      </c>
      <c r="EY143" s="137" t="s">
        <v>1023</v>
      </c>
      <c r="EZ143" s="137" t="s">
        <v>1023</v>
      </c>
      <c r="FA143" s="137" t="s">
        <v>1023</v>
      </c>
      <c r="FB143" s="186" t="s">
        <v>1275</v>
      </c>
      <c r="FC143" s="137"/>
      <c r="FD143" s="137"/>
      <c r="FE143" s="137"/>
      <c r="FF143" s="137"/>
      <c r="FG143" s="137"/>
      <c r="FH143" s="190"/>
      <c r="FI143" s="190"/>
      <c r="FJ143" s="380" t="s">
        <v>228</v>
      </c>
      <c r="FK143" t="s">
        <v>1658</v>
      </c>
      <c r="FL143" t="s">
        <v>1659</v>
      </c>
      <c r="FM143" t="s">
        <v>86</v>
      </c>
      <c r="FN143" t="s">
        <v>1665</v>
      </c>
      <c r="FO143" t="s">
        <v>1662</v>
      </c>
      <c r="FP143" t="s">
        <v>1665</v>
      </c>
      <c r="FQ143" t="s">
        <v>1659</v>
      </c>
      <c r="FR143" t="s">
        <v>1662</v>
      </c>
      <c r="FS143" t="s">
        <v>86</v>
      </c>
      <c r="FT143" t="s">
        <v>1665</v>
      </c>
      <c r="FU143" t="s">
        <v>1663</v>
      </c>
      <c r="FV143" t="s">
        <v>1660</v>
      </c>
      <c r="FW143" t="s">
        <v>86</v>
      </c>
      <c r="FX143" t="s">
        <v>1661</v>
      </c>
      <c r="FY143" t="s">
        <v>1661</v>
      </c>
      <c r="FZ143" t="s">
        <v>1658</v>
      </c>
      <c r="GA143" t="s">
        <v>33</v>
      </c>
      <c r="GB143" t="s">
        <v>1663</v>
      </c>
      <c r="GC143" t="s">
        <v>1662</v>
      </c>
      <c r="GD143" t="s">
        <v>33</v>
      </c>
      <c r="GE143" t="s">
        <v>1660</v>
      </c>
      <c r="GF143" t="s">
        <v>1659</v>
      </c>
      <c r="GG143" t="s">
        <v>1664</v>
      </c>
      <c r="GH143" t="s">
        <v>33</v>
      </c>
      <c r="GI143" t="s">
        <v>1662</v>
      </c>
      <c r="GJ143" t="s">
        <v>33</v>
      </c>
      <c r="GK143" t="s">
        <v>33</v>
      </c>
      <c r="GL143" t="s">
        <v>86</v>
      </c>
      <c r="GM143" t="s">
        <v>33</v>
      </c>
      <c r="GN143" t="s">
        <v>1659</v>
      </c>
      <c r="GO143" t="s">
        <v>1662</v>
      </c>
      <c r="GP143" t="s">
        <v>1664</v>
      </c>
      <c r="GQ143" t="s">
        <v>1660</v>
      </c>
      <c r="GR143" t="s">
        <v>33</v>
      </c>
      <c r="GS143" t="s">
        <v>1659</v>
      </c>
      <c r="GT143" t="s">
        <v>1666</v>
      </c>
      <c r="GU143" t="s">
        <v>1661</v>
      </c>
      <c r="GV143" t="s">
        <v>1662</v>
      </c>
      <c r="GW143" t="s">
        <v>1662</v>
      </c>
      <c r="GX143" t="s">
        <v>33</v>
      </c>
      <c r="GY143" t="s">
        <v>33</v>
      </c>
      <c r="GZ143" s="371" t="s">
        <v>228</v>
      </c>
      <c r="HA143" s="369" t="s">
        <v>1711</v>
      </c>
      <c r="HB143" s="356">
        <v>2.09</v>
      </c>
      <c r="HC143" s="358">
        <v>9.0000000000000011E-2</v>
      </c>
      <c r="HD143" s="356">
        <v>66.72</v>
      </c>
      <c r="HE143" s="356">
        <v>5.52</v>
      </c>
      <c r="HF143" s="356">
        <v>8.42</v>
      </c>
      <c r="HG143" s="356">
        <v>197.52</v>
      </c>
      <c r="HH143" s="356">
        <v>2.0500000000000003</v>
      </c>
      <c r="HI143" s="356">
        <v>5.61</v>
      </c>
      <c r="HJ143" s="356">
        <v>2.5799999999999996</v>
      </c>
      <c r="HK143" s="356">
        <v>5.22</v>
      </c>
      <c r="HL143" s="358">
        <v>0.78</v>
      </c>
      <c r="HM143" s="356">
        <v>5.7600000000000007</v>
      </c>
      <c r="HN143" s="357">
        <v>17.57</v>
      </c>
      <c r="HO143" s="5" t="s">
        <v>226</v>
      </c>
      <c r="HP143" s="121">
        <v>53</v>
      </c>
      <c r="HQ143" s="27">
        <v>44463</v>
      </c>
      <c r="HR143" s="27"/>
      <c r="HS143" s="27">
        <v>44826</v>
      </c>
      <c r="HT143" s="121">
        <v>12</v>
      </c>
      <c r="HU143" s="121">
        <v>1</v>
      </c>
      <c r="HV143" s="28">
        <v>0</v>
      </c>
      <c r="HW143" s="28">
        <v>0</v>
      </c>
      <c r="HX143" s="28">
        <v>0</v>
      </c>
      <c r="HY143" s="28">
        <v>1</v>
      </c>
      <c r="HZ143" s="28">
        <v>0</v>
      </c>
      <c r="IA143" s="28">
        <v>0</v>
      </c>
      <c r="IB143" s="28">
        <v>0</v>
      </c>
      <c r="IC143" s="28">
        <v>0</v>
      </c>
      <c r="ID143" s="28">
        <v>1</v>
      </c>
      <c r="IE143" s="25" t="s">
        <v>69</v>
      </c>
      <c r="IF143" s="28">
        <v>0</v>
      </c>
      <c r="IG143" s="29"/>
      <c r="IH143" s="25"/>
      <c r="II143" s="28">
        <v>1</v>
      </c>
      <c r="IJ143" s="25" t="s">
        <v>79</v>
      </c>
      <c r="IK143" s="25" t="s">
        <v>80</v>
      </c>
      <c r="IL143" s="25"/>
      <c r="IM143" s="25">
        <v>1</v>
      </c>
      <c r="IN143" s="28">
        <v>0</v>
      </c>
      <c r="IO143" s="25"/>
      <c r="IP143" s="294"/>
      <c r="IQ143" s="24"/>
      <c r="IR143" s="24"/>
      <c r="IS143" s="170"/>
      <c r="IT143" s="170"/>
      <c r="IU143"/>
      <c r="IV143" s="274"/>
      <c r="IW143" s="170"/>
      <c r="IX143" s="170"/>
      <c r="IY143"/>
      <c r="IZ143"/>
      <c r="JA143" s="170"/>
      <c r="JB143" s="170"/>
      <c r="JC143" s="170"/>
      <c r="JD143"/>
      <c r="JE143" s="170"/>
      <c r="JF143" s="276"/>
      <c r="JG143"/>
      <c r="JH143"/>
      <c r="JI143" s="170"/>
      <c r="JJ143"/>
      <c r="JK143"/>
      <c r="JL143"/>
      <c r="JM143" s="279"/>
      <c r="JN143"/>
      <c r="JO143"/>
      <c r="JP143"/>
      <c r="JQ143"/>
      <c r="JR143" s="170"/>
      <c r="JS143" s="170"/>
      <c r="JT143" s="170"/>
      <c r="JU143" s="170"/>
      <c r="JV143" s="170"/>
      <c r="JW143" s="170"/>
      <c r="JX143"/>
      <c r="JY143" s="170"/>
      <c r="JZ143" s="170"/>
      <c r="KA143" s="170"/>
      <c r="KB143" s="170"/>
      <c r="KC143" s="170"/>
      <c r="KD143" s="170"/>
      <c r="KE143"/>
    </row>
    <row r="144" spans="1:291" s="4" customFormat="1" x14ac:dyDescent="0.25">
      <c r="A144" s="311"/>
      <c r="B144" s="15" t="s">
        <v>1456</v>
      </c>
      <c r="C144" s="17" t="s">
        <v>222</v>
      </c>
      <c r="D144" s="26" t="s">
        <v>223</v>
      </c>
      <c r="E144" s="88">
        <v>44463</v>
      </c>
      <c r="F144" s="23"/>
      <c r="G144" s="94"/>
      <c r="H144" s="51"/>
      <c r="I144" s="377">
        <v>0</v>
      </c>
      <c r="J144" s="20">
        <v>44826</v>
      </c>
      <c r="K144" s="100">
        <f t="shared" si="11"/>
        <v>11</v>
      </c>
      <c r="L144" s="121">
        <v>4</v>
      </c>
      <c r="M144" s="4" t="s">
        <v>229</v>
      </c>
      <c r="N144" s="19"/>
      <c r="O144" s="22"/>
      <c r="P144" s="16"/>
      <c r="Q144" s="121"/>
      <c r="R144" s="121"/>
      <c r="S144" s="121">
        <v>10</v>
      </c>
      <c r="T144" s="145"/>
      <c r="U144" s="130"/>
      <c r="V144" s="130"/>
      <c r="W144" s="130"/>
      <c r="X144" s="129"/>
      <c r="Y144" s="129"/>
      <c r="Z144" s="132"/>
      <c r="AA144" s="129"/>
      <c r="AB144" s="133"/>
      <c r="AC144" s="134"/>
      <c r="AD144" s="135"/>
      <c r="AE144" s="136"/>
      <c r="AF144" s="220"/>
      <c r="AG144" s="220"/>
      <c r="AH144" s="220"/>
      <c r="AI144" s="220"/>
      <c r="AJ144" s="220"/>
      <c r="AK144" s="220"/>
      <c r="AL144" s="133"/>
      <c r="AM144" s="137"/>
      <c r="AN144" s="137"/>
      <c r="AO144" s="137"/>
      <c r="AP144" s="137"/>
      <c r="AQ144" s="137"/>
      <c r="AR144" s="137"/>
      <c r="AS144" s="137"/>
      <c r="AT144" s="137"/>
      <c r="AU144" s="137"/>
      <c r="AV144" s="137"/>
      <c r="AW144" s="137"/>
      <c r="AX144" s="137"/>
      <c r="AY144" s="137"/>
      <c r="AZ144" s="137"/>
      <c r="BA144" s="137"/>
      <c r="BB144" s="137"/>
      <c r="BC144" s="137"/>
      <c r="BD144" s="137"/>
      <c r="BE144" s="137"/>
      <c r="BF144" s="137"/>
      <c r="BG144" s="137"/>
      <c r="BH144" s="138"/>
      <c r="BI144" s="137"/>
      <c r="BJ144" s="137"/>
      <c r="BK144" s="137"/>
      <c r="BL144" s="137"/>
      <c r="BM144" s="139"/>
      <c r="BN144" s="137"/>
      <c r="BO144" s="137"/>
      <c r="BP144" s="137"/>
      <c r="BQ144" s="137"/>
      <c r="BR144" s="138"/>
      <c r="BS144" s="138"/>
      <c r="BT144" s="137"/>
      <c r="BU144" s="137"/>
      <c r="BV144" s="137"/>
      <c r="BW144" s="138"/>
      <c r="BX144" s="137"/>
      <c r="BY144" s="137"/>
      <c r="BZ144" s="138"/>
      <c r="CA144" s="133"/>
      <c r="CB144" s="137"/>
      <c r="CC144" s="137"/>
      <c r="CD144" s="186"/>
      <c r="CE144" s="186"/>
      <c r="CF144" s="186"/>
      <c r="CG144" s="186"/>
      <c r="CH144" s="137"/>
      <c r="CI144" s="137"/>
      <c r="CJ144" s="137"/>
      <c r="CK144" s="138"/>
      <c r="CL144" s="137"/>
      <c r="CM144" s="137"/>
      <c r="CN144" s="186"/>
      <c r="CO144" s="137"/>
      <c r="CP144" s="137"/>
      <c r="CQ144" s="137"/>
      <c r="CR144" s="137"/>
      <c r="CS144" s="137"/>
      <c r="CT144" s="137"/>
      <c r="CU144" s="137"/>
      <c r="CV144" s="137"/>
      <c r="CW144" s="137"/>
      <c r="CX144" s="186"/>
      <c r="CY144" s="133"/>
      <c r="CZ144" s="137"/>
      <c r="DA144" s="137"/>
      <c r="DB144" s="186"/>
      <c r="DC144" s="139"/>
      <c r="DD144" s="138"/>
      <c r="DE144" s="137"/>
      <c r="DF144" s="137"/>
      <c r="DG144" s="137"/>
      <c r="DH144" s="137"/>
      <c r="DI144" s="137"/>
      <c r="DJ144" s="186"/>
      <c r="DK144" s="137"/>
      <c r="DL144" s="137"/>
      <c r="DM144" s="137"/>
      <c r="DN144" s="137"/>
      <c r="DO144" s="137"/>
      <c r="DP144" s="137"/>
      <c r="DQ144" s="138"/>
      <c r="DR144" s="133"/>
      <c r="DS144" s="186"/>
      <c r="DT144" s="138"/>
      <c r="DU144" s="133"/>
      <c r="DV144" s="133"/>
      <c r="DW144" s="138"/>
      <c r="DX144" s="186"/>
      <c r="DY144" s="138"/>
      <c r="DZ144" s="138"/>
      <c r="EA144" s="137"/>
      <c r="EB144" s="137"/>
      <c r="EC144" s="137"/>
      <c r="ED144" s="137"/>
      <c r="EE144" s="137"/>
      <c r="EF144" s="186"/>
      <c r="EG144" s="137"/>
      <c r="EH144" s="137"/>
      <c r="EI144" s="137"/>
      <c r="EJ144" s="137"/>
      <c r="EK144" s="137"/>
      <c r="EL144" s="137"/>
      <c r="EM144" s="137"/>
      <c r="EN144" s="137"/>
      <c r="EO144" s="137"/>
      <c r="EP144" s="137"/>
      <c r="EQ144" s="137"/>
      <c r="ER144" s="137"/>
      <c r="ES144" s="137"/>
      <c r="ET144" s="137"/>
      <c r="EU144" s="137"/>
      <c r="EV144" s="137"/>
      <c r="EW144" s="137"/>
      <c r="EX144" s="137"/>
      <c r="EY144" s="137"/>
      <c r="EZ144" s="137"/>
      <c r="FA144" s="137"/>
      <c r="FB144" s="186"/>
      <c r="FC144" s="137"/>
      <c r="FD144" s="137"/>
      <c r="FE144" s="137"/>
      <c r="FF144" s="137"/>
      <c r="FG144" s="137"/>
      <c r="FH144" s="190"/>
      <c r="FI144" s="190"/>
      <c r="FJ144" s="5"/>
      <c r="GZ144" s="372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 s="5"/>
      <c r="HP144" s="17"/>
      <c r="HQ144" s="23"/>
      <c r="HR144" s="23"/>
      <c r="HS144" s="23"/>
      <c r="HT144" s="17"/>
      <c r="HU144" s="17"/>
      <c r="HV144" s="24"/>
      <c r="HW144" s="24"/>
      <c r="HX144" s="24"/>
      <c r="HY144" s="24"/>
      <c r="HZ144" s="24"/>
      <c r="IA144" s="24"/>
      <c r="IB144" s="24"/>
      <c r="IC144" s="24"/>
      <c r="ID144" s="24"/>
      <c r="IE144" s="24"/>
      <c r="IF144" s="24"/>
      <c r="IG144" s="24"/>
      <c r="IH144" s="24"/>
      <c r="II144" s="24"/>
      <c r="IJ144" s="24"/>
      <c r="IK144" s="24"/>
      <c r="IL144" s="24"/>
      <c r="IM144" s="24"/>
      <c r="IN144" s="25"/>
      <c r="IO144" s="25"/>
      <c r="IP144" s="294"/>
      <c r="IQ144" s="24"/>
      <c r="IR144" s="24"/>
      <c r="IS144" s="170"/>
      <c r="IT144" s="170"/>
      <c r="IU144"/>
      <c r="IV144" s="274"/>
      <c r="IW144" s="170"/>
      <c r="IX144" s="170"/>
      <c r="IY144"/>
      <c r="IZ144"/>
      <c r="JA144" s="170"/>
      <c r="JB144" s="170"/>
      <c r="JC144" s="170"/>
      <c r="JD144"/>
      <c r="JE144" s="170"/>
      <c r="JF144" s="276"/>
      <c r="JG144"/>
      <c r="JH144"/>
      <c r="JI144" s="170"/>
      <c r="JJ144"/>
      <c r="JK144"/>
      <c r="JL144"/>
      <c r="JM144" s="279"/>
      <c r="JN144"/>
      <c r="JO144"/>
      <c r="JP144"/>
      <c r="JQ144"/>
      <c r="JR144" s="170"/>
      <c r="JS144" s="170"/>
      <c r="JT144" s="170"/>
      <c r="JU144" s="170"/>
      <c r="JV144" s="170"/>
      <c r="JW144" s="170"/>
      <c r="JX144"/>
      <c r="JY144" s="170"/>
      <c r="JZ144" s="170"/>
      <c r="KA144" s="170"/>
      <c r="KB144" s="170"/>
      <c r="KC144" s="170"/>
      <c r="KD144" s="170"/>
      <c r="KE144"/>
    </row>
    <row r="145" spans="1:291" s="4" customFormat="1" x14ac:dyDescent="0.25">
      <c r="A145" s="311"/>
      <c r="B145" s="15" t="s">
        <v>1456</v>
      </c>
      <c r="C145" s="17" t="s">
        <v>222</v>
      </c>
      <c r="D145" s="18">
        <v>6808021473</v>
      </c>
      <c r="E145" s="88">
        <v>44463</v>
      </c>
      <c r="F145" s="27">
        <v>45194</v>
      </c>
      <c r="G145" s="94">
        <f>DATEDIF(E145, F145, "m")</f>
        <v>24</v>
      </c>
      <c r="H145" s="16">
        <v>0</v>
      </c>
      <c r="I145" s="377">
        <v>0</v>
      </c>
      <c r="J145" s="20">
        <v>45194</v>
      </c>
      <c r="K145" s="100">
        <f t="shared" si="11"/>
        <v>24</v>
      </c>
      <c r="L145" s="121">
        <v>5</v>
      </c>
      <c r="M145" s="4" t="s">
        <v>230</v>
      </c>
      <c r="N145" s="19"/>
      <c r="O145" s="22">
        <v>2</v>
      </c>
      <c r="P145" s="16">
        <v>3</v>
      </c>
      <c r="Q145" s="11"/>
      <c r="R145" s="11">
        <v>3</v>
      </c>
      <c r="S145" s="11"/>
      <c r="T145" s="145">
        <v>20042</v>
      </c>
      <c r="U145" s="130"/>
      <c r="V145" s="130" t="s">
        <v>226</v>
      </c>
      <c r="W145" s="130" t="s">
        <v>1046</v>
      </c>
      <c r="X145" s="129">
        <v>6808021473</v>
      </c>
      <c r="Y145" s="129">
        <f ca="1">ROUNDDOWN(YEARFRAC(DATE(IF(VALUE(LEFT(X145,2))&lt;VALUE(RIGHT(YEAR(TODAY()),2)),"20","19")&amp;LEFT(X145,2),IF(VALUE(MID(X145,3,1))&gt;4,MID(X145,3,2)-50,MID(X145,3,2)),MID(X145,5,2)),Z145,1),0)</f>
        <v>55</v>
      </c>
      <c r="Z145" s="132">
        <v>45194</v>
      </c>
      <c r="AA145" s="129">
        <v>3</v>
      </c>
      <c r="AB145" s="133">
        <f>DATEDIF(_xlfn.MINIFS(Z:Z,X:X,X145), Z145,  "m")</f>
        <v>18</v>
      </c>
      <c r="AC145" s="134" t="s">
        <v>53</v>
      </c>
      <c r="AD145" s="135" t="s">
        <v>1022</v>
      </c>
      <c r="AE145" s="136" t="s">
        <v>54</v>
      </c>
      <c r="AF145" s="185">
        <v>19.5</v>
      </c>
      <c r="AG145" s="185">
        <v>11.4</v>
      </c>
      <c r="AH145" s="185">
        <v>67.2</v>
      </c>
      <c r="AI145" s="185">
        <v>1.5</v>
      </c>
      <c r="AJ145" s="185">
        <v>0.4</v>
      </c>
      <c r="AK145" s="185">
        <v>9.5500000000000007</v>
      </c>
      <c r="AL145" s="133">
        <v>8.6999999999999993</v>
      </c>
      <c r="AM145" s="137">
        <v>57.4</v>
      </c>
      <c r="AN145" s="137">
        <v>48.8</v>
      </c>
      <c r="AO145" s="137">
        <v>51.2</v>
      </c>
      <c r="AP145" s="137">
        <f>AN145/AO145</f>
        <v>0.95312499999999989</v>
      </c>
      <c r="AQ145" s="137">
        <v>13.4</v>
      </c>
      <c r="AR145" s="137">
        <v>1.29</v>
      </c>
      <c r="AS145" s="137">
        <v>1.58</v>
      </c>
      <c r="AT145" s="137">
        <v>27.5</v>
      </c>
      <c r="AU145" s="137">
        <v>6.9</v>
      </c>
      <c r="AV145" s="137">
        <v>11</v>
      </c>
      <c r="AW145" s="137">
        <v>43.6</v>
      </c>
      <c r="AX145" s="137">
        <v>25.4</v>
      </c>
      <c r="AY145" s="137">
        <v>27</v>
      </c>
      <c r="AZ145" s="137">
        <v>4</v>
      </c>
      <c r="BA145" s="137">
        <v>20</v>
      </c>
      <c r="BB145" s="137">
        <v>12.4</v>
      </c>
      <c r="BC145" s="137">
        <v>32.5</v>
      </c>
      <c r="BD145" s="137">
        <v>10.6</v>
      </c>
      <c r="BE145" s="137">
        <v>12.5</v>
      </c>
      <c r="BF145" s="137">
        <f>DL145+DN145</f>
        <v>6.98</v>
      </c>
      <c r="BG145" s="137">
        <v>12.1</v>
      </c>
      <c r="BH145" s="138">
        <v>4100.4000000000005</v>
      </c>
      <c r="BI145" s="137">
        <v>24</v>
      </c>
      <c r="BJ145" s="137">
        <v>6.17</v>
      </c>
      <c r="BK145" s="137">
        <v>21</v>
      </c>
      <c r="BL145" s="137">
        <v>21.2</v>
      </c>
      <c r="BM145" s="139">
        <v>1.4999999999999999E-2</v>
      </c>
      <c r="BN145" s="137">
        <v>3.4</v>
      </c>
      <c r="BO145" s="137">
        <v>91.460000000000008</v>
      </c>
      <c r="BP145" s="137">
        <v>6.21</v>
      </c>
      <c r="BQ145" s="137">
        <v>2.3199999999999998</v>
      </c>
      <c r="BR145" s="138">
        <v>7429.166666666667</v>
      </c>
      <c r="BS145" s="138">
        <f>CY145*3.14</f>
        <v>1849.46</v>
      </c>
      <c r="BT145" s="137">
        <v>34.4</v>
      </c>
      <c r="BU145" s="137">
        <v>19</v>
      </c>
      <c r="BV145" s="137">
        <f>100-AL145-BN145-CB145-CC145</f>
        <v>87.259999999999991</v>
      </c>
      <c r="BW145" s="138">
        <v>4091.5929203539827</v>
      </c>
      <c r="BX145" s="137">
        <v>67.2</v>
      </c>
      <c r="BY145" s="137">
        <v>32.700000000000003</v>
      </c>
      <c r="BZ145" s="138">
        <v>2650</v>
      </c>
      <c r="CA145" s="138">
        <v>7600</v>
      </c>
      <c r="CB145" s="137">
        <v>0.34</v>
      </c>
      <c r="CC145" s="137">
        <v>0.3</v>
      </c>
      <c r="CD145" s="186" t="s">
        <v>1275</v>
      </c>
      <c r="CE145" s="186">
        <f>AL145+BN145+BV145+CC145+CB145</f>
        <v>99.999999999999986</v>
      </c>
      <c r="CF145" s="186" t="s">
        <v>1275</v>
      </c>
      <c r="CG145" s="186">
        <f>AM145+BI145+BE145+(DC145*100/AL145)+(CC145*100/AL145)</f>
        <v>100.45172413793104</v>
      </c>
      <c r="CH145" s="137">
        <v>3.23</v>
      </c>
      <c r="CI145" s="137">
        <f>CH145*100/AM145</f>
        <v>5.6271777003484322</v>
      </c>
      <c r="CJ145" s="137">
        <v>11.7</v>
      </c>
      <c r="CK145" s="138">
        <f>CJ145*BI145*AL145*AK145/1000</f>
        <v>23.330267999999997</v>
      </c>
      <c r="CL145" s="137">
        <v>15.9</v>
      </c>
      <c r="CM145" s="137">
        <v>44.6</v>
      </c>
      <c r="CN145" s="186" t="s">
        <v>1275</v>
      </c>
      <c r="CO145" s="137">
        <v>0.87</v>
      </c>
      <c r="CP145" s="137">
        <v>0.41</v>
      </c>
      <c r="CQ145" s="137">
        <v>22</v>
      </c>
      <c r="CR145" s="137">
        <v>40.700000000000003</v>
      </c>
      <c r="CS145" s="137">
        <v>24.9</v>
      </c>
      <c r="CT145" s="137">
        <v>12.4</v>
      </c>
      <c r="CU145" s="137">
        <v>48.8</v>
      </c>
      <c r="CV145" s="137">
        <v>0.39</v>
      </c>
      <c r="CW145" s="137" t="s">
        <v>1023</v>
      </c>
      <c r="CX145" s="186" t="s">
        <v>1275</v>
      </c>
      <c r="CY145" s="133">
        <v>589</v>
      </c>
      <c r="CZ145" s="137">
        <v>0.21</v>
      </c>
      <c r="DA145" s="137">
        <v>44.4</v>
      </c>
      <c r="DB145" s="186" t="s">
        <v>1275</v>
      </c>
      <c r="DC145" s="139">
        <v>0.27</v>
      </c>
      <c r="DD145" s="138">
        <v>8997</v>
      </c>
      <c r="DE145" s="137" t="s">
        <v>1023</v>
      </c>
      <c r="DF145" s="137" t="s">
        <v>1023</v>
      </c>
      <c r="DG145" s="137">
        <v>1.65</v>
      </c>
      <c r="DH145" s="137">
        <f>DG145-CC145</f>
        <v>1.3499999999999999</v>
      </c>
      <c r="DI145" s="137">
        <v>29.3</v>
      </c>
      <c r="DJ145" s="186" t="s">
        <v>1275</v>
      </c>
      <c r="DK145" s="137">
        <v>1.83</v>
      </c>
      <c r="DL145" s="137">
        <v>6.75</v>
      </c>
      <c r="DM145" s="137">
        <v>91.2</v>
      </c>
      <c r="DN145" s="137">
        <v>0.23</v>
      </c>
      <c r="DO145" s="137">
        <v>17.399999999999999</v>
      </c>
      <c r="DP145" s="137">
        <v>85.7</v>
      </c>
      <c r="DQ145" s="138">
        <v>595</v>
      </c>
      <c r="DR145" s="133"/>
      <c r="DS145" s="186" t="s">
        <v>1275</v>
      </c>
      <c r="DT145" s="138">
        <f>DU145/1.2</f>
        <v>4215.8333333333339</v>
      </c>
      <c r="DU145" s="138">
        <v>5059</v>
      </c>
      <c r="DV145" s="138">
        <v>1509.2307692307693</v>
      </c>
      <c r="DW145" s="138">
        <v>157</v>
      </c>
      <c r="DX145" s="186" t="s">
        <v>1275</v>
      </c>
      <c r="DY145" s="138">
        <f>AK145*AN145*AM145*AL145/1000</f>
        <v>232.73105519999999</v>
      </c>
      <c r="DZ145" s="138">
        <f>AK145*AM145*AO145*AL145/1000</f>
        <v>244.17684480000003</v>
      </c>
      <c r="EA145" s="137"/>
      <c r="EB145" s="137"/>
      <c r="EC145" s="137"/>
      <c r="ED145" s="137"/>
      <c r="EE145" s="137"/>
      <c r="EF145" s="186" t="s">
        <v>1275</v>
      </c>
      <c r="EG145" s="137" t="s">
        <v>1023</v>
      </c>
      <c r="EH145" s="137" t="s">
        <v>1023</v>
      </c>
      <c r="EI145" s="137" t="s">
        <v>1023</v>
      </c>
      <c r="EJ145" s="137" t="s">
        <v>1023</v>
      </c>
      <c r="EK145" s="137" t="s">
        <v>1023</v>
      </c>
      <c r="EL145" s="137" t="s">
        <v>1023</v>
      </c>
      <c r="EM145" s="137" t="s">
        <v>1023</v>
      </c>
      <c r="EN145" s="137" t="s">
        <v>1023</v>
      </c>
      <c r="EO145" s="137" t="s">
        <v>1023</v>
      </c>
      <c r="EP145" s="137" t="s">
        <v>1023</v>
      </c>
      <c r="EQ145" s="137" t="s">
        <v>1023</v>
      </c>
      <c r="ER145" s="137" t="s">
        <v>1023</v>
      </c>
      <c r="ES145" s="137" t="s">
        <v>1023</v>
      </c>
      <c r="ET145" s="137" t="s">
        <v>1023</v>
      </c>
      <c r="EU145" s="137" t="s">
        <v>1023</v>
      </c>
      <c r="EV145" s="137" t="s">
        <v>1023</v>
      </c>
      <c r="EW145" s="137" t="s">
        <v>1023</v>
      </c>
      <c r="EX145" s="137" t="s">
        <v>1023</v>
      </c>
      <c r="EY145" s="137" t="s">
        <v>1023</v>
      </c>
      <c r="EZ145" s="137" t="s">
        <v>1023</v>
      </c>
      <c r="FA145" s="137" t="s">
        <v>1023</v>
      </c>
      <c r="FB145" s="186" t="s">
        <v>1275</v>
      </c>
      <c r="FC145" s="137">
        <v>10.3</v>
      </c>
      <c r="FD145" s="137">
        <v>1.37</v>
      </c>
      <c r="FE145" s="137">
        <v>2.17</v>
      </c>
      <c r="FF145" s="137"/>
      <c r="FG145" s="137"/>
      <c r="FH145" s="190"/>
      <c r="FI145" s="190"/>
      <c r="FJ145" s="372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 s="372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 s="5" t="s">
        <v>226</v>
      </c>
      <c r="HP145" s="121">
        <v>53</v>
      </c>
      <c r="HQ145" s="27">
        <v>44463</v>
      </c>
      <c r="HR145" s="27"/>
      <c r="HS145" s="27">
        <v>45194</v>
      </c>
      <c r="HT145" s="121">
        <v>24</v>
      </c>
      <c r="HU145" s="121">
        <v>0</v>
      </c>
      <c r="HV145" s="28">
        <v>1</v>
      </c>
      <c r="HW145" s="28">
        <v>1</v>
      </c>
      <c r="HX145" s="28">
        <v>0</v>
      </c>
      <c r="HY145" s="28">
        <v>0</v>
      </c>
      <c r="HZ145" s="28">
        <v>0</v>
      </c>
      <c r="IA145" s="28">
        <v>0</v>
      </c>
      <c r="IB145" s="28"/>
      <c r="IC145" s="28">
        <v>1</v>
      </c>
      <c r="ID145" s="28">
        <v>0</v>
      </c>
      <c r="IE145" s="25" t="s">
        <v>69</v>
      </c>
      <c r="IF145" s="28">
        <v>0</v>
      </c>
      <c r="IG145" s="29"/>
      <c r="IH145" s="25"/>
      <c r="II145" s="28"/>
      <c r="IJ145" s="25"/>
      <c r="IK145" s="25"/>
      <c r="IL145" s="25"/>
      <c r="IM145" s="25">
        <v>0</v>
      </c>
      <c r="IN145" s="28">
        <v>0</v>
      </c>
      <c r="IO145" s="25"/>
      <c r="IP145" s="294"/>
      <c r="IQ145" s="24"/>
      <c r="IR145" s="24"/>
      <c r="IS145" s="170"/>
      <c r="IT145" s="170"/>
      <c r="IU145"/>
      <c r="IV145" s="274"/>
      <c r="IW145" s="170"/>
      <c r="IX145" s="170"/>
      <c r="IY145"/>
      <c r="IZ145"/>
      <c r="JA145" s="170"/>
      <c r="JB145" s="170"/>
      <c r="JC145" s="170"/>
      <c r="JD145"/>
      <c r="JE145" s="170"/>
      <c r="JF145" s="276"/>
      <c r="JG145"/>
      <c r="JH145"/>
      <c r="JI145" s="170"/>
      <c r="JJ145"/>
      <c r="JK145"/>
      <c r="JL145"/>
      <c r="JM145" s="279"/>
      <c r="JN145"/>
      <c r="JO145"/>
      <c r="JP145"/>
      <c r="JQ145"/>
      <c r="JR145" s="170"/>
      <c r="JS145" s="170"/>
      <c r="JT145" s="170"/>
      <c r="JU145" s="170"/>
      <c r="JV145" s="170"/>
      <c r="JW145" s="170"/>
      <c r="JX145"/>
      <c r="JY145" s="170"/>
      <c r="JZ145" s="170"/>
      <c r="KA145" s="170"/>
      <c r="KB145" s="170"/>
      <c r="KC145" s="170"/>
      <c r="KD145" s="170"/>
      <c r="KE145"/>
    </row>
    <row r="146" spans="1:291" s="4" customFormat="1" x14ac:dyDescent="0.25">
      <c r="A146" s="311"/>
      <c r="B146" s="15" t="s">
        <v>1456</v>
      </c>
      <c r="C146" s="17" t="s">
        <v>222</v>
      </c>
      <c r="D146" s="18">
        <v>6808021473</v>
      </c>
      <c r="E146" s="88">
        <v>44463</v>
      </c>
      <c r="F146" s="23"/>
      <c r="G146" s="94"/>
      <c r="H146" s="51"/>
      <c r="I146" s="377">
        <v>0</v>
      </c>
      <c r="J146" s="20">
        <v>45194</v>
      </c>
      <c r="K146" s="100">
        <f t="shared" si="11"/>
        <v>24</v>
      </c>
      <c r="L146" s="121">
        <v>6</v>
      </c>
      <c r="M146" s="4" t="s">
        <v>231</v>
      </c>
      <c r="N146" s="19"/>
      <c r="O146" s="22"/>
      <c r="P146" s="16"/>
      <c r="Q146" s="11"/>
      <c r="R146" s="11"/>
      <c r="S146" s="11">
        <v>10</v>
      </c>
      <c r="T146" s="145"/>
      <c r="U146" s="130"/>
      <c r="V146" s="130"/>
      <c r="W146" s="130"/>
      <c r="X146" s="129"/>
      <c r="Y146" s="129"/>
      <c r="Z146" s="132"/>
      <c r="AA146" s="129"/>
      <c r="AB146" s="133"/>
      <c r="AC146" s="134"/>
      <c r="AD146" s="135"/>
      <c r="AE146" s="136"/>
      <c r="AF146" s="220"/>
      <c r="AG146" s="220"/>
      <c r="AH146" s="220"/>
      <c r="AI146" s="220"/>
      <c r="AJ146" s="220"/>
      <c r="AK146" s="220"/>
      <c r="AL146" s="133"/>
      <c r="AM146" s="137"/>
      <c r="AN146" s="137"/>
      <c r="AO146" s="137"/>
      <c r="AP146" s="137"/>
      <c r="AQ146" s="137"/>
      <c r="AR146" s="137"/>
      <c r="AS146" s="137"/>
      <c r="AT146" s="137"/>
      <c r="AU146" s="137"/>
      <c r="AV146" s="137"/>
      <c r="AW146" s="137"/>
      <c r="AX146" s="137"/>
      <c r="AY146" s="137"/>
      <c r="AZ146" s="137"/>
      <c r="BA146" s="137"/>
      <c r="BB146" s="137"/>
      <c r="BC146" s="137"/>
      <c r="BD146" s="137"/>
      <c r="BE146" s="137"/>
      <c r="BF146" s="137"/>
      <c r="BG146" s="137"/>
      <c r="BH146" s="138"/>
      <c r="BI146" s="137"/>
      <c r="BJ146" s="137"/>
      <c r="BK146" s="137"/>
      <c r="BL146" s="137"/>
      <c r="BM146" s="139"/>
      <c r="BN146" s="137"/>
      <c r="BO146" s="137"/>
      <c r="BP146" s="137"/>
      <c r="BQ146" s="137"/>
      <c r="BR146" s="138"/>
      <c r="BS146" s="138"/>
      <c r="BT146" s="137"/>
      <c r="BU146" s="137"/>
      <c r="BV146" s="137"/>
      <c r="BW146" s="138"/>
      <c r="BX146" s="137"/>
      <c r="BY146" s="137"/>
      <c r="BZ146" s="138"/>
      <c r="CA146" s="138"/>
      <c r="CB146" s="137"/>
      <c r="CC146" s="137"/>
      <c r="CD146" s="186"/>
      <c r="CE146" s="186"/>
      <c r="CF146" s="186"/>
      <c r="CG146" s="186"/>
      <c r="CH146" s="137"/>
      <c r="CI146" s="137"/>
      <c r="CJ146" s="137"/>
      <c r="CK146" s="138"/>
      <c r="CL146" s="137"/>
      <c r="CM146" s="137"/>
      <c r="CN146" s="186"/>
      <c r="CO146" s="137"/>
      <c r="CP146" s="137"/>
      <c r="CQ146" s="137"/>
      <c r="CR146" s="137"/>
      <c r="CS146" s="137"/>
      <c r="CT146" s="137"/>
      <c r="CU146" s="137"/>
      <c r="CV146" s="137"/>
      <c r="CW146" s="137"/>
      <c r="CX146" s="186"/>
      <c r="CY146" s="133"/>
      <c r="CZ146" s="137"/>
      <c r="DA146" s="137"/>
      <c r="DB146" s="186"/>
      <c r="DC146" s="139"/>
      <c r="DD146" s="138"/>
      <c r="DE146" s="137"/>
      <c r="DF146" s="137"/>
      <c r="DG146" s="137"/>
      <c r="DH146" s="137"/>
      <c r="DI146" s="137"/>
      <c r="DJ146" s="186"/>
      <c r="DK146" s="137"/>
      <c r="DL146" s="137"/>
      <c r="DM146" s="137"/>
      <c r="DN146" s="137"/>
      <c r="DO146" s="137"/>
      <c r="DP146" s="137"/>
      <c r="DQ146" s="138"/>
      <c r="DR146" s="133"/>
      <c r="DS146" s="186"/>
      <c r="DT146" s="138"/>
      <c r="DU146" s="138"/>
      <c r="DV146" s="138"/>
      <c r="DW146" s="138"/>
      <c r="DX146" s="186"/>
      <c r="DY146" s="138"/>
      <c r="DZ146" s="138"/>
      <c r="EA146" s="137"/>
      <c r="EB146" s="137"/>
      <c r="EC146" s="137"/>
      <c r="ED146" s="137"/>
      <c r="EE146" s="137"/>
      <c r="EF146" s="186"/>
      <c r="EG146" s="137"/>
      <c r="EH146" s="137"/>
      <c r="EI146" s="137"/>
      <c r="EJ146" s="137"/>
      <c r="EK146" s="137"/>
      <c r="EL146" s="137"/>
      <c r="EM146" s="137"/>
      <c r="EN146" s="137"/>
      <c r="EO146" s="137"/>
      <c r="EP146" s="137"/>
      <c r="EQ146" s="137"/>
      <c r="ER146" s="137"/>
      <c r="ES146" s="137"/>
      <c r="ET146" s="137"/>
      <c r="EU146" s="137"/>
      <c r="EV146" s="137"/>
      <c r="EW146" s="137"/>
      <c r="EX146" s="137"/>
      <c r="EY146" s="137"/>
      <c r="EZ146" s="137"/>
      <c r="FA146" s="137"/>
      <c r="FB146" s="186"/>
      <c r="FC146" s="137"/>
      <c r="FD146" s="137"/>
      <c r="FE146" s="137"/>
      <c r="FF146" s="137"/>
      <c r="FG146" s="137"/>
      <c r="FH146" s="190"/>
      <c r="FI146" s="190"/>
      <c r="FJ146" s="5"/>
      <c r="GZ146" s="372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 s="5"/>
      <c r="HP146" s="17"/>
      <c r="HQ146" s="23"/>
      <c r="HR146" s="23"/>
      <c r="HS146" s="23"/>
      <c r="HT146" s="17"/>
      <c r="HU146" s="17"/>
      <c r="HV146" s="24"/>
      <c r="HW146" s="24"/>
      <c r="HX146" s="24"/>
      <c r="HY146" s="24"/>
      <c r="HZ146" s="24"/>
      <c r="IA146" s="24"/>
      <c r="IB146" s="24"/>
      <c r="IC146" s="24"/>
      <c r="ID146" s="24"/>
      <c r="IE146" s="24"/>
      <c r="IF146" s="24"/>
      <c r="IG146" s="24"/>
      <c r="IH146" s="24"/>
      <c r="II146" s="24"/>
      <c r="IJ146" s="24"/>
      <c r="IK146" s="24"/>
      <c r="IL146" s="24"/>
      <c r="IM146" s="24"/>
      <c r="IN146" s="25"/>
      <c r="IO146" s="25"/>
      <c r="IP146" s="294"/>
      <c r="IQ146" s="24"/>
      <c r="IR146" s="24"/>
      <c r="IS146" s="170"/>
      <c r="IT146" s="170"/>
      <c r="IU146"/>
      <c r="IV146" s="274"/>
      <c r="IW146" s="170"/>
      <c r="IX146" s="170"/>
      <c r="IY146"/>
      <c r="IZ146"/>
      <c r="JA146" s="170"/>
      <c r="JB146" s="170"/>
      <c r="JC146" s="170"/>
      <c r="JD146"/>
      <c r="JE146" s="170"/>
      <c r="JF146" s="276"/>
      <c r="JG146"/>
      <c r="JH146"/>
      <c r="JI146" s="170"/>
      <c r="JJ146"/>
      <c r="JK146"/>
      <c r="JL146"/>
      <c r="JM146" s="279"/>
      <c r="JN146"/>
      <c r="JO146"/>
      <c r="JP146"/>
      <c r="JQ146"/>
      <c r="JR146" s="170"/>
      <c r="JS146" s="170"/>
      <c r="JT146" s="170"/>
      <c r="JU146" s="170"/>
      <c r="JV146" s="170"/>
      <c r="JW146" s="170"/>
      <c r="JX146"/>
      <c r="JY146" s="170"/>
      <c r="JZ146" s="170"/>
      <c r="KA146" s="170"/>
      <c r="KB146" s="170"/>
      <c r="KC146" s="170"/>
      <c r="KD146" s="170"/>
      <c r="KE146"/>
    </row>
    <row r="147" spans="1:291" s="4" customFormat="1" x14ac:dyDescent="0.25">
      <c r="A147" s="311"/>
      <c r="B147" s="15" t="s">
        <v>1456</v>
      </c>
      <c r="C147" s="17" t="s">
        <v>222</v>
      </c>
      <c r="D147" s="18">
        <v>6808021473</v>
      </c>
      <c r="E147" s="88">
        <v>44463</v>
      </c>
      <c r="F147" s="27">
        <v>45274</v>
      </c>
      <c r="G147" s="94">
        <f>DATEDIF(E147, F147, "m")</f>
        <v>26</v>
      </c>
      <c r="H147" s="16">
        <v>0</v>
      </c>
      <c r="I147" s="377">
        <v>0</v>
      </c>
      <c r="J147" s="20">
        <v>45274</v>
      </c>
      <c r="K147" s="100">
        <f t="shared" si="11"/>
        <v>26</v>
      </c>
      <c r="L147" s="121">
        <v>7</v>
      </c>
      <c r="M147" s="4" t="s">
        <v>232</v>
      </c>
      <c r="N147" s="19"/>
      <c r="O147" s="22">
        <v>2</v>
      </c>
      <c r="P147" s="16">
        <v>3</v>
      </c>
      <c r="Q147" s="11"/>
      <c r="R147" s="11"/>
      <c r="S147" s="11"/>
      <c r="T147" s="224">
        <v>20602</v>
      </c>
      <c r="U147" s="130"/>
      <c r="V147" s="130" t="s">
        <v>226</v>
      </c>
      <c r="W147" s="130" t="s">
        <v>1046</v>
      </c>
      <c r="X147" s="129">
        <v>6808021473</v>
      </c>
      <c r="Y147" s="129">
        <f ca="1">ROUNDDOWN(YEARFRAC(DATE(IF(VALUE(LEFT(X147,2))&lt;VALUE(RIGHT(YEAR(TODAY()),2)),"20","19")&amp;LEFT(X147,2),IF(VALUE(MID(X147,3,1))&gt;4,MID(X147,3,2)-50,MID(X147,3,2)),MID(X147,5,2)),Z147,1),0)</f>
        <v>55</v>
      </c>
      <c r="Z147" s="132">
        <v>45274</v>
      </c>
      <c r="AA147" s="129">
        <v>4</v>
      </c>
      <c r="AB147" s="133">
        <f>DATEDIF(_xlfn.MINIFS(Z:Z,X:X,X147), Z147,  "m")</f>
        <v>20</v>
      </c>
      <c r="AC147" s="134" t="s">
        <v>53</v>
      </c>
      <c r="AD147" s="135" t="s">
        <v>1022</v>
      </c>
      <c r="AE147" s="136" t="s">
        <v>54</v>
      </c>
      <c r="AF147" s="185">
        <v>20.5</v>
      </c>
      <c r="AG147" s="185">
        <v>11.9</v>
      </c>
      <c r="AH147" s="185">
        <v>65.599999999999994</v>
      </c>
      <c r="AI147" s="185">
        <v>1.6</v>
      </c>
      <c r="AJ147" s="185">
        <v>0.4</v>
      </c>
      <c r="AK147" s="185">
        <v>8.1300000000000008</v>
      </c>
      <c r="AL147" s="133">
        <v>20.399999999999999</v>
      </c>
      <c r="AM147" s="154">
        <v>64.5</v>
      </c>
      <c r="AN147" s="154">
        <v>63.5</v>
      </c>
      <c r="AO147" s="154">
        <v>36.5</v>
      </c>
      <c r="AP147" s="137">
        <f>AN147/AO147</f>
        <v>1.7397260273972603</v>
      </c>
      <c r="AQ147" s="154">
        <v>12.2</v>
      </c>
      <c r="AR147" s="154">
        <v>4.24</v>
      </c>
      <c r="AS147" s="154">
        <v>2.37</v>
      </c>
      <c r="AT147" s="154">
        <v>42.4</v>
      </c>
      <c r="AU147" s="154">
        <v>9.52</v>
      </c>
      <c r="AV147" s="154">
        <v>19.2</v>
      </c>
      <c r="AW147" s="154">
        <v>30.8</v>
      </c>
      <c r="AX147" s="154">
        <v>43.5</v>
      </c>
      <c r="AY147" s="154">
        <v>20.8</v>
      </c>
      <c r="AZ147" s="154">
        <v>4.79</v>
      </c>
      <c r="BA147" s="154">
        <v>41.4</v>
      </c>
      <c r="BB147" s="154">
        <v>20.3</v>
      </c>
      <c r="BC147" s="154">
        <v>53.4</v>
      </c>
      <c r="BD147" s="154">
        <v>2.68</v>
      </c>
      <c r="BE147" s="154">
        <v>17</v>
      </c>
      <c r="BF147" s="137">
        <f>DL147+DN147</f>
        <v>8.5399999999999991</v>
      </c>
      <c r="BG147" s="154">
        <v>9.48</v>
      </c>
      <c r="BH147" s="157">
        <v>4876.2</v>
      </c>
      <c r="BI147" s="154">
        <v>11</v>
      </c>
      <c r="BJ147" s="154">
        <v>13.5</v>
      </c>
      <c r="BK147" s="154">
        <v>28.4</v>
      </c>
      <c r="BL147" s="212">
        <v>36.4</v>
      </c>
      <c r="BM147" s="213">
        <v>0.02</v>
      </c>
      <c r="BN147" s="137">
        <v>12.9</v>
      </c>
      <c r="BO147" s="214">
        <v>93.19</v>
      </c>
      <c r="BP147" s="214">
        <v>4.6100000000000003</v>
      </c>
      <c r="BQ147" s="214">
        <v>2.23</v>
      </c>
      <c r="BR147" s="161">
        <v>13252.5</v>
      </c>
      <c r="BS147" s="138">
        <f>CY147*4.7</f>
        <v>4775.2</v>
      </c>
      <c r="BT147" s="137">
        <v>33.1</v>
      </c>
      <c r="BU147" s="137">
        <v>23.8</v>
      </c>
      <c r="BV147" s="137">
        <f>100-AL147-BN147-CB147-CC147</f>
        <v>64.949999999999989</v>
      </c>
      <c r="BW147" s="161">
        <v>7101.3274336283193</v>
      </c>
      <c r="BX147" s="214">
        <v>62.5</v>
      </c>
      <c r="BY147" s="214">
        <v>94.1</v>
      </c>
      <c r="BZ147" s="215">
        <v>5195</v>
      </c>
      <c r="CA147" s="161">
        <v>10432</v>
      </c>
      <c r="CB147" s="154">
        <v>1.55</v>
      </c>
      <c r="CC147" s="154">
        <v>0.2</v>
      </c>
      <c r="CD147" s="186" t="s">
        <v>1275</v>
      </c>
      <c r="CE147" s="186">
        <f>AL147+BN147+BV147+CC147+CB147</f>
        <v>99.999999999999986</v>
      </c>
      <c r="CF147" s="186" t="s">
        <v>1275</v>
      </c>
      <c r="CG147" s="186">
        <f>AM147+BI147+BE147+(DC147*100/AL147)+(CC147*100/AL147)</f>
        <v>100.49019607843138</v>
      </c>
      <c r="CH147" s="154">
        <v>5.98</v>
      </c>
      <c r="CI147" s="137">
        <f>CH147*100/AM147</f>
        <v>9.2713178294573648</v>
      </c>
      <c r="CJ147" s="154">
        <v>27.6</v>
      </c>
      <c r="CK147" s="157">
        <f>CJ147*BI147*AL147*AK147/1000</f>
        <v>50.352667200000006</v>
      </c>
      <c r="CL147" s="154">
        <v>8.77</v>
      </c>
      <c r="CM147" s="154">
        <v>41.7</v>
      </c>
      <c r="CN147" s="186" t="s">
        <v>1275</v>
      </c>
      <c r="CO147" s="154">
        <v>1.56</v>
      </c>
      <c r="CP147" s="154">
        <v>0.45</v>
      </c>
      <c r="CQ147" s="154">
        <v>20.100000000000001</v>
      </c>
      <c r="CR147" s="154">
        <v>37.4</v>
      </c>
      <c r="CS147" s="154">
        <v>27.7</v>
      </c>
      <c r="CT147" s="154">
        <v>14.8</v>
      </c>
      <c r="CU147" s="154">
        <v>48.3</v>
      </c>
      <c r="CV147" s="154">
        <v>0.4</v>
      </c>
      <c r="CW147" s="154" t="s">
        <v>1023</v>
      </c>
      <c r="CX147" s="186" t="s">
        <v>1275</v>
      </c>
      <c r="CY147" s="133">
        <v>1016</v>
      </c>
      <c r="CZ147" s="137">
        <v>0.39</v>
      </c>
      <c r="DA147" s="137">
        <v>57.2</v>
      </c>
      <c r="DB147" s="186" t="s">
        <v>1275</v>
      </c>
      <c r="DC147" s="213">
        <v>1.43</v>
      </c>
      <c r="DD147" s="157">
        <v>11550</v>
      </c>
      <c r="DE147" s="137" t="s">
        <v>1023</v>
      </c>
      <c r="DF147" s="137" t="s">
        <v>1023</v>
      </c>
      <c r="DG147" s="154">
        <v>6.31</v>
      </c>
      <c r="DH147" s="137">
        <f>DG147-CC147</f>
        <v>6.1099999999999994</v>
      </c>
      <c r="DI147" s="154">
        <v>51.6</v>
      </c>
      <c r="DJ147" s="186" t="s">
        <v>1275</v>
      </c>
      <c r="DK147" s="154">
        <v>1.77</v>
      </c>
      <c r="DL147" s="154">
        <v>8.5399999999999991</v>
      </c>
      <c r="DM147" s="154">
        <v>89.7</v>
      </c>
      <c r="DN147" s="154">
        <v>0</v>
      </c>
      <c r="DO147" s="154">
        <v>19.5</v>
      </c>
      <c r="DP147" s="154">
        <v>96.7</v>
      </c>
      <c r="DQ147" s="157">
        <v>563</v>
      </c>
      <c r="DR147" s="133"/>
      <c r="DS147" s="186" t="s">
        <v>1275</v>
      </c>
      <c r="DT147" s="138">
        <f>DU147/1.2</f>
        <v>5545.8333333333339</v>
      </c>
      <c r="DU147" s="216">
        <v>6655</v>
      </c>
      <c r="DV147" s="157">
        <v>3413.8461538461538</v>
      </c>
      <c r="DW147" s="216">
        <v>500</v>
      </c>
      <c r="DX147" s="186" t="s">
        <v>1275</v>
      </c>
      <c r="DY147" s="138">
        <f>AK147*AN147*AM147*AL147/1000</f>
        <v>679.28832899999998</v>
      </c>
      <c r="DZ147" s="138">
        <f>AK147*AM147*AO147*AL147/1000</f>
        <v>390.45707100000004</v>
      </c>
      <c r="EA147" s="137"/>
      <c r="EB147" s="137"/>
      <c r="EC147" s="137"/>
      <c r="ED147" s="137"/>
      <c r="EE147" s="137"/>
      <c r="EF147" s="186" t="s">
        <v>1275</v>
      </c>
      <c r="EG147" s="154" t="s">
        <v>1023</v>
      </c>
      <c r="EH147" s="154" t="s">
        <v>1023</v>
      </c>
      <c r="EI147" s="154" t="s">
        <v>1023</v>
      </c>
      <c r="EJ147" s="154" t="s">
        <v>1023</v>
      </c>
      <c r="EK147" s="154" t="s">
        <v>1023</v>
      </c>
      <c r="EL147" s="154" t="s">
        <v>1023</v>
      </c>
      <c r="EM147" s="154" t="s">
        <v>1023</v>
      </c>
      <c r="EN147" s="154" t="s">
        <v>1023</v>
      </c>
      <c r="EO147" s="154" t="s">
        <v>1023</v>
      </c>
      <c r="EP147" s="154" t="s">
        <v>1023</v>
      </c>
      <c r="EQ147" s="154" t="s">
        <v>1023</v>
      </c>
      <c r="ER147" s="154" t="s">
        <v>1023</v>
      </c>
      <c r="ES147" s="154" t="s">
        <v>1023</v>
      </c>
      <c r="ET147" s="154" t="s">
        <v>1023</v>
      </c>
      <c r="EU147" s="154" t="s">
        <v>1023</v>
      </c>
      <c r="EV147" s="154" t="s">
        <v>1023</v>
      </c>
      <c r="EW147" s="154" t="s">
        <v>1023</v>
      </c>
      <c r="EX147" s="154" t="s">
        <v>1023</v>
      </c>
      <c r="EY147" s="154" t="s">
        <v>1023</v>
      </c>
      <c r="EZ147" s="154" t="s">
        <v>1023</v>
      </c>
      <c r="FA147" s="154" t="s">
        <v>1023</v>
      </c>
      <c r="FB147" s="186" t="s">
        <v>1275</v>
      </c>
      <c r="FC147" s="154">
        <v>20.5</v>
      </c>
      <c r="FD147" s="154">
        <v>11</v>
      </c>
      <c r="FE147" s="154">
        <v>22.6</v>
      </c>
      <c r="FF147" s="137"/>
      <c r="FG147" s="137"/>
      <c r="FH147" s="190"/>
      <c r="FI147" s="190"/>
      <c r="FJ147" s="372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 s="372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 s="5" t="s">
        <v>226</v>
      </c>
      <c r="HP147" s="121">
        <v>53</v>
      </c>
      <c r="HQ147" s="27">
        <v>44463</v>
      </c>
      <c r="HR147" s="27"/>
      <c r="HS147" s="27">
        <v>45274</v>
      </c>
      <c r="HT147" s="121">
        <v>27</v>
      </c>
      <c r="HU147" s="121">
        <v>0</v>
      </c>
      <c r="HV147" s="28">
        <v>1</v>
      </c>
      <c r="HW147" s="28">
        <v>0</v>
      </c>
      <c r="HX147" s="28">
        <v>0</v>
      </c>
      <c r="HY147" s="28">
        <v>1</v>
      </c>
      <c r="HZ147" s="28">
        <v>0</v>
      </c>
      <c r="IA147" s="28">
        <v>0</v>
      </c>
      <c r="IB147" s="28"/>
      <c r="IC147" s="28">
        <v>1</v>
      </c>
      <c r="ID147" s="28">
        <v>0</v>
      </c>
      <c r="IE147" s="25" t="s">
        <v>62</v>
      </c>
      <c r="IF147" s="28">
        <v>0</v>
      </c>
      <c r="IG147" s="29"/>
      <c r="IH147" s="25"/>
      <c r="II147" s="28">
        <v>1</v>
      </c>
      <c r="IJ147" s="25" t="s">
        <v>79</v>
      </c>
      <c r="IK147" s="25" t="s">
        <v>80</v>
      </c>
      <c r="IL147" s="25"/>
      <c r="IM147" s="25">
        <v>0</v>
      </c>
      <c r="IN147" s="28">
        <v>0</v>
      </c>
      <c r="IO147" s="25"/>
      <c r="IP147" s="294"/>
      <c r="IQ147" s="24"/>
      <c r="IR147" s="24"/>
      <c r="IS147" s="170"/>
      <c r="IT147" s="170"/>
      <c r="IU147"/>
      <c r="IV147" s="274"/>
      <c r="IW147" s="170"/>
      <c r="IX147" s="170"/>
      <c r="IY147"/>
      <c r="IZ147"/>
      <c r="JA147" s="170"/>
      <c r="JB147" s="170"/>
      <c r="JC147" s="170"/>
      <c r="JD147"/>
      <c r="JE147" s="170"/>
      <c r="JF147" s="276"/>
      <c r="JG147"/>
      <c r="JH147"/>
      <c r="JI147" s="170"/>
      <c r="JJ147"/>
      <c r="JK147"/>
      <c r="JL147"/>
      <c r="JM147" s="279"/>
      <c r="JN147"/>
      <c r="JO147"/>
      <c r="JP147"/>
      <c r="JQ147"/>
      <c r="JR147" s="170"/>
      <c r="JS147" s="170"/>
      <c r="JT147" s="170"/>
      <c r="JU147" s="170"/>
      <c r="JV147" s="170"/>
      <c r="JW147" s="170"/>
      <c r="JX147"/>
      <c r="JY147" s="170"/>
      <c r="JZ147" s="170"/>
      <c r="KA147" s="170"/>
      <c r="KB147" s="170"/>
      <c r="KC147" s="170"/>
      <c r="KD147" s="170"/>
      <c r="KE147"/>
    </row>
    <row r="148" spans="1:291" s="4" customFormat="1" x14ac:dyDescent="0.25">
      <c r="A148" s="311"/>
      <c r="B148" s="15" t="s">
        <v>1456</v>
      </c>
      <c r="C148" s="17" t="s">
        <v>222</v>
      </c>
      <c r="D148" s="18">
        <v>6808021473</v>
      </c>
      <c r="E148" s="88">
        <v>44463</v>
      </c>
      <c r="F148" s="23"/>
      <c r="G148" s="94"/>
      <c r="H148" s="51"/>
      <c r="I148" s="377">
        <v>0</v>
      </c>
      <c r="J148" s="20">
        <v>45274</v>
      </c>
      <c r="K148" s="100">
        <f t="shared" si="11"/>
        <v>26</v>
      </c>
      <c r="L148" s="121">
        <v>8</v>
      </c>
      <c r="M148" s="4" t="s">
        <v>233</v>
      </c>
      <c r="N148" s="19"/>
      <c r="O148" s="22"/>
      <c r="P148" s="16"/>
      <c r="Q148" s="11"/>
      <c r="R148" s="11"/>
      <c r="S148" s="11">
        <v>10</v>
      </c>
      <c r="T148" s="224"/>
      <c r="U148" s="130"/>
      <c r="V148" s="130"/>
      <c r="W148" s="130"/>
      <c r="X148" s="129"/>
      <c r="Y148" s="129"/>
      <c r="Z148" s="132"/>
      <c r="AA148" s="129"/>
      <c r="AB148" s="133"/>
      <c r="AC148" s="134"/>
      <c r="AD148" s="135"/>
      <c r="AE148" s="136"/>
      <c r="AF148" s="220"/>
      <c r="AG148" s="220"/>
      <c r="AH148" s="220"/>
      <c r="AI148" s="220"/>
      <c r="AJ148" s="220"/>
      <c r="AK148" s="220"/>
      <c r="AL148" s="133"/>
      <c r="AM148" s="154"/>
      <c r="AN148" s="154"/>
      <c r="AO148" s="154"/>
      <c r="AP148" s="137"/>
      <c r="AQ148" s="154"/>
      <c r="AR148" s="154"/>
      <c r="AS148" s="154"/>
      <c r="AT148" s="154"/>
      <c r="AU148" s="154"/>
      <c r="AV148" s="154"/>
      <c r="AW148" s="154"/>
      <c r="AX148" s="154"/>
      <c r="AY148" s="154"/>
      <c r="AZ148" s="154"/>
      <c r="BA148" s="154"/>
      <c r="BB148" s="154"/>
      <c r="BC148" s="154"/>
      <c r="BD148" s="154"/>
      <c r="BE148" s="154"/>
      <c r="BF148" s="137"/>
      <c r="BG148" s="154"/>
      <c r="BH148" s="157"/>
      <c r="BI148" s="154"/>
      <c r="BJ148" s="154"/>
      <c r="BK148" s="154"/>
      <c r="BL148" s="212"/>
      <c r="BM148" s="213"/>
      <c r="BN148" s="137"/>
      <c r="BO148" s="214"/>
      <c r="BP148" s="214"/>
      <c r="BQ148" s="214"/>
      <c r="BR148" s="161"/>
      <c r="BS148" s="138"/>
      <c r="BT148" s="137"/>
      <c r="BU148" s="137"/>
      <c r="BV148" s="137"/>
      <c r="BW148" s="161"/>
      <c r="BX148" s="214"/>
      <c r="BY148" s="214"/>
      <c r="BZ148" s="215"/>
      <c r="CA148" s="161"/>
      <c r="CB148" s="154"/>
      <c r="CC148" s="154"/>
      <c r="CD148" s="186"/>
      <c r="CE148" s="186"/>
      <c r="CF148" s="186"/>
      <c r="CG148" s="186"/>
      <c r="CH148" s="154"/>
      <c r="CI148" s="137"/>
      <c r="CJ148" s="154"/>
      <c r="CK148" s="157"/>
      <c r="CL148" s="154"/>
      <c r="CM148" s="154"/>
      <c r="CN148" s="186"/>
      <c r="CO148" s="154"/>
      <c r="CP148" s="154"/>
      <c r="CQ148" s="154"/>
      <c r="CR148" s="154"/>
      <c r="CS148" s="154"/>
      <c r="CT148" s="154"/>
      <c r="CU148" s="154"/>
      <c r="CV148" s="154"/>
      <c r="CW148" s="154"/>
      <c r="CX148" s="186"/>
      <c r="CY148" s="133"/>
      <c r="CZ148" s="137"/>
      <c r="DA148" s="137"/>
      <c r="DB148" s="186"/>
      <c r="DC148" s="213"/>
      <c r="DD148" s="157"/>
      <c r="DE148" s="137"/>
      <c r="DF148" s="137"/>
      <c r="DG148" s="154"/>
      <c r="DH148" s="137"/>
      <c r="DI148" s="154"/>
      <c r="DJ148" s="186"/>
      <c r="DK148" s="154"/>
      <c r="DL148" s="154"/>
      <c r="DM148" s="154"/>
      <c r="DN148" s="154"/>
      <c r="DO148" s="154"/>
      <c r="DP148" s="154"/>
      <c r="DQ148" s="157"/>
      <c r="DR148" s="133"/>
      <c r="DS148" s="186"/>
      <c r="DT148" s="138"/>
      <c r="DU148" s="216"/>
      <c r="DV148" s="157"/>
      <c r="DW148" s="216"/>
      <c r="DX148" s="186"/>
      <c r="DY148" s="138"/>
      <c r="DZ148" s="138"/>
      <c r="EA148" s="137"/>
      <c r="EB148" s="137"/>
      <c r="EC148" s="137"/>
      <c r="ED148" s="137"/>
      <c r="EE148" s="137"/>
      <c r="EF148" s="186"/>
      <c r="EG148" s="154"/>
      <c r="EH148" s="154"/>
      <c r="EI148" s="154"/>
      <c r="EJ148" s="154"/>
      <c r="EK148" s="154"/>
      <c r="EL148" s="154"/>
      <c r="EM148" s="154"/>
      <c r="EN148" s="154"/>
      <c r="EO148" s="154"/>
      <c r="EP148" s="154"/>
      <c r="EQ148" s="154"/>
      <c r="ER148" s="154"/>
      <c r="ES148" s="154"/>
      <c r="ET148" s="154"/>
      <c r="EU148" s="154"/>
      <c r="EV148" s="154"/>
      <c r="EW148" s="154"/>
      <c r="EX148" s="154"/>
      <c r="EY148" s="154"/>
      <c r="EZ148" s="154"/>
      <c r="FA148" s="154"/>
      <c r="FB148" s="186"/>
      <c r="FC148" s="154"/>
      <c r="FD148" s="154"/>
      <c r="FE148" s="154"/>
      <c r="FF148" s="137"/>
      <c r="FG148" s="137"/>
      <c r="FH148" s="190"/>
      <c r="FI148" s="190"/>
      <c r="FJ148" s="5"/>
      <c r="GZ148" s="372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 s="5"/>
      <c r="HP148" s="17"/>
      <c r="HQ148" s="23"/>
      <c r="HR148" s="23"/>
      <c r="HS148" s="23"/>
      <c r="HT148" s="17"/>
      <c r="HU148" s="17"/>
      <c r="HV148" s="24"/>
      <c r="HW148" s="24"/>
      <c r="HX148" s="24"/>
      <c r="HY148" s="24"/>
      <c r="HZ148" s="24"/>
      <c r="IA148" s="24"/>
      <c r="IB148" s="24"/>
      <c r="IC148" s="24"/>
      <c r="ID148" s="24"/>
      <c r="IE148" s="24"/>
      <c r="IF148" s="24"/>
      <c r="IG148" s="24"/>
      <c r="IH148" s="24"/>
      <c r="II148" s="24"/>
      <c r="IJ148" s="24"/>
      <c r="IK148" s="24"/>
      <c r="IL148" s="24"/>
      <c r="IM148" s="24"/>
      <c r="IN148" s="25"/>
      <c r="IO148" s="25"/>
      <c r="IP148" s="294"/>
      <c r="IQ148" s="24"/>
      <c r="IR148" s="24"/>
      <c r="IS148" s="170"/>
      <c r="IT148" s="170"/>
      <c r="IU148"/>
      <c r="IV148" s="274"/>
      <c r="IW148" s="170"/>
      <c r="IX148" s="170"/>
      <c r="IY148"/>
      <c r="IZ148"/>
      <c r="JA148" s="170"/>
      <c r="JB148" s="170"/>
      <c r="JC148" s="170"/>
      <c r="JD148"/>
      <c r="JE148" s="170"/>
      <c r="JF148" s="276"/>
      <c r="JG148"/>
      <c r="JH148"/>
      <c r="JI148" s="170"/>
      <c r="JJ148"/>
      <c r="JK148"/>
      <c r="JL148"/>
      <c r="JM148" s="279"/>
      <c r="JN148"/>
      <c r="JO148"/>
      <c r="JP148"/>
      <c r="JQ148"/>
      <c r="JR148" s="170"/>
      <c r="JS148" s="170"/>
      <c r="JT148" s="170"/>
      <c r="JU148" s="170"/>
      <c r="JV148" s="170"/>
      <c r="JW148" s="170"/>
      <c r="JX148"/>
      <c r="JY148" s="170"/>
      <c r="JZ148" s="170"/>
      <c r="KA148" s="170"/>
      <c r="KB148" s="170"/>
      <c r="KC148" s="170"/>
      <c r="KD148" s="170"/>
      <c r="KE148"/>
    </row>
    <row r="149" spans="1:291" s="4" customFormat="1" x14ac:dyDescent="0.25">
      <c r="A149" s="311"/>
      <c r="B149" s="15" t="s">
        <v>1456</v>
      </c>
      <c r="C149" s="17" t="s">
        <v>222</v>
      </c>
      <c r="D149" s="18">
        <v>6808021473</v>
      </c>
      <c r="E149" s="88">
        <v>44463</v>
      </c>
      <c r="F149" s="23"/>
      <c r="G149" s="94"/>
      <c r="H149" s="51"/>
      <c r="I149" s="377" t="s">
        <v>1023</v>
      </c>
      <c r="J149" s="77">
        <v>45547</v>
      </c>
      <c r="K149" s="100">
        <f t="shared" si="11"/>
        <v>35</v>
      </c>
      <c r="L149" s="121">
        <v>9</v>
      </c>
      <c r="M149" s="388" t="s">
        <v>1816</v>
      </c>
      <c r="N149" s="390">
        <v>254</v>
      </c>
      <c r="O149" s="22">
        <v>2</v>
      </c>
      <c r="P149" s="16">
        <v>3</v>
      </c>
      <c r="Q149" s="121"/>
      <c r="R149" s="121"/>
      <c r="S149" s="121"/>
      <c r="T149" s="391"/>
      <c r="U149" s="130"/>
      <c r="V149" s="130"/>
      <c r="W149" s="130"/>
      <c r="X149" s="129"/>
      <c r="Y149" s="129"/>
      <c r="Z149" s="132"/>
      <c r="AA149" s="129"/>
      <c r="AB149" s="133"/>
      <c r="AC149" s="134"/>
      <c r="AD149" s="135"/>
      <c r="AE149" s="136"/>
      <c r="AF149" s="220"/>
      <c r="AG149" s="220"/>
      <c r="AH149" s="220"/>
      <c r="AI149" s="220"/>
      <c r="AJ149" s="220"/>
      <c r="AK149" s="220"/>
      <c r="AL149" s="133"/>
      <c r="AM149" s="154"/>
      <c r="AN149" s="154"/>
      <c r="AO149" s="154"/>
      <c r="AP149" s="137"/>
      <c r="AQ149" s="154"/>
      <c r="AR149" s="154"/>
      <c r="AS149" s="154"/>
      <c r="AT149" s="154"/>
      <c r="AU149" s="154"/>
      <c r="AV149" s="154"/>
      <c r="AW149" s="154"/>
      <c r="AX149" s="154"/>
      <c r="AY149" s="154"/>
      <c r="AZ149" s="154"/>
      <c r="BA149" s="154"/>
      <c r="BB149" s="154"/>
      <c r="BC149" s="154"/>
      <c r="BD149" s="154"/>
      <c r="BE149" s="154"/>
      <c r="BF149" s="137"/>
      <c r="BG149" s="154"/>
      <c r="BH149" s="157"/>
      <c r="BI149" s="154"/>
      <c r="BJ149" s="154"/>
      <c r="BK149" s="154"/>
      <c r="BL149" s="212"/>
      <c r="BM149" s="213"/>
      <c r="BN149" s="137"/>
      <c r="BO149" s="214"/>
      <c r="BP149" s="214"/>
      <c r="BQ149" s="214"/>
      <c r="BR149" s="161"/>
      <c r="BS149" s="138"/>
      <c r="BT149" s="137"/>
      <c r="BU149" s="137"/>
      <c r="BV149" s="137"/>
      <c r="BW149" s="161"/>
      <c r="BX149" s="214"/>
      <c r="BY149" s="214"/>
      <c r="BZ149" s="215"/>
      <c r="CA149" s="161"/>
      <c r="CB149" s="154"/>
      <c r="CC149" s="154"/>
      <c r="CD149" s="186"/>
      <c r="CE149" s="186"/>
      <c r="CF149" s="186"/>
      <c r="CG149" s="186"/>
      <c r="CH149" s="154"/>
      <c r="CI149" s="137"/>
      <c r="CJ149" s="154"/>
      <c r="CK149" s="157"/>
      <c r="CL149" s="154"/>
      <c r="CM149" s="154"/>
      <c r="CN149" s="186"/>
      <c r="CO149" s="154"/>
      <c r="CP149" s="154"/>
      <c r="CQ149" s="154"/>
      <c r="CR149" s="154"/>
      <c r="CS149" s="154"/>
      <c r="CT149" s="154"/>
      <c r="CU149" s="154"/>
      <c r="CV149" s="154"/>
      <c r="CW149" s="154"/>
      <c r="CX149" s="186"/>
      <c r="CY149" s="133"/>
      <c r="CZ149" s="137"/>
      <c r="DA149" s="137"/>
      <c r="DB149" s="186"/>
      <c r="DC149" s="213"/>
      <c r="DD149" s="157"/>
      <c r="DE149" s="137"/>
      <c r="DF149" s="137"/>
      <c r="DG149" s="154"/>
      <c r="DH149" s="137"/>
      <c r="DI149" s="154"/>
      <c r="DJ149" s="186"/>
      <c r="DK149" s="154"/>
      <c r="DL149" s="154"/>
      <c r="DM149" s="154"/>
      <c r="DN149" s="154"/>
      <c r="DO149" s="154"/>
      <c r="DP149" s="154"/>
      <c r="DQ149" s="157"/>
      <c r="DR149" s="133"/>
      <c r="DS149" s="186"/>
      <c r="DT149" s="138"/>
      <c r="DU149" s="216"/>
      <c r="DV149" s="157"/>
      <c r="DW149" s="216"/>
      <c r="DX149" s="186"/>
      <c r="DY149" s="138"/>
      <c r="DZ149" s="138"/>
      <c r="EA149" s="137"/>
      <c r="EB149" s="137"/>
      <c r="EC149" s="137"/>
      <c r="ED149" s="137"/>
      <c r="EE149" s="137"/>
      <c r="EF149" s="186"/>
      <c r="EG149" s="154"/>
      <c r="EH149" s="154"/>
      <c r="EI149" s="154"/>
      <c r="EJ149" s="154"/>
      <c r="EK149" s="154"/>
      <c r="EL149" s="154"/>
      <c r="EM149" s="154"/>
      <c r="EN149" s="154"/>
      <c r="EO149" s="154"/>
      <c r="EP149" s="154"/>
      <c r="EQ149" s="154"/>
      <c r="ER149" s="154"/>
      <c r="ES149" s="154"/>
      <c r="ET149" s="154"/>
      <c r="EU149" s="154"/>
      <c r="EV149" s="154"/>
      <c r="EW149" s="154"/>
      <c r="EX149" s="154"/>
      <c r="EY149" s="154"/>
      <c r="EZ149" s="154"/>
      <c r="FA149" s="154"/>
      <c r="FB149" s="186"/>
      <c r="FC149" s="154"/>
      <c r="FD149" s="154"/>
      <c r="FE149" s="154"/>
      <c r="FF149" s="137"/>
      <c r="FG149" s="137"/>
      <c r="FH149" s="190"/>
      <c r="FI149" s="190"/>
      <c r="FJ149" s="5"/>
      <c r="GZ149" s="372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 s="5"/>
      <c r="HP149" s="17"/>
      <c r="HQ149" s="23"/>
      <c r="HR149" s="23"/>
      <c r="HS149" s="23"/>
      <c r="HT149" s="17"/>
      <c r="HU149" s="17"/>
      <c r="HV149" s="24"/>
      <c r="HW149" s="24"/>
      <c r="HX149" s="24"/>
      <c r="HY149" s="24"/>
      <c r="HZ149" s="24"/>
      <c r="IA149" s="24"/>
      <c r="IB149" s="24"/>
      <c r="IC149" s="24"/>
      <c r="ID149" s="24"/>
      <c r="IE149" s="24"/>
      <c r="IF149" s="24"/>
      <c r="IG149" s="24"/>
      <c r="IH149" s="24"/>
      <c r="II149" s="24"/>
      <c r="IJ149" s="24"/>
      <c r="IK149" s="24"/>
      <c r="IL149" s="24"/>
      <c r="IM149" s="24"/>
      <c r="IN149" s="25"/>
      <c r="IO149" s="25"/>
      <c r="IP149" s="294"/>
      <c r="IQ149" s="24"/>
      <c r="IR149" s="24"/>
      <c r="IS149" s="170"/>
      <c r="IT149" s="170"/>
      <c r="IU149"/>
      <c r="IV149" s="274"/>
      <c r="IW149" s="170"/>
      <c r="IX149" s="170"/>
      <c r="IY149"/>
      <c r="IZ149"/>
      <c r="JA149" s="170"/>
      <c r="JB149" s="170"/>
      <c r="JC149" s="170"/>
      <c r="JD149"/>
      <c r="JE149" s="170"/>
      <c r="JF149" s="276"/>
      <c r="JG149"/>
      <c r="JH149"/>
      <c r="JI149" s="170"/>
      <c r="JJ149"/>
      <c r="JK149"/>
      <c r="JL149"/>
      <c r="JM149" s="279"/>
      <c r="JN149"/>
      <c r="JO149"/>
      <c r="JP149"/>
      <c r="JQ149"/>
      <c r="JR149" s="170"/>
      <c r="JS149" s="170"/>
      <c r="JT149" s="170"/>
      <c r="JU149" s="170"/>
      <c r="JV149" s="170"/>
      <c r="JW149" s="170"/>
      <c r="JX149"/>
      <c r="JY149" s="170"/>
      <c r="JZ149" s="170"/>
      <c r="KA149" s="170"/>
      <c r="KB149" s="170"/>
      <c r="KC149" s="170"/>
      <c r="KD149" s="170"/>
      <c r="KE149"/>
    </row>
    <row r="150" spans="1:291" s="4" customFormat="1" x14ac:dyDescent="0.25">
      <c r="A150" s="311"/>
      <c r="B150" s="15" t="s">
        <v>1456</v>
      </c>
      <c r="C150" s="17" t="s">
        <v>222</v>
      </c>
      <c r="D150" s="18">
        <v>6808021473</v>
      </c>
      <c r="E150" s="88">
        <v>44463</v>
      </c>
      <c r="F150" s="23"/>
      <c r="G150" s="94"/>
      <c r="H150" s="51"/>
      <c r="I150" s="377" t="s">
        <v>1023</v>
      </c>
      <c r="J150" s="77">
        <v>45547</v>
      </c>
      <c r="K150" s="100">
        <f t="shared" si="11"/>
        <v>35</v>
      </c>
      <c r="L150" s="121">
        <v>10</v>
      </c>
      <c r="M150" s="388" t="s">
        <v>1817</v>
      </c>
      <c r="O150" s="22"/>
      <c r="P150" s="16"/>
      <c r="Q150" s="121"/>
      <c r="R150" s="121"/>
      <c r="S150" s="121">
        <v>10</v>
      </c>
      <c r="T150" s="224"/>
      <c r="U150" s="130"/>
      <c r="V150" s="130"/>
      <c r="W150" s="130"/>
      <c r="X150" s="129"/>
      <c r="Y150" s="129"/>
      <c r="Z150" s="132"/>
      <c r="AA150" s="129"/>
      <c r="AB150" s="133"/>
      <c r="AC150" s="134"/>
      <c r="AD150" s="135"/>
      <c r="AE150" s="136"/>
      <c r="AF150" s="220"/>
      <c r="AG150" s="220"/>
      <c r="AH150" s="220"/>
      <c r="AI150" s="220"/>
      <c r="AJ150" s="220"/>
      <c r="AK150" s="220"/>
      <c r="AL150" s="133"/>
      <c r="AM150" s="154"/>
      <c r="AN150" s="154"/>
      <c r="AO150" s="154"/>
      <c r="AP150" s="137"/>
      <c r="AQ150" s="154"/>
      <c r="AR150" s="154"/>
      <c r="AS150" s="154"/>
      <c r="AT150" s="154"/>
      <c r="AU150" s="154"/>
      <c r="AV150" s="154"/>
      <c r="AW150" s="154"/>
      <c r="AX150" s="154"/>
      <c r="AY150" s="154"/>
      <c r="AZ150" s="154"/>
      <c r="BA150" s="154"/>
      <c r="BB150" s="154"/>
      <c r="BC150" s="154"/>
      <c r="BD150" s="154"/>
      <c r="BE150" s="154"/>
      <c r="BF150" s="137"/>
      <c r="BG150" s="154"/>
      <c r="BH150" s="157"/>
      <c r="BI150" s="154"/>
      <c r="BJ150" s="154"/>
      <c r="BK150" s="154"/>
      <c r="BL150" s="212"/>
      <c r="BM150" s="213"/>
      <c r="BN150" s="137"/>
      <c r="BO150" s="214"/>
      <c r="BP150" s="214"/>
      <c r="BQ150" s="214"/>
      <c r="BR150" s="161"/>
      <c r="BS150" s="138"/>
      <c r="BT150" s="137"/>
      <c r="BU150" s="137"/>
      <c r="BV150" s="137"/>
      <c r="BW150" s="161"/>
      <c r="BX150" s="214"/>
      <c r="BY150" s="214"/>
      <c r="BZ150" s="215"/>
      <c r="CA150" s="161"/>
      <c r="CB150" s="154"/>
      <c r="CC150" s="154"/>
      <c r="CD150" s="186"/>
      <c r="CE150" s="186"/>
      <c r="CF150" s="186"/>
      <c r="CG150" s="186"/>
      <c r="CH150" s="154"/>
      <c r="CI150" s="137"/>
      <c r="CJ150" s="154"/>
      <c r="CK150" s="157"/>
      <c r="CL150" s="154"/>
      <c r="CM150" s="154"/>
      <c r="CN150" s="186"/>
      <c r="CO150" s="154"/>
      <c r="CP150" s="154"/>
      <c r="CQ150" s="154"/>
      <c r="CR150" s="154"/>
      <c r="CS150" s="154"/>
      <c r="CT150" s="154"/>
      <c r="CU150" s="154"/>
      <c r="CV150" s="154"/>
      <c r="CW150" s="154"/>
      <c r="CX150" s="186"/>
      <c r="CY150" s="133"/>
      <c r="CZ150" s="137"/>
      <c r="DA150" s="137"/>
      <c r="DB150" s="186"/>
      <c r="DC150" s="213"/>
      <c r="DD150" s="157"/>
      <c r="DE150" s="137"/>
      <c r="DF150" s="137"/>
      <c r="DG150" s="154"/>
      <c r="DH150" s="137"/>
      <c r="DI150" s="154"/>
      <c r="DJ150" s="186"/>
      <c r="DK150" s="154"/>
      <c r="DL150" s="154"/>
      <c r="DM150" s="154"/>
      <c r="DN150" s="154"/>
      <c r="DO150" s="154"/>
      <c r="DP150" s="154"/>
      <c r="DQ150" s="157"/>
      <c r="DR150" s="133"/>
      <c r="DS150" s="186"/>
      <c r="DT150" s="138"/>
      <c r="DU150" s="216"/>
      <c r="DV150" s="157"/>
      <c r="DW150" s="216"/>
      <c r="DX150" s="186"/>
      <c r="DY150" s="138"/>
      <c r="DZ150" s="138"/>
      <c r="EA150" s="137"/>
      <c r="EB150" s="137"/>
      <c r="EC150" s="137"/>
      <c r="ED150" s="137"/>
      <c r="EE150" s="137"/>
      <c r="EF150" s="186"/>
      <c r="EG150" s="154"/>
      <c r="EH150" s="154"/>
      <c r="EI150" s="154"/>
      <c r="EJ150" s="154"/>
      <c r="EK150" s="154"/>
      <c r="EL150" s="154"/>
      <c r="EM150" s="154"/>
      <c r="EN150" s="154"/>
      <c r="EO150" s="154"/>
      <c r="EP150" s="154"/>
      <c r="EQ150" s="154"/>
      <c r="ER150" s="154"/>
      <c r="ES150" s="154"/>
      <c r="ET150" s="154"/>
      <c r="EU150" s="154"/>
      <c r="EV150" s="154"/>
      <c r="EW150" s="154"/>
      <c r="EX150" s="154"/>
      <c r="EY150" s="154"/>
      <c r="EZ150" s="154"/>
      <c r="FA150" s="154"/>
      <c r="FB150" s="186"/>
      <c r="FC150" s="154"/>
      <c r="FD150" s="154"/>
      <c r="FE150" s="154"/>
      <c r="FF150" s="137"/>
      <c r="FG150" s="137"/>
      <c r="FH150" s="190"/>
      <c r="FI150" s="190"/>
      <c r="FJ150" s="5"/>
      <c r="GZ150" s="372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 s="5"/>
      <c r="HP150" s="17"/>
      <c r="HQ150" s="23"/>
      <c r="HR150" s="23"/>
      <c r="HS150" s="23"/>
      <c r="HT150" s="17"/>
      <c r="HU150" s="17"/>
      <c r="HV150" s="24"/>
      <c r="HW150" s="24"/>
      <c r="HX150" s="24"/>
      <c r="HY150" s="24"/>
      <c r="HZ150" s="24"/>
      <c r="IA150" s="24"/>
      <c r="IB150" s="24"/>
      <c r="IC150" s="24"/>
      <c r="ID150" s="24"/>
      <c r="IE150" s="24"/>
      <c r="IF150" s="24"/>
      <c r="IG150" s="24"/>
      <c r="IH150" s="24"/>
      <c r="II150" s="24"/>
      <c r="IJ150" s="24"/>
      <c r="IK150" s="24"/>
      <c r="IL150" s="24"/>
      <c r="IM150" s="24"/>
      <c r="IN150" s="25"/>
      <c r="IO150" s="25"/>
      <c r="IP150" s="294"/>
      <c r="IQ150" s="24"/>
      <c r="IR150" s="24"/>
      <c r="IS150" s="170"/>
      <c r="IT150" s="170"/>
      <c r="IU150"/>
      <c r="IV150" s="274"/>
      <c r="IW150" s="170"/>
      <c r="IX150" s="170"/>
      <c r="IY150"/>
      <c r="IZ150"/>
      <c r="JA150" s="170"/>
      <c r="JB150" s="170"/>
      <c r="JC150" s="170"/>
      <c r="JD150"/>
      <c r="JE150" s="170"/>
      <c r="JF150" s="276"/>
      <c r="JG150"/>
      <c r="JH150"/>
      <c r="JI150" s="170"/>
      <c r="JJ150"/>
      <c r="JK150"/>
      <c r="JL150"/>
      <c r="JM150" s="279"/>
      <c r="JN150"/>
      <c r="JO150"/>
      <c r="JP150"/>
      <c r="JQ150"/>
      <c r="JR150" s="170"/>
      <c r="JS150" s="170"/>
      <c r="JT150" s="170"/>
      <c r="JU150" s="170"/>
      <c r="JV150" s="170"/>
      <c r="JW150" s="170"/>
      <c r="JX150"/>
      <c r="JY150" s="170"/>
      <c r="JZ150" s="170"/>
      <c r="KA150" s="170"/>
      <c r="KB150" s="170"/>
      <c r="KC150" s="170"/>
      <c r="KD150" s="170"/>
      <c r="KE150"/>
    </row>
    <row r="151" spans="1:291" s="4" customFormat="1" x14ac:dyDescent="0.25">
      <c r="A151" s="311"/>
      <c r="B151" s="15"/>
      <c r="C151" s="17"/>
      <c r="D151" s="18"/>
      <c r="E151" s="91"/>
      <c r="F151" s="23"/>
      <c r="G151" s="94"/>
      <c r="H151" s="51"/>
      <c r="I151" s="377"/>
      <c r="J151" s="20"/>
      <c r="K151" s="100"/>
      <c r="L151" s="85"/>
      <c r="N151" s="19"/>
      <c r="O151" s="22"/>
      <c r="P151" s="16"/>
      <c r="Q151" s="11"/>
      <c r="R151" s="11"/>
      <c r="S151" s="11"/>
      <c r="T151" s="224"/>
      <c r="U151" s="130"/>
      <c r="V151" s="130"/>
      <c r="W151" s="130"/>
      <c r="X151" s="129"/>
      <c r="Y151" s="129"/>
      <c r="Z151" s="132"/>
      <c r="AA151" s="129"/>
      <c r="AB151" s="133"/>
      <c r="AC151" s="134"/>
      <c r="AD151" s="135"/>
      <c r="AE151" s="136"/>
      <c r="AF151" s="220"/>
      <c r="AG151" s="220"/>
      <c r="AH151" s="220"/>
      <c r="AI151" s="220"/>
      <c r="AJ151" s="220"/>
      <c r="AK151" s="220"/>
      <c r="AL151" s="133"/>
      <c r="AM151" s="154"/>
      <c r="AN151" s="154"/>
      <c r="AO151" s="154"/>
      <c r="AP151" s="137"/>
      <c r="AQ151" s="154"/>
      <c r="AR151" s="154"/>
      <c r="AS151" s="154"/>
      <c r="AT151" s="154"/>
      <c r="AU151" s="154"/>
      <c r="AV151" s="154"/>
      <c r="AW151" s="154"/>
      <c r="AX151" s="154"/>
      <c r="AY151" s="154"/>
      <c r="AZ151" s="154"/>
      <c r="BA151" s="154"/>
      <c r="BB151" s="154"/>
      <c r="BC151" s="154"/>
      <c r="BD151" s="154"/>
      <c r="BE151" s="154"/>
      <c r="BF151" s="137"/>
      <c r="BG151" s="154"/>
      <c r="BH151" s="157"/>
      <c r="BI151" s="154"/>
      <c r="BJ151" s="154"/>
      <c r="BK151" s="154"/>
      <c r="BL151" s="212"/>
      <c r="BM151" s="213"/>
      <c r="BN151" s="137"/>
      <c r="BO151" s="214"/>
      <c r="BP151" s="214"/>
      <c r="BQ151" s="214"/>
      <c r="BR151" s="161"/>
      <c r="BS151" s="138"/>
      <c r="BT151" s="137"/>
      <c r="BU151" s="137"/>
      <c r="BV151" s="137"/>
      <c r="BW151" s="161"/>
      <c r="BX151" s="214"/>
      <c r="BY151" s="214"/>
      <c r="BZ151" s="215"/>
      <c r="CA151" s="161"/>
      <c r="CB151" s="154"/>
      <c r="CC151" s="154"/>
      <c r="CD151" s="186"/>
      <c r="CE151" s="186"/>
      <c r="CF151" s="186"/>
      <c r="CG151" s="186"/>
      <c r="CH151" s="154"/>
      <c r="CI151" s="137"/>
      <c r="CJ151" s="154"/>
      <c r="CK151" s="157"/>
      <c r="CL151" s="154"/>
      <c r="CM151" s="154"/>
      <c r="CN151" s="186"/>
      <c r="CO151" s="154"/>
      <c r="CP151" s="154"/>
      <c r="CQ151" s="154"/>
      <c r="CR151" s="154"/>
      <c r="CS151" s="154"/>
      <c r="CT151" s="154"/>
      <c r="CU151" s="154"/>
      <c r="CV151" s="154"/>
      <c r="CW151" s="154"/>
      <c r="CX151" s="186"/>
      <c r="CY151" s="133"/>
      <c r="CZ151" s="137"/>
      <c r="DA151" s="137"/>
      <c r="DB151" s="186"/>
      <c r="DC151" s="213"/>
      <c r="DD151" s="157"/>
      <c r="DE151" s="137"/>
      <c r="DF151" s="137"/>
      <c r="DG151" s="154"/>
      <c r="DH151" s="137"/>
      <c r="DI151" s="154"/>
      <c r="DJ151" s="186"/>
      <c r="DK151" s="154"/>
      <c r="DL151" s="154"/>
      <c r="DM151" s="154"/>
      <c r="DN151" s="154"/>
      <c r="DO151" s="154"/>
      <c r="DP151" s="154"/>
      <c r="DQ151" s="157"/>
      <c r="DR151" s="133"/>
      <c r="DS151" s="186"/>
      <c r="DT151" s="138"/>
      <c r="DU151" s="216"/>
      <c r="DV151" s="157"/>
      <c r="DW151" s="216"/>
      <c r="DX151" s="186"/>
      <c r="DY151" s="138"/>
      <c r="DZ151" s="138"/>
      <c r="EA151" s="137"/>
      <c r="EB151" s="137"/>
      <c r="EC151" s="137"/>
      <c r="ED151" s="137"/>
      <c r="EE151" s="137"/>
      <c r="EF151" s="186"/>
      <c r="EG151" s="154"/>
      <c r="EH151" s="154"/>
      <c r="EI151" s="154"/>
      <c r="EJ151" s="154"/>
      <c r="EK151" s="154"/>
      <c r="EL151" s="154"/>
      <c r="EM151" s="154"/>
      <c r="EN151" s="154"/>
      <c r="EO151" s="154"/>
      <c r="EP151" s="154"/>
      <c r="EQ151" s="154"/>
      <c r="ER151" s="154"/>
      <c r="ES151" s="154"/>
      <c r="ET151" s="154"/>
      <c r="EU151" s="154"/>
      <c r="EV151" s="154"/>
      <c r="EW151" s="154"/>
      <c r="EX151" s="154"/>
      <c r="EY151" s="154"/>
      <c r="EZ151" s="154"/>
      <c r="FA151" s="154"/>
      <c r="FB151" s="186"/>
      <c r="FC151" s="154"/>
      <c r="FD151" s="154"/>
      <c r="FE151" s="154"/>
      <c r="FF151" s="137"/>
      <c r="FG151" s="137"/>
      <c r="FH151" s="190"/>
      <c r="FI151" s="190"/>
      <c r="FJ151" s="5"/>
      <c r="GZ151" s="372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 s="5"/>
      <c r="HP151" s="17"/>
      <c r="HQ151" s="23"/>
      <c r="HR151" s="23"/>
      <c r="HS151" s="23"/>
      <c r="HT151" s="17"/>
      <c r="HU151" s="17"/>
      <c r="HV151" s="24"/>
      <c r="HW151" s="24"/>
      <c r="HX151" s="24"/>
      <c r="HY151" s="24"/>
      <c r="HZ151" s="24"/>
      <c r="IA151" s="24"/>
      <c r="IB151" s="24"/>
      <c r="IC151" s="24"/>
      <c r="ID151" s="24"/>
      <c r="IE151" s="24"/>
      <c r="IF151" s="24"/>
      <c r="IG151" s="24"/>
      <c r="IH151" s="24"/>
      <c r="II151" s="24"/>
      <c r="IJ151" s="24"/>
      <c r="IK151" s="24"/>
      <c r="IL151" s="24"/>
      <c r="IM151" s="24"/>
      <c r="IN151" s="25"/>
      <c r="IO151" s="25"/>
      <c r="IP151" s="294"/>
      <c r="IQ151" s="24"/>
      <c r="IR151" s="24"/>
      <c r="IS151" s="170"/>
      <c r="IT151" s="170"/>
      <c r="IU151"/>
      <c r="IV151" s="274"/>
      <c r="IW151" s="170"/>
      <c r="IX151" s="170"/>
      <c r="IY151"/>
      <c r="IZ151"/>
      <c r="JA151" s="170"/>
      <c r="JB151" s="170"/>
      <c r="JC151" s="170"/>
      <c r="JD151"/>
      <c r="JE151" s="170"/>
      <c r="JF151" s="276"/>
      <c r="JG151"/>
      <c r="JH151"/>
      <c r="JI151" s="170"/>
      <c r="JJ151"/>
      <c r="JK151"/>
      <c r="JL151"/>
      <c r="JM151" s="279"/>
      <c r="JN151"/>
      <c r="JO151"/>
      <c r="JP151"/>
      <c r="JQ151"/>
      <c r="JR151" s="170"/>
      <c r="JS151" s="170"/>
      <c r="JT151" s="170"/>
      <c r="JU151" s="170"/>
      <c r="JV151" s="170"/>
      <c r="JW151" s="170"/>
      <c r="JX151"/>
      <c r="JY151" s="170"/>
      <c r="JZ151" s="170"/>
      <c r="KA151" s="170"/>
      <c r="KB151" s="170"/>
      <c r="KC151" s="170"/>
      <c r="KD151" s="170"/>
      <c r="KE151"/>
    </row>
    <row r="152" spans="1:291" s="4" customFormat="1" x14ac:dyDescent="0.25">
      <c r="A152" s="311"/>
      <c r="B152" s="15" t="s">
        <v>1458</v>
      </c>
      <c r="C152" s="17" t="s">
        <v>234</v>
      </c>
      <c r="D152" s="26">
        <v>9853286245</v>
      </c>
      <c r="E152" s="88">
        <v>43594</v>
      </c>
      <c r="F152" s="27">
        <v>43657</v>
      </c>
      <c r="G152" s="94">
        <f>DATEDIF(E152, F152, "m")</f>
        <v>2</v>
      </c>
      <c r="H152" s="16">
        <v>0</v>
      </c>
      <c r="I152" s="377">
        <v>0</v>
      </c>
      <c r="J152" s="20">
        <v>43657</v>
      </c>
      <c r="K152" s="100">
        <f t="shared" ref="K152:K160" si="12">DATEDIF(E152, J152, "m")</f>
        <v>2</v>
      </c>
      <c r="L152" s="121">
        <v>1</v>
      </c>
      <c r="M152" s="4" t="s">
        <v>235</v>
      </c>
      <c r="N152" s="19">
        <v>404</v>
      </c>
      <c r="O152" s="22">
        <v>1</v>
      </c>
      <c r="P152" s="16">
        <v>3</v>
      </c>
      <c r="Q152" s="11">
        <v>1</v>
      </c>
      <c r="R152" s="11"/>
      <c r="S152" s="11">
        <v>10</v>
      </c>
      <c r="T152" s="145">
        <v>11382</v>
      </c>
      <c r="U152" s="130" t="s">
        <v>236</v>
      </c>
      <c r="V152" s="130" t="s">
        <v>236</v>
      </c>
      <c r="W152" s="130" t="s">
        <v>1047</v>
      </c>
      <c r="X152" s="131">
        <v>9853286245</v>
      </c>
      <c r="Y152" s="129">
        <f ca="1">ROUNDDOWN(YEARFRAC(DATE(IF(VALUE(LEFT(X152,2))&lt;VALUE(RIGHT(YEAR(TODAY()),2)),"20","19")&amp;LEFT(X152,2),IF(VALUE(MID(X152,3,1))&gt;4,MID(X152,3,2)-50,MID(X152,3,2)),MID(X152,5,2)),Z152,1),0)</f>
        <v>21</v>
      </c>
      <c r="Z152" s="132">
        <v>43657</v>
      </c>
      <c r="AA152" s="129">
        <v>1</v>
      </c>
      <c r="AB152" s="133">
        <v>0</v>
      </c>
      <c r="AC152" s="182" t="s">
        <v>53</v>
      </c>
      <c r="AD152" s="183" t="s">
        <v>1022</v>
      </c>
      <c r="AE152" s="184" t="s">
        <v>54</v>
      </c>
      <c r="AF152" s="188">
        <v>11.9</v>
      </c>
      <c r="AG152" s="185">
        <v>6.3</v>
      </c>
      <c r="AH152" s="189">
        <v>80.900000000000006</v>
      </c>
      <c r="AI152" s="185">
        <v>0.6</v>
      </c>
      <c r="AJ152" s="185">
        <v>0.3</v>
      </c>
      <c r="AK152" s="185">
        <v>6.65</v>
      </c>
      <c r="AL152" s="156">
        <v>11.1</v>
      </c>
      <c r="AM152" s="137">
        <v>74.5</v>
      </c>
      <c r="AN152" s="156">
        <v>40.6</v>
      </c>
      <c r="AO152" s="155">
        <v>59.4</v>
      </c>
      <c r="AP152" s="156">
        <v>0.6835016835016835</v>
      </c>
      <c r="AQ152" s="137">
        <v>6.65</v>
      </c>
      <c r="AR152" s="155">
        <v>17.2</v>
      </c>
      <c r="AS152" s="137">
        <v>2.61</v>
      </c>
      <c r="AT152" s="155">
        <v>21.6</v>
      </c>
      <c r="AU152" s="155">
        <v>34.6</v>
      </c>
      <c r="AV152" s="137">
        <v>8.11</v>
      </c>
      <c r="AW152" s="155">
        <v>62.6</v>
      </c>
      <c r="AX152" s="156">
        <v>13.8</v>
      </c>
      <c r="AY152" s="137">
        <v>22.9</v>
      </c>
      <c r="AZ152" s="137">
        <v>0.7</v>
      </c>
      <c r="BA152" s="137">
        <v>23.4</v>
      </c>
      <c r="BB152" s="156">
        <v>3.51</v>
      </c>
      <c r="BC152" s="155">
        <v>74.7</v>
      </c>
      <c r="BD152" s="137">
        <v>1.44</v>
      </c>
      <c r="BE152" s="137">
        <v>8.99</v>
      </c>
      <c r="BF152" s="137">
        <v>32.43</v>
      </c>
      <c r="BG152" s="137">
        <v>18.2</v>
      </c>
      <c r="BH152" s="138">
        <v>1903</v>
      </c>
      <c r="BI152" s="137">
        <v>8.24</v>
      </c>
      <c r="BJ152" s="155">
        <v>41.3</v>
      </c>
      <c r="BK152" s="155">
        <v>61.8</v>
      </c>
      <c r="BL152" s="137">
        <v>68</v>
      </c>
      <c r="BM152" s="139">
        <v>2.8000000000000001E-2</v>
      </c>
      <c r="BN152" s="137">
        <v>5.8</v>
      </c>
      <c r="BO152" s="156">
        <v>59.5</v>
      </c>
      <c r="BP152" s="155">
        <v>29.4</v>
      </c>
      <c r="BQ152" s="137">
        <v>10.9</v>
      </c>
      <c r="BR152" s="160">
        <v>22921</v>
      </c>
      <c r="BS152" s="160">
        <v>4746</v>
      </c>
      <c r="BT152" s="155">
        <v>100</v>
      </c>
      <c r="BU152" s="155">
        <v>44.1</v>
      </c>
      <c r="BV152" s="155">
        <v>81</v>
      </c>
      <c r="BW152" s="133">
        <v>4038</v>
      </c>
      <c r="BX152" s="155">
        <v>79.099999999999994</v>
      </c>
      <c r="BY152" s="155">
        <v>100</v>
      </c>
      <c r="BZ152" s="133">
        <v>3415</v>
      </c>
      <c r="CA152" s="133">
        <v>8063</v>
      </c>
      <c r="CB152" s="137">
        <v>0.24</v>
      </c>
      <c r="CC152" s="137">
        <v>0.46</v>
      </c>
      <c r="CD152" s="186" t="s">
        <v>1275</v>
      </c>
      <c r="CE152" s="186">
        <f>AL152+BN152+BV152+CC152+CB152</f>
        <v>98.6</v>
      </c>
      <c r="CF152" s="186" t="s">
        <v>1275</v>
      </c>
      <c r="CG152" s="186">
        <f>AM152+BI152+BE152+(DC152*100/AL152)+(CC152*100/AL152)</f>
        <v>95.931531531531533</v>
      </c>
      <c r="CH152" s="137" t="s">
        <v>1023</v>
      </c>
      <c r="CI152" s="137"/>
      <c r="CJ152" s="137"/>
      <c r="CK152" s="138"/>
      <c r="CL152" s="137"/>
      <c r="CM152" s="137"/>
      <c r="CN152" s="186" t="s">
        <v>1275</v>
      </c>
      <c r="CO152" s="137"/>
      <c r="CP152" s="137"/>
      <c r="CQ152" s="137"/>
      <c r="CR152" s="137"/>
      <c r="CS152" s="137"/>
      <c r="CT152" s="137"/>
      <c r="CU152" s="155"/>
      <c r="CV152" s="137">
        <v>6.9</v>
      </c>
      <c r="CW152" s="155">
        <v>27.2</v>
      </c>
      <c r="CX152" s="186" t="s">
        <v>1275</v>
      </c>
      <c r="CY152" s="133"/>
      <c r="CZ152" s="137" t="s">
        <v>1023</v>
      </c>
      <c r="DA152" s="137"/>
      <c r="DB152" s="186" t="s">
        <v>1275</v>
      </c>
      <c r="DC152" s="187">
        <v>6.3699999999999998E-3</v>
      </c>
      <c r="DD152" s="133">
        <v>45210</v>
      </c>
      <c r="DE152" s="137">
        <v>35.6</v>
      </c>
      <c r="DF152" s="156">
        <v>12.5</v>
      </c>
      <c r="DG152" s="137">
        <v>4.0999999999999996</v>
      </c>
      <c r="DH152" s="137">
        <v>3.6399999999999997</v>
      </c>
      <c r="DI152" s="137"/>
      <c r="DJ152" s="186" t="s">
        <v>1275</v>
      </c>
      <c r="DK152" s="137">
        <v>1.78</v>
      </c>
      <c r="DL152" s="137">
        <v>32.1</v>
      </c>
      <c r="DM152" s="137">
        <v>65.8</v>
      </c>
      <c r="DN152" s="139">
        <v>0.33</v>
      </c>
      <c r="DO152" s="137">
        <v>40.6</v>
      </c>
      <c r="DP152" s="137"/>
      <c r="DQ152" s="137"/>
      <c r="DR152" s="133"/>
      <c r="DS152" s="186" t="s">
        <v>1275</v>
      </c>
      <c r="DT152" s="160">
        <v>8648</v>
      </c>
      <c r="DU152" s="160"/>
      <c r="DV152" s="160"/>
      <c r="DW152" s="160"/>
      <c r="DX152" s="186" t="s">
        <v>1275</v>
      </c>
      <c r="DY152" s="138">
        <f>AK152*AN152*AM152*AL152/1000</f>
        <v>223.26823050000002</v>
      </c>
      <c r="DZ152" s="138">
        <f>AK152*AM152*AO152*AL152/1000</f>
        <v>326.65351950000002</v>
      </c>
      <c r="EA152" s="137"/>
      <c r="EB152" s="137"/>
      <c r="EC152" s="137"/>
      <c r="ED152" s="137"/>
      <c r="EE152" s="137"/>
      <c r="EF152" s="186" t="s">
        <v>1275</v>
      </c>
      <c r="EG152" s="137" t="s">
        <v>1023</v>
      </c>
      <c r="EH152" s="137" t="s">
        <v>1023</v>
      </c>
      <c r="EI152" s="137" t="s">
        <v>1023</v>
      </c>
      <c r="EJ152" s="137" t="s">
        <v>1023</v>
      </c>
      <c r="EK152" s="137" t="s">
        <v>1023</v>
      </c>
      <c r="EL152" s="137" t="s">
        <v>1023</v>
      </c>
      <c r="EM152" s="137" t="s">
        <v>1023</v>
      </c>
      <c r="EN152" s="137" t="s">
        <v>1023</v>
      </c>
      <c r="EO152" s="137" t="s">
        <v>1023</v>
      </c>
      <c r="EP152" s="137" t="s">
        <v>1023</v>
      </c>
      <c r="EQ152" s="137" t="s">
        <v>1023</v>
      </c>
      <c r="ER152" s="137" t="s">
        <v>1023</v>
      </c>
      <c r="ES152" s="137" t="s">
        <v>1023</v>
      </c>
      <c r="ET152" s="137" t="s">
        <v>1023</v>
      </c>
      <c r="EU152" s="137" t="s">
        <v>1023</v>
      </c>
      <c r="EV152" s="137" t="s">
        <v>1023</v>
      </c>
      <c r="EW152" s="137" t="s">
        <v>1023</v>
      </c>
      <c r="EX152" s="137" t="s">
        <v>1023</v>
      </c>
      <c r="EY152" s="137" t="s">
        <v>1023</v>
      </c>
      <c r="EZ152" s="137" t="s">
        <v>1023</v>
      </c>
      <c r="FA152" s="137" t="s">
        <v>1023</v>
      </c>
      <c r="FB152" s="186" t="s">
        <v>1275</v>
      </c>
      <c r="FC152" s="137"/>
      <c r="FD152" s="137"/>
      <c r="FE152" s="137"/>
      <c r="FF152" s="137"/>
      <c r="FG152" s="137"/>
      <c r="FH152" s="153"/>
      <c r="FI152" s="153"/>
      <c r="FJ152" s="37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 s="37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 s="5" t="s">
        <v>236</v>
      </c>
      <c r="HP152" s="121">
        <v>21</v>
      </c>
      <c r="HQ152" s="27">
        <v>43594</v>
      </c>
      <c r="HR152" s="27"/>
      <c r="HS152" s="27">
        <v>43657</v>
      </c>
      <c r="HT152" s="121">
        <v>2</v>
      </c>
      <c r="HU152" s="121">
        <v>0</v>
      </c>
      <c r="HV152" s="121">
        <v>1</v>
      </c>
      <c r="HW152" s="121">
        <v>0</v>
      </c>
      <c r="HX152" s="121">
        <v>0</v>
      </c>
      <c r="HY152" s="121">
        <v>1</v>
      </c>
      <c r="HZ152" s="121">
        <v>0</v>
      </c>
      <c r="IA152" s="121">
        <v>0</v>
      </c>
      <c r="IB152" s="121"/>
      <c r="IC152" s="121">
        <v>0</v>
      </c>
      <c r="ID152" s="121">
        <v>0</v>
      </c>
      <c r="IE152" s="4" t="s">
        <v>83</v>
      </c>
      <c r="IF152" s="121">
        <v>0</v>
      </c>
      <c r="IG152" s="19"/>
      <c r="II152" s="121">
        <v>1</v>
      </c>
      <c r="IJ152" s="4" t="s">
        <v>237</v>
      </c>
      <c r="IK152" s="4" t="s">
        <v>80</v>
      </c>
      <c r="IN152" s="121">
        <v>0</v>
      </c>
      <c r="IP152" s="294" t="s">
        <v>1458</v>
      </c>
      <c r="IQ152" s="24" t="s">
        <v>236</v>
      </c>
      <c r="IR152" s="24" t="s">
        <v>1047</v>
      </c>
      <c r="IS152" s="170" t="s">
        <v>1433</v>
      </c>
      <c r="IT152"/>
      <c r="IU152" s="170">
        <v>1</v>
      </c>
      <c r="IV152" s="274">
        <v>43594</v>
      </c>
      <c r="IW152" s="170">
        <v>1998</v>
      </c>
      <c r="IX152" s="170">
        <v>2019</v>
      </c>
      <c r="IY152"/>
      <c r="IZ152"/>
      <c r="JA152" s="170">
        <f t="shared" ref="JA152" si="13">+IX152-IW152</f>
        <v>21</v>
      </c>
      <c r="JB152" s="170"/>
      <c r="JC152" s="170" t="s">
        <v>1407</v>
      </c>
      <c r="JD152"/>
      <c r="JE152" s="170">
        <v>1</v>
      </c>
      <c r="JF152" s="276" t="s">
        <v>1422</v>
      </c>
      <c r="JG152" s="170">
        <v>1</v>
      </c>
      <c r="JH152"/>
      <c r="JI152"/>
      <c r="JJ152"/>
      <c r="JK152"/>
      <c r="JL152"/>
      <c r="JM152" s="279"/>
      <c r="JN152" t="s">
        <v>1411</v>
      </c>
      <c r="JO152" t="s">
        <v>1411</v>
      </c>
      <c r="JP152" t="s">
        <v>1412</v>
      </c>
      <c r="JQ152" t="s">
        <v>1415</v>
      </c>
      <c r="JR152" s="170">
        <v>0</v>
      </c>
      <c r="JS152" s="170">
        <v>1</v>
      </c>
      <c r="JT152" s="170">
        <v>4</v>
      </c>
      <c r="JU152" s="280">
        <v>3</v>
      </c>
      <c r="JV152" s="170">
        <v>0</v>
      </c>
      <c r="JW152" s="170">
        <v>1</v>
      </c>
      <c r="JX152" t="s">
        <v>1459</v>
      </c>
      <c r="JY152" s="170">
        <v>1</v>
      </c>
      <c r="JZ152" s="170">
        <v>1</v>
      </c>
      <c r="KA152" s="170">
        <v>0</v>
      </c>
      <c r="KB152" s="170">
        <v>0</v>
      </c>
      <c r="KC152" s="170">
        <v>0</v>
      </c>
      <c r="KD152" s="170"/>
      <c r="KE152"/>
    </row>
    <row r="153" spans="1:291" s="4" customFormat="1" x14ac:dyDescent="0.25">
      <c r="A153" s="311"/>
      <c r="B153" s="15" t="s">
        <v>1458</v>
      </c>
      <c r="C153" s="17" t="s">
        <v>234</v>
      </c>
      <c r="D153" s="26">
        <v>9853286245</v>
      </c>
      <c r="E153" s="88">
        <v>43594</v>
      </c>
      <c r="F153" s="27">
        <v>43692</v>
      </c>
      <c r="G153" s="94">
        <f>DATEDIF(E153, F153, "m")</f>
        <v>3</v>
      </c>
      <c r="H153" s="16">
        <v>1</v>
      </c>
      <c r="I153" s="377">
        <v>0</v>
      </c>
      <c r="J153" s="20">
        <v>43692</v>
      </c>
      <c r="K153" s="100">
        <f t="shared" si="12"/>
        <v>3</v>
      </c>
      <c r="L153" s="121">
        <v>2</v>
      </c>
      <c r="M153" s="4" t="s">
        <v>238</v>
      </c>
      <c r="N153" s="19"/>
      <c r="O153" s="22">
        <v>2</v>
      </c>
      <c r="P153" s="16">
        <v>3</v>
      </c>
      <c r="Q153" s="11"/>
      <c r="R153" s="11"/>
      <c r="S153" s="11">
        <v>10</v>
      </c>
      <c r="T153" s="145"/>
      <c r="U153" s="130"/>
      <c r="V153" s="130"/>
      <c r="W153" s="130"/>
      <c r="X153" s="131"/>
      <c r="Y153" s="129"/>
      <c r="Z153" s="132"/>
      <c r="AA153" s="129"/>
      <c r="AB153" s="133"/>
      <c r="AC153" s="182"/>
      <c r="AD153" s="183"/>
      <c r="AE153" s="184"/>
      <c r="AF153" s="312"/>
      <c r="AG153" s="204"/>
      <c r="AH153" s="312"/>
      <c r="AI153" s="204"/>
      <c r="AJ153" s="312"/>
      <c r="AK153" s="204"/>
      <c r="AL153" s="156"/>
      <c r="AM153" s="137"/>
      <c r="AN153" s="156"/>
      <c r="AO153" s="155"/>
      <c r="AP153" s="156"/>
      <c r="AQ153" s="137"/>
      <c r="AR153" s="155"/>
      <c r="AS153" s="137"/>
      <c r="AT153" s="155"/>
      <c r="AU153" s="155"/>
      <c r="AV153" s="137"/>
      <c r="AW153" s="155"/>
      <c r="AX153" s="156"/>
      <c r="AY153" s="137"/>
      <c r="AZ153" s="137"/>
      <c r="BA153" s="137"/>
      <c r="BB153" s="156"/>
      <c r="BC153" s="155"/>
      <c r="BD153" s="137"/>
      <c r="BE153" s="137"/>
      <c r="BF153" s="137"/>
      <c r="BG153" s="137"/>
      <c r="BH153" s="138"/>
      <c r="BI153" s="137"/>
      <c r="BJ153" s="155"/>
      <c r="BK153" s="155"/>
      <c r="BL153" s="137"/>
      <c r="BM153" s="139"/>
      <c r="BN153" s="137"/>
      <c r="BO153" s="156"/>
      <c r="BP153" s="155"/>
      <c r="BQ153" s="137"/>
      <c r="BR153" s="160"/>
      <c r="BS153" s="160"/>
      <c r="BT153" s="155"/>
      <c r="BU153" s="155"/>
      <c r="BV153" s="155"/>
      <c r="BW153" s="133"/>
      <c r="BX153" s="155"/>
      <c r="BY153" s="155"/>
      <c r="BZ153" s="133"/>
      <c r="CA153" s="133"/>
      <c r="CB153" s="137"/>
      <c r="CC153" s="137"/>
      <c r="CD153" s="186"/>
      <c r="CE153" s="186"/>
      <c r="CF153" s="186"/>
      <c r="CG153" s="186"/>
      <c r="CH153" s="137"/>
      <c r="CI153" s="137"/>
      <c r="CJ153" s="137"/>
      <c r="CK153" s="138"/>
      <c r="CL153" s="137"/>
      <c r="CM153" s="137"/>
      <c r="CN153" s="186"/>
      <c r="CO153" s="137"/>
      <c r="CP153" s="137"/>
      <c r="CQ153" s="137"/>
      <c r="CR153" s="137"/>
      <c r="CS153" s="137"/>
      <c r="CT153" s="137"/>
      <c r="CU153" s="155"/>
      <c r="CV153" s="137"/>
      <c r="CW153" s="155"/>
      <c r="CX153" s="186"/>
      <c r="CY153" s="133"/>
      <c r="CZ153" s="137"/>
      <c r="DA153" s="137"/>
      <c r="DB153" s="186"/>
      <c r="DC153" s="187"/>
      <c r="DD153" s="133"/>
      <c r="DE153" s="137"/>
      <c r="DF153" s="156"/>
      <c r="DG153" s="137"/>
      <c r="DH153" s="137"/>
      <c r="DI153" s="137"/>
      <c r="DJ153" s="186"/>
      <c r="DK153" s="137"/>
      <c r="DL153" s="137"/>
      <c r="DM153" s="137"/>
      <c r="DN153" s="139"/>
      <c r="DO153" s="137"/>
      <c r="DP153" s="137"/>
      <c r="DQ153" s="137"/>
      <c r="DR153" s="133"/>
      <c r="DS153" s="186"/>
      <c r="DT153" s="160"/>
      <c r="DU153" s="160"/>
      <c r="DV153" s="160"/>
      <c r="DW153" s="160"/>
      <c r="DX153" s="186"/>
      <c r="DY153" s="138"/>
      <c r="DZ153" s="138"/>
      <c r="EA153" s="137"/>
      <c r="EB153" s="137"/>
      <c r="EC153" s="137"/>
      <c r="ED153" s="137"/>
      <c r="EE153" s="137"/>
      <c r="EF153" s="186"/>
      <c r="EG153" s="137"/>
      <c r="EH153" s="137"/>
      <c r="EI153" s="137"/>
      <c r="EJ153" s="137"/>
      <c r="EK153" s="137"/>
      <c r="EL153" s="137"/>
      <c r="EM153" s="137"/>
      <c r="EN153" s="137"/>
      <c r="EO153" s="137"/>
      <c r="EP153" s="137"/>
      <c r="EQ153" s="137"/>
      <c r="ER153" s="137"/>
      <c r="ES153" s="137"/>
      <c r="ET153" s="137"/>
      <c r="EU153" s="137"/>
      <c r="EV153" s="137"/>
      <c r="EW153" s="137"/>
      <c r="EX153" s="137"/>
      <c r="EY153" s="137"/>
      <c r="EZ153" s="137"/>
      <c r="FA153" s="137"/>
      <c r="FB153" s="186"/>
      <c r="FC153" s="137"/>
      <c r="FD153" s="137"/>
      <c r="FE153" s="137"/>
      <c r="FF153" s="137"/>
      <c r="FG153" s="137"/>
      <c r="FH153" s="153"/>
      <c r="FI153" s="153"/>
      <c r="FJ153" s="5"/>
      <c r="GZ153" s="372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 s="5" t="s">
        <v>236</v>
      </c>
      <c r="HP153" s="121">
        <v>21</v>
      </c>
      <c r="HQ153" s="27">
        <v>43594</v>
      </c>
      <c r="HR153" s="27"/>
      <c r="HS153" s="27">
        <v>43692</v>
      </c>
      <c r="HT153" s="121">
        <v>3</v>
      </c>
      <c r="HU153" s="121">
        <v>1</v>
      </c>
      <c r="HV153" s="121">
        <v>0</v>
      </c>
      <c r="HW153" s="121">
        <v>0</v>
      </c>
      <c r="HX153" s="121">
        <v>0</v>
      </c>
      <c r="HY153" s="121">
        <v>1</v>
      </c>
      <c r="HZ153" s="121">
        <v>0</v>
      </c>
      <c r="IA153" s="121">
        <v>0</v>
      </c>
      <c r="IB153" s="121">
        <v>0</v>
      </c>
      <c r="IC153" s="121">
        <v>1</v>
      </c>
      <c r="ID153" s="121">
        <v>0</v>
      </c>
      <c r="IE153" s="4" t="s">
        <v>69</v>
      </c>
      <c r="IF153" s="121">
        <v>0</v>
      </c>
      <c r="IG153" s="19"/>
      <c r="II153" s="121">
        <v>1</v>
      </c>
      <c r="IJ153" s="4" t="s">
        <v>79</v>
      </c>
      <c r="IK153" s="4" t="s">
        <v>80</v>
      </c>
      <c r="IN153" s="121">
        <v>0</v>
      </c>
      <c r="IP153" s="294"/>
      <c r="IQ153" s="24"/>
      <c r="IR153" s="24"/>
      <c r="IS153" s="170"/>
      <c r="IT153"/>
      <c r="IU153" s="170"/>
      <c r="IV153" s="274"/>
      <c r="IW153" s="170"/>
      <c r="IX153" s="170"/>
      <c r="IY153"/>
      <c r="IZ153"/>
      <c r="JA153" s="170"/>
      <c r="JB153" s="170"/>
      <c r="JC153" s="170"/>
      <c r="JD153"/>
      <c r="JE153" s="170"/>
      <c r="JF153" s="276"/>
      <c r="JG153" s="170"/>
      <c r="JH153"/>
      <c r="JI153"/>
      <c r="JJ153"/>
      <c r="JK153"/>
      <c r="JL153"/>
      <c r="JM153" s="279"/>
      <c r="JN153"/>
      <c r="JO153"/>
      <c r="JP153"/>
      <c r="JQ153"/>
      <c r="JR153" s="170"/>
      <c r="JS153" s="170"/>
      <c r="JT153" s="170"/>
      <c r="JU153" s="280"/>
      <c r="JV153" s="170"/>
      <c r="JW153" s="170"/>
      <c r="JX153"/>
      <c r="JY153" s="170"/>
      <c r="JZ153" s="170"/>
      <c r="KA153" s="170"/>
      <c r="KB153" s="170"/>
      <c r="KC153" s="170"/>
      <c r="KD153" s="170"/>
      <c r="KE153"/>
    </row>
    <row r="154" spans="1:291" s="4" customFormat="1" x14ac:dyDescent="0.25">
      <c r="A154" s="311"/>
      <c r="B154" s="15" t="s">
        <v>1458</v>
      </c>
      <c r="C154" s="17" t="s">
        <v>234</v>
      </c>
      <c r="D154" s="26">
        <v>9853286245</v>
      </c>
      <c r="E154" s="88">
        <v>43594</v>
      </c>
      <c r="F154" s="27">
        <v>43783</v>
      </c>
      <c r="G154" s="94">
        <f>DATEDIF(E154, F154, "m")</f>
        <v>6</v>
      </c>
      <c r="H154" s="16">
        <v>1</v>
      </c>
      <c r="I154" s="377">
        <v>0</v>
      </c>
      <c r="J154" s="20">
        <v>43783</v>
      </c>
      <c r="K154" s="100">
        <f t="shared" si="12"/>
        <v>6</v>
      </c>
      <c r="L154" s="121">
        <v>3</v>
      </c>
      <c r="M154" s="4" t="s">
        <v>239</v>
      </c>
      <c r="N154" s="19"/>
      <c r="O154" s="22"/>
      <c r="P154" s="16"/>
      <c r="Q154" s="11"/>
      <c r="R154" s="11"/>
      <c r="S154" s="11"/>
      <c r="T154" s="145"/>
      <c r="U154" s="130"/>
      <c r="V154" s="130"/>
      <c r="W154" s="130"/>
      <c r="X154" s="131"/>
      <c r="Y154" s="129"/>
      <c r="Z154" s="132"/>
      <c r="AA154" s="129"/>
      <c r="AB154" s="133"/>
      <c r="AC154" s="182"/>
      <c r="AD154" s="183"/>
      <c r="AE154" s="184"/>
      <c r="AF154" s="312"/>
      <c r="AG154" s="204"/>
      <c r="AH154" s="312"/>
      <c r="AI154" s="204"/>
      <c r="AJ154" s="312"/>
      <c r="AK154" s="204"/>
      <c r="AL154" s="156"/>
      <c r="AM154" s="137"/>
      <c r="AN154" s="156"/>
      <c r="AO154" s="155"/>
      <c r="AP154" s="156"/>
      <c r="AQ154" s="137"/>
      <c r="AR154" s="155"/>
      <c r="AS154" s="137"/>
      <c r="AT154" s="155"/>
      <c r="AU154" s="155"/>
      <c r="AV154" s="137"/>
      <c r="AW154" s="155"/>
      <c r="AX154" s="156"/>
      <c r="AY154" s="137"/>
      <c r="AZ154" s="137"/>
      <c r="BA154" s="137"/>
      <c r="BB154" s="156"/>
      <c r="BC154" s="155"/>
      <c r="BD154" s="137"/>
      <c r="BE154" s="137"/>
      <c r="BF154" s="137"/>
      <c r="BG154" s="137"/>
      <c r="BH154" s="138"/>
      <c r="BI154" s="137"/>
      <c r="BJ154" s="155"/>
      <c r="BK154" s="155"/>
      <c r="BL154" s="137"/>
      <c r="BM154" s="139"/>
      <c r="BN154" s="137"/>
      <c r="BO154" s="156"/>
      <c r="BP154" s="155"/>
      <c r="BQ154" s="137"/>
      <c r="BR154" s="160"/>
      <c r="BS154" s="160"/>
      <c r="BT154" s="155"/>
      <c r="BU154" s="155"/>
      <c r="BV154" s="155"/>
      <c r="BW154" s="133"/>
      <c r="BX154" s="155"/>
      <c r="BY154" s="155"/>
      <c r="BZ154" s="133"/>
      <c r="CA154" s="133"/>
      <c r="CB154" s="137"/>
      <c r="CC154" s="137"/>
      <c r="CD154" s="186"/>
      <c r="CE154" s="186"/>
      <c r="CF154" s="186"/>
      <c r="CG154" s="186"/>
      <c r="CH154" s="137"/>
      <c r="CI154" s="137"/>
      <c r="CJ154" s="137"/>
      <c r="CK154" s="138"/>
      <c r="CL154" s="137"/>
      <c r="CM154" s="137"/>
      <c r="CN154" s="186"/>
      <c r="CO154" s="137"/>
      <c r="CP154" s="137"/>
      <c r="CQ154" s="137"/>
      <c r="CR154" s="137"/>
      <c r="CS154" s="137"/>
      <c r="CT154" s="137"/>
      <c r="CU154" s="155"/>
      <c r="CV154" s="137"/>
      <c r="CW154" s="155"/>
      <c r="CX154" s="186"/>
      <c r="CY154" s="133"/>
      <c r="CZ154" s="137"/>
      <c r="DA154" s="137"/>
      <c r="DB154" s="186"/>
      <c r="DC154" s="187"/>
      <c r="DD154" s="133"/>
      <c r="DE154" s="137"/>
      <c r="DF154" s="156"/>
      <c r="DG154" s="137"/>
      <c r="DH154" s="137"/>
      <c r="DI154" s="137"/>
      <c r="DJ154" s="186"/>
      <c r="DK154" s="137"/>
      <c r="DL154" s="137"/>
      <c r="DM154" s="137"/>
      <c r="DN154" s="139"/>
      <c r="DO154" s="137"/>
      <c r="DP154" s="137"/>
      <c r="DQ154" s="137"/>
      <c r="DR154" s="133"/>
      <c r="DS154" s="186"/>
      <c r="DT154" s="160"/>
      <c r="DU154" s="160"/>
      <c r="DV154" s="160"/>
      <c r="DW154" s="160"/>
      <c r="DX154" s="186"/>
      <c r="DY154" s="138"/>
      <c r="DZ154" s="138"/>
      <c r="EA154" s="137"/>
      <c r="EB154" s="137"/>
      <c r="EC154" s="137"/>
      <c r="ED154" s="137"/>
      <c r="EE154" s="137"/>
      <c r="EF154" s="186"/>
      <c r="EG154" s="137"/>
      <c r="EH154" s="137"/>
      <c r="EI154" s="137"/>
      <c r="EJ154" s="137"/>
      <c r="EK154" s="137"/>
      <c r="EL154" s="137"/>
      <c r="EM154" s="137"/>
      <c r="EN154" s="137"/>
      <c r="EO154" s="137"/>
      <c r="EP154" s="137"/>
      <c r="EQ154" s="137"/>
      <c r="ER154" s="137"/>
      <c r="ES154" s="137"/>
      <c r="ET154" s="137"/>
      <c r="EU154" s="137"/>
      <c r="EV154" s="137"/>
      <c r="EW154" s="137"/>
      <c r="EX154" s="137"/>
      <c r="EY154" s="137"/>
      <c r="EZ154" s="137"/>
      <c r="FA154" s="137"/>
      <c r="FB154" s="186"/>
      <c r="FC154" s="137"/>
      <c r="FD154" s="137"/>
      <c r="FE154" s="137"/>
      <c r="FF154" s="137"/>
      <c r="FG154" s="137"/>
      <c r="FH154" s="153"/>
      <c r="FI154" s="153"/>
      <c r="FJ154" s="5"/>
      <c r="GZ154" s="372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 s="5" t="s">
        <v>236</v>
      </c>
      <c r="HP154" s="121">
        <v>21</v>
      </c>
      <c r="HQ154" s="27">
        <v>43594</v>
      </c>
      <c r="HR154" s="27"/>
      <c r="HS154" s="27">
        <v>43783</v>
      </c>
      <c r="HT154" s="121">
        <v>6</v>
      </c>
      <c r="HU154" s="121">
        <v>1</v>
      </c>
      <c r="HV154" s="121">
        <v>0</v>
      </c>
      <c r="HW154" s="121">
        <v>0</v>
      </c>
      <c r="HX154" s="121">
        <v>0</v>
      </c>
      <c r="HY154" s="121">
        <v>1</v>
      </c>
      <c r="HZ154" s="121">
        <v>0</v>
      </c>
      <c r="IA154" s="121">
        <v>0</v>
      </c>
      <c r="IB154" s="121"/>
      <c r="IC154" s="121">
        <v>0</v>
      </c>
      <c r="ID154" s="121">
        <v>0</v>
      </c>
      <c r="IE154" s="4" t="s">
        <v>69</v>
      </c>
      <c r="IF154" s="121">
        <v>0</v>
      </c>
      <c r="IG154" s="19"/>
      <c r="II154" s="121">
        <v>0</v>
      </c>
      <c r="IJ154" s="4" t="s">
        <v>63</v>
      </c>
      <c r="IN154" s="121">
        <v>1</v>
      </c>
      <c r="IP154" s="294"/>
      <c r="IQ154" s="24"/>
      <c r="IR154" s="24"/>
      <c r="IS154" s="170"/>
      <c r="IT154"/>
      <c r="IU154" s="170"/>
      <c r="IV154" s="274"/>
      <c r="IW154" s="170"/>
      <c r="IX154" s="170"/>
      <c r="IY154"/>
      <c r="IZ154"/>
      <c r="JA154" s="170"/>
      <c r="JB154" s="170"/>
      <c r="JC154" s="170"/>
      <c r="JD154"/>
      <c r="JE154" s="170"/>
      <c r="JF154" s="276"/>
      <c r="JG154" s="170"/>
      <c r="JH154"/>
      <c r="JI154"/>
      <c r="JJ154"/>
      <c r="JK154"/>
      <c r="JL154"/>
      <c r="JM154" s="279"/>
      <c r="JN154"/>
      <c r="JO154"/>
      <c r="JP154"/>
      <c r="JQ154"/>
      <c r="JR154" s="170"/>
      <c r="JS154" s="170"/>
      <c r="JT154" s="170"/>
      <c r="JU154" s="280"/>
      <c r="JV154" s="170"/>
      <c r="JW154" s="170"/>
      <c r="JX154"/>
      <c r="JY154" s="170"/>
      <c r="JZ154" s="170"/>
      <c r="KA154" s="170"/>
      <c r="KB154" s="170"/>
      <c r="KC154" s="170"/>
      <c r="KD154" s="170"/>
      <c r="KE154"/>
    </row>
    <row r="155" spans="1:291" s="4" customFormat="1" x14ac:dyDescent="0.25">
      <c r="A155" s="311"/>
      <c r="B155" s="15" t="s">
        <v>1458</v>
      </c>
      <c r="C155" s="17" t="s">
        <v>234</v>
      </c>
      <c r="D155" s="26" t="s">
        <v>240</v>
      </c>
      <c r="E155" s="88">
        <v>43594</v>
      </c>
      <c r="F155" s="23"/>
      <c r="G155" s="94"/>
      <c r="H155" s="51"/>
      <c r="I155" s="377">
        <v>0</v>
      </c>
      <c r="J155" s="20">
        <v>43985</v>
      </c>
      <c r="K155" s="100">
        <f t="shared" si="12"/>
        <v>12</v>
      </c>
      <c r="L155" s="121">
        <v>4</v>
      </c>
      <c r="M155" s="4" t="s">
        <v>241</v>
      </c>
      <c r="N155" s="19">
        <v>293</v>
      </c>
      <c r="O155" s="22"/>
      <c r="P155" s="16">
        <v>3</v>
      </c>
      <c r="Q155" s="11"/>
      <c r="R155" s="11"/>
      <c r="S155" s="11"/>
      <c r="T155" s="145">
        <v>12873</v>
      </c>
      <c r="U155" s="130" t="s">
        <v>236</v>
      </c>
      <c r="V155" s="130" t="s">
        <v>236</v>
      </c>
      <c r="W155" s="130" t="s">
        <v>1047</v>
      </c>
      <c r="X155" s="131">
        <v>9853286245</v>
      </c>
      <c r="Y155" s="129">
        <f ca="1">ROUNDDOWN(YEARFRAC(DATE(IF(VALUE(LEFT(X155,2))&lt;VALUE(RIGHT(YEAR(TODAY()),2)),"20","19")&amp;LEFT(X155,2),IF(VALUE(MID(X155,3,1))&gt;4,MID(X155,3,2)-50,MID(X155,3,2)),MID(X155,5,2)),Z155,1),0)</f>
        <v>22</v>
      </c>
      <c r="Z155" s="132">
        <v>43985</v>
      </c>
      <c r="AA155" s="129">
        <v>2</v>
      </c>
      <c r="AB155" s="133">
        <v>11</v>
      </c>
      <c r="AC155" s="134" t="s">
        <v>53</v>
      </c>
      <c r="AD155" s="183" t="s">
        <v>1022</v>
      </c>
      <c r="AE155" s="136" t="s">
        <v>1316</v>
      </c>
      <c r="AF155" s="185">
        <v>20.7</v>
      </c>
      <c r="AG155" s="185">
        <v>9.5</v>
      </c>
      <c r="AH155" s="185">
        <v>69</v>
      </c>
      <c r="AI155" s="185">
        <v>0.5</v>
      </c>
      <c r="AJ155" s="185">
        <v>0.3</v>
      </c>
      <c r="AK155" s="185">
        <v>7.38</v>
      </c>
      <c r="AL155" s="137">
        <v>24.6</v>
      </c>
      <c r="AM155" s="137">
        <v>74.3</v>
      </c>
      <c r="AN155" s="156">
        <v>25.5</v>
      </c>
      <c r="AO155" s="155">
        <v>74.5</v>
      </c>
      <c r="AP155" s="156">
        <v>0.34228187919463088</v>
      </c>
      <c r="AQ155" s="137">
        <v>4.47</v>
      </c>
      <c r="AR155" s="137">
        <v>3.16</v>
      </c>
      <c r="AS155" s="137">
        <v>3.1</v>
      </c>
      <c r="AT155" s="155">
        <v>22.7</v>
      </c>
      <c r="AU155" s="155">
        <v>25.7</v>
      </c>
      <c r="AV155" s="137">
        <v>8.3699999999999992</v>
      </c>
      <c r="AW155" s="137">
        <v>28</v>
      </c>
      <c r="AX155" s="137">
        <v>30.5</v>
      </c>
      <c r="AY155" s="155">
        <v>40.4</v>
      </c>
      <c r="AZ155" s="137">
        <v>1.1399999999999999</v>
      </c>
      <c r="BA155" s="137">
        <v>19.5</v>
      </c>
      <c r="BB155" s="137">
        <v>7.5</v>
      </c>
      <c r="BC155" s="155">
        <v>84.5</v>
      </c>
      <c r="BD155" s="137">
        <v>0.54</v>
      </c>
      <c r="BE155" s="137">
        <v>15</v>
      </c>
      <c r="BF155" s="137">
        <v>42.2</v>
      </c>
      <c r="BG155" s="137">
        <v>25.8</v>
      </c>
      <c r="BH155" s="138">
        <v>1920</v>
      </c>
      <c r="BI155" s="137">
        <v>8.1</v>
      </c>
      <c r="BJ155" s="155">
        <v>25</v>
      </c>
      <c r="BK155" s="155">
        <v>19.2</v>
      </c>
      <c r="BL155" s="137">
        <v>79.400000000000006</v>
      </c>
      <c r="BM155" s="139">
        <v>2.1000000000000001E-2</v>
      </c>
      <c r="BN155" s="137">
        <v>6.1</v>
      </c>
      <c r="BO155" s="137">
        <v>88.87</v>
      </c>
      <c r="BP155" s="137">
        <v>4.0199999999999996</v>
      </c>
      <c r="BQ155" s="137">
        <v>7.08</v>
      </c>
      <c r="BR155" s="133">
        <v>3213</v>
      </c>
      <c r="BS155" s="138">
        <f>CY155/9</f>
        <v>1657.5555555555557</v>
      </c>
      <c r="BT155" s="137">
        <v>44.5</v>
      </c>
      <c r="BU155" s="137">
        <v>10.1</v>
      </c>
      <c r="BV155" s="137">
        <v>67.099999999999994</v>
      </c>
      <c r="BW155" s="133">
        <v>3253</v>
      </c>
      <c r="BX155" s="137">
        <v>18</v>
      </c>
      <c r="BY155" s="155">
        <v>78.400000000000006</v>
      </c>
      <c r="BZ155" s="133" t="s">
        <v>1023</v>
      </c>
      <c r="CA155" s="133">
        <v>9475</v>
      </c>
      <c r="CB155" s="137">
        <v>1.67</v>
      </c>
      <c r="CC155" s="137">
        <v>0.13</v>
      </c>
      <c r="CD155" s="186" t="s">
        <v>1275</v>
      </c>
      <c r="CE155" s="186">
        <f>AL155+BN155+BV155+CC155+CB155</f>
        <v>99.6</v>
      </c>
      <c r="CF155" s="186" t="s">
        <v>1275</v>
      </c>
      <c r="CG155" s="186">
        <f>AM155+BI155+BE155+(DC155*100/AL155)+(CC155*100/AL155)</f>
        <v>97.981300813008119</v>
      </c>
      <c r="CH155" s="156">
        <v>1.62</v>
      </c>
      <c r="CI155" s="156">
        <f>CH155*100/AM155</f>
        <v>2.1803499327052491</v>
      </c>
      <c r="CJ155" s="186"/>
      <c r="CK155" s="195"/>
      <c r="CL155" s="186"/>
      <c r="CM155" s="186"/>
      <c r="CN155" s="186" t="s">
        <v>1275</v>
      </c>
      <c r="CO155" s="156">
        <v>0.17</v>
      </c>
      <c r="CP155" s="137">
        <v>4.8600000000000003</v>
      </c>
      <c r="CQ155" s="137">
        <v>24.7</v>
      </c>
      <c r="CR155" s="137">
        <v>42.1</v>
      </c>
      <c r="CS155" s="137">
        <v>13.1</v>
      </c>
      <c r="CT155" s="137">
        <v>20.100000000000001</v>
      </c>
      <c r="CU155" s="155">
        <v>71.400000000000006</v>
      </c>
      <c r="CV155" s="137">
        <v>0.54</v>
      </c>
      <c r="CW155" s="137"/>
      <c r="CX155" s="186" t="s">
        <v>1275</v>
      </c>
      <c r="CY155" s="133">
        <v>14918</v>
      </c>
      <c r="CZ155" s="137">
        <v>2.2999999999999998</v>
      </c>
      <c r="DA155" s="137"/>
      <c r="DB155" s="186" t="s">
        <v>1275</v>
      </c>
      <c r="DC155" s="187">
        <v>1.2999999999999999E-2</v>
      </c>
      <c r="DD155" s="133">
        <v>50296</v>
      </c>
      <c r="DE155" s="155">
        <v>60.4</v>
      </c>
      <c r="DF155" s="137">
        <v>22.5</v>
      </c>
      <c r="DG155" s="137">
        <v>1.79</v>
      </c>
      <c r="DH155" s="137">
        <v>1.6600000000000001</v>
      </c>
      <c r="DI155" s="137"/>
      <c r="DJ155" s="186" t="s">
        <v>1275</v>
      </c>
      <c r="DK155" s="156">
        <v>6.9000000000000006E-2</v>
      </c>
      <c r="DL155" s="137">
        <v>42.2</v>
      </c>
      <c r="DM155" s="137">
        <v>57.8</v>
      </c>
      <c r="DN155" s="187">
        <v>0</v>
      </c>
      <c r="DO155" s="137">
        <v>16.899999999999999</v>
      </c>
      <c r="DP155" s="137"/>
      <c r="DQ155" s="137"/>
      <c r="DR155" s="133"/>
      <c r="DS155" s="186" t="s">
        <v>1275</v>
      </c>
      <c r="DT155" s="160">
        <v>17025</v>
      </c>
      <c r="DU155" s="133">
        <v>3405</v>
      </c>
      <c r="DV155" s="133"/>
      <c r="DW155" s="133"/>
      <c r="DX155" s="186" t="s">
        <v>1275</v>
      </c>
      <c r="DY155" s="138">
        <f>AK155*AN155*AM155*AL155/1000</f>
        <v>343.9699182</v>
      </c>
      <c r="DZ155" s="138">
        <f>AK155*AM155*AO155*AL155/1000</f>
        <v>1004.9317218</v>
      </c>
      <c r="EA155" s="137"/>
      <c r="EB155" s="137"/>
      <c r="EC155" s="137"/>
      <c r="ED155" s="137"/>
      <c r="EE155" s="137"/>
      <c r="EF155" s="186" t="s">
        <v>1275</v>
      </c>
      <c r="EG155" s="137" t="s">
        <v>1023</v>
      </c>
      <c r="EH155" s="137" t="s">
        <v>1023</v>
      </c>
      <c r="EI155" s="137" t="s">
        <v>1023</v>
      </c>
      <c r="EJ155" s="137" t="s">
        <v>1023</v>
      </c>
      <c r="EK155" s="137" t="s">
        <v>1023</v>
      </c>
      <c r="EL155" s="137" t="s">
        <v>1023</v>
      </c>
      <c r="EM155" s="137" t="s">
        <v>1023</v>
      </c>
      <c r="EN155" s="137" t="s">
        <v>1023</v>
      </c>
      <c r="EO155" s="137" t="s">
        <v>1023</v>
      </c>
      <c r="EP155" s="137" t="s">
        <v>1023</v>
      </c>
      <c r="EQ155" s="137" t="s">
        <v>1023</v>
      </c>
      <c r="ER155" s="137" t="s">
        <v>1023</v>
      </c>
      <c r="ES155" s="137" t="s">
        <v>1023</v>
      </c>
      <c r="ET155" s="137" t="s">
        <v>1023</v>
      </c>
      <c r="EU155" s="137" t="s">
        <v>1023</v>
      </c>
      <c r="EV155" s="137" t="s">
        <v>1023</v>
      </c>
      <c r="EW155" s="137" t="s">
        <v>1023</v>
      </c>
      <c r="EX155" s="137" t="s">
        <v>1023</v>
      </c>
      <c r="EY155" s="137" t="s">
        <v>1023</v>
      </c>
      <c r="EZ155" s="137" t="s">
        <v>1023</v>
      </c>
      <c r="FA155" s="137" t="s">
        <v>1023</v>
      </c>
      <c r="FB155" s="186" t="s">
        <v>1275</v>
      </c>
      <c r="FC155" s="137"/>
      <c r="FD155" s="137"/>
      <c r="FE155" s="137"/>
      <c r="FF155" s="137"/>
      <c r="FG155" s="137"/>
      <c r="FH155" s="153"/>
      <c r="FI155" s="153"/>
      <c r="FJ155" s="380" t="s">
        <v>241</v>
      </c>
      <c r="FK155" t="s">
        <v>33</v>
      </c>
      <c r="FL155" t="s">
        <v>1667</v>
      </c>
      <c r="FM155" t="s">
        <v>1665</v>
      </c>
      <c r="FN155" t="s">
        <v>1659</v>
      </c>
      <c r="FO155" t="s">
        <v>1658</v>
      </c>
      <c r="FP155" t="s">
        <v>1665</v>
      </c>
      <c r="FQ155" t="s">
        <v>1659</v>
      </c>
      <c r="FR155" t="s">
        <v>1667</v>
      </c>
      <c r="FS155" t="s">
        <v>1666</v>
      </c>
      <c r="FT155" t="s">
        <v>1659</v>
      </c>
      <c r="FU155" t="s">
        <v>1659</v>
      </c>
      <c r="FV155" t="s">
        <v>1662</v>
      </c>
      <c r="FW155" t="s">
        <v>1665</v>
      </c>
      <c r="FX155" t="s">
        <v>1661</v>
      </c>
      <c r="FY155" t="s">
        <v>1661</v>
      </c>
      <c r="FZ155" t="s">
        <v>1658</v>
      </c>
      <c r="GA155" t="s">
        <v>33</v>
      </c>
      <c r="GB155" t="s">
        <v>1659</v>
      </c>
      <c r="GC155" t="s">
        <v>1660</v>
      </c>
      <c r="GD155" t="s">
        <v>33</v>
      </c>
      <c r="GE155" t="s">
        <v>1660</v>
      </c>
      <c r="GF155" t="s">
        <v>1665</v>
      </c>
      <c r="GG155" t="s">
        <v>33</v>
      </c>
      <c r="GH155" t="s">
        <v>1663</v>
      </c>
      <c r="GI155" t="s">
        <v>1662</v>
      </c>
      <c r="GJ155" t="s">
        <v>33</v>
      </c>
      <c r="GK155" t="s">
        <v>33</v>
      </c>
      <c r="GL155" t="s">
        <v>86</v>
      </c>
      <c r="GM155" t="s">
        <v>1659</v>
      </c>
      <c r="GN155" t="s">
        <v>1659</v>
      </c>
      <c r="GO155" t="s">
        <v>1662</v>
      </c>
      <c r="GP155" t="s">
        <v>86</v>
      </c>
      <c r="GQ155" t="s">
        <v>1662</v>
      </c>
      <c r="GR155" t="s">
        <v>33</v>
      </c>
      <c r="GS155" t="s">
        <v>1666</v>
      </c>
      <c r="GT155" t="s">
        <v>86</v>
      </c>
      <c r="GU155" t="s">
        <v>1661</v>
      </c>
      <c r="GV155" t="s">
        <v>1662</v>
      </c>
      <c r="GW155" t="s">
        <v>1662</v>
      </c>
      <c r="GX155" t="s">
        <v>33</v>
      </c>
      <c r="GY155" t="s">
        <v>1660</v>
      </c>
      <c r="GZ155" s="372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 s="5"/>
      <c r="HP155" s="17"/>
      <c r="HQ155" s="23"/>
      <c r="HR155" s="23"/>
      <c r="HS155" s="23"/>
      <c r="HT155" s="17"/>
      <c r="HU155" s="17"/>
      <c r="HV155" s="24"/>
      <c r="HW155" s="24"/>
      <c r="HX155" s="24"/>
      <c r="HY155" s="24"/>
      <c r="HZ155" s="24"/>
      <c r="IA155" s="24"/>
      <c r="IB155" s="24"/>
      <c r="IC155" s="24"/>
      <c r="ID155" s="24"/>
      <c r="IE155" s="24"/>
      <c r="IF155" s="24"/>
      <c r="IG155" s="24"/>
      <c r="IH155" s="24"/>
      <c r="II155" s="24"/>
      <c r="IJ155" s="24"/>
      <c r="IK155" s="24"/>
      <c r="IL155" s="24"/>
      <c r="IM155" s="24"/>
      <c r="IN155" s="25"/>
      <c r="IO155" s="25"/>
      <c r="IP155" s="294"/>
      <c r="IQ155" s="24"/>
      <c r="IR155" s="24"/>
      <c r="IS155" s="170"/>
      <c r="IT155"/>
      <c r="IU155" s="170"/>
      <c r="IV155" s="274"/>
      <c r="IW155" s="170"/>
      <c r="IX155" s="170"/>
      <c r="IY155"/>
      <c r="IZ155"/>
      <c r="JA155" s="170"/>
      <c r="JB155" s="170"/>
      <c r="JC155" s="170"/>
      <c r="JD155"/>
      <c r="JE155" s="170"/>
      <c r="JF155" s="276"/>
      <c r="JG155" s="170"/>
      <c r="JH155"/>
      <c r="JI155"/>
      <c r="JJ155"/>
      <c r="JK155"/>
      <c r="JL155"/>
      <c r="JM155" s="279"/>
      <c r="JN155"/>
      <c r="JO155"/>
      <c r="JP155"/>
      <c r="JQ155"/>
      <c r="JR155" s="170"/>
      <c r="JS155" s="170"/>
      <c r="JT155" s="170"/>
      <c r="JU155" s="280"/>
      <c r="JV155" s="170"/>
      <c r="JW155" s="170"/>
      <c r="JX155"/>
      <c r="JY155" s="170"/>
      <c r="JZ155" s="170"/>
      <c r="KA155" s="170"/>
      <c r="KB155" s="170"/>
      <c r="KC155" s="170"/>
      <c r="KD155" s="170"/>
      <c r="KE155"/>
    </row>
    <row r="156" spans="1:291" s="4" customFormat="1" x14ac:dyDescent="0.25">
      <c r="A156" s="311"/>
      <c r="B156" s="15" t="s">
        <v>1458</v>
      </c>
      <c r="C156" s="17" t="s">
        <v>234</v>
      </c>
      <c r="D156" s="26" t="s">
        <v>240</v>
      </c>
      <c r="E156" s="88">
        <v>43594</v>
      </c>
      <c r="F156" s="27">
        <v>43986</v>
      </c>
      <c r="G156" s="94">
        <f>DATEDIF(E156, F156, "m")</f>
        <v>12</v>
      </c>
      <c r="H156" s="16">
        <v>1</v>
      </c>
      <c r="I156" s="377">
        <v>0</v>
      </c>
      <c r="J156" s="20">
        <v>43986</v>
      </c>
      <c r="K156" s="100">
        <f t="shared" si="12"/>
        <v>12</v>
      </c>
      <c r="L156" s="121">
        <v>5</v>
      </c>
      <c r="M156" s="4" t="s">
        <v>242</v>
      </c>
      <c r="N156" s="19"/>
      <c r="O156" s="22"/>
      <c r="P156" s="16">
        <v>3</v>
      </c>
      <c r="Q156" s="11"/>
      <c r="R156" s="11"/>
      <c r="S156" s="11">
        <v>10</v>
      </c>
      <c r="T156" s="145"/>
      <c r="U156" s="130"/>
      <c r="V156" s="130"/>
      <c r="W156" s="130"/>
      <c r="X156" s="131"/>
      <c r="Y156" s="129"/>
      <c r="Z156" s="132"/>
      <c r="AA156" s="129"/>
      <c r="AB156" s="133"/>
      <c r="AC156" s="134"/>
      <c r="AD156" s="183"/>
      <c r="AE156" s="136"/>
      <c r="AF156" s="204"/>
      <c r="AG156" s="204"/>
      <c r="AH156" s="204"/>
      <c r="AI156" s="204"/>
      <c r="AJ156" s="204"/>
      <c r="AK156" s="204"/>
      <c r="AL156" s="137"/>
      <c r="AM156" s="137"/>
      <c r="AN156" s="156"/>
      <c r="AO156" s="155"/>
      <c r="AP156" s="156"/>
      <c r="AQ156" s="137"/>
      <c r="AR156" s="137"/>
      <c r="AS156" s="137"/>
      <c r="AT156" s="155"/>
      <c r="AU156" s="155"/>
      <c r="AV156" s="137"/>
      <c r="AW156" s="137"/>
      <c r="AX156" s="137"/>
      <c r="AY156" s="155"/>
      <c r="AZ156" s="137"/>
      <c r="BA156" s="137"/>
      <c r="BB156" s="137"/>
      <c r="BC156" s="155"/>
      <c r="BD156" s="137"/>
      <c r="BE156" s="137"/>
      <c r="BF156" s="137"/>
      <c r="BG156" s="137"/>
      <c r="BH156" s="138"/>
      <c r="BI156" s="137"/>
      <c r="BJ156" s="155"/>
      <c r="BK156" s="155"/>
      <c r="BL156" s="137"/>
      <c r="BM156" s="139"/>
      <c r="BN156" s="137"/>
      <c r="BO156" s="137"/>
      <c r="BP156" s="137"/>
      <c r="BQ156" s="137"/>
      <c r="BR156" s="133"/>
      <c r="BS156" s="138"/>
      <c r="BT156" s="137"/>
      <c r="BU156" s="137"/>
      <c r="BV156" s="137"/>
      <c r="BW156" s="133"/>
      <c r="BX156" s="137"/>
      <c r="BY156" s="155"/>
      <c r="BZ156" s="133"/>
      <c r="CA156" s="133"/>
      <c r="CB156" s="137"/>
      <c r="CC156" s="137"/>
      <c r="CD156" s="186"/>
      <c r="CE156" s="186"/>
      <c r="CF156" s="186"/>
      <c r="CG156" s="186"/>
      <c r="CH156" s="156"/>
      <c r="CI156" s="156"/>
      <c r="CJ156" s="186"/>
      <c r="CK156" s="195"/>
      <c r="CL156" s="186"/>
      <c r="CM156" s="186"/>
      <c r="CN156" s="186"/>
      <c r="CO156" s="156"/>
      <c r="CP156" s="137"/>
      <c r="CQ156" s="137"/>
      <c r="CR156" s="137"/>
      <c r="CS156" s="137"/>
      <c r="CT156" s="137"/>
      <c r="CU156" s="155"/>
      <c r="CV156" s="137"/>
      <c r="CW156" s="137"/>
      <c r="CX156" s="186"/>
      <c r="CY156" s="133"/>
      <c r="CZ156" s="137"/>
      <c r="DA156" s="137"/>
      <c r="DB156" s="186"/>
      <c r="DC156" s="187"/>
      <c r="DD156" s="133"/>
      <c r="DE156" s="155"/>
      <c r="DF156" s="137"/>
      <c r="DG156" s="137"/>
      <c r="DH156" s="137"/>
      <c r="DI156" s="137"/>
      <c r="DJ156" s="186"/>
      <c r="DK156" s="156"/>
      <c r="DL156" s="137"/>
      <c r="DM156" s="137"/>
      <c r="DN156" s="187"/>
      <c r="DO156" s="137"/>
      <c r="DP156" s="137"/>
      <c r="DQ156" s="137"/>
      <c r="DR156" s="133"/>
      <c r="DS156" s="186"/>
      <c r="DT156" s="160"/>
      <c r="DU156" s="133"/>
      <c r="DV156" s="133"/>
      <c r="DW156" s="133"/>
      <c r="DX156" s="186"/>
      <c r="DY156" s="138"/>
      <c r="DZ156" s="138"/>
      <c r="EA156" s="137"/>
      <c r="EB156" s="137"/>
      <c r="EC156" s="137"/>
      <c r="ED156" s="137"/>
      <c r="EE156" s="137"/>
      <c r="EF156" s="186"/>
      <c r="EG156" s="137"/>
      <c r="EH156" s="137"/>
      <c r="EI156" s="137"/>
      <c r="EJ156" s="137"/>
      <c r="EK156" s="137"/>
      <c r="EL156" s="137"/>
      <c r="EM156" s="137"/>
      <c r="EN156" s="137"/>
      <c r="EO156" s="137"/>
      <c r="EP156" s="137"/>
      <c r="EQ156" s="137"/>
      <c r="ER156" s="137"/>
      <c r="ES156" s="137"/>
      <c r="ET156" s="137"/>
      <c r="EU156" s="137"/>
      <c r="EV156" s="137"/>
      <c r="EW156" s="137"/>
      <c r="EX156" s="137"/>
      <c r="EY156" s="137"/>
      <c r="EZ156" s="137"/>
      <c r="FA156" s="137"/>
      <c r="FB156" s="186"/>
      <c r="FC156" s="137"/>
      <c r="FD156" s="137"/>
      <c r="FE156" s="137"/>
      <c r="FF156" s="137"/>
      <c r="FG156" s="137"/>
      <c r="FH156" s="153"/>
      <c r="FI156" s="153"/>
      <c r="FJ156" s="5"/>
      <c r="GZ156" s="371" t="s">
        <v>242</v>
      </c>
      <c r="HA156" s="369" t="s">
        <v>1712</v>
      </c>
      <c r="HB156" s="356">
        <v>1.23</v>
      </c>
      <c r="HC156" s="356">
        <v>9.74</v>
      </c>
      <c r="HD156" s="356">
        <v>107.77000000000001</v>
      </c>
      <c r="HE156" s="356">
        <v>6.66</v>
      </c>
      <c r="HF156" s="356">
        <v>33.630000000000003</v>
      </c>
      <c r="HG156" s="356">
        <v>117.06</v>
      </c>
      <c r="HH156" s="356">
        <v>8.86</v>
      </c>
      <c r="HI156" s="356">
        <v>2.2000000000000002</v>
      </c>
      <c r="HJ156" s="356">
        <v>7.95</v>
      </c>
      <c r="HK156" s="356">
        <v>3.0799999999999996</v>
      </c>
      <c r="HL156" s="356">
        <v>11.180000000000001</v>
      </c>
      <c r="HM156" s="356">
        <v>10.76</v>
      </c>
      <c r="HN156" s="357">
        <v>30.12</v>
      </c>
      <c r="HO156" s="5" t="s">
        <v>236</v>
      </c>
      <c r="HP156" s="121">
        <v>21</v>
      </c>
      <c r="HQ156" s="27">
        <v>43594</v>
      </c>
      <c r="HR156" s="27"/>
      <c r="HS156" s="27">
        <v>43986</v>
      </c>
      <c r="HT156" s="121">
        <v>12</v>
      </c>
      <c r="HU156" s="121">
        <v>1</v>
      </c>
      <c r="HV156" s="121">
        <v>0</v>
      </c>
      <c r="HW156" s="121">
        <v>0</v>
      </c>
      <c r="HX156" s="121">
        <v>0</v>
      </c>
      <c r="HY156" s="121">
        <v>1</v>
      </c>
      <c r="HZ156" s="121">
        <v>0</v>
      </c>
      <c r="IA156" s="121">
        <v>0</v>
      </c>
      <c r="IB156" s="121">
        <v>0</v>
      </c>
      <c r="IC156" s="121">
        <v>0</v>
      </c>
      <c r="ID156" s="121">
        <v>0</v>
      </c>
      <c r="IE156" s="4" t="s">
        <v>83</v>
      </c>
      <c r="IF156" s="121">
        <v>0</v>
      </c>
      <c r="IG156" s="19"/>
      <c r="II156" s="121">
        <v>0</v>
      </c>
      <c r="IJ156" s="4" t="s">
        <v>63</v>
      </c>
      <c r="IN156" s="121">
        <v>1</v>
      </c>
      <c r="IP156" s="294"/>
      <c r="IQ156" s="24"/>
      <c r="IR156" s="24"/>
      <c r="IS156" s="170"/>
      <c r="IT156"/>
      <c r="IU156" s="170"/>
      <c r="IV156" s="274"/>
      <c r="IW156" s="170"/>
      <c r="IX156" s="170"/>
      <c r="IY156"/>
      <c r="IZ156"/>
      <c r="JA156" s="170"/>
      <c r="JB156" s="170"/>
      <c r="JC156" s="170"/>
      <c r="JD156"/>
      <c r="JE156" s="170"/>
      <c r="JF156" s="276"/>
      <c r="JG156" s="170"/>
      <c r="JH156"/>
      <c r="JI156"/>
      <c r="JJ156"/>
      <c r="JK156"/>
      <c r="JL156"/>
      <c r="JM156" s="279"/>
      <c r="JN156"/>
      <c r="JO156"/>
      <c r="JP156"/>
      <c r="JQ156"/>
      <c r="JR156" s="170"/>
      <c r="JS156" s="170"/>
      <c r="JT156" s="170"/>
      <c r="JU156" s="280"/>
      <c r="JV156" s="170"/>
      <c r="JW156" s="170"/>
      <c r="JX156"/>
      <c r="JY156" s="170"/>
      <c r="JZ156" s="170"/>
      <c r="KA156" s="170"/>
      <c r="KB156" s="170"/>
      <c r="KC156" s="170"/>
      <c r="KD156" s="170"/>
      <c r="KE156"/>
    </row>
    <row r="157" spans="1:291" s="4" customFormat="1" x14ac:dyDescent="0.25">
      <c r="A157" s="311"/>
      <c r="B157" s="15" t="s">
        <v>1458</v>
      </c>
      <c r="C157" s="17" t="s">
        <v>234</v>
      </c>
      <c r="D157" s="26" t="s">
        <v>240</v>
      </c>
      <c r="E157" s="88">
        <v>43594</v>
      </c>
      <c r="F157" s="23"/>
      <c r="G157" s="94"/>
      <c r="H157" s="51"/>
      <c r="I157" s="377">
        <v>0</v>
      </c>
      <c r="J157" s="20">
        <v>44137</v>
      </c>
      <c r="K157" s="100">
        <f t="shared" si="12"/>
        <v>17</v>
      </c>
      <c r="L157" s="121">
        <v>6</v>
      </c>
      <c r="M157" s="4" t="s">
        <v>243</v>
      </c>
      <c r="N157" s="19">
        <v>290</v>
      </c>
      <c r="O157" s="22"/>
      <c r="P157" s="16">
        <v>3</v>
      </c>
      <c r="Q157" s="121"/>
      <c r="R157" s="121"/>
      <c r="S157" s="121"/>
      <c r="T157" s="145">
        <v>13678</v>
      </c>
      <c r="U157" s="130" t="s">
        <v>236</v>
      </c>
      <c r="V157" s="130" t="s">
        <v>236</v>
      </c>
      <c r="W157" s="130" t="s">
        <v>1047</v>
      </c>
      <c r="X157" s="131">
        <v>9853286245</v>
      </c>
      <c r="Y157" s="129">
        <f ca="1">ROUNDDOWN(YEARFRAC(DATE(IF(VALUE(LEFT(X157,2))&lt;VALUE(RIGHT(YEAR(TODAY()),2)),"20","19")&amp;LEFT(X157,2),IF(VALUE(MID(X157,3,1))&gt;4,MID(X157,3,2)-50,MID(X157,3,2)),MID(X157,5,2)),Z157,1),0)</f>
        <v>22</v>
      </c>
      <c r="Z157" s="132">
        <v>44137</v>
      </c>
      <c r="AA157" s="129">
        <v>3</v>
      </c>
      <c r="AB157" s="133">
        <v>16</v>
      </c>
      <c r="AC157" s="134" t="s">
        <v>53</v>
      </c>
      <c r="AD157" s="135" t="s">
        <v>1022</v>
      </c>
      <c r="AE157" s="136" t="s">
        <v>1332</v>
      </c>
      <c r="AF157" s="200">
        <v>23.1</v>
      </c>
      <c r="AG157" s="200">
        <v>16.3</v>
      </c>
      <c r="AH157" s="200">
        <v>58.1</v>
      </c>
      <c r="AI157" s="200">
        <v>2.1</v>
      </c>
      <c r="AJ157" s="200">
        <v>0.4</v>
      </c>
      <c r="AK157" s="200">
        <v>4.67</v>
      </c>
      <c r="AL157" s="137">
        <v>22</v>
      </c>
      <c r="AM157" s="137">
        <v>77.099999999999994</v>
      </c>
      <c r="AN157" s="156">
        <v>34.299999999999997</v>
      </c>
      <c r="AO157" s="155">
        <v>65.7</v>
      </c>
      <c r="AP157" s="156">
        <f>AN157/AO157</f>
        <v>0.52207001522070007</v>
      </c>
      <c r="AQ157" s="137">
        <v>7.11</v>
      </c>
      <c r="AR157" s="137">
        <v>9.85</v>
      </c>
      <c r="AS157" s="137">
        <v>2.92</v>
      </c>
      <c r="AT157" s="155">
        <v>22.9</v>
      </c>
      <c r="AU157" s="155">
        <v>25.3</v>
      </c>
      <c r="AV157" s="137">
        <v>13.2</v>
      </c>
      <c r="AW157" s="137">
        <v>23.8</v>
      </c>
      <c r="AX157" s="137">
        <v>33.700000000000003</v>
      </c>
      <c r="AY157" s="137">
        <v>41</v>
      </c>
      <c r="AZ157" s="137">
        <v>1.44</v>
      </c>
      <c r="BA157" s="137">
        <v>21.5</v>
      </c>
      <c r="BB157" s="137">
        <v>7.11</v>
      </c>
      <c r="BC157" s="137">
        <v>45.4</v>
      </c>
      <c r="BD157" s="137">
        <v>0.31</v>
      </c>
      <c r="BE157" s="137">
        <v>9.41</v>
      </c>
      <c r="BF157" s="137">
        <f>DL157+DN157</f>
        <v>24.54</v>
      </c>
      <c r="BG157" s="137">
        <v>18.600000000000001</v>
      </c>
      <c r="BH157" s="138">
        <v>3374</v>
      </c>
      <c r="BI157" s="137">
        <v>9.2899999999999991</v>
      </c>
      <c r="BJ157" s="137">
        <v>29.6</v>
      </c>
      <c r="BK157" s="137">
        <v>25.3</v>
      </c>
      <c r="BL157" s="137">
        <v>81.7</v>
      </c>
      <c r="BM157" s="139">
        <v>1.4E-2</v>
      </c>
      <c r="BN157" s="137">
        <v>16.8</v>
      </c>
      <c r="BO157" s="137">
        <v>84.600000000000009</v>
      </c>
      <c r="BP157" s="137">
        <v>12.1</v>
      </c>
      <c r="BQ157" s="137">
        <v>3.28</v>
      </c>
      <c r="BR157" s="138">
        <v>6736</v>
      </c>
      <c r="BS157" s="138">
        <f>CY157/9</f>
        <v>2213.7777777777778</v>
      </c>
      <c r="BT157" s="137">
        <v>54</v>
      </c>
      <c r="BU157" s="137">
        <v>19.600000000000001</v>
      </c>
      <c r="BV157" s="137">
        <v>58.5</v>
      </c>
      <c r="BW157" s="138">
        <v>3127</v>
      </c>
      <c r="BX157" s="137">
        <v>22.5</v>
      </c>
      <c r="BY157" s="137">
        <v>99.8</v>
      </c>
      <c r="BZ157" s="138">
        <v>3283</v>
      </c>
      <c r="CA157" s="138">
        <v>4534</v>
      </c>
      <c r="CB157" s="137">
        <v>1.87</v>
      </c>
      <c r="CC157" s="137">
        <v>0.23</v>
      </c>
      <c r="CD157" s="186" t="s">
        <v>1275</v>
      </c>
      <c r="CE157" s="186">
        <f>AL157+BN157+BV157+CC157+CB157</f>
        <v>99.4</v>
      </c>
      <c r="CF157" s="186" t="s">
        <v>1275</v>
      </c>
      <c r="CG157" s="186">
        <f>AM157+BI157+BE157+(DC157*100/AL157)+(CC157*100/AL157)</f>
        <v>97.390909090909076</v>
      </c>
      <c r="CH157" s="137">
        <v>1.45</v>
      </c>
      <c r="CI157" s="137">
        <f>CH157*100/AM157</f>
        <v>1.8806744487678342</v>
      </c>
      <c r="CJ157" s="137">
        <v>34.1</v>
      </c>
      <c r="CK157" s="138">
        <f>CJ157*BI157*AL157*AK157/1000</f>
        <v>32.546901859999998</v>
      </c>
      <c r="CL157" s="137">
        <v>11.8</v>
      </c>
      <c r="CM157" s="137">
        <v>26.7</v>
      </c>
      <c r="CN157" s="186" t="s">
        <v>1275</v>
      </c>
      <c r="CO157" s="137">
        <v>0.13</v>
      </c>
      <c r="CP157" s="137">
        <v>8.1999999999999993</v>
      </c>
      <c r="CQ157" s="137">
        <v>23</v>
      </c>
      <c r="CR157" s="137">
        <v>51.4</v>
      </c>
      <c r="CS157" s="137">
        <v>12.9</v>
      </c>
      <c r="CT157" s="137">
        <v>12.7</v>
      </c>
      <c r="CU157" s="137">
        <v>59.7</v>
      </c>
      <c r="CV157" s="137">
        <v>0.27</v>
      </c>
      <c r="CW157" s="137"/>
      <c r="CX157" s="186" t="s">
        <v>1275</v>
      </c>
      <c r="CY157" s="133">
        <v>19924</v>
      </c>
      <c r="CZ157" s="155">
        <v>5.56</v>
      </c>
      <c r="DA157" s="137">
        <v>22.2</v>
      </c>
      <c r="DB157" s="186" t="s">
        <v>1275</v>
      </c>
      <c r="DC157" s="139">
        <v>0.12</v>
      </c>
      <c r="DD157" s="138">
        <v>89446</v>
      </c>
      <c r="DE157" s="137">
        <v>42.1</v>
      </c>
      <c r="DF157" s="137">
        <v>19.5</v>
      </c>
      <c r="DG157" s="137">
        <v>4.4800000000000004</v>
      </c>
      <c r="DH157" s="137">
        <f>DG157-CC157</f>
        <v>4.25</v>
      </c>
      <c r="DI157" s="137"/>
      <c r="DJ157" s="186" t="s">
        <v>1275</v>
      </c>
      <c r="DK157" s="137">
        <v>0.21</v>
      </c>
      <c r="DL157" s="137">
        <v>24.4</v>
      </c>
      <c r="DM157" s="137">
        <v>75.3</v>
      </c>
      <c r="DN157" s="139">
        <v>0.14000000000000001</v>
      </c>
      <c r="DO157" s="137">
        <v>15.7</v>
      </c>
      <c r="DP157" s="137">
        <v>99.6</v>
      </c>
      <c r="DQ157" s="138">
        <v>2568</v>
      </c>
      <c r="DR157" s="133"/>
      <c r="DS157" s="186" t="s">
        <v>1275</v>
      </c>
      <c r="DT157" s="138">
        <f>DU157*5</f>
        <v>13630</v>
      </c>
      <c r="DU157" s="138">
        <v>2726</v>
      </c>
      <c r="DV157" s="138">
        <v>905</v>
      </c>
      <c r="DW157" s="138">
        <v>1711</v>
      </c>
      <c r="DX157" s="186" t="s">
        <v>1275</v>
      </c>
      <c r="DY157" s="138">
        <f>AK157*AN157*AM157*AL157/1000</f>
        <v>271.69901219999991</v>
      </c>
      <c r="DZ157" s="138">
        <f>AK157*AM157*AO157*AL157/1000</f>
        <v>520.42638779999993</v>
      </c>
      <c r="EA157" s="137"/>
      <c r="EB157" s="137"/>
      <c r="EC157" s="137"/>
      <c r="ED157" s="137"/>
      <c r="EE157" s="137"/>
      <c r="EF157" s="186" t="s">
        <v>1275</v>
      </c>
      <c r="EG157" s="137" t="s">
        <v>1023</v>
      </c>
      <c r="EH157" s="137" t="s">
        <v>1023</v>
      </c>
      <c r="EI157" s="137" t="s">
        <v>1023</v>
      </c>
      <c r="EJ157" s="137" t="s">
        <v>1023</v>
      </c>
      <c r="EK157" s="137" t="s">
        <v>1023</v>
      </c>
      <c r="EL157" s="137" t="s">
        <v>1023</v>
      </c>
      <c r="EM157" s="137" t="s">
        <v>1023</v>
      </c>
      <c r="EN157" s="137" t="s">
        <v>1023</v>
      </c>
      <c r="EO157" s="137" t="s">
        <v>1023</v>
      </c>
      <c r="EP157" s="137" t="s">
        <v>1023</v>
      </c>
      <c r="EQ157" s="137" t="s">
        <v>1023</v>
      </c>
      <c r="ER157" s="137" t="s">
        <v>1023</v>
      </c>
      <c r="ES157" s="137" t="s">
        <v>1023</v>
      </c>
      <c r="ET157" s="137" t="s">
        <v>1023</v>
      </c>
      <c r="EU157" s="137" t="s">
        <v>1023</v>
      </c>
      <c r="EV157" s="137" t="s">
        <v>1023</v>
      </c>
      <c r="EW157" s="137" t="s">
        <v>1023</v>
      </c>
      <c r="EX157" s="137" t="s">
        <v>1023</v>
      </c>
      <c r="EY157" s="137" t="s">
        <v>1023</v>
      </c>
      <c r="EZ157" s="137" t="s">
        <v>1023</v>
      </c>
      <c r="FA157" s="137" t="s">
        <v>1023</v>
      </c>
      <c r="FB157" s="186" t="s">
        <v>1275</v>
      </c>
      <c r="FC157" s="137"/>
      <c r="FD157" s="137"/>
      <c r="FE157" s="137"/>
      <c r="FF157" s="137"/>
      <c r="FG157" s="137"/>
      <c r="FH157" s="190"/>
      <c r="FI157" s="190"/>
      <c r="FJ157" s="372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 s="372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 s="5"/>
      <c r="HP157" s="17"/>
      <c r="HQ157" s="23"/>
      <c r="HR157" s="23"/>
      <c r="HS157" s="23"/>
      <c r="HT157" s="17"/>
      <c r="HU157" s="17"/>
      <c r="HV157" s="24"/>
      <c r="HW157" s="24"/>
      <c r="HX157" s="24"/>
      <c r="HY157" s="24"/>
      <c r="HZ157" s="24"/>
      <c r="IA157" s="24"/>
      <c r="IB157" s="24"/>
      <c r="IC157" s="24"/>
      <c r="ID157" s="24"/>
      <c r="IE157" s="24"/>
      <c r="IF157" s="24"/>
      <c r="IG157" s="24"/>
      <c r="IH157" s="24"/>
      <c r="II157" s="24"/>
      <c r="IJ157" s="24"/>
      <c r="IK157" s="24"/>
      <c r="IL157" s="24"/>
      <c r="IM157" s="24"/>
      <c r="IN157" s="25"/>
      <c r="IO157" s="25"/>
      <c r="IP157" s="294"/>
      <c r="IQ157" s="24"/>
      <c r="IR157" s="24"/>
      <c r="IS157" s="170"/>
      <c r="IT157"/>
      <c r="IU157" s="170"/>
      <c r="IV157" s="274"/>
      <c r="IW157" s="170"/>
      <c r="IX157" s="170"/>
      <c r="IY157"/>
      <c r="IZ157"/>
      <c r="JA157" s="170"/>
      <c r="JB157" s="170"/>
      <c r="JC157" s="170"/>
      <c r="JD157"/>
      <c r="JE157" s="170"/>
      <c r="JF157" s="276"/>
      <c r="JG157" s="170"/>
      <c r="JH157"/>
      <c r="JI157"/>
      <c r="JJ157"/>
      <c r="JK157"/>
      <c r="JL157"/>
      <c r="JM157" s="279"/>
      <c r="JN157"/>
      <c r="JO157"/>
      <c r="JP157"/>
      <c r="JQ157"/>
      <c r="JR157" s="170"/>
      <c r="JS157" s="170"/>
      <c r="JT157" s="170"/>
      <c r="JU157" s="280"/>
      <c r="JV157" s="170"/>
      <c r="JW157" s="170"/>
      <c r="JX157"/>
      <c r="JY157" s="170"/>
      <c r="JZ157" s="170"/>
      <c r="KA157" s="170"/>
      <c r="KB157" s="170"/>
      <c r="KC157" s="170"/>
      <c r="KD157" s="170"/>
      <c r="KE157"/>
    </row>
    <row r="158" spans="1:291" s="4" customFormat="1" x14ac:dyDescent="0.25">
      <c r="A158" s="311"/>
      <c r="B158" s="15" t="s">
        <v>1458</v>
      </c>
      <c r="C158" s="17" t="s">
        <v>234</v>
      </c>
      <c r="D158" s="26" t="s">
        <v>240</v>
      </c>
      <c r="E158" s="88">
        <v>43594</v>
      </c>
      <c r="F158" s="23"/>
      <c r="G158" s="94"/>
      <c r="H158" s="51"/>
      <c r="I158" s="377">
        <v>0</v>
      </c>
      <c r="J158" s="20">
        <v>44778</v>
      </c>
      <c r="K158" s="100">
        <f t="shared" si="12"/>
        <v>38</v>
      </c>
      <c r="L158" s="121">
        <v>7</v>
      </c>
      <c r="M158" s="4" t="s">
        <v>244</v>
      </c>
      <c r="N158" s="19">
        <v>374</v>
      </c>
      <c r="O158" s="22">
        <v>4</v>
      </c>
      <c r="P158" s="16">
        <v>3</v>
      </c>
      <c r="Q158" s="121"/>
      <c r="R158" s="121"/>
      <c r="S158" s="11"/>
      <c r="T158" s="145">
        <v>17837</v>
      </c>
      <c r="U158" s="130">
        <v>10135</v>
      </c>
      <c r="V158" s="130" t="s">
        <v>236</v>
      </c>
      <c r="W158" s="130" t="s">
        <v>1047</v>
      </c>
      <c r="X158" s="129">
        <v>9853286245</v>
      </c>
      <c r="Y158" s="129">
        <f ca="1">ROUNDDOWN(YEARFRAC(DATE(IF(VALUE(LEFT(X158,2))&lt;VALUE(RIGHT(YEAR(TODAY()),2)),"20","19")&amp;LEFT(X158,2),IF(VALUE(MID(X158,3,1))&gt;4,MID(X158,3,2)-50,MID(X158,3,2)),MID(X158,5,2)),Z158,1),0)</f>
        <v>24</v>
      </c>
      <c r="Z158" s="132">
        <v>44778</v>
      </c>
      <c r="AA158" s="129">
        <v>4</v>
      </c>
      <c r="AB158" s="133">
        <f>DATEDIF(_xlfn.MINIFS(Z:Z,X:X,X158), Z158,  "m")</f>
        <v>36</v>
      </c>
      <c r="AC158" s="134" t="s">
        <v>198</v>
      </c>
      <c r="AD158" s="135" t="s">
        <v>1025</v>
      </c>
      <c r="AE158" s="136" t="s">
        <v>67</v>
      </c>
      <c r="AF158" s="198">
        <v>23.6</v>
      </c>
      <c r="AG158" s="198">
        <v>10</v>
      </c>
      <c r="AH158" s="198">
        <v>61.8</v>
      </c>
      <c r="AI158" s="198">
        <v>4.3</v>
      </c>
      <c r="AJ158" s="198">
        <v>0.3</v>
      </c>
      <c r="AK158" s="198">
        <v>8.6999999999999993</v>
      </c>
      <c r="AL158" s="133">
        <v>23.1</v>
      </c>
      <c r="AM158" s="137">
        <v>80.599999999999994</v>
      </c>
      <c r="AN158" s="137">
        <v>43</v>
      </c>
      <c r="AO158" s="137">
        <v>57</v>
      </c>
      <c r="AP158" s="137">
        <f>AN158/AO158</f>
        <v>0.75438596491228072</v>
      </c>
      <c r="AQ158" s="137">
        <v>5.71</v>
      </c>
      <c r="AR158" s="137">
        <v>3.09</v>
      </c>
      <c r="AS158" s="137">
        <v>1.81</v>
      </c>
      <c r="AT158" s="137">
        <v>8.83</v>
      </c>
      <c r="AU158" s="137">
        <v>13.5</v>
      </c>
      <c r="AV158" s="137">
        <v>4.54</v>
      </c>
      <c r="AW158" s="137">
        <v>17.3</v>
      </c>
      <c r="AX158" s="137">
        <v>49.9</v>
      </c>
      <c r="AY158" s="137">
        <v>32.299999999999997</v>
      </c>
      <c r="AZ158" s="137">
        <v>0.46</v>
      </c>
      <c r="BA158" s="137">
        <v>24.5</v>
      </c>
      <c r="BB158" s="137">
        <v>8.91</v>
      </c>
      <c r="BC158" s="137">
        <v>59.1</v>
      </c>
      <c r="BD158" s="137">
        <v>0.83</v>
      </c>
      <c r="BE158" s="137">
        <v>6.88</v>
      </c>
      <c r="BF158" s="137">
        <f>DL158+DN158</f>
        <v>34</v>
      </c>
      <c r="BG158" s="137">
        <v>29.2</v>
      </c>
      <c r="BH158" s="138">
        <v>2334</v>
      </c>
      <c r="BI158" s="137">
        <v>10</v>
      </c>
      <c r="BJ158" s="137">
        <v>11.4</v>
      </c>
      <c r="BK158" s="137">
        <v>12.8</v>
      </c>
      <c r="BL158" s="137">
        <v>66.599999999999994</v>
      </c>
      <c r="BM158" s="139">
        <v>2.1000000000000001E-2</v>
      </c>
      <c r="BN158" s="137">
        <v>10.7</v>
      </c>
      <c r="BO158" s="137">
        <v>93.17</v>
      </c>
      <c r="BP158" s="137">
        <v>4.6900000000000004</v>
      </c>
      <c r="BQ158" s="137">
        <v>2.1800000000000002</v>
      </c>
      <c r="BR158" s="138">
        <v>2542</v>
      </c>
      <c r="BS158" s="138">
        <f>CY158/9</f>
        <v>1788.6666666666667</v>
      </c>
      <c r="BT158" s="137">
        <v>30.5</v>
      </c>
      <c r="BU158" s="137">
        <v>15.5</v>
      </c>
      <c r="BV158" s="137">
        <f>100-AL158-BN158-CB158-CC158</f>
        <v>62.2</v>
      </c>
      <c r="BW158" s="138">
        <v>2768</v>
      </c>
      <c r="BX158" s="137">
        <v>31.2</v>
      </c>
      <c r="BY158" s="137">
        <v>34.700000000000003</v>
      </c>
      <c r="BZ158" s="138">
        <v>4063</v>
      </c>
      <c r="CA158" s="138">
        <v>12238</v>
      </c>
      <c r="CB158" s="137">
        <v>3.6</v>
      </c>
      <c r="CC158" s="137">
        <v>0.4</v>
      </c>
      <c r="CD158" s="186" t="s">
        <v>1275</v>
      </c>
      <c r="CE158" s="186">
        <f>AL158+BN158+BV158+CC158+CB158</f>
        <v>100</v>
      </c>
      <c r="CF158" s="186" t="s">
        <v>1275</v>
      </c>
      <c r="CG158" s="186">
        <f>AM158+BI158+BE158+(DC158*100/AL158)+(CC158*100/AL158)</f>
        <v>99.475670995670981</v>
      </c>
      <c r="CH158" s="137">
        <v>3.55</v>
      </c>
      <c r="CI158" s="137">
        <f>CH158*100/AM158</f>
        <v>4.4044665012406954</v>
      </c>
      <c r="CJ158" s="137">
        <v>37.700000000000003</v>
      </c>
      <c r="CK158" s="138">
        <f>CJ158*BI158*AL158*AK158/1000</f>
        <v>75.765690000000006</v>
      </c>
      <c r="CL158" s="137">
        <v>14.3</v>
      </c>
      <c r="CM158" s="137">
        <v>32.5</v>
      </c>
      <c r="CN158" s="186" t="s">
        <v>1275</v>
      </c>
      <c r="CO158" s="137">
        <v>0.33</v>
      </c>
      <c r="CP158" s="137">
        <v>4.74</v>
      </c>
      <c r="CQ158" s="137">
        <v>25.8</v>
      </c>
      <c r="CR158" s="137">
        <v>42.6</v>
      </c>
      <c r="CS158" s="137">
        <v>16.600000000000001</v>
      </c>
      <c r="CT158" s="137">
        <v>15</v>
      </c>
      <c r="CU158" s="137">
        <v>66.099999999999994</v>
      </c>
      <c r="CV158" s="137">
        <v>0.19</v>
      </c>
      <c r="CW158" s="137"/>
      <c r="CX158" s="186" t="s">
        <v>1275</v>
      </c>
      <c r="CY158" s="133">
        <v>16098</v>
      </c>
      <c r="CZ158" s="137">
        <v>3.71</v>
      </c>
      <c r="DA158" s="137">
        <v>16.399999999999999</v>
      </c>
      <c r="DB158" s="186" t="s">
        <v>1275</v>
      </c>
      <c r="DC158" s="139">
        <v>6.0999999999999999E-2</v>
      </c>
      <c r="DD158" s="138">
        <v>47613</v>
      </c>
      <c r="DE158" s="137">
        <v>8.9</v>
      </c>
      <c r="DF158" s="137">
        <v>22.6</v>
      </c>
      <c r="DG158" s="137">
        <v>5.28</v>
      </c>
      <c r="DH158" s="137">
        <f>DG158-CC158</f>
        <v>4.88</v>
      </c>
      <c r="DI158" s="137">
        <v>37</v>
      </c>
      <c r="DJ158" s="186" t="s">
        <v>1275</v>
      </c>
      <c r="DK158" s="137">
        <v>0.4</v>
      </c>
      <c r="DL158" s="137">
        <v>34</v>
      </c>
      <c r="DM158" s="137">
        <v>65.599999999999994</v>
      </c>
      <c r="DN158" s="137">
        <v>0</v>
      </c>
      <c r="DO158" s="137">
        <v>18.7</v>
      </c>
      <c r="DP158" s="137">
        <v>99.2</v>
      </c>
      <c r="DQ158" s="138">
        <v>1159</v>
      </c>
      <c r="DR158" s="133"/>
      <c r="DS158" s="186" t="s">
        <v>1275</v>
      </c>
      <c r="DT158" s="133">
        <f>DU158*2</f>
        <v>6706</v>
      </c>
      <c r="DU158" s="138">
        <v>3353</v>
      </c>
      <c r="DV158" s="138">
        <v>1025</v>
      </c>
      <c r="DW158" s="138">
        <v>112</v>
      </c>
      <c r="DX158" s="186" t="s">
        <v>1275</v>
      </c>
      <c r="DY158" s="138">
        <f>AK158*AN158*AM158*AL158/1000</f>
        <v>696.52182599999992</v>
      </c>
      <c r="DZ158" s="138">
        <f>AK158*AM158*AO158*AL158/1000</f>
        <v>923.2963739999999</v>
      </c>
      <c r="EA158" s="137"/>
      <c r="EB158" s="137"/>
      <c r="EC158" s="137"/>
      <c r="ED158" s="137"/>
      <c r="EE158" s="137"/>
      <c r="EF158" s="186" t="s">
        <v>1275</v>
      </c>
      <c r="EG158" s="137" t="s">
        <v>1023</v>
      </c>
      <c r="EH158" s="137" t="s">
        <v>1023</v>
      </c>
      <c r="EI158" s="137" t="s">
        <v>1023</v>
      </c>
      <c r="EJ158" s="137" t="s">
        <v>1023</v>
      </c>
      <c r="EK158" s="137" t="s">
        <v>1023</v>
      </c>
      <c r="EL158" s="137" t="s">
        <v>1023</v>
      </c>
      <c r="EM158" s="137" t="s">
        <v>1023</v>
      </c>
      <c r="EN158" s="137" t="s">
        <v>1023</v>
      </c>
      <c r="EO158" s="137" t="s">
        <v>1023</v>
      </c>
      <c r="EP158" s="137" t="s">
        <v>1023</v>
      </c>
      <c r="EQ158" s="137" t="s">
        <v>1023</v>
      </c>
      <c r="ER158" s="137" t="s">
        <v>1023</v>
      </c>
      <c r="ES158" s="137" t="s">
        <v>1023</v>
      </c>
      <c r="ET158" s="137" t="s">
        <v>1023</v>
      </c>
      <c r="EU158" s="137" t="s">
        <v>1023</v>
      </c>
      <c r="EV158" s="137" t="s">
        <v>1023</v>
      </c>
      <c r="EW158" s="137" t="s">
        <v>1023</v>
      </c>
      <c r="EX158" s="137" t="s">
        <v>1023</v>
      </c>
      <c r="EY158" s="137" t="s">
        <v>1023</v>
      </c>
      <c r="EZ158" s="137" t="s">
        <v>1023</v>
      </c>
      <c r="FA158" s="137" t="s">
        <v>1023</v>
      </c>
      <c r="FB158" s="186" t="s">
        <v>1275</v>
      </c>
      <c r="FC158" s="137"/>
      <c r="FD158" s="137"/>
      <c r="FE158" s="137"/>
      <c r="FF158" s="137"/>
      <c r="FG158" s="137"/>
      <c r="FH158" s="190"/>
      <c r="FI158" s="190"/>
      <c r="FJ158" s="372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 s="372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 s="5"/>
      <c r="HP158" s="17"/>
      <c r="HQ158" s="23"/>
      <c r="HR158" s="23"/>
      <c r="HS158" s="23"/>
      <c r="HT158" s="17"/>
      <c r="HU158" s="17"/>
      <c r="HV158" s="24"/>
      <c r="HW158" s="24"/>
      <c r="HX158" s="24"/>
      <c r="HY158" s="24"/>
      <c r="HZ158" s="24"/>
      <c r="IA158" s="24"/>
      <c r="IB158" s="24"/>
      <c r="IC158" s="24"/>
      <c r="ID158" s="24"/>
      <c r="IE158" s="24"/>
      <c r="IF158" s="24"/>
      <c r="IG158" s="24"/>
      <c r="IH158" s="24"/>
      <c r="II158" s="24"/>
      <c r="IJ158" s="24"/>
      <c r="IK158" s="24"/>
      <c r="IL158" s="24"/>
      <c r="IM158" s="24"/>
      <c r="IN158" s="25"/>
      <c r="IO158" s="25"/>
      <c r="IP158" s="294"/>
      <c r="IQ158" s="24"/>
      <c r="IR158" s="24"/>
      <c r="IS158" s="170"/>
      <c r="IT158"/>
      <c r="IU158" s="170"/>
      <c r="IV158" s="274"/>
      <c r="IW158" s="170"/>
      <c r="IX158" s="170"/>
      <c r="IY158"/>
      <c r="IZ158"/>
      <c r="JA158" s="170"/>
      <c r="JB158" s="170"/>
      <c r="JC158" s="170"/>
      <c r="JD158"/>
      <c r="JE158" s="170"/>
      <c r="JF158" s="276"/>
      <c r="JG158" s="170"/>
      <c r="JH158"/>
      <c r="JI158"/>
      <c r="JJ158"/>
      <c r="JK158"/>
      <c r="JL158"/>
      <c r="JM158" s="279"/>
      <c r="JN158"/>
      <c r="JO158"/>
      <c r="JP158"/>
      <c r="JQ158"/>
      <c r="JR158" s="170"/>
      <c r="JS158" s="170"/>
      <c r="JT158" s="170"/>
      <c r="JU158" s="280"/>
      <c r="JV158" s="170"/>
      <c r="JW158" s="170"/>
      <c r="JX158"/>
      <c r="JY158" s="170"/>
      <c r="JZ158" s="170"/>
      <c r="KA158" s="170"/>
      <c r="KB158" s="170"/>
      <c r="KC158" s="170"/>
      <c r="KD158" s="170"/>
      <c r="KE158"/>
    </row>
    <row r="159" spans="1:291" s="4" customFormat="1" x14ac:dyDescent="0.25">
      <c r="A159" s="311"/>
      <c r="B159" s="15" t="s">
        <v>1458</v>
      </c>
      <c r="C159" s="17" t="s">
        <v>234</v>
      </c>
      <c r="D159" s="26" t="s">
        <v>240</v>
      </c>
      <c r="E159" s="88">
        <v>43594</v>
      </c>
      <c r="F159" s="23"/>
      <c r="G159" s="94"/>
      <c r="H159" s="51"/>
      <c r="I159" s="377">
        <v>0</v>
      </c>
      <c r="J159" s="20">
        <v>44841</v>
      </c>
      <c r="K159" s="100">
        <f t="shared" si="12"/>
        <v>40</v>
      </c>
      <c r="L159" s="121">
        <v>8</v>
      </c>
      <c r="M159" s="4" t="s">
        <v>245</v>
      </c>
      <c r="N159" s="19">
        <v>291</v>
      </c>
      <c r="O159" s="22">
        <v>4</v>
      </c>
      <c r="P159" s="16">
        <v>3</v>
      </c>
      <c r="Q159" s="11"/>
      <c r="R159" s="11"/>
      <c r="S159" s="11"/>
      <c r="T159" s="145">
        <v>18115</v>
      </c>
      <c r="U159" s="130"/>
      <c r="V159" s="130" t="s">
        <v>236</v>
      </c>
      <c r="W159" s="130" t="s">
        <v>1047</v>
      </c>
      <c r="X159" s="129">
        <v>9853286245</v>
      </c>
      <c r="Y159" s="129">
        <f ca="1">ROUNDDOWN(YEARFRAC(DATE(IF(VALUE(LEFT(X159,2))&lt;VALUE(RIGHT(YEAR(TODAY()),2)),"20","19")&amp;LEFT(X159,2),IF(VALUE(MID(X159,3,1))&gt;4,MID(X159,3,2)-50,MID(X159,3,2)),MID(X159,5,2)),Z159,1),0)</f>
        <v>24</v>
      </c>
      <c r="Z159" s="132">
        <v>44841</v>
      </c>
      <c r="AA159" s="129">
        <v>5</v>
      </c>
      <c r="AB159" s="133">
        <f>DATEDIF(_xlfn.MINIFS(Z:Z,X:X,X159), Z159,  "m")</f>
        <v>38</v>
      </c>
      <c r="AC159" s="134" t="s">
        <v>198</v>
      </c>
      <c r="AD159" s="135" t="s">
        <v>1025</v>
      </c>
      <c r="AE159" s="136" t="s">
        <v>75</v>
      </c>
      <c r="AF159" s="207">
        <v>28.1</v>
      </c>
      <c r="AG159" s="207">
        <v>15.9</v>
      </c>
      <c r="AH159" s="207">
        <v>50.6</v>
      </c>
      <c r="AI159" s="207">
        <v>4.9000000000000004</v>
      </c>
      <c r="AJ159" s="207">
        <v>0.5</v>
      </c>
      <c r="AK159" s="208">
        <v>6.54</v>
      </c>
      <c r="AL159" s="133">
        <v>30.5</v>
      </c>
      <c r="AM159" s="137">
        <v>82.3</v>
      </c>
      <c r="AN159" s="137">
        <v>25.2</v>
      </c>
      <c r="AO159" s="137">
        <v>74.8</v>
      </c>
      <c r="AP159" s="137">
        <f>AN159/AO159</f>
        <v>0.33689839572192515</v>
      </c>
      <c r="AQ159" s="137">
        <v>4.3</v>
      </c>
      <c r="AR159" s="137">
        <v>4.97</v>
      </c>
      <c r="AS159" s="137">
        <v>0.91</v>
      </c>
      <c r="AT159" s="137">
        <v>3.44</v>
      </c>
      <c r="AU159" s="137">
        <v>6.77</v>
      </c>
      <c r="AV159" s="137">
        <v>4.09</v>
      </c>
      <c r="AW159" s="137">
        <v>16.3</v>
      </c>
      <c r="AX159" s="137">
        <v>36.4</v>
      </c>
      <c r="AY159" s="137">
        <v>41.9</v>
      </c>
      <c r="AZ159" s="137">
        <v>5.43</v>
      </c>
      <c r="BA159" s="137">
        <v>24.6</v>
      </c>
      <c r="BB159" s="137">
        <v>9.5399999999999991</v>
      </c>
      <c r="BC159" s="137">
        <v>40.299999999999997</v>
      </c>
      <c r="BD159" s="137">
        <v>1.54</v>
      </c>
      <c r="BE159" s="137">
        <v>4.3499999999999996</v>
      </c>
      <c r="BF159" s="137">
        <f>DL159+DN159</f>
        <v>35.299999999999997</v>
      </c>
      <c r="BG159" s="137">
        <v>23.5</v>
      </c>
      <c r="BH159" s="138">
        <v>1425</v>
      </c>
      <c r="BI159" s="137">
        <v>11.1</v>
      </c>
      <c r="BJ159" s="137">
        <v>3.64</v>
      </c>
      <c r="BK159" s="137">
        <v>10.8</v>
      </c>
      <c r="BL159" s="137">
        <v>35</v>
      </c>
      <c r="BM159" s="139">
        <v>3.5999999999999997E-2</v>
      </c>
      <c r="BN159" s="137">
        <v>15.6</v>
      </c>
      <c r="BO159" s="137">
        <v>94.8</v>
      </c>
      <c r="BP159" s="137">
        <v>3.77</v>
      </c>
      <c r="BQ159" s="137">
        <v>1.39</v>
      </c>
      <c r="BR159" s="138">
        <v>2169</v>
      </c>
      <c r="BS159" s="138">
        <f>CY159/15</f>
        <v>2369.4</v>
      </c>
      <c r="BT159" s="137">
        <v>25.8</v>
      </c>
      <c r="BU159" s="137">
        <v>3.84</v>
      </c>
      <c r="BV159" s="137">
        <f>100-AL159-BN159-CB159-CC159</f>
        <v>46.699999999999996</v>
      </c>
      <c r="BW159" s="138">
        <v>2473</v>
      </c>
      <c r="BX159" s="137">
        <v>72.099999999999994</v>
      </c>
      <c r="BY159" s="137">
        <v>15.1</v>
      </c>
      <c r="BZ159" s="138">
        <v>2458</v>
      </c>
      <c r="CA159" s="133">
        <v>13409</v>
      </c>
      <c r="CB159" s="137">
        <v>6.2</v>
      </c>
      <c r="CC159" s="137">
        <v>1</v>
      </c>
      <c r="CD159" s="186" t="s">
        <v>1275</v>
      </c>
      <c r="CE159" s="186">
        <f>AL159+BN159+BV159+CC159+CB159</f>
        <v>100</v>
      </c>
      <c r="CF159" s="186" t="s">
        <v>1275</v>
      </c>
      <c r="CG159" s="186">
        <f>AM159+BI159+BE159+(DC159*100/AL159)+(CC159*100/AL159)</f>
        <v>101.04249180327868</v>
      </c>
      <c r="CH159" s="137">
        <v>3.93</v>
      </c>
      <c r="CI159" s="137">
        <f>CH159*100/AM159</f>
        <v>4.7752126366950183</v>
      </c>
      <c r="CJ159" s="137">
        <v>13</v>
      </c>
      <c r="CK159" s="138">
        <f>CJ159*BI159*AL159*AK159/1000</f>
        <v>28.783520999999997</v>
      </c>
      <c r="CL159" s="137">
        <v>4.75</v>
      </c>
      <c r="CM159" s="137">
        <v>15.6</v>
      </c>
      <c r="CN159" s="186" t="s">
        <v>1275</v>
      </c>
      <c r="CO159" s="137">
        <v>0.4</v>
      </c>
      <c r="CP159" s="137">
        <v>1.42</v>
      </c>
      <c r="CQ159" s="137">
        <v>31.7</v>
      </c>
      <c r="CR159" s="137">
        <v>49.5</v>
      </c>
      <c r="CS159" s="137">
        <v>17.399999999999999</v>
      </c>
      <c r="CT159" s="137">
        <v>8.9600000000000009</v>
      </c>
      <c r="CU159" s="137">
        <v>54.2</v>
      </c>
      <c r="CV159" s="137">
        <v>1.21</v>
      </c>
      <c r="CW159" s="137"/>
      <c r="CX159" s="186" t="s">
        <v>1275</v>
      </c>
      <c r="CY159" s="133">
        <v>35541</v>
      </c>
      <c r="CZ159" s="137">
        <v>2.06</v>
      </c>
      <c r="DA159" s="137">
        <v>13.4</v>
      </c>
      <c r="DB159" s="186" t="s">
        <v>1275</v>
      </c>
      <c r="DC159" s="139">
        <v>4.2100000000000002E-3</v>
      </c>
      <c r="DD159" s="138">
        <v>49687</v>
      </c>
      <c r="DE159" s="137">
        <v>8.16</v>
      </c>
      <c r="DF159" s="137">
        <v>8.75</v>
      </c>
      <c r="DG159" s="137">
        <v>6.46</v>
      </c>
      <c r="DH159" s="137">
        <f>DG159-CC159</f>
        <v>5.46</v>
      </c>
      <c r="DI159" s="137">
        <v>2.36</v>
      </c>
      <c r="DJ159" s="186" t="s">
        <v>1275</v>
      </c>
      <c r="DK159" s="137">
        <v>5.76</v>
      </c>
      <c r="DL159" s="137">
        <v>35.299999999999997</v>
      </c>
      <c r="DM159" s="137">
        <v>59</v>
      </c>
      <c r="DN159" s="137">
        <v>0</v>
      </c>
      <c r="DO159" s="137">
        <v>8.8000000000000007</v>
      </c>
      <c r="DP159" s="137">
        <v>33.4</v>
      </c>
      <c r="DQ159" s="138" t="s">
        <v>1023</v>
      </c>
      <c r="DR159" s="133"/>
      <c r="DS159" s="186" t="s">
        <v>1275</v>
      </c>
      <c r="DT159" s="138">
        <f>DU159*1.5</f>
        <v>919.5</v>
      </c>
      <c r="DU159" s="133">
        <v>613</v>
      </c>
      <c r="DV159" s="133">
        <v>155</v>
      </c>
      <c r="DW159" s="138">
        <v>68.8</v>
      </c>
      <c r="DX159" s="186" t="s">
        <v>1275</v>
      </c>
      <c r="DY159" s="138">
        <f>AK159*AN159*AM159*AL159/1000</f>
        <v>413.69280119999996</v>
      </c>
      <c r="DZ159" s="138">
        <f>AK159*AM159*AO159*AL159/1000</f>
        <v>1227.9452988</v>
      </c>
      <c r="EA159" s="137"/>
      <c r="EB159" s="137"/>
      <c r="EC159" s="137"/>
      <c r="ED159" s="137"/>
      <c r="EE159" s="137"/>
      <c r="EF159" s="186" t="s">
        <v>1275</v>
      </c>
      <c r="EG159" s="137" t="s">
        <v>1023</v>
      </c>
      <c r="EH159" s="137" t="s">
        <v>1023</v>
      </c>
      <c r="EI159" s="137" t="s">
        <v>1023</v>
      </c>
      <c r="EJ159" s="137" t="s">
        <v>1023</v>
      </c>
      <c r="EK159" s="137" t="s">
        <v>1023</v>
      </c>
      <c r="EL159" s="137" t="s">
        <v>1023</v>
      </c>
      <c r="EM159" s="137" t="s">
        <v>1023</v>
      </c>
      <c r="EN159" s="137" t="s">
        <v>1023</v>
      </c>
      <c r="EO159" s="137" t="s">
        <v>1023</v>
      </c>
      <c r="EP159" s="137" t="s">
        <v>1023</v>
      </c>
      <c r="EQ159" s="137" t="s">
        <v>1023</v>
      </c>
      <c r="ER159" s="137" t="s">
        <v>1023</v>
      </c>
      <c r="ES159" s="137" t="s">
        <v>1023</v>
      </c>
      <c r="ET159" s="137" t="s">
        <v>1023</v>
      </c>
      <c r="EU159" s="137" t="s">
        <v>1023</v>
      </c>
      <c r="EV159" s="137" t="s">
        <v>1023</v>
      </c>
      <c r="EW159" s="137" t="s">
        <v>1023</v>
      </c>
      <c r="EX159" s="137" t="s">
        <v>1023</v>
      </c>
      <c r="EY159" s="137" t="s">
        <v>1023</v>
      </c>
      <c r="EZ159" s="137" t="s">
        <v>1023</v>
      </c>
      <c r="FA159" s="137" t="s">
        <v>1023</v>
      </c>
      <c r="FB159" s="186" t="s">
        <v>1275</v>
      </c>
      <c r="FC159" s="137"/>
      <c r="FD159" s="137"/>
      <c r="FE159" s="137"/>
      <c r="FF159" s="137"/>
      <c r="FG159" s="137"/>
      <c r="FH159" s="190"/>
      <c r="FI159" s="190"/>
      <c r="FJ159" s="372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 s="372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 s="5"/>
      <c r="HP159" s="17"/>
      <c r="HQ159" s="23"/>
      <c r="HR159" s="23"/>
      <c r="HS159" s="23"/>
      <c r="HT159" s="17"/>
      <c r="HU159" s="17"/>
      <c r="HV159" s="24"/>
      <c r="HW159" s="24"/>
      <c r="HX159" s="24"/>
      <c r="HY159" s="24"/>
      <c r="HZ159" s="24"/>
      <c r="IA159" s="24"/>
      <c r="IB159" s="24"/>
      <c r="IC159" s="24"/>
      <c r="ID159" s="24"/>
      <c r="IE159" s="24"/>
      <c r="IF159" s="24"/>
      <c r="IG159" s="24"/>
      <c r="IH159" s="24"/>
      <c r="II159" s="24"/>
      <c r="IJ159" s="24"/>
      <c r="IK159" s="24"/>
      <c r="IL159" s="24"/>
      <c r="IM159" s="24"/>
      <c r="IN159" s="25"/>
      <c r="IO159" s="25"/>
      <c r="IP159" s="294"/>
      <c r="IQ159" s="24"/>
      <c r="IR159" s="24"/>
      <c r="IS159" s="170"/>
      <c r="IT159"/>
      <c r="IU159" s="170"/>
      <c r="IV159" s="274"/>
      <c r="IW159" s="170"/>
      <c r="IX159" s="170"/>
      <c r="IY159"/>
      <c r="IZ159"/>
      <c r="JA159" s="170"/>
      <c r="JB159" s="170"/>
      <c r="JC159" s="170"/>
      <c r="JD159"/>
      <c r="JE159" s="170"/>
      <c r="JF159" s="276"/>
      <c r="JG159" s="170"/>
      <c r="JH159"/>
      <c r="JI159"/>
      <c r="JJ159"/>
      <c r="JK159"/>
      <c r="JL159"/>
      <c r="JM159" s="279"/>
      <c r="JN159"/>
      <c r="JO159"/>
      <c r="JP159"/>
      <c r="JQ159"/>
      <c r="JR159" s="170"/>
      <c r="JS159" s="170"/>
      <c r="JT159" s="170"/>
      <c r="JU159" s="280"/>
      <c r="JV159" s="170"/>
      <c r="JW159" s="170"/>
      <c r="JX159"/>
      <c r="JY159" s="170"/>
      <c r="JZ159" s="170"/>
      <c r="KA159" s="170"/>
      <c r="KB159" s="170"/>
      <c r="KC159" s="170"/>
      <c r="KD159" s="170"/>
      <c r="KE159"/>
    </row>
    <row r="160" spans="1:291" s="4" customFormat="1" x14ac:dyDescent="0.25">
      <c r="A160" s="311"/>
      <c r="B160" s="15" t="s">
        <v>1458</v>
      </c>
      <c r="C160" s="17" t="s">
        <v>234</v>
      </c>
      <c r="D160" s="26" t="s">
        <v>240</v>
      </c>
      <c r="E160" s="88">
        <v>43594</v>
      </c>
      <c r="F160" s="23"/>
      <c r="G160" s="94"/>
      <c r="H160" s="51"/>
      <c r="I160" s="377" t="s">
        <v>1023</v>
      </c>
      <c r="J160" s="20">
        <v>45628</v>
      </c>
      <c r="K160" s="100">
        <f t="shared" si="12"/>
        <v>66</v>
      </c>
      <c r="L160" s="121">
        <v>9</v>
      </c>
      <c r="M160" s="4" t="s">
        <v>1869</v>
      </c>
      <c r="N160" s="19"/>
      <c r="O160" s="22">
        <v>2</v>
      </c>
      <c r="P160" s="16">
        <v>3</v>
      </c>
      <c r="Q160" s="121"/>
      <c r="R160" s="121">
        <v>3</v>
      </c>
      <c r="S160" s="121"/>
      <c r="T160" s="342"/>
      <c r="U160" s="130"/>
      <c r="V160" s="130"/>
      <c r="W160" s="130"/>
      <c r="X160" s="129"/>
      <c r="Y160" s="129"/>
      <c r="Z160" s="132"/>
      <c r="AA160" s="129"/>
      <c r="AB160" s="133"/>
      <c r="AC160" s="134"/>
      <c r="AD160" s="135"/>
      <c r="AE160" s="136"/>
      <c r="AF160" s="400"/>
      <c r="AG160" s="400"/>
      <c r="AH160" s="400"/>
      <c r="AI160" s="400"/>
      <c r="AJ160" s="400"/>
      <c r="AK160" s="394"/>
      <c r="AL160" s="133"/>
      <c r="AM160" s="137"/>
      <c r="AN160" s="137"/>
      <c r="AO160" s="137"/>
      <c r="AP160" s="137"/>
      <c r="AQ160" s="137"/>
      <c r="AR160" s="137"/>
      <c r="AS160" s="137"/>
      <c r="AT160" s="137"/>
      <c r="AU160" s="137"/>
      <c r="AV160" s="137"/>
      <c r="AW160" s="137"/>
      <c r="AX160" s="137"/>
      <c r="AY160" s="137"/>
      <c r="AZ160" s="137"/>
      <c r="BA160" s="137"/>
      <c r="BB160" s="137"/>
      <c r="BC160" s="137"/>
      <c r="BD160" s="137"/>
      <c r="BE160" s="137"/>
      <c r="BF160" s="137"/>
      <c r="BG160" s="137"/>
      <c r="BH160" s="138"/>
      <c r="BI160" s="137"/>
      <c r="BJ160" s="137"/>
      <c r="BK160" s="137"/>
      <c r="BL160" s="137"/>
      <c r="BM160" s="139"/>
      <c r="BN160" s="137"/>
      <c r="BO160" s="137"/>
      <c r="BP160" s="137"/>
      <c r="BQ160" s="137"/>
      <c r="BR160" s="138"/>
      <c r="BS160" s="138"/>
      <c r="BT160" s="137"/>
      <c r="BU160" s="137"/>
      <c r="BV160" s="137"/>
      <c r="BW160" s="138"/>
      <c r="BX160" s="137"/>
      <c r="BY160" s="137"/>
      <c r="BZ160" s="138"/>
      <c r="CA160" s="133"/>
      <c r="CB160" s="137"/>
      <c r="CC160" s="137"/>
      <c r="CD160" s="186"/>
      <c r="CE160" s="186"/>
      <c r="CF160" s="186"/>
      <c r="CG160" s="186"/>
      <c r="CH160" s="137"/>
      <c r="CI160" s="137"/>
      <c r="CJ160" s="137"/>
      <c r="CK160" s="138"/>
      <c r="CL160" s="137"/>
      <c r="CM160" s="137"/>
      <c r="CN160" s="186"/>
      <c r="CO160" s="137"/>
      <c r="CP160" s="137"/>
      <c r="CQ160" s="137"/>
      <c r="CR160" s="137"/>
      <c r="CS160" s="137"/>
      <c r="CT160" s="137"/>
      <c r="CU160" s="137"/>
      <c r="CV160" s="137"/>
      <c r="CW160" s="137"/>
      <c r="CX160" s="186"/>
      <c r="CY160" s="133"/>
      <c r="CZ160" s="137"/>
      <c r="DA160" s="137"/>
      <c r="DB160" s="186"/>
      <c r="DC160" s="139"/>
      <c r="DD160" s="138"/>
      <c r="DE160" s="137"/>
      <c r="DF160" s="137"/>
      <c r="DG160" s="137"/>
      <c r="DH160" s="137"/>
      <c r="DI160" s="137"/>
      <c r="DJ160" s="186"/>
      <c r="DK160" s="137"/>
      <c r="DL160" s="137"/>
      <c r="DM160" s="137"/>
      <c r="DN160" s="137"/>
      <c r="DO160" s="137"/>
      <c r="DP160" s="137"/>
      <c r="DQ160" s="138"/>
      <c r="DR160" s="133"/>
      <c r="DS160" s="186"/>
      <c r="DT160" s="138"/>
      <c r="DU160" s="133"/>
      <c r="DV160" s="133"/>
      <c r="DW160" s="138"/>
      <c r="DX160" s="186"/>
      <c r="DY160" s="138"/>
      <c r="DZ160" s="138"/>
      <c r="EA160" s="137"/>
      <c r="EB160" s="137"/>
      <c r="EC160" s="137"/>
      <c r="ED160" s="137"/>
      <c r="EE160" s="137"/>
      <c r="EF160" s="186"/>
      <c r="EG160" s="137"/>
      <c r="EH160" s="137"/>
      <c r="EI160" s="137"/>
      <c r="EJ160" s="137"/>
      <c r="EK160" s="137"/>
      <c r="EL160" s="137"/>
      <c r="EM160" s="137"/>
      <c r="EN160" s="137"/>
      <c r="EO160" s="137"/>
      <c r="EP160" s="137"/>
      <c r="EQ160" s="137"/>
      <c r="ER160" s="137"/>
      <c r="ES160" s="137"/>
      <c r="ET160" s="137"/>
      <c r="EU160" s="137"/>
      <c r="EV160" s="137"/>
      <c r="EW160" s="137"/>
      <c r="EX160" s="137"/>
      <c r="EY160" s="137"/>
      <c r="EZ160" s="137"/>
      <c r="FA160" s="137"/>
      <c r="FB160" s="186"/>
      <c r="FC160" s="137"/>
      <c r="FD160" s="137"/>
      <c r="FE160" s="137"/>
      <c r="FF160" s="137"/>
      <c r="FG160" s="137"/>
      <c r="FH160" s="190"/>
      <c r="FI160" s="190"/>
      <c r="FJ160" s="372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 s="372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 s="5"/>
      <c r="HP160" s="17"/>
      <c r="HQ160" s="23"/>
      <c r="HR160" s="23"/>
      <c r="HS160" s="23"/>
      <c r="HT160" s="17"/>
      <c r="HU160" s="17"/>
      <c r="HV160" s="24"/>
      <c r="HW160" s="24"/>
      <c r="HX160" s="24"/>
      <c r="HY160" s="24"/>
      <c r="HZ160" s="24"/>
      <c r="IA160" s="24"/>
      <c r="IB160" s="24"/>
      <c r="IC160" s="24"/>
      <c r="ID160" s="24"/>
      <c r="IE160" s="24"/>
      <c r="IF160" s="24"/>
      <c r="IG160" s="24"/>
      <c r="IH160" s="24"/>
      <c r="II160" s="24"/>
      <c r="IJ160" s="24"/>
      <c r="IK160" s="24"/>
      <c r="IL160" s="24"/>
      <c r="IM160" s="24"/>
      <c r="IN160" s="25"/>
      <c r="IO160" s="25"/>
      <c r="IP160" s="294"/>
      <c r="IQ160" s="24"/>
      <c r="IR160" s="24"/>
      <c r="IS160" s="170"/>
      <c r="IT160"/>
      <c r="IU160" s="170"/>
      <c r="IV160" s="274"/>
      <c r="IW160" s="170"/>
      <c r="IX160" s="170"/>
      <c r="IY160"/>
      <c r="IZ160"/>
      <c r="JA160" s="170"/>
      <c r="JB160" s="170"/>
      <c r="JC160" s="170"/>
      <c r="JD160"/>
      <c r="JE160" s="170"/>
      <c r="JF160" s="276"/>
      <c r="JG160" s="170"/>
      <c r="JH160"/>
      <c r="JI160"/>
      <c r="JJ160"/>
      <c r="JK160"/>
      <c r="JL160"/>
      <c r="JM160" s="279"/>
      <c r="JN160"/>
      <c r="JO160"/>
      <c r="JP160"/>
      <c r="JQ160"/>
      <c r="JR160" s="170"/>
      <c r="JS160" s="170"/>
      <c r="JT160" s="170"/>
      <c r="JU160" s="280"/>
      <c r="JV160" s="170"/>
      <c r="JW160" s="170"/>
      <c r="JX160"/>
      <c r="JY160" s="170"/>
      <c r="JZ160" s="170"/>
      <c r="KA160" s="170"/>
      <c r="KB160" s="170"/>
      <c r="KC160" s="170"/>
      <c r="KD160" s="170"/>
      <c r="KE160"/>
    </row>
    <row r="161" spans="1:291" s="4" customFormat="1" x14ac:dyDescent="0.25">
      <c r="A161" s="311"/>
      <c r="B161" s="15"/>
      <c r="C161" s="17"/>
      <c r="D161" s="26"/>
      <c r="E161" s="90"/>
      <c r="F161" s="23"/>
      <c r="G161" s="94"/>
      <c r="H161" s="51"/>
      <c r="I161" s="377"/>
      <c r="J161" s="20"/>
      <c r="K161" s="100"/>
      <c r="L161" s="85"/>
      <c r="N161" s="19"/>
      <c r="O161" s="22"/>
      <c r="P161" s="16"/>
      <c r="Q161" s="11"/>
      <c r="R161" s="11"/>
      <c r="S161" s="11"/>
      <c r="T161" s="145"/>
      <c r="U161" s="130"/>
      <c r="V161" s="130"/>
      <c r="W161" s="130"/>
      <c r="X161" s="129"/>
      <c r="Y161" s="129"/>
      <c r="Z161" s="132"/>
      <c r="AA161" s="129"/>
      <c r="AB161" s="133"/>
      <c r="AC161" s="134"/>
      <c r="AD161" s="135"/>
      <c r="AE161" s="136"/>
      <c r="AF161" s="220"/>
      <c r="AG161" s="220"/>
      <c r="AH161" s="220"/>
      <c r="AI161" s="220"/>
      <c r="AJ161" s="220"/>
      <c r="AK161" s="220"/>
      <c r="AL161" s="133"/>
      <c r="AM161" s="137"/>
      <c r="AN161" s="137"/>
      <c r="AO161" s="137"/>
      <c r="AP161" s="137"/>
      <c r="AQ161" s="137"/>
      <c r="AR161" s="137"/>
      <c r="AS161" s="137"/>
      <c r="AT161" s="137"/>
      <c r="AU161" s="137"/>
      <c r="AV161" s="137"/>
      <c r="AW161" s="137"/>
      <c r="AX161" s="137"/>
      <c r="AY161" s="137"/>
      <c r="AZ161" s="137"/>
      <c r="BA161" s="137"/>
      <c r="BB161" s="137"/>
      <c r="BC161" s="137"/>
      <c r="BD161" s="137"/>
      <c r="BE161" s="137"/>
      <c r="BF161" s="137"/>
      <c r="BG161" s="137"/>
      <c r="BH161" s="138"/>
      <c r="BI161" s="137"/>
      <c r="BJ161" s="137"/>
      <c r="BK161" s="137"/>
      <c r="BL161" s="137"/>
      <c r="BM161" s="139"/>
      <c r="BN161" s="137"/>
      <c r="BO161" s="137"/>
      <c r="BP161" s="137"/>
      <c r="BQ161" s="137"/>
      <c r="BR161" s="138"/>
      <c r="BS161" s="138"/>
      <c r="BT161" s="137"/>
      <c r="BU161" s="137"/>
      <c r="BV161" s="137"/>
      <c r="BW161" s="138"/>
      <c r="BX161" s="137"/>
      <c r="BY161" s="137"/>
      <c r="BZ161" s="138"/>
      <c r="CA161" s="133"/>
      <c r="CB161" s="137"/>
      <c r="CC161" s="137"/>
      <c r="CD161" s="186"/>
      <c r="CE161" s="186"/>
      <c r="CF161" s="186"/>
      <c r="CG161" s="186"/>
      <c r="CH161" s="137"/>
      <c r="CI161" s="137"/>
      <c r="CJ161" s="137"/>
      <c r="CK161" s="138"/>
      <c r="CL161" s="137"/>
      <c r="CM161" s="137"/>
      <c r="CN161" s="186"/>
      <c r="CO161" s="137"/>
      <c r="CP161" s="137"/>
      <c r="CQ161" s="137"/>
      <c r="CR161" s="137"/>
      <c r="CS161" s="137"/>
      <c r="CT161" s="137"/>
      <c r="CU161" s="137"/>
      <c r="CV161" s="137"/>
      <c r="CW161" s="137"/>
      <c r="CX161" s="186"/>
      <c r="CY161" s="133"/>
      <c r="CZ161" s="137"/>
      <c r="DA161" s="137"/>
      <c r="DB161" s="186"/>
      <c r="DC161" s="139"/>
      <c r="DD161" s="138"/>
      <c r="DE161" s="137"/>
      <c r="DF161" s="137"/>
      <c r="DG161" s="137"/>
      <c r="DH161" s="137"/>
      <c r="DI161" s="137"/>
      <c r="DJ161" s="186"/>
      <c r="DK161" s="137"/>
      <c r="DL161" s="137"/>
      <c r="DM161" s="137"/>
      <c r="DN161" s="137"/>
      <c r="DO161" s="137"/>
      <c r="DP161" s="137"/>
      <c r="DQ161" s="138"/>
      <c r="DR161" s="133"/>
      <c r="DS161" s="186"/>
      <c r="DT161" s="138"/>
      <c r="DU161" s="133"/>
      <c r="DV161" s="133"/>
      <c r="DW161" s="138"/>
      <c r="DX161" s="186"/>
      <c r="DY161" s="138"/>
      <c r="DZ161" s="138"/>
      <c r="EA161" s="137"/>
      <c r="EB161" s="137"/>
      <c r="EC161" s="137"/>
      <c r="ED161" s="137"/>
      <c r="EE161" s="137"/>
      <c r="EF161" s="186"/>
      <c r="EG161" s="137"/>
      <c r="EH161" s="137"/>
      <c r="EI161" s="137"/>
      <c r="EJ161" s="137"/>
      <c r="EK161" s="137"/>
      <c r="EL161" s="137"/>
      <c r="EM161" s="137"/>
      <c r="EN161" s="137"/>
      <c r="EO161" s="137"/>
      <c r="EP161" s="137"/>
      <c r="EQ161" s="137"/>
      <c r="ER161" s="137"/>
      <c r="ES161" s="137"/>
      <c r="ET161" s="137"/>
      <c r="EU161" s="137"/>
      <c r="EV161" s="137"/>
      <c r="EW161" s="137"/>
      <c r="EX161" s="137"/>
      <c r="EY161" s="137"/>
      <c r="EZ161" s="137"/>
      <c r="FA161" s="137"/>
      <c r="FB161" s="186"/>
      <c r="FC161" s="137"/>
      <c r="FD161" s="137"/>
      <c r="FE161" s="137"/>
      <c r="FF161" s="137"/>
      <c r="FG161" s="137"/>
      <c r="FH161" s="190"/>
      <c r="FI161" s="190"/>
      <c r="FJ161" s="5"/>
      <c r="GZ161" s="372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 s="5"/>
      <c r="HP161" s="17"/>
      <c r="HQ161" s="23"/>
      <c r="HR161" s="23"/>
      <c r="HS161" s="23"/>
      <c r="HT161" s="17"/>
      <c r="HU161" s="17"/>
      <c r="HV161" s="24"/>
      <c r="HW161" s="24"/>
      <c r="HX161" s="24"/>
      <c r="HY161" s="24"/>
      <c r="HZ161" s="24"/>
      <c r="IA161" s="24"/>
      <c r="IB161" s="24"/>
      <c r="IC161" s="24"/>
      <c r="ID161" s="24"/>
      <c r="IE161" s="24"/>
      <c r="IF161" s="24"/>
      <c r="IG161" s="24"/>
      <c r="IH161" s="24"/>
      <c r="II161" s="24"/>
      <c r="IJ161" s="24"/>
      <c r="IK161" s="24"/>
      <c r="IL161" s="24"/>
      <c r="IM161" s="24"/>
      <c r="IN161" s="25"/>
      <c r="IO161" s="25"/>
      <c r="IP161" s="294"/>
      <c r="IQ161" s="24"/>
      <c r="IR161" s="24"/>
      <c r="IS161" s="170"/>
      <c r="IT161"/>
      <c r="IU161" s="170"/>
      <c r="IV161" s="274"/>
      <c r="IW161" s="170"/>
      <c r="IX161" s="170"/>
      <c r="IY161"/>
      <c r="IZ161"/>
      <c r="JA161" s="170"/>
      <c r="JB161" s="170"/>
      <c r="JC161" s="170"/>
      <c r="JD161"/>
      <c r="JE161" s="170"/>
      <c r="JF161" s="276"/>
      <c r="JG161" s="170"/>
      <c r="JH161"/>
      <c r="JI161"/>
      <c r="JJ161"/>
      <c r="JK161"/>
      <c r="JL161"/>
      <c r="JM161" s="279"/>
      <c r="JN161"/>
      <c r="JO161"/>
      <c r="JP161"/>
      <c r="JQ161"/>
      <c r="JR161" s="170"/>
      <c r="JS161" s="170"/>
      <c r="JT161" s="170"/>
      <c r="JU161" s="280"/>
      <c r="JV161" s="170"/>
      <c r="JW161" s="170"/>
      <c r="JX161"/>
      <c r="JY161" s="170"/>
      <c r="JZ161" s="170"/>
      <c r="KA161" s="170"/>
      <c r="KB161" s="170"/>
      <c r="KC161" s="170"/>
      <c r="KD161" s="170"/>
      <c r="KE161"/>
    </row>
    <row r="162" spans="1:291" s="4" customFormat="1" x14ac:dyDescent="0.25">
      <c r="A162" s="311"/>
      <c r="B162" s="35" t="s">
        <v>1596</v>
      </c>
      <c r="C162" s="17" t="s">
        <v>246</v>
      </c>
      <c r="D162" s="26"/>
      <c r="E162" s="88">
        <v>42534</v>
      </c>
      <c r="F162" s="27">
        <v>42754</v>
      </c>
      <c r="G162" s="94">
        <f>DATEDIF(E162, F162, "m")</f>
        <v>7</v>
      </c>
      <c r="H162" s="16">
        <v>1</v>
      </c>
      <c r="I162" s="377"/>
      <c r="J162" s="348" t="s">
        <v>153</v>
      </c>
      <c r="K162" s="100"/>
      <c r="L162" s="85"/>
      <c r="N162" s="19"/>
      <c r="O162" s="22"/>
      <c r="P162" s="16"/>
      <c r="Q162" s="11"/>
      <c r="R162" s="11"/>
      <c r="S162" s="11"/>
      <c r="T162" s="145"/>
      <c r="U162" s="130"/>
      <c r="V162" s="130"/>
      <c r="W162" s="130"/>
      <c r="X162" s="129"/>
      <c r="Y162" s="129"/>
      <c r="Z162" s="132"/>
      <c r="AA162" s="129"/>
      <c r="AB162" s="133"/>
      <c r="AC162" s="134"/>
      <c r="AD162" s="135"/>
      <c r="AE162" s="136"/>
      <c r="AF162" s="220"/>
      <c r="AG162" s="220"/>
      <c r="AH162" s="220"/>
      <c r="AI162" s="220"/>
      <c r="AJ162" s="220"/>
      <c r="AK162" s="220"/>
      <c r="AL162" s="133"/>
      <c r="AM162" s="137"/>
      <c r="AN162" s="137"/>
      <c r="AO162" s="137"/>
      <c r="AP162" s="137"/>
      <c r="AQ162" s="137"/>
      <c r="AR162" s="137"/>
      <c r="AS162" s="137"/>
      <c r="AT162" s="137"/>
      <c r="AU162" s="137"/>
      <c r="AV162" s="137"/>
      <c r="AW162" s="137"/>
      <c r="AX162" s="137"/>
      <c r="AY162" s="137"/>
      <c r="AZ162" s="137"/>
      <c r="BA162" s="137"/>
      <c r="BB162" s="137"/>
      <c r="BC162" s="137"/>
      <c r="BD162" s="137"/>
      <c r="BE162" s="137"/>
      <c r="BF162" s="137"/>
      <c r="BG162" s="137"/>
      <c r="BH162" s="138"/>
      <c r="BI162" s="137"/>
      <c r="BJ162" s="137"/>
      <c r="BK162" s="137"/>
      <c r="BL162" s="137"/>
      <c r="BM162" s="139"/>
      <c r="BN162" s="137"/>
      <c r="BO162" s="137"/>
      <c r="BP162" s="137"/>
      <c r="BQ162" s="137"/>
      <c r="BR162" s="138"/>
      <c r="BS162" s="138"/>
      <c r="BT162" s="137"/>
      <c r="BU162" s="137"/>
      <c r="BV162" s="137"/>
      <c r="BW162" s="138"/>
      <c r="BX162" s="137"/>
      <c r="BY162" s="137"/>
      <c r="BZ162" s="138"/>
      <c r="CA162" s="133"/>
      <c r="CB162" s="137"/>
      <c r="CC162" s="137"/>
      <c r="CD162" s="186"/>
      <c r="CE162" s="186"/>
      <c r="CF162" s="186"/>
      <c r="CG162" s="186"/>
      <c r="CH162" s="137"/>
      <c r="CI162" s="137"/>
      <c r="CJ162" s="137"/>
      <c r="CK162" s="138"/>
      <c r="CL162" s="137"/>
      <c r="CM162" s="137"/>
      <c r="CN162" s="186"/>
      <c r="CO162" s="137"/>
      <c r="CP162" s="137"/>
      <c r="CQ162" s="137"/>
      <c r="CR162" s="137"/>
      <c r="CS162" s="137"/>
      <c r="CT162" s="137"/>
      <c r="CU162" s="137"/>
      <c r="CV162" s="137"/>
      <c r="CW162" s="137"/>
      <c r="CX162" s="186"/>
      <c r="CY162" s="133"/>
      <c r="CZ162" s="137"/>
      <c r="DA162" s="137"/>
      <c r="DB162" s="186"/>
      <c r="DC162" s="139"/>
      <c r="DD162" s="138"/>
      <c r="DE162" s="137"/>
      <c r="DF162" s="137"/>
      <c r="DG162" s="137"/>
      <c r="DH162" s="137"/>
      <c r="DI162" s="137"/>
      <c r="DJ162" s="186"/>
      <c r="DK162" s="137"/>
      <c r="DL162" s="137"/>
      <c r="DM162" s="137"/>
      <c r="DN162" s="137"/>
      <c r="DO162" s="137"/>
      <c r="DP162" s="137"/>
      <c r="DQ162" s="138"/>
      <c r="DR162" s="133"/>
      <c r="DS162" s="186"/>
      <c r="DT162" s="138"/>
      <c r="DU162" s="133"/>
      <c r="DV162" s="133"/>
      <c r="DW162" s="138"/>
      <c r="DX162" s="186"/>
      <c r="DY162" s="138"/>
      <c r="DZ162" s="138"/>
      <c r="EA162" s="137"/>
      <c r="EB162" s="137"/>
      <c r="EC162" s="137"/>
      <c r="ED162" s="137"/>
      <c r="EE162" s="137"/>
      <c r="EF162" s="186"/>
      <c r="EG162" s="137"/>
      <c r="EH162" s="137"/>
      <c r="EI162" s="137"/>
      <c r="EJ162" s="137"/>
      <c r="EK162" s="137"/>
      <c r="EL162" s="137"/>
      <c r="EM162" s="137"/>
      <c r="EN162" s="137"/>
      <c r="EO162" s="137"/>
      <c r="EP162" s="137"/>
      <c r="EQ162" s="137"/>
      <c r="ER162" s="137"/>
      <c r="ES162" s="137"/>
      <c r="ET162" s="137"/>
      <c r="EU162" s="137"/>
      <c r="EV162" s="137"/>
      <c r="EW162" s="137"/>
      <c r="EX162" s="137"/>
      <c r="EY162" s="137"/>
      <c r="EZ162" s="137"/>
      <c r="FA162" s="137"/>
      <c r="FB162" s="186"/>
      <c r="FC162" s="137"/>
      <c r="FD162" s="137"/>
      <c r="FE162" s="137"/>
      <c r="FF162" s="137"/>
      <c r="FG162" s="137"/>
      <c r="FH162" s="190"/>
      <c r="FI162" s="190"/>
      <c r="FJ162" s="5"/>
      <c r="GZ162" s="37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 s="5" t="s">
        <v>247</v>
      </c>
      <c r="HP162" s="121">
        <v>59</v>
      </c>
      <c r="HQ162" s="27">
        <v>42534</v>
      </c>
      <c r="HR162" s="27"/>
      <c r="HS162" s="27">
        <v>42754</v>
      </c>
      <c r="HT162" s="121">
        <v>6</v>
      </c>
      <c r="HU162" s="121">
        <v>1</v>
      </c>
      <c r="HV162" s="28">
        <v>0</v>
      </c>
      <c r="HW162" s="28">
        <v>0</v>
      </c>
      <c r="HX162" s="28">
        <v>0</v>
      </c>
      <c r="HY162" s="28">
        <v>1</v>
      </c>
      <c r="HZ162" s="28">
        <v>0</v>
      </c>
      <c r="IA162" s="28">
        <v>0</v>
      </c>
      <c r="IB162" s="28"/>
      <c r="IC162" s="28">
        <v>1</v>
      </c>
      <c r="ID162" s="28">
        <v>1</v>
      </c>
      <c r="IE162" s="25" t="s">
        <v>69</v>
      </c>
      <c r="IF162" s="28">
        <v>0</v>
      </c>
      <c r="IG162" s="29"/>
      <c r="IH162" s="25"/>
      <c r="II162" s="28">
        <v>1</v>
      </c>
      <c r="IJ162" s="25" t="s">
        <v>204</v>
      </c>
      <c r="IK162" s="25" t="s">
        <v>80</v>
      </c>
      <c r="IL162" s="25"/>
      <c r="IM162" s="25"/>
      <c r="IN162" s="28">
        <v>0</v>
      </c>
      <c r="IO162" s="25"/>
      <c r="IP162" s="294" t="s">
        <v>1596</v>
      </c>
      <c r="IQ162" s="289" t="s">
        <v>247</v>
      </c>
      <c r="IR162" s="289" t="s">
        <v>1597</v>
      </c>
      <c r="IS162" s="170" t="s">
        <v>1433</v>
      </c>
      <c r="IT162" s="170"/>
      <c r="IU162" s="170">
        <v>1</v>
      </c>
      <c r="IV162" s="274">
        <v>42534</v>
      </c>
      <c r="IW162" s="170">
        <v>1957</v>
      </c>
      <c r="IX162" s="170">
        <v>2016</v>
      </c>
      <c r="IY162" s="285">
        <v>43132</v>
      </c>
      <c r="IZ162" s="281"/>
      <c r="JA162" s="170">
        <f>+IX162-IW162</f>
        <v>59</v>
      </c>
      <c r="JB162" s="170"/>
      <c r="JC162" s="170" t="s">
        <v>1407</v>
      </c>
      <c r="JD162" s="170"/>
      <c r="JE162" s="170">
        <v>1</v>
      </c>
      <c r="JF162" t="s">
        <v>323</v>
      </c>
      <c r="JG162" s="170"/>
      <c r="JH162" s="170"/>
      <c r="JI162" s="170">
        <v>1</v>
      </c>
      <c r="JJ162" s="170"/>
      <c r="JK162"/>
      <c r="JL162"/>
      <c r="JM162" s="279"/>
      <c r="JN162" t="s">
        <v>1411</v>
      </c>
      <c r="JO162" t="s">
        <v>1411</v>
      </c>
      <c r="JP162" t="s">
        <v>1412</v>
      </c>
      <c r="JQ162" t="s">
        <v>1415</v>
      </c>
      <c r="JR162" s="170">
        <v>0</v>
      </c>
      <c r="JS162" s="170">
        <v>3</v>
      </c>
      <c r="JT162" s="170">
        <v>0</v>
      </c>
      <c r="JU162" s="170">
        <v>4</v>
      </c>
      <c r="JV162" s="170">
        <v>1</v>
      </c>
      <c r="JW162" s="170">
        <v>0</v>
      </c>
      <c r="JX162"/>
      <c r="JY162" s="170">
        <v>0</v>
      </c>
      <c r="JZ162" s="170">
        <v>0</v>
      </c>
      <c r="KA162" s="170">
        <v>0</v>
      </c>
      <c r="KB162" s="170">
        <v>0</v>
      </c>
      <c r="KC162" s="170">
        <v>0</v>
      </c>
      <c r="KD162" s="274">
        <v>43132</v>
      </c>
      <c r="KE162" t="s">
        <v>1598</v>
      </c>
    </row>
    <row r="163" spans="1:291" s="4" customFormat="1" x14ac:dyDescent="0.25">
      <c r="A163" s="311"/>
      <c r="B163" s="35" t="s">
        <v>1596</v>
      </c>
      <c r="C163" s="17" t="s">
        <v>246</v>
      </c>
      <c r="D163" s="26"/>
      <c r="E163" s="88">
        <v>42534</v>
      </c>
      <c r="F163" s="27">
        <v>42907</v>
      </c>
      <c r="G163" s="94">
        <f>DATEDIF(E163, F163, "m")</f>
        <v>12</v>
      </c>
      <c r="H163" s="16">
        <v>1</v>
      </c>
      <c r="I163" s="377"/>
      <c r="J163" s="348" t="s">
        <v>153</v>
      </c>
      <c r="K163" s="100"/>
      <c r="L163" s="85"/>
      <c r="N163" s="19"/>
      <c r="O163" s="22"/>
      <c r="P163" s="16"/>
      <c r="Q163" s="11"/>
      <c r="R163" s="11"/>
      <c r="S163" s="11"/>
      <c r="T163" s="145"/>
      <c r="U163" s="130"/>
      <c r="V163" s="130"/>
      <c r="W163" s="130"/>
      <c r="X163" s="129"/>
      <c r="Y163" s="129"/>
      <c r="Z163" s="132"/>
      <c r="AA163" s="129"/>
      <c r="AB163" s="133"/>
      <c r="AC163" s="134"/>
      <c r="AD163" s="135"/>
      <c r="AE163" s="136"/>
      <c r="AF163" s="220"/>
      <c r="AG163" s="220"/>
      <c r="AH163" s="220"/>
      <c r="AI163" s="220"/>
      <c r="AJ163" s="220"/>
      <c r="AK163" s="220"/>
      <c r="AL163" s="133"/>
      <c r="AM163" s="137"/>
      <c r="AN163" s="137"/>
      <c r="AO163" s="137"/>
      <c r="AP163" s="137"/>
      <c r="AQ163" s="137"/>
      <c r="AR163" s="137"/>
      <c r="AS163" s="137"/>
      <c r="AT163" s="137"/>
      <c r="AU163" s="137"/>
      <c r="AV163" s="137"/>
      <c r="AW163" s="137"/>
      <c r="AX163" s="137"/>
      <c r="AY163" s="137"/>
      <c r="AZ163" s="137"/>
      <c r="BA163" s="137"/>
      <c r="BB163" s="137"/>
      <c r="BC163" s="137"/>
      <c r="BD163" s="137"/>
      <c r="BE163" s="137"/>
      <c r="BF163" s="137"/>
      <c r="BG163" s="137"/>
      <c r="BH163" s="138"/>
      <c r="BI163" s="137"/>
      <c r="BJ163" s="137"/>
      <c r="BK163" s="137"/>
      <c r="BL163" s="137"/>
      <c r="BM163" s="139"/>
      <c r="BN163" s="137"/>
      <c r="BO163" s="137"/>
      <c r="BP163" s="137"/>
      <c r="BQ163" s="137"/>
      <c r="BR163" s="138"/>
      <c r="BS163" s="138"/>
      <c r="BT163" s="137"/>
      <c r="BU163" s="137"/>
      <c r="BV163" s="137"/>
      <c r="BW163" s="138"/>
      <c r="BX163" s="137"/>
      <c r="BY163" s="137"/>
      <c r="BZ163" s="138"/>
      <c r="CA163" s="133"/>
      <c r="CB163" s="137"/>
      <c r="CC163" s="137"/>
      <c r="CD163" s="186"/>
      <c r="CE163" s="186"/>
      <c r="CF163" s="186"/>
      <c r="CG163" s="186"/>
      <c r="CH163" s="137"/>
      <c r="CI163" s="137"/>
      <c r="CJ163" s="137"/>
      <c r="CK163" s="138"/>
      <c r="CL163" s="137"/>
      <c r="CM163" s="137"/>
      <c r="CN163" s="186"/>
      <c r="CO163" s="137"/>
      <c r="CP163" s="137"/>
      <c r="CQ163" s="137"/>
      <c r="CR163" s="137"/>
      <c r="CS163" s="137"/>
      <c r="CT163" s="137"/>
      <c r="CU163" s="137"/>
      <c r="CV163" s="137"/>
      <c r="CW163" s="137"/>
      <c r="CX163" s="186"/>
      <c r="CY163" s="133"/>
      <c r="CZ163" s="137"/>
      <c r="DA163" s="137"/>
      <c r="DB163" s="186"/>
      <c r="DC163" s="139"/>
      <c r="DD163" s="138"/>
      <c r="DE163" s="137"/>
      <c r="DF163" s="137"/>
      <c r="DG163" s="137"/>
      <c r="DH163" s="137"/>
      <c r="DI163" s="137"/>
      <c r="DJ163" s="186"/>
      <c r="DK163" s="137"/>
      <c r="DL163" s="137"/>
      <c r="DM163" s="137"/>
      <c r="DN163" s="137"/>
      <c r="DO163" s="137"/>
      <c r="DP163" s="137"/>
      <c r="DQ163" s="138"/>
      <c r="DR163" s="133"/>
      <c r="DS163" s="186"/>
      <c r="DT163" s="138"/>
      <c r="DU163" s="133"/>
      <c r="DV163" s="133"/>
      <c r="DW163" s="138"/>
      <c r="DX163" s="186"/>
      <c r="DY163" s="138"/>
      <c r="DZ163" s="138"/>
      <c r="EA163" s="137"/>
      <c r="EB163" s="137"/>
      <c r="EC163" s="137"/>
      <c r="ED163" s="137"/>
      <c r="EE163" s="137"/>
      <c r="EF163" s="186"/>
      <c r="EG163" s="137"/>
      <c r="EH163" s="137"/>
      <c r="EI163" s="137"/>
      <c r="EJ163" s="137"/>
      <c r="EK163" s="137"/>
      <c r="EL163" s="137"/>
      <c r="EM163" s="137"/>
      <c r="EN163" s="137"/>
      <c r="EO163" s="137"/>
      <c r="EP163" s="137"/>
      <c r="EQ163" s="137"/>
      <c r="ER163" s="137"/>
      <c r="ES163" s="137"/>
      <c r="ET163" s="137"/>
      <c r="EU163" s="137"/>
      <c r="EV163" s="137"/>
      <c r="EW163" s="137"/>
      <c r="EX163" s="137"/>
      <c r="EY163" s="137"/>
      <c r="EZ163" s="137"/>
      <c r="FA163" s="137"/>
      <c r="FB163" s="186"/>
      <c r="FC163" s="137"/>
      <c r="FD163" s="137"/>
      <c r="FE163" s="137"/>
      <c r="FF163" s="137"/>
      <c r="FG163" s="137"/>
      <c r="FH163" s="190"/>
      <c r="FI163" s="190"/>
      <c r="FJ163" s="5"/>
      <c r="GZ163" s="372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 s="5" t="s">
        <v>247</v>
      </c>
      <c r="HP163" s="121">
        <v>59</v>
      </c>
      <c r="HQ163" s="27">
        <v>42534</v>
      </c>
      <c r="HR163" s="27"/>
      <c r="HS163" s="27">
        <v>42907</v>
      </c>
      <c r="HT163" s="121">
        <v>12</v>
      </c>
      <c r="HU163" s="121">
        <v>1</v>
      </c>
      <c r="HV163" s="28">
        <v>0</v>
      </c>
      <c r="HW163" s="28">
        <v>0</v>
      </c>
      <c r="HX163" s="28">
        <v>1</v>
      </c>
      <c r="HY163" s="28">
        <v>0</v>
      </c>
      <c r="HZ163" s="28">
        <v>0</v>
      </c>
      <c r="IA163" s="28">
        <v>0</v>
      </c>
      <c r="IB163" s="28">
        <v>1</v>
      </c>
      <c r="IC163" s="28">
        <v>1</v>
      </c>
      <c r="ID163" s="28">
        <v>1</v>
      </c>
      <c r="IE163" s="25" t="s">
        <v>83</v>
      </c>
      <c r="IF163" s="28">
        <v>0</v>
      </c>
      <c r="IG163" s="29"/>
      <c r="IH163" s="25"/>
      <c r="II163" s="28">
        <v>0</v>
      </c>
      <c r="IJ163" s="25" t="s">
        <v>248</v>
      </c>
      <c r="IK163" s="25"/>
      <c r="IL163" s="25" t="s">
        <v>249</v>
      </c>
      <c r="IM163" s="25"/>
      <c r="IN163" s="28">
        <v>0</v>
      </c>
      <c r="IO163" s="25" t="s">
        <v>207</v>
      </c>
      <c r="IP163" s="294"/>
      <c r="IQ163" s="24"/>
      <c r="IR163" s="24"/>
      <c r="IS163" s="287"/>
      <c r="IT163" s="287"/>
      <c r="IU163" s="287"/>
      <c r="IV163" s="288"/>
      <c r="IW163" s="287"/>
      <c r="IX163" s="287"/>
      <c r="IY163" s="292"/>
      <c r="IZ163" s="292"/>
      <c r="JA163" s="287"/>
      <c r="JB163" s="287"/>
      <c r="JC163" s="287"/>
      <c r="JD163" s="287"/>
      <c r="JE163" s="287"/>
      <c r="JF163" s="153"/>
      <c r="JG163" s="287"/>
      <c r="JH163" s="287"/>
      <c r="JI163" s="287"/>
      <c r="JJ163" s="287"/>
      <c r="JK163" s="153"/>
      <c r="JL163" s="153"/>
      <c r="JM163" s="293"/>
      <c r="JN163" s="153"/>
      <c r="JO163" s="153"/>
      <c r="JP163" s="153"/>
      <c r="JQ163" s="153"/>
      <c r="JR163" s="287"/>
      <c r="JS163" s="287"/>
      <c r="JT163" s="287"/>
      <c r="JU163" s="287"/>
      <c r="JV163" s="287"/>
      <c r="JW163" s="287"/>
      <c r="JX163" s="153"/>
      <c r="JY163" s="287"/>
      <c r="JZ163" s="287"/>
      <c r="KA163" s="287"/>
      <c r="KB163" s="287"/>
      <c r="KC163" s="287"/>
      <c r="KD163" s="288"/>
      <c r="KE163" s="153"/>
    </row>
    <row r="164" spans="1:291" s="4" customFormat="1" x14ac:dyDescent="0.25">
      <c r="A164" s="311"/>
      <c r="B164" s="35" t="s">
        <v>1596</v>
      </c>
      <c r="C164" s="17" t="s">
        <v>246</v>
      </c>
      <c r="D164" s="26"/>
      <c r="E164" s="88">
        <v>42534</v>
      </c>
      <c r="F164" s="27">
        <v>43118</v>
      </c>
      <c r="G164" s="94">
        <f>DATEDIF(E164, F164, "m")</f>
        <v>19</v>
      </c>
      <c r="H164" s="16">
        <v>0</v>
      </c>
      <c r="I164" s="377"/>
      <c r="J164" s="348" t="s">
        <v>153</v>
      </c>
      <c r="K164" s="100"/>
      <c r="L164" s="85"/>
      <c r="N164" s="19"/>
      <c r="O164" s="22"/>
      <c r="P164" s="16"/>
      <c r="Q164" s="11"/>
      <c r="R164" s="11"/>
      <c r="S164" s="11"/>
      <c r="T164" s="145"/>
      <c r="U164" s="130"/>
      <c r="V164" s="130"/>
      <c r="W164" s="130"/>
      <c r="X164" s="129"/>
      <c r="Y164" s="129"/>
      <c r="Z164" s="132"/>
      <c r="AA164" s="129"/>
      <c r="AB164" s="133"/>
      <c r="AC164" s="134"/>
      <c r="AD164" s="135"/>
      <c r="AE164" s="136"/>
      <c r="AF164" s="220"/>
      <c r="AG164" s="220"/>
      <c r="AH164" s="220"/>
      <c r="AI164" s="220"/>
      <c r="AJ164" s="220"/>
      <c r="AK164" s="220"/>
      <c r="AL164" s="133"/>
      <c r="AM164" s="137"/>
      <c r="AN164" s="137"/>
      <c r="AO164" s="137"/>
      <c r="AP164" s="137"/>
      <c r="AQ164" s="137"/>
      <c r="AR164" s="137"/>
      <c r="AS164" s="137"/>
      <c r="AT164" s="137"/>
      <c r="AU164" s="137"/>
      <c r="AV164" s="137"/>
      <c r="AW164" s="137"/>
      <c r="AX164" s="137"/>
      <c r="AY164" s="137"/>
      <c r="AZ164" s="137"/>
      <c r="BA164" s="137"/>
      <c r="BB164" s="137"/>
      <c r="BC164" s="137"/>
      <c r="BD164" s="137"/>
      <c r="BE164" s="137"/>
      <c r="BF164" s="137"/>
      <c r="BG164" s="137"/>
      <c r="BH164" s="138"/>
      <c r="BI164" s="137"/>
      <c r="BJ164" s="137"/>
      <c r="BK164" s="137"/>
      <c r="BL164" s="137"/>
      <c r="BM164" s="139"/>
      <c r="BN164" s="137"/>
      <c r="BO164" s="137"/>
      <c r="BP164" s="137"/>
      <c r="BQ164" s="137"/>
      <c r="BR164" s="138"/>
      <c r="BS164" s="138"/>
      <c r="BT164" s="137"/>
      <c r="BU164" s="137"/>
      <c r="BV164" s="137"/>
      <c r="BW164" s="138"/>
      <c r="BX164" s="137"/>
      <c r="BY164" s="137"/>
      <c r="BZ164" s="138"/>
      <c r="CA164" s="133"/>
      <c r="CB164" s="137"/>
      <c r="CC164" s="137"/>
      <c r="CD164" s="186"/>
      <c r="CE164" s="186"/>
      <c r="CF164" s="186"/>
      <c r="CG164" s="186"/>
      <c r="CH164" s="137"/>
      <c r="CI164" s="137"/>
      <c r="CJ164" s="137"/>
      <c r="CK164" s="138"/>
      <c r="CL164" s="137"/>
      <c r="CM164" s="137"/>
      <c r="CN164" s="186"/>
      <c r="CO164" s="137"/>
      <c r="CP164" s="137"/>
      <c r="CQ164" s="137"/>
      <c r="CR164" s="137"/>
      <c r="CS164" s="137"/>
      <c r="CT164" s="137"/>
      <c r="CU164" s="137"/>
      <c r="CV164" s="137"/>
      <c r="CW164" s="137"/>
      <c r="CX164" s="186"/>
      <c r="CY164" s="133"/>
      <c r="CZ164" s="137"/>
      <c r="DA164" s="137"/>
      <c r="DB164" s="186"/>
      <c r="DC164" s="139"/>
      <c r="DD164" s="138"/>
      <c r="DE164" s="137"/>
      <c r="DF164" s="137"/>
      <c r="DG164" s="137"/>
      <c r="DH164" s="137"/>
      <c r="DI164" s="137"/>
      <c r="DJ164" s="186"/>
      <c r="DK164" s="137"/>
      <c r="DL164" s="137"/>
      <c r="DM164" s="137"/>
      <c r="DN164" s="137"/>
      <c r="DO164" s="137"/>
      <c r="DP164" s="137"/>
      <c r="DQ164" s="138"/>
      <c r="DR164" s="133"/>
      <c r="DS164" s="186"/>
      <c r="DT164" s="138"/>
      <c r="DU164" s="133"/>
      <c r="DV164" s="133"/>
      <c r="DW164" s="138"/>
      <c r="DX164" s="186"/>
      <c r="DY164" s="138"/>
      <c r="DZ164" s="138"/>
      <c r="EA164" s="137"/>
      <c r="EB164" s="137"/>
      <c r="EC164" s="137"/>
      <c r="ED164" s="137"/>
      <c r="EE164" s="137"/>
      <c r="EF164" s="186"/>
      <c r="EG164" s="137"/>
      <c r="EH164" s="137"/>
      <c r="EI164" s="137"/>
      <c r="EJ164" s="137"/>
      <c r="EK164" s="137"/>
      <c r="EL164" s="137"/>
      <c r="EM164" s="137"/>
      <c r="EN164" s="137"/>
      <c r="EO164" s="137"/>
      <c r="EP164" s="137"/>
      <c r="EQ164" s="137"/>
      <c r="ER164" s="137"/>
      <c r="ES164" s="137"/>
      <c r="ET164" s="137"/>
      <c r="EU164" s="137"/>
      <c r="EV164" s="137"/>
      <c r="EW164" s="137"/>
      <c r="EX164" s="137"/>
      <c r="EY164" s="137"/>
      <c r="EZ164" s="137"/>
      <c r="FA164" s="137"/>
      <c r="FB164" s="186"/>
      <c r="FC164" s="137"/>
      <c r="FD164" s="137"/>
      <c r="FE164" s="137"/>
      <c r="FF164" s="137"/>
      <c r="FG164" s="137"/>
      <c r="FH164" s="190"/>
      <c r="FI164" s="190"/>
      <c r="FJ164" s="5"/>
      <c r="GZ164" s="372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 s="5" t="s">
        <v>247</v>
      </c>
      <c r="HP164" s="121">
        <v>59</v>
      </c>
      <c r="HQ164" s="27">
        <v>42534</v>
      </c>
      <c r="HR164" s="27"/>
      <c r="HS164" s="27">
        <v>43118</v>
      </c>
      <c r="HT164" s="121">
        <v>18</v>
      </c>
      <c r="HU164" s="121">
        <v>0</v>
      </c>
      <c r="HV164" s="28">
        <v>1</v>
      </c>
      <c r="HW164" s="28">
        <v>0</v>
      </c>
      <c r="HX164" s="28">
        <v>1</v>
      </c>
      <c r="HY164" s="28">
        <v>0</v>
      </c>
      <c r="HZ164" s="28">
        <v>0</v>
      </c>
      <c r="IA164" s="28">
        <v>0</v>
      </c>
      <c r="IB164" s="28">
        <v>1</v>
      </c>
      <c r="IC164" s="28">
        <v>1</v>
      </c>
      <c r="ID164" s="28">
        <v>1</v>
      </c>
      <c r="IE164" s="25" t="s">
        <v>250</v>
      </c>
      <c r="IF164" s="28">
        <v>0</v>
      </c>
      <c r="IG164" s="29"/>
      <c r="IH164" s="25"/>
      <c r="II164" s="28">
        <v>1</v>
      </c>
      <c r="IJ164" s="25" t="s">
        <v>251</v>
      </c>
      <c r="IK164" s="25" t="s">
        <v>80</v>
      </c>
      <c r="IL164" s="25"/>
      <c r="IM164" s="25"/>
      <c r="IN164" s="28">
        <v>0</v>
      </c>
      <c r="IO164" s="25"/>
      <c r="IP164" s="294"/>
      <c r="IQ164" s="24"/>
      <c r="IR164" s="24"/>
      <c r="IS164" s="287"/>
      <c r="IT164" s="287"/>
      <c r="IU164" s="287"/>
      <c r="IV164" s="288"/>
      <c r="IW164" s="287"/>
      <c r="IX164" s="287"/>
      <c r="IY164" s="292"/>
      <c r="IZ164" s="292"/>
      <c r="JA164" s="287"/>
      <c r="JB164" s="287"/>
      <c r="JC164" s="287"/>
      <c r="JD164" s="287"/>
      <c r="JE164" s="287"/>
      <c r="JF164" s="153"/>
      <c r="JG164" s="287"/>
      <c r="JH164" s="287"/>
      <c r="JI164" s="287"/>
      <c r="JJ164" s="287"/>
      <c r="JK164" s="153"/>
      <c r="JL164" s="153"/>
      <c r="JM164" s="293"/>
      <c r="JN164" s="153"/>
      <c r="JO164" s="153"/>
      <c r="JP164" s="153"/>
      <c r="JQ164" s="153"/>
      <c r="JR164" s="287"/>
      <c r="JS164" s="287"/>
      <c r="JT164" s="287"/>
      <c r="JU164" s="287"/>
      <c r="JV164" s="287"/>
      <c r="JW164" s="287"/>
      <c r="JX164" s="153"/>
      <c r="JY164" s="287"/>
      <c r="JZ164" s="287"/>
      <c r="KA164" s="287"/>
      <c r="KB164" s="287"/>
      <c r="KC164" s="287"/>
      <c r="KD164" s="288"/>
      <c r="KE164" s="153"/>
    </row>
    <row r="165" spans="1:291" s="4" customFormat="1" x14ac:dyDescent="0.25">
      <c r="A165" s="311"/>
      <c r="B165" s="15"/>
      <c r="C165" s="17"/>
      <c r="D165" s="26"/>
      <c r="E165" s="90"/>
      <c r="F165" s="27"/>
      <c r="G165" s="94"/>
      <c r="H165" s="16"/>
      <c r="I165" s="377"/>
      <c r="J165" s="20"/>
      <c r="K165" s="100"/>
      <c r="L165" s="85"/>
      <c r="N165" s="19"/>
      <c r="O165" s="22"/>
      <c r="P165" s="16"/>
      <c r="Q165" s="11"/>
      <c r="R165" s="11"/>
      <c r="S165" s="11"/>
      <c r="T165" s="145"/>
      <c r="U165" s="130"/>
      <c r="V165" s="130"/>
      <c r="W165" s="130"/>
      <c r="X165" s="129"/>
      <c r="Y165" s="129"/>
      <c r="Z165" s="132"/>
      <c r="AA165" s="129"/>
      <c r="AB165" s="133"/>
      <c r="AC165" s="134"/>
      <c r="AD165" s="135"/>
      <c r="AE165" s="136"/>
      <c r="AF165" s="220"/>
      <c r="AG165" s="220"/>
      <c r="AH165" s="220"/>
      <c r="AI165" s="220"/>
      <c r="AJ165" s="220"/>
      <c r="AK165" s="220"/>
      <c r="AL165" s="133"/>
      <c r="AM165" s="137"/>
      <c r="AN165" s="137"/>
      <c r="AO165" s="137"/>
      <c r="AP165" s="137"/>
      <c r="AQ165" s="137"/>
      <c r="AR165" s="137"/>
      <c r="AS165" s="137"/>
      <c r="AT165" s="137"/>
      <c r="AU165" s="137"/>
      <c r="AV165" s="137"/>
      <c r="AW165" s="137"/>
      <c r="AX165" s="137"/>
      <c r="AY165" s="137"/>
      <c r="AZ165" s="137"/>
      <c r="BA165" s="137"/>
      <c r="BB165" s="137"/>
      <c r="BC165" s="137"/>
      <c r="BD165" s="137"/>
      <c r="BE165" s="137"/>
      <c r="BF165" s="137"/>
      <c r="BG165" s="137"/>
      <c r="BH165" s="138"/>
      <c r="BI165" s="137"/>
      <c r="BJ165" s="137"/>
      <c r="BK165" s="137"/>
      <c r="BL165" s="137"/>
      <c r="BM165" s="139"/>
      <c r="BN165" s="137"/>
      <c r="BO165" s="137"/>
      <c r="BP165" s="137"/>
      <c r="BQ165" s="137"/>
      <c r="BR165" s="138"/>
      <c r="BS165" s="138"/>
      <c r="BT165" s="137"/>
      <c r="BU165" s="137"/>
      <c r="BV165" s="137"/>
      <c r="BW165" s="138"/>
      <c r="BX165" s="137"/>
      <c r="BY165" s="137"/>
      <c r="BZ165" s="138"/>
      <c r="CA165" s="133"/>
      <c r="CB165" s="137"/>
      <c r="CC165" s="137"/>
      <c r="CD165" s="186"/>
      <c r="CE165" s="186"/>
      <c r="CF165" s="186"/>
      <c r="CG165" s="186"/>
      <c r="CH165" s="137"/>
      <c r="CI165" s="137"/>
      <c r="CJ165" s="137"/>
      <c r="CK165" s="138"/>
      <c r="CL165" s="137"/>
      <c r="CM165" s="137"/>
      <c r="CN165" s="186"/>
      <c r="CO165" s="137"/>
      <c r="CP165" s="137"/>
      <c r="CQ165" s="137"/>
      <c r="CR165" s="137"/>
      <c r="CS165" s="137"/>
      <c r="CT165" s="137"/>
      <c r="CU165" s="137"/>
      <c r="CV165" s="137"/>
      <c r="CW165" s="137"/>
      <c r="CX165" s="186"/>
      <c r="CY165" s="133"/>
      <c r="CZ165" s="137"/>
      <c r="DA165" s="137"/>
      <c r="DB165" s="186"/>
      <c r="DC165" s="139"/>
      <c r="DD165" s="138"/>
      <c r="DE165" s="137"/>
      <c r="DF165" s="137"/>
      <c r="DG165" s="137"/>
      <c r="DH165" s="137"/>
      <c r="DI165" s="137"/>
      <c r="DJ165" s="186"/>
      <c r="DK165" s="137"/>
      <c r="DL165" s="137"/>
      <c r="DM165" s="137"/>
      <c r="DN165" s="137"/>
      <c r="DO165" s="137"/>
      <c r="DP165" s="137"/>
      <c r="DQ165" s="138"/>
      <c r="DR165" s="133"/>
      <c r="DS165" s="186"/>
      <c r="DT165" s="138"/>
      <c r="DU165" s="133"/>
      <c r="DV165" s="133"/>
      <c r="DW165" s="138"/>
      <c r="DX165" s="186"/>
      <c r="DY165" s="138"/>
      <c r="DZ165" s="138"/>
      <c r="EA165" s="137"/>
      <c r="EB165" s="137"/>
      <c r="EC165" s="137"/>
      <c r="ED165" s="137"/>
      <c r="EE165" s="137"/>
      <c r="EF165" s="186"/>
      <c r="EG165" s="137"/>
      <c r="EH165" s="137"/>
      <c r="EI165" s="137"/>
      <c r="EJ165" s="137"/>
      <c r="EK165" s="137"/>
      <c r="EL165" s="137"/>
      <c r="EM165" s="137"/>
      <c r="EN165" s="137"/>
      <c r="EO165" s="137"/>
      <c r="EP165" s="137"/>
      <c r="EQ165" s="137"/>
      <c r="ER165" s="137"/>
      <c r="ES165" s="137"/>
      <c r="ET165" s="137"/>
      <c r="EU165" s="137"/>
      <c r="EV165" s="137"/>
      <c r="EW165" s="137"/>
      <c r="EX165" s="137"/>
      <c r="EY165" s="137"/>
      <c r="EZ165" s="137"/>
      <c r="FA165" s="137"/>
      <c r="FB165" s="186"/>
      <c r="FC165" s="137"/>
      <c r="FD165" s="137"/>
      <c r="FE165" s="137"/>
      <c r="FF165" s="137"/>
      <c r="FG165" s="137"/>
      <c r="FH165" s="190"/>
      <c r="FI165" s="190"/>
      <c r="FJ165" s="5"/>
      <c r="GZ165" s="372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 s="5"/>
      <c r="HP165" s="121"/>
      <c r="HQ165" s="27"/>
      <c r="HR165" s="27"/>
      <c r="HS165" s="27"/>
      <c r="HT165" s="121"/>
      <c r="HU165" s="121"/>
      <c r="HV165" s="28"/>
      <c r="HW165" s="28"/>
      <c r="HX165" s="28"/>
      <c r="HY165" s="28"/>
      <c r="HZ165" s="28"/>
      <c r="IA165" s="28"/>
      <c r="IB165" s="28"/>
      <c r="IC165" s="28"/>
      <c r="ID165" s="28"/>
      <c r="IE165" s="25"/>
      <c r="IF165" s="28"/>
      <c r="IG165" s="29"/>
      <c r="IH165" s="25"/>
      <c r="II165" s="28"/>
      <c r="IJ165" s="25"/>
      <c r="IK165" s="25"/>
      <c r="IL165" s="25"/>
      <c r="IM165" s="25"/>
      <c r="IN165" s="28"/>
      <c r="IO165" s="25"/>
      <c r="IP165" s="294"/>
      <c r="IQ165" s="24"/>
      <c r="IR165" s="24"/>
      <c r="IS165" s="170"/>
      <c r="IT165"/>
      <c r="IU165" s="170"/>
      <c r="IV165" s="274"/>
      <c r="IW165" s="170"/>
      <c r="IX165" s="170"/>
      <c r="IY165"/>
      <c r="IZ165"/>
      <c r="JA165" s="170"/>
      <c r="JB165" s="170"/>
      <c r="JC165" s="170"/>
      <c r="JD165"/>
      <c r="JE165" s="170"/>
      <c r="JF165" s="276"/>
      <c r="JG165" s="170"/>
      <c r="JH165"/>
      <c r="JI165"/>
      <c r="JJ165"/>
      <c r="JK165"/>
      <c r="JL165"/>
      <c r="JM165" s="279"/>
      <c r="JN165"/>
      <c r="JO165"/>
      <c r="JP165"/>
      <c r="JQ165"/>
      <c r="JR165" s="170"/>
      <c r="JS165" s="170"/>
      <c r="JT165" s="170"/>
      <c r="JU165" s="280"/>
      <c r="JV165" s="170"/>
      <c r="JW165" s="170"/>
      <c r="JX165"/>
      <c r="JY165" s="170"/>
      <c r="JZ165" s="170"/>
      <c r="KA165" s="170"/>
      <c r="KB165" s="170"/>
      <c r="KC165" s="170"/>
      <c r="KD165" s="170"/>
      <c r="KE165"/>
    </row>
    <row r="166" spans="1:291" s="4" customFormat="1" x14ac:dyDescent="0.25">
      <c r="A166" s="311"/>
      <c r="B166" s="15" t="s">
        <v>1460</v>
      </c>
      <c r="C166" s="17" t="s">
        <v>252</v>
      </c>
      <c r="D166" s="26">
        <v>5703210381</v>
      </c>
      <c r="E166" s="88">
        <v>43553</v>
      </c>
      <c r="F166" s="27">
        <v>43621</v>
      </c>
      <c r="G166" s="94">
        <f>DATEDIF(E166, F166, "m")</f>
        <v>2</v>
      </c>
      <c r="H166" s="16">
        <v>1</v>
      </c>
      <c r="I166" s="377">
        <v>0</v>
      </c>
      <c r="J166" s="20">
        <v>43621</v>
      </c>
      <c r="K166" s="100">
        <f>DATEDIF(E166, J166, "m")</f>
        <v>2</v>
      </c>
      <c r="L166" s="121">
        <v>1</v>
      </c>
      <c r="M166" s="4" t="s">
        <v>253</v>
      </c>
      <c r="N166" s="19" t="s">
        <v>254</v>
      </c>
      <c r="O166" s="22">
        <v>2</v>
      </c>
      <c r="P166" s="16">
        <v>3</v>
      </c>
      <c r="Q166" s="121">
        <v>2</v>
      </c>
      <c r="R166" s="11"/>
      <c r="S166" s="11">
        <v>10</v>
      </c>
      <c r="T166" s="145">
        <v>11039</v>
      </c>
      <c r="U166" s="130" t="s">
        <v>255</v>
      </c>
      <c r="V166" s="130" t="s">
        <v>255</v>
      </c>
      <c r="W166" s="130" t="s">
        <v>1027</v>
      </c>
      <c r="X166" s="131">
        <v>5703210381</v>
      </c>
      <c r="Y166" s="129">
        <f ca="1">ROUNDDOWN(YEARFRAC(DATE(IF(VALUE(LEFT(X166,2))&lt;VALUE(RIGHT(YEAR(TODAY()),2)),"20","19")&amp;LEFT(X166,2),IF(VALUE(MID(X166,3,1))&gt;4,MID(X166,3,2)-50,MID(X166,3,2)),MID(X166,5,2)),Z166,1),0)</f>
        <v>62</v>
      </c>
      <c r="Z166" s="132">
        <v>43621</v>
      </c>
      <c r="AA166" s="129">
        <v>1</v>
      </c>
      <c r="AB166" s="133">
        <v>0</v>
      </c>
      <c r="AC166" s="182" t="s">
        <v>53</v>
      </c>
      <c r="AD166" s="183" t="s">
        <v>1022</v>
      </c>
      <c r="AE166" s="184" t="s">
        <v>60</v>
      </c>
      <c r="AF166" s="188">
        <v>14.7</v>
      </c>
      <c r="AG166" s="185">
        <v>4.5999999999999996</v>
      </c>
      <c r="AH166" s="189">
        <v>78.900000000000006</v>
      </c>
      <c r="AI166" s="185">
        <v>1.1000000000000001</v>
      </c>
      <c r="AJ166" s="185">
        <v>0.7</v>
      </c>
      <c r="AK166" s="185">
        <v>7.21</v>
      </c>
      <c r="AL166" s="156">
        <v>14.9</v>
      </c>
      <c r="AM166" s="137">
        <v>70.7</v>
      </c>
      <c r="AN166" s="137">
        <v>56.2</v>
      </c>
      <c r="AO166" s="137">
        <v>43.8</v>
      </c>
      <c r="AP166" s="137">
        <v>1.2831050228310503</v>
      </c>
      <c r="AQ166" s="137">
        <v>1.34</v>
      </c>
      <c r="AR166" s="137">
        <v>11.1</v>
      </c>
      <c r="AS166" s="137">
        <v>2.57</v>
      </c>
      <c r="AT166" s="156">
        <v>2.21</v>
      </c>
      <c r="AU166" s="137">
        <v>7.67</v>
      </c>
      <c r="AV166" s="155">
        <v>50.2</v>
      </c>
      <c r="AW166" s="156">
        <v>9.6</v>
      </c>
      <c r="AX166" s="137">
        <v>46.8</v>
      </c>
      <c r="AY166" s="155">
        <v>41.9</v>
      </c>
      <c r="AZ166" s="137">
        <v>1.8</v>
      </c>
      <c r="BA166" s="155">
        <v>54</v>
      </c>
      <c r="BB166" s="137">
        <v>21.8</v>
      </c>
      <c r="BC166" s="137">
        <v>54.9</v>
      </c>
      <c r="BD166" s="137">
        <v>0.16</v>
      </c>
      <c r="BE166" s="137">
        <v>14.8</v>
      </c>
      <c r="BF166" s="156">
        <v>13.863000000000001</v>
      </c>
      <c r="BG166" s="156">
        <v>7.35</v>
      </c>
      <c r="BH166" s="138" t="s">
        <v>1023</v>
      </c>
      <c r="BI166" s="137">
        <v>10.7</v>
      </c>
      <c r="BJ166" s="137">
        <v>5.58</v>
      </c>
      <c r="BK166" s="155">
        <v>40.6</v>
      </c>
      <c r="BL166" s="137">
        <v>71.2</v>
      </c>
      <c r="BM166" s="139">
        <v>7.4999999999999997E-2</v>
      </c>
      <c r="BN166" s="137">
        <v>3.6</v>
      </c>
      <c r="BO166" s="133">
        <v>81.099999999999994</v>
      </c>
      <c r="BP166" s="137">
        <v>9.0299999999999994</v>
      </c>
      <c r="BQ166" s="137">
        <v>9.82</v>
      </c>
      <c r="BR166" s="160">
        <v>6614</v>
      </c>
      <c r="BS166" s="133">
        <v>2685</v>
      </c>
      <c r="BT166" s="137">
        <v>62.9</v>
      </c>
      <c r="BU166" s="137">
        <v>5.27</v>
      </c>
      <c r="BV166" s="155">
        <v>78.8</v>
      </c>
      <c r="BW166" s="133">
        <v>4398</v>
      </c>
      <c r="BX166" s="137">
        <v>55.9</v>
      </c>
      <c r="BY166" s="137">
        <v>63.3</v>
      </c>
      <c r="BZ166" s="133">
        <v>3858</v>
      </c>
      <c r="CA166" s="133">
        <v>9361</v>
      </c>
      <c r="CB166" s="137">
        <v>1.32</v>
      </c>
      <c r="CC166" s="137">
        <v>0.63</v>
      </c>
      <c r="CD166" s="186" t="s">
        <v>1275</v>
      </c>
      <c r="CE166" s="186">
        <f>AL166+BN166+BV166+CC166+CB166</f>
        <v>99.249999999999986</v>
      </c>
      <c r="CF166" s="186" t="s">
        <v>1275</v>
      </c>
      <c r="CG166" s="186">
        <f>AM166+BI166+BE166+(DC166*100/AL166)+(CC166*100/AL166)</f>
        <v>100.59597315436241</v>
      </c>
      <c r="CH166" s="137" t="s">
        <v>1023</v>
      </c>
      <c r="CI166" s="137"/>
      <c r="CJ166" s="137"/>
      <c r="CK166" s="138"/>
      <c r="CL166" s="137"/>
      <c r="CM166" s="137"/>
      <c r="CN166" s="186" t="s">
        <v>1275</v>
      </c>
      <c r="CO166" s="137"/>
      <c r="CP166" s="137"/>
      <c r="CQ166" s="137"/>
      <c r="CR166" s="137"/>
      <c r="CS166" s="137"/>
      <c r="CT166" s="137"/>
      <c r="CU166" s="137"/>
      <c r="CV166" s="137"/>
      <c r="CW166" s="137">
        <v>3.66</v>
      </c>
      <c r="CX166" s="186" t="s">
        <v>1275</v>
      </c>
      <c r="CY166" s="133"/>
      <c r="CZ166" s="137" t="s">
        <v>1023</v>
      </c>
      <c r="DA166" s="137"/>
      <c r="DB166" s="186" t="s">
        <v>1275</v>
      </c>
      <c r="DC166" s="187">
        <v>2.5000000000000001E-2</v>
      </c>
      <c r="DD166" s="137" t="s">
        <v>1023</v>
      </c>
      <c r="DE166" s="137">
        <v>16.899999999999999</v>
      </c>
      <c r="DF166" s="155">
        <v>36.6</v>
      </c>
      <c r="DG166" s="137" t="s">
        <v>1023</v>
      </c>
      <c r="DH166" s="137" t="s">
        <v>1023</v>
      </c>
      <c r="DI166" s="137"/>
      <c r="DJ166" s="186" t="s">
        <v>1275</v>
      </c>
      <c r="DK166" s="137">
        <v>5.34</v>
      </c>
      <c r="DL166" s="156">
        <v>13.8</v>
      </c>
      <c r="DM166" s="137">
        <v>80.8</v>
      </c>
      <c r="DN166" s="139">
        <v>6.3E-2</v>
      </c>
      <c r="DO166" s="156">
        <v>10.8</v>
      </c>
      <c r="DP166" s="137"/>
      <c r="DQ166" s="137"/>
      <c r="DR166" s="133"/>
      <c r="DS166" s="186" t="s">
        <v>1275</v>
      </c>
      <c r="DT166" s="160">
        <v>8970</v>
      </c>
      <c r="DU166" s="160"/>
      <c r="DV166" s="160"/>
      <c r="DW166" s="160"/>
      <c r="DX166" s="186" t="s">
        <v>1275</v>
      </c>
      <c r="DY166" s="138">
        <f>AK166*AN166*AM166*AL166/1000</f>
        <v>426.85194286000001</v>
      </c>
      <c r="DZ166" s="138">
        <f>AK166*AM166*AO166*AL166/1000</f>
        <v>332.67108714</v>
      </c>
      <c r="EA166" s="137"/>
      <c r="EB166" s="137"/>
      <c r="EC166" s="137"/>
      <c r="ED166" s="137"/>
      <c r="EE166" s="137"/>
      <c r="EF166" s="186" t="s">
        <v>1275</v>
      </c>
      <c r="EG166" s="137" t="s">
        <v>1023</v>
      </c>
      <c r="EH166" s="137" t="s">
        <v>1023</v>
      </c>
      <c r="EI166" s="137" t="s">
        <v>1023</v>
      </c>
      <c r="EJ166" s="137" t="s">
        <v>1023</v>
      </c>
      <c r="EK166" s="137" t="s">
        <v>1023</v>
      </c>
      <c r="EL166" s="137" t="s">
        <v>1023</v>
      </c>
      <c r="EM166" s="137" t="s">
        <v>1023</v>
      </c>
      <c r="EN166" s="137" t="s">
        <v>1023</v>
      </c>
      <c r="EO166" s="137" t="s">
        <v>1023</v>
      </c>
      <c r="EP166" s="137" t="s">
        <v>1023</v>
      </c>
      <c r="EQ166" s="137" t="s">
        <v>1023</v>
      </c>
      <c r="ER166" s="137" t="s">
        <v>1023</v>
      </c>
      <c r="ES166" s="137" t="s">
        <v>1023</v>
      </c>
      <c r="ET166" s="137" t="s">
        <v>1023</v>
      </c>
      <c r="EU166" s="137" t="s">
        <v>1023</v>
      </c>
      <c r="EV166" s="137" t="s">
        <v>1023</v>
      </c>
      <c r="EW166" s="137" t="s">
        <v>1023</v>
      </c>
      <c r="EX166" s="137" t="s">
        <v>1023</v>
      </c>
      <c r="EY166" s="137" t="s">
        <v>1023</v>
      </c>
      <c r="EZ166" s="137" t="s">
        <v>1023</v>
      </c>
      <c r="FA166" s="137" t="s">
        <v>1023</v>
      </c>
      <c r="FB166" s="186" t="s">
        <v>1275</v>
      </c>
      <c r="FC166" s="137"/>
      <c r="FD166" s="137"/>
      <c r="FE166" s="137"/>
      <c r="FF166" s="137"/>
      <c r="FG166" s="137"/>
      <c r="FH166" s="153"/>
      <c r="FI166" s="153"/>
      <c r="FJ166" s="372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 s="372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 s="5" t="s">
        <v>255</v>
      </c>
      <c r="HP166" s="121">
        <v>62</v>
      </c>
      <c r="HQ166" s="27">
        <v>43553</v>
      </c>
      <c r="HR166" s="27"/>
      <c r="HS166" s="27">
        <v>43621</v>
      </c>
      <c r="HT166" s="121">
        <v>3</v>
      </c>
      <c r="HU166" s="121">
        <v>1</v>
      </c>
      <c r="HV166" s="28">
        <v>0</v>
      </c>
      <c r="HW166" s="28">
        <v>0</v>
      </c>
      <c r="HX166" s="28">
        <v>1</v>
      </c>
      <c r="HY166" s="28">
        <v>0</v>
      </c>
      <c r="HZ166" s="28">
        <v>0</v>
      </c>
      <c r="IA166" s="28">
        <v>0</v>
      </c>
      <c r="IB166" s="28">
        <v>0</v>
      </c>
      <c r="IC166" s="28">
        <v>0</v>
      </c>
      <c r="ID166" s="28">
        <v>0</v>
      </c>
      <c r="IE166" s="25" t="s">
        <v>69</v>
      </c>
      <c r="IF166" s="28">
        <v>0</v>
      </c>
      <c r="IG166" s="29"/>
      <c r="IH166" s="25"/>
      <c r="II166" s="28">
        <v>0</v>
      </c>
      <c r="IJ166" s="25" t="s">
        <v>63</v>
      </c>
      <c r="IK166" s="25"/>
      <c r="IL166" s="25"/>
      <c r="IM166" s="25"/>
      <c r="IN166" s="28">
        <v>0</v>
      </c>
      <c r="IO166" s="25"/>
      <c r="IP166" s="294" t="s">
        <v>1460</v>
      </c>
      <c r="IQ166" s="24" t="s">
        <v>255</v>
      </c>
      <c r="IR166" s="24" t="s">
        <v>1027</v>
      </c>
      <c r="IS166" s="170" t="s">
        <v>55</v>
      </c>
      <c r="IT166" s="170">
        <v>1</v>
      </c>
      <c r="IU166"/>
      <c r="IV166" s="274">
        <v>43553</v>
      </c>
      <c r="IW166" s="170">
        <v>1957</v>
      </c>
      <c r="IX166" s="170">
        <v>2019</v>
      </c>
      <c r="IY166"/>
      <c r="IZ166"/>
      <c r="JA166" s="170">
        <f>+IX166-IW166</f>
        <v>62</v>
      </c>
      <c r="JB166" s="170"/>
      <c r="JC166" s="170" t="s">
        <v>1407</v>
      </c>
      <c r="JD166" s="170"/>
      <c r="JE166" s="170">
        <v>1</v>
      </c>
      <c r="JF166" s="276" t="s">
        <v>1461</v>
      </c>
      <c r="JG166" s="170"/>
      <c r="JH166" s="170">
        <v>1</v>
      </c>
      <c r="JI166" s="170"/>
      <c r="JJ166" s="170"/>
      <c r="JK166"/>
      <c r="JL166"/>
      <c r="JM166" s="279"/>
      <c r="JN166" t="s">
        <v>1409</v>
      </c>
      <c r="JO166" t="s">
        <v>1409</v>
      </c>
      <c r="JP166" t="s">
        <v>1409</v>
      </c>
      <c r="JQ166" t="s">
        <v>1420</v>
      </c>
      <c r="JR166" s="170">
        <v>0</v>
      </c>
      <c r="JS166" s="170">
        <v>0</v>
      </c>
      <c r="JT166" s="170">
        <v>0</v>
      </c>
      <c r="JU166" s="282">
        <v>3</v>
      </c>
      <c r="JV166" s="170">
        <v>0</v>
      </c>
      <c r="JW166" s="170">
        <v>1</v>
      </c>
      <c r="JX166" t="s">
        <v>1457</v>
      </c>
      <c r="JY166" s="170">
        <v>1</v>
      </c>
      <c r="JZ166" s="170">
        <v>0</v>
      </c>
      <c r="KA166" s="170">
        <v>3</v>
      </c>
      <c r="KB166" s="170">
        <v>1</v>
      </c>
      <c r="KC166" s="170">
        <v>1</v>
      </c>
      <c r="KD166" s="170"/>
      <c r="KE166"/>
    </row>
    <row r="167" spans="1:291" s="4" customFormat="1" x14ac:dyDescent="0.25">
      <c r="A167" s="311"/>
      <c r="B167" s="15" t="s">
        <v>1460</v>
      </c>
      <c r="C167" s="17" t="s">
        <v>252</v>
      </c>
      <c r="D167" s="26">
        <v>5703210381</v>
      </c>
      <c r="E167" s="88">
        <v>43553</v>
      </c>
      <c r="F167" s="27">
        <v>43720</v>
      </c>
      <c r="G167" s="94">
        <f>DATEDIF(E167, F167, "m")</f>
        <v>5</v>
      </c>
      <c r="H167" s="16">
        <v>1</v>
      </c>
      <c r="I167" s="377">
        <v>0</v>
      </c>
      <c r="J167" s="20">
        <v>43720</v>
      </c>
      <c r="K167" s="100">
        <f>DATEDIF(E167, J167, "m")</f>
        <v>5</v>
      </c>
      <c r="L167" s="121">
        <v>2</v>
      </c>
      <c r="M167" s="4" t="s">
        <v>256</v>
      </c>
      <c r="N167" s="19">
        <v>170</v>
      </c>
      <c r="O167" s="22">
        <v>1</v>
      </c>
      <c r="P167" s="16">
        <v>3</v>
      </c>
      <c r="Q167" s="121">
        <v>2</v>
      </c>
      <c r="R167" s="11"/>
      <c r="S167" s="11">
        <v>10</v>
      </c>
      <c r="T167" s="145">
        <v>11619</v>
      </c>
      <c r="U167" s="130" t="s">
        <v>255</v>
      </c>
      <c r="V167" s="130" t="s">
        <v>255</v>
      </c>
      <c r="W167" s="130" t="s">
        <v>1027</v>
      </c>
      <c r="X167" s="131">
        <v>5703210381</v>
      </c>
      <c r="Y167" s="129">
        <f ca="1">ROUNDDOWN(YEARFRAC(DATE(IF(VALUE(LEFT(X167,2))&lt;VALUE(RIGHT(YEAR(TODAY()),2)),"20","19")&amp;LEFT(X167,2),IF(VALUE(MID(X167,3,1))&gt;4,MID(X167,3,2)-50,MID(X167,3,2)),MID(X167,5,2)),Z167,1),0)</f>
        <v>62</v>
      </c>
      <c r="Z167" s="132">
        <v>43720</v>
      </c>
      <c r="AA167" s="129">
        <v>2</v>
      </c>
      <c r="AB167" s="133">
        <v>3</v>
      </c>
      <c r="AC167" s="182" t="s">
        <v>53</v>
      </c>
      <c r="AD167" s="183" t="s">
        <v>1022</v>
      </c>
      <c r="AE167" s="184" t="s">
        <v>54</v>
      </c>
      <c r="AF167" s="188">
        <v>12.1</v>
      </c>
      <c r="AG167" s="185">
        <v>10</v>
      </c>
      <c r="AH167" s="189">
        <v>76.5</v>
      </c>
      <c r="AI167" s="185">
        <v>1.2</v>
      </c>
      <c r="AJ167" s="185">
        <v>0.2</v>
      </c>
      <c r="AK167" s="185">
        <v>8.61</v>
      </c>
      <c r="AL167" s="156">
        <v>2.2000000000000002</v>
      </c>
      <c r="AM167" s="156">
        <v>38.4</v>
      </c>
      <c r="AN167" s="156">
        <v>43.9</v>
      </c>
      <c r="AO167" s="155">
        <v>56.1</v>
      </c>
      <c r="AP167" s="156">
        <v>0.78253119429590012</v>
      </c>
      <c r="AQ167" s="137">
        <v>3.34</v>
      </c>
      <c r="AR167" s="137">
        <v>8.2799999999999994</v>
      </c>
      <c r="AS167" s="156">
        <v>0.92</v>
      </c>
      <c r="AT167" s="137">
        <v>3.82</v>
      </c>
      <c r="AU167" s="137">
        <v>5.6</v>
      </c>
      <c r="AV167" s="155">
        <v>43.6</v>
      </c>
      <c r="AW167" s="156">
        <v>12</v>
      </c>
      <c r="AX167" s="137">
        <v>27.6</v>
      </c>
      <c r="AY167" s="155">
        <v>55.9</v>
      </c>
      <c r="AZ167" s="137">
        <v>4.5999999999999996</v>
      </c>
      <c r="BA167" s="137">
        <v>34.200000000000003</v>
      </c>
      <c r="BB167" s="137">
        <v>18.999999999999996</v>
      </c>
      <c r="BC167" s="137">
        <v>34.200000000000003</v>
      </c>
      <c r="BD167" s="137">
        <v>1.64</v>
      </c>
      <c r="BE167" s="137">
        <v>13.8</v>
      </c>
      <c r="BF167" s="137">
        <v>16.5</v>
      </c>
      <c r="BG167" s="137">
        <v>9.3800000000000008</v>
      </c>
      <c r="BH167" s="138">
        <v>3823</v>
      </c>
      <c r="BI167" s="155">
        <v>26.3</v>
      </c>
      <c r="BJ167" s="137">
        <v>12.9</v>
      </c>
      <c r="BK167" s="155">
        <v>22.6</v>
      </c>
      <c r="BL167" s="137">
        <v>23.3</v>
      </c>
      <c r="BM167" s="139">
        <v>7.9000000000000001E-2</v>
      </c>
      <c r="BN167" s="137">
        <v>6.2</v>
      </c>
      <c r="BO167" s="133">
        <v>87.5</v>
      </c>
      <c r="BP167" s="137">
        <v>7.95</v>
      </c>
      <c r="BQ167" s="137">
        <v>4.57</v>
      </c>
      <c r="BR167" s="133">
        <v>2677</v>
      </c>
      <c r="BS167" s="133">
        <v>2209</v>
      </c>
      <c r="BT167" s="156">
        <v>15.9</v>
      </c>
      <c r="BU167" s="137">
        <v>9.86</v>
      </c>
      <c r="BV167" s="155">
        <v>90.5</v>
      </c>
      <c r="BW167" s="133">
        <v>2862</v>
      </c>
      <c r="BX167" s="137">
        <v>44.2</v>
      </c>
      <c r="BY167" s="137">
        <v>63.4</v>
      </c>
      <c r="BZ167" s="133">
        <v>2845</v>
      </c>
      <c r="CA167" s="133">
        <v>8211</v>
      </c>
      <c r="CB167" s="137">
        <v>0.2</v>
      </c>
      <c r="CC167" s="137">
        <v>0.28000000000000003</v>
      </c>
      <c r="CD167" s="186" t="s">
        <v>1275</v>
      </c>
      <c r="CE167" s="186">
        <f>AL167+BN167+BV167+CC167+CB167</f>
        <v>99.38000000000001</v>
      </c>
      <c r="CF167" s="186" t="s">
        <v>1275</v>
      </c>
      <c r="CG167" s="186"/>
      <c r="CH167" s="137" t="s">
        <v>1023</v>
      </c>
      <c r="CI167" s="137"/>
      <c r="CJ167" s="137"/>
      <c r="CK167" s="138"/>
      <c r="CL167" s="137"/>
      <c r="CM167" s="137"/>
      <c r="CN167" s="186" t="s">
        <v>1275</v>
      </c>
      <c r="CO167" s="137"/>
      <c r="CP167" s="137"/>
      <c r="CQ167" s="137"/>
      <c r="CR167" s="137"/>
      <c r="CS167" s="137"/>
      <c r="CT167" s="137"/>
      <c r="CU167" s="137"/>
      <c r="CV167" s="137">
        <v>5.84</v>
      </c>
      <c r="CW167" s="137">
        <v>4.8499999999999996</v>
      </c>
      <c r="CX167" s="186" t="s">
        <v>1275</v>
      </c>
      <c r="CY167" s="133"/>
      <c r="CZ167" s="137" t="s">
        <v>1023</v>
      </c>
      <c r="DA167" s="137"/>
      <c r="DB167" s="186" t="s">
        <v>1275</v>
      </c>
      <c r="DC167" s="187">
        <v>5.7299999999999999E-3</v>
      </c>
      <c r="DD167" s="133">
        <v>27685</v>
      </c>
      <c r="DE167" s="137">
        <v>33.200000000000003</v>
      </c>
      <c r="DF167" s="155">
        <v>32.799999999999997</v>
      </c>
      <c r="DG167" s="137">
        <v>0.53</v>
      </c>
      <c r="DH167" s="156">
        <v>0.25</v>
      </c>
      <c r="DI167" s="156"/>
      <c r="DJ167" s="186" t="s">
        <v>1275</v>
      </c>
      <c r="DK167" s="137">
        <v>0.85</v>
      </c>
      <c r="DL167" s="156">
        <v>16.5</v>
      </c>
      <c r="DM167" s="137">
        <v>82.6</v>
      </c>
      <c r="DN167" s="187">
        <v>0</v>
      </c>
      <c r="DO167" s="156">
        <v>10.1</v>
      </c>
      <c r="DP167" s="137"/>
      <c r="DQ167" s="137"/>
      <c r="DR167" s="133"/>
      <c r="DS167" s="186" t="s">
        <v>1275</v>
      </c>
      <c r="DT167" s="133">
        <v>6167</v>
      </c>
      <c r="DU167" s="133"/>
      <c r="DV167" s="133"/>
      <c r="DW167" s="133"/>
      <c r="DX167" s="186" t="s">
        <v>1275</v>
      </c>
      <c r="DY167" s="138">
        <f>AK167*AN167*AM167*AL167/1000</f>
        <v>31.931665920000004</v>
      </c>
      <c r="DZ167" s="138">
        <f>AK167*AM167*AO167*AL167/1000</f>
        <v>40.805614079999998</v>
      </c>
      <c r="EA167" s="137"/>
      <c r="EB167" s="137"/>
      <c r="EC167" s="137"/>
      <c r="ED167" s="137"/>
      <c r="EE167" s="137"/>
      <c r="EF167" s="186" t="s">
        <v>1275</v>
      </c>
      <c r="EG167" s="137" t="s">
        <v>1023</v>
      </c>
      <c r="EH167" s="137" t="s">
        <v>1023</v>
      </c>
      <c r="EI167" s="137" t="s">
        <v>1023</v>
      </c>
      <c r="EJ167" s="137" t="s">
        <v>1023</v>
      </c>
      <c r="EK167" s="137" t="s">
        <v>1023</v>
      </c>
      <c r="EL167" s="137" t="s">
        <v>1023</v>
      </c>
      <c r="EM167" s="137" t="s">
        <v>1023</v>
      </c>
      <c r="EN167" s="137" t="s">
        <v>1023</v>
      </c>
      <c r="EO167" s="137" t="s">
        <v>1023</v>
      </c>
      <c r="EP167" s="137" t="s">
        <v>1023</v>
      </c>
      <c r="EQ167" s="137" t="s">
        <v>1023</v>
      </c>
      <c r="ER167" s="137" t="s">
        <v>1023</v>
      </c>
      <c r="ES167" s="137" t="s">
        <v>1023</v>
      </c>
      <c r="ET167" s="137" t="s">
        <v>1023</v>
      </c>
      <c r="EU167" s="137" t="s">
        <v>1023</v>
      </c>
      <c r="EV167" s="137" t="s">
        <v>1023</v>
      </c>
      <c r="EW167" s="137" t="s">
        <v>1023</v>
      </c>
      <c r="EX167" s="137" t="s">
        <v>1023</v>
      </c>
      <c r="EY167" s="137" t="s">
        <v>1023</v>
      </c>
      <c r="EZ167" s="137" t="s">
        <v>1023</v>
      </c>
      <c r="FA167" s="137" t="s">
        <v>1023</v>
      </c>
      <c r="FB167" s="186" t="s">
        <v>1275</v>
      </c>
      <c r="FC167" s="137"/>
      <c r="FD167" s="137"/>
      <c r="FE167" s="137"/>
      <c r="FF167" s="137"/>
      <c r="FG167" s="137"/>
      <c r="FH167" s="190"/>
      <c r="FI167" s="190"/>
      <c r="FJ167" s="372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 s="371" t="s">
        <v>256</v>
      </c>
      <c r="HA167" s="369" t="s">
        <v>1713</v>
      </c>
      <c r="HB167" s="358">
        <v>0</v>
      </c>
      <c r="HC167" s="358">
        <v>0.19</v>
      </c>
      <c r="HD167" s="356">
        <v>58.33</v>
      </c>
      <c r="HE167" s="356">
        <v>6.08</v>
      </c>
      <c r="HF167" s="358">
        <v>3.27</v>
      </c>
      <c r="HG167" s="356">
        <v>222.16</v>
      </c>
      <c r="HH167" s="358">
        <v>0.05</v>
      </c>
      <c r="HI167" s="356">
        <v>2.2000000000000002</v>
      </c>
      <c r="HJ167" s="356">
        <v>17.36</v>
      </c>
      <c r="HK167" s="356">
        <v>2.17</v>
      </c>
      <c r="HL167" s="358">
        <v>0.83</v>
      </c>
      <c r="HM167" s="356">
        <v>9.57</v>
      </c>
      <c r="HN167" s="357">
        <v>28.060000000000002</v>
      </c>
      <c r="HO167" s="5" t="s">
        <v>255</v>
      </c>
      <c r="HP167" s="121">
        <v>62</v>
      </c>
      <c r="HQ167" s="27">
        <v>43553</v>
      </c>
      <c r="HR167" s="27"/>
      <c r="HS167" s="27">
        <v>43720</v>
      </c>
      <c r="HT167" s="121">
        <v>6</v>
      </c>
      <c r="HU167" s="121">
        <v>1</v>
      </c>
      <c r="HV167" s="28">
        <v>0</v>
      </c>
      <c r="HW167" s="28">
        <v>0</v>
      </c>
      <c r="HX167" s="28">
        <v>0</v>
      </c>
      <c r="HY167" s="28">
        <v>1</v>
      </c>
      <c r="HZ167" s="28">
        <v>0</v>
      </c>
      <c r="IA167" s="28">
        <v>0</v>
      </c>
      <c r="IB167" s="28"/>
      <c r="IC167" s="28">
        <v>0</v>
      </c>
      <c r="ID167" s="28">
        <v>0</v>
      </c>
      <c r="IE167" s="25" t="s">
        <v>69</v>
      </c>
      <c r="IF167" s="28">
        <v>0</v>
      </c>
      <c r="IG167" s="29"/>
      <c r="IH167" s="25"/>
      <c r="II167" s="28">
        <v>0</v>
      </c>
      <c r="IJ167" s="25" t="s">
        <v>63</v>
      </c>
      <c r="IK167" s="25"/>
      <c r="IL167" s="25"/>
      <c r="IM167" s="25"/>
      <c r="IN167" s="28">
        <v>0</v>
      </c>
      <c r="IO167" s="25"/>
      <c r="IP167" s="294"/>
      <c r="IQ167" s="24"/>
      <c r="IR167" s="24"/>
      <c r="IS167" s="170"/>
      <c r="IT167" s="170"/>
      <c r="IU167"/>
      <c r="IV167" s="274"/>
      <c r="IW167" s="170"/>
      <c r="IX167" s="170"/>
      <c r="IY167"/>
      <c r="IZ167"/>
      <c r="JA167" s="170"/>
      <c r="JB167" s="170"/>
      <c r="JC167" s="170"/>
      <c r="JD167" s="170"/>
      <c r="JE167" s="170"/>
      <c r="JF167" s="276"/>
      <c r="JG167" s="170"/>
      <c r="JH167" s="170"/>
      <c r="JI167" s="170"/>
      <c r="JJ167" s="170"/>
      <c r="JK167"/>
      <c r="JL167"/>
      <c r="JM167" s="279"/>
      <c r="JN167"/>
      <c r="JO167"/>
      <c r="JP167"/>
      <c r="JQ167"/>
      <c r="JR167" s="170"/>
      <c r="JS167" s="170"/>
      <c r="JT167" s="170"/>
      <c r="JU167" s="282"/>
      <c r="JV167" s="170"/>
      <c r="JW167" s="170"/>
      <c r="JX167"/>
      <c r="JY167" s="170"/>
      <c r="JZ167" s="170"/>
      <c r="KA167" s="170"/>
      <c r="KB167" s="170"/>
      <c r="KC167" s="170"/>
      <c r="KD167" s="170"/>
      <c r="KE167"/>
    </row>
    <row r="168" spans="1:291" s="4" customFormat="1" x14ac:dyDescent="0.25">
      <c r="A168" s="311"/>
      <c r="B168" s="15" t="s">
        <v>1460</v>
      </c>
      <c r="C168" s="17" t="s">
        <v>252</v>
      </c>
      <c r="D168" s="26" t="s">
        <v>257</v>
      </c>
      <c r="E168" s="88">
        <v>43553</v>
      </c>
      <c r="F168" s="23"/>
      <c r="G168" s="94"/>
      <c r="H168" s="51"/>
      <c r="I168" s="377">
        <v>0</v>
      </c>
      <c r="J168" s="20">
        <v>43977</v>
      </c>
      <c r="K168" s="100">
        <f>DATEDIF(E168, J168, "m")</f>
        <v>13</v>
      </c>
      <c r="L168" s="121">
        <v>3</v>
      </c>
      <c r="M168" s="4" t="s">
        <v>258</v>
      </c>
      <c r="N168" s="19">
        <v>371</v>
      </c>
      <c r="O168" s="22"/>
      <c r="P168" s="16">
        <v>3</v>
      </c>
      <c r="Q168" s="121"/>
      <c r="R168" s="11"/>
      <c r="S168" s="11"/>
      <c r="T168" s="145">
        <v>12807</v>
      </c>
      <c r="U168" s="130" t="s">
        <v>255</v>
      </c>
      <c r="V168" s="130" t="s">
        <v>255</v>
      </c>
      <c r="W168" s="130" t="s">
        <v>1027</v>
      </c>
      <c r="X168" s="131">
        <v>5703210381</v>
      </c>
      <c r="Y168" s="129">
        <f ca="1">ROUNDDOWN(YEARFRAC(DATE(IF(VALUE(LEFT(X168,2))&lt;VALUE(RIGHT(YEAR(TODAY()),2)),"20","19")&amp;LEFT(X168,2),IF(VALUE(MID(X168,3,1))&gt;4,MID(X168,3,2)-50,MID(X168,3,2)),MID(X168,5,2)),Z168,1),0)</f>
        <v>63</v>
      </c>
      <c r="Z168" s="132">
        <v>43977</v>
      </c>
      <c r="AA168" s="129">
        <v>3</v>
      </c>
      <c r="AB168" s="133">
        <v>12</v>
      </c>
      <c r="AC168" s="192" t="s">
        <v>1311</v>
      </c>
      <c r="AD168" s="183" t="s">
        <v>1022</v>
      </c>
      <c r="AE168" s="193" t="s">
        <v>1312</v>
      </c>
      <c r="AF168" s="194">
        <v>17</v>
      </c>
      <c r="AG168" s="185">
        <v>10.3</v>
      </c>
      <c r="AH168" s="189">
        <v>71.2</v>
      </c>
      <c r="AI168" s="185">
        <v>1</v>
      </c>
      <c r="AJ168" s="185">
        <v>0.5</v>
      </c>
      <c r="AK168" s="185">
        <v>6.13</v>
      </c>
      <c r="AL168" s="156">
        <v>17.8</v>
      </c>
      <c r="AM168" s="137">
        <v>63.2</v>
      </c>
      <c r="AN168" s="137">
        <v>57.9</v>
      </c>
      <c r="AO168" s="137">
        <v>42.1</v>
      </c>
      <c r="AP168" s="137">
        <v>1.3752969121140142</v>
      </c>
      <c r="AQ168" s="137">
        <v>2.09</v>
      </c>
      <c r="AR168" s="137">
        <v>3.26</v>
      </c>
      <c r="AS168" s="137">
        <v>2.29</v>
      </c>
      <c r="AT168" s="156">
        <v>1.1100000000000001</v>
      </c>
      <c r="AU168" s="137">
        <v>6.89</v>
      </c>
      <c r="AV168" s="155">
        <v>52.2</v>
      </c>
      <c r="AW168" s="156">
        <v>8.43</v>
      </c>
      <c r="AX168" s="137">
        <v>51</v>
      </c>
      <c r="AY168" s="137">
        <v>39.5</v>
      </c>
      <c r="AZ168" s="137">
        <v>1.06</v>
      </c>
      <c r="BA168" s="137">
        <v>41.2</v>
      </c>
      <c r="BB168" s="137">
        <v>21.169999999999998</v>
      </c>
      <c r="BC168" s="137">
        <v>38.700000000000003</v>
      </c>
      <c r="BD168" s="137">
        <v>1.08</v>
      </c>
      <c r="BE168" s="137">
        <v>6.73</v>
      </c>
      <c r="BF168" s="137">
        <v>17.3</v>
      </c>
      <c r="BG168" s="137">
        <v>9.41</v>
      </c>
      <c r="BH168" s="138">
        <v>3033</v>
      </c>
      <c r="BI168" s="155">
        <v>24.8</v>
      </c>
      <c r="BJ168" s="137">
        <v>5.51</v>
      </c>
      <c r="BK168" s="155">
        <v>34.1</v>
      </c>
      <c r="BL168" s="155">
        <v>90.2</v>
      </c>
      <c r="BM168" s="139">
        <v>7.5999999999999998E-2</v>
      </c>
      <c r="BN168" s="137">
        <v>10.8</v>
      </c>
      <c r="BO168" s="137">
        <v>90.94</v>
      </c>
      <c r="BP168" s="137">
        <v>4.58</v>
      </c>
      <c r="BQ168" s="137">
        <v>4.5199999999999996</v>
      </c>
      <c r="BR168" s="133">
        <v>3108</v>
      </c>
      <c r="BS168" s="138">
        <f>CY168/9</f>
        <v>2440.4444444444443</v>
      </c>
      <c r="BT168" s="137">
        <v>51.8</v>
      </c>
      <c r="BU168" s="137">
        <v>19.8</v>
      </c>
      <c r="BV168" s="137">
        <v>68.8</v>
      </c>
      <c r="BW168" s="133">
        <v>4438</v>
      </c>
      <c r="BX168" s="155">
        <v>60.1</v>
      </c>
      <c r="BY168" s="155">
        <v>78.900000000000006</v>
      </c>
      <c r="BZ168" s="160">
        <v>5611</v>
      </c>
      <c r="CA168" s="160">
        <v>13532</v>
      </c>
      <c r="CB168" s="137">
        <v>1.77</v>
      </c>
      <c r="CC168" s="137">
        <v>0.63</v>
      </c>
      <c r="CD168" s="186" t="s">
        <v>1275</v>
      </c>
      <c r="CE168" s="186">
        <f>AL168+BN168+BV168+CC168+CB168</f>
        <v>99.8</v>
      </c>
      <c r="CF168" s="186" t="s">
        <v>1275</v>
      </c>
      <c r="CG168" s="186">
        <f>AM168+BI168+BE168+(DC168*100/AL168)+(CC168*100/AL168)</f>
        <v>98.831123595505616</v>
      </c>
      <c r="CH168" s="137">
        <v>4.63</v>
      </c>
      <c r="CI168" s="137">
        <f>CH168*100/AM168</f>
        <v>7.3259493670886071</v>
      </c>
      <c r="CJ168" s="137"/>
      <c r="CK168" s="138"/>
      <c r="CL168" s="137"/>
      <c r="CM168" s="137"/>
      <c r="CN168" s="186" t="s">
        <v>1275</v>
      </c>
      <c r="CO168" s="155">
        <v>2.56</v>
      </c>
      <c r="CP168" s="156">
        <v>0.89</v>
      </c>
      <c r="CQ168" s="137">
        <v>17</v>
      </c>
      <c r="CR168" s="156">
        <v>22.4</v>
      </c>
      <c r="CS168" s="155">
        <v>23.3</v>
      </c>
      <c r="CT168" s="155">
        <v>37.299999999999997</v>
      </c>
      <c r="CU168" s="137">
        <v>63</v>
      </c>
      <c r="CV168" s="137">
        <v>1.88</v>
      </c>
      <c r="CW168" s="137"/>
      <c r="CX168" s="186" t="s">
        <v>1275</v>
      </c>
      <c r="CY168" s="133">
        <v>21964</v>
      </c>
      <c r="CZ168" s="137">
        <v>1.3</v>
      </c>
      <c r="DA168" s="137"/>
      <c r="DB168" s="186" t="s">
        <v>1275</v>
      </c>
      <c r="DC168" s="139">
        <v>0.1</v>
      </c>
      <c r="DD168" s="133">
        <v>41514</v>
      </c>
      <c r="DE168" s="137">
        <v>4.97</v>
      </c>
      <c r="DF168" s="137">
        <v>27.9</v>
      </c>
      <c r="DG168" s="137">
        <v>1.24</v>
      </c>
      <c r="DH168" s="137">
        <v>0.61</v>
      </c>
      <c r="DI168" s="137"/>
      <c r="DJ168" s="186" t="s">
        <v>1275</v>
      </c>
      <c r="DK168" s="137">
        <v>0.75</v>
      </c>
      <c r="DL168" s="137">
        <v>17.3</v>
      </c>
      <c r="DM168" s="137">
        <v>81.900000000000006</v>
      </c>
      <c r="DN168" s="187">
        <v>0</v>
      </c>
      <c r="DO168" s="156">
        <v>9</v>
      </c>
      <c r="DP168" s="156"/>
      <c r="DQ168" s="156"/>
      <c r="DR168" s="133"/>
      <c r="DS168" s="186" t="s">
        <v>1275</v>
      </c>
      <c r="DT168" s="160">
        <v>12400</v>
      </c>
      <c r="DU168" s="133">
        <v>2480</v>
      </c>
      <c r="DV168" s="133"/>
      <c r="DW168" s="133"/>
      <c r="DX168" s="186" t="s">
        <v>1275</v>
      </c>
      <c r="DY168" s="138">
        <f>AK168*AN168*AM168*AL168/1000</f>
        <v>399.27867792000001</v>
      </c>
      <c r="DZ168" s="138">
        <f>AK168*AM168*AO168*AL168/1000</f>
        <v>290.32180208000005</v>
      </c>
      <c r="EA168" s="137"/>
      <c r="EB168" s="137"/>
      <c r="EC168" s="137"/>
      <c r="ED168" s="137"/>
      <c r="EE168" s="137"/>
      <c r="EF168" s="186" t="s">
        <v>1275</v>
      </c>
      <c r="EG168" s="137" t="s">
        <v>1023</v>
      </c>
      <c r="EH168" s="137" t="s">
        <v>1023</v>
      </c>
      <c r="EI168" s="137" t="s">
        <v>1023</v>
      </c>
      <c r="EJ168" s="137" t="s">
        <v>1023</v>
      </c>
      <c r="EK168" s="137" t="s">
        <v>1023</v>
      </c>
      <c r="EL168" s="137" t="s">
        <v>1023</v>
      </c>
      <c r="EM168" s="137" t="s">
        <v>1023</v>
      </c>
      <c r="EN168" s="137" t="s">
        <v>1023</v>
      </c>
      <c r="EO168" s="137" t="s">
        <v>1023</v>
      </c>
      <c r="EP168" s="137" t="s">
        <v>1023</v>
      </c>
      <c r="EQ168" s="137" t="s">
        <v>1023</v>
      </c>
      <c r="ER168" s="137" t="s">
        <v>1023</v>
      </c>
      <c r="ES168" s="137" t="s">
        <v>1023</v>
      </c>
      <c r="ET168" s="137" t="s">
        <v>1023</v>
      </c>
      <c r="EU168" s="137" t="s">
        <v>1023</v>
      </c>
      <c r="EV168" s="137" t="s">
        <v>1023</v>
      </c>
      <c r="EW168" s="137" t="s">
        <v>1023</v>
      </c>
      <c r="EX168" s="137" t="s">
        <v>1023</v>
      </c>
      <c r="EY168" s="137" t="s">
        <v>1023</v>
      </c>
      <c r="EZ168" s="137" t="s">
        <v>1023</v>
      </c>
      <c r="FA168" s="137" t="s">
        <v>1023</v>
      </c>
      <c r="FB168" s="186" t="s">
        <v>1275</v>
      </c>
      <c r="FC168" s="137"/>
      <c r="FD168" s="137"/>
      <c r="FE168" s="137"/>
      <c r="FF168" s="137"/>
      <c r="FG168" s="137"/>
      <c r="FH168" s="190"/>
      <c r="FI168" s="190"/>
      <c r="FJ168" s="380" t="s">
        <v>258</v>
      </c>
      <c r="FK168" t="s">
        <v>1662</v>
      </c>
      <c r="FL168" t="s">
        <v>1667</v>
      </c>
      <c r="FM168" t="s">
        <v>1659</v>
      </c>
      <c r="FN168" t="s">
        <v>1665</v>
      </c>
      <c r="FO168" t="s">
        <v>1658</v>
      </c>
      <c r="FP168" t="s">
        <v>1659</v>
      </c>
      <c r="FQ168" t="s">
        <v>1659</v>
      </c>
      <c r="FR168" t="s">
        <v>1659</v>
      </c>
      <c r="FS168" t="s">
        <v>1659</v>
      </c>
      <c r="FT168" t="s">
        <v>1659</v>
      </c>
      <c r="FU168" t="s">
        <v>1659</v>
      </c>
      <c r="FV168" t="s">
        <v>1660</v>
      </c>
      <c r="FW168" t="s">
        <v>1665</v>
      </c>
      <c r="FX168" t="s">
        <v>86</v>
      </c>
      <c r="FY168" t="s">
        <v>1661</v>
      </c>
      <c r="FZ168" t="s">
        <v>1658</v>
      </c>
      <c r="GA168" t="s">
        <v>1659</v>
      </c>
      <c r="GB168" t="s">
        <v>1663</v>
      </c>
      <c r="GC168" t="s">
        <v>33</v>
      </c>
      <c r="GD168" t="s">
        <v>33</v>
      </c>
      <c r="GE168" t="s">
        <v>1660</v>
      </c>
      <c r="GF168" t="s">
        <v>1665</v>
      </c>
      <c r="GG168" t="s">
        <v>1664</v>
      </c>
      <c r="GH168" t="s">
        <v>33</v>
      </c>
      <c r="GI168" t="s">
        <v>86</v>
      </c>
      <c r="GJ168" t="s">
        <v>1660</v>
      </c>
      <c r="GK168" t="s">
        <v>33</v>
      </c>
      <c r="GL168" t="s">
        <v>86</v>
      </c>
      <c r="GM168" t="s">
        <v>1659</v>
      </c>
      <c r="GN168" t="s">
        <v>1659</v>
      </c>
      <c r="GO168" t="s">
        <v>1658</v>
      </c>
      <c r="GP168" t="s">
        <v>1664</v>
      </c>
      <c r="GQ168" t="s">
        <v>33</v>
      </c>
      <c r="GR168" t="s">
        <v>1664</v>
      </c>
      <c r="GS168" t="s">
        <v>1659</v>
      </c>
      <c r="GT168" t="s">
        <v>1666</v>
      </c>
      <c r="GU168" t="s">
        <v>1661</v>
      </c>
      <c r="GV168" t="s">
        <v>1662</v>
      </c>
      <c r="GW168" t="s">
        <v>1662</v>
      </c>
      <c r="GX168" t="s">
        <v>33</v>
      </c>
      <c r="GY168" t="s">
        <v>33</v>
      </c>
      <c r="GZ168" s="5"/>
      <c r="HO168" s="5"/>
      <c r="HP168" s="17"/>
      <c r="HQ168" s="23"/>
      <c r="HR168" s="23"/>
      <c r="HS168" s="23"/>
      <c r="HT168" s="17"/>
      <c r="HU168" s="17"/>
      <c r="HV168" s="24"/>
      <c r="HW168" s="24"/>
      <c r="HX168" s="24"/>
      <c r="HY168" s="24"/>
      <c r="HZ168" s="24"/>
      <c r="IA168" s="24"/>
      <c r="IB168" s="24"/>
      <c r="IC168" s="24"/>
      <c r="ID168" s="24"/>
      <c r="IE168" s="24"/>
      <c r="IF168" s="24"/>
      <c r="IG168" s="24"/>
      <c r="IH168" s="24"/>
      <c r="II168" s="24"/>
      <c r="IJ168" s="24"/>
      <c r="IK168" s="24"/>
      <c r="IL168" s="24"/>
      <c r="IM168" s="24"/>
      <c r="IN168" s="25"/>
      <c r="IO168" s="25"/>
      <c r="IP168" s="294"/>
      <c r="IQ168" s="24"/>
      <c r="IR168" s="24"/>
      <c r="IS168" s="170"/>
      <c r="IT168" s="170"/>
      <c r="IU168"/>
      <c r="IV168" s="274"/>
      <c r="IW168" s="170"/>
      <c r="IX168" s="170"/>
      <c r="IY168"/>
      <c r="IZ168"/>
      <c r="JA168" s="170"/>
      <c r="JB168" s="170"/>
      <c r="JC168" s="170"/>
      <c r="JD168" s="170"/>
      <c r="JE168" s="170"/>
      <c r="JF168" s="276"/>
      <c r="JG168" s="170"/>
      <c r="JH168" s="170"/>
      <c r="JI168" s="170"/>
      <c r="JJ168" s="170"/>
      <c r="JK168"/>
      <c r="JL168"/>
      <c r="JM168" s="279"/>
      <c r="JN168"/>
      <c r="JO168"/>
      <c r="JP168"/>
      <c r="JQ168"/>
      <c r="JR168" s="170"/>
      <c r="JS168" s="170"/>
      <c r="JT168" s="170"/>
      <c r="JU168" s="282"/>
      <c r="JV168" s="170"/>
      <c r="JW168" s="170"/>
      <c r="JX168"/>
      <c r="JY168" s="170"/>
      <c r="JZ168" s="170"/>
      <c r="KA168" s="170"/>
      <c r="KB168" s="170"/>
      <c r="KC168" s="170"/>
      <c r="KD168" s="170"/>
      <c r="KE168"/>
    </row>
    <row r="169" spans="1:291" s="4" customFormat="1" x14ac:dyDescent="0.25">
      <c r="A169" s="311"/>
      <c r="B169" s="15" t="s">
        <v>1460</v>
      </c>
      <c r="C169" s="17" t="s">
        <v>252</v>
      </c>
      <c r="D169" s="26" t="s">
        <v>257</v>
      </c>
      <c r="E169" s="88">
        <v>43553</v>
      </c>
      <c r="F169" s="27">
        <v>43979</v>
      </c>
      <c r="G169" s="94">
        <f>DATEDIF(E169, F169, "m")</f>
        <v>13</v>
      </c>
      <c r="H169" s="16">
        <v>1</v>
      </c>
      <c r="I169" s="377">
        <v>0</v>
      </c>
      <c r="J169" s="20">
        <v>43979</v>
      </c>
      <c r="K169" s="100">
        <f>DATEDIF(E169, J169, "m")</f>
        <v>13</v>
      </c>
      <c r="L169" s="121">
        <v>4</v>
      </c>
      <c r="M169" s="4" t="s">
        <v>259</v>
      </c>
      <c r="N169" s="19"/>
      <c r="O169" s="22">
        <v>1</v>
      </c>
      <c r="P169" s="16">
        <v>3</v>
      </c>
      <c r="Q169" s="121">
        <v>1</v>
      </c>
      <c r="R169" s="11"/>
      <c r="S169" s="11">
        <v>10</v>
      </c>
      <c r="T169" s="145"/>
      <c r="U169" s="130"/>
      <c r="V169" s="130"/>
      <c r="W169" s="130"/>
      <c r="X169" s="131"/>
      <c r="Y169" s="129"/>
      <c r="Z169" s="132"/>
      <c r="AA169" s="129"/>
      <c r="AB169" s="133"/>
      <c r="AC169" s="192"/>
      <c r="AD169" s="183"/>
      <c r="AE169" s="193"/>
      <c r="AF169" s="312"/>
      <c r="AG169" s="312"/>
      <c r="AH169" s="312"/>
      <c r="AI169" s="312"/>
      <c r="AJ169" s="312"/>
      <c r="AK169" s="312"/>
      <c r="AL169" s="156"/>
      <c r="AM169" s="137"/>
      <c r="AN169" s="137"/>
      <c r="AO169" s="137"/>
      <c r="AP169" s="137"/>
      <c r="AQ169" s="137"/>
      <c r="AR169" s="137"/>
      <c r="AS169" s="137"/>
      <c r="AT169" s="156"/>
      <c r="AU169" s="137"/>
      <c r="AV169" s="155"/>
      <c r="AW169" s="156"/>
      <c r="AX169" s="137"/>
      <c r="AY169" s="137"/>
      <c r="AZ169" s="137"/>
      <c r="BA169" s="137"/>
      <c r="BB169" s="137"/>
      <c r="BC169" s="137"/>
      <c r="BD169" s="137"/>
      <c r="BE169" s="137"/>
      <c r="BF169" s="137"/>
      <c r="BG169" s="137"/>
      <c r="BH169" s="138"/>
      <c r="BI169" s="155"/>
      <c r="BJ169" s="137"/>
      <c r="BK169" s="155"/>
      <c r="BL169" s="155"/>
      <c r="BM169" s="139"/>
      <c r="BN169" s="137"/>
      <c r="BO169" s="137"/>
      <c r="BP169" s="137"/>
      <c r="BQ169" s="137"/>
      <c r="BR169" s="133"/>
      <c r="BS169" s="138"/>
      <c r="BT169" s="137"/>
      <c r="BU169" s="137"/>
      <c r="BV169" s="137"/>
      <c r="BW169" s="133"/>
      <c r="BX169" s="155"/>
      <c r="BY169" s="155"/>
      <c r="BZ169" s="160"/>
      <c r="CA169" s="160"/>
      <c r="CB169" s="137"/>
      <c r="CC169" s="137"/>
      <c r="CD169" s="186"/>
      <c r="CE169" s="186"/>
      <c r="CF169" s="186"/>
      <c r="CG169" s="186"/>
      <c r="CH169" s="137"/>
      <c r="CI169" s="137"/>
      <c r="CJ169" s="137"/>
      <c r="CK169" s="138"/>
      <c r="CL169" s="137"/>
      <c r="CM169" s="137"/>
      <c r="CN169" s="186"/>
      <c r="CO169" s="155"/>
      <c r="CP169" s="156"/>
      <c r="CQ169" s="137"/>
      <c r="CR169" s="156"/>
      <c r="CS169" s="155"/>
      <c r="CT169" s="155"/>
      <c r="CU169" s="137"/>
      <c r="CV169" s="137"/>
      <c r="CW169" s="137"/>
      <c r="CX169" s="186"/>
      <c r="CY169" s="133"/>
      <c r="CZ169" s="137"/>
      <c r="DA169" s="137"/>
      <c r="DB169" s="186"/>
      <c r="DC169" s="139"/>
      <c r="DD169" s="133"/>
      <c r="DE169" s="137"/>
      <c r="DF169" s="137"/>
      <c r="DG169" s="137"/>
      <c r="DH169" s="137"/>
      <c r="DI169" s="137"/>
      <c r="DJ169" s="186"/>
      <c r="DK169" s="137"/>
      <c r="DL169" s="137"/>
      <c r="DM169" s="137"/>
      <c r="DN169" s="187"/>
      <c r="DO169" s="156"/>
      <c r="DP169" s="156"/>
      <c r="DQ169" s="156"/>
      <c r="DR169" s="133"/>
      <c r="DS169" s="186"/>
      <c r="DT169" s="160"/>
      <c r="DU169" s="133"/>
      <c r="DV169" s="133"/>
      <c r="DW169" s="133"/>
      <c r="DX169" s="186"/>
      <c r="DY169" s="138"/>
      <c r="DZ169" s="138"/>
      <c r="EA169" s="137"/>
      <c r="EB169" s="137"/>
      <c r="EC169" s="137"/>
      <c r="ED169" s="137"/>
      <c r="EE169" s="137"/>
      <c r="EF169" s="186"/>
      <c r="EG169" s="137"/>
      <c r="EH169" s="137"/>
      <c r="EI169" s="137"/>
      <c r="EJ169" s="137"/>
      <c r="EK169" s="137"/>
      <c r="EL169" s="137"/>
      <c r="EM169" s="137"/>
      <c r="EN169" s="137"/>
      <c r="EO169" s="137"/>
      <c r="EP169" s="137"/>
      <c r="EQ169" s="137"/>
      <c r="ER169" s="137"/>
      <c r="ES169" s="137"/>
      <c r="ET169" s="137"/>
      <c r="EU169" s="137"/>
      <c r="EV169" s="137"/>
      <c r="EW169" s="137"/>
      <c r="EX169" s="137"/>
      <c r="EY169" s="137"/>
      <c r="EZ169" s="137"/>
      <c r="FA169" s="137"/>
      <c r="FB169" s="186"/>
      <c r="FC169" s="137"/>
      <c r="FD169" s="137"/>
      <c r="FE169" s="137"/>
      <c r="FF169" s="137"/>
      <c r="FG169" s="137"/>
      <c r="FH169" s="190"/>
      <c r="FI169" s="190"/>
      <c r="FJ169" s="5"/>
      <c r="GZ169" s="371" t="s">
        <v>259</v>
      </c>
      <c r="HA169" s="369" t="s">
        <v>1714</v>
      </c>
      <c r="HB169" s="358">
        <v>0</v>
      </c>
      <c r="HC169" s="358">
        <v>0.66</v>
      </c>
      <c r="HD169" s="356">
        <v>46.730000000000004</v>
      </c>
      <c r="HE169" s="356">
        <v>4.45</v>
      </c>
      <c r="HF169" s="356">
        <v>6.23</v>
      </c>
      <c r="HG169" s="356">
        <v>180.04</v>
      </c>
      <c r="HH169" s="358">
        <v>0.12999999999999998</v>
      </c>
      <c r="HI169" s="358">
        <v>0.74</v>
      </c>
      <c r="HJ169" s="356">
        <v>8.27</v>
      </c>
      <c r="HK169" s="356">
        <v>3.0799999999999996</v>
      </c>
      <c r="HL169" s="358">
        <v>0.78</v>
      </c>
      <c r="HM169" s="356">
        <v>5.49</v>
      </c>
      <c r="HN169" s="357">
        <v>75.89</v>
      </c>
      <c r="HO169" s="5" t="s">
        <v>255</v>
      </c>
      <c r="HP169" s="121">
        <v>62</v>
      </c>
      <c r="HQ169" s="27">
        <v>43553</v>
      </c>
      <c r="HR169" s="27"/>
      <c r="HS169" s="27">
        <v>43979</v>
      </c>
      <c r="HT169" s="121">
        <v>12</v>
      </c>
      <c r="HU169" s="121">
        <v>1</v>
      </c>
      <c r="HV169" s="121">
        <v>0</v>
      </c>
      <c r="HW169" s="121">
        <v>0</v>
      </c>
      <c r="HX169" s="121">
        <v>0</v>
      </c>
      <c r="HY169" s="121">
        <v>1</v>
      </c>
      <c r="HZ169" s="121">
        <v>0</v>
      </c>
      <c r="IA169" s="121">
        <v>0</v>
      </c>
      <c r="IB169" s="121">
        <v>0</v>
      </c>
      <c r="IC169" s="121">
        <v>0</v>
      </c>
      <c r="ID169" s="121">
        <v>0</v>
      </c>
      <c r="IE169" s="4" t="s">
        <v>69</v>
      </c>
      <c r="IF169" s="121">
        <v>0</v>
      </c>
      <c r="IG169" s="19"/>
      <c r="II169" s="121" t="s">
        <v>260</v>
      </c>
      <c r="IJ169" s="4" t="s">
        <v>261</v>
      </c>
      <c r="IN169" s="121">
        <v>0</v>
      </c>
      <c r="IP169" s="294"/>
      <c r="IQ169" s="24"/>
      <c r="IR169" s="24"/>
      <c r="IS169" s="170"/>
      <c r="IT169" s="170"/>
      <c r="IU169"/>
      <c r="IV169" s="274"/>
      <c r="IW169" s="170"/>
      <c r="IX169" s="170"/>
      <c r="IY169"/>
      <c r="IZ169"/>
      <c r="JA169" s="170"/>
      <c r="JB169" s="170"/>
      <c r="JC169" s="170"/>
      <c r="JD169" s="170"/>
      <c r="JE169" s="170"/>
      <c r="JF169" s="276"/>
      <c r="JG169" s="170"/>
      <c r="JH169" s="170"/>
      <c r="JI169" s="170"/>
      <c r="JJ169" s="170"/>
      <c r="JK169"/>
      <c r="JL169"/>
      <c r="JM169" s="279"/>
      <c r="JN169"/>
      <c r="JO169"/>
      <c r="JP169"/>
      <c r="JQ169"/>
      <c r="JR169" s="170"/>
      <c r="JS169" s="170"/>
      <c r="JT169" s="170"/>
      <c r="JU169" s="282"/>
      <c r="JV169" s="170"/>
      <c r="JW169" s="170"/>
      <c r="JX169"/>
      <c r="JY169" s="170"/>
      <c r="JZ169" s="170"/>
      <c r="KA169" s="170"/>
      <c r="KB169" s="170"/>
      <c r="KC169" s="170"/>
      <c r="KD169" s="170"/>
      <c r="KE169"/>
    </row>
    <row r="170" spans="1:291" s="4" customFormat="1" x14ac:dyDescent="0.25">
      <c r="A170" s="311"/>
      <c r="B170" s="15" t="s">
        <v>1460</v>
      </c>
      <c r="C170" s="17" t="s">
        <v>252</v>
      </c>
      <c r="D170" s="26" t="s">
        <v>257</v>
      </c>
      <c r="E170" s="88">
        <v>43553</v>
      </c>
      <c r="F170" s="23"/>
      <c r="G170" s="94"/>
      <c r="H170" s="51"/>
      <c r="I170" s="377">
        <v>0</v>
      </c>
      <c r="J170" s="20">
        <v>44782</v>
      </c>
      <c r="K170" s="100">
        <f>DATEDIF(E170, J170, "m")</f>
        <v>40</v>
      </c>
      <c r="L170" s="121">
        <v>5</v>
      </c>
      <c r="M170" s="4" t="s">
        <v>262</v>
      </c>
      <c r="N170" s="19">
        <v>264</v>
      </c>
      <c r="O170" s="22">
        <v>4</v>
      </c>
      <c r="P170" s="16">
        <v>3</v>
      </c>
      <c r="Q170" s="121"/>
      <c r="R170" s="11"/>
      <c r="S170" s="11"/>
      <c r="T170" s="145">
        <v>17852</v>
      </c>
      <c r="U170" s="130"/>
      <c r="V170" s="130" t="s">
        <v>255</v>
      </c>
      <c r="W170" s="130" t="s">
        <v>1027</v>
      </c>
      <c r="X170" s="129">
        <v>5703210381</v>
      </c>
      <c r="Y170" s="129">
        <f ca="1">ROUNDDOWN(YEARFRAC(DATE(IF(VALUE(LEFT(X170,2))&lt;VALUE(RIGHT(YEAR(TODAY()),2)),"20","19")&amp;LEFT(X170,2),IF(VALUE(MID(X170,3,1))&gt;4,MID(X170,3,2)-50,MID(X170,3,2)),MID(X170,5,2)),Z170,1),0)</f>
        <v>65</v>
      </c>
      <c r="Z170" s="132">
        <v>44782</v>
      </c>
      <c r="AA170" s="129">
        <v>4</v>
      </c>
      <c r="AB170" s="133">
        <f>DATEDIF(_xlfn.MINIFS(Z:Z,X:X,X170), Z170,  "m")</f>
        <v>38</v>
      </c>
      <c r="AC170" s="134" t="s">
        <v>53</v>
      </c>
      <c r="AD170" s="135" t="s">
        <v>1025</v>
      </c>
      <c r="AE170" s="136" t="s">
        <v>67</v>
      </c>
      <c r="AF170" s="198">
        <v>11.7</v>
      </c>
      <c r="AG170" s="198">
        <v>8.6999999999999993</v>
      </c>
      <c r="AH170" s="198">
        <v>78.2</v>
      </c>
      <c r="AI170" s="198">
        <v>1</v>
      </c>
      <c r="AJ170" s="198">
        <v>0.4</v>
      </c>
      <c r="AK170" s="198">
        <v>7.16</v>
      </c>
      <c r="AL170" s="133">
        <v>14.9</v>
      </c>
      <c r="AM170" s="137">
        <v>64.099999999999994</v>
      </c>
      <c r="AN170" s="137">
        <v>54.9</v>
      </c>
      <c r="AO170" s="137">
        <v>45.1</v>
      </c>
      <c r="AP170" s="137">
        <f>AN170/AO170</f>
        <v>1.2172949002217295</v>
      </c>
      <c r="AQ170" s="137">
        <v>2.19</v>
      </c>
      <c r="AR170" s="137">
        <v>1.89</v>
      </c>
      <c r="AS170" s="137">
        <v>1.04</v>
      </c>
      <c r="AT170" s="137">
        <v>0.61</v>
      </c>
      <c r="AU170" s="137">
        <v>4.8600000000000003</v>
      </c>
      <c r="AV170" s="137">
        <v>20.7</v>
      </c>
      <c r="AW170" s="137">
        <v>12.5</v>
      </c>
      <c r="AX170" s="137">
        <v>69.3</v>
      </c>
      <c r="AY170" s="137">
        <v>16.3</v>
      </c>
      <c r="AZ170" s="137">
        <v>1.95</v>
      </c>
      <c r="BA170" s="137">
        <v>31.7</v>
      </c>
      <c r="BB170" s="137">
        <v>30.7</v>
      </c>
      <c r="BC170" s="137">
        <v>36.9</v>
      </c>
      <c r="BD170" s="137">
        <v>0.7</v>
      </c>
      <c r="BE170" s="137">
        <v>6.5</v>
      </c>
      <c r="BF170" s="137">
        <f>DL170+DN170</f>
        <v>14.6</v>
      </c>
      <c r="BG170" s="137">
        <v>10.5</v>
      </c>
      <c r="BH170" s="138">
        <v>1487</v>
      </c>
      <c r="BI170" s="137">
        <v>23.1</v>
      </c>
      <c r="BJ170" s="137">
        <v>1.63</v>
      </c>
      <c r="BK170" s="137">
        <v>12.7</v>
      </c>
      <c r="BL170" s="137">
        <v>64.400000000000006</v>
      </c>
      <c r="BM170" s="139">
        <v>4.7E-2</v>
      </c>
      <c r="BN170" s="137">
        <v>9.6</v>
      </c>
      <c r="BO170" s="137">
        <v>84.86</v>
      </c>
      <c r="BP170" s="137">
        <v>4.0999999999999996</v>
      </c>
      <c r="BQ170" s="137">
        <v>11</v>
      </c>
      <c r="BR170" s="138">
        <v>2580</v>
      </c>
      <c r="BS170" s="138">
        <f>CY170/9</f>
        <v>2127.8888888888887</v>
      </c>
      <c r="BT170" s="137">
        <v>38.1</v>
      </c>
      <c r="BU170" s="137">
        <v>9.64</v>
      </c>
      <c r="BV170" s="137">
        <f>100-AL170-BN170-CB170-CC170</f>
        <v>73.599999999999994</v>
      </c>
      <c r="BW170" s="138">
        <v>673</v>
      </c>
      <c r="BX170" s="137">
        <v>27.8</v>
      </c>
      <c r="BY170" s="137">
        <v>55.1</v>
      </c>
      <c r="BZ170" s="138">
        <v>2987</v>
      </c>
      <c r="CA170" s="138">
        <v>12733</v>
      </c>
      <c r="CB170" s="137">
        <v>1.2</v>
      </c>
      <c r="CC170" s="137">
        <v>0.7</v>
      </c>
      <c r="CD170" s="186" t="s">
        <v>1275</v>
      </c>
      <c r="CE170" s="186">
        <f>AL170+BN170+BV170+CC170+CB170</f>
        <v>100</v>
      </c>
      <c r="CF170" s="186" t="s">
        <v>1275</v>
      </c>
      <c r="CG170" s="186">
        <f>AM170+BI170+BE170+(DC170*100/AL170)+(CC170*100/AL170)</f>
        <v>98.559060402684551</v>
      </c>
      <c r="CH170" s="137">
        <v>3.18</v>
      </c>
      <c r="CI170" s="137">
        <f>CH170*100/AM170</f>
        <v>4.9609984399375984</v>
      </c>
      <c r="CJ170" s="137">
        <v>16</v>
      </c>
      <c r="CK170" s="138">
        <f>CJ170*BI170*AL170*AK170/1000</f>
        <v>39.43040640000001</v>
      </c>
      <c r="CL170" s="137">
        <v>2.17</v>
      </c>
      <c r="CM170" s="137">
        <v>13.1</v>
      </c>
      <c r="CN170" s="186" t="s">
        <v>1275</v>
      </c>
      <c r="CO170" s="137">
        <v>1.0900000000000001</v>
      </c>
      <c r="CP170" s="137">
        <v>2.16</v>
      </c>
      <c r="CQ170" s="137">
        <v>16.600000000000001</v>
      </c>
      <c r="CR170" s="137">
        <v>26.1</v>
      </c>
      <c r="CS170" s="137">
        <v>24.7</v>
      </c>
      <c r="CT170" s="137">
        <v>32.6</v>
      </c>
      <c r="CU170" s="137">
        <v>59</v>
      </c>
      <c r="CV170" s="137">
        <v>0.5</v>
      </c>
      <c r="CW170" s="137"/>
      <c r="CX170" s="186" t="s">
        <v>1275</v>
      </c>
      <c r="CY170" s="133">
        <v>19151</v>
      </c>
      <c r="CZ170" s="137">
        <v>2.14</v>
      </c>
      <c r="DA170" s="137" t="s">
        <v>1023</v>
      </c>
      <c r="DB170" s="186" t="s">
        <v>1275</v>
      </c>
      <c r="DC170" s="139">
        <v>2.4E-2</v>
      </c>
      <c r="DD170" s="138">
        <v>38587</v>
      </c>
      <c r="DE170" s="137">
        <v>3.37</v>
      </c>
      <c r="DF170" s="137">
        <v>32.700000000000003</v>
      </c>
      <c r="DG170" s="137">
        <v>1.1100000000000001</v>
      </c>
      <c r="DH170" s="137">
        <f>DG170-CC170</f>
        <v>0.41000000000000014</v>
      </c>
      <c r="DI170" s="137">
        <v>15.4</v>
      </c>
      <c r="DJ170" s="186" t="s">
        <v>1275</v>
      </c>
      <c r="DK170" s="137">
        <v>14</v>
      </c>
      <c r="DL170" s="137">
        <v>14.6</v>
      </c>
      <c r="DM170" s="137">
        <v>71.400000000000006</v>
      </c>
      <c r="DN170" s="137">
        <v>0</v>
      </c>
      <c r="DO170" s="137">
        <v>13.8</v>
      </c>
      <c r="DP170" s="138" t="s">
        <v>1023</v>
      </c>
      <c r="DQ170" s="138" t="s">
        <v>1023</v>
      </c>
      <c r="DR170" s="133"/>
      <c r="DS170" s="186" t="s">
        <v>1275</v>
      </c>
      <c r="DT170" s="133">
        <f>DU170*2</f>
        <v>2282</v>
      </c>
      <c r="DU170" s="138">
        <v>1141</v>
      </c>
      <c r="DV170" s="138">
        <v>558</v>
      </c>
      <c r="DW170" s="138">
        <v>94</v>
      </c>
      <c r="DX170" s="186" t="s">
        <v>1275</v>
      </c>
      <c r="DY170" s="138">
        <f>AK170*AN170*AM170*AL170/1000</f>
        <v>375.43059755999997</v>
      </c>
      <c r="DZ170" s="138">
        <f>AK170*AM170*AO170*AL170/1000</f>
        <v>308.41384244000005</v>
      </c>
      <c r="EA170" s="137"/>
      <c r="EB170" s="137"/>
      <c r="EC170" s="137"/>
      <c r="ED170" s="137"/>
      <c r="EE170" s="137"/>
      <c r="EF170" s="186" t="s">
        <v>1275</v>
      </c>
      <c r="EG170" s="137" t="s">
        <v>1023</v>
      </c>
      <c r="EH170" s="137" t="s">
        <v>1023</v>
      </c>
      <c r="EI170" s="137" t="s">
        <v>1023</v>
      </c>
      <c r="EJ170" s="137" t="s">
        <v>1023</v>
      </c>
      <c r="EK170" s="137" t="s">
        <v>1023</v>
      </c>
      <c r="EL170" s="137" t="s">
        <v>1023</v>
      </c>
      <c r="EM170" s="137" t="s">
        <v>1023</v>
      </c>
      <c r="EN170" s="137" t="s">
        <v>1023</v>
      </c>
      <c r="EO170" s="137" t="s">
        <v>1023</v>
      </c>
      <c r="EP170" s="137" t="s">
        <v>1023</v>
      </c>
      <c r="EQ170" s="137" t="s">
        <v>1023</v>
      </c>
      <c r="ER170" s="137" t="s">
        <v>1023</v>
      </c>
      <c r="ES170" s="137" t="s">
        <v>1023</v>
      </c>
      <c r="ET170" s="137" t="s">
        <v>1023</v>
      </c>
      <c r="EU170" s="137" t="s">
        <v>1023</v>
      </c>
      <c r="EV170" s="137" t="s">
        <v>1023</v>
      </c>
      <c r="EW170" s="137" t="s">
        <v>1023</v>
      </c>
      <c r="EX170" s="137" t="s">
        <v>1023</v>
      </c>
      <c r="EY170" s="137" t="s">
        <v>1023</v>
      </c>
      <c r="EZ170" s="137" t="s">
        <v>1023</v>
      </c>
      <c r="FA170" s="137" t="s">
        <v>1023</v>
      </c>
      <c r="FB170" s="186" t="s">
        <v>1275</v>
      </c>
      <c r="FC170" s="137"/>
      <c r="FD170" s="137"/>
      <c r="FE170" s="137"/>
      <c r="FF170" s="137"/>
      <c r="FG170" s="137"/>
      <c r="FH170" s="190"/>
      <c r="FI170" s="190"/>
      <c r="FJ170" s="372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 s="372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 s="5"/>
      <c r="HP170" s="17"/>
      <c r="HQ170" s="23"/>
      <c r="HR170" s="23"/>
      <c r="HS170" s="23"/>
      <c r="HT170" s="17"/>
      <c r="HU170" s="17"/>
      <c r="HV170" s="24"/>
      <c r="HW170" s="24"/>
      <c r="HX170" s="24"/>
      <c r="HY170" s="24"/>
      <c r="HZ170" s="24"/>
      <c r="IA170" s="24"/>
      <c r="IB170" s="24"/>
      <c r="IC170" s="24"/>
      <c r="ID170" s="24"/>
      <c r="IE170" s="24"/>
      <c r="IF170" s="24"/>
      <c r="IG170" s="24"/>
      <c r="IH170" s="24"/>
      <c r="II170" s="24"/>
      <c r="IJ170" s="24"/>
      <c r="IK170" s="24"/>
      <c r="IL170" s="24"/>
      <c r="IM170" s="24"/>
      <c r="IN170" s="25"/>
      <c r="IO170" s="25"/>
      <c r="IP170" s="294"/>
      <c r="IQ170" s="24"/>
      <c r="IR170" s="24"/>
      <c r="IS170" s="170"/>
      <c r="IT170" s="170"/>
      <c r="IU170"/>
      <c r="IV170" s="274"/>
      <c r="IW170" s="170"/>
      <c r="IX170" s="170"/>
      <c r="IY170"/>
      <c r="IZ170"/>
      <c r="JA170" s="170"/>
      <c r="JB170" s="170"/>
      <c r="JC170" s="170"/>
      <c r="JD170" s="170"/>
      <c r="JE170" s="170"/>
      <c r="JF170" s="276"/>
      <c r="JG170" s="170"/>
      <c r="JH170" s="170"/>
      <c r="JI170" s="170"/>
      <c r="JJ170" s="170"/>
      <c r="JK170"/>
      <c r="JL170"/>
      <c r="JM170" s="279"/>
      <c r="JN170"/>
      <c r="JO170"/>
      <c r="JP170"/>
      <c r="JQ170"/>
      <c r="JR170" s="170"/>
      <c r="JS170" s="170"/>
      <c r="JT170" s="170"/>
      <c r="JU170" s="282"/>
      <c r="JV170" s="170"/>
      <c r="JW170" s="170"/>
      <c r="JX170"/>
      <c r="JY170" s="170"/>
      <c r="JZ170" s="170"/>
      <c r="KA170" s="170"/>
      <c r="KB170" s="170"/>
      <c r="KC170" s="170"/>
      <c r="KD170" s="170"/>
      <c r="KE170"/>
    </row>
    <row r="171" spans="1:291" s="4" customFormat="1" x14ac:dyDescent="0.25">
      <c r="A171" s="311"/>
      <c r="B171" s="15"/>
      <c r="C171" s="17"/>
      <c r="D171" s="26"/>
      <c r="E171" s="90"/>
      <c r="F171" s="23"/>
      <c r="G171" s="94"/>
      <c r="H171" s="51"/>
      <c r="I171" s="377"/>
      <c r="J171" s="20"/>
      <c r="K171" s="100"/>
      <c r="L171" s="121"/>
      <c r="N171" s="19"/>
      <c r="O171" s="22"/>
      <c r="P171" s="16"/>
      <c r="Q171" s="121"/>
      <c r="R171" s="11"/>
      <c r="S171" s="11"/>
      <c r="T171" s="145"/>
      <c r="U171" s="130"/>
      <c r="V171" s="130"/>
      <c r="W171" s="130"/>
      <c r="X171" s="129"/>
      <c r="Y171" s="129"/>
      <c r="Z171" s="132"/>
      <c r="AA171" s="129"/>
      <c r="AB171" s="133"/>
      <c r="AC171" s="134"/>
      <c r="AD171" s="135"/>
      <c r="AE171" s="136"/>
      <c r="AF171" s="220"/>
      <c r="AG171" s="220"/>
      <c r="AH171" s="220"/>
      <c r="AI171" s="220"/>
      <c r="AJ171" s="220"/>
      <c r="AK171" s="220"/>
      <c r="AL171" s="133"/>
      <c r="AM171" s="137"/>
      <c r="AN171" s="137"/>
      <c r="AO171" s="137"/>
      <c r="AP171" s="137"/>
      <c r="AQ171" s="137"/>
      <c r="AR171" s="137"/>
      <c r="AS171" s="137"/>
      <c r="AT171" s="137"/>
      <c r="AU171" s="137"/>
      <c r="AV171" s="137"/>
      <c r="AW171" s="137"/>
      <c r="AX171" s="137"/>
      <c r="AY171" s="137"/>
      <c r="AZ171" s="137"/>
      <c r="BA171" s="137"/>
      <c r="BB171" s="137"/>
      <c r="BC171" s="137"/>
      <c r="BD171" s="137"/>
      <c r="BE171" s="137"/>
      <c r="BF171" s="137"/>
      <c r="BG171" s="137"/>
      <c r="BH171" s="138"/>
      <c r="BI171" s="137"/>
      <c r="BJ171" s="137"/>
      <c r="BK171" s="137"/>
      <c r="BL171" s="137"/>
      <c r="BM171" s="139"/>
      <c r="BN171" s="137"/>
      <c r="BO171" s="137"/>
      <c r="BP171" s="137"/>
      <c r="BQ171" s="137"/>
      <c r="BR171" s="138"/>
      <c r="BS171" s="138"/>
      <c r="BT171" s="137"/>
      <c r="BU171" s="137"/>
      <c r="BV171" s="137"/>
      <c r="BW171" s="138"/>
      <c r="BX171" s="137"/>
      <c r="BY171" s="137"/>
      <c r="BZ171" s="138"/>
      <c r="CA171" s="138"/>
      <c r="CB171" s="137"/>
      <c r="CC171" s="137"/>
      <c r="CD171" s="186"/>
      <c r="CE171" s="186"/>
      <c r="CF171" s="186"/>
      <c r="CG171" s="186"/>
      <c r="CH171" s="137"/>
      <c r="CI171" s="137"/>
      <c r="CJ171" s="137"/>
      <c r="CK171" s="138"/>
      <c r="CL171" s="137"/>
      <c r="CM171" s="137"/>
      <c r="CN171" s="186"/>
      <c r="CO171" s="137"/>
      <c r="CP171" s="137"/>
      <c r="CQ171" s="137"/>
      <c r="CR171" s="137"/>
      <c r="CS171" s="137"/>
      <c r="CT171" s="137"/>
      <c r="CU171" s="137"/>
      <c r="CV171" s="137"/>
      <c r="CW171" s="137"/>
      <c r="CX171" s="186"/>
      <c r="CY171" s="133"/>
      <c r="CZ171" s="137"/>
      <c r="DA171" s="137"/>
      <c r="DB171" s="186"/>
      <c r="DC171" s="139"/>
      <c r="DD171" s="138"/>
      <c r="DE171" s="137"/>
      <c r="DF171" s="137"/>
      <c r="DG171" s="137"/>
      <c r="DH171" s="137"/>
      <c r="DI171" s="137"/>
      <c r="DJ171" s="186"/>
      <c r="DK171" s="137"/>
      <c r="DL171" s="137"/>
      <c r="DM171" s="137"/>
      <c r="DN171" s="137"/>
      <c r="DO171" s="137"/>
      <c r="DP171" s="138"/>
      <c r="DQ171" s="138"/>
      <c r="DR171" s="133"/>
      <c r="DS171" s="186"/>
      <c r="DT171" s="133"/>
      <c r="DU171" s="138"/>
      <c r="DV171" s="138"/>
      <c r="DW171" s="138"/>
      <c r="DX171" s="186"/>
      <c r="DY171" s="138"/>
      <c r="DZ171" s="138"/>
      <c r="EA171" s="137"/>
      <c r="EB171" s="137"/>
      <c r="EC171" s="137"/>
      <c r="ED171" s="137"/>
      <c r="EE171" s="137"/>
      <c r="EF171" s="186"/>
      <c r="EG171" s="137"/>
      <c r="EH171" s="137"/>
      <c r="EI171" s="137"/>
      <c r="EJ171" s="137"/>
      <c r="EK171" s="137"/>
      <c r="EL171" s="137"/>
      <c r="EM171" s="137"/>
      <c r="EN171" s="137"/>
      <c r="EO171" s="137"/>
      <c r="EP171" s="137"/>
      <c r="EQ171" s="137"/>
      <c r="ER171" s="137"/>
      <c r="ES171" s="137"/>
      <c r="ET171" s="137"/>
      <c r="EU171" s="137"/>
      <c r="EV171" s="137"/>
      <c r="EW171" s="137"/>
      <c r="EX171" s="137"/>
      <c r="EY171" s="137"/>
      <c r="EZ171" s="137"/>
      <c r="FA171" s="137"/>
      <c r="FB171" s="186"/>
      <c r="FC171" s="137"/>
      <c r="FD171" s="137"/>
      <c r="FE171" s="137"/>
      <c r="FF171" s="137"/>
      <c r="FG171" s="137"/>
      <c r="FH171" s="190"/>
      <c r="FI171" s="190"/>
      <c r="FJ171" s="5"/>
      <c r="GZ171" s="372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 s="5"/>
      <c r="HP171" s="17"/>
      <c r="HQ171" s="23"/>
      <c r="HR171" s="23"/>
      <c r="HS171" s="23"/>
      <c r="HT171" s="17"/>
      <c r="HU171" s="17"/>
      <c r="HV171" s="24"/>
      <c r="HW171" s="24"/>
      <c r="HX171" s="24"/>
      <c r="HY171" s="24"/>
      <c r="HZ171" s="24"/>
      <c r="IA171" s="24"/>
      <c r="IB171" s="24"/>
      <c r="IC171" s="24"/>
      <c r="ID171" s="24"/>
      <c r="IE171" s="24"/>
      <c r="IF171" s="24"/>
      <c r="IG171" s="24"/>
      <c r="IH171" s="24"/>
      <c r="II171" s="24"/>
      <c r="IJ171" s="24"/>
      <c r="IK171" s="24"/>
      <c r="IL171" s="24"/>
      <c r="IM171" s="24"/>
      <c r="IN171" s="25"/>
      <c r="IO171" s="25"/>
      <c r="IP171" s="294"/>
      <c r="IQ171" s="24"/>
      <c r="IR171" s="24"/>
      <c r="IS171" s="170"/>
      <c r="IT171" s="170"/>
      <c r="IU171"/>
      <c r="IV171" s="274"/>
      <c r="IW171" s="170"/>
      <c r="IX171" s="170"/>
      <c r="IY171"/>
      <c r="IZ171"/>
      <c r="JA171" s="170"/>
      <c r="JB171" s="170"/>
      <c r="JC171" s="170"/>
      <c r="JD171" s="170"/>
      <c r="JE171" s="170"/>
      <c r="JF171" s="276"/>
      <c r="JG171" s="170"/>
      <c r="JH171" s="170"/>
      <c r="JI171" s="170"/>
      <c r="JJ171" s="170"/>
      <c r="JK171"/>
      <c r="JL171"/>
      <c r="JM171" s="279"/>
      <c r="JN171"/>
      <c r="JO171"/>
      <c r="JP171"/>
      <c r="JQ171"/>
      <c r="JR171" s="170"/>
      <c r="JS171" s="170"/>
      <c r="JT171" s="170"/>
      <c r="JU171" s="282"/>
      <c r="JV171" s="170"/>
      <c r="JW171" s="170"/>
      <c r="JX171"/>
      <c r="JY171" s="170"/>
      <c r="JZ171" s="170"/>
      <c r="KA171" s="170"/>
      <c r="KB171" s="170"/>
      <c r="KC171" s="170"/>
      <c r="KD171" s="170"/>
      <c r="KE171"/>
    </row>
    <row r="172" spans="1:291" s="4" customFormat="1" ht="15.75" customHeight="1" x14ac:dyDescent="0.25">
      <c r="A172" s="311"/>
      <c r="B172" s="15" t="s">
        <v>1462</v>
      </c>
      <c r="C172" s="17" t="s">
        <v>263</v>
      </c>
      <c r="D172" s="26">
        <v>8756156145</v>
      </c>
      <c r="E172" s="89" t="s">
        <v>316</v>
      </c>
      <c r="F172" s="23"/>
      <c r="G172" s="94"/>
      <c r="H172" s="51"/>
      <c r="I172" s="377">
        <v>0</v>
      </c>
      <c r="J172" s="20">
        <v>42038</v>
      </c>
      <c r="K172" s="100"/>
      <c r="L172" s="85">
        <v>1</v>
      </c>
      <c r="M172" s="4" t="s">
        <v>264</v>
      </c>
      <c r="N172" s="34">
        <v>246.8</v>
      </c>
      <c r="O172" s="37"/>
      <c r="P172" s="16">
        <v>6</v>
      </c>
      <c r="Q172" s="16">
        <v>3</v>
      </c>
      <c r="R172" s="11"/>
      <c r="S172" s="16"/>
      <c r="T172" s="145"/>
      <c r="U172" s="130"/>
      <c r="V172" s="130"/>
      <c r="W172" s="130"/>
      <c r="X172" s="129"/>
      <c r="Y172" s="129"/>
      <c r="Z172" s="132"/>
      <c r="AA172" s="129"/>
      <c r="AB172" s="133"/>
      <c r="AC172" s="134"/>
      <c r="AD172" s="135"/>
      <c r="AE172" s="136"/>
      <c r="AF172" s="220"/>
      <c r="AG172" s="220"/>
      <c r="AH172" s="220"/>
      <c r="AI172" s="220"/>
      <c r="AJ172" s="220"/>
      <c r="AK172" s="220"/>
      <c r="AL172" s="133"/>
      <c r="AM172" s="137"/>
      <c r="AN172" s="137"/>
      <c r="AO172" s="137"/>
      <c r="AP172" s="137"/>
      <c r="AQ172" s="137"/>
      <c r="AR172" s="137"/>
      <c r="AS172" s="137"/>
      <c r="AT172" s="137"/>
      <c r="AU172" s="137"/>
      <c r="AV172" s="137"/>
      <c r="AW172" s="137"/>
      <c r="AX172" s="137"/>
      <c r="AY172" s="137"/>
      <c r="AZ172" s="137"/>
      <c r="BA172" s="137"/>
      <c r="BB172" s="137"/>
      <c r="BC172" s="137"/>
      <c r="BD172" s="137"/>
      <c r="BE172" s="137"/>
      <c r="BF172" s="137"/>
      <c r="BG172" s="137"/>
      <c r="BH172" s="138"/>
      <c r="BI172" s="137"/>
      <c r="BJ172" s="137"/>
      <c r="BK172" s="137"/>
      <c r="BL172" s="137"/>
      <c r="BM172" s="139"/>
      <c r="BN172" s="137"/>
      <c r="BO172" s="137"/>
      <c r="BP172" s="137"/>
      <c r="BQ172" s="137"/>
      <c r="BR172" s="138"/>
      <c r="BS172" s="138"/>
      <c r="BT172" s="137"/>
      <c r="BU172" s="137"/>
      <c r="BV172" s="137"/>
      <c r="BW172" s="138"/>
      <c r="BX172" s="137"/>
      <c r="BY172" s="137"/>
      <c r="BZ172" s="138"/>
      <c r="CA172" s="138"/>
      <c r="CB172" s="137"/>
      <c r="CC172" s="137"/>
      <c r="CD172" s="186"/>
      <c r="CE172" s="186"/>
      <c r="CF172" s="186"/>
      <c r="CG172" s="186"/>
      <c r="CH172" s="137"/>
      <c r="CI172" s="137"/>
      <c r="CJ172" s="137"/>
      <c r="CK172" s="138"/>
      <c r="CL172" s="137"/>
      <c r="CM172" s="137"/>
      <c r="CN172" s="186"/>
      <c r="CO172" s="137"/>
      <c r="CP172" s="137"/>
      <c r="CQ172" s="137"/>
      <c r="CR172" s="137"/>
      <c r="CS172" s="137"/>
      <c r="CT172" s="137"/>
      <c r="CU172" s="137"/>
      <c r="CV172" s="137"/>
      <c r="CW172" s="137"/>
      <c r="CX172" s="186"/>
      <c r="CY172" s="133"/>
      <c r="CZ172" s="137"/>
      <c r="DA172" s="137"/>
      <c r="DB172" s="186"/>
      <c r="DC172" s="139"/>
      <c r="DD172" s="138"/>
      <c r="DE172" s="137"/>
      <c r="DF172" s="137"/>
      <c r="DG172" s="137"/>
      <c r="DH172" s="137"/>
      <c r="DI172" s="137"/>
      <c r="DJ172" s="186"/>
      <c r="DK172" s="137"/>
      <c r="DL172" s="137"/>
      <c r="DM172" s="137"/>
      <c r="DN172" s="137"/>
      <c r="DO172" s="137"/>
      <c r="DP172" s="138"/>
      <c r="DQ172" s="138"/>
      <c r="DR172" s="133"/>
      <c r="DS172" s="186"/>
      <c r="DT172" s="133"/>
      <c r="DU172" s="138"/>
      <c r="DV172" s="138"/>
      <c r="DW172" s="138"/>
      <c r="DX172" s="186"/>
      <c r="DY172" s="138"/>
      <c r="DZ172" s="138"/>
      <c r="EA172" s="137"/>
      <c r="EB172" s="137"/>
      <c r="EC172" s="137"/>
      <c r="ED172" s="137"/>
      <c r="EE172" s="137"/>
      <c r="EF172" s="186"/>
      <c r="EG172" s="137"/>
      <c r="EH172" s="137"/>
      <c r="EI172" s="137"/>
      <c r="EJ172" s="137"/>
      <c r="EK172" s="137"/>
      <c r="EL172" s="137"/>
      <c r="EM172" s="137"/>
      <c r="EN172" s="137"/>
      <c r="EO172" s="137"/>
      <c r="EP172" s="137"/>
      <c r="EQ172" s="137"/>
      <c r="ER172" s="137"/>
      <c r="ES172" s="137"/>
      <c r="ET172" s="137"/>
      <c r="EU172" s="137"/>
      <c r="EV172" s="137"/>
      <c r="EW172" s="137"/>
      <c r="EX172" s="137"/>
      <c r="EY172" s="137"/>
      <c r="EZ172" s="137"/>
      <c r="FA172" s="137"/>
      <c r="FB172" s="186"/>
      <c r="FC172" s="137"/>
      <c r="FD172" s="137"/>
      <c r="FE172" s="137"/>
      <c r="FF172" s="137"/>
      <c r="FG172" s="137"/>
      <c r="FH172" s="190"/>
      <c r="FI172" s="190"/>
      <c r="FJ172" s="5"/>
      <c r="GZ172" s="3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 s="5"/>
      <c r="HP172" s="17"/>
      <c r="HQ172" s="23"/>
      <c r="HR172" s="23"/>
      <c r="HS172" s="23"/>
      <c r="HT172" s="17"/>
      <c r="HU172" s="17"/>
      <c r="HV172" s="24"/>
      <c r="HW172" s="24"/>
      <c r="HX172" s="24"/>
      <c r="HY172" s="24"/>
      <c r="HZ172" s="24"/>
      <c r="IA172" s="24"/>
      <c r="IB172" s="24"/>
      <c r="IC172" s="24"/>
      <c r="ID172" s="24"/>
      <c r="IE172" s="24"/>
      <c r="IF172" s="24"/>
      <c r="IG172" s="24"/>
      <c r="IH172" s="24"/>
      <c r="II172" s="24"/>
      <c r="IJ172" s="24"/>
      <c r="IK172" s="24"/>
      <c r="IL172" s="24"/>
      <c r="IM172" s="24"/>
      <c r="IN172" s="25"/>
      <c r="IO172" s="25"/>
      <c r="IP172" s="294" t="s">
        <v>1462</v>
      </c>
      <c r="IQ172" s="24" t="s">
        <v>1048</v>
      </c>
      <c r="IR172" s="24" t="s">
        <v>1049</v>
      </c>
      <c r="IS172" s="170" t="s">
        <v>1433</v>
      </c>
      <c r="IT172" s="170"/>
      <c r="IU172" s="170">
        <v>1</v>
      </c>
      <c r="IV172" s="274">
        <v>42292</v>
      </c>
      <c r="IW172" s="170">
        <v>1987</v>
      </c>
      <c r="IX172" s="170">
        <v>2015</v>
      </c>
      <c r="IY172"/>
      <c r="IZ172"/>
      <c r="JA172" s="170">
        <f t="shared" ref="JA172" si="14">+IX172-IW172</f>
        <v>28</v>
      </c>
      <c r="JB172" s="170"/>
      <c r="JC172" s="170" t="s">
        <v>1407</v>
      </c>
      <c r="JD172" s="170"/>
      <c r="JE172" s="170">
        <v>1</v>
      </c>
      <c r="JF172" t="s">
        <v>1436</v>
      </c>
      <c r="JG172" s="170"/>
      <c r="JH172" s="170"/>
      <c r="JI172" s="170"/>
      <c r="JJ172" s="170">
        <v>1</v>
      </c>
      <c r="JK172"/>
      <c r="JL172"/>
      <c r="JM172" s="279"/>
      <c r="JN172" t="s">
        <v>1409</v>
      </c>
      <c r="JO172" t="s">
        <v>1409</v>
      </c>
      <c r="JP172" t="s">
        <v>1412</v>
      </c>
      <c r="JQ172" t="s">
        <v>1420</v>
      </c>
      <c r="JR172" s="170">
        <v>0</v>
      </c>
      <c r="JS172" s="170">
        <v>4</v>
      </c>
      <c r="JT172" s="170">
        <v>5</v>
      </c>
      <c r="JU172" s="282">
        <v>3</v>
      </c>
      <c r="JV172" s="170">
        <v>0</v>
      </c>
      <c r="JW172" s="170">
        <v>1</v>
      </c>
      <c r="JX172" t="s">
        <v>810</v>
      </c>
      <c r="JY172" s="170">
        <v>1</v>
      </c>
      <c r="JZ172" s="170">
        <v>0</v>
      </c>
      <c r="KA172" s="170">
        <v>0</v>
      </c>
      <c r="KB172" s="170">
        <v>0</v>
      </c>
      <c r="KC172" s="170">
        <v>0</v>
      </c>
      <c r="KD172" s="170"/>
      <c r="KE172"/>
    </row>
    <row r="173" spans="1:291" s="4" customFormat="1" ht="15" customHeight="1" x14ac:dyDescent="0.25">
      <c r="A173" s="311"/>
      <c r="B173" s="15" t="s">
        <v>1462</v>
      </c>
      <c r="C173" s="17" t="s">
        <v>263</v>
      </c>
      <c r="D173" s="26">
        <v>8756156145</v>
      </c>
      <c r="E173" s="88">
        <v>42292</v>
      </c>
      <c r="F173" s="23"/>
      <c r="G173" s="94"/>
      <c r="H173" s="51"/>
      <c r="I173" s="377">
        <v>0</v>
      </c>
      <c r="J173" s="20">
        <v>42999</v>
      </c>
      <c r="K173" s="100">
        <f>DATEDIF(E173, J173, "m")</f>
        <v>23</v>
      </c>
      <c r="L173" s="85">
        <v>2</v>
      </c>
      <c r="M173" s="4" t="s">
        <v>265</v>
      </c>
      <c r="N173" s="19">
        <v>344</v>
      </c>
      <c r="O173" s="22"/>
      <c r="P173" s="16">
        <v>3</v>
      </c>
      <c r="Q173" s="11">
        <v>2</v>
      </c>
      <c r="R173" s="11"/>
      <c r="S173" s="11">
        <v>10</v>
      </c>
      <c r="T173" s="145"/>
      <c r="U173" s="130"/>
      <c r="V173" s="130"/>
      <c r="W173" s="130"/>
      <c r="X173" s="129"/>
      <c r="Y173" s="129"/>
      <c r="Z173" s="132"/>
      <c r="AA173" s="129"/>
      <c r="AB173" s="133"/>
      <c r="AC173" s="134"/>
      <c r="AD173" s="135"/>
      <c r="AE173" s="136"/>
      <c r="AF173" s="220"/>
      <c r="AG173" s="220"/>
      <c r="AH173" s="220"/>
      <c r="AI173" s="220"/>
      <c r="AJ173" s="220"/>
      <c r="AK173" s="220"/>
      <c r="AL173" s="133"/>
      <c r="AM173" s="137"/>
      <c r="AN173" s="137"/>
      <c r="AO173" s="137"/>
      <c r="AP173" s="137"/>
      <c r="AQ173" s="137"/>
      <c r="AR173" s="137"/>
      <c r="AS173" s="137"/>
      <c r="AT173" s="137"/>
      <c r="AU173" s="137"/>
      <c r="AV173" s="137"/>
      <c r="AW173" s="137"/>
      <c r="AX173" s="137"/>
      <c r="AY173" s="137"/>
      <c r="AZ173" s="137"/>
      <c r="BA173" s="137"/>
      <c r="BB173" s="137"/>
      <c r="BC173" s="137"/>
      <c r="BD173" s="137"/>
      <c r="BE173" s="137"/>
      <c r="BF173" s="137"/>
      <c r="BG173" s="137"/>
      <c r="BH173" s="138"/>
      <c r="BI173" s="137"/>
      <c r="BJ173" s="137"/>
      <c r="BK173" s="137"/>
      <c r="BL173" s="137"/>
      <c r="BM173" s="139"/>
      <c r="BN173" s="137"/>
      <c r="BO173" s="137"/>
      <c r="BP173" s="137"/>
      <c r="BQ173" s="137"/>
      <c r="BR173" s="138"/>
      <c r="BS173" s="138"/>
      <c r="BT173" s="137"/>
      <c r="BU173" s="137"/>
      <c r="BV173" s="137"/>
      <c r="BW173" s="138"/>
      <c r="BX173" s="137"/>
      <c r="BY173" s="137"/>
      <c r="BZ173" s="138"/>
      <c r="CA173" s="138"/>
      <c r="CB173" s="137"/>
      <c r="CC173" s="137"/>
      <c r="CD173" s="186"/>
      <c r="CE173" s="186"/>
      <c r="CF173" s="186"/>
      <c r="CG173" s="186"/>
      <c r="CH173" s="137"/>
      <c r="CI173" s="137"/>
      <c r="CJ173" s="137"/>
      <c r="CK173" s="138"/>
      <c r="CL173" s="137"/>
      <c r="CM173" s="137"/>
      <c r="CN173" s="186"/>
      <c r="CO173" s="137"/>
      <c r="CP173" s="137"/>
      <c r="CQ173" s="137"/>
      <c r="CR173" s="137"/>
      <c r="CS173" s="137"/>
      <c r="CT173" s="137"/>
      <c r="CU173" s="137"/>
      <c r="CV173" s="137"/>
      <c r="CW173" s="137"/>
      <c r="CX173" s="186"/>
      <c r="CY173" s="133"/>
      <c r="CZ173" s="137"/>
      <c r="DA173" s="137"/>
      <c r="DB173" s="186"/>
      <c r="DC173" s="139"/>
      <c r="DD173" s="138"/>
      <c r="DE173" s="137"/>
      <c r="DF173" s="137"/>
      <c r="DG173" s="137"/>
      <c r="DH173" s="137"/>
      <c r="DI173" s="137"/>
      <c r="DJ173" s="186"/>
      <c r="DK173" s="137"/>
      <c r="DL173" s="137"/>
      <c r="DM173" s="137"/>
      <c r="DN173" s="137"/>
      <c r="DO173" s="137"/>
      <c r="DP173" s="138"/>
      <c r="DQ173" s="138"/>
      <c r="DR173" s="133"/>
      <c r="DS173" s="186"/>
      <c r="DT173" s="133"/>
      <c r="DU173" s="138"/>
      <c r="DV173" s="138"/>
      <c r="DW173" s="138"/>
      <c r="DX173" s="186"/>
      <c r="DY173" s="138"/>
      <c r="DZ173" s="138"/>
      <c r="EA173" s="137"/>
      <c r="EB173" s="137"/>
      <c r="EC173" s="137"/>
      <c r="ED173" s="137"/>
      <c r="EE173" s="137"/>
      <c r="EF173" s="186"/>
      <c r="EG173" s="137"/>
      <c r="EH173" s="137"/>
      <c r="EI173" s="137"/>
      <c r="EJ173" s="137"/>
      <c r="EK173" s="137"/>
      <c r="EL173" s="137"/>
      <c r="EM173" s="137"/>
      <c r="EN173" s="137"/>
      <c r="EO173" s="137"/>
      <c r="EP173" s="137"/>
      <c r="EQ173" s="137"/>
      <c r="ER173" s="137"/>
      <c r="ES173" s="137"/>
      <c r="ET173" s="137"/>
      <c r="EU173" s="137"/>
      <c r="EV173" s="137"/>
      <c r="EW173" s="137"/>
      <c r="EX173" s="137"/>
      <c r="EY173" s="137"/>
      <c r="EZ173" s="137"/>
      <c r="FA173" s="137"/>
      <c r="FB173" s="186"/>
      <c r="FC173" s="137"/>
      <c r="FD173" s="137"/>
      <c r="FE173" s="137"/>
      <c r="FF173" s="137"/>
      <c r="FG173" s="137"/>
      <c r="FH173" s="190"/>
      <c r="FI173" s="190"/>
      <c r="FJ173" s="5"/>
      <c r="GZ173" s="371" t="s">
        <v>265</v>
      </c>
      <c r="HA173" s="369" t="s">
        <v>1715</v>
      </c>
      <c r="HB173" s="358">
        <v>0</v>
      </c>
      <c r="HC173" s="356">
        <v>4.13</v>
      </c>
      <c r="HD173" s="356">
        <v>110.22999999999999</v>
      </c>
      <c r="HE173" s="356">
        <v>24.79</v>
      </c>
      <c r="HF173" s="356">
        <v>20.66</v>
      </c>
      <c r="HG173" s="356">
        <v>126.49</v>
      </c>
      <c r="HH173" s="356">
        <v>16.729999999999997</v>
      </c>
      <c r="HI173" s="356">
        <v>10.9</v>
      </c>
      <c r="HJ173" s="356">
        <v>4.57</v>
      </c>
      <c r="HK173" s="356">
        <v>19.369999999999997</v>
      </c>
      <c r="HL173" s="356">
        <v>9.16</v>
      </c>
      <c r="HM173" s="356">
        <v>20.23</v>
      </c>
      <c r="HN173" s="357">
        <v>94.3</v>
      </c>
      <c r="HO173" s="5"/>
      <c r="HP173" s="17"/>
      <c r="HQ173" s="23"/>
      <c r="HR173" s="23"/>
      <c r="HS173" s="23"/>
      <c r="HT173" s="17"/>
      <c r="HU173" s="17"/>
      <c r="HV173" s="24"/>
      <c r="HW173" s="24"/>
      <c r="HX173" s="24"/>
      <c r="HY173" s="24"/>
      <c r="HZ173" s="24"/>
      <c r="IA173" s="24"/>
      <c r="IB173" s="24"/>
      <c r="IC173" s="24"/>
      <c r="ID173" s="24"/>
      <c r="IE173" s="24"/>
      <c r="IF173" s="24"/>
      <c r="IG173" s="24"/>
      <c r="IH173" s="24"/>
      <c r="II173" s="24"/>
      <c r="IJ173" s="24"/>
      <c r="IK173" s="24"/>
      <c r="IL173" s="24"/>
      <c r="IM173" s="24"/>
      <c r="IN173" s="25"/>
      <c r="IO173" s="25"/>
      <c r="IP173" s="294"/>
      <c r="IQ173" s="24"/>
      <c r="IR173" s="24"/>
      <c r="IS173" s="170"/>
      <c r="IT173" s="170"/>
      <c r="IU173" s="170"/>
      <c r="IV173" s="274"/>
      <c r="IW173" s="170"/>
      <c r="IX173" s="170"/>
      <c r="IY173"/>
      <c r="IZ173"/>
      <c r="JA173" s="170"/>
      <c r="JB173" s="170"/>
      <c r="JC173" s="170"/>
      <c r="JD173" s="170"/>
      <c r="JE173" s="170"/>
      <c r="JF173"/>
      <c r="JG173" s="170"/>
      <c r="JH173" s="170"/>
      <c r="JI173" s="170"/>
      <c r="JJ173" s="170"/>
      <c r="JK173"/>
      <c r="JL173"/>
      <c r="JM173" s="279"/>
      <c r="JN173"/>
      <c r="JO173"/>
      <c r="JP173"/>
      <c r="JQ173"/>
      <c r="JR173" s="170"/>
      <c r="JS173" s="170"/>
      <c r="JT173" s="170"/>
      <c r="JU173" s="282"/>
      <c r="JV173" s="170"/>
      <c r="JW173" s="170"/>
      <c r="JX173"/>
      <c r="JY173" s="170"/>
      <c r="JZ173" s="170"/>
      <c r="KA173" s="170"/>
      <c r="KB173" s="170"/>
      <c r="KC173" s="170"/>
      <c r="KD173" s="170"/>
      <c r="KE173"/>
    </row>
    <row r="174" spans="1:291" s="4" customFormat="1" x14ac:dyDescent="0.25">
      <c r="A174" s="311"/>
      <c r="B174" s="15" t="s">
        <v>1462</v>
      </c>
      <c r="C174" s="17" t="s">
        <v>263</v>
      </c>
      <c r="D174" s="26">
        <v>8756156145</v>
      </c>
      <c r="E174" s="88">
        <v>42292</v>
      </c>
      <c r="F174" s="27">
        <v>43230</v>
      </c>
      <c r="G174" s="94">
        <f>DATEDIF(E174, F174, "m")</f>
        <v>30</v>
      </c>
      <c r="H174" s="16">
        <v>0</v>
      </c>
      <c r="I174" s="377">
        <v>0</v>
      </c>
      <c r="J174" s="20">
        <v>43230</v>
      </c>
      <c r="K174" s="100">
        <f>DATEDIF(E174, J174, "m")</f>
        <v>30</v>
      </c>
      <c r="L174" s="121">
        <v>3</v>
      </c>
      <c r="M174" s="4" t="s">
        <v>266</v>
      </c>
      <c r="N174" s="19"/>
      <c r="O174" s="22"/>
      <c r="P174" s="16">
        <v>3</v>
      </c>
      <c r="Q174" s="121"/>
      <c r="R174" s="11"/>
      <c r="S174" s="11">
        <v>10</v>
      </c>
      <c r="T174" s="145"/>
      <c r="U174" s="130"/>
      <c r="V174" s="130"/>
      <c r="W174" s="130"/>
      <c r="X174" s="129"/>
      <c r="Y174" s="129"/>
      <c r="Z174" s="132"/>
      <c r="AA174" s="129"/>
      <c r="AB174" s="133"/>
      <c r="AC174" s="134"/>
      <c r="AD174" s="135"/>
      <c r="AE174" s="136"/>
      <c r="AF174" s="220"/>
      <c r="AG174" s="220"/>
      <c r="AH174" s="220"/>
      <c r="AI174" s="220"/>
      <c r="AJ174" s="220"/>
      <c r="AK174" s="220"/>
      <c r="AL174" s="133"/>
      <c r="AM174" s="137"/>
      <c r="AN174" s="137"/>
      <c r="AO174" s="137"/>
      <c r="AP174" s="137"/>
      <c r="AQ174" s="137"/>
      <c r="AR174" s="137"/>
      <c r="AS174" s="137"/>
      <c r="AT174" s="137"/>
      <c r="AU174" s="137"/>
      <c r="AV174" s="137"/>
      <c r="AW174" s="137"/>
      <c r="AX174" s="137"/>
      <c r="AY174" s="137"/>
      <c r="AZ174" s="137"/>
      <c r="BA174" s="137"/>
      <c r="BB174" s="137"/>
      <c r="BC174" s="137"/>
      <c r="BD174" s="137"/>
      <c r="BE174" s="137"/>
      <c r="BF174" s="137"/>
      <c r="BG174" s="137"/>
      <c r="BH174" s="138"/>
      <c r="BI174" s="137"/>
      <c r="BJ174" s="137"/>
      <c r="BK174" s="137"/>
      <c r="BL174" s="137"/>
      <c r="BM174" s="139"/>
      <c r="BN174" s="137"/>
      <c r="BO174" s="137"/>
      <c r="BP174" s="137"/>
      <c r="BQ174" s="137"/>
      <c r="BR174" s="138"/>
      <c r="BS174" s="138"/>
      <c r="BT174" s="137"/>
      <c r="BU174" s="137"/>
      <c r="BV174" s="137"/>
      <c r="BW174" s="138"/>
      <c r="BX174" s="137"/>
      <c r="BY174" s="137"/>
      <c r="BZ174" s="138"/>
      <c r="CA174" s="138"/>
      <c r="CB174" s="137"/>
      <c r="CC174" s="137"/>
      <c r="CD174" s="186"/>
      <c r="CE174" s="186"/>
      <c r="CF174" s="186"/>
      <c r="CG174" s="186"/>
      <c r="CH174" s="137"/>
      <c r="CI174" s="137"/>
      <c r="CJ174" s="137"/>
      <c r="CK174" s="138"/>
      <c r="CL174" s="137"/>
      <c r="CM174" s="137"/>
      <c r="CN174" s="186"/>
      <c r="CO174" s="137"/>
      <c r="CP174" s="137"/>
      <c r="CQ174" s="137"/>
      <c r="CR174" s="137"/>
      <c r="CS174" s="137"/>
      <c r="CT174" s="137"/>
      <c r="CU174" s="137"/>
      <c r="CV174" s="137"/>
      <c r="CW174" s="137"/>
      <c r="CX174" s="186"/>
      <c r="CY174" s="133"/>
      <c r="CZ174" s="137"/>
      <c r="DA174" s="137"/>
      <c r="DB174" s="186"/>
      <c r="DC174" s="139"/>
      <c r="DD174" s="138"/>
      <c r="DE174" s="137"/>
      <c r="DF174" s="137"/>
      <c r="DG174" s="137"/>
      <c r="DH174" s="137"/>
      <c r="DI174" s="137"/>
      <c r="DJ174" s="186"/>
      <c r="DK174" s="137"/>
      <c r="DL174" s="137"/>
      <c r="DM174" s="137"/>
      <c r="DN174" s="137"/>
      <c r="DO174" s="137"/>
      <c r="DP174" s="138"/>
      <c r="DQ174" s="138"/>
      <c r="DR174" s="133"/>
      <c r="DS174" s="186"/>
      <c r="DT174" s="133"/>
      <c r="DU174" s="138"/>
      <c r="DV174" s="138"/>
      <c r="DW174" s="138"/>
      <c r="DX174" s="186"/>
      <c r="DY174" s="138"/>
      <c r="DZ174" s="138"/>
      <c r="EA174" s="137"/>
      <c r="EB174" s="137"/>
      <c r="EC174" s="137"/>
      <c r="ED174" s="137"/>
      <c r="EE174" s="137"/>
      <c r="EF174" s="186"/>
      <c r="EG174" s="137"/>
      <c r="EH174" s="137"/>
      <c r="EI174" s="137"/>
      <c r="EJ174" s="137"/>
      <c r="EK174" s="137"/>
      <c r="EL174" s="137"/>
      <c r="EM174" s="137"/>
      <c r="EN174" s="137"/>
      <c r="EO174" s="137"/>
      <c r="EP174" s="137"/>
      <c r="EQ174" s="137"/>
      <c r="ER174" s="137"/>
      <c r="ES174" s="137"/>
      <c r="ET174" s="137"/>
      <c r="EU174" s="137"/>
      <c r="EV174" s="137"/>
      <c r="EW174" s="137"/>
      <c r="EX174" s="137"/>
      <c r="EY174" s="137"/>
      <c r="EZ174" s="137"/>
      <c r="FA174" s="137"/>
      <c r="FB174" s="186"/>
      <c r="FC174" s="137"/>
      <c r="FD174" s="137"/>
      <c r="FE174" s="137"/>
      <c r="FF174" s="137"/>
      <c r="FG174" s="137"/>
      <c r="FH174" s="190"/>
      <c r="FI174" s="190"/>
      <c r="FJ174" s="5"/>
      <c r="GZ174" s="372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 s="5" t="s">
        <v>267</v>
      </c>
      <c r="HP174" s="121">
        <v>28</v>
      </c>
      <c r="HQ174" s="27">
        <v>42292</v>
      </c>
      <c r="HR174" s="27"/>
      <c r="HS174" s="27">
        <v>43230</v>
      </c>
      <c r="HT174" s="121">
        <v>31</v>
      </c>
      <c r="HU174" s="121">
        <v>0</v>
      </c>
      <c r="HV174" s="28">
        <v>1</v>
      </c>
      <c r="HW174" s="28">
        <v>0</v>
      </c>
      <c r="HX174" s="28">
        <v>0</v>
      </c>
      <c r="HY174" s="28">
        <v>1</v>
      </c>
      <c r="HZ174" s="28">
        <v>0</v>
      </c>
      <c r="IA174" s="28">
        <v>0</v>
      </c>
      <c r="IB174" s="28">
        <v>1</v>
      </c>
      <c r="IC174" s="28">
        <v>0</v>
      </c>
      <c r="ID174" s="28">
        <v>0</v>
      </c>
      <c r="IE174" s="25" t="s">
        <v>62</v>
      </c>
      <c r="IF174" s="28">
        <v>1</v>
      </c>
      <c r="IG174" s="29"/>
      <c r="IH174" s="25" t="s">
        <v>175</v>
      </c>
      <c r="II174" s="28">
        <v>0</v>
      </c>
      <c r="IJ174" s="25" t="s">
        <v>63</v>
      </c>
      <c r="IK174" s="25"/>
      <c r="IL174" s="25"/>
      <c r="IM174" s="25"/>
      <c r="IN174" s="28">
        <v>0</v>
      </c>
      <c r="IO174" s="25"/>
      <c r="IP174" s="294"/>
      <c r="IQ174" s="24"/>
      <c r="IR174" s="24"/>
      <c r="IS174" s="170"/>
      <c r="IT174" s="170"/>
      <c r="IU174" s="170"/>
      <c r="IV174" s="274"/>
      <c r="IW174" s="170"/>
      <c r="IX174" s="170"/>
      <c r="IY174"/>
      <c r="IZ174"/>
      <c r="JA174" s="170"/>
      <c r="JB174" s="170"/>
      <c r="JC174" s="170"/>
      <c r="JD174" s="170"/>
      <c r="JE174" s="170"/>
      <c r="JF174"/>
      <c r="JG174" s="170"/>
      <c r="JH174" s="170"/>
      <c r="JI174" s="170"/>
      <c r="JJ174" s="170"/>
      <c r="JK174"/>
      <c r="JL174"/>
      <c r="JM174" s="279"/>
      <c r="JN174"/>
      <c r="JO174"/>
      <c r="JP174"/>
      <c r="JQ174"/>
      <c r="JR174" s="170"/>
      <c r="JS174" s="170"/>
      <c r="JT174" s="170"/>
      <c r="JU174" s="282"/>
      <c r="JV174" s="170"/>
      <c r="JW174" s="170"/>
      <c r="JX174"/>
      <c r="JY174" s="170"/>
      <c r="JZ174" s="170"/>
      <c r="KA174" s="170"/>
      <c r="KB174" s="170"/>
      <c r="KC174" s="170"/>
      <c r="KD174" s="170"/>
      <c r="KE174"/>
    </row>
    <row r="175" spans="1:291" s="4" customFormat="1" x14ac:dyDescent="0.25">
      <c r="A175" s="311"/>
      <c r="B175" s="15" t="s">
        <v>1462</v>
      </c>
      <c r="C175" s="17" t="s">
        <v>263</v>
      </c>
      <c r="D175" s="26">
        <v>8756156145</v>
      </c>
      <c r="E175" s="88">
        <v>42292</v>
      </c>
      <c r="F175" s="23"/>
      <c r="G175" s="94"/>
      <c r="H175" s="51"/>
      <c r="I175" s="377">
        <v>0</v>
      </c>
      <c r="J175" s="20">
        <v>43438</v>
      </c>
      <c r="K175" s="100">
        <f>DATEDIF(E175, J175, "m")</f>
        <v>37</v>
      </c>
      <c r="L175" s="85">
        <v>4</v>
      </c>
      <c r="M175" s="4" t="s">
        <v>268</v>
      </c>
      <c r="N175" s="19">
        <v>36.5</v>
      </c>
      <c r="O175" s="38">
        <v>2</v>
      </c>
      <c r="P175" s="16"/>
      <c r="Q175" s="11"/>
      <c r="R175" s="11"/>
      <c r="S175" s="11"/>
      <c r="T175" s="145">
        <v>9892</v>
      </c>
      <c r="U175" s="130" t="s">
        <v>267</v>
      </c>
      <c r="V175" s="130" t="s">
        <v>267</v>
      </c>
      <c r="W175" s="130" t="s">
        <v>1049</v>
      </c>
      <c r="X175" s="131">
        <v>8756156145</v>
      </c>
      <c r="Y175" s="129">
        <f ca="1">ROUNDDOWN(YEARFRAC(DATE(IF(VALUE(LEFT(X175,2))&lt;VALUE(RIGHT(YEAR(TODAY()),2)),"20","19")&amp;LEFT(X175,2),IF(VALUE(MID(X175,3,1))&gt;4,MID(X175,3,2)-50,MID(X175,3,2)),MID(X175,5,2)),Z175,1),0)</f>
        <v>31</v>
      </c>
      <c r="Z175" s="132">
        <v>43439</v>
      </c>
      <c r="AA175" s="129">
        <v>1</v>
      </c>
      <c r="AB175" s="133">
        <v>0</v>
      </c>
      <c r="AC175" s="182" t="s">
        <v>269</v>
      </c>
      <c r="AD175" s="183" t="s">
        <v>1273</v>
      </c>
      <c r="AE175" s="184" t="s">
        <v>1274</v>
      </c>
      <c r="AF175" s="185">
        <v>35.299999999999997</v>
      </c>
      <c r="AG175" s="185">
        <v>8.8000000000000007</v>
      </c>
      <c r="AH175" s="185">
        <v>52.6</v>
      </c>
      <c r="AI175" s="185">
        <v>2.7</v>
      </c>
      <c r="AJ175" s="185">
        <v>0.6</v>
      </c>
      <c r="AK175" s="185">
        <v>4.87</v>
      </c>
      <c r="AL175" s="137">
        <v>23.2</v>
      </c>
      <c r="AM175" s="155">
        <v>83.9</v>
      </c>
      <c r="AN175" s="137">
        <v>54.7</v>
      </c>
      <c r="AO175" s="137">
        <v>45.3</v>
      </c>
      <c r="AP175" s="137">
        <v>1.2075055187637971</v>
      </c>
      <c r="AQ175" s="137">
        <v>2.29</v>
      </c>
      <c r="AR175" s="137">
        <v>3.61</v>
      </c>
      <c r="AS175" s="156">
        <v>1.58</v>
      </c>
      <c r="AT175" s="137">
        <v>5</v>
      </c>
      <c r="AU175" s="137">
        <v>6.54</v>
      </c>
      <c r="AV175" s="137">
        <v>6.78</v>
      </c>
      <c r="AW175" s="139" t="s">
        <v>1023</v>
      </c>
      <c r="AX175" s="139" t="s">
        <v>1023</v>
      </c>
      <c r="AY175" s="139" t="s">
        <v>1023</v>
      </c>
      <c r="AZ175" s="139" t="s">
        <v>1023</v>
      </c>
      <c r="BA175" s="137">
        <v>31.8</v>
      </c>
      <c r="BB175" s="137">
        <v>13.469999999999999</v>
      </c>
      <c r="BC175" s="137">
        <v>35.700000000000003</v>
      </c>
      <c r="BD175" s="137">
        <v>0.12</v>
      </c>
      <c r="BE175" s="156">
        <v>4.03</v>
      </c>
      <c r="BF175" s="137">
        <v>39.4</v>
      </c>
      <c r="BG175" s="137">
        <v>27.2</v>
      </c>
      <c r="BH175" s="138">
        <v>3811</v>
      </c>
      <c r="BI175" s="156">
        <v>4.92</v>
      </c>
      <c r="BJ175" s="155">
        <v>23</v>
      </c>
      <c r="BK175" s="155">
        <v>21.4</v>
      </c>
      <c r="BL175" s="156">
        <v>6.83</v>
      </c>
      <c r="BM175" s="139">
        <v>5.8000000000000003E-2</v>
      </c>
      <c r="BN175" s="137">
        <v>4.5999999999999996</v>
      </c>
      <c r="BO175" s="156">
        <v>71.2</v>
      </c>
      <c r="BP175" s="137">
        <v>6.25</v>
      </c>
      <c r="BQ175" s="155">
        <v>22.5</v>
      </c>
      <c r="BR175" s="160">
        <v>8701</v>
      </c>
      <c r="BS175" s="138">
        <v>2924</v>
      </c>
      <c r="BT175" s="137">
        <v>41.6</v>
      </c>
      <c r="BU175" s="137">
        <v>3.08</v>
      </c>
      <c r="BV175" s="137">
        <v>69.599999999999994</v>
      </c>
      <c r="BW175" s="160">
        <v>9858</v>
      </c>
      <c r="BX175" s="155">
        <v>85.2</v>
      </c>
      <c r="BY175" s="155">
        <v>77</v>
      </c>
      <c r="BZ175" s="138">
        <v>2189</v>
      </c>
      <c r="CA175" s="133">
        <v>6987</v>
      </c>
      <c r="CB175" s="137">
        <v>1.57</v>
      </c>
      <c r="CC175" s="137">
        <v>0.28999999999999998</v>
      </c>
      <c r="CD175" s="186" t="s">
        <v>1275</v>
      </c>
      <c r="CE175" s="186">
        <f>AL175+BN175+BV175+CC175+CB175</f>
        <v>99.259999999999991</v>
      </c>
      <c r="CF175" s="186" t="s">
        <v>1275</v>
      </c>
      <c r="CG175" s="186"/>
      <c r="CH175" s="137" t="s">
        <v>1023</v>
      </c>
      <c r="CI175" s="137"/>
      <c r="CJ175" s="137"/>
      <c r="CK175" s="138"/>
      <c r="CL175" s="137"/>
      <c r="CM175" s="137"/>
      <c r="CN175" s="186" t="s">
        <v>1275</v>
      </c>
      <c r="CO175" s="137"/>
      <c r="CP175" s="137"/>
      <c r="CQ175" s="137"/>
      <c r="CR175" s="137"/>
      <c r="CS175" s="137"/>
      <c r="CT175" s="137"/>
      <c r="CU175" s="137"/>
      <c r="CV175" s="137"/>
      <c r="CW175" s="137">
        <v>2.2799999999999998</v>
      </c>
      <c r="CX175" s="186" t="s">
        <v>1275</v>
      </c>
      <c r="CY175" s="138"/>
      <c r="CZ175" s="137" t="s">
        <v>1023</v>
      </c>
      <c r="DA175" s="137"/>
      <c r="DB175" s="186" t="s">
        <v>1275</v>
      </c>
      <c r="DC175" s="139">
        <v>7.2999999999999995E-2</v>
      </c>
      <c r="DD175" s="137" t="s">
        <v>1023</v>
      </c>
      <c r="DE175" s="137">
        <v>15.3</v>
      </c>
      <c r="DF175" s="137">
        <v>17.5</v>
      </c>
      <c r="DG175" s="137" t="s">
        <v>1023</v>
      </c>
      <c r="DH175" s="137" t="s">
        <v>1023</v>
      </c>
      <c r="DI175" s="137"/>
      <c r="DJ175" s="186" t="s">
        <v>1275</v>
      </c>
      <c r="DK175" s="137">
        <v>0.5</v>
      </c>
      <c r="DL175" s="137">
        <v>39.4</v>
      </c>
      <c r="DM175" s="137">
        <v>60.1</v>
      </c>
      <c r="DN175" s="187">
        <v>0</v>
      </c>
      <c r="DO175" s="137">
        <v>18.399999999999999</v>
      </c>
      <c r="DP175" s="137"/>
      <c r="DQ175" s="137"/>
      <c r="DR175" s="133"/>
      <c r="DS175" s="186" t="s">
        <v>1275</v>
      </c>
      <c r="DT175" s="160">
        <v>11656</v>
      </c>
      <c r="DU175" s="160"/>
      <c r="DV175" s="160"/>
      <c r="DW175" s="160"/>
      <c r="DX175" s="186" t="s">
        <v>1275</v>
      </c>
      <c r="DY175" s="138">
        <f>AK175*AN175*AM175*AL175/1000</f>
        <v>518.52086071999997</v>
      </c>
      <c r="DZ175" s="138">
        <f>AK175*AM175*AO175*AL175/1000</f>
        <v>429.41489927999993</v>
      </c>
      <c r="EA175" s="137"/>
      <c r="EB175" s="137"/>
      <c r="EC175" s="137"/>
      <c r="ED175" s="137"/>
      <c r="EE175" s="137"/>
      <c r="EF175" s="186" t="s">
        <v>1275</v>
      </c>
      <c r="EG175" s="137" t="s">
        <v>1023</v>
      </c>
      <c r="EH175" s="137" t="s">
        <v>1023</v>
      </c>
      <c r="EI175" s="137" t="s">
        <v>1023</v>
      </c>
      <c r="EJ175" s="137" t="s">
        <v>1023</v>
      </c>
      <c r="EK175" s="137" t="s">
        <v>1023</v>
      </c>
      <c r="EL175" s="137" t="s">
        <v>1023</v>
      </c>
      <c r="EM175" s="137" t="s">
        <v>1023</v>
      </c>
      <c r="EN175" s="137" t="s">
        <v>1023</v>
      </c>
      <c r="EO175" s="137" t="s">
        <v>1023</v>
      </c>
      <c r="EP175" s="137" t="s">
        <v>1023</v>
      </c>
      <c r="EQ175" s="137" t="s">
        <v>1023</v>
      </c>
      <c r="ER175" s="137" t="s">
        <v>1023</v>
      </c>
      <c r="ES175" s="137" t="s">
        <v>1023</v>
      </c>
      <c r="ET175" s="137" t="s">
        <v>1023</v>
      </c>
      <c r="EU175" s="137" t="s">
        <v>1023</v>
      </c>
      <c r="EV175" s="137" t="s">
        <v>1023</v>
      </c>
      <c r="EW175" s="137" t="s">
        <v>1023</v>
      </c>
      <c r="EX175" s="137" t="s">
        <v>1023</v>
      </c>
      <c r="EY175" s="137" t="s">
        <v>1023</v>
      </c>
      <c r="EZ175" s="137" t="s">
        <v>1023</v>
      </c>
      <c r="FA175" s="137" t="s">
        <v>1023</v>
      </c>
      <c r="FB175" s="186" t="s">
        <v>1275</v>
      </c>
      <c r="FC175" s="137"/>
      <c r="FD175" s="137"/>
      <c r="FE175" s="137"/>
      <c r="FF175" s="137"/>
      <c r="FG175" s="137"/>
      <c r="FH175" s="153"/>
      <c r="FI175" s="153"/>
      <c r="FJ175" s="372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 s="372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 s="5"/>
      <c r="HP175" s="17"/>
      <c r="HQ175" s="23"/>
      <c r="HR175" s="23"/>
      <c r="HS175" s="23"/>
      <c r="HT175" s="17"/>
      <c r="HU175" s="17"/>
      <c r="HV175" s="24"/>
      <c r="HW175" s="24"/>
      <c r="HX175" s="24"/>
      <c r="HY175" s="24"/>
      <c r="HZ175" s="24"/>
      <c r="IA175" s="24"/>
      <c r="IB175" s="24"/>
      <c r="IC175" s="24"/>
      <c r="ID175" s="24"/>
      <c r="IE175" s="24"/>
      <c r="IF175" s="24"/>
      <c r="IG175" s="24"/>
      <c r="IH175" s="24"/>
      <c r="II175" s="24"/>
      <c r="IJ175" s="24"/>
      <c r="IK175" s="24"/>
      <c r="IL175" s="24"/>
      <c r="IM175" s="24"/>
      <c r="IN175" s="25"/>
      <c r="IO175" s="25"/>
      <c r="IP175" s="294"/>
      <c r="IQ175" s="24"/>
      <c r="IR175" s="24"/>
      <c r="IS175" s="170"/>
      <c r="IT175" s="170"/>
      <c r="IU175" s="170"/>
      <c r="IV175" s="274"/>
      <c r="IW175" s="170"/>
      <c r="IX175" s="170"/>
      <c r="IY175"/>
      <c r="IZ175"/>
      <c r="JA175" s="170"/>
      <c r="JB175" s="170"/>
      <c r="JC175" s="170"/>
      <c r="JD175" s="170"/>
      <c r="JE175" s="170"/>
      <c r="JF175"/>
      <c r="JG175" s="170"/>
      <c r="JH175" s="170"/>
      <c r="JI175" s="170"/>
      <c r="JJ175" s="170"/>
      <c r="JK175"/>
      <c r="JL175"/>
      <c r="JM175" s="279"/>
      <c r="JN175"/>
      <c r="JO175"/>
      <c r="JP175"/>
      <c r="JQ175"/>
      <c r="JR175" s="170"/>
      <c r="JS175" s="170"/>
      <c r="JT175" s="170"/>
      <c r="JU175" s="282"/>
      <c r="JV175" s="170"/>
      <c r="JW175" s="170"/>
      <c r="JX175"/>
      <c r="JY175" s="170"/>
      <c r="JZ175" s="170"/>
      <c r="KA175" s="170"/>
      <c r="KB175" s="170"/>
      <c r="KC175" s="170"/>
      <c r="KD175" s="170"/>
      <c r="KE175"/>
    </row>
    <row r="176" spans="1:291" s="4" customFormat="1" x14ac:dyDescent="0.25">
      <c r="A176" s="311"/>
      <c r="B176" s="15" t="s">
        <v>1462</v>
      </c>
      <c r="C176" s="17" t="s">
        <v>263</v>
      </c>
      <c r="D176" s="26">
        <v>8756156145</v>
      </c>
      <c r="E176" s="88">
        <v>42292</v>
      </c>
      <c r="F176" s="27">
        <v>43632</v>
      </c>
      <c r="G176" s="94">
        <f>DATEDIF(E176, F176, "m")</f>
        <v>44</v>
      </c>
      <c r="H176" s="16">
        <v>0</v>
      </c>
      <c r="I176" s="377"/>
      <c r="J176" s="20" t="s">
        <v>316</v>
      </c>
      <c r="K176" s="100"/>
      <c r="L176" s="121"/>
      <c r="N176" s="19"/>
      <c r="O176" s="38"/>
      <c r="P176" s="16"/>
      <c r="Q176" s="121"/>
      <c r="R176" s="121"/>
      <c r="S176" s="121"/>
      <c r="T176" s="145"/>
      <c r="U176" s="130"/>
      <c r="V176" s="130"/>
      <c r="W176" s="130"/>
      <c r="X176" s="129"/>
      <c r="Y176" s="129"/>
      <c r="Z176" s="132"/>
      <c r="AA176" s="129"/>
      <c r="AB176" s="133"/>
      <c r="AC176" s="134"/>
      <c r="AD176" s="135"/>
      <c r="AE176" s="136"/>
      <c r="AF176" s="220"/>
      <c r="AG176" s="220"/>
      <c r="AH176" s="220"/>
      <c r="AI176" s="220"/>
      <c r="AJ176" s="220"/>
      <c r="AK176" s="220"/>
      <c r="AL176" s="133"/>
      <c r="AM176" s="137"/>
      <c r="AN176" s="137"/>
      <c r="AO176" s="137"/>
      <c r="AP176" s="137"/>
      <c r="AQ176" s="137"/>
      <c r="AR176" s="137"/>
      <c r="AS176" s="137"/>
      <c r="AT176" s="137"/>
      <c r="AU176" s="137"/>
      <c r="AV176" s="137"/>
      <c r="AW176" s="137"/>
      <c r="AX176" s="137"/>
      <c r="AY176" s="137"/>
      <c r="AZ176" s="137"/>
      <c r="BA176" s="137"/>
      <c r="BB176" s="137"/>
      <c r="BC176" s="137"/>
      <c r="BD176" s="137"/>
      <c r="BE176" s="137"/>
      <c r="BF176" s="137"/>
      <c r="BG176" s="137"/>
      <c r="BH176" s="138"/>
      <c r="BI176" s="137"/>
      <c r="BJ176" s="137"/>
      <c r="BK176" s="137"/>
      <c r="BL176" s="137"/>
      <c r="BM176" s="139"/>
      <c r="BN176" s="137"/>
      <c r="BO176" s="137"/>
      <c r="BP176" s="137"/>
      <c r="BQ176" s="137"/>
      <c r="BR176" s="138"/>
      <c r="BS176" s="138"/>
      <c r="BT176" s="137"/>
      <c r="BU176" s="137"/>
      <c r="BV176" s="137"/>
      <c r="BW176" s="138"/>
      <c r="BX176" s="137"/>
      <c r="BY176" s="137"/>
      <c r="BZ176" s="138"/>
      <c r="CA176" s="138"/>
      <c r="CB176" s="137"/>
      <c r="CC176" s="137"/>
      <c r="CD176" s="186"/>
      <c r="CE176" s="186"/>
      <c r="CF176" s="186"/>
      <c r="CG176" s="186"/>
      <c r="CH176" s="137"/>
      <c r="CI176" s="137"/>
      <c r="CJ176" s="137"/>
      <c r="CK176" s="138"/>
      <c r="CL176" s="137"/>
      <c r="CM176" s="137"/>
      <c r="CN176" s="186"/>
      <c r="CO176" s="137"/>
      <c r="CP176" s="137"/>
      <c r="CQ176" s="137"/>
      <c r="CR176" s="137"/>
      <c r="CS176" s="137"/>
      <c r="CT176" s="137"/>
      <c r="CU176" s="137"/>
      <c r="CV176" s="137"/>
      <c r="CW176" s="137"/>
      <c r="CX176" s="186"/>
      <c r="CY176" s="133"/>
      <c r="CZ176" s="137"/>
      <c r="DA176" s="137"/>
      <c r="DB176" s="186"/>
      <c r="DC176" s="139"/>
      <c r="DD176" s="138"/>
      <c r="DE176" s="137"/>
      <c r="DF176" s="137"/>
      <c r="DG176" s="137"/>
      <c r="DH176" s="137"/>
      <c r="DI176" s="137"/>
      <c r="DJ176" s="186"/>
      <c r="DK176" s="137"/>
      <c r="DL176" s="137"/>
      <c r="DM176" s="137"/>
      <c r="DN176" s="137"/>
      <c r="DO176" s="137"/>
      <c r="DP176" s="138"/>
      <c r="DQ176" s="138"/>
      <c r="DR176" s="133"/>
      <c r="DS176" s="186"/>
      <c r="DT176" s="133"/>
      <c r="DU176" s="138"/>
      <c r="DV176" s="138"/>
      <c r="DW176" s="138"/>
      <c r="DX176" s="186"/>
      <c r="DY176" s="138"/>
      <c r="DZ176" s="138"/>
      <c r="EA176" s="137"/>
      <c r="EB176" s="137"/>
      <c r="EC176" s="137"/>
      <c r="ED176" s="137"/>
      <c r="EE176" s="137"/>
      <c r="EF176" s="186"/>
      <c r="EG176" s="137"/>
      <c r="EH176" s="137"/>
      <c r="EI176" s="137"/>
      <c r="EJ176" s="137"/>
      <c r="EK176" s="137"/>
      <c r="EL176" s="137"/>
      <c r="EM176" s="137"/>
      <c r="EN176" s="137"/>
      <c r="EO176" s="137"/>
      <c r="EP176" s="137"/>
      <c r="EQ176" s="137"/>
      <c r="ER176" s="137"/>
      <c r="ES176" s="137"/>
      <c r="ET176" s="137"/>
      <c r="EU176" s="137"/>
      <c r="EV176" s="137"/>
      <c r="EW176" s="137"/>
      <c r="EX176" s="137"/>
      <c r="EY176" s="137"/>
      <c r="EZ176" s="137"/>
      <c r="FA176" s="137"/>
      <c r="FB176" s="186"/>
      <c r="FC176" s="137"/>
      <c r="FD176" s="137"/>
      <c r="FE176" s="137"/>
      <c r="FF176" s="137"/>
      <c r="FG176" s="137"/>
      <c r="FH176" s="190"/>
      <c r="FI176" s="190"/>
      <c r="FJ176" s="5"/>
      <c r="GZ176" s="372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 s="5" t="s">
        <v>267</v>
      </c>
      <c r="HP176" s="121">
        <v>28</v>
      </c>
      <c r="HQ176" s="27">
        <v>42292</v>
      </c>
      <c r="HR176" s="27"/>
      <c r="HS176" s="27">
        <v>43632</v>
      </c>
      <c r="HT176" s="121">
        <v>44</v>
      </c>
      <c r="HU176" s="121">
        <v>0</v>
      </c>
      <c r="HV176" s="28">
        <v>1</v>
      </c>
      <c r="HW176" s="28">
        <v>0</v>
      </c>
      <c r="HX176" s="28">
        <v>1</v>
      </c>
      <c r="HY176" s="28">
        <v>0</v>
      </c>
      <c r="HZ176" s="28">
        <v>0</v>
      </c>
      <c r="IA176" s="28">
        <v>1</v>
      </c>
      <c r="IB176" s="28">
        <v>1</v>
      </c>
      <c r="IC176" s="28">
        <v>0</v>
      </c>
      <c r="ID176" s="28">
        <v>0</v>
      </c>
      <c r="IE176" s="25"/>
      <c r="IF176" s="28">
        <v>0</v>
      </c>
      <c r="IG176" s="29"/>
      <c r="IH176" s="25"/>
      <c r="II176" s="28" t="s">
        <v>260</v>
      </c>
      <c r="IJ176" s="25" t="s">
        <v>261</v>
      </c>
      <c r="IK176" s="25"/>
      <c r="IL176" s="25"/>
      <c r="IM176" s="25"/>
      <c r="IN176" s="28">
        <v>0</v>
      </c>
      <c r="IO176" s="25"/>
      <c r="IP176" s="294"/>
      <c r="IQ176" s="24"/>
      <c r="IR176" s="24"/>
      <c r="IS176" s="170"/>
      <c r="IT176" s="170"/>
      <c r="IU176" s="170"/>
      <c r="IV176" s="274"/>
      <c r="IW176" s="170"/>
      <c r="IX176" s="170"/>
      <c r="IY176"/>
      <c r="IZ176"/>
      <c r="JA176" s="170"/>
      <c r="JB176" s="170"/>
      <c r="JC176" s="170"/>
      <c r="JD176" s="170"/>
      <c r="JE176" s="170"/>
      <c r="JF176"/>
      <c r="JG176" s="170"/>
      <c r="JH176" s="170"/>
      <c r="JI176" s="170"/>
      <c r="JJ176" s="170"/>
      <c r="JK176"/>
      <c r="JL176"/>
      <c r="JM176" s="279"/>
      <c r="JN176"/>
      <c r="JO176"/>
      <c r="JP176"/>
      <c r="JQ176"/>
      <c r="JR176" s="170"/>
      <c r="JS176" s="170"/>
      <c r="JT176" s="170"/>
      <c r="JU176" s="282"/>
      <c r="JV176" s="170"/>
      <c r="JW176" s="170"/>
      <c r="JX176"/>
      <c r="JY176" s="170"/>
      <c r="JZ176" s="170"/>
      <c r="KA176" s="170"/>
      <c r="KB176" s="170"/>
      <c r="KC176" s="170"/>
      <c r="KD176" s="170"/>
      <c r="KE176"/>
    </row>
    <row r="177" spans="1:291" s="4" customFormat="1" x14ac:dyDescent="0.25">
      <c r="A177" s="311"/>
      <c r="B177" s="15" t="s">
        <v>1462</v>
      </c>
      <c r="C177" s="17" t="s">
        <v>263</v>
      </c>
      <c r="D177" s="26" t="s">
        <v>270</v>
      </c>
      <c r="E177" s="88">
        <v>42292</v>
      </c>
      <c r="F177" s="23"/>
      <c r="G177" s="94"/>
      <c r="H177" s="51"/>
      <c r="I177" s="377">
        <v>0</v>
      </c>
      <c r="J177" s="20">
        <v>43969</v>
      </c>
      <c r="K177" s="100">
        <f>DATEDIF(E177, J177, "m")</f>
        <v>55</v>
      </c>
      <c r="L177" s="85">
        <v>5</v>
      </c>
      <c r="M177" s="4" t="s">
        <v>271</v>
      </c>
      <c r="N177" s="19">
        <v>304</v>
      </c>
      <c r="O177" s="22"/>
      <c r="P177" s="16">
        <v>3</v>
      </c>
      <c r="Q177" s="121"/>
      <c r="R177" s="121"/>
      <c r="S177" s="11"/>
      <c r="T177" s="145">
        <v>12755</v>
      </c>
      <c r="U177" s="130" t="s">
        <v>267</v>
      </c>
      <c r="V177" s="130" t="s">
        <v>267</v>
      </c>
      <c r="W177" s="130" t="s">
        <v>1049</v>
      </c>
      <c r="X177" s="131">
        <v>8756156145</v>
      </c>
      <c r="Y177" s="129">
        <f ca="1">ROUNDDOWN(YEARFRAC(DATE(IF(VALUE(LEFT(X177,2))&lt;VALUE(RIGHT(YEAR(TODAY()),2)),"20","19")&amp;LEFT(X177,2),IF(VALUE(MID(X177,3,1))&gt;4,MID(X177,3,2)-50,MID(X177,3,2)),MID(X177,5,2)),Z177,1),0)</f>
        <v>32</v>
      </c>
      <c r="Z177" s="132">
        <v>43969</v>
      </c>
      <c r="AA177" s="129">
        <v>2</v>
      </c>
      <c r="AB177" s="133">
        <f>DATEDIF(_xlfn.MINIFS(Z:Z,X:X,X177), Z177,  "m")</f>
        <v>17</v>
      </c>
      <c r="AC177" s="182" t="s">
        <v>1307</v>
      </c>
      <c r="AD177" s="183" t="s">
        <v>1022</v>
      </c>
      <c r="AE177" s="136" t="s">
        <v>1308</v>
      </c>
      <c r="AF177" s="185">
        <v>39.700000000000003</v>
      </c>
      <c r="AG177" s="185">
        <v>9.5</v>
      </c>
      <c r="AH177" s="185">
        <v>47.4</v>
      </c>
      <c r="AI177" s="185">
        <v>3.1</v>
      </c>
      <c r="AJ177" s="185">
        <v>0.3</v>
      </c>
      <c r="AK177" s="185">
        <v>6.19</v>
      </c>
      <c r="AL177" s="137">
        <v>38.5</v>
      </c>
      <c r="AM177" s="155">
        <v>89.3</v>
      </c>
      <c r="AN177" s="137">
        <v>60.8</v>
      </c>
      <c r="AO177" s="137">
        <v>39.200000000000003</v>
      </c>
      <c r="AP177" s="137">
        <v>1.551020408163265</v>
      </c>
      <c r="AQ177" s="137">
        <v>2.87</v>
      </c>
      <c r="AR177" s="137">
        <v>2.59</v>
      </c>
      <c r="AS177" s="137">
        <v>5.16</v>
      </c>
      <c r="AT177" s="137">
        <v>12.1</v>
      </c>
      <c r="AU177" s="137">
        <v>4.97</v>
      </c>
      <c r="AV177" s="137">
        <v>16.899999999999999</v>
      </c>
      <c r="AW177" s="137">
        <v>26</v>
      </c>
      <c r="AX177" s="156">
        <v>19.100000000000001</v>
      </c>
      <c r="AY177" s="137">
        <v>38.6</v>
      </c>
      <c r="AZ177" s="155">
        <v>16.3</v>
      </c>
      <c r="BA177" s="156">
        <v>16.399999999999999</v>
      </c>
      <c r="BB177" s="137">
        <v>10.029999999999999</v>
      </c>
      <c r="BC177" s="137">
        <v>46.2</v>
      </c>
      <c r="BD177" s="156">
        <v>0.03</v>
      </c>
      <c r="BE177" s="156">
        <v>3.57</v>
      </c>
      <c r="BF177" s="137">
        <v>50.68</v>
      </c>
      <c r="BG177" s="137">
        <v>33.299999999999997</v>
      </c>
      <c r="BH177" s="158">
        <v>1332</v>
      </c>
      <c r="BI177" s="156">
        <v>3.38</v>
      </c>
      <c r="BJ177" s="137">
        <v>10.1</v>
      </c>
      <c r="BK177" s="137">
        <v>9.83</v>
      </c>
      <c r="BL177" s="133">
        <v>62.3</v>
      </c>
      <c r="BM177" s="139">
        <v>0.11</v>
      </c>
      <c r="BN177" s="137">
        <v>8.6999999999999993</v>
      </c>
      <c r="BO177" s="155">
        <v>93.6</v>
      </c>
      <c r="BP177" s="137">
        <v>3.62</v>
      </c>
      <c r="BQ177" s="137">
        <v>2.75</v>
      </c>
      <c r="BR177" s="133">
        <v>3213</v>
      </c>
      <c r="BS177" s="138">
        <f>CY177/9</f>
        <v>1977.7777777777778</v>
      </c>
      <c r="BT177" s="137">
        <v>50.5</v>
      </c>
      <c r="BU177" s="137">
        <v>15.5</v>
      </c>
      <c r="BV177" s="137">
        <v>50.3</v>
      </c>
      <c r="BW177" s="133">
        <v>1747</v>
      </c>
      <c r="BX177" s="137">
        <v>46.6</v>
      </c>
      <c r="BY177" s="137">
        <v>46.5</v>
      </c>
      <c r="BZ177" s="133">
        <v>4646</v>
      </c>
      <c r="CA177" s="160">
        <v>12617</v>
      </c>
      <c r="CB177" s="137">
        <v>1.83</v>
      </c>
      <c r="CC177" s="137">
        <v>0.67</v>
      </c>
      <c r="CD177" s="186" t="s">
        <v>1275</v>
      </c>
      <c r="CE177" s="186">
        <f>AL177+BN177+BV177+CC177+CB177</f>
        <v>100</v>
      </c>
      <c r="CF177" s="186" t="s">
        <v>1275</v>
      </c>
      <c r="CG177" s="186">
        <f>AM177+BI177+BE177+(DC177*100/AL177)+(CC177*100/AL177)</f>
        <v>98.166883116883113</v>
      </c>
      <c r="CH177" s="137" t="s">
        <v>1023</v>
      </c>
      <c r="CI177" s="137"/>
      <c r="CJ177" s="137"/>
      <c r="CK177" s="138"/>
      <c r="CL177" s="137"/>
      <c r="CM177" s="137"/>
      <c r="CN177" s="186" t="s">
        <v>1275</v>
      </c>
      <c r="CO177" s="137"/>
      <c r="CP177" s="137"/>
      <c r="CQ177" s="137"/>
      <c r="CR177" s="137"/>
      <c r="CS177" s="137"/>
      <c r="CT177" s="137"/>
      <c r="CU177" s="156"/>
      <c r="CV177" s="137">
        <v>0.96</v>
      </c>
      <c r="CW177" s="156">
        <v>0.45</v>
      </c>
      <c r="CX177" s="186" t="s">
        <v>1275</v>
      </c>
      <c r="CY177" s="133">
        <v>17800</v>
      </c>
      <c r="CZ177" s="137">
        <v>3.26</v>
      </c>
      <c r="DA177" s="137"/>
      <c r="DB177" s="186" t="s">
        <v>1275</v>
      </c>
      <c r="DC177" s="139">
        <v>6.8000000000000005E-2</v>
      </c>
      <c r="DD177" s="162">
        <v>4760</v>
      </c>
      <c r="DE177" s="137">
        <v>39.799999999999997</v>
      </c>
      <c r="DF177" s="156">
        <v>13.6</v>
      </c>
      <c r="DG177" s="137">
        <v>4.33</v>
      </c>
      <c r="DH177" s="137">
        <v>3.66</v>
      </c>
      <c r="DI177" s="137"/>
      <c r="DJ177" s="186" t="s">
        <v>1275</v>
      </c>
      <c r="DK177" s="156">
        <v>0.28000000000000003</v>
      </c>
      <c r="DL177" s="137">
        <v>50.4</v>
      </c>
      <c r="DM177" s="137">
        <v>49</v>
      </c>
      <c r="DN177" s="139">
        <v>0.28000000000000003</v>
      </c>
      <c r="DO177" s="137">
        <v>22.7</v>
      </c>
      <c r="DP177" s="137"/>
      <c r="DQ177" s="137"/>
      <c r="DR177" s="133"/>
      <c r="DS177" s="186" t="s">
        <v>1275</v>
      </c>
      <c r="DT177" s="133"/>
      <c r="DU177" s="133"/>
      <c r="DV177" s="133"/>
      <c r="DW177" s="133"/>
      <c r="DX177" s="186" t="s">
        <v>1275</v>
      </c>
      <c r="DY177" s="138">
        <f>AK177*AN177*AM177*AL177/1000</f>
        <v>1293.9169935999998</v>
      </c>
      <c r="DZ177" s="138">
        <f>AK177*AM177*AO177*AL177/1000</f>
        <v>834.23595640000019</v>
      </c>
      <c r="EA177" s="137"/>
      <c r="EB177" s="137"/>
      <c r="EC177" s="137"/>
      <c r="ED177" s="137"/>
      <c r="EE177" s="137"/>
      <c r="EF177" s="186" t="s">
        <v>1275</v>
      </c>
      <c r="EG177" s="137" t="s">
        <v>1023</v>
      </c>
      <c r="EH177" s="137" t="s">
        <v>1023</v>
      </c>
      <c r="EI177" s="137" t="s">
        <v>1023</v>
      </c>
      <c r="EJ177" s="137" t="s">
        <v>1023</v>
      </c>
      <c r="EK177" s="137" t="s">
        <v>1023</v>
      </c>
      <c r="EL177" s="137" t="s">
        <v>1023</v>
      </c>
      <c r="EM177" s="137" t="s">
        <v>1023</v>
      </c>
      <c r="EN177" s="137" t="s">
        <v>1023</v>
      </c>
      <c r="EO177" s="137" t="s">
        <v>1023</v>
      </c>
      <c r="EP177" s="137" t="s">
        <v>1023</v>
      </c>
      <c r="EQ177" s="137" t="s">
        <v>1023</v>
      </c>
      <c r="ER177" s="137" t="s">
        <v>1023</v>
      </c>
      <c r="ES177" s="137" t="s">
        <v>1023</v>
      </c>
      <c r="ET177" s="137" t="s">
        <v>1023</v>
      </c>
      <c r="EU177" s="137" t="s">
        <v>1023</v>
      </c>
      <c r="EV177" s="137" t="s">
        <v>1023</v>
      </c>
      <c r="EW177" s="137" t="s">
        <v>1023</v>
      </c>
      <c r="EX177" s="137" t="s">
        <v>1023</v>
      </c>
      <c r="EY177" s="137" t="s">
        <v>1023</v>
      </c>
      <c r="EZ177" s="137" t="s">
        <v>1023</v>
      </c>
      <c r="FA177" s="137" t="s">
        <v>1023</v>
      </c>
      <c r="FB177" s="186" t="s">
        <v>1275</v>
      </c>
      <c r="FC177" s="137"/>
      <c r="FD177" s="137"/>
      <c r="FE177" s="137"/>
      <c r="FF177" s="137"/>
      <c r="FG177" s="137"/>
      <c r="FH177" s="153"/>
      <c r="FI177" s="153"/>
      <c r="FJ177" s="380" t="s">
        <v>271</v>
      </c>
      <c r="FK177" t="s">
        <v>33</v>
      </c>
      <c r="FL177" t="s">
        <v>1659</v>
      </c>
      <c r="FM177" t="s">
        <v>1665</v>
      </c>
      <c r="FN177" t="s">
        <v>1659</v>
      </c>
      <c r="FO177" t="s">
        <v>33</v>
      </c>
      <c r="FP177" t="s">
        <v>1665</v>
      </c>
      <c r="FQ177" t="s">
        <v>1659</v>
      </c>
      <c r="FR177" t="s">
        <v>1662</v>
      </c>
      <c r="FS177" t="s">
        <v>86</v>
      </c>
      <c r="FT177" t="s">
        <v>86</v>
      </c>
      <c r="FU177" t="s">
        <v>33</v>
      </c>
      <c r="FV177" t="s">
        <v>33</v>
      </c>
      <c r="FW177" t="s">
        <v>1665</v>
      </c>
      <c r="FX177" t="s">
        <v>86</v>
      </c>
      <c r="FY177" t="s">
        <v>86</v>
      </c>
      <c r="FZ177" t="s">
        <v>1658</v>
      </c>
      <c r="GA177" t="s">
        <v>1663</v>
      </c>
      <c r="GB177" t="s">
        <v>1659</v>
      </c>
      <c r="GC177" t="s">
        <v>1662</v>
      </c>
      <c r="GD177" t="s">
        <v>33</v>
      </c>
      <c r="GE177" t="s">
        <v>1660</v>
      </c>
      <c r="GF177" t="s">
        <v>1659</v>
      </c>
      <c r="GG177" t="s">
        <v>86</v>
      </c>
      <c r="GH177" t="s">
        <v>33</v>
      </c>
      <c r="GI177" t="s">
        <v>1662</v>
      </c>
      <c r="GJ177" t="s">
        <v>1660</v>
      </c>
      <c r="GK177" t="s">
        <v>1663</v>
      </c>
      <c r="GL177" t="s">
        <v>86</v>
      </c>
      <c r="GM177" t="s">
        <v>1659</v>
      </c>
      <c r="GN177" t="s">
        <v>1659</v>
      </c>
      <c r="GO177" t="s">
        <v>1658</v>
      </c>
      <c r="GP177" t="s">
        <v>86</v>
      </c>
      <c r="GQ177" t="s">
        <v>33</v>
      </c>
      <c r="GR177" t="s">
        <v>33</v>
      </c>
      <c r="GS177" t="s">
        <v>1659</v>
      </c>
      <c r="GT177" t="s">
        <v>1666</v>
      </c>
      <c r="GU177" t="s">
        <v>86</v>
      </c>
      <c r="GV177" t="s">
        <v>1662</v>
      </c>
      <c r="GW177" t="s">
        <v>1662</v>
      </c>
      <c r="GX177" t="s">
        <v>33</v>
      </c>
      <c r="GY177" t="s">
        <v>1662</v>
      </c>
      <c r="GZ177" s="372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 s="5"/>
      <c r="HP177" s="17"/>
      <c r="HQ177" s="23"/>
      <c r="HR177" s="23"/>
      <c r="HS177" s="23"/>
      <c r="HT177" s="17"/>
      <c r="HU177" s="17"/>
      <c r="HV177" s="24"/>
      <c r="HW177" s="24"/>
      <c r="HX177" s="24"/>
      <c r="HY177" s="24"/>
      <c r="HZ177" s="24"/>
      <c r="IA177" s="24"/>
      <c r="IB177" s="24"/>
      <c r="IC177" s="24"/>
      <c r="ID177" s="24"/>
      <c r="IE177" s="24"/>
      <c r="IF177" s="24"/>
      <c r="IG177" s="24"/>
      <c r="IH177" s="24"/>
      <c r="II177" s="24"/>
      <c r="IJ177" s="24"/>
      <c r="IK177" s="24"/>
      <c r="IL177" s="24"/>
      <c r="IM177" s="24"/>
      <c r="IN177" s="25"/>
      <c r="IO177" s="25"/>
      <c r="IP177" s="294"/>
      <c r="IQ177" s="24"/>
      <c r="IR177" s="24"/>
      <c r="IS177" s="170"/>
      <c r="IT177" s="170"/>
      <c r="IU177" s="170"/>
      <c r="IV177" s="274"/>
      <c r="IW177" s="170"/>
      <c r="IX177" s="170"/>
      <c r="IY177"/>
      <c r="IZ177"/>
      <c r="JA177" s="170"/>
      <c r="JB177" s="170"/>
      <c r="JC177" s="170"/>
      <c r="JD177" s="170"/>
      <c r="JE177" s="170"/>
      <c r="JF177"/>
      <c r="JG177" s="170"/>
      <c r="JH177" s="170"/>
      <c r="JI177" s="170"/>
      <c r="JJ177" s="170"/>
      <c r="JK177"/>
      <c r="JL177"/>
      <c r="JM177" s="279"/>
      <c r="JN177"/>
      <c r="JO177"/>
      <c r="JP177"/>
      <c r="JQ177"/>
      <c r="JR177" s="170"/>
      <c r="JS177" s="170"/>
      <c r="JT177" s="170"/>
      <c r="JU177" s="282"/>
      <c r="JV177" s="170"/>
      <c r="JW177" s="170"/>
      <c r="JX177"/>
      <c r="JY177" s="170"/>
      <c r="JZ177" s="170"/>
      <c r="KA177" s="170"/>
      <c r="KB177" s="170"/>
      <c r="KC177" s="170"/>
      <c r="KD177" s="170"/>
      <c r="KE177"/>
    </row>
    <row r="178" spans="1:291" s="4" customFormat="1" x14ac:dyDescent="0.25">
      <c r="A178" s="311"/>
      <c r="B178" s="15" t="s">
        <v>1462</v>
      </c>
      <c r="C178" s="17" t="s">
        <v>263</v>
      </c>
      <c r="D178" s="26" t="s">
        <v>270</v>
      </c>
      <c r="E178" s="88">
        <v>42292</v>
      </c>
      <c r="F178" s="23"/>
      <c r="G178" s="94"/>
      <c r="H178" s="51"/>
      <c r="I178" s="377">
        <v>0</v>
      </c>
      <c r="J178" s="20">
        <v>44708</v>
      </c>
      <c r="K178" s="100">
        <f>DATEDIF(E178, J178, "m")</f>
        <v>79</v>
      </c>
      <c r="L178" s="85">
        <v>6</v>
      </c>
      <c r="M178" s="4" t="s">
        <v>273</v>
      </c>
      <c r="N178" s="19">
        <v>65.8</v>
      </c>
      <c r="O178" s="22">
        <v>4</v>
      </c>
      <c r="P178" s="16">
        <v>3</v>
      </c>
      <c r="Q178" s="11"/>
      <c r="R178" s="11"/>
      <c r="S178" s="11"/>
      <c r="T178" s="145">
        <v>17450</v>
      </c>
      <c r="U178" s="130"/>
      <c r="V178" s="130" t="s">
        <v>1048</v>
      </c>
      <c r="W178" s="130" t="s">
        <v>1049</v>
      </c>
      <c r="X178" s="129">
        <v>8756156145</v>
      </c>
      <c r="Y178" s="129">
        <f ca="1">ROUNDDOWN(YEARFRAC(DATE(IF(VALUE(LEFT(X178,2))&lt;VALUE(RIGHT(YEAR(TODAY()),2)),"20","19")&amp;LEFT(X178,2),IF(VALUE(MID(X178,3,1))&gt;4,MID(X178,3,2)-50,MID(X178,3,2)),MID(X178,5,2)),Z178,1),0)</f>
        <v>34</v>
      </c>
      <c r="Z178" s="132">
        <v>44708</v>
      </c>
      <c r="AA178" s="129">
        <v>3</v>
      </c>
      <c r="AB178" s="133">
        <f>DATEDIF(_xlfn.MINIFS(Z:Z,X:X,X178), Z178,  "m")</f>
        <v>41</v>
      </c>
      <c r="AC178" s="134" t="s">
        <v>272</v>
      </c>
      <c r="AD178" s="135" t="s">
        <v>1025</v>
      </c>
      <c r="AE178" s="136" t="s">
        <v>65</v>
      </c>
      <c r="AF178" s="185">
        <v>40.700000000000003</v>
      </c>
      <c r="AG178" s="185">
        <v>8.3000000000000007</v>
      </c>
      <c r="AH178" s="185">
        <v>49.3</v>
      </c>
      <c r="AI178" s="185">
        <v>1.3</v>
      </c>
      <c r="AJ178" s="185">
        <v>0.4</v>
      </c>
      <c r="AK178" s="185">
        <v>6.96</v>
      </c>
      <c r="AL178" s="133">
        <v>40.1</v>
      </c>
      <c r="AM178" s="137">
        <v>91.1</v>
      </c>
      <c r="AN178" s="137">
        <v>46.8</v>
      </c>
      <c r="AO178" s="137">
        <v>53.2</v>
      </c>
      <c r="AP178" s="137">
        <f>AN178/AO178</f>
        <v>0.87969924812030065</v>
      </c>
      <c r="AQ178" s="137">
        <v>14.3</v>
      </c>
      <c r="AR178" s="137">
        <v>3.4</v>
      </c>
      <c r="AS178" s="137">
        <v>2.2599999999999998</v>
      </c>
      <c r="AT178" s="137">
        <v>32.5</v>
      </c>
      <c r="AU178" s="137">
        <v>8.91</v>
      </c>
      <c r="AV178" s="137">
        <v>5.03</v>
      </c>
      <c r="AW178" s="137">
        <v>26.7</v>
      </c>
      <c r="AX178" s="137">
        <v>31.6</v>
      </c>
      <c r="AY178" s="137">
        <v>27.5</v>
      </c>
      <c r="AZ178" s="137">
        <v>14.2</v>
      </c>
      <c r="BA178" s="137">
        <v>17.399999999999999</v>
      </c>
      <c r="BB178" s="137">
        <v>6.11</v>
      </c>
      <c r="BC178" s="137">
        <v>67.099999999999994</v>
      </c>
      <c r="BD178" s="137">
        <v>1.33</v>
      </c>
      <c r="BE178" s="137">
        <v>3.7</v>
      </c>
      <c r="BF178" s="137">
        <f>DL178+DN178</f>
        <v>53</v>
      </c>
      <c r="BG178" s="137">
        <v>36.799999999999997</v>
      </c>
      <c r="BH178" s="138">
        <v>1732</v>
      </c>
      <c r="BI178" s="137">
        <v>2.2200000000000002</v>
      </c>
      <c r="BJ178" s="137">
        <v>20.399999999999999</v>
      </c>
      <c r="BK178" s="137">
        <v>11.8</v>
      </c>
      <c r="BL178" s="137">
        <v>31.5</v>
      </c>
      <c r="BM178" s="139">
        <v>9.8000000000000004E-2</v>
      </c>
      <c r="BN178" s="137">
        <v>7.9</v>
      </c>
      <c r="BO178" s="137">
        <v>94.410000000000011</v>
      </c>
      <c r="BP178" s="137">
        <v>4.07</v>
      </c>
      <c r="BQ178" s="137">
        <v>1.49</v>
      </c>
      <c r="BR178" s="138">
        <v>4731</v>
      </c>
      <c r="BS178" s="138">
        <f>CY178/9</f>
        <v>3670.5555555555557</v>
      </c>
      <c r="BT178" s="137">
        <v>64.7</v>
      </c>
      <c r="BU178" s="137">
        <v>8.31</v>
      </c>
      <c r="BV178" s="137">
        <v>49.9</v>
      </c>
      <c r="BW178" s="138">
        <v>1962</v>
      </c>
      <c r="BX178" s="137">
        <v>35.9</v>
      </c>
      <c r="BY178" s="137">
        <v>65.599999999999994</v>
      </c>
      <c r="BZ178" s="138">
        <v>3098</v>
      </c>
      <c r="CA178" s="138">
        <v>13740</v>
      </c>
      <c r="CB178" s="137">
        <v>1.69</v>
      </c>
      <c r="CC178" s="137">
        <v>0.4</v>
      </c>
      <c r="CD178" s="186" t="s">
        <v>1275</v>
      </c>
      <c r="CE178" s="186">
        <f>AL178+BN178+BV178+CC178+CB178</f>
        <v>99.990000000000009</v>
      </c>
      <c r="CF178" s="186" t="s">
        <v>1275</v>
      </c>
      <c r="CG178" s="186">
        <f>AM178+BI178+BE178+(DC178*100/AL178)+(CC178*100/AL178)</f>
        <v>98.132219451371569</v>
      </c>
      <c r="CH178" s="137">
        <v>2.2000000000000002</v>
      </c>
      <c r="CI178" s="137">
        <f>CH178*100/AM178</f>
        <v>2.4149286498353462</v>
      </c>
      <c r="CJ178" s="137">
        <v>8.73</v>
      </c>
      <c r="CK178" s="138">
        <f>CJ178*BI178*AL178*AK178/1000</f>
        <v>5.4090479376000005</v>
      </c>
      <c r="CL178" s="137">
        <v>25</v>
      </c>
      <c r="CM178" s="137">
        <v>32.200000000000003</v>
      </c>
      <c r="CN178" s="186" t="s">
        <v>1275</v>
      </c>
      <c r="CO178" s="137">
        <v>4.59</v>
      </c>
      <c r="CP178" s="137">
        <v>3.31</v>
      </c>
      <c r="CQ178" s="137">
        <v>40</v>
      </c>
      <c r="CR178" s="137">
        <v>37.299999999999997</v>
      </c>
      <c r="CS178" s="137">
        <v>9.33</v>
      </c>
      <c r="CT178" s="137">
        <v>13.4</v>
      </c>
      <c r="CU178" s="137">
        <v>61.6</v>
      </c>
      <c r="CV178" s="137">
        <v>2.89</v>
      </c>
      <c r="CW178" s="137"/>
      <c r="CX178" s="186" t="s">
        <v>1275</v>
      </c>
      <c r="CY178" s="133">
        <v>33035</v>
      </c>
      <c r="CZ178" s="137">
        <v>5.21</v>
      </c>
      <c r="DA178" s="137">
        <v>12</v>
      </c>
      <c r="DB178" s="186" t="s">
        <v>1275</v>
      </c>
      <c r="DC178" s="139">
        <v>4.5999999999999999E-2</v>
      </c>
      <c r="DD178" s="133">
        <v>8388</v>
      </c>
      <c r="DE178" s="137">
        <v>26.6</v>
      </c>
      <c r="DF178" s="137">
        <v>11.9</v>
      </c>
      <c r="DG178" s="137">
        <v>3.04</v>
      </c>
      <c r="DH178" s="137">
        <f>DG178-CC178</f>
        <v>2.64</v>
      </c>
      <c r="DI178" s="137">
        <v>52.5</v>
      </c>
      <c r="DJ178" s="186" t="s">
        <v>1275</v>
      </c>
      <c r="DK178" s="137">
        <v>0.48</v>
      </c>
      <c r="DL178" s="137">
        <v>53</v>
      </c>
      <c r="DM178" s="137">
        <v>46.5</v>
      </c>
      <c r="DN178" s="137">
        <v>0</v>
      </c>
      <c r="DO178" s="137">
        <v>20.2</v>
      </c>
      <c r="DP178" s="137">
        <v>99.5</v>
      </c>
      <c r="DQ178" s="138">
        <v>1863</v>
      </c>
      <c r="DR178" s="133"/>
      <c r="DS178" s="186" t="s">
        <v>1275</v>
      </c>
      <c r="DT178" s="133">
        <f>DU178*2</f>
        <v>7194</v>
      </c>
      <c r="DU178" s="138">
        <v>3597</v>
      </c>
      <c r="DV178" s="138">
        <v>2377</v>
      </c>
      <c r="DW178" s="138">
        <v>226</v>
      </c>
      <c r="DX178" s="186" t="s">
        <v>1275</v>
      </c>
      <c r="DY178" s="138">
        <f>AK178*AN178*AM178*AL178/1000</f>
        <v>1189.9202140799998</v>
      </c>
      <c r="DZ178" s="138">
        <f>AK178*AM178*AO178*AL178/1000</f>
        <v>1352.64434592</v>
      </c>
      <c r="EA178" s="137"/>
      <c r="EB178" s="137"/>
      <c r="EC178" s="137"/>
      <c r="ED178" s="137"/>
      <c r="EE178" s="137"/>
      <c r="EF178" s="186" t="s">
        <v>1275</v>
      </c>
      <c r="EG178" s="137" t="s">
        <v>1023</v>
      </c>
      <c r="EH178" s="137" t="s">
        <v>1023</v>
      </c>
      <c r="EI178" s="137" t="s">
        <v>1023</v>
      </c>
      <c r="EJ178" s="137" t="s">
        <v>1023</v>
      </c>
      <c r="EK178" s="137" t="s">
        <v>1023</v>
      </c>
      <c r="EL178" s="137" t="s">
        <v>1023</v>
      </c>
      <c r="EM178" s="137" t="s">
        <v>1023</v>
      </c>
      <c r="EN178" s="137" t="s">
        <v>1023</v>
      </c>
      <c r="EO178" s="137" t="s">
        <v>1023</v>
      </c>
      <c r="EP178" s="137" t="s">
        <v>1023</v>
      </c>
      <c r="EQ178" s="137" t="s">
        <v>1023</v>
      </c>
      <c r="ER178" s="137" t="s">
        <v>1023</v>
      </c>
      <c r="ES178" s="137" t="s">
        <v>1023</v>
      </c>
      <c r="ET178" s="137" t="s">
        <v>1023</v>
      </c>
      <c r="EU178" s="137" t="s">
        <v>1023</v>
      </c>
      <c r="EV178" s="137" t="s">
        <v>1023</v>
      </c>
      <c r="EW178" s="137" t="s">
        <v>1023</v>
      </c>
      <c r="EX178" s="137" t="s">
        <v>1023</v>
      </c>
      <c r="EY178" s="137" t="s">
        <v>1023</v>
      </c>
      <c r="EZ178" s="137" t="s">
        <v>1023</v>
      </c>
      <c r="FA178" s="137" t="s">
        <v>1023</v>
      </c>
      <c r="FB178" s="186" t="s">
        <v>1275</v>
      </c>
      <c r="FC178" s="137"/>
      <c r="FD178" s="137"/>
      <c r="FE178" s="137"/>
      <c r="FF178" s="137"/>
      <c r="FG178" s="137"/>
      <c r="FH178" s="190"/>
      <c r="FI178" s="190"/>
      <c r="FJ178" s="372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 s="372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 s="5"/>
      <c r="HP178" s="17"/>
      <c r="HQ178" s="23"/>
      <c r="HR178" s="23"/>
      <c r="HS178" s="23"/>
      <c r="HT178" s="17"/>
      <c r="HU178" s="17"/>
      <c r="HV178" s="24"/>
      <c r="HW178" s="24"/>
      <c r="HX178" s="24"/>
      <c r="HY178" s="24"/>
      <c r="HZ178" s="24"/>
      <c r="IA178" s="24"/>
      <c r="IB178" s="24"/>
      <c r="IC178" s="24"/>
      <c r="ID178" s="24"/>
      <c r="IE178" s="24"/>
      <c r="IF178" s="24"/>
      <c r="IG178" s="24"/>
      <c r="IH178" s="24"/>
      <c r="II178" s="24"/>
      <c r="IJ178" s="24"/>
      <c r="IK178" s="24"/>
      <c r="IL178" s="24"/>
      <c r="IM178" s="24"/>
      <c r="IN178" s="25"/>
      <c r="IO178" s="25"/>
      <c r="IP178" s="294"/>
      <c r="IQ178" s="24"/>
      <c r="IR178" s="24"/>
      <c r="IS178" s="170"/>
      <c r="IT178" s="170"/>
      <c r="IU178" s="170"/>
      <c r="IV178" s="274"/>
      <c r="IW178" s="170"/>
      <c r="IX178" s="170"/>
      <c r="IY178"/>
      <c r="IZ178"/>
      <c r="JA178" s="170"/>
      <c r="JB178" s="170"/>
      <c r="JC178" s="170"/>
      <c r="JD178" s="170"/>
      <c r="JE178" s="170"/>
      <c r="JF178"/>
      <c r="JG178" s="170"/>
      <c r="JH178" s="170"/>
      <c r="JI178" s="170"/>
      <c r="JJ178" s="170"/>
      <c r="JK178"/>
      <c r="JL178"/>
      <c r="JM178" s="279"/>
      <c r="JN178"/>
      <c r="JO178"/>
      <c r="JP178"/>
      <c r="JQ178"/>
      <c r="JR178" s="170"/>
      <c r="JS178" s="170"/>
      <c r="JT178" s="170"/>
      <c r="JU178" s="282"/>
      <c r="JV178" s="170"/>
      <c r="JW178" s="170"/>
      <c r="JX178"/>
      <c r="JY178" s="170"/>
      <c r="JZ178" s="170"/>
      <c r="KA178" s="170"/>
      <c r="KB178" s="170"/>
      <c r="KC178" s="170"/>
      <c r="KD178" s="170"/>
      <c r="KE178"/>
    </row>
    <row r="179" spans="1:291" s="4" customFormat="1" x14ac:dyDescent="0.25">
      <c r="A179" s="311"/>
      <c r="B179" s="15" t="s">
        <v>1462</v>
      </c>
      <c r="C179" s="17" t="s">
        <v>263</v>
      </c>
      <c r="D179" s="26">
        <v>8756156145</v>
      </c>
      <c r="E179" s="88">
        <v>42292</v>
      </c>
      <c r="F179" s="27">
        <v>44739</v>
      </c>
      <c r="G179" s="94">
        <f>DATEDIF(E179, F179, "m")</f>
        <v>80</v>
      </c>
      <c r="H179" s="16">
        <v>0</v>
      </c>
      <c r="I179" s="377"/>
      <c r="J179" s="20" t="s">
        <v>316</v>
      </c>
      <c r="K179" s="100"/>
      <c r="L179" s="85"/>
      <c r="N179" s="19"/>
      <c r="O179" s="22"/>
      <c r="P179" s="16"/>
      <c r="Q179" s="11"/>
      <c r="R179" s="11"/>
      <c r="S179" s="11"/>
      <c r="T179" s="145"/>
      <c r="U179" s="130"/>
      <c r="V179" s="130"/>
      <c r="W179" s="130"/>
      <c r="X179" s="129"/>
      <c r="Y179" s="129"/>
      <c r="Z179" s="132"/>
      <c r="AA179" s="129"/>
      <c r="AB179" s="133"/>
      <c r="AC179" s="134"/>
      <c r="AD179" s="135"/>
      <c r="AE179" s="136"/>
      <c r="AF179" s="220"/>
      <c r="AG179" s="220"/>
      <c r="AH179" s="220"/>
      <c r="AI179" s="220"/>
      <c r="AJ179" s="220"/>
      <c r="AK179" s="220"/>
      <c r="AL179" s="133"/>
      <c r="AM179" s="137"/>
      <c r="AN179" s="137"/>
      <c r="AO179" s="137"/>
      <c r="AP179" s="137"/>
      <c r="AQ179" s="137"/>
      <c r="AR179" s="137"/>
      <c r="AS179" s="137"/>
      <c r="AT179" s="137"/>
      <c r="AU179" s="137"/>
      <c r="AV179" s="137"/>
      <c r="AW179" s="137"/>
      <c r="AX179" s="137"/>
      <c r="AY179" s="137"/>
      <c r="AZ179" s="137"/>
      <c r="BA179" s="137"/>
      <c r="BB179" s="137"/>
      <c r="BC179" s="137"/>
      <c r="BD179" s="137"/>
      <c r="BE179" s="137"/>
      <c r="BF179" s="137"/>
      <c r="BG179" s="137"/>
      <c r="BH179" s="138"/>
      <c r="BI179" s="137"/>
      <c r="BJ179" s="137"/>
      <c r="BK179" s="137"/>
      <c r="BL179" s="137"/>
      <c r="BM179" s="139"/>
      <c r="BN179" s="137"/>
      <c r="BO179" s="137"/>
      <c r="BP179" s="137"/>
      <c r="BQ179" s="137"/>
      <c r="BR179" s="138"/>
      <c r="BS179" s="138"/>
      <c r="BT179" s="137"/>
      <c r="BU179" s="137"/>
      <c r="BV179" s="137"/>
      <c r="BW179" s="138"/>
      <c r="BX179" s="137"/>
      <c r="BY179" s="137"/>
      <c r="BZ179" s="138"/>
      <c r="CA179" s="138"/>
      <c r="CB179" s="137"/>
      <c r="CC179" s="137"/>
      <c r="CD179" s="186"/>
      <c r="CE179" s="186"/>
      <c r="CF179" s="186"/>
      <c r="CG179" s="186"/>
      <c r="CH179" s="137"/>
      <c r="CI179" s="137"/>
      <c r="CJ179" s="137"/>
      <c r="CK179" s="138"/>
      <c r="CL179" s="137"/>
      <c r="CM179" s="137"/>
      <c r="CN179" s="186"/>
      <c r="CO179" s="137"/>
      <c r="CP179" s="137"/>
      <c r="CQ179" s="137"/>
      <c r="CR179" s="137"/>
      <c r="CS179" s="137"/>
      <c r="CT179" s="137"/>
      <c r="CU179" s="137"/>
      <c r="CV179" s="137"/>
      <c r="CW179" s="137"/>
      <c r="CX179" s="186"/>
      <c r="CY179" s="133"/>
      <c r="CZ179" s="137"/>
      <c r="DA179" s="137"/>
      <c r="DB179" s="186"/>
      <c r="DC179" s="139"/>
      <c r="DD179" s="133"/>
      <c r="DE179" s="137"/>
      <c r="DF179" s="137"/>
      <c r="DG179" s="137"/>
      <c r="DH179" s="137"/>
      <c r="DI179" s="137"/>
      <c r="DJ179" s="186"/>
      <c r="DK179" s="137"/>
      <c r="DL179" s="137"/>
      <c r="DM179" s="137"/>
      <c r="DN179" s="137"/>
      <c r="DO179" s="137"/>
      <c r="DP179" s="137"/>
      <c r="DQ179" s="138"/>
      <c r="DR179" s="133"/>
      <c r="DS179" s="186"/>
      <c r="DT179" s="133"/>
      <c r="DU179" s="138"/>
      <c r="DV179" s="138"/>
      <c r="DW179" s="138"/>
      <c r="DX179" s="186"/>
      <c r="DY179" s="138"/>
      <c r="DZ179" s="138"/>
      <c r="EA179" s="137"/>
      <c r="EB179" s="137"/>
      <c r="EC179" s="137"/>
      <c r="ED179" s="137"/>
      <c r="EE179" s="137"/>
      <c r="EF179" s="186"/>
      <c r="EG179" s="137"/>
      <c r="EH179" s="137"/>
      <c r="EI179" s="137"/>
      <c r="EJ179" s="137"/>
      <c r="EK179" s="137"/>
      <c r="EL179" s="137"/>
      <c r="EM179" s="137"/>
      <c r="EN179" s="137"/>
      <c r="EO179" s="137"/>
      <c r="EP179" s="137"/>
      <c r="EQ179" s="137"/>
      <c r="ER179" s="137"/>
      <c r="ES179" s="137"/>
      <c r="ET179" s="137"/>
      <c r="EU179" s="137"/>
      <c r="EV179" s="137"/>
      <c r="EW179" s="137"/>
      <c r="EX179" s="137"/>
      <c r="EY179" s="137"/>
      <c r="EZ179" s="137"/>
      <c r="FA179" s="137"/>
      <c r="FB179" s="186"/>
      <c r="FC179" s="137"/>
      <c r="FD179" s="137"/>
      <c r="FE179" s="137"/>
      <c r="FF179" s="137"/>
      <c r="FG179" s="137"/>
      <c r="FH179" s="190"/>
      <c r="FI179" s="190"/>
      <c r="FJ179" s="5"/>
      <c r="GZ179" s="372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 s="5" t="s">
        <v>267</v>
      </c>
      <c r="HP179" s="121">
        <v>28</v>
      </c>
      <c r="HQ179" s="27">
        <v>42292</v>
      </c>
      <c r="HR179" s="27"/>
      <c r="HS179" s="27">
        <v>44739</v>
      </c>
      <c r="HT179" s="121">
        <v>80</v>
      </c>
      <c r="HU179" s="121">
        <v>0</v>
      </c>
      <c r="HV179" s="28">
        <v>1</v>
      </c>
      <c r="HW179" s="28">
        <v>1</v>
      </c>
      <c r="HX179" s="28">
        <v>0</v>
      </c>
      <c r="HY179" s="28">
        <v>0</v>
      </c>
      <c r="HZ179" s="28">
        <v>0</v>
      </c>
      <c r="IA179" s="28">
        <v>0</v>
      </c>
      <c r="IB179" s="28">
        <v>0</v>
      </c>
      <c r="IC179" s="28">
        <v>0</v>
      </c>
      <c r="ID179" s="28">
        <v>0</v>
      </c>
      <c r="IE179" s="25" t="s">
        <v>69</v>
      </c>
      <c r="IF179" s="28">
        <v>0</v>
      </c>
      <c r="IG179" s="29"/>
      <c r="IH179" s="25"/>
      <c r="II179" s="28"/>
      <c r="IJ179" s="25"/>
      <c r="IK179" s="25"/>
      <c r="IL179" s="25"/>
      <c r="IM179" s="28">
        <v>1</v>
      </c>
      <c r="IN179" s="28">
        <v>0</v>
      </c>
      <c r="IO179" s="25"/>
      <c r="IP179" s="294"/>
      <c r="IQ179" s="24"/>
      <c r="IR179" s="24"/>
      <c r="IS179" s="170"/>
      <c r="IT179" s="170"/>
      <c r="IU179" s="170"/>
      <c r="IV179" s="274"/>
      <c r="IW179" s="170"/>
      <c r="IX179" s="170"/>
      <c r="IY179"/>
      <c r="IZ179"/>
      <c r="JA179" s="170"/>
      <c r="JB179" s="170"/>
      <c r="JC179" s="170"/>
      <c r="JD179" s="170"/>
      <c r="JE179" s="170"/>
      <c r="JF179"/>
      <c r="JG179" s="170"/>
      <c r="JH179" s="170"/>
      <c r="JI179" s="170"/>
      <c r="JJ179" s="170"/>
      <c r="JK179"/>
      <c r="JL179"/>
      <c r="JM179" s="279"/>
      <c r="JN179"/>
      <c r="JO179"/>
      <c r="JP179"/>
      <c r="JQ179"/>
      <c r="JR179" s="170"/>
      <c r="JS179" s="170"/>
      <c r="JT179" s="170"/>
      <c r="JU179" s="282"/>
      <c r="JV179" s="170"/>
      <c r="JW179" s="170"/>
      <c r="JX179"/>
      <c r="JY179" s="170"/>
      <c r="JZ179" s="170"/>
      <c r="KA179" s="170"/>
      <c r="KB179" s="170"/>
      <c r="KC179" s="170"/>
      <c r="KD179" s="170"/>
      <c r="KE179"/>
    </row>
    <row r="180" spans="1:291" s="4" customFormat="1" x14ac:dyDescent="0.25">
      <c r="A180" s="311"/>
      <c r="B180" s="15" t="s">
        <v>1462</v>
      </c>
      <c r="C180" s="17" t="s">
        <v>263</v>
      </c>
      <c r="D180" s="26" t="s">
        <v>270</v>
      </c>
      <c r="E180" s="88">
        <v>42292</v>
      </c>
      <c r="F180" s="23"/>
      <c r="G180" s="94"/>
      <c r="H180" s="51"/>
      <c r="I180" s="377">
        <v>0</v>
      </c>
      <c r="J180" s="20">
        <v>44783</v>
      </c>
      <c r="K180" s="100">
        <f>DATEDIF(E180, J180, "m")</f>
        <v>81</v>
      </c>
      <c r="L180" s="85">
        <v>7</v>
      </c>
      <c r="M180" s="4" t="s">
        <v>274</v>
      </c>
      <c r="N180" s="19">
        <v>407</v>
      </c>
      <c r="O180" s="22">
        <v>4</v>
      </c>
      <c r="P180" s="16">
        <v>3</v>
      </c>
      <c r="Q180" s="11"/>
      <c r="R180" s="11"/>
      <c r="S180" s="11"/>
      <c r="T180" s="145">
        <v>17862</v>
      </c>
      <c r="U180" s="130"/>
      <c r="V180" s="130" t="s">
        <v>1048</v>
      </c>
      <c r="W180" s="130" t="s">
        <v>1049</v>
      </c>
      <c r="X180" s="129">
        <v>8756156145</v>
      </c>
      <c r="Y180" s="129">
        <f ca="1">ROUNDDOWN(YEARFRAC(DATE(IF(VALUE(LEFT(X180,2))&lt;VALUE(RIGHT(YEAR(TODAY()),2)),"20","19")&amp;LEFT(X180,2),IF(VALUE(MID(X180,3,1))&gt;4,MID(X180,3,2)-50,MID(X180,3,2)),MID(X180,5,2)),Z180,1),0)</f>
        <v>35</v>
      </c>
      <c r="Z180" s="132">
        <v>44783</v>
      </c>
      <c r="AA180" s="129">
        <v>4</v>
      </c>
      <c r="AB180" s="133">
        <f>DATEDIF(_xlfn.MINIFS(Z:Z,X:X,X180), Z180,  "m")</f>
        <v>44</v>
      </c>
      <c r="AC180" s="134" t="s">
        <v>272</v>
      </c>
      <c r="AD180" s="135" t="s">
        <v>1025</v>
      </c>
      <c r="AE180" s="136" t="s">
        <v>67</v>
      </c>
      <c r="AF180" s="198">
        <v>38.6</v>
      </c>
      <c r="AG180" s="198">
        <v>7.9</v>
      </c>
      <c r="AH180" s="198">
        <v>49.7</v>
      </c>
      <c r="AI180" s="198">
        <v>3.3</v>
      </c>
      <c r="AJ180" s="198">
        <v>0.5</v>
      </c>
      <c r="AK180" s="198">
        <v>8.73</v>
      </c>
      <c r="AL180" s="133">
        <v>42.6</v>
      </c>
      <c r="AM180" s="137">
        <v>92.7</v>
      </c>
      <c r="AN180" s="137">
        <v>48.6</v>
      </c>
      <c r="AO180" s="137">
        <v>51.4</v>
      </c>
      <c r="AP180" s="137">
        <f>AN180/AO180</f>
        <v>0.94552529182879386</v>
      </c>
      <c r="AQ180" s="137">
        <v>6.06</v>
      </c>
      <c r="AR180" s="137">
        <v>3.33</v>
      </c>
      <c r="AS180" s="137">
        <v>1.94</v>
      </c>
      <c r="AT180" s="137">
        <v>7.98</v>
      </c>
      <c r="AU180" s="137">
        <v>7.79</v>
      </c>
      <c r="AV180" s="137">
        <v>3.5</v>
      </c>
      <c r="AW180" s="137">
        <v>15.7</v>
      </c>
      <c r="AX180" s="137">
        <v>35.299999999999997</v>
      </c>
      <c r="AY180" s="137">
        <v>37.799999999999997</v>
      </c>
      <c r="AZ180" s="137">
        <v>11.3</v>
      </c>
      <c r="BA180" s="137">
        <v>20.9</v>
      </c>
      <c r="BB180" s="137">
        <v>7.88</v>
      </c>
      <c r="BC180" s="137">
        <v>61.9</v>
      </c>
      <c r="BD180" s="137">
        <v>0.24</v>
      </c>
      <c r="BE180" s="137">
        <v>2.97</v>
      </c>
      <c r="BF180" s="137">
        <f>DL180+DN180</f>
        <v>57.76</v>
      </c>
      <c r="BG180" s="137">
        <v>39.700000000000003</v>
      </c>
      <c r="BH180" s="138">
        <v>1674</v>
      </c>
      <c r="BI180" s="137">
        <v>1.64</v>
      </c>
      <c r="BJ180" s="137">
        <v>6.91</v>
      </c>
      <c r="BK180" s="137">
        <v>8.94</v>
      </c>
      <c r="BL180" s="137">
        <v>42.1</v>
      </c>
      <c r="BM180" s="139">
        <v>0.04</v>
      </c>
      <c r="BN180" s="137">
        <v>8.1999999999999993</v>
      </c>
      <c r="BO180" s="137">
        <v>93.77000000000001</v>
      </c>
      <c r="BP180" s="137">
        <v>4.75</v>
      </c>
      <c r="BQ180" s="137">
        <v>1.43</v>
      </c>
      <c r="BR180" s="138">
        <v>2701</v>
      </c>
      <c r="BS180" s="138">
        <f>CY180/9</f>
        <v>2338.5555555555557</v>
      </c>
      <c r="BT180" s="137">
        <v>50.6</v>
      </c>
      <c r="BU180" s="137">
        <v>3.7</v>
      </c>
      <c r="BV180" s="137">
        <f>100-AL180-BN180-CB180-CC180</f>
        <v>45.440000000000005</v>
      </c>
      <c r="BW180" s="138">
        <v>1083</v>
      </c>
      <c r="BX180" s="137">
        <v>33.799999999999997</v>
      </c>
      <c r="BY180" s="137">
        <v>52.5</v>
      </c>
      <c r="BZ180" s="138">
        <v>3213</v>
      </c>
      <c r="CA180" s="138">
        <v>13782</v>
      </c>
      <c r="CB180" s="137">
        <v>3.36</v>
      </c>
      <c r="CC180" s="137">
        <v>0.4</v>
      </c>
      <c r="CD180" s="186" t="s">
        <v>1275</v>
      </c>
      <c r="CE180" s="186">
        <f>AL180+BN180+BV180+CC180+CB180</f>
        <v>100.00000000000001</v>
      </c>
      <c r="CF180" s="186" t="s">
        <v>1275</v>
      </c>
      <c r="CG180" s="186">
        <f>AM180+BI180+BE180+(DC180*100/AL180)+(CC180*100/AL180)</f>
        <v>98.38981220657277</v>
      </c>
      <c r="CH180" s="137">
        <v>4.38</v>
      </c>
      <c r="CI180" s="137">
        <f>CH180*100/AM180</f>
        <v>4.724919093851133</v>
      </c>
      <c r="CJ180" s="137">
        <v>11.4</v>
      </c>
      <c r="CK180" s="138">
        <f>CJ180*BI180*AL180*AK180/1000</f>
        <v>6.953005007999999</v>
      </c>
      <c r="CL180" s="137">
        <v>25</v>
      </c>
      <c r="CM180" s="137">
        <v>42.1</v>
      </c>
      <c r="CN180" s="186" t="s">
        <v>1275</v>
      </c>
      <c r="CO180" s="137">
        <v>5.72</v>
      </c>
      <c r="CP180" s="137">
        <v>3.48</v>
      </c>
      <c r="CQ180" s="137">
        <v>40.9</v>
      </c>
      <c r="CR180" s="137">
        <v>33.799999999999997</v>
      </c>
      <c r="CS180" s="137">
        <v>9.4499999999999993</v>
      </c>
      <c r="CT180" s="137">
        <v>15.8</v>
      </c>
      <c r="CU180" s="137">
        <v>62.2</v>
      </c>
      <c r="CV180" s="137">
        <v>1.8</v>
      </c>
      <c r="CW180" s="137"/>
      <c r="CX180" s="186" t="s">
        <v>1275</v>
      </c>
      <c r="CY180" s="133">
        <v>21047</v>
      </c>
      <c r="CZ180" s="137">
        <v>4.76</v>
      </c>
      <c r="DA180" s="137" t="s">
        <v>1023</v>
      </c>
      <c r="DB180" s="186" t="s">
        <v>1275</v>
      </c>
      <c r="DC180" s="139">
        <v>0.06</v>
      </c>
      <c r="DD180" s="138">
        <v>8943</v>
      </c>
      <c r="DE180" s="137">
        <v>20.6</v>
      </c>
      <c r="DF180" s="137">
        <v>13.6</v>
      </c>
      <c r="DG180" s="137">
        <v>3.93</v>
      </c>
      <c r="DH180" s="137">
        <f>DG180-CC180</f>
        <v>3.5300000000000002</v>
      </c>
      <c r="DI180" s="137">
        <v>53.7</v>
      </c>
      <c r="DJ180" s="186" t="s">
        <v>1275</v>
      </c>
      <c r="DK180" s="137">
        <v>0.69</v>
      </c>
      <c r="DL180" s="137">
        <v>57.3</v>
      </c>
      <c r="DM180" s="137">
        <v>41.6</v>
      </c>
      <c r="DN180" s="137">
        <v>0.46</v>
      </c>
      <c r="DO180" s="137">
        <v>17.8</v>
      </c>
      <c r="DP180" s="137">
        <v>99.3</v>
      </c>
      <c r="DQ180" s="138">
        <v>1228</v>
      </c>
      <c r="DR180" s="133"/>
      <c r="DS180" s="186" t="s">
        <v>1275</v>
      </c>
      <c r="DT180" s="133">
        <f>DU180*2</f>
        <v>5620</v>
      </c>
      <c r="DU180" s="138">
        <v>2810</v>
      </c>
      <c r="DV180" s="138">
        <v>1595</v>
      </c>
      <c r="DW180" s="138">
        <v>155</v>
      </c>
      <c r="DX180" s="186" t="s">
        <v>1275</v>
      </c>
      <c r="DY180" s="138">
        <f>AK180*AN180*AM180*AL180/1000</f>
        <v>1675.4823075600004</v>
      </c>
      <c r="DZ180" s="138">
        <f>AK180*AM180*AO180*AL180/1000</f>
        <v>1772.0121524400001</v>
      </c>
      <c r="EA180" s="137"/>
      <c r="EB180" s="137"/>
      <c r="EC180" s="137"/>
      <c r="ED180" s="137"/>
      <c r="EE180" s="137"/>
      <c r="EF180" s="186" t="s">
        <v>1275</v>
      </c>
      <c r="EG180" s="137" t="s">
        <v>1023</v>
      </c>
      <c r="EH180" s="137" t="s">
        <v>1023</v>
      </c>
      <c r="EI180" s="137" t="s">
        <v>1023</v>
      </c>
      <c r="EJ180" s="137" t="s">
        <v>1023</v>
      </c>
      <c r="EK180" s="137" t="s">
        <v>1023</v>
      </c>
      <c r="EL180" s="137" t="s">
        <v>1023</v>
      </c>
      <c r="EM180" s="137" t="s">
        <v>1023</v>
      </c>
      <c r="EN180" s="137" t="s">
        <v>1023</v>
      </c>
      <c r="EO180" s="137" t="s">
        <v>1023</v>
      </c>
      <c r="EP180" s="137" t="s">
        <v>1023</v>
      </c>
      <c r="EQ180" s="137" t="s">
        <v>1023</v>
      </c>
      <c r="ER180" s="137" t="s">
        <v>1023</v>
      </c>
      <c r="ES180" s="137" t="s">
        <v>1023</v>
      </c>
      <c r="ET180" s="137" t="s">
        <v>1023</v>
      </c>
      <c r="EU180" s="137" t="s">
        <v>1023</v>
      </c>
      <c r="EV180" s="137" t="s">
        <v>1023</v>
      </c>
      <c r="EW180" s="137" t="s">
        <v>1023</v>
      </c>
      <c r="EX180" s="137" t="s">
        <v>1023</v>
      </c>
      <c r="EY180" s="137" t="s">
        <v>1023</v>
      </c>
      <c r="EZ180" s="137" t="s">
        <v>1023</v>
      </c>
      <c r="FA180" s="137" t="s">
        <v>1023</v>
      </c>
      <c r="FB180" s="186" t="s">
        <v>1275</v>
      </c>
      <c r="FC180" s="137"/>
      <c r="FD180" s="137"/>
      <c r="FE180" s="137"/>
      <c r="FF180" s="137"/>
      <c r="FG180" s="137"/>
      <c r="FH180" s="190"/>
      <c r="FI180" s="190"/>
      <c r="FJ180" s="372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 s="372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 s="5"/>
      <c r="HP180" s="17"/>
      <c r="HQ180" s="23"/>
      <c r="HR180" s="23"/>
      <c r="HS180" s="23"/>
      <c r="HT180" s="17"/>
      <c r="HU180" s="17"/>
      <c r="HV180" s="24"/>
      <c r="HW180" s="24"/>
      <c r="HX180" s="24"/>
      <c r="HY180" s="24"/>
      <c r="HZ180" s="24"/>
      <c r="IA180" s="24"/>
      <c r="IB180" s="24"/>
      <c r="IC180" s="24"/>
      <c r="ID180" s="24"/>
      <c r="IE180" s="24"/>
      <c r="IF180" s="24"/>
      <c r="IG180" s="24"/>
      <c r="IH180" s="24"/>
      <c r="II180" s="24"/>
      <c r="IJ180" s="24"/>
      <c r="IK180" s="24"/>
      <c r="IL180" s="24"/>
      <c r="IM180" s="24"/>
      <c r="IN180" s="25"/>
      <c r="IO180" s="25"/>
      <c r="IP180" s="294"/>
      <c r="IQ180" s="24"/>
      <c r="IR180" s="24"/>
      <c r="IS180" s="170"/>
      <c r="IT180" s="170"/>
      <c r="IU180" s="170"/>
      <c r="IV180" s="274"/>
      <c r="IW180" s="170"/>
      <c r="IX180" s="170"/>
      <c r="IY180"/>
      <c r="IZ180"/>
      <c r="JA180" s="170"/>
      <c r="JB180" s="170"/>
      <c r="JC180" s="170"/>
      <c r="JD180" s="170"/>
      <c r="JE180" s="170"/>
      <c r="JF180"/>
      <c r="JG180" s="170"/>
      <c r="JH180" s="170"/>
      <c r="JI180" s="170"/>
      <c r="JJ180" s="170"/>
      <c r="JK180"/>
      <c r="JL180"/>
      <c r="JM180" s="279"/>
      <c r="JN180"/>
      <c r="JO180"/>
      <c r="JP180"/>
      <c r="JQ180"/>
      <c r="JR180" s="170"/>
      <c r="JS180" s="170"/>
      <c r="JT180" s="170"/>
      <c r="JU180" s="282"/>
      <c r="JV180" s="170"/>
      <c r="JW180" s="170"/>
      <c r="JX180"/>
      <c r="JY180" s="170"/>
      <c r="JZ180" s="170"/>
      <c r="KA180" s="170"/>
      <c r="KB180" s="170"/>
      <c r="KC180" s="170"/>
      <c r="KD180" s="170"/>
      <c r="KE180"/>
    </row>
    <row r="181" spans="1:291" s="4" customFormat="1" x14ac:dyDescent="0.25">
      <c r="A181" s="311"/>
      <c r="B181" s="15" t="s">
        <v>1462</v>
      </c>
      <c r="C181" s="17" t="s">
        <v>263</v>
      </c>
      <c r="D181" s="26" t="s">
        <v>270</v>
      </c>
      <c r="E181" s="88">
        <v>42292</v>
      </c>
      <c r="F181" s="23"/>
      <c r="G181" s="94"/>
      <c r="H181" s="51"/>
      <c r="I181" s="377">
        <v>0</v>
      </c>
      <c r="J181" s="20">
        <v>44853</v>
      </c>
      <c r="K181" s="100">
        <f>DATEDIF(E181, J181, "m")</f>
        <v>84</v>
      </c>
      <c r="L181" s="85">
        <v>8</v>
      </c>
      <c r="M181" s="4" t="s">
        <v>275</v>
      </c>
      <c r="N181" s="19">
        <v>364</v>
      </c>
      <c r="O181" s="22">
        <v>4</v>
      </c>
      <c r="P181" s="16">
        <v>3</v>
      </c>
      <c r="Q181" s="11"/>
      <c r="R181" s="11"/>
      <c r="S181" s="11"/>
      <c r="T181" s="145">
        <v>18183</v>
      </c>
      <c r="U181" s="130"/>
      <c r="V181" s="130" t="s">
        <v>1048</v>
      </c>
      <c r="W181" s="130" t="s">
        <v>1049</v>
      </c>
      <c r="X181" s="131">
        <v>8756156145</v>
      </c>
      <c r="Y181" s="129">
        <v>35</v>
      </c>
      <c r="Z181" s="132">
        <v>44853</v>
      </c>
      <c r="AA181" s="129">
        <v>5</v>
      </c>
      <c r="AB181" s="133">
        <v>46</v>
      </c>
      <c r="AC181" s="134" t="s">
        <v>272</v>
      </c>
      <c r="AD181" s="135" t="s">
        <v>1025</v>
      </c>
      <c r="AE181" s="136" t="s">
        <v>75</v>
      </c>
      <c r="AF181" s="185">
        <v>43.3</v>
      </c>
      <c r="AG181" s="185">
        <v>8.1999999999999993</v>
      </c>
      <c r="AH181" s="185">
        <v>42.9</v>
      </c>
      <c r="AI181" s="185">
        <v>4.9000000000000004</v>
      </c>
      <c r="AJ181" s="185">
        <v>0.7</v>
      </c>
      <c r="AK181" s="185">
        <v>7.16</v>
      </c>
      <c r="AL181" s="133">
        <v>42.9</v>
      </c>
      <c r="AM181" s="137">
        <v>92.1</v>
      </c>
      <c r="AN181" s="137">
        <v>54.2</v>
      </c>
      <c r="AO181" s="137">
        <v>45.8</v>
      </c>
      <c r="AP181" s="137">
        <v>1.1834061135371181</v>
      </c>
      <c r="AQ181" s="137">
        <v>6.36</v>
      </c>
      <c r="AR181" s="137">
        <v>4.6500000000000004</v>
      </c>
      <c r="AS181" s="137">
        <v>2.4500000000000002</v>
      </c>
      <c r="AT181" s="137">
        <v>16.899999999999999</v>
      </c>
      <c r="AU181" s="137">
        <v>10.8</v>
      </c>
      <c r="AV181" s="137">
        <v>2.11</v>
      </c>
      <c r="AW181" s="137">
        <v>16</v>
      </c>
      <c r="AX181" s="137">
        <v>26.9</v>
      </c>
      <c r="AY181" s="137">
        <v>43.2</v>
      </c>
      <c r="AZ181" s="137">
        <v>13.9</v>
      </c>
      <c r="BA181" s="137">
        <v>17.8</v>
      </c>
      <c r="BB181" s="137">
        <v>4.87</v>
      </c>
      <c r="BC181" s="137">
        <v>61.2</v>
      </c>
      <c r="BD181" s="137">
        <v>1.31</v>
      </c>
      <c r="BE181" s="137">
        <v>3.77</v>
      </c>
      <c r="BF181" s="137">
        <v>61.65</v>
      </c>
      <c r="BG181" s="137">
        <v>52</v>
      </c>
      <c r="BH181" s="138">
        <v>1348.2</v>
      </c>
      <c r="BI181" s="137">
        <v>1.55</v>
      </c>
      <c r="BJ181" s="137">
        <v>9.25</v>
      </c>
      <c r="BK181" s="137">
        <v>14.1</v>
      </c>
      <c r="BL181" s="137">
        <v>23.4</v>
      </c>
      <c r="BM181" s="139">
        <v>0.14000000000000001</v>
      </c>
      <c r="BN181" s="137">
        <v>7.1</v>
      </c>
      <c r="BO181" s="137">
        <v>94.5</v>
      </c>
      <c r="BP181" s="137">
        <v>3.06</v>
      </c>
      <c r="BQ181" s="137">
        <v>2.4500000000000002</v>
      </c>
      <c r="BR181" s="138">
        <v>4775</v>
      </c>
      <c r="BS181" s="138">
        <v>2918</v>
      </c>
      <c r="BT181" s="137">
        <v>57</v>
      </c>
      <c r="BU181" s="137">
        <v>5.24</v>
      </c>
      <c r="BV181" s="137">
        <f>100-AL181-BN181-CB181-CC181</f>
        <v>44.51</v>
      </c>
      <c r="BW181" s="138">
        <v>1928.3185840707965</v>
      </c>
      <c r="BX181" s="137">
        <v>31.2</v>
      </c>
      <c r="BY181" s="137">
        <v>32.700000000000003</v>
      </c>
      <c r="BZ181" s="138">
        <v>3127</v>
      </c>
      <c r="CA181" s="138">
        <v>14450</v>
      </c>
      <c r="CB181" s="137">
        <v>5</v>
      </c>
      <c r="CC181" s="137">
        <v>0.49</v>
      </c>
      <c r="CD181" s="186" t="s">
        <v>1275</v>
      </c>
      <c r="CE181" s="186">
        <f>AL181+BN181+BV181+CC181+CB181</f>
        <v>99.999999999999986</v>
      </c>
      <c r="CF181" s="186" t="s">
        <v>1275</v>
      </c>
      <c r="CG181" s="186">
        <f>AM181+BI181+BE181+(DC181*100/AL181)+(CC181*100/AL181)</f>
        <v>98.795291375291356</v>
      </c>
      <c r="CH181" s="137">
        <v>7.95</v>
      </c>
      <c r="CI181" s="137">
        <f>CH181*100/AM181</f>
        <v>8.6319218241042357</v>
      </c>
      <c r="CJ181" s="137">
        <v>5.13</v>
      </c>
      <c r="CK181" s="138">
        <f>CJ181*BI181*AL181*AK181/1000</f>
        <v>2.4424145460000002</v>
      </c>
      <c r="CL181" s="137">
        <v>19.7</v>
      </c>
      <c r="CM181" s="137">
        <v>30.5</v>
      </c>
      <c r="CN181" s="186" t="s">
        <v>1275</v>
      </c>
      <c r="CO181" s="137">
        <v>4.4000000000000004</v>
      </c>
      <c r="CP181" s="137">
        <v>2.87</v>
      </c>
      <c r="CQ181" s="137">
        <v>42.2</v>
      </c>
      <c r="CR181" s="137">
        <v>34.9</v>
      </c>
      <c r="CS181" s="137">
        <v>8.4</v>
      </c>
      <c r="CT181" s="137">
        <v>14.5</v>
      </c>
      <c r="CU181" s="137">
        <v>63.7</v>
      </c>
      <c r="CV181" s="137">
        <v>2.67</v>
      </c>
      <c r="CW181" s="137"/>
      <c r="CX181" s="186" t="s">
        <v>1275</v>
      </c>
      <c r="CY181" s="133">
        <v>8754</v>
      </c>
      <c r="CZ181" s="137">
        <v>3.72</v>
      </c>
      <c r="DA181" s="137">
        <v>8.56</v>
      </c>
      <c r="DB181" s="186" t="s">
        <v>1275</v>
      </c>
      <c r="DC181" s="139">
        <v>0.1</v>
      </c>
      <c r="DD181" s="138">
        <v>10638</v>
      </c>
      <c r="DE181" s="137">
        <v>54.6</v>
      </c>
      <c r="DF181" s="137">
        <v>16</v>
      </c>
      <c r="DG181" s="137">
        <v>4.4400000000000004</v>
      </c>
      <c r="DH181" s="137">
        <v>3.95</v>
      </c>
      <c r="DI181" s="137">
        <v>29.6</v>
      </c>
      <c r="DJ181" s="186" t="s">
        <v>1275</v>
      </c>
      <c r="DK181" s="137">
        <v>4.46</v>
      </c>
      <c r="DL181" s="137">
        <v>60.1</v>
      </c>
      <c r="DM181" s="137">
        <v>33.9</v>
      </c>
      <c r="DN181" s="137">
        <v>1.55</v>
      </c>
      <c r="DO181" s="137">
        <v>10.6</v>
      </c>
      <c r="DP181" s="137">
        <v>59.3</v>
      </c>
      <c r="DQ181" s="138">
        <v>1512</v>
      </c>
      <c r="DR181" s="133"/>
      <c r="DS181" s="186" t="s">
        <v>1275</v>
      </c>
      <c r="DT181" s="138">
        <f>DU181/1.1</f>
        <v>6218.181818181818</v>
      </c>
      <c r="DU181" s="138">
        <v>6840</v>
      </c>
      <c r="DV181" s="138">
        <v>1046.9230769230769</v>
      </c>
      <c r="DW181" s="138">
        <v>149</v>
      </c>
      <c r="DX181" s="186" t="s">
        <v>1275</v>
      </c>
      <c r="DY181" s="138">
        <f>AK181*AN181*AM181*AL181/1000</f>
        <v>1533.3073984800001</v>
      </c>
      <c r="DZ181" s="138">
        <f>AK181*AM181*AO181*AL181/1000</f>
        <v>1295.6730415199997</v>
      </c>
      <c r="EA181" s="137"/>
      <c r="EB181" s="137"/>
      <c r="EC181" s="137"/>
      <c r="ED181" s="137"/>
      <c r="EE181" s="137"/>
      <c r="EF181" s="186" t="s">
        <v>1275</v>
      </c>
      <c r="EG181" s="137" t="s">
        <v>1023</v>
      </c>
      <c r="EH181" s="137" t="s">
        <v>1023</v>
      </c>
      <c r="EI181" s="137" t="s">
        <v>1023</v>
      </c>
      <c r="EJ181" s="137" t="s">
        <v>1023</v>
      </c>
      <c r="EK181" s="137" t="s">
        <v>1023</v>
      </c>
      <c r="EL181" s="137" t="s">
        <v>1023</v>
      </c>
      <c r="EM181" s="137" t="s">
        <v>1023</v>
      </c>
      <c r="EN181" s="137" t="s">
        <v>1023</v>
      </c>
      <c r="EO181" s="137" t="s">
        <v>1023</v>
      </c>
      <c r="EP181" s="137" t="s">
        <v>1023</v>
      </c>
      <c r="EQ181" s="137" t="s">
        <v>1023</v>
      </c>
      <c r="ER181" s="137" t="s">
        <v>1023</v>
      </c>
      <c r="ES181" s="137" t="s">
        <v>1023</v>
      </c>
      <c r="ET181" s="137" t="s">
        <v>1023</v>
      </c>
      <c r="EU181" s="137" t="s">
        <v>1023</v>
      </c>
      <c r="EV181" s="137" t="s">
        <v>1023</v>
      </c>
      <c r="EW181" s="137" t="s">
        <v>1023</v>
      </c>
      <c r="EX181" s="137" t="s">
        <v>1023</v>
      </c>
      <c r="EY181" s="137" t="s">
        <v>1023</v>
      </c>
      <c r="EZ181" s="137" t="s">
        <v>1023</v>
      </c>
      <c r="FA181" s="137" t="s">
        <v>1023</v>
      </c>
      <c r="FB181" s="186" t="s">
        <v>1275</v>
      </c>
      <c r="FC181" s="137"/>
      <c r="FD181" s="137"/>
      <c r="FE181" s="137"/>
      <c r="FF181" s="137"/>
      <c r="FG181" s="137"/>
      <c r="FH181" s="190"/>
      <c r="FI181" s="190"/>
      <c r="FJ181" s="372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 s="372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 s="5"/>
      <c r="HP181" s="17"/>
      <c r="HQ181" s="23"/>
      <c r="HR181" s="23"/>
      <c r="HS181" s="23"/>
      <c r="HT181" s="17"/>
      <c r="HU181" s="17"/>
      <c r="HV181" s="24"/>
      <c r="HW181" s="24"/>
      <c r="HX181" s="24"/>
      <c r="HY181" s="24"/>
      <c r="HZ181" s="24"/>
      <c r="IA181" s="24"/>
      <c r="IB181" s="24"/>
      <c r="IC181" s="24"/>
      <c r="ID181" s="24"/>
      <c r="IE181" s="24"/>
      <c r="IF181" s="24"/>
      <c r="IG181" s="24"/>
      <c r="IH181" s="24"/>
      <c r="II181" s="24"/>
      <c r="IJ181" s="24"/>
      <c r="IK181" s="24"/>
      <c r="IL181" s="24"/>
      <c r="IM181" s="24"/>
      <c r="IN181" s="25"/>
      <c r="IO181" s="25"/>
      <c r="IP181" s="294"/>
      <c r="IQ181" s="24"/>
      <c r="IR181" s="24"/>
      <c r="IS181" s="170"/>
      <c r="IT181" s="170"/>
      <c r="IU181" s="170"/>
      <c r="IV181" s="274"/>
      <c r="IW181" s="170"/>
      <c r="IX181" s="170"/>
      <c r="IY181"/>
      <c r="IZ181"/>
      <c r="JA181" s="170"/>
      <c r="JB181" s="170"/>
      <c r="JC181" s="170"/>
      <c r="JD181" s="170"/>
      <c r="JE181" s="170"/>
      <c r="JF181"/>
      <c r="JG181" s="170"/>
      <c r="JH181" s="170"/>
      <c r="JI181" s="170"/>
      <c r="JJ181" s="170"/>
      <c r="JK181"/>
      <c r="JL181"/>
      <c r="JM181" s="279"/>
      <c r="JN181"/>
      <c r="JO181"/>
      <c r="JP181"/>
      <c r="JQ181"/>
      <c r="JR181" s="170"/>
      <c r="JS181" s="170"/>
      <c r="JT181" s="170"/>
      <c r="JU181" s="282"/>
      <c r="JV181" s="170"/>
      <c r="JW181" s="170"/>
      <c r="JX181"/>
      <c r="JY181" s="170"/>
      <c r="JZ181" s="170"/>
      <c r="KA181" s="170"/>
      <c r="KB181" s="170"/>
      <c r="KC181" s="170"/>
      <c r="KD181" s="170"/>
      <c r="KE181"/>
    </row>
    <row r="182" spans="1:291" s="4" customFormat="1" x14ac:dyDescent="0.25">
      <c r="A182" s="311"/>
      <c r="B182" s="15" t="s">
        <v>1462</v>
      </c>
      <c r="C182" s="17" t="s">
        <v>263</v>
      </c>
      <c r="D182" s="26" t="s">
        <v>270</v>
      </c>
      <c r="E182" s="88">
        <v>42292</v>
      </c>
      <c r="F182" s="402">
        <v>45596</v>
      </c>
      <c r="G182" s="94">
        <f>DATEDIF(E182, F182, "m")</f>
        <v>108</v>
      </c>
      <c r="H182" s="51"/>
      <c r="I182" s="377"/>
      <c r="J182" s="20"/>
      <c r="K182" s="100"/>
      <c r="L182" s="121"/>
      <c r="N182" s="19"/>
      <c r="O182" s="22"/>
      <c r="P182" s="16"/>
      <c r="Q182" s="121"/>
      <c r="R182" s="121"/>
      <c r="S182" s="121"/>
      <c r="T182" s="145"/>
      <c r="U182" s="130"/>
      <c r="V182" s="130"/>
      <c r="W182" s="130"/>
      <c r="X182" s="131"/>
      <c r="Y182" s="129"/>
      <c r="Z182" s="132"/>
      <c r="AA182" s="129"/>
      <c r="AB182" s="133"/>
      <c r="AC182" s="134"/>
      <c r="AD182" s="135"/>
      <c r="AE182" s="136"/>
      <c r="AF182" s="220"/>
      <c r="AG182" s="220"/>
      <c r="AH182" s="220"/>
      <c r="AI182" s="220"/>
      <c r="AJ182" s="220"/>
      <c r="AK182" s="220"/>
      <c r="AL182" s="133"/>
      <c r="AM182" s="137"/>
      <c r="AN182" s="137"/>
      <c r="AO182" s="137"/>
      <c r="AP182" s="137"/>
      <c r="AQ182" s="137"/>
      <c r="AR182" s="137"/>
      <c r="AS182" s="137"/>
      <c r="AT182" s="137"/>
      <c r="AU182" s="137"/>
      <c r="AV182" s="137"/>
      <c r="AW182" s="137"/>
      <c r="AX182" s="137"/>
      <c r="AY182" s="137"/>
      <c r="AZ182" s="137"/>
      <c r="BA182" s="137"/>
      <c r="BB182" s="137"/>
      <c r="BC182" s="137"/>
      <c r="BD182" s="137"/>
      <c r="BE182" s="137"/>
      <c r="BF182" s="137"/>
      <c r="BG182" s="137"/>
      <c r="BH182" s="138"/>
      <c r="BI182" s="137"/>
      <c r="BJ182" s="137"/>
      <c r="BK182" s="137"/>
      <c r="BL182" s="137"/>
      <c r="BM182" s="139"/>
      <c r="BN182" s="137"/>
      <c r="BO182" s="137"/>
      <c r="BP182" s="137"/>
      <c r="BQ182" s="137"/>
      <c r="BR182" s="138"/>
      <c r="BS182" s="138"/>
      <c r="BT182" s="137"/>
      <c r="BU182" s="137"/>
      <c r="BV182" s="137"/>
      <c r="BW182" s="138"/>
      <c r="BX182" s="137"/>
      <c r="BY182" s="137"/>
      <c r="BZ182" s="138"/>
      <c r="CA182" s="138"/>
      <c r="CB182" s="137"/>
      <c r="CC182" s="137"/>
      <c r="CD182" s="186"/>
      <c r="CE182" s="186"/>
      <c r="CF182" s="186"/>
      <c r="CG182" s="186"/>
      <c r="CH182" s="137"/>
      <c r="CI182" s="137"/>
      <c r="CJ182" s="137"/>
      <c r="CK182" s="138"/>
      <c r="CL182" s="137"/>
      <c r="CM182" s="137"/>
      <c r="CN182" s="186"/>
      <c r="CO182" s="137"/>
      <c r="CP182" s="137"/>
      <c r="CQ182" s="137"/>
      <c r="CR182" s="137"/>
      <c r="CS182" s="137"/>
      <c r="CT182" s="137"/>
      <c r="CU182" s="137"/>
      <c r="CV182" s="137"/>
      <c r="CW182" s="137"/>
      <c r="CX182" s="186"/>
      <c r="CY182" s="133"/>
      <c r="CZ182" s="137"/>
      <c r="DA182" s="137"/>
      <c r="DB182" s="186"/>
      <c r="DC182" s="139"/>
      <c r="DD182" s="138"/>
      <c r="DE182" s="137"/>
      <c r="DF182" s="137"/>
      <c r="DG182" s="137"/>
      <c r="DH182" s="137"/>
      <c r="DI182" s="137"/>
      <c r="DJ182" s="186"/>
      <c r="DK182" s="137"/>
      <c r="DL182" s="137"/>
      <c r="DM182" s="137"/>
      <c r="DN182" s="137"/>
      <c r="DO182" s="137"/>
      <c r="DP182" s="137"/>
      <c r="DQ182" s="138"/>
      <c r="DR182" s="133"/>
      <c r="DS182" s="186"/>
      <c r="DT182" s="138"/>
      <c r="DU182" s="138"/>
      <c r="DV182" s="138"/>
      <c r="DW182" s="138"/>
      <c r="DX182" s="186"/>
      <c r="DY182" s="138"/>
      <c r="DZ182" s="138"/>
      <c r="EA182" s="137"/>
      <c r="EB182" s="137"/>
      <c r="EC182" s="137"/>
      <c r="ED182" s="137"/>
      <c r="EE182" s="137"/>
      <c r="EF182" s="186"/>
      <c r="EG182" s="137"/>
      <c r="EH182" s="137"/>
      <c r="EI182" s="137"/>
      <c r="EJ182" s="137"/>
      <c r="EK182" s="137"/>
      <c r="EL182" s="137"/>
      <c r="EM182" s="137"/>
      <c r="EN182" s="137"/>
      <c r="EO182" s="137"/>
      <c r="EP182" s="137"/>
      <c r="EQ182" s="137"/>
      <c r="ER182" s="137"/>
      <c r="ES182" s="137"/>
      <c r="ET182" s="137"/>
      <c r="EU182" s="137"/>
      <c r="EV182" s="137"/>
      <c r="EW182" s="137"/>
      <c r="EX182" s="137"/>
      <c r="EY182" s="137"/>
      <c r="EZ182" s="137"/>
      <c r="FA182" s="137"/>
      <c r="FB182" s="186"/>
      <c r="FC182" s="137"/>
      <c r="FD182" s="137"/>
      <c r="FE182" s="137"/>
      <c r="FF182" s="137"/>
      <c r="FG182" s="137"/>
      <c r="FH182" s="190"/>
      <c r="FI182" s="190"/>
      <c r="FJ182" s="37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 s="37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 s="408" t="s">
        <v>267</v>
      </c>
      <c r="HP182" s="62">
        <v>28</v>
      </c>
      <c r="HQ182" s="402">
        <v>42292</v>
      </c>
      <c r="HR182" s="402"/>
      <c r="HS182" s="402">
        <v>45596</v>
      </c>
      <c r="HT182" s="62">
        <v>108</v>
      </c>
      <c r="HU182" s="62">
        <v>0</v>
      </c>
      <c r="HV182" s="62">
        <v>1</v>
      </c>
      <c r="HW182" s="62">
        <v>1</v>
      </c>
      <c r="HX182" s="62">
        <v>0</v>
      </c>
      <c r="HY182" s="62">
        <v>0</v>
      </c>
      <c r="HZ182" s="62">
        <v>0</v>
      </c>
      <c r="IA182" s="62">
        <v>0</v>
      </c>
      <c r="IB182" s="62">
        <v>1</v>
      </c>
      <c r="IC182" s="62">
        <v>1</v>
      </c>
      <c r="ID182" s="62">
        <v>1</v>
      </c>
      <c r="IE182" t="s">
        <v>62</v>
      </c>
      <c r="IF182" s="62">
        <v>1</v>
      </c>
      <c r="IG182" s="63"/>
      <c r="IH182" s="63" t="s">
        <v>1876</v>
      </c>
      <c r="II182" s="6" t="s">
        <v>685</v>
      </c>
      <c r="IJ182" s="170"/>
      <c r="IK182"/>
      <c r="IL182" s="6"/>
      <c r="IM182" s="6"/>
      <c r="IN182" s="62">
        <v>1</v>
      </c>
      <c r="IO182" s="62">
        <v>0</v>
      </c>
      <c r="IP182" s="294"/>
      <c r="IQ182" s="24"/>
      <c r="IR182" s="24"/>
      <c r="IS182" s="170"/>
      <c r="IT182" s="170"/>
      <c r="IU182" s="170"/>
      <c r="IV182" s="274"/>
      <c r="IW182" s="170"/>
      <c r="IX182" s="170"/>
      <c r="IY182"/>
      <c r="IZ182"/>
      <c r="JA182" s="170"/>
      <c r="JB182" s="170"/>
      <c r="JC182" s="170"/>
      <c r="JD182" s="170"/>
      <c r="JE182" s="170"/>
      <c r="JF182"/>
      <c r="JG182" s="170"/>
      <c r="JH182" s="170"/>
      <c r="JI182" s="170"/>
      <c r="JJ182" s="170"/>
      <c r="JK182"/>
      <c r="JL182"/>
      <c r="JM182" s="279"/>
      <c r="JN182"/>
      <c r="JO182"/>
      <c r="JP182"/>
      <c r="JQ182"/>
      <c r="JR182" s="170"/>
      <c r="JS182" s="170"/>
      <c r="JT182" s="170"/>
      <c r="JU182" s="282"/>
      <c r="JV182" s="170"/>
      <c r="JW182" s="170"/>
      <c r="JX182"/>
      <c r="JY182" s="170"/>
      <c r="JZ182" s="170"/>
      <c r="KA182" s="170"/>
      <c r="KB182" s="170"/>
      <c r="KC182" s="170"/>
      <c r="KD182" s="170"/>
      <c r="KE182"/>
    </row>
    <row r="183" spans="1:291" s="4" customFormat="1" x14ac:dyDescent="0.25">
      <c r="A183" s="311"/>
      <c r="B183" s="15" t="s">
        <v>1462</v>
      </c>
      <c r="C183" s="17" t="s">
        <v>263</v>
      </c>
      <c r="D183" s="26" t="s">
        <v>270</v>
      </c>
      <c r="E183" s="88">
        <v>42292</v>
      </c>
      <c r="F183" s="23"/>
      <c r="G183" s="94"/>
      <c r="H183" s="51"/>
      <c r="I183" s="377" t="s">
        <v>1023</v>
      </c>
      <c r="J183" s="77">
        <v>45615</v>
      </c>
      <c r="K183" s="100">
        <f>DATEDIF(E183, J183, "m")</f>
        <v>109</v>
      </c>
      <c r="L183" s="121">
        <v>9</v>
      </c>
      <c r="M183" s="388" t="s">
        <v>1844</v>
      </c>
      <c r="N183" s="78">
        <v>71.900000000000006</v>
      </c>
      <c r="O183" s="22">
        <v>2</v>
      </c>
      <c r="P183" s="16">
        <v>3</v>
      </c>
      <c r="Q183" s="121"/>
      <c r="R183" s="121">
        <v>3</v>
      </c>
      <c r="S183" s="121"/>
      <c r="T183" s="342"/>
      <c r="U183" s="130"/>
      <c r="V183" s="130"/>
      <c r="W183" s="130"/>
      <c r="X183" s="131"/>
      <c r="Y183" s="129"/>
      <c r="Z183" s="132"/>
      <c r="AA183" s="129"/>
      <c r="AB183" s="133"/>
      <c r="AC183" s="134"/>
      <c r="AD183" s="135"/>
      <c r="AE183" s="136"/>
      <c r="AF183" s="220"/>
      <c r="AG183" s="220"/>
      <c r="AH183" s="220"/>
      <c r="AI183" s="220"/>
      <c r="AJ183" s="220"/>
      <c r="AK183" s="220"/>
      <c r="AL183" s="133"/>
      <c r="AM183" s="137"/>
      <c r="AN183" s="137"/>
      <c r="AO183" s="137"/>
      <c r="AP183" s="137"/>
      <c r="AQ183" s="137"/>
      <c r="AR183" s="137"/>
      <c r="AS183" s="137"/>
      <c r="AT183" s="137"/>
      <c r="AU183" s="137"/>
      <c r="AV183" s="137"/>
      <c r="AW183" s="137"/>
      <c r="AX183" s="137"/>
      <c r="AY183" s="137"/>
      <c r="AZ183" s="137"/>
      <c r="BA183" s="137"/>
      <c r="BB183" s="137"/>
      <c r="BC183" s="137"/>
      <c r="BD183" s="137"/>
      <c r="BE183" s="137"/>
      <c r="BF183" s="137"/>
      <c r="BG183" s="137"/>
      <c r="BH183" s="138"/>
      <c r="BI183" s="137"/>
      <c r="BJ183" s="137"/>
      <c r="BK183" s="137"/>
      <c r="BL183" s="137"/>
      <c r="BM183" s="139"/>
      <c r="BN183" s="137"/>
      <c r="BO183" s="137"/>
      <c r="BP183" s="137"/>
      <c r="BQ183" s="137"/>
      <c r="BR183" s="138"/>
      <c r="BS183" s="138"/>
      <c r="BT183" s="137"/>
      <c r="BU183" s="137"/>
      <c r="BV183" s="137"/>
      <c r="BW183" s="138"/>
      <c r="BX183" s="137"/>
      <c r="BY183" s="137"/>
      <c r="BZ183" s="138"/>
      <c r="CA183" s="138"/>
      <c r="CB183" s="137"/>
      <c r="CC183" s="137"/>
      <c r="CD183" s="186"/>
      <c r="CE183" s="186"/>
      <c r="CF183" s="186"/>
      <c r="CG183" s="186"/>
      <c r="CH183" s="137"/>
      <c r="CI183" s="137"/>
      <c r="CJ183" s="137"/>
      <c r="CK183" s="138"/>
      <c r="CL183" s="137"/>
      <c r="CM183" s="137"/>
      <c r="CN183" s="186"/>
      <c r="CO183" s="137"/>
      <c r="CP183" s="137"/>
      <c r="CQ183" s="137"/>
      <c r="CR183" s="137"/>
      <c r="CS183" s="137"/>
      <c r="CT183" s="137"/>
      <c r="CU183" s="137"/>
      <c r="CV183" s="137"/>
      <c r="CW183" s="137"/>
      <c r="CX183" s="186"/>
      <c r="CY183" s="133"/>
      <c r="CZ183" s="137"/>
      <c r="DA183" s="137"/>
      <c r="DB183" s="186"/>
      <c r="DC183" s="139"/>
      <c r="DD183" s="138"/>
      <c r="DE183" s="137"/>
      <c r="DF183" s="137"/>
      <c r="DG183" s="137"/>
      <c r="DH183" s="137"/>
      <c r="DI183" s="137"/>
      <c r="DJ183" s="186"/>
      <c r="DK183" s="137"/>
      <c r="DL183" s="137"/>
      <c r="DM183" s="137"/>
      <c r="DN183" s="137"/>
      <c r="DO183" s="137"/>
      <c r="DP183" s="137"/>
      <c r="DQ183" s="138"/>
      <c r="DR183" s="133"/>
      <c r="DS183" s="186"/>
      <c r="DT183" s="138"/>
      <c r="DU183" s="138"/>
      <c r="DV183" s="138"/>
      <c r="DW183" s="138"/>
      <c r="DX183" s="186"/>
      <c r="DY183" s="138"/>
      <c r="DZ183" s="138"/>
      <c r="EA183" s="137"/>
      <c r="EB183" s="137"/>
      <c r="EC183" s="137"/>
      <c r="ED183" s="137"/>
      <c r="EE183" s="137"/>
      <c r="EF183" s="186"/>
      <c r="EG183" s="137"/>
      <c r="EH183" s="137"/>
      <c r="EI183" s="137"/>
      <c r="EJ183" s="137"/>
      <c r="EK183" s="137"/>
      <c r="EL183" s="137"/>
      <c r="EM183" s="137"/>
      <c r="EN183" s="137"/>
      <c r="EO183" s="137"/>
      <c r="EP183" s="137"/>
      <c r="EQ183" s="137"/>
      <c r="ER183" s="137"/>
      <c r="ES183" s="137"/>
      <c r="ET183" s="137"/>
      <c r="EU183" s="137"/>
      <c r="EV183" s="137"/>
      <c r="EW183" s="137"/>
      <c r="EX183" s="137"/>
      <c r="EY183" s="137"/>
      <c r="EZ183" s="137"/>
      <c r="FA183" s="137"/>
      <c r="FB183" s="186"/>
      <c r="FC183" s="137"/>
      <c r="FD183" s="137"/>
      <c r="FE183" s="137"/>
      <c r="FF183" s="137"/>
      <c r="FG183" s="137"/>
      <c r="FH183" s="190"/>
      <c r="FI183" s="190"/>
      <c r="FJ183" s="372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 s="372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 s="5"/>
      <c r="HP183" s="17"/>
      <c r="HQ183" s="23"/>
      <c r="HR183" s="23"/>
      <c r="HS183" s="23"/>
      <c r="HT183" s="17"/>
      <c r="HU183" s="17"/>
      <c r="HV183" s="24"/>
      <c r="HW183" s="24"/>
      <c r="HX183" s="24"/>
      <c r="HY183" s="24"/>
      <c r="HZ183" s="24"/>
      <c r="IA183" s="24"/>
      <c r="IB183" s="24"/>
      <c r="IC183" s="24"/>
      <c r="ID183" s="24"/>
      <c r="IE183" s="24"/>
      <c r="IF183" s="24"/>
      <c r="IG183" s="24"/>
      <c r="IH183" s="24"/>
      <c r="II183" s="24"/>
      <c r="IJ183" s="24"/>
      <c r="IK183" s="24"/>
      <c r="IL183" s="24"/>
      <c r="IM183" s="24"/>
      <c r="IN183" s="25"/>
      <c r="IO183" s="25"/>
      <c r="IP183" s="294"/>
      <c r="IQ183" s="24"/>
      <c r="IR183" s="24"/>
      <c r="IS183" s="170"/>
      <c r="IT183" s="170"/>
      <c r="IU183" s="170"/>
      <c r="IV183" s="274"/>
      <c r="IW183" s="170"/>
      <c r="IX183" s="170"/>
      <c r="IY183"/>
      <c r="IZ183"/>
      <c r="JA183" s="170"/>
      <c r="JB183" s="170"/>
      <c r="JC183" s="170"/>
      <c r="JD183" s="170"/>
      <c r="JE183" s="170"/>
      <c r="JF183"/>
      <c r="JG183" s="170"/>
      <c r="JH183" s="170"/>
      <c r="JI183" s="170"/>
      <c r="JJ183" s="170"/>
      <c r="JK183"/>
      <c r="JL183"/>
      <c r="JM183" s="279"/>
      <c r="JN183"/>
      <c r="JO183"/>
      <c r="JP183"/>
      <c r="JQ183"/>
      <c r="JR183" s="170"/>
      <c r="JS183" s="170"/>
      <c r="JT183" s="170"/>
      <c r="JU183" s="282"/>
      <c r="JV183" s="170"/>
      <c r="JW183" s="170"/>
      <c r="JX183"/>
      <c r="JY183" s="170"/>
      <c r="JZ183" s="170"/>
      <c r="KA183" s="170"/>
      <c r="KB183" s="170"/>
      <c r="KC183" s="170"/>
      <c r="KD183" s="170"/>
      <c r="KE183"/>
    </row>
    <row r="184" spans="1:291" s="4" customFormat="1" x14ac:dyDescent="0.25">
      <c r="A184" s="311"/>
      <c r="B184" s="15" t="s">
        <v>1462</v>
      </c>
      <c r="C184" s="17" t="s">
        <v>263</v>
      </c>
      <c r="D184" s="26" t="s">
        <v>270</v>
      </c>
      <c r="E184" s="88">
        <v>42292</v>
      </c>
      <c r="F184" s="23"/>
      <c r="G184" s="94"/>
      <c r="H184" s="51"/>
      <c r="I184" s="377" t="s">
        <v>1023</v>
      </c>
      <c r="J184" s="77">
        <v>45635</v>
      </c>
      <c r="K184" s="100">
        <f>DATEDIF(E184, J184, "m")</f>
        <v>109</v>
      </c>
      <c r="L184" s="121">
        <v>10</v>
      </c>
      <c r="M184" s="388" t="s">
        <v>1871</v>
      </c>
      <c r="N184" s="78"/>
      <c r="O184" s="22">
        <v>2</v>
      </c>
      <c r="P184" s="16">
        <v>3</v>
      </c>
      <c r="Q184" s="121"/>
      <c r="R184" s="121">
        <v>3</v>
      </c>
      <c r="S184" s="121"/>
      <c r="T184" s="342"/>
      <c r="U184" s="130"/>
      <c r="V184" s="130"/>
      <c r="W184" s="130"/>
      <c r="X184" s="131"/>
      <c r="Y184" s="129"/>
      <c r="Z184" s="132"/>
      <c r="AA184" s="129"/>
      <c r="AB184" s="133"/>
      <c r="AC184" s="134"/>
      <c r="AD184" s="135"/>
      <c r="AE184" s="136"/>
      <c r="AF184" s="220"/>
      <c r="AG184" s="220"/>
      <c r="AH184" s="220"/>
      <c r="AI184" s="220"/>
      <c r="AJ184" s="220"/>
      <c r="AK184" s="220"/>
      <c r="AL184" s="133"/>
      <c r="AM184" s="137"/>
      <c r="AN184" s="137"/>
      <c r="AO184" s="137"/>
      <c r="AP184" s="137"/>
      <c r="AQ184" s="137"/>
      <c r="AR184" s="137"/>
      <c r="AS184" s="137"/>
      <c r="AT184" s="137"/>
      <c r="AU184" s="137"/>
      <c r="AV184" s="137"/>
      <c r="AW184" s="137"/>
      <c r="AX184" s="137"/>
      <c r="AY184" s="137"/>
      <c r="AZ184" s="137"/>
      <c r="BA184" s="137"/>
      <c r="BB184" s="137"/>
      <c r="BC184" s="137"/>
      <c r="BD184" s="137"/>
      <c r="BE184" s="137"/>
      <c r="BF184" s="137"/>
      <c r="BG184" s="137"/>
      <c r="BH184" s="138"/>
      <c r="BI184" s="137"/>
      <c r="BJ184" s="137"/>
      <c r="BK184" s="137"/>
      <c r="BL184" s="137"/>
      <c r="BM184" s="139"/>
      <c r="BN184" s="137"/>
      <c r="BO184" s="137"/>
      <c r="BP184" s="137"/>
      <c r="BQ184" s="137"/>
      <c r="BR184" s="138"/>
      <c r="BS184" s="138"/>
      <c r="BT184" s="137"/>
      <c r="BU184" s="137"/>
      <c r="BV184" s="137"/>
      <c r="BW184" s="138"/>
      <c r="BX184" s="137"/>
      <c r="BY184" s="137"/>
      <c r="BZ184" s="138"/>
      <c r="CA184" s="138"/>
      <c r="CB184" s="137"/>
      <c r="CC184" s="137"/>
      <c r="CD184" s="186"/>
      <c r="CE184" s="186"/>
      <c r="CF184" s="186"/>
      <c r="CG184" s="186"/>
      <c r="CH184" s="137"/>
      <c r="CI184" s="137"/>
      <c r="CJ184" s="137"/>
      <c r="CK184" s="138"/>
      <c r="CL184" s="137"/>
      <c r="CM184" s="137"/>
      <c r="CN184" s="186"/>
      <c r="CO184" s="137"/>
      <c r="CP184" s="137"/>
      <c r="CQ184" s="137"/>
      <c r="CR184" s="137"/>
      <c r="CS184" s="137"/>
      <c r="CT184" s="137"/>
      <c r="CU184" s="137"/>
      <c r="CV184" s="137"/>
      <c r="CW184" s="137"/>
      <c r="CX184" s="186"/>
      <c r="CY184" s="133"/>
      <c r="CZ184" s="137"/>
      <c r="DA184" s="137"/>
      <c r="DB184" s="186"/>
      <c r="DC184" s="139"/>
      <c r="DD184" s="138"/>
      <c r="DE184" s="137"/>
      <c r="DF184" s="137"/>
      <c r="DG184" s="137"/>
      <c r="DH184" s="137"/>
      <c r="DI184" s="137"/>
      <c r="DJ184" s="186"/>
      <c r="DK184" s="137"/>
      <c r="DL184" s="137"/>
      <c r="DM184" s="137"/>
      <c r="DN184" s="137"/>
      <c r="DO184" s="137"/>
      <c r="DP184" s="137"/>
      <c r="DQ184" s="138"/>
      <c r="DR184" s="133"/>
      <c r="DS184" s="186"/>
      <c r="DT184" s="138"/>
      <c r="DU184" s="138"/>
      <c r="DV184" s="138"/>
      <c r="DW184" s="138"/>
      <c r="DX184" s="186"/>
      <c r="DY184" s="138"/>
      <c r="DZ184" s="138"/>
      <c r="EA184" s="137"/>
      <c r="EB184" s="137"/>
      <c r="EC184" s="137"/>
      <c r="ED184" s="137"/>
      <c r="EE184" s="137"/>
      <c r="EF184" s="186"/>
      <c r="EG184" s="137"/>
      <c r="EH184" s="137"/>
      <c r="EI184" s="137"/>
      <c r="EJ184" s="137"/>
      <c r="EK184" s="137"/>
      <c r="EL184" s="137"/>
      <c r="EM184" s="137"/>
      <c r="EN184" s="137"/>
      <c r="EO184" s="137"/>
      <c r="EP184" s="137"/>
      <c r="EQ184" s="137"/>
      <c r="ER184" s="137"/>
      <c r="ES184" s="137"/>
      <c r="ET184" s="137"/>
      <c r="EU184" s="137"/>
      <c r="EV184" s="137"/>
      <c r="EW184" s="137"/>
      <c r="EX184" s="137"/>
      <c r="EY184" s="137"/>
      <c r="EZ184" s="137"/>
      <c r="FA184" s="137"/>
      <c r="FB184" s="186"/>
      <c r="FC184" s="137"/>
      <c r="FD184" s="137"/>
      <c r="FE184" s="137"/>
      <c r="FF184" s="137"/>
      <c r="FG184" s="137"/>
      <c r="FH184" s="190"/>
      <c r="FI184" s="190"/>
      <c r="FJ184" s="372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 s="372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 s="5"/>
      <c r="HP184" s="17"/>
      <c r="HQ184" s="23"/>
      <c r="HR184" s="23"/>
      <c r="HS184" s="23"/>
      <c r="HT184" s="17"/>
      <c r="HU184" s="17"/>
      <c r="HV184" s="24"/>
      <c r="HW184" s="24"/>
      <c r="HX184" s="24"/>
      <c r="HY184" s="24"/>
      <c r="HZ184" s="24"/>
      <c r="IA184" s="24"/>
      <c r="IB184" s="24"/>
      <c r="IC184" s="24"/>
      <c r="ID184" s="24"/>
      <c r="IE184" s="24"/>
      <c r="IF184" s="24"/>
      <c r="IG184" s="24"/>
      <c r="IH184" s="24"/>
      <c r="II184" s="24"/>
      <c r="IJ184" s="24"/>
      <c r="IK184" s="24"/>
      <c r="IL184" s="24"/>
      <c r="IM184" s="24"/>
      <c r="IN184" s="25"/>
      <c r="IO184" s="25"/>
      <c r="IP184" s="294"/>
      <c r="IQ184" s="24"/>
      <c r="IR184" s="24"/>
      <c r="IS184" s="170"/>
      <c r="IT184" s="170"/>
      <c r="IU184" s="170"/>
      <c r="IV184" s="274"/>
      <c r="IW184" s="170"/>
      <c r="IX184" s="170"/>
      <c r="IY184"/>
      <c r="IZ184"/>
      <c r="JA184" s="170"/>
      <c r="JB184" s="170"/>
      <c r="JC184" s="170"/>
      <c r="JD184" s="170"/>
      <c r="JE184" s="170"/>
      <c r="JF184"/>
      <c r="JG184" s="170"/>
      <c r="JH184" s="170"/>
      <c r="JI184" s="170"/>
      <c r="JJ184" s="170"/>
      <c r="JK184"/>
      <c r="JL184"/>
      <c r="JM184" s="279"/>
      <c r="JN184"/>
      <c r="JO184"/>
      <c r="JP184"/>
      <c r="JQ184"/>
      <c r="JR184" s="170"/>
      <c r="JS184" s="170"/>
      <c r="JT184" s="170"/>
      <c r="JU184" s="282"/>
      <c r="JV184" s="170"/>
      <c r="JW184" s="170"/>
      <c r="JX184"/>
      <c r="JY184" s="170"/>
      <c r="JZ184" s="170"/>
      <c r="KA184" s="170"/>
      <c r="KB184" s="170"/>
      <c r="KC184" s="170"/>
      <c r="KD184" s="170"/>
      <c r="KE184"/>
    </row>
    <row r="185" spans="1:291" s="4" customFormat="1" x14ac:dyDescent="0.25">
      <c r="A185" s="311"/>
      <c r="B185" s="15"/>
      <c r="C185" s="17"/>
      <c r="D185" s="26"/>
      <c r="E185" s="90"/>
      <c r="F185" s="23"/>
      <c r="G185" s="94"/>
      <c r="H185" s="51"/>
      <c r="I185" s="377"/>
      <c r="J185" s="20"/>
      <c r="K185" s="100"/>
      <c r="L185" s="85"/>
      <c r="N185" s="19"/>
      <c r="O185" s="22"/>
      <c r="P185" s="16"/>
      <c r="Q185" s="11"/>
      <c r="R185" s="11"/>
      <c r="S185" s="11"/>
      <c r="T185" s="5"/>
      <c r="FJ185" s="5"/>
      <c r="GZ185" s="372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 s="5"/>
      <c r="HP185" s="17"/>
      <c r="HQ185" s="23"/>
      <c r="HR185" s="23"/>
      <c r="HS185" s="23"/>
      <c r="HT185" s="17"/>
      <c r="HU185" s="17"/>
      <c r="HV185" s="24"/>
      <c r="HW185" s="24"/>
      <c r="HX185" s="24"/>
      <c r="HY185" s="24"/>
      <c r="HZ185" s="24"/>
      <c r="IA185" s="24"/>
      <c r="IB185" s="24"/>
      <c r="IC185" s="24"/>
      <c r="ID185" s="24"/>
      <c r="IE185" s="24"/>
      <c r="IF185" s="24"/>
      <c r="IG185" s="24"/>
      <c r="IH185" s="24"/>
      <c r="II185" s="24"/>
      <c r="IJ185" s="24"/>
      <c r="IK185" s="24"/>
      <c r="IL185" s="24"/>
      <c r="IM185" s="24"/>
      <c r="IN185" s="25"/>
      <c r="IO185" s="25"/>
      <c r="IP185" s="294"/>
      <c r="IQ185" s="24"/>
      <c r="IR185" s="24"/>
      <c r="IS185" s="170"/>
      <c r="IT185" s="170"/>
      <c r="IU185" s="170"/>
      <c r="IV185" s="274"/>
      <c r="IW185" s="170"/>
      <c r="IX185" s="170"/>
      <c r="IY185"/>
      <c r="IZ185"/>
      <c r="JA185" s="170"/>
      <c r="JB185" s="170"/>
      <c r="JC185" s="170"/>
      <c r="JD185" s="170"/>
      <c r="JE185" s="170"/>
      <c r="JF185"/>
      <c r="JG185" s="170"/>
      <c r="JH185" s="170"/>
      <c r="JI185" s="170"/>
      <c r="JJ185" s="170"/>
      <c r="JK185"/>
      <c r="JL185"/>
      <c r="JM185" s="279"/>
      <c r="JN185"/>
      <c r="JO185"/>
      <c r="JP185"/>
      <c r="JQ185"/>
      <c r="JR185" s="170"/>
      <c r="JS185" s="170"/>
      <c r="JT185" s="170"/>
      <c r="JU185" s="282"/>
      <c r="JV185" s="170"/>
      <c r="JW185" s="170"/>
      <c r="JX185"/>
      <c r="JY185" s="170"/>
      <c r="JZ185" s="170"/>
      <c r="KA185" s="170"/>
      <c r="KB185" s="170"/>
      <c r="KC185" s="170"/>
      <c r="KD185" s="170"/>
      <c r="KE185"/>
    </row>
    <row r="186" spans="1:291" s="4" customFormat="1" ht="15.75" customHeight="1" x14ac:dyDescent="0.25">
      <c r="A186" s="311"/>
      <c r="B186" s="15" t="s">
        <v>1463</v>
      </c>
      <c r="C186" s="17" t="s">
        <v>276</v>
      </c>
      <c r="D186" s="26">
        <v>6657010239</v>
      </c>
      <c r="E186" s="88">
        <v>44547</v>
      </c>
      <c r="F186" s="23"/>
      <c r="G186" s="94"/>
      <c r="H186" s="51"/>
      <c r="I186" s="377" t="s">
        <v>1023</v>
      </c>
      <c r="J186" s="20">
        <v>42032</v>
      </c>
      <c r="K186" s="100" t="s">
        <v>316</v>
      </c>
      <c r="L186" s="121">
        <v>1</v>
      </c>
      <c r="M186" s="4" t="s">
        <v>277</v>
      </c>
      <c r="N186" s="34">
        <v>239.7</v>
      </c>
      <c r="O186" s="37"/>
      <c r="P186" s="16">
        <v>6</v>
      </c>
      <c r="Q186" s="16">
        <v>4</v>
      </c>
      <c r="R186" s="11"/>
      <c r="S186" s="16"/>
      <c r="T186" s="5"/>
      <c r="FJ186" s="381" t="s">
        <v>277</v>
      </c>
      <c r="FK186" s="327" t="s">
        <v>33</v>
      </c>
      <c r="FL186" s="327" t="s">
        <v>1659</v>
      </c>
      <c r="FM186" s="327" t="s">
        <v>1665</v>
      </c>
      <c r="FN186" s="327" t="s">
        <v>1659</v>
      </c>
      <c r="FO186" s="327" t="s">
        <v>33</v>
      </c>
      <c r="FP186" s="327" t="s">
        <v>1665</v>
      </c>
      <c r="FQ186" s="327" t="s">
        <v>1659</v>
      </c>
      <c r="FR186" s="327" t="s">
        <v>1662</v>
      </c>
      <c r="FS186" s="327" t="s">
        <v>86</v>
      </c>
      <c r="FT186" s="327" t="s">
        <v>1665</v>
      </c>
      <c r="FU186" s="327" t="s">
        <v>1663</v>
      </c>
      <c r="FV186" s="327" t="s">
        <v>1660</v>
      </c>
      <c r="FW186" s="327" t="s">
        <v>1665</v>
      </c>
      <c r="FX186" s="327" t="s">
        <v>86</v>
      </c>
      <c r="FY186" s="327" t="s">
        <v>86</v>
      </c>
      <c r="FZ186" s="327" t="s">
        <v>1662</v>
      </c>
      <c r="GA186" s="327" t="s">
        <v>1663</v>
      </c>
      <c r="GB186" s="327" t="s">
        <v>1659</v>
      </c>
      <c r="GC186" s="327" t="s">
        <v>1662</v>
      </c>
      <c r="GD186" s="327" t="s">
        <v>33</v>
      </c>
      <c r="GE186" s="327" t="s">
        <v>1662</v>
      </c>
      <c r="GF186" s="327" t="s">
        <v>1659</v>
      </c>
      <c r="GG186" s="327" t="s">
        <v>86</v>
      </c>
      <c r="GH186" s="327" t="s">
        <v>33</v>
      </c>
      <c r="GI186" s="327" t="s">
        <v>1662</v>
      </c>
      <c r="GJ186" s="327" t="s">
        <v>1660</v>
      </c>
      <c r="GK186" s="327" t="s">
        <v>33</v>
      </c>
      <c r="GL186" s="327" t="s">
        <v>86</v>
      </c>
      <c r="GM186" s="327" t="s">
        <v>1659</v>
      </c>
      <c r="GN186" s="327" t="s">
        <v>1659</v>
      </c>
      <c r="GO186" s="327" t="s">
        <v>1658</v>
      </c>
      <c r="GP186" s="327" t="s">
        <v>86</v>
      </c>
      <c r="GQ186" s="327" t="s">
        <v>33</v>
      </c>
      <c r="GR186" s="327" t="s">
        <v>33</v>
      </c>
      <c r="GS186" s="327" t="s">
        <v>1659</v>
      </c>
      <c r="GT186" s="327" t="s">
        <v>1666</v>
      </c>
      <c r="GU186" s="327" t="s">
        <v>1661</v>
      </c>
      <c r="GV186" s="327" t="s">
        <v>1662</v>
      </c>
      <c r="GW186" s="327" t="s">
        <v>1662</v>
      </c>
      <c r="GX186" s="327" t="s">
        <v>33</v>
      </c>
      <c r="GY186" s="327" t="s">
        <v>1660</v>
      </c>
      <c r="GZ186" s="372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 s="5"/>
      <c r="HP186" s="17"/>
      <c r="HQ186" s="23"/>
      <c r="HR186" s="23"/>
      <c r="HS186" s="23"/>
      <c r="HT186" s="17"/>
      <c r="HU186" s="17"/>
      <c r="HV186" s="24"/>
      <c r="HW186" s="24"/>
      <c r="HX186" s="24"/>
      <c r="HY186" s="24"/>
      <c r="HZ186" s="24"/>
      <c r="IA186" s="24"/>
      <c r="IB186" s="24"/>
      <c r="IC186" s="24"/>
      <c r="ID186" s="24"/>
      <c r="IE186" s="24"/>
      <c r="IF186" s="24"/>
      <c r="IG186" s="24"/>
      <c r="IH186" s="24"/>
      <c r="II186" s="24"/>
      <c r="IJ186" s="24"/>
      <c r="IK186" s="24"/>
      <c r="IL186" s="24"/>
      <c r="IM186" s="24"/>
      <c r="IN186" s="25"/>
      <c r="IO186" s="25"/>
      <c r="IP186" s="294" t="s">
        <v>1463</v>
      </c>
      <c r="IQ186" s="24" t="s">
        <v>1048</v>
      </c>
      <c r="IR186" s="24" t="s">
        <v>1464</v>
      </c>
      <c r="IS186" s="170" t="s">
        <v>1433</v>
      </c>
      <c r="IT186"/>
      <c r="IU186" s="170">
        <v>1</v>
      </c>
      <c r="IV186" s="274">
        <v>44547</v>
      </c>
      <c r="IW186" s="170">
        <v>1966</v>
      </c>
      <c r="IX186" s="170">
        <v>2021</v>
      </c>
      <c r="IY186" s="285">
        <v>44632</v>
      </c>
      <c r="IZ186" s="281"/>
      <c r="JA186" s="170">
        <v>55</v>
      </c>
      <c r="JB186" s="170"/>
      <c r="JC186" s="170" t="s">
        <v>1407</v>
      </c>
      <c r="JD186"/>
      <c r="JE186" s="170">
        <v>1</v>
      </c>
      <c r="JF186" s="276" t="s">
        <v>1436</v>
      </c>
      <c r="JG186"/>
      <c r="JH186"/>
      <c r="JI186"/>
      <c r="JJ186" s="170">
        <v>1</v>
      </c>
      <c r="JK186"/>
      <c r="JL186"/>
      <c r="JM186" s="279"/>
      <c r="JN186" t="s">
        <v>1409</v>
      </c>
      <c r="JO186" t="s">
        <v>1409</v>
      </c>
      <c r="JP186" t="s">
        <v>1419</v>
      </c>
      <c r="JQ186" t="s">
        <v>1409</v>
      </c>
      <c r="JR186" s="170">
        <v>0</v>
      </c>
      <c r="JS186" s="170">
        <v>1</v>
      </c>
      <c r="JT186" s="170">
        <v>0</v>
      </c>
      <c r="JU186" s="170">
        <v>5</v>
      </c>
      <c r="JV186" s="170">
        <v>0</v>
      </c>
      <c r="JW186" s="170">
        <v>0</v>
      </c>
      <c r="JX186"/>
      <c r="JY186" s="170">
        <v>0</v>
      </c>
      <c r="JZ186" s="170">
        <v>0</v>
      </c>
      <c r="KA186" s="170">
        <v>0</v>
      </c>
      <c r="KB186" s="170">
        <v>0</v>
      </c>
      <c r="KC186" s="170">
        <v>0</v>
      </c>
      <c r="KD186" s="274">
        <v>44632</v>
      </c>
      <c r="KE186" t="s">
        <v>1465</v>
      </c>
    </row>
    <row r="187" spans="1:291" s="4" customFormat="1" ht="15.75" customHeight="1" x14ac:dyDescent="0.25">
      <c r="A187" s="311"/>
      <c r="B187" s="15"/>
      <c r="C187" s="17"/>
      <c r="D187" s="26"/>
      <c r="E187" s="90"/>
      <c r="F187" s="23"/>
      <c r="G187" s="94"/>
      <c r="H187" s="51"/>
      <c r="I187" s="377"/>
      <c r="J187" s="20"/>
      <c r="K187" s="100"/>
      <c r="L187" s="85"/>
      <c r="N187" s="34"/>
      <c r="O187" s="37"/>
      <c r="P187" s="16"/>
      <c r="Q187" s="16"/>
      <c r="R187" s="11"/>
      <c r="S187" s="16"/>
      <c r="T187" s="5"/>
      <c r="FJ187" s="5"/>
      <c r="GZ187" s="372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 s="5"/>
      <c r="HP187" s="17"/>
      <c r="HQ187" s="23"/>
      <c r="HR187" s="23"/>
      <c r="HS187" s="23"/>
      <c r="HT187" s="17"/>
      <c r="HU187" s="17"/>
      <c r="HV187" s="24"/>
      <c r="HW187" s="24"/>
      <c r="HX187" s="24"/>
      <c r="HY187" s="24"/>
      <c r="HZ187" s="24"/>
      <c r="IA187" s="24"/>
      <c r="IB187" s="24"/>
      <c r="IC187" s="24"/>
      <c r="ID187" s="24"/>
      <c r="IE187" s="24"/>
      <c r="IF187" s="24"/>
      <c r="IG187" s="24"/>
      <c r="IH187" s="24"/>
      <c r="II187" s="24"/>
      <c r="IJ187" s="24"/>
      <c r="IK187" s="24"/>
      <c r="IL187" s="24"/>
      <c r="IM187" s="24"/>
      <c r="IN187" s="25"/>
      <c r="IO187" s="25"/>
      <c r="IP187" s="294"/>
      <c r="IQ187" s="24"/>
      <c r="IR187" s="24"/>
      <c r="IS187" s="287"/>
      <c r="IT187" s="153"/>
      <c r="IU187" s="287"/>
      <c r="IV187" s="288"/>
      <c r="IW187" s="287"/>
      <c r="IX187" s="287"/>
      <c r="IY187" s="292"/>
      <c r="IZ187" s="292"/>
      <c r="JA187" s="287"/>
      <c r="JB187" s="287"/>
      <c r="JC187" s="287"/>
      <c r="JD187" s="153"/>
      <c r="JE187" s="287"/>
      <c r="JF187" s="192"/>
      <c r="JG187" s="153"/>
      <c r="JH187" s="153"/>
      <c r="JI187" s="153"/>
      <c r="JJ187" s="287"/>
      <c r="JK187" s="153"/>
      <c r="JL187" s="153"/>
      <c r="JM187" s="293"/>
      <c r="JN187" s="153"/>
      <c r="JO187" s="153"/>
      <c r="JP187" s="153"/>
      <c r="JQ187" s="153"/>
      <c r="JR187" s="287"/>
      <c r="JS187" s="287"/>
      <c r="JT187" s="287"/>
      <c r="JU187" s="287"/>
      <c r="JV187" s="287"/>
      <c r="JW187" s="287"/>
      <c r="JX187" s="153"/>
      <c r="JY187" s="287"/>
      <c r="JZ187" s="287"/>
      <c r="KA187" s="287"/>
      <c r="KB187" s="287"/>
      <c r="KC187" s="287"/>
      <c r="KD187" s="288"/>
      <c r="KE187" s="153"/>
    </row>
    <row r="188" spans="1:291" s="4" customFormat="1" ht="15" customHeight="1" x14ac:dyDescent="0.25">
      <c r="A188" s="311"/>
      <c r="B188" s="15" t="s">
        <v>1466</v>
      </c>
      <c r="C188" s="17" t="s">
        <v>278</v>
      </c>
      <c r="D188" s="26">
        <v>9311214473</v>
      </c>
      <c r="E188" s="89" t="s">
        <v>316</v>
      </c>
      <c r="F188" s="23"/>
      <c r="G188" s="94"/>
      <c r="H188" s="51"/>
      <c r="I188" s="377" t="s">
        <v>1023</v>
      </c>
      <c r="J188" s="20">
        <v>42811</v>
      </c>
      <c r="K188" s="100" t="s">
        <v>316</v>
      </c>
      <c r="L188" s="85">
        <v>1</v>
      </c>
      <c r="M188" s="4" t="s">
        <v>279</v>
      </c>
      <c r="N188" s="19">
        <v>393</v>
      </c>
      <c r="O188" s="22"/>
      <c r="P188" s="16">
        <v>3</v>
      </c>
      <c r="Q188" s="11">
        <v>4</v>
      </c>
      <c r="R188" s="11"/>
      <c r="S188" s="11"/>
      <c r="T188" s="5"/>
      <c r="FJ188" s="5"/>
      <c r="GZ188" s="372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 s="5"/>
      <c r="HP188" s="17"/>
      <c r="HQ188" s="23"/>
      <c r="HR188" s="23"/>
      <c r="HS188" s="23"/>
      <c r="HT188" s="17"/>
      <c r="HU188" s="17"/>
      <c r="HV188" s="24"/>
      <c r="HW188" s="24"/>
      <c r="HX188" s="24"/>
      <c r="HY188" s="24"/>
      <c r="HZ188" s="24"/>
      <c r="IA188" s="24"/>
      <c r="IB188" s="24"/>
      <c r="IC188" s="24"/>
      <c r="ID188" s="24"/>
      <c r="IE188" s="24"/>
      <c r="IF188" s="24"/>
      <c r="IG188" s="24"/>
      <c r="IH188" s="24"/>
      <c r="II188" s="24"/>
      <c r="IJ188" s="24"/>
      <c r="IK188" s="24"/>
      <c r="IL188" s="24"/>
      <c r="IM188" s="24"/>
      <c r="IN188" s="25"/>
      <c r="IO188" s="25"/>
      <c r="IP188" s="294" t="s">
        <v>1466</v>
      </c>
      <c r="IQ188" s="24" t="s">
        <v>281</v>
      </c>
      <c r="IR188" s="24" t="s">
        <v>1050</v>
      </c>
      <c r="IS188" s="170" t="s">
        <v>55</v>
      </c>
      <c r="IT188" s="170">
        <v>1</v>
      </c>
      <c r="IU188" s="170"/>
      <c r="IV188" s="274">
        <v>43753</v>
      </c>
      <c r="IW188" s="170">
        <v>1993</v>
      </c>
      <c r="IX188" s="170">
        <v>2019</v>
      </c>
      <c r="IY188"/>
      <c r="IZ188"/>
      <c r="JA188" s="170">
        <v>26</v>
      </c>
      <c r="JB188" s="170"/>
      <c r="JC188" s="170" t="s">
        <v>1407</v>
      </c>
      <c r="JD188" s="170"/>
      <c r="JE188" s="170">
        <v>1</v>
      </c>
      <c r="JF188" s="276" t="s">
        <v>1422</v>
      </c>
      <c r="JG188" s="170">
        <v>1</v>
      </c>
      <c r="JH188" s="170"/>
      <c r="JI188" s="170"/>
      <c r="JJ188"/>
      <c r="JK188"/>
      <c r="JL188"/>
      <c r="JM188" s="279"/>
      <c r="JN188" t="s">
        <v>1411</v>
      </c>
      <c r="JO188" t="s">
        <v>1411</v>
      </c>
      <c r="JP188" t="s">
        <v>1409</v>
      </c>
      <c r="JQ188" t="s">
        <v>1420</v>
      </c>
      <c r="JR188" s="170">
        <v>0</v>
      </c>
      <c r="JS188" s="170">
        <v>3</v>
      </c>
      <c r="JT188" s="170">
        <v>0</v>
      </c>
      <c r="JU188" s="282">
        <v>3</v>
      </c>
      <c r="JV188" s="170">
        <v>1</v>
      </c>
      <c r="JW188" s="170">
        <v>1</v>
      </c>
      <c r="JX188" t="s">
        <v>1467</v>
      </c>
      <c r="JY188" s="170">
        <v>1</v>
      </c>
      <c r="JZ188" s="170">
        <v>0</v>
      </c>
      <c r="KA188" s="170">
        <v>1</v>
      </c>
      <c r="KB188" s="170">
        <v>0</v>
      </c>
      <c r="KC188" s="170">
        <v>0</v>
      </c>
      <c r="KD188" s="170"/>
      <c r="KE188"/>
    </row>
    <row r="189" spans="1:291" s="4" customFormat="1" ht="15" customHeight="1" x14ac:dyDescent="0.25">
      <c r="A189" s="311"/>
      <c r="B189" s="15" t="s">
        <v>1466</v>
      </c>
      <c r="C189" s="17" t="s">
        <v>278</v>
      </c>
      <c r="D189" s="26">
        <v>9311214473</v>
      </c>
      <c r="E189" s="88">
        <v>43753</v>
      </c>
      <c r="F189" s="27">
        <v>43865</v>
      </c>
      <c r="G189" s="94">
        <f>DATEDIF(E189, F189, "m")</f>
        <v>3</v>
      </c>
      <c r="H189" s="16">
        <v>1</v>
      </c>
      <c r="I189" s="377"/>
      <c r="J189" s="20" t="s">
        <v>316</v>
      </c>
      <c r="K189" s="100"/>
      <c r="L189" s="85"/>
      <c r="N189" s="19"/>
      <c r="O189" s="22"/>
      <c r="P189" s="16"/>
      <c r="Q189" s="11"/>
      <c r="R189" s="11"/>
      <c r="S189" s="11"/>
      <c r="T189" s="5"/>
      <c r="FJ189" s="5"/>
      <c r="GZ189" s="372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 s="5" t="s">
        <v>281</v>
      </c>
      <c r="HP189" s="121">
        <v>26</v>
      </c>
      <c r="HQ189" s="27" t="s">
        <v>282</v>
      </c>
      <c r="HR189" s="27"/>
      <c r="HS189" s="27">
        <v>43865</v>
      </c>
      <c r="HT189" s="121">
        <v>3</v>
      </c>
      <c r="HU189" s="121">
        <v>1</v>
      </c>
      <c r="HV189" s="121">
        <v>0</v>
      </c>
      <c r="HW189" s="121">
        <v>0</v>
      </c>
      <c r="HX189" s="121">
        <v>1</v>
      </c>
      <c r="HY189" s="121">
        <v>0</v>
      </c>
      <c r="HZ189" s="121">
        <v>0</v>
      </c>
      <c r="IA189" s="121">
        <v>0</v>
      </c>
      <c r="IB189" s="121"/>
      <c r="IC189" s="121">
        <v>0</v>
      </c>
      <c r="ID189" s="121">
        <v>0</v>
      </c>
      <c r="IE189" s="4" t="s">
        <v>95</v>
      </c>
      <c r="IF189" s="121">
        <v>1</v>
      </c>
      <c r="IG189" s="19"/>
      <c r="IH189" s="4" t="s">
        <v>283</v>
      </c>
      <c r="II189" s="121">
        <v>1</v>
      </c>
      <c r="IJ189" s="4" t="s">
        <v>284</v>
      </c>
      <c r="IK189" s="4" t="s">
        <v>80</v>
      </c>
      <c r="IN189" s="121">
        <v>0</v>
      </c>
      <c r="IO189" s="4" t="s">
        <v>207</v>
      </c>
      <c r="IP189" s="294"/>
      <c r="IQ189" s="24"/>
      <c r="IR189" s="24"/>
      <c r="IS189" s="170"/>
      <c r="IT189" s="170"/>
      <c r="IU189" s="170"/>
      <c r="IV189" s="274"/>
      <c r="IW189" s="170"/>
      <c r="IX189" s="170"/>
      <c r="IY189"/>
      <c r="IZ189"/>
      <c r="JA189" s="170"/>
      <c r="JB189" s="170"/>
      <c r="JC189" s="170"/>
      <c r="JD189" s="170"/>
      <c r="JE189" s="170"/>
      <c r="JF189" s="276"/>
      <c r="JG189" s="170"/>
      <c r="JH189" s="170"/>
      <c r="JI189" s="170"/>
      <c r="JJ189"/>
      <c r="JK189"/>
      <c r="JL189"/>
      <c r="JM189" s="279"/>
      <c r="JN189"/>
      <c r="JO189"/>
      <c r="JP189"/>
      <c r="JQ189"/>
      <c r="JR189" s="170"/>
      <c r="JS189" s="170"/>
      <c r="JT189" s="170"/>
      <c r="JU189" s="282"/>
      <c r="JV189" s="170"/>
      <c r="JW189" s="170"/>
      <c r="JX189"/>
      <c r="JY189" s="170"/>
      <c r="JZ189" s="170"/>
      <c r="KA189" s="170"/>
      <c r="KB189" s="170"/>
      <c r="KC189" s="170"/>
      <c r="KD189" s="170"/>
      <c r="KE189"/>
    </row>
    <row r="190" spans="1:291" s="4" customFormat="1" x14ac:dyDescent="0.25">
      <c r="A190" s="311"/>
      <c r="B190" s="15" t="s">
        <v>1466</v>
      </c>
      <c r="C190" s="17" t="s">
        <v>278</v>
      </c>
      <c r="D190" s="26" t="s">
        <v>285</v>
      </c>
      <c r="E190" s="88">
        <v>43753</v>
      </c>
      <c r="F190" s="27">
        <v>43976</v>
      </c>
      <c r="G190" s="94">
        <f>DATEDIF(E190, F190, "m")</f>
        <v>7</v>
      </c>
      <c r="H190" s="16">
        <v>1</v>
      </c>
      <c r="I190" s="377">
        <v>0</v>
      </c>
      <c r="J190" s="20">
        <v>43976</v>
      </c>
      <c r="K190" s="100">
        <f t="shared" ref="K190:K198" si="15">DATEDIF(E190, J190, "m")</f>
        <v>7</v>
      </c>
      <c r="L190" s="121">
        <v>2</v>
      </c>
      <c r="M190" s="4" t="s">
        <v>286</v>
      </c>
      <c r="N190" s="19"/>
      <c r="O190" s="22"/>
      <c r="P190" s="16">
        <v>3</v>
      </c>
      <c r="Q190" s="11">
        <v>1</v>
      </c>
      <c r="R190" s="11"/>
      <c r="S190" s="11">
        <v>6</v>
      </c>
      <c r="T190" s="145">
        <v>12801</v>
      </c>
      <c r="U190" s="130" t="s">
        <v>281</v>
      </c>
      <c r="V190" s="130" t="s">
        <v>281</v>
      </c>
      <c r="W190" s="130" t="s">
        <v>1050</v>
      </c>
      <c r="X190" s="131">
        <v>9311214473</v>
      </c>
      <c r="Y190" s="129">
        <f ca="1">ROUNDDOWN(YEARFRAC(DATE(IF(VALUE(LEFT(X190,2))&lt;VALUE(RIGHT(YEAR(TODAY()),2)),"20","19")&amp;LEFT(X190,2),IF(VALUE(MID(X190,3,1))&gt;4,MID(X190,3,2)-50,MID(X190,3,2)),MID(X190,5,2)),Z190,1),0)</f>
        <v>26</v>
      </c>
      <c r="Z190" s="132">
        <v>43976</v>
      </c>
      <c r="AA190" s="129">
        <v>1</v>
      </c>
      <c r="AB190" s="133">
        <v>0</v>
      </c>
      <c r="AC190" s="192" t="s">
        <v>53</v>
      </c>
      <c r="AD190" s="183" t="s">
        <v>1022</v>
      </c>
      <c r="AE190" s="184" t="s">
        <v>1309</v>
      </c>
      <c r="AF190" s="185">
        <v>25.4</v>
      </c>
      <c r="AG190" s="185">
        <v>9.9</v>
      </c>
      <c r="AH190" s="185">
        <v>64.099999999999994</v>
      </c>
      <c r="AI190" s="185">
        <v>0.3</v>
      </c>
      <c r="AJ190" s="185">
        <v>0.3</v>
      </c>
      <c r="AK190" s="185">
        <v>6.65</v>
      </c>
      <c r="AL190" s="137">
        <v>22.2</v>
      </c>
      <c r="AM190" s="137">
        <v>71.099999999999994</v>
      </c>
      <c r="AN190" s="156">
        <v>39.6</v>
      </c>
      <c r="AO190" s="155">
        <v>60.4</v>
      </c>
      <c r="AP190" s="156">
        <v>0.6556291390728477</v>
      </c>
      <c r="AQ190" s="137">
        <v>5.78</v>
      </c>
      <c r="AR190" s="137">
        <v>7.83</v>
      </c>
      <c r="AS190" s="137">
        <v>3.33</v>
      </c>
      <c r="AT190" s="137">
        <v>11.6</v>
      </c>
      <c r="AU190" s="155">
        <v>17.2</v>
      </c>
      <c r="AV190" s="137">
        <v>15.5</v>
      </c>
      <c r="AW190" s="137">
        <v>37.799999999999997</v>
      </c>
      <c r="AX190" s="137">
        <v>29.7</v>
      </c>
      <c r="AY190" s="137">
        <v>27.8</v>
      </c>
      <c r="AZ190" s="137">
        <v>4.71</v>
      </c>
      <c r="BA190" s="137">
        <v>35.6</v>
      </c>
      <c r="BB190" s="137">
        <v>16.799999999999997</v>
      </c>
      <c r="BC190" s="137">
        <v>36.9</v>
      </c>
      <c r="BD190" s="155">
        <v>21.4</v>
      </c>
      <c r="BE190" s="137">
        <v>12.4</v>
      </c>
      <c r="BF190" s="156">
        <v>9.23</v>
      </c>
      <c r="BG190" s="137">
        <v>17.3</v>
      </c>
      <c r="BH190" s="159">
        <v>8014</v>
      </c>
      <c r="BI190" s="137">
        <v>10.6</v>
      </c>
      <c r="BJ190" s="137">
        <v>13.4</v>
      </c>
      <c r="BK190" s="155">
        <v>25.8</v>
      </c>
      <c r="BL190" s="133">
        <v>84.2</v>
      </c>
      <c r="BM190" s="139">
        <v>0.17</v>
      </c>
      <c r="BN190" s="137">
        <v>9.6999999999999993</v>
      </c>
      <c r="BO190" s="137">
        <v>87</v>
      </c>
      <c r="BP190" s="137">
        <v>7.45</v>
      </c>
      <c r="BQ190" s="137">
        <v>5.21</v>
      </c>
      <c r="BR190" s="138">
        <v>4125</v>
      </c>
      <c r="BS190" s="138">
        <f>CY190/9</f>
        <v>2790.4444444444443</v>
      </c>
      <c r="BT190" s="160">
        <v>97.1</v>
      </c>
      <c r="BU190" s="133">
        <v>15.7</v>
      </c>
      <c r="BV190" s="137">
        <v>67.2</v>
      </c>
      <c r="BW190" s="133">
        <v>4703</v>
      </c>
      <c r="BX190" s="133">
        <v>59.7</v>
      </c>
      <c r="BY190" s="160">
        <v>99.1</v>
      </c>
      <c r="BZ190" s="162">
        <v>1345</v>
      </c>
      <c r="CA190" s="133">
        <v>6736</v>
      </c>
      <c r="CB190" s="137">
        <v>0.38</v>
      </c>
      <c r="CC190" s="137">
        <v>0.31</v>
      </c>
      <c r="CD190" s="186" t="s">
        <v>1275</v>
      </c>
      <c r="CE190" s="186">
        <f>AL190+BN190+BV190+CC190+CB190</f>
        <v>99.789999999999992</v>
      </c>
      <c r="CF190" s="186" t="s">
        <v>1275</v>
      </c>
      <c r="CG190" s="186">
        <f>AM190+BI190+BE190+(DC190*100/AL190)+(CC190*100/AL190)</f>
        <v>95.535585585585579</v>
      </c>
      <c r="CH190" s="137">
        <v>5.01</v>
      </c>
      <c r="CI190" s="137">
        <f>CH190*100/AM190</f>
        <v>7.0464135021097052</v>
      </c>
      <c r="CJ190" s="137"/>
      <c r="CK190" s="138"/>
      <c r="CL190" s="137"/>
      <c r="CM190" s="137"/>
      <c r="CN190" s="186" t="s">
        <v>1275</v>
      </c>
      <c r="CO190" s="137">
        <v>0.4</v>
      </c>
      <c r="CP190" s="155">
        <v>6.5</v>
      </c>
      <c r="CQ190" s="137">
        <v>13.6</v>
      </c>
      <c r="CR190" s="137">
        <v>45.4</v>
      </c>
      <c r="CS190" s="137">
        <v>17.3</v>
      </c>
      <c r="CT190" s="137">
        <v>23.7</v>
      </c>
      <c r="CU190" s="137"/>
      <c r="CV190" s="155">
        <v>38.700000000000003</v>
      </c>
      <c r="CW190" s="137"/>
      <c r="CX190" s="186" t="s">
        <v>1275</v>
      </c>
      <c r="CY190" s="133">
        <v>25114</v>
      </c>
      <c r="CZ190" s="155">
        <v>5.82</v>
      </c>
      <c r="DA190" s="155"/>
      <c r="DB190" s="186" t="s">
        <v>1275</v>
      </c>
      <c r="DC190" s="187">
        <v>8.6999999999999994E-3</v>
      </c>
      <c r="DD190" s="133">
        <v>11068</v>
      </c>
      <c r="DE190" s="137">
        <v>31.5</v>
      </c>
      <c r="DF190" s="137">
        <v>29.2</v>
      </c>
      <c r="DG190" s="137">
        <v>1.64</v>
      </c>
      <c r="DH190" s="137">
        <v>1.3299999999999998</v>
      </c>
      <c r="DI190" s="137"/>
      <c r="DJ190" s="186" t="s">
        <v>1275</v>
      </c>
      <c r="DK190" s="156">
        <v>0.16</v>
      </c>
      <c r="DL190" s="156">
        <v>9.23</v>
      </c>
      <c r="DM190" s="137">
        <v>90.6</v>
      </c>
      <c r="DN190" s="187">
        <v>0</v>
      </c>
      <c r="DO190" s="137">
        <v>25.7</v>
      </c>
      <c r="DP190" s="137"/>
      <c r="DQ190" s="137"/>
      <c r="DR190" s="133"/>
      <c r="DS190" s="186" t="s">
        <v>1275</v>
      </c>
      <c r="DT190" s="133"/>
      <c r="DU190" s="133"/>
      <c r="DV190" s="133"/>
      <c r="DW190" s="133"/>
      <c r="DX190" s="186" t="s">
        <v>1275</v>
      </c>
      <c r="DY190" s="138">
        <f>AK190*AN190*AM190*AL190/1000</f>
        <v>415.66112279999999</v>
      </c>
      <c r="DZ190" s="138">
        <f>AK190*AM190*AO190*AL190/1000</f>
        <v>633.98817719999988</v>
      </c>
      <c r="EA190" s="137"/>
      <c r="EB190" s="137"/>
      <c r="EC190" s="137"/>
      <c r="ED190" s="137"/>
      <c r="EE190" s="137"/>
      <c r="EF190" s="186" t="s">
        <v>1275</v>
      </c>
      <c r="EG190" s="137" t="s">
        <v>1023</v>
      </c>
      <c r="EH190" s="137" t="s">
        <v>1023</v>
      </c>
      <c r="EI190" s="137" t="s">
        <v>1023</v>
      </c>
      <c r="EJ190" s="137" t="s">
        <v>1023</v>
      </c>
      <c r="EK190" s="137" t="s">
        <v>1023</v>
      </c>
      <c r="EL190" s="137" t="s">
        <v>1023</v>
      </c>
      <c r="EM190" s="137" t="s">
        <v>1023</v>
      </c>
      <c r="EN190" s="137" t="s">
        <v>1023</v>
      </c>
      <c r="EO190" s="137" t="s">
        <v>1023</v>
      </c>
      <c r="EP190" s="137" t="s">
        <v>1023</v>
      </c>
      <c r="EQ190" s="137" t="s">
        <v>1023</v>
      </c>
      <c r="ER190" s="137" t="s">
        <v>1023</v>
      </c>
      <c r="ES190" s="137" t="s">
        <v>1023</v>
      </c>
      <c r="ET190" s="137" t="s">
        <v>1023</v>
      </c>
      <c r="EU190" s="137" t="s">
        <v>1023</v>
      </c>
      <c r="EV190" s="137" t="s">
        <v>1023</v>
      </c>
      <c r="EW190" s="137" t="s">
        <v>1023</v>
      </c>
      <c r="EX190" s="137" t="s">
        <v>1023</v>
      </c>
      <c r="EY190" s="137" t="s">
        <v>1023</v>
      </c>
      <c r="EZ190" s="137" t="s">
        <v>1023</v>
      </c>
      <c r="FA190" s="137" t="s">
        <v>1023</v>
      </c>
      <c r="FB190" s="186" t="s">
        <v>1275</v>
      </c>
      <c r="FC190" s="137"/>
      <c r="FD190" s="137"/>
      <c r="FE190" s="137"/>
      <c r="FF190" s="137"/>
      <c r="FG190" s="137"/>
      <c r="FH190" s="153"/>
      <c r="FI190" s="153"/>
      <c r="FJ190" s="372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 s="371" t="s">
        <v>286</v>
      </c>
      <c r="HA190" s="369" t="s">
        <v>1716</v>
      </c>
      <c r="HB190" s="356">
        <v>34.840000000000003</v>
      </c>
      <c r="HC190" s="356">
        <v>98.570000000000007</v>
      </c>
      <c r="HD190" s="356">
        <v>161.70999999999998</v>
      </c>
      <c r="HE190" s="356">
        <v>274.01</v>
      </c>
      <c r="HF190" s="356">
        <v>427.05</v>
      </c>
      <c r="HG190" s="356">
        <v>171.85</v>
      </c>
      <c r="HH190" s="356">
        <v>49.459999999999994</v>
      </c>
      <c r="HI190" s="356">
        <v>194.66</v>
      </c>
      <c r="HJ190" s="356">
        <v>138.14000000000001</v>
      </c>
      <c r="HK190" s="356">
        <v>272.93</v>
      </c>
      <c r="HL190" s="356">
        <v>42.410000000000004</v>
      </c>
      <c r="HM190" s="356">
        <v>85.99</v>
      </c>
      <c r="HN190" s="357">
        <v>537.88</v>
      </c>
      <c r="HO190" s="5" t="s">
        <v>281</v>
      </c>
      <c r="HP190" s="121">
        <v>26</v>
      </c>
      <c r="HQ190" s="27">
        <v>43753</v>
      </c>
      <c r="HR190" s="27"/>
      <c r="HS190" s="27">
        <v>43976</v>
      </c>
      <c r="HT190" s="121">
        <v>6</v>
      </c>
      <c r="HU190" s="121">
        <v>1</v>
      </c>
      <c r="HV190" s="121">
        <v>0</v>
      </c>
      <c r="HW190" s="121">
        <v>0</v>
      </c>
      <c r="HX190" s="121">
        <v>0</v>
      </c>
      <c r="HY190" s="121">
        <v>1</v>
      </c>
      <c r="HZ190" s="121">
        <v>0</v>
      </c>
      <c r="IA190" s="121">
        <v>1</v>
      </c>
      <c r="IB190" s="121"/>
      <c r="IC190" s="121">
        <v>0</v>
      </c>
      <c r="ID190" s="121">
        <v>0</v>
      </c>
      <c r="IE190" s="4" t="s">
        <v>69</v>
      </c>
      <c r="IF190" s="121">
        <v>1</v>
      </c>
      <c r="IG190" s="19"/>
      <c r="IH190" s="4" t="s">
        <v>287</v>
      </c>
      <c r="II190" s="121">
        <v>0</v>
      </c>
      <c r="IJ190" s="4" t="s">
        <v>201</v>
      </c>
      <c r="IN190" s="121">
        <v>0</v>
      </c>
      <c r="IP190" s="294"/>
      <c r="IQ190" s="24"/>
      <c r="IR190" s="24"/>
      <c r="IS190" s="170"/>
      <c r="IT190" s="170"/>
      <c r="IU190" s="170"/>
      <c r="IV190" s="274"/>
      <c r="IW190" s="170"/>
      <c r="IX190" s="170"/>
      <c r="IY190"/>
      <c r="IZ190"/>
      <c r="JA190" s="170"/>
      <c r="JB190" s="170"/>
      <c r="JC190" s="170"/>
      <c r="JD190" s="170"/>
      <c r="JE190" s="170"/>
      <c r="JF190" s="276"/>
      <c r="JG190" s="170"/>
      <c r="JH190" s="170"/>
      <c r="JI190" s="170"/>
      <c r="JJ190"/>
      <c r="JK190"/>
      <c r="JL190"/>
      <c r="JM190" s="279"/>
      <c r="JN190"/>
      <c r="JO190"/>
      <c r="JP190"/>
      <c r="JQ190"/>
      <c r="JR190" s="170"/>
      <c r="JS190" s="170"/>
      <c r="JT190" s="170"/>
      <c r="JU190" s="282"/>
      <c r="JV190" s="170"/>
      <c r="JW190" s="170"/>
      <c r="JX190"/>
      <c r="JY190" s="170"/>
      <c r="JZ190" s="170"/>
      <c r="KA190" s="170"/>
      <c r="KB190" s="170"/>
      <c r="KC190" s="170"/>
      <c r="KD190" s="170"/>
      <c r="KE190"/>
    </row>
    <row r="191" spans="1:291" s="4" customFormat="1" x14ac:dyDescent="0.25">
      <c r="A191" s="311"/>
      <c r="B191" s="15" t="s">
        <v>1466</v>
      </c>
      <c r="C191" s="17" t="s">
        <v>278</v>
      </c>
      <c r="D191" s="26" t="s">
        <v>285</v>
      </c>
      <c r="E191" s="88">
        <v>43753</v>
      </c>
      <c r="F191" s="23"/>
      <c r="G191" s="94"/>
      <c r="H191" s="51"/>
      <c r="I191" s="377">
        <v>1</v>
      </c>
      <c r="J191" s="20">
        <v>44139</v>
      </c>
      <c r="K191" s="100">
        <f t="shared" si="15"/>
        <v>12</v>
      </c>
      <c r="L191" s="121">
        <v>3</v>
      </c>
      <c r="M191" s="4" t="s">
        <v>288</v>
      </c>
      <c r="N191" s="19"/>
      <c r="O191" s="22"/>
      <c r="P191" s="16">
        <v>3</v>
      </c>
      <c r="Q191" s="11"/>
      <c r="R191" s="11"/>
      <c r="S191" s="11"/>
      <c r="T191" s="145">
        <v>13696</v>
      </c>
      <c r="U191" s="130" t="s">
        <v>281</v>
      </c>
      <c r="V191" s="130" t="s">
        <v>281</v>
      </c>
      <c r="W191" s="130" t="s">
        <v>1050</v>
      </c>
      <c r="X191" s="131">
        <v>9311214473</v>
      </c>
      <c r="Y191" s="129">
        <f ca="1">ROUNDDOWN(YEARFRAC(DATE(IF(VALUE(LEFT(X191,2))&lt;VALUE(RIGHT(YEAR(TODAY()),2)),"20","19")&amp;LEFT(X191,2),IF(VALUE(MID(X191,3,1))&gt;4,MID(X191,3,2)-50,MID(X191,3,2)),MID(X191,5,2)),Z191,1),0)</f>
        <v>26</v>
      </c>
      <c r="Z191" s="132">
        <v>44139</v>
      </c>
      <c r="AA191" s="129">
        <v>2</v>
      </c>
      <c r="AB191" s="133">
        <v>6</v>
      </c>
      <c r="AC191" s="134" t="s">
        <v>53</v>
      </c>
      <c r="AD191" s="135" t="s">
        <v>1022</v>
      </c>
      <c r="AE191" s="184" t="s">
        <v>1309</v>
      </c>
      <c r="AF191" s="200">
        <v>28.7</v>
      </c>
      <c r="AG191" s="200">
        <v>5.7</v>
      </c>
      <c r="AH191" s="200">
        <v>65.099999999999994</v>
      </c>
      <c r="AI191" s="200">
        <v>0.3</v>
      </c>
      <c r="AJ191" s="200">
        <v>0.2</v>
      </c>
      <c r="AK191" s="200">
        <v>6.31</v>
      </c>
      <c r="AL191" s="137">
        <v>31.8</v>
      </c>
      <c r="AM191" s="137">
        <v>79.099999999999994</v>
      </c>
      <c r="AN191" s="137">
        <v>50.8</v>
      </c>
      <c r="AO191" s="137">
        <v>49.2</v>
      </c>
      <c r="AP191" s="137">
        <f>AN191/AO191</f>
        <v>1.032520325203252</v>
      </c>
      <c r="AQ191" s="137">
        <v>1.57</v>
      </c>
      <c r="AR191" s="137">
        <v>33.700000000000003</v>
      </c>
      <c r="AS191" s="137">
        <v>3.78</v>
      </c>
      <c r="AT191" s="137">
        <v>4.87</v>
      </c>
      <c r="AU191" s="137">
        <v>13.1</v>
      </c>
      <c r="AV191" s="137">
        <v>17.5</v>
      </c>
      <c r="AW191" s="137">
        <v>28</v>
      </c>
      <c r="AX191" s="137">
        <v>41.5</v>
      </c>
      <c r="AY191" s="137">
        <v>25.5</v>
      </c>
      <c r="AZ191" s="137">
        <v>4.96</v>
      </c>
      <c r="BA191" s="137">
        <v>80.5</v>
      </c>
      <c r="BB191" s="137">
        <v>20.3</v>
      </c>
      <c r="BC191" s="137">
        <v>41.5</v>
      </c>
      <c r="BD191" s="137">
        <v>22.3</v>
      </c>
      <c r="BE191" s="137">
        <v>9.85</v>
      </c>
      <c r="BF191" s="137">
        <f>DL191+DN191</f>
        <v>7.9</v>
      </c>
      <c r="BG191" s="137">
        <v>12.5</v>
      </c>
      <c r="BH191" s="138">
        <v>5264</v>
      </c>
      <c r="BI191" s="137">
        <v>9.6999999999999993</v>
      </c>
      <c r="BJ191" s="137">
        <v>9.32</v>
      </c>
      <c r="BK191" s="137">
        <v>35.6</v>
      </c>
      <c r="BL191" s="137">
        <v>87.5</v>
      </c>
      <c r="BM191" s="139">
        <v>1.2999999999999999E-2</v>
      </c>
      <c r="BN191" s="137">
        <v>5.2</v>
      </c>
      <c r="BO191" s="137">
        <v>86.7</v>
      </c>
      <c r="BP191" s="137">
        <v>6.45</v>
      </c>
      <c r="BQ191" s="137">
        <v>6.8</v>
      </c>
      <c r="BR191" s="138">
        <v>6514</v>
      </c>
      <c r="BS191" s="138">
        <f>CY191/9</f>
        <v>2121.3333333333335</v>
      </c>
      <c r="BT191" s="137">
        <v>78.900000000000006</v>
      </c>
      <c r="BU191" s="137">
        <v>15.9</v>
      </c>
      <c r="BV191" s="137">
        <v>61.4</v>
      </c>
      <c r="BW191" s="138">
        <v>1644</v>
      </c>
      <c r="BX191" s="137">
        <v>71</v>
      </c>
      <c r="BY191" s="137">
        <v>100</v>
      </c>
      <c r="BZ191" s="138">
        <v>3204</v>
      </c>
      <c r="CA191" s="138">
        <v>7540</v>
      </c>
      <c r="CB191" s="137">
        <v>0.4</v>
      </c>
      <c r="CC191" s="137">
        <v>0.16</v>
      </c>
      <c r="CD191" s="186" t="s">
        <v>1275</v>
      </c>
      <c r="CE191" s="186">
        <f>AL191+BN191+BV191+CC191+CB191</f>
        <v>98.960000000000008</v>
      </c>
      <c r="CF191" s="186" t="s">
        <v>1275</v>
      </c>
      <c r="CG191" s="186">
        <f>AM191+BI191+BE191+(DC191*100/AL191)+(CC191*100/AL191)</f>
        <v>99.31981132075471</v>
      </c>
      <c r="CH191" s="137">
        <v>8.49</v>
      </c>
      <c r="CI191" s="137">
        <f>CH191*100/AM191</f>
        <v>10.733249051833123</v>
      </c>
      <c r="CJ191" s="137">
        <v>26.1</v>
      </c>
      <c r="CK191" s="138">
        <f>CJ191*BI191*AL191*AK191/1000</f>
        <v>50.800585859999991</v>
      </c>
      <c r="CL191" s="137">
        <v>0.64</v>
      </c>
      <c r="CM191" s="137">
        <v>8.77</v>
      </c>
      <c r="CN191" s="186" t="s">
        <v>1275</v>
      </c>
      <c r="CO191" s="137">
        <v>0.96</v>
      </c>
      <c r="CP191" s="137">
        <v>4.9000000000000004</v>
      </c>
      <c r="CQ191" s="137">
        <v>20.5</v>
      </c>
      <c r="CR191" s="137">
        <v>40.1</v>
      </c>
      <c r="CS191" s="137">
        <v>19.600000000000001</v>
      </c>
      <c r="CT191" s="137">
        <v>19.8</v>
      </c>
      <c r="CU191" s="137">
        <v>58.1</v>
      </c>
      <c r="CV191" s="137">
        <v>11.3</v>
      </c>
      <c r="CW191" s="137"/>
      <c r="CX191" s="186" t="s">
        <v>1275</v>
      </c>
      <c r="CY191" s="133">
        <v>19092</v>
      </c>
      <c r="CZ191" s="137">
        <v>3.62</v>
      </c>
      <c r="DA191" s="137">
        <v>22</v>
      </c>
      <c r="DB191" s="186" t="s">
        <v>1275</v>
      </c>
      <c r="DC191" s="139">
        <v>5.2999999999999999E-2</v>
      </c>
      <c r="DD191" s="138">
        <v>15286</v>
      </c>
      <c r="DE191" s="137">
        <v>18.3</v>
      </c>
      <c r="DF191" s="137">
        <v>27.9</v>
      </c>
      <c r="DG191" s="137">
        <v>3.41</v>
      </c>
      <c r="DH191" s="137">
        <f>DG191-CC191</f>
        <v>3.25</v>
      </c>
      <c r="DI191" s="137"/>
      <c r="DJ191" s="186" t="s">
        <v>1275</v>
      </c>
      <c r="DK191" s="137">
        <v>0.68</v>
      </c>
      <c r="DL191" s="137">
        <v>7.49</v>
      </c>
      <c r="DM191" s="137">
        <v>91.4</v>
      </c>
      <c r="DN191" s="139">
        <v>0.41</v>
      </c>
      <c r="DO191" s="137">
        <v>28</v>
      </c>
      <c r="DP191" s="137">
        <v>99.2</v>
      </c>
      <c r="DQ191" s="138">
        <v>1305</v>
      </c>
      <c r="DR191" s="133"/>
      <c r="DS191" s="186" t="s">
        <v>1275</v>
      </c>
      <c r="DT191" s="138">
        <f>DU191*5</f>
        <v>6210</v>
      </c>
      <c r="DU191" s="138">
        <v>1242</v>
      </c>
      <c r="DV191" s="138">
        <v>630</v>
      </c>
      <c r="DW191" s="138">
        <v>594</v>
      </c>
      <c r="DX191" s="186" t="s">
        <v>1275</v>
      </c>
      <c r="DY191" s="138">
        <f>AK191*AN191*AM191*AL191/1000</f>
        <v>806.30002823999973</v>
      </c>
      <c r="DZ191" s="138">
        <f>AK191*AM191*AO191*AL191/1000</f>
        <v>780.90475176000007</v>
      </c>
      <c r="EA191" s="137"/>
      <c r="EB191" s="137"/>
      <c r="EC191" s="137"/>
      <c r="ED191" s="137"/>
      <c r="EE191" s="137"/>
      <c r="EF191" s="186" t="s">
        <v>1275</v>
      </c>
      <c r="EG191" s="137" t="s">
        <v>1023</v>
      </c>
      <c r="EH191" s="137" t="s">
        <v>1023</v>
      </c>
      <c r="EI191" s="137" t="s">
        <v>1023</v>
      </c>
      <c r="EJ191" s="137" t="s">
        <v>1023</v>
      </c>
      <c r="EK191" s="137" t="s">
        <v>1023</v>
      </c>
      <c r="EL191" s="137" t="s">
        <v>1023</v>
      </c>
      <c r="EM191" s="137" t="s">
        <v>1023</v>
      </c>
      <c r="EN191" s="137" t="s">
        <v>1023</v>
      </c>
      <c r="EO191" s="137" t="s">
        <v>1023</v>
      </c>
      <c r="EP191" s="137" t="s">
        <v>1023</v>
      </c>
      <c r="EQ191" s="137" t="s">
        <v>1023</v>
      </c>
      <c r="ER191" s="137" t="s">
        <v>1023</v>
      </c>
      <c r="ES191" s="137" t="s">
        <v>1023</v>
      </c>
      <c r="ET191" s="137" t="s">
        <v>1023</v>
      </c>
      <c r="EU191" s="137" t="s">
        <v>1023</v>
      </c>
      <c r="EV191" s="137" t="s">
        <v>1023</v>
      </c>
      <c r="EW191" s="137" t="s">
        <v>1023</v>
      </c>
      <c r="EX191" s="137" t="s">
        <v>1023</v>
      </c>
      <c r="EY191" s="137" t="s">
        <v>1023</v>
      </c>
      <c r="EZ191" s="137" t="s">
        <v>1023</v>
      </c>
      <c r="FA191" s="137" t="s">
        <v>1023</v>
      </c>
      <c r="FB191" s="186" t="s">
        <v>1275</v>
      </c>
      <c r="FC191" s="137"/>
      <c r="FD191" s="137"/>
      <c r="FE191" s="137"/>
      <c r="FF191" s="137"/>
      <c r="FG191" s="137"/>
      <c r="FH191" s="190"/>
      <c r="FI191" s="190"/>
      <c r="FJ191" s="372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 s="5"/>
      <c r="HO191" s="5"/>
      <c r="HP191" s="17"/>
      <c r="HQ191" s="23"/>
      <c r="HR191" s="23"/>
      <c r="HS191" s="23"/>
      <c r="HT191" s="17"/>
      <c r="HU191" s="17"/>
      <c r="HV191" s="24"/>
      <c r="HW191" s="24"/>
      <c r="HX191" s="24"/>
      <c r="HY191" s="24"/>
      <c r="HZ191" s="24"/>
      <c r="IA191" s="24"/>
      <c r="IB191" s="24"/>
      <c r="IC191" s="24"/>
      <c r="ID191" s="24"/>
      <c r="IE191" s="24"/>
      <c r="IF191" s="24"/>
      <c r="IG191" s="24"/>
      <c r="IH191" s="24"/>
      <c r="II191" s="24"/>
      <c r="IJ191" s="24"/>
      <c r="IK191" s="24"/>
      <c r="IL191" s="24"/>
      <c r="IM191" s="24"/>
      <c r="IN191" s="25"/>
      <c r="IO191" s="25"/>
      <c r="IP191" s="294"/>
      <c r="IQ191" s="24"/>
      <c r="IR191" s="24"/>
      <c r="IS191" s="170"/>
      <c r="IT191" s="170"/>
      <c r="IU191" s="170"/>
      <c r="IV191" s="274"/>
      <c r="IW191" s="170"/>
      <c r="IX191" s="170"/>
      <c r="IY191"/>
      <c r="IZ191"/>
      <c r="JA191" s="170"/>
      <c r="JB191" s="170"/>
      <c r="JC191" s="170"/>
      <c r="JD191" s="170"/>
      <c r="JE191" s="170"/>
      <c r="JF191" s="276"/>
      <c r="JG191" s="170"/>
      <c r="JH191" s="170"/>
      <c r="JI191" s="170"/>
      <c r="JJ191"/>
      <c r="JK191"/>
      <c r="JL191"/>
      <c r="JM191" s="279"/>
      <c r="JN191"/>
      <c r="JO191"/>
      <c r="JP191"/>
      <c r="JQ191"/>
      <c r="JR191" s="170"/>
      <c r="JS191" s="170"/>
      <c r="JT191" s="170"/>
      <c r="JU191" s="282"/>
      <c r="JV191" s="170"/>
      <c r="JW191" s="170"/>
      <c r="JX191"/>
      <c r="JY191" s="170"/>
      <c r="JZ191" s="170"/>
      <c r="KA191" s="170"/>
      <c r="KB191" s="170"/>
      <c r="KC191" s="170"/>
      <c r="KD191" s="170"/>
      <c r="KE191"/>
    </row>
    <row r="192" spans="1:291" s="4" customFormat="1" x14ac:dyDescent="0.25">
      <c r="A192" s="311"/>
      <c r="B192" s="15" t="s">
        <v>1466</v>
      </c>
      <c r="C192" s="17" t="s">
        <v>278</v>
      </c>
      <c r="D192" s="26" t="s">
        <v>285</v>
      </c>
      <c r="E192" s="88">
        <v>43753</v>
      </c>
      <c r="F192" s="23"/>
      <c r="G192" s="94"/>
      <c r="H192" s="51"/>
      <c r="I192" s="377">
        <v>1</v>
      </c>
      <c r="J192" s="20">
        <v>44172</v>
      </c>
      <c r="K192" s="100">
        <f t="shared" si="15"/>
        <v>13</v>
      </c>
      <c r="L192" s="121">
        <v>4</v>
      </c>
      <c r="M192" s="4" t="s">
        <v>289</v>
      </c>
      <c r="N192" s="19">
        <v>239</v>
      </c>
      <c r="O192" s="121">
        <v>2</v>
      </c>
      <c r="P192" s="16">
        <v>4</v>
      </c>
      <c r="Q192" s="11"/>
      <c r="R192" s="11"/>
      <c r="S192" s="11"/>
      <c r="T192" s="145">
        <v>14011</v>
      </c>
      <c r="U192" s="130"/>
      <c r="V192" s="130" t="s">
        <v>281</v>
      </c>
      <c r="W192" s="130" t="s">
        <v>1050</v>
      </c>
      <c r="X192" s="131">
        <v>9311214473</v>
      </c>
      <c r="Y192" s="129">
        <f ca="1">ROUNDDOWN(YEARFRAC(DATE(IF(VALUE(LEFT(X192,2))&lt;VALUE(RIGHT(YEAR(TODAY()),2)),"20","19")&amp;LEFT(X192,2),IF(VALUE(MID(X192,3,1))&gt;4,MID(X192,3,2)-50,MID(X192,3,2)),MID(X192,5,2)),Z192,1),0)</f>
        <v>27</v>
      </c>
      <c r="Z192" s="132">
        <v>44172</v>
      </c>
      <c r="AA192" s="129">
        <v>1</v>
      </c>
      <c r="AB192" s="133">
        <v>0</v>
      </c>
      <c r="AC192" s="134" t="s">
        <v>290</v>
      </c>
      <c r="AD192" s="135" t="s">
        <v>1025</v>
      </c>
      <c r="AE192" s="136"/>
      <c r="AF192" s="200">
        <v>28.1</v>
      </c>
      <c r="AG192" s="200">
        <v>9.1</v>
      </c>
      <c r="AH192" s="200">
        <v>62</v>
      </c>
      <c r="AI192" s="200">
        <v>0.7</v>
      </c>
      <c r="AJ192" s="200">
        <v>0.1</v>
      </c>
      <c r="AK192" s="200">
        <v>9.44</v>
      </c>
      <c r="AL192" s="137">
        <v>29.9</v>
      </c>
      <c r="AM192" s="137">
        <v>83.7</v>
      </c>
      <c r="AN192" s="137">
        <v>46.1</v>
      </c>
      <c r="AO192" s="137">
        <v>53.9</v>
      </c>
      <c r="AP192" s="137">
        <f>AN192/AO192</f>
        <v>0.85528756957328389</v>
      </c>
      <c r="AQ192" s="137">
        <v>4.37</v>
      </c>
      <c r="AR192" s="137">
        <v>12.4</v>
      </c>
      <c r="AS192" s="137">
        <v>3.83</v>
      </c>
      <c r="AT192" s="137">
        <v>18.5</v>
      </c>
      <c r="AU192" s="137">
        <v>14.2</v>
      </c>
      <c r="AV192" s="137">
        <v>18.5</v>
      </c>
      <c r="AW192" s="137">
        <v>19.899999999999999</v>
      </c>
      <c r="AX192" s="137">
        <v>47.9</v>
      </c>
      <c r="AY192" s="137">
        <v>25.8</v>
      </c>
      <c r="AZ192" s="137">
        <v>6.38</v>
      </c>
      <c r="BA192" s="137">
        <v>80.599999999999994</v>
      </c>
      <c r="BB192" s="137">
        <v>20.100000000000001</v>
      </c>
      <c r="BC192" s="137">
        <v>46.7</v>
      </c>
      <c r="BD192" s="137">
        <v>28.3</v>
      </c>
      <c r="BE192" s="137">
        <v>9.7200000000000006</v>
      </c>
      <c r="BF192" s="137">
        <f>DL192+DN192</f>
        <v>10.766999999999999</v>
      </c>
      <c r="BG192" s="137">
        <v>99</v>
      </c>
      <c r="BH192" s="138">
        <v>6436</v>
      </c>
      <c r="BI192" s="137">
        <v>5.32</v>
      </c>
      <c r="BJ192" s="137">
        <v>13.3</v>
      </c>
      <c r="BK192" s="137">
        <v>31.9</v>
      </c>
      <c r="BL192" s="137">
        <v>82.5</v>
      </c>
      <c r="BM192" s="139">
        <v>0</v>
      </c>
      <c r="BN192" s="137">
        <v>9.8000000000000007</v>
      </c>
      <c r="BO192" s="137">
        <v>92.33</v>
      </c>
      <c r="BP192" s="137">
        <v>5.74</v>
      </c>
      <c r="BQ192" s="137">
        <v>1.88</v>
      </c>
      <c r="BR192" s="138">
        <v>5767</v>
      </c>
      <c r="BS192" s="138">
        <f>CY192/9</f>
        <v>2254.6666666666665</v>
      </c>
      <c r="BT192" s="137">
        <v>83.6</v>
      </c>
      <c r="BU192" s="137">
        <v>25</v>
      </c>
      <c r="BV192" s="137">
        <v>59.1</v>
      </c>
      <c r="BW192" s="138">
        <v>2223</v>
      </c>
      <c r="BX192" s="137">
        <v>49.1</v>
      </c>
      <c r="BY192" s="137">
        <v>100</v>
      </c>
      <c r="BZ192" s="138">
        <v>3597</v>
      </c>
      <c r="CA192" s="138">
        <v>9135</v>
      </c>
      <c r="CB192" s="137">
        <v>0.97</v>
      </c>
      <c r="CC192" s="137">
        <v>0.21</v>
      </c>
      <c r="CD192" s="186" t="s">
        <v>1275</v>
      </c>
      <c r="CE192" s="186">
        <f>AL192+BN192+BV192+CC192+CB192</f>
        <v>99.98</v>
      </c>
      <c r="CF192" s="186" t="s">
        <v>1275</v>
      </c>
      <c r="CG192" s="186">
        <f>AM192+BI192+BE192+(DC192*100/AL192)+(CC192*100/AL192)</f>
        <v>99.549364548495006</v>
      </c>
      <c r="CH192" s="137">
        <v>7.13</v>
      </c>
      <c r="CI192" s="137">
        <f>CH192*100/AM192</f>
        <v>8.518518518518519</v>
      </c>
      <c r="CJ192" s="137">
        <v>20.6</v>
      </c>
      <c r="CK192" s="138">
        <f>CJ192*BI192*AL192*AK192/1000</f>
        <v>30.932999552000002</v>
      </c>
      <c r="CL192" s="137">
        <v>0.87</v>
      </c>
      <c r="CM192" s="137">
        <v>7.18</v>
      </c>
      <c r="CN192" s="186" t="s">
        <v>1275</v>
      </c>
      <c r="CO192" s="137">
        <v>0.52</v>
      </c>
      <c r="CP192" s="137">
        <v>6.7</v>
      </c>
      <c r="CQ192" s="137">
        <v>21.9</v>
      </c>
      <c r="CR192" s="137">
        <v>35.200000000000003</v>
      </c>
      <c r="CS192" s="137">
        <v>19.899999999999999</v>
      </c>
      <c r="CT192" s="137">
        <v>23</v>
      </c>
      <c r="CU192" s="137">
        <v>88.4</v>
      </c>
      <c r="CV192" s="137">
        <v>23.5</v>
      </c>
      <c r="CW192" s="137"/>
      <c r="CX192" s="186" t="s">
        <v>1275</v>
      </c>
      <c r="CY192" s="133">
        <v>20292</v>
      </c>
      <c r="CZ192" s="137">
        <v>4.74</v>
      </c>
      <c r="DA192" s="137">
        <v>35.200000000000003</v>
      </c>
      <c r="DB192" s="186" t="s">
        <v>1275</v>
      </c>
      <c r="DC192" s="139">
        <v>3.2000000000000001E-2</v>
      </c>
      <c r="DD192" s="138">
        <v>14426</v>
      </c>
      <c r="DE192" s="137">
        <v>19.399999999999999</v>
      </c>
      <c r="DF192" s="137">
        <v>21.1</v>
      </c>
      <c r="DG192" s="137">
        <v>5.38</v>
      </c>
      <c r="DH192" s="137">
        <f>DG192-CC192</f>
        <v>5.17</v>
      </c>
      <c r="DI192" s="137"/>
      <c r="DJ192" s="186" t="s">
        <v>1275</v>
      </c>
      <c r="DK192" s="137">
        <v>0.73</v>
      </c>
      <c r="DL192" s="137">
        <v>10.7</v>
      </c>
      <c r="DM192" s="137">
        <v>88.5</v>
      </c>
      <c r="DN192" s="137">
        <v>6.7000000000000004E-2</v>
      </c>
      <c r="DO192" s="137">
        <v>29.2</v>
      </c>
      <c r="DP192" s="137">
        <v>99.7</v>
      </c>
      <c r="DQ192" s="138">
        <v>1591</v>
      </c>
      <c r="DR192" s="133"/>
      <c r="DS192" s="186" t="s">
        <v>1275</v>
      </c>
      <c r="DT192" s="133">
        <f>DU192*5</f>
        <v>13880</v>
      </c>
      <c r="DU192" s="138">
        <v>2776</v>
      </c>
      <c r="DV192" s="138">
        <v>1044</v>
      </c>
      <c r="DW192" s="138">
        <v>725</v>
      </c>
      <c r="DX192" s="186" t="s">
        <v>1275</v>
      </c>
      <c r="DY192" s="138">
        <f>AK192*AN192*AM192*AL192/1000</f>
        <v>1089.1045339199998</v>
      </c>
      <c r="DZ192" s="138">
        <f>AK192*AM192*AO192*AL192/1000</f>
        <v>1273.3781860799998</v>
      </c>
      <c r="EA192" s="137"/>
      <c r="EB192" s="137"/>
      <c r="EC192" s="137"/>
      <c r="ED192" s="137"/>
      <c r="EE192" s="137"/>
      <c r="EF192" s="186" t="s">
        <v>1275</v>
      </c>
      <c r="EG192" s="137" t="s">
        <v>1023</v>
      </c>
      <c r="EH192" s="137" t="s">
        <v>1023</v>
      </c>
      <c r="EI192" s="137" t="s">
        <v>1023</v>
      </c>
      <c r="EJ192" s="137" t="s">
        <v>1023</v>
      </c>
      <c r="EK192" s="137" t="s">
        <v>1023</v>
      </c>
      <c r="EL192" s="137" t="s">
        <v>1023</v>
      </c>
      <c r="EM192" s="137" t="s">
        <v>1023</v>
      </c>
      <c r="EN192" s="137" t="s">
        <v>1023</v>
      </c>
      <c r="EO192" s="137" t="s">
        <v>1023</v>
      </c>
      <c r="EP192" s="137" t="s">
        <v>1023</v>
      </c>
      <c r="EQ192" s="137" t="s">
        <v>1023</v>
      </c>
      <c r="ER192" s="137" t="s">
        <v>1023</v>
      </c>
      <c r="ES192" s="137" t="s">
        <v>1023</v>
      </c>
      <c r="ET192" s="137" t="s">
        <v>1023</v>
      </c>
      <c r="EU192" s="137" t="s">
        <v>1023</v>
      </c>
      <c r="EV192" s="137" t="s">
        <v>1023</v>
      </c>
      <c r="EW192" s="137" t="s">
        <v>1023</v>
      </c>
      <c r="EX192" s="137" t="s">
        <v>1023</v>
      </c>
      <c r="EY192" s="137" t="s">
        <v>1023</v>
      </c>
      <c r="EZ192" s="137" t="s">
        <v>1023</v>
      </c>
      <c r="FA192" s="137" t="s">
        <v>1023</v>
      </c>
      <c r="FB192" s="186" t="s">
        <v>1275</v>
      </c>
      <c r="FC192" s="137"/>
      <c r="FD192" s="137"/>
      <c r="FE192" s="137"/>
      <c r="FF192" s="137"/>
      <c r="FG192" s="137"/>
      <c r="FH192" s="190"/>
      <c r="FI192" s="190"/>
      <c r="FJ192" s="380" t="s">
        <v>289</v>
      </c>
      <c r="FK192" t="s">
        <v>1658</v>
      </c>
      <c r="FL192" t="s">
        <v>1667</v>
      </c>
      <c r="FM192" t="s">
        <v>1659</v>
      </c>
      <c r="FN192" t="s">
        <v>1659</v>
      </c>
      <c r="FO192" t="s">
        <v>1662</v>
      </c>
      <c r="FP192" t="s">
        <v>1659</v>
      </c>
      <c r="FQ192" t="s">
        <v>1659</v>
      </c>
      <c r="FR192" t="s">
        <v>1667</v>
      </c>
      <c r="FS192" t="s">
        <v>1666</v>
      </c>
      <c r="FT192" t="s">
        <v>1665</v>
      </c>
      <c r="FU192" t="s">
        <v>1663</v>
      </c>
      <c r="FV192" t="s">
        <v>33</v>
      </c>
      <c r="FW192" t="s">
        <v>1659</v>
      </c>
      <c r="FX192" t="s">
        <v>1661</v>
      </c>
      <c r="FY192" t="s">
        <v>1661</v>
      </c>
      <c r="FZ192" t="s">
        <v>1658</v>
      </c>
      <c r="GA192" t="s">
        <v>33</v>
      </c>
      <c r="GB192" t="s">
        <v>1659</v>
      </c>
      <c r="GC192" t="s">
        <v>1660</v>
      </c>
      <c r="GD192" t="s">
        <v>33</v>
      </c>
      <c r="GE192" t="s">
        <v>1660</v>
      </c>
      <c r="GF192" t="s">
        <v>86</v>
      </c>
      <c r="GG192" t="s">
        <v>33</v>
      </c>
      <c r="GH192" t="s">
        <v>1663</v>
      </c>
      <c r="GI192" t="s">
        <v>1661</v>
      </c>
      <c r="GJ192" t="s">
        <v>33</v>
      </c>
      <c r="GK192" t="s">
        <v>33</v>
      </c>
      <c r="GL192" t="s">
        <v>86</v>
      </c>
      <c r="GM192" t="s">
        <v>1659</v>
      </c>
      <c r="GN192" t="s">
        <v>1659</v>
      </c>
      <c r="GO192" t="s">
        <v>1662</v>
      </c>
      <c r="GP192" t="s">
        <v>86</v>
      </c>
      <c r="GQ192" t="s">
        <v>1662</v>
      </c>
      <c r="GR192" t="s">
        <v>33</v>
      </c>
      <c r="GS192" t="s">
        <v>1659</v>
      </c>
      <c r="GT192" t="s">
        <v>1666</v>
      </c>
      <c r="GU192" t="s">
        <v>1661</v>
      </c>
      <c r="GV192" t="s">
        <v>1662</v>
      </c>
      <c r="GW192" t="s">
        <v>1662</v>
      </c>
      <c r="GX192" t="s">
        <v>33</v>
      </c>
      <c r="GY192" t="s">
        <v>1660</v>
      </c>
      <c r="GZ192" s="37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 s="5"/>
      <c r="HP192" s="17"/>
      <c r="HQ192" s="23"/>
      <c r="HR192" s="23"/>
      <c r="HS192" s="23"/>
      <c r="HT192" s="17"/>
      <c r="HU192" s="17"/>
      <c r="HV192" s="24"/>
      <c r="HW192" s="24"/>
      <c r="HX192" s="24"/>
      <c r="HY192" s="24"/>
      <c r="HZ192" s="24"/>
      <c r="IA192" s="24"/>
      <c r="IB192" s="24"/>
      <c r="IC192" s="24"/>
      <c r="ID192" s="24"/>
      <c r="IE192" s="24"/>
      <c r="IF192" s="24"/>
      <c r="IG192" s="24"/>
      <c r="IH192" s="24"/>
      <c r="II192" s="24"/>
      <c r="IJ192" s="24"/>
      <c r="IK192" s="24"/>
      <c r="IL192" s="24"/>
      <c r="IM192" s="24"/>
      <c r="IN192" s="25"/>
      <c r="IO192" s="25"/>
      <c r="IP192" s="294"/>
      <c r="IQ192" s="24"/>
      <c r="IR192" s="24"/>
      <c r="IS192" s="170"/>
      <c r="IT192" s="170"/>
      <c r="IU192" s="170"/>
      <c r="IV192" s="274"/>
      <c r="IW192" s="170"/>
      <c r="IX192" s="170"/>
      <c r="IY192"/>
      <c r="IZ192"/>
      <c r="JA192" s="170"/>
      <c r="JB192" s="170"/>
      <c r="JC192" s="170"/>
      <c r="JD192" s="170"/>
      <c r="JE192" s="170"/>
      <c r="JF192" s="276"/>
      <c r="JG192" s="170"/>
      <c r="JH192" s="170"/>
      <c r="JI192" s="170"/>
      <c r="JJ192"/>
      <c r="JK192"/>
      <c r="JL192"/>
      <c r="JM192" s="279"/>
      <c r="JN192"/>
      <c r="JO192"/>
      <c r="JP192"/>
      <c r="JQ192"/>
      <c r="JR192" s="170"/>
      <c r="JS192" s="170"/>
      <c r="JT192" s="170"/>
      <c r="JU192" s="282"/>
      <c r="JV192" s="170"/>
      <c r="JW192" s="170"/>
      <c r="JX192"/>
      <c r="JY192" s="170"/>
      <c r="JZ192" s="170"/>
      <c r="KA192" s="170"/>
      <c r="KB192" s="170"/>
      <c r="KC192" s="170"/>
      <c r="KD192" s="170"/>
      <c r="KE192"/>
    </row>
    <row r="193" spans="1:291" s="4" customFormat="1" x14ac:dyDescent="0.25">
      <c r="A193" s="311"/>
      <c r="B193" s="15" t="s">
        <v>1466</v>
      </c>
      <c r="C193" s="17" t="s">
        <v>278</v>
      </c>
      <c r="D193" s="26" t="s">
        <v>285</v>
      </c>
      <c r="E193" s="88">
        <v>43753</v>
      </c>
      <c r="F193" s="27">
        <v>44371</v>
      </c>
      <c r="G193" s="94">
        <f>DATEDIF(E193, F193, "m")</f>
        <v>20</v>
      </c>
      <c r="H193" s="16">
        <v>1</v>
      </c>
      <c r="I193" s="377">
        <v>0</v>
      </c>
      <c r="J193" s="20">
        <v>44371</v>
      </c>
      <c r="K193" s="100">
        <f t="shared" si="15"/>
        <v>20</v>
      </c>
      <c r="L193" s="121">
        <v>5</v>
      </c>
      <c r="M193" s="4" t="s">
        <v>291</v>
      </c>
      <c r="N193" s="19"/>
      <c r="O193" s="22">
        <v>3</v>
      </c>
      <c r="P193" s="16">
        <v>3</v>
      </c>
      <c r="Q193" s="11"/>
      <c r="R193" s="11"/>
      <c r="S193" s="11"/>
      <c r="T193" s="145">
        <v>15614</v>
      </c>
      <c r="U193" s="130" t="s">
        <v>281</v>
      </c>
      <c r="V193" s="130" t="s">
        <v>281</v>
      </c>
      <c r="W193" s="130" t="s">
        <v>1050</v>
      </c>
      <c r="X193" s="129">
        <v>9311214473</v>
      </c>
      <c r="Y193" s="129">
        <f ca="1">ROUNDDOWN(YEARFRAC(DATE(IF(VALUE(LEFT(X193,2))&lt;VALUE(RIGHT(YEAR(TODAY()),2)),"20","19")&amp;LEFT(X193,2),IF(VALUE(MID(X193,3,1))&gt;4,MID(X193,3,2)-50,MID(X193,3,2)),MID(X193,5,2)),Z193,1),0)</f>
        <v>27</v>
      </c>
      <c r="Z193" s="132">
        <v>44371</v>
      </c>
      <c r="AA193" s="129">
        <v>2</v>
      </c>
      <c r="AB193" s="133">
        <v>6</v>
      </c>
      <c r="AC193" s="134" t="s">
        <v>53</v>
      </c>
      <c r="AD193" s="135" t="s">
        <v>1022</v>
      </c>
      <c r="AE193" s="136"/>
      <c r="AF193" s="185">
        <v>28.3</v>
      </c>
      <c r="AG193" s="185">
        <v>9.3000000000000007</v>
      </c>
      <c r="AH193" s="185">
        <v>61.3</v>
      </c>
      <c r="AI193" s="185">
        <v>0.9</v>
      </c>
      <c r="AJ193" s="185">
        <v>0.2</v>
      </c>
      <c r="AK193" s="185">
        <v>10.27</v>
      </c>
      <c r="AL193" s="133">
        <v>17.2</v>
      </c>
      <c r="AM193" s="137">
        <v>73.900000000000006</v>
      </c>
      <c r="AN193" s="137">
        <v>40.9</v>
      </c>
      <c r="AO193" s="137">
        <v>59.1</v>
      </c>
      <c r="AP193" s="137">
        <f>AN193/AO193</f>
        <v>0.69204737732656507</v>
      </c>
      <c r="AQ193" s="137">
        <v>2.33</v>
      </c>
      <c r="AR193" s="137">
        <v>7.08</v>
      </c>
      <c r="AS193" s="137">
        <v>1.21</v>
      </c>
      <c r="AT193" s="137">
        <v>4.4400000000000004</v>
      </c>
      <c r="AU193" s="137">
        <v>13.6</v>
      </c>
      <c r="AV193" s="137">
        <v>10.8</v>
      </c>
      <c r="AW193" s="137">
        <v>28.6</v>
      </c>
      <c r="AX193" s="137">
        <v>54.6</v>
      </c>
      <c r="AY193" s="137">
        <v>15.6</v>
      </c>
      <c r="AZ193" s="137">
        <v>1.1399999999999999</v>
      </c>
      <c r="BA193" s="137">
        <v>83.5</v>
      </c>
      <c r="BB193" s="137">
        <v>24.4</v>
      </c>
      <c r="BC193" s="137">
        <v>62.4</v>
      </c>
      <c r="BD193" s="137">
        <v>56.9</v>
      </c>
      <c r="BE193" s="137">
        <v>12.6</v>
      </c>
      <c r="BF193" s="137">
        <f>DL193+DN193</f>
        <v>11.5</v>
      </c>
      <c r="BG193" s="137">
        <v>99.2</v>
      </c>
      <c r="BH193" s="138">
        <v>6632.3076923076924</v>
      </c>
      <c r="BI193" s="137">
        <v>11.3</v>
      </c>
      <c r="BJ193" s="137">
        <v>3.23</v>
      </c>
      <c r="BK193" s="137">
        <v>22.1</v>
      </c>
      <c r="BL193" s="137">
        <v>68.400000000000006</v>
      </c>
      <c r="BM193" s="139">
        <v>0</v>
      </c>
      <c r="BN193" s="137">
        <v>4.9000000000000004</v>
      </c>
      <c r="BO193" s="137">
        <v>92.43</v>
      </c>
      <c r="BP193" s="137">
        <v>4.66</v>
      </c>
      <c r="BQ193" s="137">
        <v>2.95</v>
      </c>
      <c r="BR193" s="138">
        <v>3674</v>
      </c>
      <c r="BS193" s="138">
        <f>CY193/9</f>
        <v>2723.3333333333335</v>
      </c>
      <c r="BT193" s="137">
        <v>88</v>
      </c>
      <c r="BU193" s="137">
        <v>27.8</v>
      </c>
      <c r="BV193" s="137">
        <v>75.7</v>
      </c>
      <c r="BW193" s="138">
        <v>1705</v>
      </c>
      <c r="BX193" s="137">
        <v>61.1</v>
      </c>
      <c r="BY193" s="137">
        <v>99.8</v>
      </c>
      <c r="BZ193" s="138">
        <v>6129</v>
      </c>
      <c r="CA193" s="138">
        <v>11840</v>
      </c>
      <c r="CB193" s="137">
        <v>1.9</v>
      </c>
      <c r="CC193" s="137">
        <v>0.25</v>
      </c>
      <c r="CD193" s="186" t="s">
        <v>1275</v>
      </c>
      <c r="CE193" s="186">
        <f>AL193+BN193+BV193+CC193+CB193</f>
        <v>99.950000000000017</v>
      </c>
      <c r="CF193" s="186" t="s">
        <v>1275</v>
      </c>
      <c r="CG193" s="186">
        <f>AM193+BI193+BE193+(DC193*100/AL193)+(CC193*100/AL193)</f>
        <v>99.281686046511624</v>
      </c>
      <c r="CH193" s="137">
        <v>5.86</v>
      </c>
      <c r="CI193" s="137">
        <f>CH193*100/AM193</f>
        <v>7.9296346414073069</v>
      </c>
      <c r="CJ193" s="137">
        <v>34.1</v>
      </c>
      <c r="CK193" s="138">
        <f>CJ193*BI193*AL193*AK193/1000</f>
        <v>68.06623252</v>
      </c>
      <c r="CL193" s="137">
        <v>2.48</v>
      </c>
      <c r="CM193" s="137">
        <v>13</v>
      </c>
      <c r="CN193" s="186" t="s">
        <v>1275</v>
      </c>
      <c r="CO193" s="137">
        <v>0.3</v>
      </c>
      <c r="CP193" s="137">
        <v>9.1300000000000008</v>
      </c>
      <c r="CQ193" s="137">
        <v>18.100000000000001</v>
      </c>
      <c r="CR193" s="137">
        <v>46.3</v>
      </c>
      <c r="CS193" s="137">
        <v>17.399999999999999</v>
      </c>
      <c r="CT193" s="137">
        <v>18.2</v>
      </c>
      <c r="CU193" s="137">
        <v>84.7</v>
      </c>
      <c r="CV193" s="137">
        <v>7.87</v>
      </c>
      <c r="CW193" s="137"/>
      <c r="CX193" s="186" t="s">
        <v>1275</v>
      </c>
      <c r="CY193" s="133">
        <v>24510</v>
      </c>
      <c r="CZ193" s="137">
        <v>5.12</v>
      </c>
      <c r="DA193" s="137">
        <v>35.299999999999997</v>
      </c>
      <c r="DB193" s="186" t="s">
        <v>1275</v>
      </c>
      <c r="DC193" s="139">
        <v>4.8500000000000001E-3</v>
      </c>
      <c r="DD193" s="138">
        <v>11272</v>
      </c>
      <c r="DE193" s="137">
        <v>30.8</v>
      </c>
      <c r="DF193" s="137">
        <v>37.700000000000003</v>
      </c>
      <c r="DG193" s="137">
        <v>2.41</v>
      </c>
      <c r="DH193" s="137">
        <f>DG193-CC193</f>
        <v>2.16</v>
      </c>
      <c r="DI193" s="137">
        <v>56.9</v>
      </c>
      <c r="DJ193" s="186" t="s">
        <v>1275</v>
      </c>
      <c r="DK193" s="137">
        <v>5.2999999999999999E-2</v>
      </c>
      <c r="DL193" s="137">
        <v>11.5</v>
      </c>
      <c r="DM193" s="137">
        <v>88.4</v>
      </c>
      <c r="DN193" s="137">
        <v>0</v>
      </c>
      <c r="DO193" s="137">
        <v>34.4</v>
      </c>
      <c r="DP193" s="137">
        <v>99.1</v>
      </c>
      <c r="DQ193" s="138">
        <v>806</v>
      </c>
      <c r="DR193" s="133"/>
      <c r="DS193" s="186" t="s">
        <v>1275</v>
      </c>
      <c r="DT193" s="133">
        <f>DU193*5</f>
        <v>11995</v>
      </c>
      <c r="DU193" s="138">
        <v>2399</v>
      </c>
      <c r="DV193" s="138">
        <v>684</v>
      </c>
      <c r="DW193" s="138">
        <v>395</v>
      </c>
      <c r="DX193" s="186" t="s">
        <v>1275</v>
      </c>
      <c r="DY193" s="138">
        <f>AK193*AN193*AM193*AL193/1000</f>
        <v>533.90825644000006</v>
      </c>
      <c r="DZ193" s="138">
        <f>AK193*AM193*AO193*AL193/1000</f>
        <v>771.49090355999999</v>
      </c>
      <c r="EA193" s="137"/>
      <c r="EB193" s="137"/>
      <c r="EC193" s="137"/>
      <c r="ED193" s="137"/>
      <c r="EE193" s="137"/>
      <c r="EF193" s="186" t="s">
        <v>1275</v>
      </c>
      <c r="EG193" s="137" t="s">
        <v>1023</v>
      </c>
      <c r="EH193" s="137" t="s">
        <v>1023</v>
      </c>
      <c r="EI193" s="137" t="s">
        <v>1023</v>
      </c>
      <c r="EJ193" s="137" t="s">
        <v>1023</v>
      </c>
      <c r="EK193" s="137" t="s">
        <v>1023</v>
      </c>
      <c r="EL193" s="137" t="s">
        <v>1023</v>
      </c>
      <c r="EM193" s="137" t="s">
        <v>1023</v>
      </c>
      <c r="EN193" s="137" t="s">
        <v>1023</v>
      </c>
      <c r="EO193" s="137" t="s">
        <v>1023</v>
      </c>
      <c r="EP193" s="137" t="s">
        <v>1023</v>
      </c>
      <c r="EQ193" s="137" t="s">
        <v>1023</v>
      </c>
      <c r="ER193" s="137" t="s">
        <v>1023</v>
      </c>
      <c r="ES193" s="137" t="s">
        <v>1023</v>
      </c>
      <c r="ET193" s="137" t="s">
        <v>1023</v>
      </c>
      <c r="EU193" s="137" t="s">
        <v>1023</v>
      </c>
      <c r="EV193" s="137" t="s">
        <v>1023</v>
      </c>
      <c r="EW193" s="137" t="s">
        <v>1023</v>
      </c>
      <c r="EX193" s="137" t="s">
        <v>1023</v>
      </c>
      <c r="EY193" s="137" t="s">
        <v>1023</v>
      </c>
      <c r="EZ193" s="137" t="s">
        <v>1023</v>
      </c>
      <c r="FA193" s="137" t="s">
        <v>1023</v>
      </c>
      <c r="FB193" s="186" t="s">
        <v>1275</v>
      </c>
      <c r="FC193" s="137"/>
      <c r="FD193" s="137"/>
      <c r="FE193" s="137"/>
      <c r="FF193" s="137"/>
      <c r="FG193" s="137"/>
      <c r="FH193" s="190"/>
      <c r="FI193" s="190"/>
      <c r="FJ193" s="372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 s="371" t="s">
        <v>291</v>
      </c>
      <c r="HA193" s="369" t="s">
        <v>1717</v>
      </c>
      <c r="HB193" s="356">
        <v>78.009999999999991</v>
      </c>
      <c r="HC193" s="356">
        <v>128.92999999999998</v>
      </c>
      <c r="HD193" s="356">
        <v>210.62</v>
      </c>
      <c r="HE193" s="356">
        <v>451.08</v>
      </c>
      <c r="HF193" s="356">
        <v>663.83</v>
      </c>
      <c r="HG193" s="356">
        <v>194.31</v>
      </c>
      <c r="HH193" s="356">
        <v>164.39000000000001</v>
      </c>
      <c r="HI193" s="356">
        <v>309.25</v>
      </c>
      <c r="HJ193" s="356">
        <v>219.88</v>
      </c>
      <c r="HK193" s="356">
        <v>459.46</v>
      </c>
      <c r="HL193" s="356">
        <v>80.070000000000007</v>
      </c>
      <c r="HM193" s="356">
        <v>82.79</v>
      </c>
      <c r="HN193" s="357">
        <v>943.53</v>
      </c>
      <c r="HO193" s="5" t="s">
        <v>281</v>
      </c>
      <c r="HP193" s="121">
        <v>26</v>
      </c>
      <c r="HQ193" s="27">
        <v>43753</v>
      </c>
      <c r="HR193" s="27"/>
      <c r="HS193" s="27">
        <v>44371</v>
      </c>
      <c r="HT193" s="121">
        <v>18</v>
      </c>
      <c r="HU193" s="121">
        <v>1</v>
      </c>
      <c r="HV193" s="121">
        <v>0</v>
      </c>
      <c r="HW193" s="121">
        <v>0</v>
      </c>
      <c r="HX193" s="121">
        <v>0</v>
      </c>
      <c r="HY193" s="121">
        <v>1</v>
      </c>
      <c r="HZ193" s="121">
        <v>0</v>
      </c>
      <c r="IA193" s="121">
        <v>0</v>
      </c>
      <c r="IB193" s="121">
        <v>0</v>
      </c>
      <c r="IC193" s="121">
        <v>0</v>
      </c>
      <c r="ID193" s="121">
        <v>0</v>
      </c>
      <c r="IE193" s="4" t="s">
        <v>69</v>
      </c>
      <c r="IF193" s="121">
        <v>0</v>
      </c>
      <c r="IG193" s="19"/>
      <c r="II193" s="121">
        <v>0</v>
      </c>
      <c r="IJ193" s="4" t="s">
        <v>63</v>
      </c>
      <c r="IN193" s="121">
        <v>0</v>
      </c>
      <c r="IP193" s="294"/>
      <c r="IQ193" s="24"/>
      <c r="IR193" s="24"/>
      <c r="IS193" s="170"/>
      <c r="IT193" s="170"/>
      <c r="IU193" s="170"/>
      <c r="IV193" s="274"/>
      <c r="IW193" s="170"/>
      <c r="IX193" s="170"/>
      <c r="IY193"/>
      <c r="IZ193"/>
      <c r="JA193" s="170"/>
      <c r="JB193" s="170"/>
      <c r="JC193" s="170"/>
      <c r="JD193" s="170"/>
      <c r="JE193" s="170"/>
      <c r="JF193" s="276"/>
      <c r="JG193" s="170"/>
      <c r="JH193" s="170"/>
      <c r="JI193" s="170"/>
      <c r="JJ193"/>
      <c r="JK193"/>
      <c r="JL193"/>
      <c r="JM193" s="279"/>
      <c r="JN193"/>
      <c r="JO193"/>
      <c r="JP193"/>
      <c r="JQ193"/>
      <c r="JR193" s="170"/>
      <c r="JS193" s="170"/>
      <c r="JT193" s="170"/>
      <c r="JU193" s="282"/>
      <c r="JV193" s="170"/>
      <c r="JW193" s="170"/>
      <c r="JX193"/>
      <c r="JY193" s="170"/>
      <c r="JZ193" s="170"/>
      <c r="KA193" s="170"/>
      <c r="KB193" s="170"/>
      <c r="KC193" s="170"/>
      <c r="KD193" s="170"/>
      <c r="KE193"/>
    </row>
    <row r="194" spans="1:291" s="4" customFormat="1" x14ac:dyDescent="0.25">
      <c r="A194" s="311"/>
      <c r="B194" s="15" t="s">
        <v>1466</v>
      </c>
      <c r="C194" s="17" t="s">
        <v>278</v>
      </c>
      <c r="D194" s="26" t="s">
        <v>285</v>
      </c>
      <c r="E194" s="88">
        <v>43753</v>
      </c>
      <c r="F194" s="23"/>
      <c r="G194" s="94"/>
      <c r="H194" s="51"/>
      <c r="I194" s="377">
        <v>0</v>
      </c>
      <c r="J194" s="20">
        <v>44371</v>
      </c>
      <c r="K194" s="100">
        <f t="shared" si="15"/>
        <v>20</v>
      </c>
      <c r="L194" s="121">
        <v>6</v>
      </c>
      <c r="M194" s="4" t="s">
        <v>292</v>
      </c>
      <c r="N194" s="19"/>
      <c r="O194" s="22"/>
      <c r="P194" s="16"/>
      <c r="Q194" s="11"/>
      <c r="R194" s="11"/>
      <c r="S194" s="11">
        <v>8</v>
      </c>
      <c r="T194" s="145"/>
      <c r="U194" s="130"/>
      <c r="V194" s="130"/>
      <c r="W194" s="130"/>
      <c r="X194" s="129"/>
      <c r="Y194" s="129"/>
      <c r="Z194" s="132"/>
      <c r="AA194" s="129"/>
      <c r="AB194" s="133"/>
      <c r="AC194" s="134"/>
      <c r="AD194" s="135"/>
      <c r="AE194" s="136"/>
      <c r="AF194" s="220"/>
      <c r="AG194" s="220"/>
      <c r="AH194" s="220"/>
      <c r="AI194" s="220"/>
      <c r="AJ194" s="220"/>
      <c r="AK194" s="220"/>
      <c r="AL194" s="133"/>
      <c r="AM194" s="137"/>
      <c r="AN194" s="137"/>
      <c r="AO194" s="137"/>
      <c r="AP194" s="137"/>
      <c r="AQ194" s="137"/>
      <c r="AR194" s="137"/>
      <c r="AS194" s="137"/>
      <c r="AT194" s="137"/>
      <c r="AU194" s="137"/>
      <c r="AV194" s="137"/>
      <c r="AW194" s="137"/>
      <c r="AX194" s="137"/>
      <c r="AY194" s="137"/>
      <c r="AZ194" s="137"/>
      <c r="BA194" s="137"/>
      <c r="BB194" s="137"/>
      <c r="BC194" s="137"/>
      <c r="BD194" s="137"/>
      <c r="BE194" s="137"/>
      <c r="BF194" s="137"/>
      <c r="BG194" s="137"/>
      <c r="BH194" s="138"/>
      <c r="BI194" s="137"/>
      <c r="BJ194" s="137"/>
      <c r="BK194" s="137"/>
      <c r="BL194" s="137"/>
      <c r="BM194" s="139"/>
      <c r="BN194" s="137"/>
      <c r="BO194" s="137"/>
      <c r="BP194" s="137"/>
      <c r="BQ194" s="137"/>
      <c r="BR194" s="138"/>
      <c r="BS194" s="138"/>
      <c r="BT194" s="137"/>
      <c r="BU194" s="137"/>
      <c r="BV194" s="137"/>
      <c r="BW194" s="138"/>
      <c r="BX194" s="137"/>
      <c r="BY194" s="137"/>
      <c r="BZ194" s="138"/>
      <c r="CA194" s="138"/>
      <c r="CB194" s="137"/>
      <c r="CC194" s="137"/>
      <c r="CD194" s="186"/>
      <c r="CE194" s="186"/>
      <c r="CF194" s="186"/>
      <c r="CG194" s="186"/>
      <c r="CH194" s="137"/>
      <c r="CI194" s="137"/>
      <c r="CJ194" s="137"/>
      <c r="CK194" s="138"/>
      <c r="CL194" s="137"/>
      <c r="CM194" s="137"/>
      <c r="CN194" s="186"/>
      <c r="CO194" s="137"/>
      <c r="CP194" s="137"/>
      <c r="CQ194" s="137"/>
      <c r="CR194" s="137"/>
      <c r="CS194" s="137"/>
      <c r="CT194" s="137"/>
      <c r="CU194" s="137"/>
      <c r="CV194" s="137"/>
      <c r="CW194" s="137"/>
      <c r="CX194" s="186"/>
      <c r="CY194" s="133"/>
      <c r="CZ194" s="137"/>
      <c r="DA194" s="137"/>
      <c r="DB194" s="186"/>
      <c r="DC194" s="139"/>
      <c r="DD194" s="138"/>
      <c r="DE194" s="137"/>
      <c r="DF194" s="137"/>
      <c r="DG194" s="137"/>
      <c r="DH194" s="137"/>
      <c r="DI194" s="137"/>
      <c r="DJ194" s="186"/>
      <c r="DK194" s="137"/>
      <c r="DL194" s="137"/>
      <c r="DM194" s="137"/>
      <c r="DN194" s="137"/>
      <c r="DO194" s="137"/>
      <c r="DP194" s="137"/>
      <c r="DQ194" s="138"/>
      <c r="DR194" s="133"/>
      <c r="DS194" s="186"/>
      <c r="DT194" s="133"/>
      <c r="DU194" s="138"/>
      <c r="DV194" s="138"/>
      <c r="DW194" s="138"/>
      <c r="DX194" s="186"/>
      <c r="DY194" s="138"/>
      <c r="DZ194" s="138"/>
      <c r="EA194" s="137"/>
      <c r="EB194" s="137"/>
      <c r="EC194" s="137"/>
      <c r="ED194" s="137"/>
      <c r="EE194" s="137"/>
      <c r="EF194" s="186"/>
      <c r="EG194" s="137"/>
      <c r="EH194" s="137"/>
      <c r="EI194" s="137"/>
      <c r="EJ194" s="137"/>
      <c r="EK194" s="137"/>
      <c r="EL194" s="137"/>
      <c r="EM194" s="137"/>
      <c r="EN194" s="137"/>
      <c r="EO194" s="137"/>
      <c r="EP194" s="137"/>
      <c r="EQ194" s="137"/>
      <c r="ER194" s="137"/>
      <c r="ES194" s="137"/>
      <c r="ET194" s="137"/>
      <c r="EU194" s="137"/>
      <c r="EV194" s="137"/>
      <c r="EW194" s="137"/>
      <c r="EX194" s="137"/>
      <c r="EY194" s="137"/>
      <c r="EZ194" s="137"/>
      <c r="FA194" s="137"/>
      <c r="FB194" s="186"/>
      <c r="FC194" s="137"/>
      <c r="FD194" s="137"/>
      <c r="FE194" s="137"/>
      <c r="FF194" s="137"/>
      <c r="FG194" s="137"/>
      <c r="FH194" s="190"/>
      <c r="FI194" s="190"/>
      <c r="FJ194" s="5"/>
      <c r="GZ194" s="372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 s="5"/>
      <c r="HP194" s="17"/>
      <c r="HQ194" s="23"/>
      <c r="HR194" s="23"/>
      <c r="HS194" s="23"/>
      <c r="HT194" s="17"/>
      <c r="HU194" s="17"/>
      <c r="HV194" s="24"/>
      <c r="HW194" s="24"/>
      <c r="HX194" s="24"/>
      <c r="HY194" s="24"/>
      <c r="HZ194" s="24"/>
      <c r="IA194" s="24"/>
      <c r="IB194" s="24"/>
      <c r="IC194" s="24"/>
      <c r="ID194" s="24"/>
      <c r="IE194" s="24"/>
      <c r="IF194" s="24"/>
      <c r="IG194" s="24"/>
      <c r="IH194" s="24"/>
      <c r="II194" s="24"/>
      <c r="IJ194" s="24"/>
      <c r="IK194" s="24"/>
      <c r="IL194" s="24"/>
      <c r="IM194" s="24"/>
      <c r="IN194" s="25"/>
      <c r="IO194" s="25"/>
      <c r="IP194" s="294"/>
      <c r="IQ194" s="24"/>
      <c r="IR194" s="24"/>
      <c r="IS194" s="170"/>
      <c r="IT194" s="170"/>
      <c r="IU194" s="170"/>
      <c r="IV194" s="274"/>
      <c r="IW194" s="170"/>
      <c r="IX194" s="170"/>
      <c r="IY194"/>
      <c r="IZ194"/>
      <c r="JA194" s="170"/>
      <c r="JB194" s="170"/>
      <c r="JC194" s="170"/>
      <c r="JD194" s="170"/>
      <c r="JE194" s="170"/>
      <c r="JF194" s="276"/>
      <c r="JG194" s="170"/>
      <c r="JH194" s="170"/>
      <c r="JI194" s="170"/>
      <c r="JJ194"/>
      <c r="JK194"/>
      <c r="JL194"/>
      <c r="JM194" s="279"/>
      <c r="JN194"/>
      <c r="JO194"/>
      <c r="JP194"/>
      <c r="JQ194"/>
      <c r="JR194" s="170"/>
      <c r="JS194" s="170"/>
      <c r="JT194" s="170"/>
      <c r="JU194" s="282"/>
      <c r="JV194" s="170"/>
      <c r="JW194" s="170"/>
      <c r="JX194"/>
      <c r="JY194" s="170"/>
      <c r="JZ194" s="170"/>
      <c r="KA194" s="170"/>
      <c r="KB194" s="170"/>
      <c r="KC194" s="170"/>
      <c r="KD194" s="170"/>
      <c r="KE194"/>
    </row>
    <row r="195" spans="1:291" s="4" customFormat="1" x14ac:dyDescent="0.25">
      <c r="A195" s="311"/>
      <c r="B195" s="15" t="s">
        <v>1466</v>
      </c>
      <c r="C195" s="17" t="s">
        <v>278</v>
      </c>
      <c r="D195" s="26" t="s">
        <v>285</v>
      </c>
      <c r="E195" s="88">
        <v>43753</v>
      </c>
      <c r="F195" s="23"/>
      <c r="G195" s="94"/>
      <c r="H195" s="51"/>
      <c r="I195" s="377">
        <v>0</v>
      </c>
      <c r="J195" s="20">
        <v>44718</v>
      </c>
      <c r="K195" s="100">
        <f t="shared" si="15"/>
        <v>31</v>
      </c>
      <c r="L195" s="85">
        <v>7</v>
      </c>
      <c r="M195" s="4" t="s">
        <v>293</v>
      </c>
      <c r="N195" s="19">
        <v>352</v>
      </c>
      <c r="O195" s="22">
        <v>4</v>
      </c>
      <c r="P195" s="16">
        <v>3</v>
      </c>
      <c r="Q195" s="11"/>
      <c r="R195" s="11"/>
      <c r="S195" s="11"/>
      <c r="T195" s="145">
        <v>17510</v>
      </c>
      <c r="U195" s="130"/>
      <c r="V195" s="130" t="s">
        <v>281</v>
      </c>
      <c r="W195" s="130" t="s">
        <v>1050</v>
      </c>
      <c r="X195" s="129">
        <v>9311214473</v>
      </c>
      <c r="Y195" s="129">
        <f ca="1">ROUNDDOWN(YEARFRAC(DATE(IF(VALUE(LEFT(X195,2))&lt;VALUE(RIGHT(YEAR(TODAY()),2)),"20","19")&amp;LEFT(X195,2),IF(VALUE(MID(X195,3,1))&gt;4,MID(X195,3,2)-50,MID(X195,3,2)),MID(X195,5,2)),Z195,1),0)</f>
        <v>28</v>
      </c>
      <c r="Z195" s="132">
        <v>44718</v>
      </c>
      <c r="AA195" s="129" t="e">
        <f>COUNTIFS(#REF!,X195)</f>
        <v>#REF!</v>
      </c>
      <c r="AB195" s="133">
        <f>DATEDIF(_xlfn.MINIFS(Z:Z,X:X,X195), Z195,  "m")</f>
        <v>24</v>
      </c>
      <c r="AC195" s="134" t="s">
        <v>294</v>
      </c>
      <c r="AD195" s="135" t="s">
        <v>1025</v>
      </c>
      <c r="AE195" s="136" t="s">
        <v>65</v>
      </c>
      <c r="AF195" s="198">
        <v>29.1</v>
      </c>
      <c r="AG195" s="198">
        <v>9.8000000000000007</v>
      </c>
      <c r="AH195" s="198">
        <v>58.8</v>
      </c>
      <c r="AI195" s="198">
        <v>1.9</v>
      </c>
      <c r="AJ195" s="198">
        <v>0.4</v>
      </c>
      <c r="AK195" s="199">
        <v>7.45</v>
      </c>
      <c r="AL195" s="133">
        <v>29.7</v>
      </c>
      <c r="AM195" s="137">
        <v>75.8</v>
      </c>
      <c r="AN195" s="137">
        <v>48.1</v>
      </c>
      <c r="AO195" s="137">
        <v>51.9</v>
      </c>
      <c r="AP195" s="137">
        <f>AN195/AO195</f>
        <v>0.92678227360308285</v>
      </c>
      <c r="AQ195" s="137">
        <v>3.75</v>
      </c>
      <c r="AR195" s="137">
        <v>9.0399999999999991</v>
      </c>
      <c r="AS195" s="137">
        <v>2.69</v>
      </c>
      <c r="AT195" s="137">
        <v>5</v>
      </c>
      <c r="AU195" s="137">
        <v>12.6</v>
      </c>
      <c r="AV195" s="137">
        <v>7.71</v>
      </c>
      <c r="AW195" s="137">
        <v>30</v>
      </c>
      <c r="AX195" s="137">
        <v>47.5</v>
      </c>
      <c r="AY195" s="137">
        <v>19.899999999999999</v>
      </c>
      <c r="AZ195" s="137">
        <v>2.57</v>
      </c>
      <c r="BA195" s="137">
        <v>90.8</v>
      </c>
      <c r="BB195" s="137">
        <v>23.5</v>
      </c>
      <c r="BC195" s="137">
        <v>59.1</v>
      </c>
      <c r="BD195" s="137">
        <v>32.1</v>
      </c>
      <c r="BE195" s="137">
        <v>8.36</v>
      </c>
      <c r="BF195" s="137">
        <f>DL195+DN195</f>
        <v>61.24</v>
      </c>
      <c r="BG195" s="137">
        <v>65.900000000000006</v>
      </c>
      <c r="BH195" s="138">
        <v>3553</v>
      </c>
      <c r="BI195" s="137">
        <v>16.7</v>
      </c>
      <c r="BJ195" s="137">
        <v>37.9</v>
      </c>
      <c r="BK195" s="137">
        <v>16.399999999999999</v>
      </c>
      <c r="BL195" s="137">
        <v>73.599999999999994</v>
      </c>
      <c r="BM195" s="139">
        <v>1.2999999999999999E-2</v>
      </c>
      <c r="BN195" s="137">
        <v>9.5</v>
      </c>
      <c r="BO195" s="137">
        <v>91.77000000000001</v>
      </c>
      <c r="BP195" s="137">
        <v>4.43</v>
      </c>
      <c r="BQ195" s="137">
        <v>3.8</v>
      </c>
      <c r="BR195" s="138">
        <v>5152</v>
      </c>
      <c r="BS195" s="138">
        <f>CY195/9</f>
        <v>2173.6666666666665</v>
      </c>
      <c r="BT195" s="137">
        <v>94.8</v>
      </c>
      <c r="BU195" s="137">
        <v>27.9</v>
      </c>
      <c r="BV195" s="137">
        <v>58.7</v>
      </c>
      <c r="BW195" s="138">
        <v>1575</v>
      </c>
      <c r="BX195" s="137">
        <v>74.7</v>
      </c>
      <c r="BY195" s="137">
        <v>52.3</v>
      </c>
      <c r="BZ195" s="138">
        <v>4878</v>
      </c>
      <c r="CA195" s="138">
        <v>11609.999999999998</v>
      </c>
      <c r="CB195" s="137">
        <v>1.83</v>
      </c>
      <c r="CC195" s="137">
        <v>0.22</v>
      </c>
      <c r="CD195" s="186" t="s">
        <v>1275</v>
      </c>
      <c r="CE195" s="186">
        <f>AL195+BN195+BV195+CC195+CB195</f>
        <v>99.95</v>
      </c>
      <c r="CF195" s="186" t="s">
        <v>1275</v>
      </c>
      <c r="CG195" s="186">
        <f>AM195+BI195+BE195+(DC195*100/AL195)+(CC195*100/AL195)</f>
        <v>101.81622895622897</v>
      </c>
      <c r="CH195" s="137">
        <v>7.71</v>
      </c>
      <c r="CI195" s="137">
        <f>CH195*100/AM195</f>
        <v>10.171503957783642</v>
      </c>
      <c r="CJ195" s="137">
        <v>32.1</v>
      </c>
      <c r="CK195" s="138">
        <f>CJ195*BI195*AL195*AK195/1000</f>
        <v>118.61352855</v>
      </c>
      <c r="CL195" s="137">
        <v>3.32</v>
      </c>
      <c r="CM195" s="137">
        <v>13.6</v>
      </c>
      <c r="CN195" s="186" t="s">
        <v>1275</v>
      </c>
      <c r="CO195" s="137">
        <v>1.08</v>
      </c>
      <c r="CP195" s="137">
        <v>8.6199999999999992</v>
      </c>
      <c r="CQ195" s="137">
        <v>2.2200000000000002</v>
      </c>
      <c r="CR195" s="137">
        <v>5.87</v>
      </c>
      <c r="CS195" s="137">
        <v>37.9</v>
      </c>
      <c r="CT195" s="137">
        <v>54</v>
      </c>
      <c r="CU195" s="137">
        <v>72.400000000000006</v>
      </c>
      <c r="CV195" s="137">
        <v>0.15</v>
      </c>
      <c r="CW195" s="137"/>
      <c r="CX195" s="186" t="s">
        <v>1275</v>
      </c>
      <c r="CY195" s="133">
        <v>19563</v>
      </c>
      <c r="CZ195" s="137">
        <v>1.46</v>
      </c>
      <c r="DA195" s="137">
        <v>17.5</v>
      </c>
      <c r="DB195" s="186" t="s">
        <v>1275</v>
      </c>
      <c r="DC195" s="139">
        <v>6.4000000000000001E-2</v>
      </c>
      <c r="DD195" s="138">
        <v>10541</v>
      </c>
      <c r="DE195" s="137">
        <v>32.1</v>
      </c>
      <c r="DF195" s="137">
        <v>33.5</v>
      </c>
      <c r="DG195" s="137">
        <v>4.26</v>
      </c>
      <c r="DH195" s="137">
        <f>DG195-CC195</f>
        <v>4.04</v>
      </c>
      <c r="DI195" s="137">
        <v>61.6</v>
      </c>
      <c r="DJ195" s="186" t="s">
        <v>1275</v>
      </c>
      <c r="DK195" s="137">
        <v>0.52</v>
      </c>
      <c r="DL195" s="137">
        <v>60.5</v>
      </c>
      <c r="DM195" s="137">
        <v>38.299999999999997</v>
      </c>
      <c r="DN195" s="137">
        <v>0.74</v>
      </c>
      <c r="DO195" s="137">
        <v>30</v>
      </c>
      <c r="DP195" s="137">
        <v>91.6</v>
      </c>
      <c r="DQ195" s="138">
        <v>847</v>
      </c>
      <c r="DR195" s="133"/>
      <c r="DS195" s="186" t="s">
        <v>1275</v>
      </c>
      <c r="DT195" s="133">
        <f>DU195*2</f>
        <v>9520</v>
      </c>
      <c r="DU195" s="138">
        <v>4760</v>
      </c>
      <c r="DV195" s="138">
        <v>1096</v>
      </c>
      <c r="DW195" s="138">
        <v>152</v>
      </c>
      <c r="DX195" s="186" t="s">
        <v>1275</v>
      </c>
      <c r="DY195" s="138">
        <f>AK195*AN195*AM195*AL195/1000</f>
        <v>806.72776469999997</v>
      </c>
      <c r="DZ195" s="138">
        <f>AK195*AM195*AO195*AL195/1000</f>
        <v>870.46093529999996</v>
      </c>
      <c r="EA195" s="137"/>
      <c r="EB195" s="137"/>
      <c r="EC195" s="137"/>
      <c r="ED195" s="137"/>
      <c r="EE195" s="137"/>
      <c r="EF195" s="186" t="s">
        <v>1275</v>
      </c>
      <c r="EG195" s="137" t="s">
        <v>1023</v>
      </c>
      <c r="EH195" s="137" t="s">
        <v>1023</v>
      </c>
      <c r="EI195" s="137" t="s">
        <v>1023</v>
      </c>
      <c r="EJ195" s="137" t="s">
        <v>1023</v>
      </c>
      <c r="EK195" s="137" t="s">
        <v>1023</v>
      </c>
      <c r="EL195" s="137" t="s">
        <v>1023</v>
      </c>
      <c r="EM195" s="137" t="s">
        <v>1023</v>
      </c>
      <c r="EN195" s="137" t="s">
        <v>1023</v>
      </c>
      <c r="EO195" s="137" t="s">
        <v>1023</v>
      </c>
      <c r="EP195" s="137" t="s">
        <v>1023</v>
      </c>
      <c r="EQ195" s="137" t="s">
        <v>1023</v>
      </c>
      <c r="ER195" s="137" t="s">
        <v>1023</v>
      </c>
      <c r="ES195" s="137" t="s">
        <v>1023</v>
      </c>
      <c r="ET195" s="137" t="s">
        <v>1023</v>
      </c>
      <c r="EU195" s="137" t="s">
        <v>1023</v>
      </c>
      <c r="EV195" s="137" t="s">
        <v>1023</v>
      </c>
      <c r="EW195" s="137" t="s">
        <v>1023</v>
      </c>
      <c r="EX195" s="137" t="s">
        <v>1023</v>
      </c>
      <c r="EY195" s="137" t="s">
        <v>1023</v>
      </c>
      <c r="EZ195" s="137" t="s">
        <v>1023</v>
      </c>
      <c r="FA195" s="137" t="s">
        <v>1023</v>
      </c>
      <c r="FB195" s="186" t="s">
        <v>1275</v>
      </c>
      <c r="FC195" s="137"/>
      <c r="FD195" s="137"/>
      <c r="FE195" s="137"/>
      <c r="FF195" s="137"/>
      <c r="FG195" s="137"/>
      <c r="FH195" s="190"/>
      <c r="FI195" s="190"/>
      <c r="FJ195" s="372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 s="372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 s="5"/>
      <c r="HP195" s="17"/>
      <c r="HQ195" s="23"/>
      <c r="HR195" s="23"/>
      <c r="HS195" s="23"/>
      <c r="HT195" s="17"/>
      <c r="HU195" s="17"/>
      <c r="HV195" s="24"/>
      <c r="HW195" s="24"/>
      <c r="HX195" s="24"/>
      <c r="HY195" s="24"/>
      <c r="HZ195" s="24"/>
      <c r="IA195" s="24"/>
      <c r="IB195" s="24"/>
      <c r="IC195" s="24"/>
      <c r="ID195" s="24"/>
      <c r="IE195" s="24"/>
      <c r="IF195" s="24"/>
      <c r="IG195" s="24"/>
      <c r="IH195" s="24"/>
      <c r="II195" s="24"/>
      <c r="IJ195" s="24"/>
      <c r="IK195" s="24"/>
      <c r="IL195" s="24"/>
      <c r="IM195" s="24"/>
      <c r="IN195" s="25"/>
      <c r="IO195" s="25"/>
      <c r="IP195" s="294"/>
      <c r="IQ195" s="24"/>
      <c r="IR195" s="24"/>
      <c r="IS195" s="170"/>
      <c r="IT195" s="170"/>
      <c r="IU195" s="170"/>
      <c r="IV195" s="274"/>
      <c r="IW195" s="170"/>
      <c r="IX195" s="170"/>
      <c r="IY195"/>
      <c r="IZ195"/>
      <c r="JA195" s="170"/>
      <c r="JB195" s="170"/>
      <c r="JC195" s="170"/>
      <c r="JD195" s="170"/>
      <c r="JE195" s="170"/>
      <c r="JF195" s="276"/>
      <c r="JG195" s="170"/>
      <c r="JH195" s="170"/>
      <c r="JI195" s="170"/>
      <c r="JJ195"/>
      <c r="JK195"/>
      <c r="JL195"/>
      <c r="JM195" s="279"/>
      <c r="JN195"/>
      <c r="JO195"/>
      <c r="JP195"/>
      <c r="JQ195"/>
      <c r="JR195" s="170"/>
      <c r="JS195" s="170"/>
      <c r="JT195" s="170"/>
      <c r="JU195" s="282"/>
      <c r="JV195" s="170"/>
      <c r="JW195" s="170"/>
      <c r="JX195"/>
      <c r="JY195" s="170"/>
      <c r="JZ195" s="170"/>
      <c r="KA195" s="170"/>
      <c r="KB195" s="170"/>
      <c r="KC195" s="170"/>
      <c r="KD195" s="170"/>
      <c r="KE195"/>
    </row>
    <row r="196" spans="1:291" s="4" customFormat="1" x14ac:dyDescent="0.25">
      <c r="A196" s="311"/>
      <c r="B196" s="15" t="s">
        <v>1466</v>
      </c>
      <c r="C196" s="17" t="s">
        <v>278</v>
      </c>
      <c r="D196" s="26" t="s">
        <v>285</v>
      </c>
      <c r="E196" s="88">
        <v>43753</v>
      </c>
      <c r="F196" s="23"/>
      <c r="G196" s="94"/>
      <c r="H196" s="51"/>
      <c r="I196" s="377" t="s">
        <v>1023</v>
      </c>
      <c r="J196" s="82">
        <v>45421</v>
      </c>
      <c r="K196" s="100">
        <f t="shared" si="15"/>
        <v>54</v>
      </c>
      <c r="L196" s="119">
        <v>8</v>
      </c>
      <c r="M196" s="4" t="s">
        <v>911</v>
      </c>
      <c r="N196" s="19"/>
      <c r="O196" s="22">
        <v>2</v>
      </c>
      <c r="P196" s="16">
        <v>3</v>
      </c>
      <c r="Q196" s="119"/>
      <c r="R196" s="119">
        <v>3</v>
      </c>
      <c r="S196" s="119"/>
      <c r="T196" s="145">
        <v>21454</v>
      </c>
      <c r="U196" s="130"/>
      <c r="V196" s="130" t="s">
        <v>281</v>
      </c>
      <c r="W196" s="130" t="s">
        <v>1050</v>
      </c>
      <c r="X196" s="129" t="s">
        <v>285</v>
      </c>
      <c r="Y196" s="129">
        <v>30</v>
      </c>
      <c r="Z196" s="221">
        <v>45421</v>
      </c>
      <c r="AA196" s="129">
        <v>6</v>
      </c>
      <c r="AB196" s="133">
        <v>47</v>
      </c>
      <c r="AC196" s="134" t="s">
        <v>53</v>
      </c>
      <c r="AD196" s="135" t="s">
        <v>1022</v>
      </c>
      <c r="AE196" s="136" t="s">
        <v>54</v>
      </c>
      <c r="AF196" s="185">
        <v>25.1</v>
      </c>
      <c r="AG196" s="185">
        <v>7.9</v>
      </c>
      <c r="AH196" s="185">
        <v>65.599999999999994</v>
      </c>
      <c r="AI196" s="185">
        <v>1.2</v>
      </c>
      <c r="AJ196" s="185">
        <v>0.2</v>
      </c>
      <c r="AK196" s="185">
        <v>9.0299999999999994</v>
      </c>
      <c r="AL196" s="133">
        <v>19</v>
      </c>
      <c r="AM196" s="137">
        <v>71.099999999999994</v>
      </c>
      <c r="AN196" s="137">
        <v>37.299999999999997</v>
      </c>
      <c r="AO196" s="137">
        <v>62.7</v>
      </c>
      <c r="AP196" s="137">
        <v>0.59489633173843692</v>
      </c>
      <c r="AQ196" s="137">
        <v>5.23</v>
      </c>
      <c r="AR196" s="137">
        <v>5.93</v>
      </c>
      <c r="AS196" s="137">
        <v>0.28000000000000003</v>
      </c>
      <c r="AT196" s="137">
        <v>9.17</v>
      </c>
      <c r="AU196" s="137">
        <v>16.3</v>
      </c>
      <c r="AV196" s="137">
        <v>1.29</v>
      </c>
      <c r="AW196" s="137">
        <v>7.21</v>
      </c>
      <c r="AX196" s="137">
        <v>15.5</v>
      </c>
      <c r="AY196" s="137">
        <v>59.6</v>
      </c>
      <c r="AZ196" s="137">
        <v>17.7</v>
      </c>
      <c r="BA196" s="137">
        <v>44.9</v>
      </c>
      <c r="BB196" s="137">
        <v>33</v>
      </c>
      <c r="BC196" s="137">
        <v>53.4</v>
      </c>
      <c r="BD196" s="137">
        <v>11</v>
      </c>
      <c r="BE196" s="137">
        <v>4.9800000000000004</v>
      </c>
      <c r="BF196" s="137">
        <v>46.55</v>
      </c>
      <c r="BG196" s="137">
        <v>62.5</v>
      </c>
      <c r="BH196" s="138">
        <v>3303</v>
      </c>
      <c r="BI196" s="137">
        <v>21.1</v>
      </c>
      <c r="BJ196" s="137">
        <v>12.8</v>
      </c>
      <c r="BK196" s="137">
        <v>16</v>
      </c>
      <c r="BL196" s="137">
        <v>59.3</v>
      </c>
      <c r="BM196" s="139">
        <v>0.31</v>
      </c>
      <c r="BN196" s="137">
        <v>3.3</v>
      </c>
      <c r="BO196" s="137">
        <v>91.97</v>
      </c>
      <c r="BP196" s="137">
        <v>2.83</v>
      </c>
      <c r="BQ196" s="137">
        <v>5.21</v>
      </c>
      <c r="BR196" s="138">
        <v>2621.666666666667</v>
      </c>
      <c r="BS196" s="138">
        <v>1582.5600000000002</v>
      </c>
      <c r="BT196" s="137">
        <v>23.7</v>
      </c>
      <c r="BU196" s="137">
        <v>35.5</v>
      </c>
      <c r="BV196" s="137">
        <v>76.570000000000007</v>
      </c>
      <c r="BW196" s="138">
        <v>4456.1946902654872</v>
      </c>
      <c r="BX196" s="137">
        <v>67.8</v>
      </c>
      <c r="BY196" s="137">
        <v>23.6</v>
      </c>
      <c r="BZ196" s="138">
        <v>3604.375</v>
      </c>
      <c r="CA196" s="138">
        <v>9150</v>
      </c>
      <c r="CB196" s="137">
        <v>1</v>
      </c>
      <c r="CC196" s="137">
        <v>0.13</v>
      </c>
      <c r="CD196" s="186" t="s">
        <v>1275</v>
      </c>
      <c r="CE196" s="186">
        <v>100</v>
      </c>
      <c r="CF196" s="186" t="s">
        <v>1275</v>
      </c>
      <c r="CG196" s="186">
        <v>94.205789473684206</v>
      </c>
      <c r="CH196" s="137">
        <v>4.18</v>
      </c>
      <c r="CI196" s="137">
        <v>5.8790436005625883</v>
      </c>
      <c r="CJ196" s="137">
        <v>15.4</v>
      </c>
      <c r="CK196" s="138">
        <v>55.749955800000002</v>
      </c>
      <c r="CL196" s="137">
        <v>3.1</v>
      </c>
      <c r="CM196" s="137">
        <v>13.1</v>
      </c>
      <c r="CN196" s="186" t="s">
        <v>1275</v>
      </c>
      <c r="CO196" s="137">
        <v>18.2</v>
      </c>
      <c r="CP196" s="137">
        <v>7.31</v>
      </c>
      <c r="CQ196" s="137">
        <v>10.4</v>
      </c>
      <c r="CR196" s="137">
        <v>18.3</v>
      </c>
      <c r="CS196" s="137">
        <v>28</v>
      </c>
      <c r="CT196" s="137">
        <v>43.3</v>
      </c>
      <c r="CU196" s="137">
        <v>80.099999999999994</v>
      </c>
      <c r="CV196" s="137">
        <v>0.52</v>
      </c>
      <c r="CW196" s="137"/>
      <c r="CX196" s="186" t="s">
        <v>1275</v>
      </c>
      <c r="CY196" s="133">
        <v>504</v>
      </c>
      <c r="CZ196" s="137">
        <v>6.74</v>
      </c>
      <c r="DA196" s="137">
        <v>15.5</v>
      </c>
      <c r="DB196" s="186" t="s">
        <v>1275</v>
      </c>
      <c r="DC196" s="139">
        <v>6.3E-2</v>
      </c>
      <c r="DD196" s="138">
        <v>17855</v>
      </c>
      <c r="DE196" s="137"/>
      <c r="DF196" s="137"/>
      <c r="DG196" s="137">
        <v>8.19</v>
      </c>
      <c r="DH196" s="137"/>
      <c r="DI196" s="137">
        <v>27.2</v>
      </c>
      <c r="DJ196" s="186" t="s">
        <v>1275</v>
      </c>
      <c r="DK196" s="137">
        <v>0</v>
      </c>
      <c r="DL196" s="137">
        <v>46.4</v>
      </c>
      <c r="DM196" s="137">
        <v>53.4</v>
      </c>
      <c r="DN196" s="137">
        <v>0.15</v>
      </c>
      <c r="DO196" s="137">
        <v>15.6</v>
      </c>
      <c r="DP196" s="137">
        <v>20.5</v>
      </c>
      <c r="DQ196" s="138">
        <v>964</v>
      </c>
      <c r="DR196" s="133"/>
      <c r="DS196" s="186" t="s">
        <v>1275</v>
      </c>
      <c r="DT196" s="138">
        <v>4820.8333333333339</v>
      </c>
      <c r="DU196" s="138">
        <v>5785</v>
      </c>
      <c r="DV196" s="138">
        <v>180.76923076923077</v>
      </c>
      <c r="DW196" s="138">
        <v>91.3</v>
      </c>
      <c r="DX196" s="186" t="s">
        <v>1275</v>
      </c>
      <c r="DY196" s="138">
        <v>455.00878709999989</v>
      </c>
      <c r="DZ196" s="138">
        <v>764.85391289999984</v>
      </c>
      <c r="EA196" s="137"/>
      <c r="EB196" s="137"/>
      <c r="EC196" s="137"/>
      <c r="ED196" s="137"/>
      <c r="EE196" s="137"/>
      <c r="EF196" s="186" t="s">
        <v>1275</v>
      </c>
      <c r="EG196" s="137"/>
      <c r="EH196" s="137"/>
      <c r="EI196" s="137"/>
      <c r="EJ196" s="137"/>
      <c r="EK196" s="137"/>
      <c r="EL196" s="137"/>
      <c r="EM196" s="137"/>
      <c r="EN196" s="137"/>
      <c r="EO196" s="137"/>
      <c r="EP196" s="137"/>
      <c r="EQ196" s="137"/>
      <c r="ER196" s="137"/>
      <c r="ES196" s="137"/>
      <c r="ET196" s="137"/>
      <c r="EU196" s="137"/>
      <c r="EV196" s="137"/>
      <c r="EW196" s="137"/>
      <c r="EX196" s="137"/>
      <c r="EY196" s="137"/>
      <c r="EZ196" s="137"/>
      <c r="FA196" s="137"/>
      <c r="FB196" s="186" t="s">
        <v>1275</v>
      </c>
      <c r="FC196" s="137">
        <v>46.9</v>
      </c>
      <c r="FD196" s="137">
        <v>87.5</v>
      </c>
      <c r="FE196" s="137">
        <v>63.6</v>
      </c>
      <c r="FF196" s="137"/>
      <c r="FG196" s="137"/>
      <c r="FH196" s="190"/>
      <c r="FI196" s="190"/>
      <c r="FJ196" s="372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 s="372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 s="5"/>
      <c r="HP196" s="17"/>
      <c r="HQ196" s="23"/>
      <c r="HR196" s="23"/>
      <c r="HS196" s="23"/>
      <c r="HT196" s="17"/>
      <c r="HU196" s="17"/>
      <c r="HV196" s="24"/>
      <c r="HW196" s="24"/>
      <c r="HX196" s="24"/>
      <c r="HY196" s="24"/>
      <c r="HZ196" s="24"/>
      <c r="IA196" s="24"/>
      <c r="IB196" s="24"/>
      <c r="IC196" s="24"/>
      <c r="ID196" s="24"/>
      <c r="IE196" s="24"/>
      <c r="IF196" s="24"/>
      <c r="IG196" s="24"/>
      <c r="IH196" s="24"/>
      <c r="II196" s="24"/>
      <c r="IJ196" s="24"/>
      <c r="IK196" s="24"/>
      <c r="IL196" s="24"/>
      <c r="IM196" s="24"/>
      <c r="IN196" s="25"/>
      <c r="IO196" s="25"/>
      <c r="IP196" s="294"/>
      <c r="IQ196" s="24"/>
      <c r="IR196" s="24"/>
      <c r="IS196" s="170"/>
      <c r="IT196" s="170"/>
      <c r="IU196" s="170"/>
      <c r="IV196" s="274"/>
      <c r="IW196" s="170"/>
      <c r="IX196" s="170"/>
      <c r="IY196"/>
      <c r="IZ196"/>
      <c r="JA196" s="170"/>
      <c r="JB196" s="170"/>
      <c r="JC196" s="170"/>
      <c r="JD196" s="170"/>
      <c r="JE196" s="170"/>
      <c r="JF196" s="276"/>
      <c r="JG196" s="170"/>
      <c r="JH196" s="170"/>
      <c r="JI196" s="170"/>
      <c r="JJ196"/>
      <c r="JK196"/>
      <c r="JL196"/>
      <c r="JM196" s="279"/>
      <c r="JN196"/>
      <c r="JO196"/>
      <c r="JP196"/>
      <c r="JQ196"/>
      <c r="JR196" s="170"/>
      <c r="JS196" s="170"/>
      <c r="JT196" s="170"/>
      <c r="JU196" s="282"/>
      <c r="JV196" s="170"/>
      <c r="JW196" s="170"/>
      <c r="JX196"/>
      <c r="JY196" s="170"/>
      <c r="JZ196" s="170"/>
      <c r="KA196" s="170"/>
      <c r="KB196" s="170"/>
      <c r="KC196" s="170"/>
      <c r="KD196" s="170"/>
      <c r="KE196"/>
    </row>
    <row r="197" spans="1:291" s="4" customFormat="1" x14ac:dyDescent="0.25">
      <c r="A197" s="311"/>
      <c r="B197" s="15" t="s">
        <v>1466</v>
      </c>
      <c r="C197" s="17" t="s">
        <v>278</v>
      </c>
      <c r="D197" s="26" t="s">
        <v>285</v>
      </c>
      <c r="E197" s="88">
        <v>43753</v>
      </c>
      <c r="F197" s="61">
        <v>45421</v>
      </c>
      <c r="G197" s="94">
        <f>DATEDIF(E197, F197, "m")</f>
        <v>54</v>
      </c>
      <c r="H197" s="51"/>
      <c r="I197" s="377" t="s">
        <v>1023</v>
      </c>
      <c r="J197" s="82">
        <v>45421</v>
      </c>
      <c r="K197" s="100">
        <f t="shared" si="15"/>
        <v>54</v>
      </c>
      <c r="L197" s="121">
        <v>9</v>
      </c>
      <c r="M197" s="4" t="s">
        <v>912</v>
      </c>
      <c r="N197" s="19"/>
      <c r="O197" s="22"/>
      <c r="P197" s="16"/>
      <c r="Q197" s="121"/>
      <c r="R197" s="121"/>
      <c r="S197" s="121">
        <v>10</v>
      </c>
      <c r="T197" s="145"/>
      <c r="U197" s="130"/>
      <c r="V197" s="130"/>
      <c r="W197" s="130"/>
      <c r="X197" s="129"/>
      <c r="Y197" s="129"/>
      <c r="Z197" s="221"/>
      <c r="AA197" s="129"/>
      <c r="AB197" s="133"/>
      <c r="AC197" s="134"/>
      <c r="AD197" s="135"/>
      <c r="AE197" s="136"/>
      <c r="AF197" s="220"/>
      <c r="AG197" s="220"/>
      <c r="AH197" s="220"/>
      <c r="AI197" s="220"/>
      <c r="AJ197" s="220"/>
      <c r="AK197" s="220"/>
      <c r="AL197" s="133"/>
      <c r="AM197" s="137"/>
      <c r="AN197" s="137"/>
      <c r="AO197" s="137"/>
      <c r="AP197" s="137"/>
      <c r="AQ197" s="137"/>
      <c r="AR197" s="137"/>
      <c r="AS197" s="137"/>
      <c r="AT197" s="137"/>
      <c r="AU197" s="137"/>
      <c r="AV197" s="137"/>
      <c r="AW197" s="137"/>
      <c r="AX197" s="137"/>
      <c r="AY197" s="137"/>
      <c r="AZ197" s="137"/>
      <c r="BA197" s="137"/>
      <c r="BB197" s="137"/>
      <c r="BC197" s="137"/>
      <c r="BD197" s="137"/>
      <c r="BE197" s="137"/>
      <c r="BF197" s="137"/>
      <c r="BG197" s="137"/>
      <c r="BH197" s="138"/>
      <c r="BI197" s="137"/>
      <c r="BJ197" s="137"/>
      <c r="BK197" s="137"/>
      <c r="BL197" s="137"/>
      <c r="BM197" s="139"/>
      <c r="BN197" s="137"/>
      <c r="BO197" s="137"/>
      <c r="BP197" s="137"/>
      <c r="BQ197" s="137"/>
      <c r="BR197" s="138"/>
      <c r="BS197" s="138"/>
      <c r="BT197" s="137"/>
      <c r="BU197" s="137"/>
      <c r="BV197" s="137"/>
      <c r="BW197" s="138"/>
      <c r="BX197" s="137"/>
      <c r="BY197" s="137"/>
      <c r="BZ197" s="138"/>
      <c r="CA197" s="138"/>
      <c r="CB197" s="137"/>
      <c r="CC197" s="137"/>
      <c r="CD197" s="186"/>
      <c r="CE197" s="186"/>
      <c r="CF197" s="186"/>
      <c r="CG197" s="186"/>
      <c r="CH197" s="137"/>
      <c r="CI197" s="137"/>
      <c r="CJ197" s="137"/>
      <c r="CK197" s="138"/>
      <c r="CL197" s="137"/>
      <c r="CM197" s="137"/>
      <c r="CN197" s="186"/>
      <c r="CO197" s="137"/>
      <c r="CP197" s="137"/>
      <c r="CQ197" s="137"/>
      <c r="CR197" s="137"/>
      <c r="CS197" s="137"/>
      <c r="CT197" s="137"/>
      <c r="CU197" s="137"/>
      <c r="CV197" s="137"/>
      <c r="CW197" s="137"/>
      <c r="CX197" s="186"/>
      <c r="CY197" s="133"/>
      <c r="CZ197" s="137"/>
      <c r="DA197" s="137"/>
      <c r="DB197" s="186"/>
      <c r="DC197" s="139"/>
      <c r="DD197" s="138"/>
      <c r="DE197" s="137"/>
      <c r="DF197" s="137"/>
      <c r="DG197" s="137"/>
      <c r="DH197" s="137"/>
      <c r="DI197" s="137"/>
      <c r="DJ197" s="186"/>
      <c r="DK197" s="137"/>
      <c r="DL197" s="137"/>
      <c r="DM197" s="137"/>
      <c r="DN197" s="137"/>
      <c r="DO197" s="137"/>
      <c r="DP197" s="137"/>
      <c r="DQ197" s="138"/>
      <c r="DR197" s="133"/>
      <c r="DS197" s="186"/>
      <c r="DT197" s="138"/>
      <c r="DU197" s="138"/>
      <c r="DV197" s="138"/>
      <c r="DW197" s="138"/>
      <c r="DX197" s="186"/>
      <c r="DY197" s="138"/>
      <c r="DZ197" s="138"/>
      <c r="EA197" s="137"/>
      <c r="EB197" s="137"/>
      <c r="EC197" s="137"/>
      <c r="ED197" s="137"/>
      <c r="EE197" s="137"/>
      <c r="EF197" s="186"/>
      <c r="EG197" s="137"/>
      <c r="EH197" s="137"/>
      <c r="EI197" s="137"/>
      <c r="EJ197" s="137"/>
      <c r="EK197" s="137"/>
      <c r="EL197" s="137"/>
      <c r="EM197" s="137"/>
      <c r="EN197" s="137"/>
      <c r="EO197" s="137"/>
      <c r="EP197" s="137"/>
      <c r="EQ197" s="137"/>
      <c r="ER197" s="137"/>
      <c r="ES197" s="137"/>
      <c r="ET197" s="137"/>
      <c r="EU197" s="137"/>
      <c r="EV197" s="137"/>
      <c r="EW197" s="137"/>
      <c r="EX197" s="137"/>
      <c r="EY197" s="137"/>
      <c r="EZ197" s="137"/>
      <c r="FA197" s="137"/>
      <c r="FB197" s="186"/>
      <c r="FC197" s="137"/>
      <c r="FD197" s="137"/>
      <c r="FE197" s="137"/>
      <c r="FF197" s="137"/>
      <c r="FG197" s="137"/>
      <c r="FH197" s="190"/>
      <c r="FI197" s="190"/>
      <c r="FJ197" s="5"/>
      <c r="GZ197" s="372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 s="5" t="s">
        <v>281</v>
      </c>
      <c r="HP197" s="60">
        <v>26</v>
      </c>
      <c r="HQ197" s="61"/>
      <c r="HR197" s="61"/>
      <c r="HS197" s="61">
        <v>45421</v>
      </c>
      <c r="HT197" s="60">
        <v>60</v>
      </c>
      <c r="HU197" s="60">
        <v>0</v>
      </c>
      <c r="HV197" s="60">
        <v>1</v>
      </c>
      <c r="HW197" s="60">
        <v>0</v>
      </c>
      <c r="HX197" s="60">
        <v>0</v>
      </c>
      <c r="HY197" s="60">
        <v>1</v>
      </c>
      <c r="HZ197" s="60">
        <v>0</v>
      </c>
      <c r="IA197" s="60">
        <v>0</v>
      </c>
      <c r="IB197" s="60">
        <v>0</v>
      </c>
      <c r="IC197" s="60">
        <v>1</v>
      </c>
      <c r="ID197" s="60">
        <v>1</v>
      </c>
      <c r="IE197" s="396" t="s">
        <v>62</v>
      </c>
      <c r="IF197" s="60">
        <v>0</v>
      </c>
      <c r="IG197" s="84"/>
      <c r="IH197" s="84"/>
      <c r="II197" s="398"/>
      <c r="IJ197" s="60">
        <v>1</v>
      </c>
      <c r="IK197" s="396" t="s">
        <v>90</v>
      </c>
      <c r="IL197" s="58" t="s">
        <v>80</v>
      </c>
      <c r="IM197" s="58"/>
      <c r="IN197" s="121">
        <v>0</v>
      </c>
      <c r="IO197" s="60">
        <v>0</v>
      </c>
      <c r="IP197" s="294"/>
      <c r="IQ197" s="24"/>
      <c r="IR197" s="24"/>
      <c r="IS197" s="170"/>
      <c r="IT197" s="170"/>
      <c r="IU197" s="170"/>
      <c r="IV197" s="274"/>
      <c r="IW197" s="170"/>
      <c r="IX197" s="170"/>
      <c r="IY197"/>
      <c r="IZ197"/>
      <c r="JA197" s="170"/>
      <c r="JB197" s="170"/>
      <c r="JC197" s="170"/>
      <c r="JD197" s="170"/>
      <c r="JE197" s="170"/>
      <c r="JF197" s="276"/>
      <c r="JG197" s="170"/>
      <c r="JH197" s="170"/>
      <c r="JI197" s="170"/>
      <c r="JJ197"/>
      <c r="JK197"/>
      <c r="JL197"/>
      <c r="JM197" s="279"/>
      <c r="JN197"/>
      <c r="JO197"/>
      <c r="JP197"/>
      <c r="JQ197"/>
      <c r="JR197" s="170"/>
      <c r="JS197" s="170"/>
      <c r="JT197" s="170"/>
      <c r="JU197" s="282"/>
      <c r="JV197" s="170"/>
      <c r="JW197" s="170"/>
      <c r="JX197"/>
      <c r="JY197" s="170"/>
      <c r="JZ197" s="170"/>
      <c r="KA197" s="170"/>
      <c r="KB197" s="170"/>
      <c r="KC197" s="170"/>
      <c r="KD197" s="170"/>
      <c r="KE197"/>
    </row>
    <row r="198" spans="1:291" s="4" customFormat="1" x14ac:dyDescent="0.25">
      <c r="A198" s="311"/>
      <c r="B198" s="15" t="s">
        <v>1466</v>
      </c>
      <c r="C198" s="17" t="s">
        <v>278</v>
      </c>
      <c r="D198" s="26" t="s">
        <v>285</v>
      </c>
      <c r="E198" s="88">
        <v>43753</v>
      </c>
      <c r="F198" s="61"/>
      <c r="G198" s="94"/>
      <c r="H198" s="51"/>
      <c r="I198" s="377"/>
      <c r="J198" s="82">
        <v>45642</v>
      </c>
      <c r="K198" s="100">
        <f t="shared" si="15"/>
        <v>62</v>
      </c>
      <c r="L198" s="121">
        <v>10</v>
      </c>
      <c r="M198" s="4" t="s">
        <v>1915</v>
      </c>
      <c r="N198" s="19"/>
      <c r="O198" s="22">
        <v>2</v>
      </c>
      <c r="P198" s="16">
        <v>3</v>
      </c>
      <c r="Q198" s="121"/>
      <c r="R198" s="121">
        <v>3</v>
      </c>
      <c r="S198" s="121"/>
      <c r="T198" s="342"/>
      <c r="U198" s="130"/>
      <c r="V198" s="130"/>
      <c r="W198" s="130"/>
      <c r="X198" s="129"/>
      <c r="Y198" s="129"/>
      <c r="Z198" s="221"/>
      <c r="AA198" s="129"/>
      <c r="AB198" s="133"/>
      <c r="AC198" s="134"/>
      <c r="AD198" s="135"/>
      <c r="AE198" s="136"/>
      <c r="AF198" s="220"/>
      <c r="AG198" s="220"/>
      <c r="AH198" s="220"/>
      <c r="AI198" s="220"/>
      <c r="AJ198" s="220"/>
      <c r="AK198" s="220"/>
      <c r="AL198" s="133"/>
      <c r="AM198" s="137"/>
      <c r="AN198" s="137"/>
      <c r="AO198" s="137"/>
      <c r="AP198" s="137"/>
      <c r="AQ198" s="137"/>
      <c r="AR198" s="137"/>
      <c r="AS198" s="137"/>
      <c r="AT198" s="137"/>
      <c r="AU198" s="137"/>
      <c r="AV198" s="137"/>
      <c r="AW198" s="137"/>
      <c r="AX198" s="137"/>
      <c r="AY198" s="137"/>
      <c r="AZ198" s="137"/>
      <c r="BA198" s="137"/>
      <c r="BB198" s="137"/>
      <c r="BC198" s="137"/>
      <c r="BD198" s="137"/>
      <c r="BE198" s="137"/>
      <c r="BF198" s="137"/>
      <c r="BG198" s="137"/>
      <c r="BH198" s="138"/>
      <c r="BI198" s="137"/>
      <c r="BJ198" s="137"/>
      <c r="BK198" s="137"/>
      <c r="BL198" s="137"/>
      <c r="BM198" s="139"/>
      <c r="BN198" s="137"/>
      <c r="BO198" s="137"/>
      <c r="BP198" s="137"/>
      <c r="BQ198" s="137"/>
      <c r="BR198" s="138"/>
      <c r="BS198" s="138"/>
      <c r="BT198" s="137"/>
      <c r="BU198" s="137"/>
      <c r="BV198" s="137"/>
      <c r="BW198" s="138"/>
      <c r="BX198" s="137"/>
      <c r="BY198" s="137"/>
      <c r="BZ198" s="138"/>
      <c r="CA198" s="138"/>
      <c r="CB198" s="137"/>
      <c r="CC198" s="137"/>
      <c r="CD198" s="186"/>
      <c r="CE198" s="186"/>
      <c r="CF198" s="186"/>
      <c r="CG198" s="186"/>
      <c r="CH198" s="137"/>
      <c r="CI198" s="137"/>
      <c r="CJ198" s="137"/>
      <c r="CK198" s="138"/>
      <c r="CL198" s="137"/>
      <c r="CM198" s="137"/>
      <c r="CN198" s="186"/>
      <c r="CO198" s="137"/>
      <c r="CP198" s="137"/>
      <c r="CQ198" s="137"/>
      <c r="CR198" s="137"/>
      <c r="CS198" s="137"/>
      <c r="CT198" s="137"/>
      <c r="CU198" s="137"/>
      <c r="CV198" s="137"/>
      <c r="CW198" s="137"/>
      <c r="CX198" s="186"/>
      <c r="CY198" s="133"/>
      <c r="CZ198" s="137"/>
      <c r="DA198" s="137"/>
      <c r="DB198" s="186"/>
      <c r="DC198" s="139"/>
      <c r="DD198" s="138"/>
      <c r="DE198" s="137"/>
      <c r="DF198" s="137"/>
      <c r="DG198" s="137"/>
      <c r="DH198" s="137"/>
      <c r="DI198" s="137"/>
      <c r="DJ198" s="186"/>
      <c r="DK198" s="137"/>
      <c r="DL198" s="137"/>
      <c r="DM198" s="137"/>
      <c r="DN198" s="137"/>
      <c r="DO198" s="137"/>
      <c r="DP198" s="137"/>
      <c r="DQ198" s="138"/>
      <c r="DR198" s="133"/>
      <c r="DS198" s="186"/>
      <c r="DT198" s="138"/>
      <c r="DU198" s="138"/>
      <c r="DV198" s="138"/>
      <c r="DW198" s="138"/>
      <c r="DX198" s="186"/>
      <c r="DY198" s="138"/>
      <c r="DZ198" s="138"/>
      <c r="EA198" s="137"/>
      <c r="EB198" s="137"/>
      <c r="EC198" s="137"/>
      <c r="ED198" s="137"/>
      <c r="EE198" s="137"/>
      <c r="EF198" s="186"/>
      <c r="EG198" s="137"/>
      <c r="EH198" s="137"/>
      <c r="EI198" s="137"/>
      <c r="EJ198" s="137"/>
      <c r="EK198" s="137"/>
      <c r="EL198" s="137"/>
      <c r="EM198" s="137"/>
      <c r="EN198" s="137"/>
      <c r="EO198" s="137"/>
      <c r="EP198" s="137"/>
      <c r="EQ198" s="137"/>
      <c r="ER198" s="137"/>
      <c r="ES198" s="137"/>
      <c r="ET198" s="137"/>
      <c r="EU198" s="137"/>
      <c r="EV198" s="137"/>
      <c r="EW198" s="137"/>
      <c r="EX198" s="137"/>
      <c r="EY198" s="137"/>
      <c r="EZ198" s="137"/>
      <c r="FA198" s="137"/>
      <c r="FB198" s="186"/>
      <c r="FC198" s="137"/>
      <c r="FD198" s="137"/>
      <c r="FE198" s="137"/>
      <c r="FF198" s="137"/>
      <c r="FG198" s="137"/>
      <c r="FH198" s="190"/>
      <c r="FI198" s="190"/>
      <c r="FJ198" s="5"/>
      <c r="GZ198" s="372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 s="5"/>
      <c r="HP198" s="60"/>
      <c r="HQ198" s="61"/>
      <c r="HR198" s="61"/>
      <c r="HS198" s="61"/>
      <c r="HT198" s="60"/>
      <c r="HU198" s="60"/>
      <c r="HV198" s="60"/>
      <c r="HW198" s="60"/>
      <c r="HX198" s="60"/>
      <c r="HY198" s="60"/>
      <c r="HZ198" s="60"/>
      <c r="IA198" s="60"/>
      <c r="IB198" s="60"/>
      <c r="IC198" s="60"/>
      <c r="ID198" s="60"/>
      <c r="IE198" s="396"/>
      <c r="IF198" s="60"/>
      <c r="IG198" s="84"/>
      <c r="IH198" s="84"/>
      <c r="II198" s="398"/>
      <c r="IJ198" s="60"/>
      <c r="IK198" s="396"/>
      <c r="IL198" s="58"/>
      <c r="IM198" s="58"/>
      <c r="IN198" s="121"/>
      <c r="IO198" s="60"/>
      <c r="IP198" s="294"/>
      <c r="IQ198" s="24"/>
      <c r="IR198" s="24"/>
      <c r="IS198" s="170"/>
      <c r="IT198" s="170"/>
      <c r="IU198" s="170"/>
      <c r="IV198" s="274"/>
      <c r="IW198" s="170"/>
      <c r="IX198" s="170"/>
      <c r="IY198"/>
      <c r="IZ198"/>
      <c r="JA198" s="170"/>
      <c r="JB198" s="170"/>
      <c r="JC198" s="170"/>
      <c r="JD198" s="170"/>
      <c r="JE198" s="170"/>
      <c r="JF198" s="276"/>
      <c r="JG198" s="170"/>
      <c r="JH198" s="170"/>
      <c r="JI198" s="170"/>
      <c r="JJ198"/>
      <c r="JK198"/>
      <c r="JL198"/>
      <c r="JM198" s="279"/>
      <c r="JN198"/>
      <c r="JO198"/>
      <c r="JP198"/>
      <c r="JQ198"/>
      <c r="JR198" s="170"/>
      <c r="JS198" s="170"/>
      <c r="JT198" s="170"/>
      <c r="JU198" s="282"/>
      <c r="JV198" s="170"/>
      <c r="JW198" s="170"/>
      <c r="JX198"/>
      <c r="JY198" s="170"/>
      <c r="JZ198" s="170"/>
      <c r="KA198" s="170"/>
      <c r="KB198" s="170"/>
      <c r="KC198" s="170"/>
      <c r="KD198" s="170"/>
      <c r="KE198"/>
    </row>
    <row r="199" spans="1:291" s="4" customFormat="1" x14ac:dyDescent="0.25">
      <c r="A199" s="311"/>
      <c r="B199" s="15"/>
      <c r="C199" s="17"/>
      <c r="D199" s="26"/>
      <c r="E199" s="90"/>
      <c r="F199" s="23"/>
      <c r="G199" s="94"/>
      <c r="H199" s="51"/>
      <c r="I199" s="377"/>
      <c r="J199" s="20"/>
      <c r="K199" s="100"/>
      <c r="L199" s="85"/>
      <c r="N199" s="19"/>
      <c r="O199" s="22"/>
      <c r="P199" s="16"/>
      <c r="Q199" s="11"/>
      <c r="R199" s="11"/>
      <c r="S199" s="11"/>
      <c r="T199" s="145"/>
      <c r="U199" s="130"/>
      <c r="V199" s="130"/>
      <c r="W199" s="130"/>
      <c r="X199" s="129"/>
      <c r="Y199" s="129"/>
      <c r="Z199" s="221"/>
      <c r="AA199" s="129"/>
      <c r="AB199" s="133"/>
      <c r="AC199" s="134"/>
      <c r="AD199" s="135"/>
      <c r="AE199" s="136"/>
      <c r="AF199" s="220"/>
      <c r="AG199" s="220"/>
      <c r="AH199" s="220"/>
      <c r="AI199" s="220"/>
      <c r="AJ199" s="220"/>
      <c r="AK199" s="220"/>
      <c r="AL199" s="133"/>
      <c r="AM199" s="137"/>
      <c r="AN199" s="137"/>
      <c r="AO199" s="137"/>
      <c r="AP199" s="137"/>
      <c r="AQ199" s="137"/>
      <c r="AR199" s="137"/>
      <c r="AS199" s="137"/>
      <c r="AT199" s="137"/>
      <c r="AU199" s="137"/>
      <c r="AV199" s="137"/>
      <c r="AW199" s="137"/>
      <c r="AX199" s="137"/>
      <c r="AY199" s="137"/>
      <c r="AZ199" s="137"/>
      <c r="BA199" s="137"/>
      <c r="BB199" s="137"/>
      <c r="BC199" s="137"/>
      <c r="BD199" s="137"/>
      <c r="BE199" s="137"/>
      <c r="BF199" s="137"/>
      <c r="BG199" s="137"/>
      <c r="BH199" s="138"/>
      <c r="BI199" s="137"/>
      <c r="BJ199" s="137"/>
      <c r="BK199" s="137"/>
      <c r="BL199" s="137"/>
      <c r="BM199" s="139"/>
      <c r="BN199" s="137"/>
      <c r="BO199" s="137"/>
      <c r="BP199" s="137"/>
      <c r="BQ199" s="137"/>
      <c r="BR199" s="138"/>
      <c r="BS199" s="138"/>
      <c r="BT199" s="137"/>
      <c r="BU199" s="137"/>
      <c r="BV199" s="137"/>
      <c r="BW199" s="138"/>
      <c r="BX199" s="137"/>
      <c r="BY199" s="137"/>
      <c r="BZ199" s="138"/>
      <c r="CA199" s="138"/>
      <c r="CB199" s="137"/>
      <c r="CC199" s="137"/>
      <c r="CD199" s="186"/>
      <c r="CE199" s="186"/>
      <c r="CF199" s="186"/>
      <c r="CG199" s="186"/>
      <c r="CH199" s="137"/>
      <c r="CI199" s="137"/>
      <c r="CJ199" s="137"/>
      <c r="CK199" s="138"/>
      <c r="CL199" s="137"/>
      <c r="CM199" s="137"/>
      <c r="CN199" s="186"/>
      <c r="CO199" s="137"/>
      <c r="CP199" s="137"/>
      <c r="CQ199" s="137"/>
      <c r="CR199" s="137"/>
      <c r="CS199" s="137"/>
      <c r="CT199" s="137"/>
      <c r="CU199" s="137"/>
      <c r="CV199" s="137"/>
      <c r="CW199" s="137"/>
      <c r="CX199" s="186"/>
      <c r="CY199" s="133"/>
      <c r="CZ199" s="137"/>
      <c r="DA199" s="137"/>
      <c r="DB199" s="186"/>
      <c r="DC199" s="139"/>
      <c r="DD199" s="138"/>
      <c r="DE199" s="137"/>
      <c r="DF199" s="137"/>
      <c r="DG199" s="137"/>
      <c r="DH199" s="137"/>
      <c r="DI199" s="137"/>
      <c r="DJ199" s="186"/>
      <c r="DK199" s="137"/>
      <c r="DL199" s="137"/>
      <c r="DM199" s="137"/>
      <c r="DN199" s="137"/>
      <c r="DO199" s="137"/>
      <c r="DP199" s="137"/>
      <c r="DQ199" s="138"/>
      <c r="DR199" s="133"/>
      <c r="DS199" s="186"/>
      <c r="DT199" s="138"/>
      <c r="DU199" s="138"/>
      <c r="DV199" s="138"/>
      <c r="DW199" s="138"/>
      <c r="DX199" s="186"/>
      <c r="DY199" s="138"/>
      <c r="DZ199" s="138"/>
      <c r="EA199" s="137"/>
      <c r="EB199" s="137"/>
      <c r="EC199" s="137"/>
      <c r="ED199" s="137"/>
      <c r="EE199" s="137"/>
      <c r="EF199" s="186"/>
      <c r="EG199" s="137"/>
      <c r="EH199" s="137"/>
      <c r="EI199" s="137"/>
      <c r="EJ199" s="137"/>
      <c r="EK199" s="137"/>
      <c r="EL199" s="137"/>
      <c r="EM199" s="137"/>
      <c r="EN199" s="137"/>
      <c r="EO199" s="137"/>
      <c r="EP199" s="137"/>
      <c r="EQ199" s="137"/>
      <c r="ER199" s="137"/>
      <c r="ES199" s="137"/>
      <c r="ET199" s="137"/>
      <c r="EU199" s="137"/>
      <c r="EV199" s="137"/>
      <c r="EW199" s="137"/>
      <c r="EX199" s="137"/>
      <c r="EY199" s="137"/>
      <c r="EZ199" s="137"/>
      <c r="FA199" s="137"/>
      <c r="FB199" s="186"/>
      <c r="FC199" s="137"/>
      <c r="FD199" s="137"/>
      <c r="FE199" s="137"/>
      <c r="FF199" s="137"/>
      <c r="FG199" s="137"/>
      <c r="FH199" s="190"/>
      <c r="FI199" s="190"/>
      <c r="FJ199" s="5"/>
      <c r="GZ199" s="372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 s="5"/>
      <c r="HP199" s="17"/>
      <c r="HQ199" s="23"/>
      <c r="HR199" s="23"/>
      <c r="HS199" s="23"/>
      <c r="HT199" s="17"/>
      <c r="HU199" s="17"/>
      <c r="HV199" s="24"/>
      <c r="HW199" s="24"/>
      <c r="HX199" s="24"/>
      <c r="HY199" s="24"/>
      <c r="HZ199" s="24"/>
      <c r="IA199" s="24"/>
      <c r="IB199" s="24"/>
      <c r="IC199" s="24"/>
      <c r="ID199" s="24"/>
      <c r="IE199" s="24"/>
      <c r="IF199" s="24"/>
      <c r="IG199" s="24"/>
      <c r="IH199" s="24"/>
      <c r="II199" s="24"/>
      <c r="IJ199" s="24"/>
      <c r="IK199" s="24"/>
      <c r="IL199" s="24"/>
      <c r="IM199" s="24"/>
      <c r="IN199" s="25"/>
      <c r="IO199" s="25"/>
      <c r="IP199" s="294"/>
      <c r="IQ199" s="24"/>
      <c r="IR199" s="24"/>
      <c r="IS199" s="170"/>
      <c r="IT199" s="170"/>
      <c r="IU199" s="170"/>
      <c r="IV199" s="274"/>
      <c r="IW199" s="170"/>
      <c r="IX199" s="170"/>
      <c r="IY199"/>
      <c r="IZ199"/>
      <c r="JA199" s="170"/>
      <c r="JB199" s="170"/>
      <c r="JC199" s="170"/>
      <c r="JD199" s="170"/>
      <c r="JE199" s="170"/>
      <c r="JF199" s="276"/>
      <c r="JG199" s="170"/>
      <c r="JH199" s="170"/>
      <c r="JI199" s="170"/>
      <c r="JJ199"/>
      <c r="JK199"/>
      <c r="JL199"/>
      <c r="JM199" s="279"/>
      <c r="JN199"/>
      <c r="JO199"/>
      <c r="JP199"/>
      <c r="JQ199"/>
      <c r="JR199" s="170"/>
      <c r="JS199" s="170"/>
      <c r="JT199" s="170"/>
      <c r="JU199" s="282"/>
      <c r="JV199" s="170"/>
      <c r="JW199" s="170"/>
      <c r="JX199"/>
      <c r="JY199" s="170"/>
      <c r="JZ199" s="170"/>
      <c r="KA199" s="170"/>
      <c r="KB199" s="170"/>
      <c r="KC199" s="170"/>
      <c r="KD199" s="170"/>
      <c r="KE199"/>
    </row>
    <row r="200" spans="1:291" s="4" customFormat="1" x14ac:dyDescent="0.25">
      <c r="A200" s="311"/>
      <c r="B200" s="15" t="s">
        <v>1468</v>
      </c>
      <c r="C200" s="17" t="s">
        <v>295</v>
      </c>
      <c r="D200" s="26" t="s">
        <v>298</v>
      </c>
      <c r="E200" s="88">
        <v>41676</v>
      </c>
      <c r="F200" s="27">
        <v>42789</v>
      </c>
      <c r="G200" s="94">
        <f>DATEDIF(E200, F200, "m")</f>
        <v>36</v>
      </c>
      <c r="H200" s="16">
        <v>0</v>
      </c>
      <c r="I200" s="377"/>
      <c r="J200" s="20" t="s">
        <v>316</v>
      </c>
      <c r="K200" s="100"/>
      <c r="L200" s="85"/>
      <c r="N200" s="19"/>
      <c r="O200" s="22"/>
      <c r="P200" s="16"/>
      <c r="Q200" s="11"/>
      <c r="R200" s="11"/>
      <c r="S200" s="11"/>
      <c r="T200" s="145"/>
      <c r="U200" s="130"/>
      <c r="V200" s="130"/>
      <c r="W200" s="130"/>
      <c r="X200" s="129"/>
      <c r="Y200" s="129"/>
      <c r="Z200" s="221"/>
      <c r="AA200" s="129"/>
      <c r="AB200" s="133"/>
      <c r="AC200" s="134"/>
      <c r="AD200" s="135"/>
      <c r="AE200" s="136"/>
      <c r="AF200" s="220"/>
      <c r="AG200" s="220"/>
      <c r="AH200" s="220"/>
      <c r="AI200" s="220"/>
      <c r="AJ200" s="220"/>
      <c r="AK200" s="220"/>
      <c r="AL200" s="133"/>
      <c r="AM200" s="137"/>
      <c r="AN200" s="137"/>
      <c r="AO200" s="137"/>
      <c r="AP200" s="137"/>
      <c r="AQ200" s="137"/>
      <c r="AR200" s="137"/>
      <c r="AS200" s="137"/>
      <c r="AT200" s="137"/>
      <c r="AU200" s="137"/>
      <c r="AV200" s="137"/>
      <c r="AW200" s="137"/>
      <c r="AX200" s="137"/>
      <c r="AY200" s="137"/>
      <c r="AZ200" s="137"/>
      <c r="BA200" s="137"/>
      <c r="BB200" s="137"/>
      <c r="BC200" s="137"/>
      <c r="BD200" s="137"/>
      <c r="BE200" s="137"/>
      <c r="BF200" s="137"/>
      <c r="BG200" s="137"/>
      <c r="BH200" s="138"/>
      <c r="BI200" s="137"/>
      <c r="BJ200" s="137"/>
      <c r="BK200" s="137"/>
      <c r="BL200" s="137"/>
      <c r="BM200" s="139"/>
      <c r="BN200" s="137"/>
      <c r="BO200" s="137"/>
      <c r="BP200" s="137"/>
      <c r="BQ200" s="137"/>
      <c r="BR200" s="138"/>
      <c r="BS200" s="138"/>
      <c r="BT200" s="137"/>
      <c r="BU200" s="137"/>
      <c r="BV200" s="137"/>
      <c r="BW200" s="138"/>
      <c r="BX200" s="137"/>
      <c r="BY200" s="137"/>
      <c r="BZ200" s="138"/>
      <c r="CA200" s="138"/>
      <c r="CB200" s="137"/>
      <c r="CC200" s="137"/>
      <c r="CD200" s="186"/>
      <c r="CE200" s="186"/>
      <c r="CF200" s="186"/>
      <c r="CG200" s="186"/>
      <c r="CH200" s="137"/>
      <c r="CI200" s="137"/>
      <c r="CJ200" s="137"/>
      <c r="CK200" s="138"/>
      <c r="CL200" s="137"/>
      <c r="CM200" s="137"/>
      <c r="CN200" s="186"/>
      <c r="CO200" s="137"/>
      <c r="CP200" s="137"/>
      <c r="CQ200" s="137"/>
      <c r="CR200" s="137"/>
      <c r="CS200" s="137"/>
      <c r="CT200" s="137"/>
      <c r="CU200" s="137"/>
      <c r="CV200" s="137"/>
      <c r="CW200" s="137"/>
      <c r="CX200" s="186"/>
      <c r="CY200" s="133"/>
      <c r="CZ200" s="137"/>
      <c r="DA200" s="137"/>
      <c r="DB200" s="186"/>
      <c r="DC200" s="139"/>
      <c r="DD200" s="138"/>
      <c r="DE200" s="137"/>
      <c r="DF200" s="137"/>
      <c r="DG200" s="137"/>
      <c r="DH200" s="137"/>
      <c r="DI200" s="137"/>
      <c r="DJ200" s="186"/>
      <c r="DK200" s="137"/>
      <c r="DL200" s="137"/>
      <c r="DM200" s="137"/>
      <c r="DN200" s="137"/>
      <c r="DO200" s="137"/>
      <c r="DP200" s="137"/>
      <c r="DQ200" s="138"/>
      <c r="DR200" s="133"/>
      <c r="DS200" s="186"/>
      <c r="DT200" s="138"/>
      <c r="DU200" s="138"/>
      <c r="DV200" s="138"/>
      <c r="DW200" s="138"/>
      <c r="DX200" s="186"/>
      <c r="DY200" s="138"/>
      <c r="DZ200" s="138"/>
      <c r="EA200" s="137"/>
      <c r="EB200" s="137"/>
      <c r="EC200" s="137"/>
      <c r="ED200" s="137"/>
      <c r="EE200" s="137"/>
      <c r="EF200" s="186"/>
      <c r="EG200" s="137"/>
      <c r="EH200" s="137"/>
      <c r="EI200" s="137"/>
      <c r="EJ200" s="137"/>
      <c r="EK200" s="137"/>
      <c r="EL200" s="137"/>
      <c r="EM200" s="137"/>
      <c r="EN200" s="137"/>
      <c r="EO200" s="137"/>
      <c r="EP200" s="137"/>
      <c r="EQ200" s="137"/>
      <c r="ER200" s="137"/>
      <c r="ES200" s="137"/>
      <c r="ET200" s="137"/>
      <c r="EU200" s="137"/>
      <c r="EV200" s="137"/>
      <c r="EW200" s="137"/>
      <c r="EX200" s="137"/>
      <c r="EY200" s="137"/>
      <c r="EZ200" s="137"/>
      <c r="FA200" s="137"/>
      <c r="FB200" s="186"/>
      <c r="FC200" s="137"/>
      <c r="FD200" s="137"/>
      <c r="FE200" s="137"/>
      <c r="FF200" s="137"/>
      <c r="FG200" s="137"/>
      <c r="FH200" s="190"/>
      <c r="FI200" s="190"/>
      <c r="FJ200" s="5"/>
      <c r="GZ200" s="372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 s="5" t="s">
        <v>296</v>
      </c>
      <c r="HP200" s="121">
        <v>44</v>
      </c>
      <c r="HQ200" s="27">
        <v>41676</v>
      </c>
      <c r="HR200" s="27"/>
      <c r="HS200" s="27">
        <v>42789</v>
      </c>
      <c r="HT200" s="121">
        <v>36</v>
      </c>
      <c r="HU200" s="121">
        <v>0</v>
      </c>
      <c r="HV200" s="28">
        <v>1</v>
      </c>
      <c r="HW200" s="28">
        <v>0</v>
      </c>
      <c r="HX200" s="28">
        <v>0</v>
      </c>
      <c r="HY200" s="28">
        <v>1</v>
      </c>
      <c r="HZ200" s="28">
        <v>0</v>
      </c>
      <c r="IA200" s="28">
        <v>0</v>
      </c>
      <c r="IB200" s="28">
        <v>1</v>
      </c>
      <c r="IC200" s="28">
        <v>1</v>
      </c>
      <c r="ID200" s="28">
        <v>1</v>
      </c>
      <c r="IE200" s="25" t="s">
        <v>69</v>
      </c>
      <c r="IF200" s="28">
        <v>0</v>
      </c>
      <c r="IG200" s="29"/>
      <c r="IH200" s="25"/>
      <c r="II200" s="28">
        <v>1</v>
      </c>
      <c r="IJ200" s="25" t="s">
        <v>297</v>
      </c>
      <c r="IK200" s="25" t="s">
        <v>80</v>
      </c>
      <c r="IL200" s="25"/>
      <c r="IM200" s="25"/>
      <c r="IN200" s="28">
        <v>0</v>
      </c>
      <c r="IO200" s="25"/>
      <c r="IP200" s="294" t="s">
        <v>1468</v>
      </c>
      <c r="IQ200" s="24" t="s">
        <v>296</v>
      </c>
      <c r="IR200" s="24" t="s">
        <v>1051</v>
      </c>
      <c r="IS200" s="170" t="s">
        <v>55</v>
      </c>
      <c r="IT200" s="170">
        <v>1</v>
      </c>
      <c r="IU200" s="170"/>
      <c r="IV200" s="274">
        <v>41676</v>
      </c>
      <c r="IW200" s="170">
        <v>1973</v>
      </c>
      <c r="IX200" s="170">
        <v>2014</v>
      </c>
      <c r="IY200"/>
      <c r="IZ200"/>
      <c r="JA200" s="170">
        <f>+IX200-IW200</f>
        <v>41</v>
      </c>
      <c r="JB200" s="170"/>
      <c r="JC200" s="170" t="s">
        <v>1407</v>
      </c>
      <c r="JD200" s="170"/>
      <c r="JE200" s="170">
        <v>1</v>
      </c>
      <c r="JF200" t="s">
        <v>323</v>
      </c>
      <c r="JG200" s="170"/>
      <c r="JH200" s="170"/>
      <c r="JI200" s="170">
        <v>1</v>
      </c>
      <c r="JJ200" s="170"/>
      <c r="JK200"/>
      <c r="JL200"/>
      <c r="JM200" s="279"/>
      <c r="JN200" t="s">
        <v>1409</v>
      </c>
      <c r="JO200" t="s">
        <v>1409</v>
      </c>
      <c r="JP200" t="s">
        <v>1409</v>
      </c>
      <c r="JQ200" t="s">
        <v>1420</v>
      </c>
      <c r="JR200" s="170">
        <v>0</v>
      </c>
      <c r="JS200" s="170">
        <v>4</v>
      </c>
      <c r="JT200" s="170">
        <v>0</v>
      </c>
      <c r="JU200" s="282">
        <v>3</v>
      </c>
      <c r="JV200" s="170">
        <v>1</v>
      </c>
      <c r="JW200" s="170">
        <v>1</v>
      </c>
      <c r="JX200" t="s">
        <v>1469</v>
      </c>
      <c r="JY200" s="170">
        <v>0</v>
      </c>
      <c r="JZ200" s="170">
        <v>0</v>
      </c>
      <c r="KA200" s="170">
        <v>0</v>
      </c>
      <c r="KB200" s="170">
        <v>0</v>
      </c>
      <c r="KC200" s="170">
        <v>0</v>
      </c>
      <c r="KD200" s="170"/>
      <c r="KE200"/>
    </row>
    <row r="201" spans="1:291" s="4" customFormat="1" x14ac:dyDescent="0.25">
      <c r="A201" s="311"/>
      <c r="B201" s="15" t="s">
        <v>1468</v>
      </c>
      <c r="C201" s="17" t="s">
        <v>295</v>
      </c>
      <c r="D201" s="26" t="s">
        <v>298</v>
      </c>
      <c r="E201" s="88">
        <v>41676</v>
      </c>
      <c r="F201" s="23"/>
      <c r="G201" s="94"/>
      <c r="H201" s="51"/>
      <c r="I201" s="377">
        <v>0</v>
      </c>
      <c r="J201" s="20">
        <v>44733</v>
      </c>
      <c r="K201" s="100">
        <f>DATEDIF(E201, J201, "m")</f>
        <v>100</v>
      </c>
      <c r="L201" s="121">
        <v>1</v>
      </c>
      <c r="M201" s="4" t="s">
        <v>299</v>
      </c>
      <c r="N201" s="19">
        <v>228</v>
      </c>
      <c r="O201" s="22">
        <v>4</v>
      </c>
      <c r="P201" s="16">
        <v>3</v>
      </c>
      <c r="Q201" s="11"/>
      <c r="R201" s="11"/>
      <c r="S201" s="11"/>
      <c r="T201" s="145">
        <v>17614</v>
      </c>
      <c r="U201" s="130"/>
      <c r="V201" s="130" t="s">
        <v>296</v>
      </c>
      <c r="W201" s="130" t="s">
        <v>1051</v>
      </c>
      <c r="X201" s="129">
        <v>7305214719</v>
      </c>
      <c r="Y201" s="129">
        <f ca="1">ROUNDDOWN(YEARFRAC(DATE(IF(VALUE(LEFT(X201,2))&lt;VALUE(RIGHT(YEAR(TODAY()),2)),"20","19")&amp;LEFT(X201,2),IF(VALUE(MID(X201,3,1))&gt;4,MID(X201,3,2)-50,MID(X201,3,2)),MID(X201,5,2)),Z201,1),0)</f>
        <v>49</v>
      </c>
      <c r="Z201" s="132">
        <v>44733</v>
      </c>
      <c r="AA201" s="129" t="e">
        <f>COUNTIFS(#REF!,X201)</f>
        <v>#REF!</v>
      </c>
      <c r="AB201" s="133">
        <f>DATEDIF(_xlfn.MINIFS(Z:Z,X:X,X201), Z201,  "m")</f>
        <v>0</v>
      </c>
      <c r="AC201" s="134" t="s">
        <v>53</v>
      </c>
      <c r="AD201" s="135" t="s">
        <v>1025</v>
      </c>
      <c r="AE201" s="136" t="s">
        <v>65</v>
      </c>
      <c r="AF201" s="198">
        <v>36.5</v>
      </c>
      <c r="AG201" s="198">
        <v>11.4</v>
      </c>
      <c r="AH201" s="198">
        <v>50</v>
      </c>
      <c r="AI201" s="198">
        <v>1.5</v>
      </c>
      <c r="AJ201" s="198">
        <v>0.6</v>
      </c>
      <c r="AK201" s="199">
        <v>9.4499999999999993</v>
      </c>
      <c r="AL201" s="133">
        <v>41.4</v>
      </c>
      <c r="AM201" s="137">
        <v>76.400000000000006</v>
      </c>
      <c r="AN201" s="137">
        <v>67.5</v>
      </c>
      <c r="AO201" s="137">
        <v>32.5</v>
      </c>
      <c r="AP201" s="137">
        <f>AN201/AO201</f>
        <v>2.0769230769230771</v>
      </c>
      <c r="AQ201" s="137">
        <v>1.7</v>
      </c>
      <c r="AR201" s="137">
        <v>2.08</v>
      </c>
      <c r="AS201" s="137">
        <v>4.6100000000000003</v>
      </c>
      <c r="AT201" s="137">
        <v>4.1500000000000004</v>
      </c>
      <c r="AU201" s="137">
        <v>4.67</v>
      </c>
      <c r="AV201" s="137">
        <v>5.93</v>
      </c>
      <c r="AW201" s="137">
        <v>45.8</v>
      </c>
      <c r="AX201" s="137">
        <v>47.9</v>
      </c>
      <c r="AY201" s="137">
        <v>5.94</v>
      </c>
      <c r="AZ201" s="137">
        <v>0.27</v>
      </c>
      <c r="BA201" s="137">
        <v>26</v>
      </c>
      <c r="BB201" s="137">
        <v>13.4</v>
      </c>
      <c r="BC201" s="137">
        <v>58.8</v>
      </c>
      <c r="BD201" s="137">
        <v>5.26</v>
      </c>
      <c r="BE201" s="137">
        <v>3.29</v>
      </c>
      <c r="BF201" s="137">
        <f>DL201+DN201</f>
        <v>25.59</v>
      </c>
      <c r="BG201" s="137">
        <v>26.9</v>
      </c>
      <c r="BH201" s="138">
        <v>1659</v>
      </c>
      <c r="BI201" s="137">
        <v>18.100000000000001</v>
      </c>
      <c r="BJ201" s="137">
        <v>10.4</v>
      </c>
      <c r="BK201" s="137">
        <v>7.81</v>
      </c>
      <c r="BL201" s="137">
        <v>78.5</v>
      </c>
      <c r="BM201" s="139">
        <v>1.2999999999999999E-2</v>
      </c>
      <c r="BN201" s="137">
        <v>9.1</v>
      </c>
      <c r="BO201" s="137">
        <v>92.06</v>
      </c>
      <c r="BP201" s="137">
        <v>4.05</v>
      </c>
      <c r="BQ201" s="137">
        <v>3.89</v>
      </c>
      <c r="BR201" s="138">
        <v>4088</v>
      </c>
      <c r="BS201" s="138">
        <f>CY201/9</f>
        <v>3152</v>
      </c>
      <c r="BT201" s="137">
        <v>52.3</v>
      </c>
      <c r="BU201" s="137">
        <v>15.3</v>
      </c>
      <c r="BV201" s="137">
        <f>100-AL201-BN201-CB201-CC201</f>
        <v>47.489999999999995</v>
      </c>
      <c r="BW201" s="138">
        <v>1425</v>
      </c>
      <c r="BX201" s="137">
        <v>20.6</v>
      </c>
      <c r="BY201" s="137">
        <v>12.3</v>
      </c>
      <c r="BZ201" s="138">
        <v>5543</v>
      </c>
      <c r="CA201" s="138">
        <v>14195.454545454544</v>
      </c>
      <c r="CB201" s="137">
        <v>1.49</v>
      </c>
      <c r="CC201" s="137">
        <v>0.52</v>
      </c>
      <c r="CD201" s="186" t="s">
        <v>1275</v>
      </c>
      <c r="CE201" s="186">
        <f>AL201+BN201+BV201+CC201+CB201</f>
        <v>99.999999999999986</v>
      </c>
      <c r="CF201" s="186" t="s">
        <v>1275</v>
      </c>
      <c r="CG201" s="186">
        <f>AM201+BI201+BE201+(DC201*100/AL201)+(CC201*100/AL201)</f>
        <v>99.195797101449273</v>
      </c>
      <c r="CH201" s="137">
        <v>4.03</v>
      </c>
      <c r="CI201" s="137">
        <f>CH201*100/AM201</f>
        <v>5.2748691099476437</v>
      </c>
      <c r="CJ201" s="137">
        <v>30.7</v>
      </c>
      <c r="CK201" s="138">
        <f>CJ201*BI201*AL201*AK201/1000</f>
        <v>217.39477409999998</v>
      </c>
      <c r="CL201" s="137">
        <v>4.67</v>
      </c>
      <c r="CM201" s="137">
        <v>47.8</v>
      </c>
      <c r="CN201" s="186" t="s">
        <v>1275</v>
      </c>
      <c r="CO201" s="137">
        <v>0.43</v>
      </c>
      <c r="CP201" s="137">
        <v>0.77</v>
      </c>
      <c r="CQ201" s="137">
        <v>14.9</v>
      </c>
      <c r="CR201" s="137">
        <v>53.9</v>
      </c>
      <c r="CS201" s="137">
        <v>19</v>
      </c>
      <c r="CT201" s="137">
        <v>12.2</v>
      </c>
      <c r="CU201" s="137">
        <v>42.2</v>
      </c>
      <c r="CV201" s="137">
        <v>3.21</v>
      </c>
      <c r="CW201" s="137"/>
      <c r="CX201" s="186" t="s">
        <v>1275</v>
      </c>
      <c r="CY201" s="133">
        <v>28368</v>
      </c>
      <c r="CZ201" s="137">
        <v>4.76</v>
      </c>
      <c r="DA201" s="137">
        <v>18</v>
      </c>
      <c r="DB201" s="186" t="s">
        <v>1275</v>
      </c>
      <c r="DC201" s="139">
        <v>6.2E-2</v>
      </c>
      <c r="DD201" s="138">
        <v>8970</v>
      </c>
      <c r="DE201" s="137">
        <v>19.3</v>
      </c>
      <c r="DF201" s="137">
        <v>20.5</v>
      </c>
      <c r="DG201" s="137">
        <v>1.28</v>
      </c>
      <c r="DH201" s="137">
        <f>DG201-CC201</f>
        <v>0.76</v>
      </c>
      <c r="DI201" s="137">
        <v>32.700000000000003</v>
      </c>
      <c r="DJ201" s="186" t="s">
        <v>1275</v>
      </c>
      <c r="DK201" s="137">
        <v>0</v>
      </c>
      <c r="DL201" s="137">
        <v>25</v>
      </c>
      <c r="DM201" s="137">
        <v>74.400000000000006</v>
      </c>
      <c r="DN201" s="137">
        <v>0.59</v>
      </c>
      <c r="DO201" s="137">
        <v>22.1</v>
      </c>
      <c r="DP201" s="137">
        <v>99.8</v>
      </c>
      <c r="DQ201" s="138">
        <v>2073</v>
      </c>
      <c r="DR201" s="133"/>
      <c r="DS201" s="186" t="s">
        <v>1275</v>
      </c>
      <c r="DT201" s="133">
        <f>DU201*2</f>
        <v>11892</v>
      </c>
      <c r="DU201" s="138">
        <v>5946</v>
      </c>
      <c r="DV201" s="138">
        <v>1099.3333333333333</v>
      </c>
      <c r="DW201" s="138">
        <v>67.3</v>
      </c>
      <c r="DX201" s="186" t="s">
        <v>1275</v>
      </c>
      <c r="DY201" s="138">
        <f>AK201*AN201*AM201*AL201/1000</f>
        <v>2017.57311</v>
      </c>
      <c r="DZ201" s="138">
        <f>AK201*AM201*AO201*AL201/1000</f>
        <v>971.42409000000009</v>
      </c>
      <c r="EA201" s="137"/>
      <c r="EB201" s="137"/>
      <c r="EC201" s="137"/>
      <c r="ED201" s="137"/>
      <c r="EE201" s="137"/>
      <c r="EF201" s="186" t="s">
        <v>1275</v>
      </c>
      <c r="EG201" s="137" t="s">
        <v>1023</v>
      </c>
      <c r="EH201" s="137" t="s">
        <v>1023</v>
      </c>
      <c r="EI201" s="137" t="s">
        <v>1023</v>
      </c>
      <c r="EJ201" s="137" t="s">
        <v>1023</v>
      </c>
      <c r="EK201" s="137" t="s">
        <v>1023</v>
      </c>
      <c r="EL201" s="137" t="s">
        <v>1023</v>
      </c>
      <c r="EM201" s="137" t="s">
        <v>1023</v>
      </c>
      <c r="EN201" s="137" t="s">
        <v>1023</v>
      </c>
      <c r="EO201" s="137" t="s">
        <v>1023</v>
      </c>
      <c r="EP201" s="137" t="s">
        <v>1023</v>
      </c>
      <c r="EQ201" s="137" t="s">
        <v>1023</v>
      </c>
      <c r="ER201" s="137" t="s">
        <v>1023</v>
      </c>
      <c r="ES201" s="137" t="s">
        <v>1023</v>
      </c>
      <c r="ET201" s="137" t="s">
        <v>1023</v>
      </c>
      <c r="EU201" s="137" t="s">
        <v>1023</v>
      </c>
      <c r="EV201" s="137" t="s">
        <v>1023</v>
      </c>
      <c r="EW201" s="137" t="s">
        <v>1023</v>
      </c>
      <c r="EX201" s="137" t="s">
        <v>1023</v>
      </c>
      <c r="EY201" s="137" t="s">
        <v>1023</v>
      </c>
      <c r="EZ201" s="137" t="s">
        <v>1023</v>
      </c>
      <c r="FA201" s="137" t="s">
        <v>1023</v>
      </c>
      <c r="FB201" s="186" t="s">
        <v>1275</v>
      </c>
      <c r="FC201" s="137"/>
      <c r="FD201" s="137"/>
      <c r="FE201" s="137"/>
      <c r="FF201" s="137"/>
      <c r="FG201" s="137"/>
      <c r="FH201" s="190"/>
      <c r="FI201" s="190"/>
      <c r="FJ201" s="380" t="s">
        <v>299</v>
      </c>
      <c r="FK201" t="s">
        <v>1658</v>
      </c>
      <c r="FL201" t="s">
        <v>1659</v>
      </c>
      <c r="FM201" t="s">
        <v>1665</v>
      </c>
      <c r="FN201" t="s">
        <v>1659</v>
      </c>
      <c r="FO201" t="s">
        <v>1662</v>
      </c>
      <c r="FP201" t="s">
        <v>1665</v>
      </c>
      <c r="FQ201" t="s">
        <v>1665</v>
      </c>
      <c r="FR201" t="s">
        <v>1662</v>
      </c>
      <c r="FS201" t="s">
        <v>86</v>
      </c>
      <c r="FT201" t="s">
        <v>1659</v>
      </c>
      <c r="FU201" t="s">
        <v>1659</v>
      </c>
      <c r="FV201" t="s">
        <v>1660</v>
      </c>
      <c r="FW201" t="s">
        <v>1665</v>
      </c>
      <c r="FX201" t="s">
        <v>1661</v>
      </c>
      <c r="FY201" t="s">
        <v>1662</v>
      </c>
      <c r="FZ201" t="s">
        <v>1662</v>
      </c>
      <c r="GA201" t="s">
        <v>33</v>
      </c>
      <c r="GB201" t="s">
        <v>1663</v>
      </c>
      <c r="GC201" t="s">
        <v>33</v>
      </c>
      <c r="GD201" t="s">
        <v>33</v>
      </c>
      <c r="GE201" t="s">
        <v>1662</v>
      </c>
      <c r="GF201" t="s">
        <v>86</v>
      </c>
      <c r="GG201" t="s">
        <v>1664</v>
      </c>
      <c r="GH201" t="s">
        <v>33</v>
      </c>
      <c r="GI201" t="s">
        <v>86</v>
      </c>
      <c r="GJ201" t="s">
        <v>1662</v>
      </c>
      <c r="GK201" t="s">
        <v>1663</v>
      </c>
      <c r="GL201" t="s">
        <v>86</v>
      </c>
      <c r="GM201" t="s">
        <v>1659</v>
      </c>
      <c r="GN201" t="s">
        <v>1659</v>
      </c>
      <c r="GO201" t="s">
        <v>1662</v>
      </c>
      <c r="GP201" t="s">
        <v>1664</v>
      </c>
      <c r="GQ201" t="s">
        <v>33</v>
      </c>
      <c r="GR201" t="s">
        <v>1664</v>
      </c>
      <c r="GS201" t="s">
        <v>1659</v>
      </c>
      <c r="GT201" t="s">
        <v>1659</v>
      </c>
      <c r="GU201" t="s">
        <v>1662</v>
      </c>
      <c r="GV201" t="s">
        <v>1662</v>
      </c>
      <c r="GW201" t="s">
        <v>1662</v>
      </c>
      <c r="GX201" t="s">
        <v>33</v>
      </c>
      <c r="GY201" t="s">
        <v>1662</v>
      </c>
      <c r="GZ201" s="372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 s="5"/>
      <c r="HP201" s="17"/>
      <c r="HQ201" s="23"/>
      <c r="HR201" s="23"/>
      <c r="HS201" s="23"/>
      <c r="HT201" s="17"/>
      <c r="HU201" s="17"/>
      <c r="HV201" s="24"/>
      <c r="HW201" s="24"/>
      <c r="HX201" s="24"/>
      <c r="HY201" s="24"/>
      <c r="HZ201" s="24"/>
      <c r="IA201" s="24"/>
      <c r="IB201" s="24"/>
      <c r="IC201" s="24"/>
      <c r="ID201" s="24"/>
      <c r="IE201" s="24"/>
      <c r="IF201" s="24"/>
      <c r="IG201" s="24"/>
      <c r="IH201" s="24"/>
      <c r="II201" s="24"/>
      <c r="IJ201" s="24"/>
      <c r="IK201" s="24"/>
      <c r="IL201" s="24"/>
      <c r="IM201" s="24"/>
      <c r="IN201" s="25"/>
      <c r="IO201" s="25"/>
      <c r="IP201" s="294"/>
      <c r="IQ201" s="24"/>
      <c r="IR201" s="24"/>
      <c r="IS201" s="170"/>
      <c r="IT201" s="170"/>
      <c r="IU201" s="170"/>
      <c r="IV201" s="274"/>
      <c r="IW201" s="170"/>
      <c r="IX201" s="170"/>
      <c r="IY201"/>
      <c r="IZ201"/>
      <c r="JA201" s="170"/>
      <c r="JB201" s="170"/>
      <c r="JC201" s="170"/>
      <c r="JD201" s="170"/>
      <c r="JE201" s="170"/>
      <c r="JF201"/>
      <c r="JG201" s="170"/>
      <c r="JH201" s="170"/>
      <c r="JI201" s="170"/>
      <c r="JJ201" s="170"/>
      <c r="JK201"/>
      <c r="JL201"/>
      <c r="JM201" s="279"/>
      <c r="JN201"/>
      <c r="JO201"/>
      <c r="JP201"/>
      <c r="JQ201"/>
      <c r="JR201" s="170"/>
      <c r="JS201" s="170"/>
      <c r="JT201" s="170"/>
      <c r="JU201" s="282"/>
      <c r="JV201" s="170"/>
      <c r="JW201" s="170"/>
      <c r="JX201"/>
      <c r="JY201" s="170"/>
      <c r="JZ201" s="170"/>
      <c r="KA201" s="170"/>
      <c r="KB201" s="170"/>
      <c r="KC201" s="170"/>
      <c r="KD201" s="170"/>
      <c r="KE201"/>
    </row>
    <row r="202" spans="1:291" s="4" customFormat="1" x14ac:dyDescent="0.25">
      <c r="A202" s="311"/>
      <c r="B202" s="15"/>
      <c r="C202" s="17"/>
      <c r="D202" s="26"/>
      <c r="E202" s="90"/>
      <c r="F202" s="23"/>
      <c r="G202" s="94"/>
      <c r="H202" s="51"/>
      <c r="I202" s="377"/>
      <c r="J202" s="20"/>
      <c r="K202" s="100"/>
      <c r="L202" s="85"/>
      <c r="N202" s="19"/>
      <c r="O202" s="22"/>
      <c r="P202" s="16"/>
      <c r="Q202" s="121"/>
      <c r="R202" s="11"/>
      <c r="S202" s="11"/>
      <c r="T202" s="145"/>
      <c r="U202" s="130"/>
      <c r="V202" s="130"/>
      <c r="W202" s="130"/>
      <c r="X202" s="129"/>
      <c r="Y202" s="129"/>
      <c r="Z202" s="132"/>
      <c r="AA202" s="129"/>
      <c r="AB202" s="133"/>
      <c r="AC202" s="134"/>
      <c r="AD202" s="135"/>
      <c r="AE202" s="136"/>
      <c r="AF202" s="220"/>
      <c r="AG202" s="220"/>
      <c r="AH202" s="220"/>
      <c r="AI202" s="220"/>
      <c r="AJ202" s="220"/>
      <c r="AK202" s="220"/>
      <c r="AL202" s="133"/>
      <c r="AM202" s="137"/>
      <c r="AN202" s="137"/>
      <c r="AO202" s="137"/>
      <c r="AP202" s="137"/>
      <c r="AQ202" s="137"/>
      <c r="AR202" s="137"/>
      <c r="AS202" s="137"/>
      <c r="AT202" s="137"/>
      <c r="AU202" s="137"/>
      <c r="AV202" s="137"/>
      <c r="AW202" s="137"/>
      <c r="AX202" s="137"/>
      <c r="AY202" s="137"/>
      <c r="AZ202" s="137"/>
      <c r="BA202" s="137"/>
      <c r="BB202" s="137"/>
      <c r="BC202" s="137"/>
      <c r="BD202" s="137"/>
      <c r="BE202" s="137"/>
      <c r="BF202" s="137"/>
      <c r="BG202" s="137"/>
      <c r="BH202" s="138"/>
      <c r="BI202" s="137"/>
      <c r="BJ202" s="137"/>
      <c r="BK202" s="137"/>
      <c r="BL202" s="137"/>
      <c r="BM202" s="139"/>
      <c r="BN202" s="137"/>
      <c r="BO202" s="137"/>
      <c r="BP202" s="137"/>
      <c r="BQ202" s="137"/>
      <c r="BR202" s="138"/>
      <c r="BS202" s="138"/>
      <c r="BT202" s="137"/>
      <c r="BU202" s="137"/>
      <c r="BV202" s="137"/>
      <c r="BW202" s="138"/>
      <c r="BX202" s="137"/>
      <c r="BY202" s="137"/>
      <c r="BZ202" s="138"/>
      <c r="CA202" s="138"/>
      <c r="CB202" s="137"/>
      <c r="CC202" s="137"/>
      <c r="CD202" s="186"/>
      <c r="CE202" s="186"/>
      <c r="CF202" s="186"/>
      <c r="CG202" s="186"/>
      <c r="CH202" s="137"/>
      <c r="CI202" s="137"/>
      <c r="CJ202" s="137"/>
      <c r="CK202" s="138"/>
      <c r="CL202" s="137"/>
      <c r="CM202" s="137"/>
      <c r="CN202" s="186"/>
      <c r="CO202" s="137"/>
      <c r="CP202" s="137"/>
      <c r="CQ202" s="137"/>
      <c r="CR202" s="137"/>
      <c r="CS202" s="137"/>
      <c r="CT202" s="137"/>
      <c r="CU202" s="137"/>
      <c r="CV202" s="137"/>
      <c r="CW202" s="137"/>
      <c r="CX202" s="186"/>
      <c r="CY202" s="133"/>
      <c r="CZ202" s="137"/>
      <c r="DA202" s="137"/>
      <c r="DB202" s="186"/>
      <c r="DC202" s="139"/>
      <c r="DD202" s="138"/>
      <c r="DE202" s="137"/>
      <c r="DF202" s="137"/>
      <c r="DG202" s="137"/>
      <c r="DH202" s="137"/>
      <c r="DI202" s="137"/>
      <c r="DJ202" s="186"/>
      <c r="DK202" s="137"/>
      <c r="DL202" s="137"/>
      <c r="DM202" s="137"/>
      <c r="DN202" s="137"/>
      <c r="DO202" s="137"/>
      <c r="DP202" s="137"/>
      <c r="DQ202" s="138"/>
      <c r="DR202" s="133"/>
      <c r="DS202" s="186"/>
      <c r="DT202" s="133"/>
      <c r="DU202" s="138"/>
      <c r="DV202" s="138"/>
      <c r="DW202" s="138"/>
      <c r="DX202" s="186"/>
      <c r="DY202" s="138"/>
      <c r="DZ202" s="138"/>
      <c r="EA202" s="137"/>
      <c r="EB202" s="137"/>
      <c r="EC202" s="137"/>
      <c r="ED202" s="137"/>
      <c r="EE202" s="137"/>
      <c r="EF202" s="186"/>
      <c r="EG202" s="137"/>
      <c r="EH202" s="137"/>
      <c r="EI202" s="137"/>
      <c r="EJ202" s="137"/>
      <c r="EK202" s="137"/>
      <c r="EL202" s="137"/>
      <c r="EM202" s="137"/>
      <c r="EN202" s="137"/>
      <c r="EO202" s="137"/>
      <c r="EP202" s="137"/>
      <c r="EQ202" s="137"/>
      <c r="ER202" s="137"/>
      <c r="ES202" s="137"/>
      <c r="ET202" s="137"/>
      <c r="EU202" s="137"/>
      <c r="EV202" s="137"/>
      <c r="EW202" s="137"/>
      <c r="EX202" s="137"/>
      <c r="EY202" s="137"/>
      <c r="EZ202" s="137"/>
      <c r="FA202" s="137"/>
      <c r="FB202" s="186"/>
      <c r="FC202" s="137"/>
      <c r="FD202" s="137"/>
      <c r="FE202" s="137"/>
      <c r="FF202" s="137"/>
      <c r="FG202" s="137"/>
      <c r="FH202" s="190"/>
      <c r="FI202" s="190"/>
      <c r="FJ202" s="5"/>
      <c r="GZ202" s="37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 s="5"/>
      <c r="HP202" s="17"/>
      <c r="HQ202" s="23"/>
      <c r="HR202" s="23"/>
      <c r="HS202" s="23"/>
      <c r="HT202" s="17"/>
      <c r="HU202" s="17"/>
      <c r="HV202" s="24"/>
      <c r="HW202" s="24"/>
      <c r="HX202" s="24"/>
      <c r="HY202" s="24"/>
      <c r="HZ202" s="24"/>
      <c r="IA202" s="24"/>
      <c r="IB202" s="24"/>
      <c r="IC202" s="24"/>
      <c r="ID202" s="24"/>
      <c r="IE202" s="24"/>
      <c r="IF202" s="24"/>
      <c r="IG202" s="24"/>
      <c r="IH202" s="24"/>
      <c r="II202" s="24"/>
      <c r="IJ202" s="24"/>
      <c r="IK202" s="24"/>
      <c r="IL202" s="24"/>
      <c r="IM202" s="24"/>
      <c r="IN202" s="25"/>
      <c r="IO202" s="25"/>
      <c r="IP202" s="294"/>
      <c r="IQ202" s="24"/>
      <c r="IR202" s="24"/>
      <c r="IS202" s="170"/>
      <c r="IT202" s="170"/>
      <c r="IU202" s="170"/>
      <c r="IV202" s="274"/>
      <c r="IW202" s="170"/>
      <c r="IX202" s="170"/>
      <c r="IY202"/>
      <c r="IZ202"/>
      <c r="JA202" s="170"/>
      <c r="JB202" s="170"/>
      <c r="JC202" s="170"/>
      <c r="JD202" s="170"/>
      <c r="JE202" s="170"/>
      <c r="JF202"/>
      <c r="JG202" s="170"/>
      <c r="JH202" s="170"/>
      <c r="JI202" s="170"/>
      <c r="JJ202" s="170"/>
      <c r="JK202"/>
      <c r="JL202"/>
      <c r="JM202" s="279"/>
      <c r="JN202"/>
      <c r="JO202"/>
      <c r="JP202"/>
      <c r="JQ202"/>
      <c r="JR202" s="170"/>
      <c r="JS202" s="170"/>
      <c r="JT202" s="170"/>
      <c r="JU202" s="282"/>
      <c r="JV202" s="170"/>
      <c r="JW202" s="170"/>
      <c r="JX202"/>
      <c r="JY202" s="170"/>
      <c r="JZ202" s="170"/>
      <c r="KA202" s="170"/>
      <c r="KB202" s="170"/>
      <c r="KC202" s="170"/>
      <c r="KD202" s="170"/>
      <c r="KE202"/>
    </row>
    <row r="203" spans="1:291" s="4" customFormat="1" ht="15" customHeight="1" x14ac:dyDescent="0.25">
      <c r="A203" s="311"/>
      <c r="B203" s="15" t="s">
        <v>1470</v>
      </c>
      <c r="C203" s="17" t="s">
        <v>300</v>
      </c>
      <c r="D203" s="26">
        <v>491208037</v>
      </c>
      <c r="E203" s="88">
        <v>42348</v>
      </c>
      <c r="F203" s="27">
        <v>42803</v>
      </c>
      <c r="G203" s="94">
        <f>DATEDIF(E203, F203, "m")</f>
        <v>14</v>
      </c>
      <c r="H203" s="16">
        <v>1</v>
      </c>
      <c r="I203" s="377">
        <v>0</v>
      </c>
      <c r="J203" s="20">
        <v>42803</v>
      </c>
      <c r="K203" s="100">
        <f>DATEDIF(E203, J203, "m")</f>
        <v>14</v>
      </c>
      <c r="L203" s="85">
        <v>1</v>
      </c>
      <c r="M203" s="4" t="s">
        <v>301</v>
      </c>
      <c r="N203" s="19">
        <v>49.2</v>
      </c>
      <c r="O203" s="22"/>
      <c r="P203" s="16"/>
      <c r="Q203" s="11"/>
      <c r="R203" s="11"/>
      <c r="S203" s="11">
        <v>10</v>
      </c>
      <c r="T203" s="145"/>
      <c r="U203" s="130"/>
      <c r="V203" s="130"/>
      <c r="W203" s="130"/>
      <c r="X203" s="129"/>
      <c r="Y203" s="129"/>
      <c r="Z203" s="132"/>
      <c r="AA203" s="129"/>
      <c r="AB203" s="133"/>
      <c r="AC203" s="134"/>
      <c r="AD203" s="135"/>
      <c r="AE203" s="136"/>
      <c r="AF203" s="220"/>
      <c r="AG203" s="220"/>
      <c r="AH203" s="220"/>
      <c r="AI203" s="220"/>
      <c r="AJ203" s="220"/>
      <c r="AK203" s="220"/>
      <c r="AL203" s="133"/>
      <c r="AM203" s="137"/>
      <c r="AN203" s="137"/>
      <c r="AO203" s="137"/>
      <c r="AP203" s="137"/>
      <c r="AQ203" s="137"/>
      <c r="AR203" s="137"/>
      <c r="AS203" s="137"/>
      <c r="AT203" s="137"/>
      <c r="AU203" s="137"/>
      <c r="AV203" s="137"/>
      <c r="AW203" s="137"/>
      <c r="AX203" s="137"/>
      <c r="AY203" s="137"/>
      <c r="AZ203" s="137"/>
      <c r="BA203" s="137"/>
      <c r="BB203" s="137"/>
      <c r="BC203" s="137"/>
      <c r="BD203" s="137"/>
      <c r="BE203" s="137"/>
      <c r="BF203" s="137"/>
      <c r="BG203" s="137"/>
      <c r="BH203" s="138"/>
      <c r="BI203" s="137"/>
      <c r="BJ203" s="137"/>
      <c r="BK203" s="137"/>
      <c r="BL203" s="137"/>
      <c r="BM203" s="139"/>
      <c r="BN203" s="137"/>
      <c r="BO203" s="137"/>
      <c r="BP203" s="137"/>
      <c r="BQ203" s="137"/>
      <c r="BR203" s="138"/>
      <c r="BS203" s="138"/>
      <c r="BT203" s="137"/>
      <c r="BU203" s="137"/>
      <c r="BV203" s="137"/>
      <c r="BW203" s="138"/>
      <c r="BX203" s="137"/>
      <c r="BY203" s="137"/>
      <c r="BZ203" s="138"/>
      <c r="CA203" s="138"/>
      <c r="CB203" s="137"/>
      <c r="CC203" s="137"/>
      <c r="CD203" s="186"/>
      <c r="CE203" s="186"/>
      <c r="CF203" s="186"/>
      <c r="CG203" s="186"/>
      <c r="CH203" s="137"/>
      <c r="CI203" s="137"/>
      <c r="CJ203" s="137"/>
      <c r="CK203" s="138"/>
      <c r="CL203" s="137"/>
      <c r="CM203" s="137"/>
      <c r="CN203" s="186"/>
      <c r="CO203" s="137"/>
      <c r="CP203" s="137"/>
      <c r="CQ203" s="137"/>
      <c r="CR203" s="137"/>
      <c r="CS203" s="137"/>
      <c r="CT203" s="137"/>
      <c r="CU203" s="137"/>
      <c r="CV203" s="137"/>
      <c r="CW203" s="137"/>
      <c r="CX203" s="186"/>
      <c r="CY203" s="133"/>
      <c r="CZ203" s="137"/>
      <c r="DA203" s="137"/>
      <c r="DB203" s="186"/>
      <c r="DC203" s="139"/>
      <c r="DD203" s="138"/>
      <c r="DE203" s="137"/>
      <c r="DF203" s="137"/>
      <c r="DG203" s="137"/>
      <c r="DH203" s="137"/>
      <c r="DI203" s="137"/>
      <c r="DJ203" s="186"/>
      <c r="DK203" s="137"/>
      <c r="DL203" s="137"/>
      <c r="DM203" s="137"/>
      <c r="DN203" s="137"/>
      <c r="DO203" s="137"/>
      <c r="DP203" s="137"/>
      <c r="DQ203" s="138"/>
      <c r="DR203" s="133"/>
      <c r="DS203" s="186"/>
      <c r="DT203" s="133"/>
      <c r="DU203" s="138"/>
      <c r="DV203" s="138"/>
      <c r="DW203" s="138"/>
      <c r="DX203" s="186"/>
      <c r="DY203" s="138"/>
      <c r="DZ203" s="138"/>
      <c r="EA203" s="137"/>
      <c r="EB203" s="137"/>
      <c r="EC203" s="137"/>
      <c r="ED203" s="137"/>
      <c r="EE203" s="137"/>
      <c r="EF203" s="186"/>
      <c r="EG203" s="137"/>
      <c r="EH203" s="137"/>
      <c r="EI203" s="137"/>
      <c r="EJ203" s="137"/>
      <c r="EK203" s="137"/>
      <c r="EL203" s="137"/>
      <c r="EM203" s="137"/>
      <c r="EN203" s="137"/>
      <c r="EO203" s="137"/>
      <c r="EP203" s="137"/>
      <c r="EQ203" s="137"/>
      <c r="ER203" s="137"/>
      <c r="ES203" s="137"/>
      <c r="ET203" s="137"/>
      <c r="EU203" s="137"/>
      <c r="EV203" s="137"/>
      <c r="EW203" s="137"/>
      <c r="EX203" s="137"/>
      <c r="EY203" s="137"/>
      <c r="EZ203" s="137"/>
      <c r="FA203" s="137"/>
      <c r="FB203" s="186"/>
      <c r="FC203" s="137"/>
      <c r="FD203" s="137"/>
      <c r="FE203" s="137"/>
      <c r="FF203" s="137"/>
      <c r="FG203" s="137"/>
      <c r="FH203" s="190"/>
      <c r="FI203" s="190"/>
      <c r="FJ203" s="5"/>
      <c r="GZ203" s="372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 s="5" t="s">
        <v>302</v>
      </c>
      <c r="HP203" s="121">
        <v>66</v>
      </c>
      <c r="HQ203" s="27">
        <v>42348</v>
      </c>
      <c r="HR203" s="27"/>
      <c r="HS203" s="27">
        <v>42803</v>
      </c>
      <c r="HT203" s="121">
        <v>14</v>
      </c>
      <c r="HU203" s="121">
        <v>1</v>
      </c>
      <c r="HV203" s="28">
        <v>0</v>
      </c>
      <c r="HW203" s="28">
        <v>0</v>
      </c>
      <c r="HX203" s="28">
        <v>0</v>
      </c>
      <c r="HY203" s="28">
        <v>1</v>
      </c>
      <c r="HZ203" s="28">
        <v>0</v>
      </c>
      <c r="IA203" s="28">
        <v>0</v>
      </c>
      <c r="IB203" s="28">
        <v>0</v>
      </c>
      <c r="IC203" s="28">
        <v>0</v>
      </c>
      <c r="ID203" s="28">
        <v>0</v>
      </c>
      <c r="IE203" s="25" t="s">
        <v>69</v>
      </c>
      <c r="IF203" s="28">
        <v>0</v>
      </c>
      <c r="IG203" s="29"/>
      <c r="IH203" s="25"/>
      <c r="II203" s="28">
        <v>1</v>
      </c>
      <c r="IJ203" s="25" t="s">
        <v>303</v>
      </c>
      <c r="IK203" s="25" t="s">
        <v>80</v>
      </c>
      <c r="IL203" s="25"/>
      <c r="IM203" s="25"/>
      <c r="IN203" s="28">
        <v>0</v>
      </c>
      <c r="IO203" s="25"/>
      <c r="IP203" s="294" t="s">
        <v>1470</v>
      </c>
      <c r="IQ203" s="24" t="s">
        <v>302</v>
      </c>
      <c r="IR203" s="24" t="s">
        <v>1052</v>
      </c>
      <c r="IS203" s="170" t="s">
        <v>55</v>
      </c>
      <c r="IT203" s="170">
        <v>1</v>
      </c>
      <c r="IU203" s="170"/>
      <c r="IV203" s="274">
        <v>42348</v>
      </c>
      <c r="IW203" s="170">
        <v>1949</v>
      </c>
      <c r="IX203" s="170">
        <v>2015</v>
      </c>
      <c r="IY203"/>
      <c r="IZ203"/>
      <c r="JA203" s="170">
        <f t="shared" ref="JA203" si="16">+IX203-IW203</f>
        <v>66</v>
      </c>
      <c r="JB203" s="170"/>
      <c r="JC203" s="170" t="s">
        <v>31</v>
      </c>
      <c r="JD203" s="170">
        <v>1</v>
      </c>
      <c r="JE203" s="170"/>
      <c r="JF203" t="s">
        <v>323</v>
      </c>
      <c r="JG203" s="170"/>
      <c r="JH203" s="170"/>
      <c r="JI203" s="170">
        <v>1</v>
      </c>
      <c r="JJ203" s="170"/>
      <c r="JK203"/>
      <c r="JL203"/>
      <c r="JM203" s="279"/>
      <c r="JN203" t="s">
        <v>1409</v>
      </c>
      <c r="JO203" t="s">
        <v>1411</v>
      </c>
      <c r="JP203" t="s">
        <v>1471</v>
      </c>
      <c r="JQ203" t="s">
        <v>1420</v>
      </c>
      <c r="JR203" s="170">
        <v>0</v>
      </c>
      <c r="JS203" s="170">
        <v>3</v>
      </c>
      <c r="JT203" s="170">
        <v>0</v>
      </c>
      <c r="JU203" s="170">
        <v>4</v>
      </c>
      <c r="JV203" s="170">
        <v>1</v>
      </c>
      <c r="JW203" s="170">
        <v>1</v>
      </c>
      <c r="JX203" t="s">
        <v>1472</v>
      </c>
      <c r="JY203" s="170">
        <v>1</v>
      </c>
      <c r="JZ203" s="170">
        <v>1</v>
      </c>
      <c r="KA203" s="170">
        <v>0</v>
      </c>
      <c r="KB203" s="170">
        <v>1</v>
      </c>
      <c r="KC203" s="170">
        <v>1</v>
      </c>
      <c r="KD203" s="170"/>
      <c r="KE203"/>
    </row>
    <row r="204" spans="1:291" s="4" customFormat="1" ht="15" customHeight="1" x14ac:dyDescent="0.25">
      <c r="A204" s="311"/>
      <c r="B204" s="15" t="s">
        <v>1470</v>
      </c>
      <c r="C204" s="17" t="s">
        <v>300</v>
      </c>
      <c r="D204" s="26">
        <v>491208037</v>
      </c>
      <c r="E204" s="88">
        <v>42348</v>
      </c>
      <c r="F204" s="23"/>
      <c r="G204" s="94"/>
      <c r="H204" s="51"/>
      <c r="I204" s="377">
        <v>0</v>
      </c>
      <c r="J204" s="20">
        <v>42803</v>
      </c>
      <c r="K204" s="100">
        <f>DATEDIF(E204, J204, "m")</f>
        <v>14</v>
      </c>
      <c r="L204" s="85">
        <v>2</v>
      </c>
      <c r="M204" s="4" t="s">
        <v>304</v>
      </c>
      <c r="N204" s="19"/>
      <c r="O204" s="22"/>
      <c r="P204" s="16"/>
      <c r="Q204" s="11"/>
      <c r="R204" s="11"/>
      <c r="S204" s="11">
        <v>10</v>
      </c>
      <c r="T204" s="145"/>
      <c r="U204" s="130"/>
      <c r="V204" s="130"/>
      <c r="W204" s="130"/>
      <c r="X204" s="129"/>
      <c r="Y204" s="129"/>
      <c r="Z204" s="132"/>
      <c r="AA204" s="129"/>
      <c r="AB204" s="133"/>
      <c r="AC204" s="134"/>
      <c r="AD204" s="135"/>
      <c r="AE204" s="136"/>
      <c r="AF204" s="220"/>
      <c r="AG204" s="220"/>
      <c r="AH204" s="220"/>
      <c r="AI204" s="220"/>
      <c r="AJ204" s="220"/>
      <c r="AK204" s="220"/>
      <c r="AL204" s="133"/>
      <c r="AM204" s="137"/>
      <c r="AN204" s="137"/>
      <c r="AO204" s="137"/>
      <c r="AP204" s="137"/>
      <c r="AQ204" s="137"/>
      <c r="AR204" s="137"/>
      <c r="AS204" s="137"/>
      <c r="AT204" s="137"/>
      <c r="AU204" s="137"/>
      <c r="AV204" s="137"/>
      <c r="AW204" s="137"/>
      <c r="AX204" s="137"/>
      <c r="AY204" s="137"/>
      <c r="AZ204" s="137"/>
      <c r="BA204" s="137"/>
      <c r="BB204" s="137"/>
      <c r="BC204" s="137"/>
      <c r="BD204" s="137"/>
      <c r="BE204" s="137"/>
      <c r="BF204" s="137"/>
      <c r="BG204" s="137"/>
      <c r="BH204" s="138"/>
      <c r="BI204" s="137"/>
      <c r="BJ204" s="137"/>
      <c r="BK204" s="137"/>
      <c r="BL204" s="137"/>
      <c r="BM204" s="139"/>
      <c r="BN204" s="137"/>
      <c r="BO204" s="137"/>
      <c r="BP204" s="137"/>
      <c r="BQ204" s="137"/>
      <c r="BR204" s="138"/>
      <c r="BS204" s="138"/>
      <c r="BT204" s="137"/>
      <c r="BU204" s="137"/>
      <c r="BV204" s="137"/>
      <c r="BW204" s="138"/>
      <c r="BX204" s="137"/>
      <c r="BY204" s="137"/>
      <c r="BZ204" s="138"/>
      <c r="CA204" s="138"/>
      <c r="CB204" s="137"/>
      <c r="CC204" s="137"/>
      <c r="CD204" s="186"/>
      <c r="CE204" s="186"/>
      <c r="CF204" s="186"/>
      <c r="CG204" s="186"/>
      <c r="CH204" s="137"/>
      <c r="CI204" s="137"/>
      <c r="CJ204" s="137"/>
      <c r="CK204" s="138"/>
      <c r="CL204" s="137"/>
      <c r="CM204" s="137"/>
      <c r="CN204" s="186"/>
      <c r="CO204" s="137"/>
      <c r="CP204" s="137"/>
      <c r="CQ204" s="137"/>
      <c r="CR204" s="137"/>
      <c r="CS204" s="137"/>
      <c r="CT204" s="137"/>
      <c r="CU204" s="137"/>
      <c r="CV204" s="137"/>
      <c r="CW204" s="137"/>
      <c r="CX204" s="186"/>
      <c r="CY204" s="133"/>
      <c r="CZ204" s="137"/>
      <c r="DA204" s="137"/>
      <c r="DB204" s="186"/>
      <c r="DC204" s="139"/>
      <c r="DD204" s="138"/>
      <c r="DE204" s="137"/>
      <c r="DF204" s="137"/>
      <c r="DG204" s="137"/>
      <c r="DH204" s="137"/>
      <c r="DI204" s="137"/>
      <c r="DJ204" s="186"/>
      <c r="DK204" s="137"/>
      <c r="DL204" s="137"/>
      <c r="DM204" s="137"/>
      <c r="DN204" s="137"/>
      <c r="DO204" s="137"/>
      <c r="DP204" s="137"/>
      <c r="DQ204" s="138"/>
      <c r="DR204" s="133"/>
      <c r="DS204" s="186"/>
      <c r="DT204" s="133"/>
      <c r="DU204" s="138"/>
      <c r="DV204" s="138"/>
      <c r="DW204" s="138"/>
      <c r="DX204" s="186"/>
      <c r="DY204" s="138"/>
      <c r="DZ204" s="138"/>
      <c r="EA204" s="137"/>
      <c r="EB204" s="137"/>
      <c r="EC204" s="137"/>
      <c r="ED204" s="137"/>
      <c r="EE204" s="137"/>
      <c r="EF204" s="186"/>
      <c r="EG204" s="137"/>
      <c r="EH204" s="137"/>
      <c r="EI204" s="137"/>
      <c r="EJ204" s="137"/>
      <c r="EK204" s="137"/>
      <c r="EL204" s="137"/>
      <c r="EM204" s="137"/>
      <c r="EN204" s="137"/>
      <c r="EO204" s="137"/>
      <c r="EP204" s="137"/>
      <c r="EQ204" s="137"/>
      <c r="ER204" s="137"/>
      <c r="ES204" s="137"/>
      <c r="ET204" s="137"/>
      <c r="EU204" s="137"/>
      <c r="EV204" s="137"/>
      <c r="EW204" s="137"/>
      <c r="EX204" s="137"/>
      <c r="EY204" s="137"/>
      <c r="EZ204" s="137"/>
      <c r="FA204" s="137"/>
      <c r="FB204" s="186"/>
      <c r="FC204" s="137"/>
      <c r="FD204" s="137"/>
      <c r="FE204" s="137"/>
      <c r="FF204" s="137"/>
      <c r="FG204" s="137"/>
      <c r="FH204" s="190"/>
      <c r="FI204" s="190"/>
      <c r="FJ204" s="5"/>
      <c r="GZ204" s="372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 s="5"/>
      <c r="HP204" s="17"/>
      <c r="HQ204" s="23"/>
      <c r="HR204" s="23"/>
      <c r="HS204" s="23"/>
      <c r="HT204" s="17"/>
      <c r="HU204" s="17"/>
      <c r="HV204" s="24"/>
      <c r="HW204" s="24"/>
      <c r="HX204" s="24"/>
      <c r="HY204" s="24"/>
      <c r="HZ204" s="24"/>
      <c r="IA204" s="24"/>
      <c r="IB204" s="24"/>
      <c r="IC204" s="24"/>
      <c r="ID204" s="24"/>
      <c r="IE204" s="24"/>
      <c r="IF204" s="24"/>
      <c r="IG204" s="24"/>
      <c r="IH204" s="24"/>
      <c r="II204" s="24"/>
      <c r="IJ204" s="24"/>
      <c r="IK204" s="24"/>
      <c r="IL204" s="24"/>
      <c r="IM204" s="24"/>
      <c r="IN204" s="25"/>
      <c r="IO204" s="25"/>
      <c r="IP204" s="294"/>
      <c r="IQ204" s="24"/>
      <c r="IR204" s="24"/>
      <c r="IS204" s="170"/>
      <c r="IT204" s="170"/>
      <c r="IU204" s="170"/>
      <c r="IV204" s="274"/>
      <c r="IW204" s="170"/>
      <c r="IX204" s="170"/>
      <c r="IY204"/>
      <c r="IZ204"/>
      <c r="JA204" s="170"/>
      <c r="JB204" s="170"/>
      <c r="JC204" s="170"/>
      <c r="JD204" s="170"/>
      <c r="JE204" s="170"/>
      <c r="JF204"/>
      <c r="JG204" s="170"/>
      <c r="JH204" s="170"/>
      <c r="JI204" s="170"/>
      <c r="JJ204" s="170"/>
      <c r="JK204"/>
      <c r="JL204"/>
      <c r="JM204" s="279"/>
      <c r="JN204"/>
      <c r="JO204"/>
      <c r="JP204"/>
      <c r="JQ204"/>
      <c r="JR204" s="170"/>
      <c r="JS204" s="170"/>
      <c r="JT204" s="170"/>
      <c r="JU204" s="170"/>
      <c r="JV204" s="170"/>
      <c r="JW204" s="170"/>
      <c r="JX204"/>
      <c r="JY204" s="170"/>
      <c r="JZ204" s="170"/>
      <c r="KA204" s="170"/>
      <c r="KB204" s="170"/>
      <c r="KC204" s="170"/>
      <c r="KD204" s="170"/>
      <c r="KE204"/>
    </row>
    <row r="205" spans="1:291" s="4" customFormat="1" ht="15" customHeight="1" x14ac:dyDescent="0.25">
      <c r="A205" s="311"/>
      <c r="B205" s="15" t="s">
        <v>1470</v>
      </c>
      <c r="C205" s="17" t="s">
        <v>300</v>
      </c>
      <c r="D205" s="26">
        <v>491208037</v>
      </c>
      <c r="E205" s="88">
        <v>42348</v>
      </c>
      <c r="F205" s="27">
        <v>43003</v>
      </c>
      <c r="G205" s="94">
        <f>DATEDIF(E205, F205, "m")</f>
        <v>21</v>
      </c>
      <c r="H205" s="16">
        <v>0</v>
      </c>
      <c r="I205" s="377">
        <v>0</v>
      </c>
      <c r="J205" s="20">
        <v>43003</v>
      </c>
      <c r="K205" s="100">
        <f>DATEDIF(E205, J205, "m")</f>
        <v>21</v>
      </c>
      <c r="L205" s="121">
        <v>3</v>
      </c>
      <c r="M205" s="4" t="s">
        <v>305</v>
      </c>
      <c r="N205" s="19"/>
      <c r="O205" s="22"/>
      <c r="P205" s="16">
        <v>3</v>
      </c>
      <c r="Q205" s="121">
        <v>2</v>
      </c>
      <c r="R205" s="11"/>
      <c r="S205" s="11" t="s">
        <v>306</v>
      </c>
      <c r="T205" s="145"/>
      <c r="U205" s="130"/>
      <c r="V205" s="130"/>
      <c r="W205" s="130"/>
      <c r="X205" s="129"/>
      <c r="Y205" s="129"/>
      <c r="Z205" s="132"/>
      <c r="AA205" s="129"/>
      <c r="AB205" s="133"/>
      <c r="AC205" s="134"/>
      <c r="AD205" s="135"/>
      <c r="AE205" s="136"/>
      <c r="AF205" s="220"/>
      <c r="AG205" s="220"/>
      <c r="AH205" s="220"/>
      <c r="AI205" s="220"/>
      <c r="AJ205" s="220"/>
      <c r="AK205" s="220"/>
      <c r="AL205" s="133"/>
      <c r="AM205" s="137"/>
      <c r="AN205" s="137"/>
      <c r="AO205" s="137"/>
      <c r="AP205" s="137"/>
      <c r="AQ205" s="137"/>
      <c r="AR205" s="137"/>
      <c r="AS205" s="137"/>
      <c r="AT205" s="137"/>
      <c r="AU205" s="137"/>
      <c r="AV205" s="137"/>
      <c r="AW205" s="137"/>
      <c r="AX205" s="137"/>
      <c r="AY205" s="137"/>
      <c r="AZ205" s="137"/>
      <c r="BA205" s="137"/>
      <c r="BB205" s="137"/>
      <c r="BC205" s="137"/>
      <c r="BD205" s="137"/>
      <c r="BE205" s="137"/>
      <c r="BF205" s="137"/>
      <c r="BG205" s="137"/>
      <c r="BH205" s="138"/>
      <c r="BI205" s="137"/>
      <c r="BJ205" s="137"/>
      <c r="BK205" s="137"/>
      <c r="BL205" s="137"/>
      <c r="BM205" s="139"/>
      <c r="BN205" s="137"/>
      <c r="BO205" s="137"/>
      <c r="BP205" s="137"/>
      <c r="BQ205" s="137"/>
      <c r="BR205" s="138"/>
      <c r="BS205" s="138"/>
      <c r="BT205" s="137"/>
      <c r="BU205" s="137"/>
      <c r="BV205" s="137"/>
      <c r="BW205" s="138"/>
      <c r="BX205" s="137"/>
      <c r="BY205" s="137"/>
      <c r="BZ205" s="138"/>
      <c r="CA205" s="138"/>
      <c r="CB205" s="137"/>
      <c r="CC205" s="137"/>
      <c r="CD205" s="186"/>
      <c r="CE205" s="186"/>
      <c r="CF205" s="186"/>
      <c r="CG205" s="186"/>
      <c r="CH205" s="137"/>
      <c r="CI205" s="137"/>
      <c r="CJ205" s="137"/>
      <c r="CK205" s="138"/>
      <c r="CL205" s="137"/>
      <c r="CM205" s="137"/>
      <c r="CN205" s="186"/>
      <c r="CO205" s="137"/>
      <c r="CP205" s="137"/>
      <c r="CQ205" s="137"/>
      <c r="CR205" s="137"/>
      <c r="CS205" s="137"/>
      <c r="CT205" s="137"/>
      <c r="CU205" s="137"/>
      <c r="CV205" s="137"/>
      <c r="CW205" s="137"/>
      <c r="CX205" s="186"/>
      <c r="CY205" s="133"/>
      <c r="CZ205" s="137"/>
      <c r="DA205" s="137"/>
      <c r="DB205" s="186"/>
      <c r="DC205" s="139"/>
      <c r="DD205" s="138"/>
      <c r="DE205" s="137"/>
      <c r="DF205" s="137"/>
      <c r="DG205" s="137"/>
      <c r="DH205" s="137"/>
      <c r="DI205" s="137"/>
      <c r="DJ205" s="186"/>
      <c r="DK205" s="137"/>
      <c r="DL205" s="137"/>
      <c r="DM205" s="137"/>
      <c r="DN205" s="137"/>
      <c r="DO205" s="137"/>
      <c r="DP205" s="137"/>
      <c r="DQ205" s="138"/>
      <c r="DR205" s="133"/>
      <c r="DS205" s="186"/>
      <c r="DT205" s="133"/>
      <c r="DU205" s="138"/>
      <c r="DV205" s="138"/>
      <c r="DW205" s="138"/>
      <c r="DX205" s="186"/>
      <c r="DY205" s="138"/>
      <c r="DZ205" s="138"/>
      <c r="EA205" s="137"/>
      <c r="EB205" s="137"/>
      <c r="EC205" s="137"/>
      <c r="ED205" s="137"/>
      <c r="EE205" s="137"/>
      <c r="EF205" s="186"/>
      <c r="EG205" s="137"/>
      <c r="EH205" s="137"/>
      <c r="EI205" s="137"/>
      <c r="EJ205" s="137"/>
      <c r="EK205" s="137"/>
      <c r="EL205" s="137"/>
      <c r="EM205" s="137"/>
      <c r="EN205" s="137"/>
      <c r="EO205" s="137"/>
      <c r="EP205" s="137"/>
      <c r="EQ205" s="137"/>
      <c r="ER205" s="137"/>
      <c r="ES205" s="137"/>
      <c r="ET205" s="137"/>
      <c r="EU205" s="137"/>
      <c r="EV205" s="137"/>
      <c r="EW205" s="137"/>
      <c r="EX205" s="137"/>
      <c r="EY205" s="137"/>
      <c r="EZ205" s="137"/>
      <c r="FA205" s="137"/>
      <c r="FB205" s="186"/>
      <c r="FC205" s="137"/>
      <c r="FD205" s="137"/>
      <c r="FE205" s="137"/>
      <c r="FF205" s="137"/>
      <c r="FG205" s="137"/>
      <c r="FH205" s="190"/>
      <c r="FI205" s="190"/>
      <c r="FJ205" s="5"/>
      <c r="GZ205" s="371" t="s">
        <v>305</v>
      </c>
      <c r="HA205" s="369" t="s">
        <v>1718</v>
      </c>
      <c r="HB205" s="358">
        <v>0</v>
      </c>
      <c r="HC205" s="356">
        <v>3.52</v>
      </c>
      <c r="HD205" s="356">
        <v>94.06</v>
      </c>
      <c r="HE205" s="356">
        <v>6.08</v>
      </c>
      <c r="HF205" s="356">
        <v>7.66</v>
      </c>
      <c r="HG205" s="356">
        <v>266.75</v>
      </c>
      <c r="HH205" s="356">
        <v>2.19</v>
      </c>
      <c r="HI205" s="356">
        <v>51.87</v>
      </c>
      <c r="HJ205" s="356">
        <v>3.7</v>
      </c>
      <c r="HK205" s="356">
        <v>2.61</v>
      </c>
      <c r="HL205" s="356">
        <v>1.26</v>
      </c>
      <c r="HM205" s="356">
        <v>3.77</v>
      </c>
      <c r="HN205" s="357">
        <v>80.400000000000006</v>
      </c>
      <c r="HO205" s="5" t="s">
        <v>302</v>
      </c>
      <c r="HP205" s="121">
        <v>66</v>
      </c>
      <c r="HQ205" s="27">
        <v>42348</v>
      </c>
      <c r="HR205" s="27"/>
      <c r="HS205" s="27">
        <v>43003</v>
      </c>
      <c r="HT205" s="121">
        <v>20</v>
      </c>
      <c r="HU205" s="121">
        <v>0</v>
      </c>
      <c r="HV205" s="28">
        <v>1</v>
      </c>
      <c r="HW205" s="28">
        <v>0</v>
      </c>
      <c r="HX205" s="28">
        <v>0</v>
      </c>
      <c r="HY205" s="28">
        <v>1</v>
      </c>
      <c r="HZ205" s="28">
        <v>0</v>
      </c>
      <c r="IA205" s="28">
        <v>0</v>
      </c>
      <c r="IB205" s="28">
        <v>0</v>
      </c>
      <c r="IC205" s="28">
        <v>0</v>
      </c>
      <c r="ID205" s="28">
        <v>0</v>
      </c>
      <c r="IE205" s="25" t="s">
        <v>69</v>
      </c>
      <c r="IF205" s="28">
        <v>0</v>
      </c>
      <c r="IG205" s="29"/>
      <c r="IH205" s="25"/>
      <c r="II205" s="28">
        <v>0</v>
      </c>
      <c r="IJ205" s="25" t="s">
        <v>63</v>
      </c>
      <c r="IK205" s="25"/>
      <c r="IL205" s="25"/>
      <c r="IM205" s="25"/>
      <c r="IN205" s="28">
        <v>0</v>
      </c>
      <c r="IO205" s="25"/>
      <c r="IP205" s="294"/>
      <c r="IQ205" s="24"/>
      <c r="IR205" s="24"/>
      <c r="IS205" s="170"/>
      <c r="IT205" s="170"/>
      <c r="IU205" s="170"/>
      <c r="IV205" s="274"/>
      <c r="IW205" s="170"/>
      <c r="IX205" s="170"/>
      <c r="IY205"/>
      <c r="IZ205"/>
      <c r="JA205" s="170"/>
      <c r="JB205" s="170"/>
      <c r="JC205" s="170"/>
      <c r="JD205" s="170"/>
      <c r="JE205" s="170"/>
      <c r="JF205"/>
      <c r="JG205" s="170"/>
      <c r="JH205" s="170"/>
      <c r="JI205" s="170"/>
      <c r="JJ205" s="170"/>
      <c r="JK205"/>
      <c r="JL205"/>
      <c r="JM205" s="279"/>
      <c r="JN205"/>
      <c r="JO205"/>
      <c r="JP205"/>
      <c r="JQ205"/>
      <c r="JR205" s="170"/>
      <c r="JS205" s="170"/>
      <c r="JT205" s="170"/>
      <c r="JU205" s="170"/>
      <c r="JV205" s="170"/>
      <c r="JW205" s="170"/>
      <c r="JX205"/>
      <c r="JY205" s="170"/>
      <c r="JZ205" s="170"/>
      <c r="KA205" s="170"/>
      <c r="KB205" s="170"/>
      <c r="KC205" s="170"/>
      <c r="KD205" s="170"/>
      <c r="KE205"/>
    </row>
    <row r="206" spans="1:291" s="4" customFormat="1" x14ac:dyDescent="0.25">
      <c r="A206" s="311"/>
      <c r="B206" s="15" t="s">
        <v>1470</v>
      </c>
      <c r="C206" s="17" t="s">
        <v>300</v>
      </c>
      <c r="D206" s="26" t="s">
        <v>307</v>
      </c>
      <c r="E206" s="88">
        <v>42348</v>
      </c>
      <c r="F206" s="23"/>
      <c r="G206" s="94"/>
      <c r="H206" s="51"/>
      <c r="I206" s="377">
        <v>1</v>
      </c>
      <c r="J206" s="20">
        <v>44781</v>
      </c>
      <c r="K206" s="100">
        <f>DATEDIF(E206, J206, "m")</f>
        <v>79</v>
      </c>
      <c r="L206" s="121">
        <v>4</v>
      </c>
      <c r="M206" s="4" t="s">
        <v>308</v>
      </c>
      <c r="N206" s="19">
        <v>327</v>
      </c>
      <c r="O206" s="22">
        <v>4</v>
      </c>
      <c r="P206" s="16">
        <v>3</v>
      </c>
      <c r="Q206" s="121"/>
      <c r="R206" s="11"/>
      <c r="S206" s="11"/>
      <c r="T206" s="145">
        <v>17843</v>
      </c>
      <c r="U206" s="130">
        <v>10137</v>
      </c>
      <c r="V206" s="130" t="s">
        <v>302</v>
      </c>
      <c r="W206" s="130" t="s">
        <v>1052</v>
      </c>
      <c r="X206" s="129">
        <v>491208037</v>
      </c>
      <c r="Y206" s="129">
        <f ca="1">ROUNDDOWN(YEARFRAC(DATE(IF(VALUE(LEFT(X206,2))&lt;VALUE(RIGHT(YEAR(TODAY()),2)),"20","19")&amp;LEFT(X206,2),IF(VALUE(MID(X206,3,1))&gt;4,MID(X206,3,2)-50,MID(X206,3,2)),MID(X206,5,2)),Z206,1),0)</f>
        <v>72</v>
      </c>
      <c r="Z206" s="132">
        <v>44781</v>
      </c>
      <c r="AA206" s="129" t="e">
        <f>COUNTIFS(#REF!,X206)</f>
        <v>#REF!</v>
      </c>
      <c r="AB206" s="133">
        <f>DATEDIF(_xlfn.MINIFS(Z:Z,X:X,X206), Z206,  "m")</f>
        <v>0</v>
      </c>
      <c r="AC206" s="134" t="s">
        <v>53</v>
      </c>
      <c r="AD206" s="135" t="s">
        <v>1025</v>
      </c>
      <c r="AE206" s="136" t="s">
        <v>67</v>
      </c>
      <c r="AF206" s="198">
        <v>11.9</v>
      </c>
      <c r="AG206" s="198">
        <v>16.5</v>
      </c>
      <c r="AH206" s="198">
        <v>70</v>
      </c>
      <c r="AI206" s="198">
        <v>1.2</v>
      </c>
      <c r="AJ206" s="198">
        <v>0.4</v>
      </c>
      <c r="AK206" s="198">
        <v>7.29</v>
      </c>
      <c r="AL206" s="133">
        <v>13.4</v>
      </c>
      <c r="AM206" s="137">
        <v>74.099999999999994</v>
      </c>
      <c r="AN206" s="137">
        <v>53.1</v>
      </c>
      <c r="AO206" s="137">
        <v>46.9</v>
      </c>
      <c r="AP206" s="137">
        <f>AN206/AO206</f>
        <v>1.1321961620469083</v>
      </c>
      <c r="AQ206" s="137">
        <v>3.72</v>
      </c>
      <c r="AR206" s="137">
        <v>9.08</v>
      </c>
      <c r="AS206" s="137">
        <v>2.11</v>
      </c>
      <c r="AT206" s="137">
        <v>10.7</v>
      </c>
      <c r="AU206" s="137">
        <v>30</v>
      </c>
      <c r="AV206" s="137">
        <v>6.63</v>
      </c>
      <c r="AW206" s="137">
        <v>18.5</v>
      </c>
      <c r="AX206" s="137">
        <v>72.2</v>
      </c>
      <c r="AY206" s="137">
        <v>7.95</v>
      </c>
      <c r="AZ206" s="137">
        <v>1.34</v>
      </c>
      <c r="BA206" s="137">
        <v>55.5</v>
      </c>
      <c r="BB206" s="137">
        <v>23.1</v>
      </c>
      <c r="BC206" s="137">
        <v>65.2</v>
      </c>
      <c r="BD206" s="137">
        <v>4.57</v>
      </c>
      <c r="BE206" s="137">
        <v>15.6</v>
      </c>
      <c r="BF206" s="137">
        <f>DL206+DN206</f>
        <v>18.453999999999997</v>
      </c>
      <c r="BG206" s="137">
        <v>22.7</v>
      </c>
      <c r="BH206" s="138">
        <v>1316</v>
      </c>
      <c r="BI206" s="137">
        <v>6.99</v>
      </c>
      <c r="BJ206" s="137">
        <v>17.2</v>
      </c>
      <c r="BK206" s="137">
        <v>49.7</v>
      </c>
      <c r="BL206" s="137">
        <v>64.900000000000006</v>
      </c>
      <c r="BM206" s="139">
        <v>0</v>
      </c>
      <c r="BN206" s="137">
        <v>17.2</v>
      </c>
      <c r="BO206" s="137">
        <v>82.399999999999991</v>
      </c>
      <c r="BP206" s="137">
        <v>11.8</v>
      </c>
      <c r="BQ206" s="137">
        <v>5.74</v>
      </c>
      <c r="BR206" s="138">
        <v>7703</v>
      </c>
      <c r="BS206" s="138">
        <f>CY206/9</f>
        <v>4158.8888888888887</v>
      </c>
      <c r="BT206" s="137">
        <v>84.6</v>
      </c>
      <c r="BU206" s="137">
        <v>30</v>
      </c>
      <c r="BV206" s="137">
        <f>100-AL206-BN206-CB206-CC206</f>
        <v>67.399999999999991</v>
      </c>
      <c r="BW206" s="138">
        <v>4240</v>
      </c>
      <c r="BX206" s="137">
        <v>81.5</v>
      </c>
      <c r="BY206" s="137">
        <v>52.5</v>
      </c>
      <c r="BZ206" s="138">
        <v>4371</v>
      </c>
      <c r="CA206" s="138">
        <v>15615</v>
      </c>
      <c r="CB206" s="137">
        <v>1.8</v>
      </c>
      <c r="CC206" s="137">
        <v>0.2</v>
      </c>
      <c r="CD206" s="186" t="s">
        <v>1275</v>
      </c>
      <c r="CE206" s="186">
        <f>AL206+BN206+BV206+CC206+CB206</f>
        <v>100</v>
      </c>
      <c r="CF206" s="186" t="s">
        <v>1275</v>
      </c>
      <c r="CG206" s="186">
        <f>AM206+BI206+BE206+(DC206*100/AL206)+(CC206*100/AL206)</f>
        <v>98.652686567164167</v>
      </c>
      <c r="CH206" s="137">
        <v>9.01</v>
      </c>
      <c r="CI206" s="137">
        <f>CH206*100/AM206</f>
        <v>12.159244264507423</v>
      </c>
      <c r="CJ206" s="137">
        <v>51.9</v>
      </c>
      <c r="CK206" s="138">
        <f>CJ206*BI206*AL206*AK206/1000</f>
        <v>35.438624766000004</v>
      </c>
      <c r="CL206" s="137">
        <v>5.68</v>
      </c>
      <c r="CM206" s="137">
        <v>32.5</v>
      </c>
      <c r="CN206" s="186" t="s">
        <v>1275</v>
      </c>
      <c r="CO206" s="137">
        <v>0.25</v>
      </c>
      <c r="CP206" s="137">
        <v>3.85</v>
      </c>
      <c r="CQ206" s="137">
        <v>16.2</v>
      </c>
      <c r="CR206" s="137">
        <v>23.4</v>
      </c>
      <c r="CS206" s="137">
        <v>36.700000000000003</v>
      </c>
      <c r="CT206" s="137">
        <v>23.7</v>
      </c>
      <c r="CU206" s="137">
        <v>49.3</v>
      </c>
      <c r="CV206" s="137">
        <v>0.32</v>
      </c>
      <c r="CW206" s="137"/>
      <c r="CX206" s="186" t="s">
        <v>1275</v>
      </c>
      <c r="CY206" s="133">
        <v>37430</v>
      </c>
      <c r="CZ206" s="137">
        <v>3.34</v>
      </c>
      <c r="DA206" s="137">
        <v>18.899999999999999</v>
      </c>
      <c r="DB206" s="186" t="s">
        <v>1275</v>
      </c>
      <c r="DC206" s="139">
        <v>6.3E-2</v>
      </c>
      <c r="DD206" s="138">
        <v>15426</v>
      </c>
      <c r="DE206" s="137">
        <v>3.27</v>
      </c>
      <c r="DF206" s="137">
        <v>39.4</v>
      </c>
      <c r="DG206" s="137">
        <v>0.57999999999999996</v>
      </c>
      <c r="DH206" s="137">
        <f>DG206-CC206</f>
        <v>0.37999999999999995</v>
      </c>
      <c r="DI206" s="137">
        <v>40.6</v>
      </c>
      <c r="DJ206" s="186" t="s">
        <v>1275</v>
      </c>
      <c r="DK206" s="137">
        <v>0.11</v>
      </c>
      <c r="DL206" s="137">
        <v>18.399999999999999</v>
      </c>
      <c r="DM206" s="137">
        <v>81.400000000000006</v>
      </c>
      <c r="DN206" s="137">
        <v>5.3999999999999999E-2</v>
      </c>
      <c r="DO206" s="137">
        <v>17.399999999999999</v>
      </c>
      <c r="DP206" s="137">
        <v>99.7</v>
      </c>
      <c r="DQ206" s="138">
        <v>1476</v>
      </c>
      <c r="DR206" s="133"/>
      <c r="DS206" s="186" t="s">
        <v>1275</v>
      </c>
      <c r="DT206" s="133">
        <f>DU206*2</f>
        <v>12950</v>
      </c>
      <c r="DU206" s="138">
        <v>6475</v>
      </c>
      <c r="DV206" s="138">
        <v>2137</v>
      </c>
      <c r="DW206" s="138">
        <v>152</v>
      </c>
      <c r="DX206" s="186" t="s">
        <v>1275</v>
      </c>
      <c r="DY206" s="138">
        <f>AK206*AN206*AM206*AL206/1000</f>
        <v>384.36608105999994</v>
      </c>
      <c r="DZ206" s="138">
        <f>AK206*AM206*AO206*AL206/1000</f>
        <v>339.48717894000004</v>
      </c>
      <c r="EA206" s="137"/>
      <c r="EB206" s="137"/>
      <c r="EC206" s="137"/>
      <c r="ED206" s="137"/>
      <c r="EE206" s="137"/>
      <c r="EF206" s="186" t="s">
        <v>1275</v>
      </c>
      <c r="EG206" s="137" t="s">
        <v>1023</v>
      </c>
      <c r="EH206" s="137" t="s">
        <v>1023</v>
      </c>
      <c r="EI206" s="137" t="s">
        <v>1023</v>
      </c>
      <c r="EJ206" s="137" t="s">
        <v>1023</v>
      </c>
      <c r="EK206" s="137" t="s">
        <v>1023</v>
      </c>
      <c r="EL206" s="137" t="s">
        <v>1023</v>
      </c>
      <c r="EM206" s="137" t="s">
        <v>1023</v>
      </c>
      <c r="EN206" s="137" t="s">
        <v>1023</v>
      </c>
      <c r="EO206" s="137" t="s">
        <v>1023</v>
      </c>
      <c r="EP206" s="137" t="s">
        <v>1023</v>
      </c>
      <c r="EQ206" s="137" t="s">
        <v>1023</v>
      </c>
      <c r="ER206" s="137" t="s">
        <v>1023</v>
      </c>
      <c r="ES206" s="137" t="s">
        <v>1023</v>
      </c>
      <c r="ET206" s="137" t="s">
        <v>1023</v>
      </c>
      <c r="EU206" s="137" t="s">
        <v>1023</v>
      </c>
      <c r="EV206" s="137" t="s">
        <v>1023</v>
      </c>
      <c r="EW206" s="137" t="s">
        <v>1023</v>
      </c>
      <c r="EX206" s="137" t="s">
        <v>1023</v>
      </c>
      <c r="EY206" s="137" t="s">
        <v>1023</v>
      </c>
      <c r="EZ206" s="137" t="s">
        <v>1023</v>
      </c>
      <c r="FA206" s="137" t="s">
        <v>1023</v>
      </c>
      <c r="FB206" s="186" t="s">
        <v>1275</v>
      </c>
      <c r="FC206" s="137"/>
      <c r="FD206" s="137"/>
      <c r="FE206" s="137"/>
      <c r="FF206" s="137"/>
      <c r="FG206" s="137"/>
      <c r="FH206" s="190"/>
      <c r="FI206" s="190"/>
      <c r="FJ206" s="381" t="s">
        <v>308</v>
      </c>
      <c r="FK206" s="327" t="s">
        <v>1658</v>
      </c>
      <c r="FL206" s="327" t="s">
        <v>1659</v>
      </c>
      <c r="FM206" s="327" t="s">
        <v>1665</v>
      </c>
      <c r="FN206" s="327" t="s">
        <v>1659</v>
      </c>
      <c r="FO206" s="327" t="s">
        <v>1662</v>
      </c>
      <c r="FP206" s="327" t="s">
        <v>1665</v>
      </c>
      <c r="FQ206" s="327" t="s">
        <v>1659</v>
      </c>
      <c r="FR206" s="327" t="s">
        <v>1667</v>
      </c>
      <c r="FS206" s="327" t="s">
        <v>1666</v>
      </c>
      <c r="FT206" s="327" t="s">
        <v>1659</v>
      </c>
      <c r="FU206" s="327" t="s">
        <v>1659</v>
      </c>
      <c r="FV206" s="327" t="s">
        <v>1660</v>
      </c>
      <c r="FW206" s="327" t="s">
        <v>86</v>
      </c>
      <c r="FX206" s="327" t="s">
        <v>86</v>
      </c>
      <c r="FY206" s="327" t="s">
        <v>86</v>
      </c>
      <c r="FZ206" s="327" t="s">
        <v>1658</v>
      </c>
      <c r="GA206" s="327" t="s">
        <v>1663</v>
      </c>
      <c r="GB206" s="327" t="s">
        <v>1659</v>
      </c>
      <c r="GC206" s="327" t="s">
        <v>1662</v>
      </c>
      <c r="GD206" s="327" t="s">
        <v>33</v>
      </c>
      <c r="GE206" s="327" t="s">
        <v>1660</v>
      </c>
      <c r="GF206" s="327" t="s">
        <v>1659</v>
      </c>
      <c r="GG206" s="327" t="s">
        <v>1664</v>
      </c>
      <c r="GH206" s="327" t="s">
        <v>1663</v>
      </c>
      <c r="GI206" s="327" t="s">
        <v>1661</v>
      </c>
      <c r="GJ206" s="327" t="s">
        <v>1660</v>
      </c>
      <c r="GK206" s="327" t="s">
        <v>33</v>
      </c>
      <c r="GL206" s="327" t="s">
        <v>86</v>
      </c>
      <c r="GM206" s="327" t="s">
        <v>1659</v>
      </c>
      <c r="GN206" s="327" t="s">
        <v>1659</v>
      </c>
      <c r="GO206" s="327" t="s">
        <v>1658</v>
      </c>
      <c r="GP206" s="327" t="s">
        <v>86</v>
      </c>
      <c r="GQ206" s="327" t="s">
        <v>33</v>
      </c>
      <c r="GR206" s="327" t="s">
        <v>33</v>
      </c>
      <c r="GS206" s="327" t="s">
        <v>1659</v>
      </c>
      <c r="GT206" s="327" t="s">
        <v>1659</v>
      </c>
      <c r="GU206" s="327" t="s">
        <v>86</v>
      </c>
      <c r="GV206" s="327" t="s">
        <v>1662</v>
      </c>
      <c r="GW206" s="327" t="s">
        <v>1662</v>
      </c>
      <c r="GX206" s="327" t="s">
        <v>33</v>
      </c>
      <c r="GY206" s="327" t="s">
        <v>1660</v>
      </c>
      <c r="GZ206" s="372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 s="5"/>
      <c r="HP206" s="17"/>
      <c r="HQ206" s="23"/>
      <c r="HR206" s="23"/>
      <c r="HS206" s="23"/>
      <c r="HT206" s="17"/>
      <c r="HU206" s="17"/>
      <c r="HV206" s="24"/>
      <c r="HW206" s="24"/>
      <c r="HX206" s="24"/>
      <c r="HY206" s="24"/>
      <c r="HZ206" s="24"/>
      <c r="IA206" s="24"/>
      <c r="IB206" s="24"/>
      <c r="IC206" s="24"/>
      <c r="ID206" s="24"/>
      <c r="IE206" s="24"/>
      <c r="IF206" s="24"/>
      <c r="IG206" s="24"/>
      <c r="IH206" s="24"/>
      <c r="II206" s="24"/>
      <c r="IJ206" s="24"/>
      <c r="IK206" s="24"/>
      <c r="IL206" s="24"/>
      <c r="IM206" s="24"/>
      <c r="IN206" s="25"/>
      <c r="IO206" s="25"/>
      <c r="IP206" s="294"/>
      <c r="IQ206" s="24"/>
      <c r="IR206" s="24"/>
      <c r="IS206" s="170"/>
      <c r="IT206" s="170"/>
      <c r="IU206" s="170"/>
      <c r="IV206" s="274"/>
      <c r="IW206" s="170"/>
      <c r="IX206" s="170"/>
      <c r="IY206"/>
      <c r="IZ206"/>
      <c r="JA206" s="170"/>
      <c r="JB206" s="170"/>
      <c r="JC206" s="170"/>
      <c r="JD206" s="170"/>
      <c r="JE206" s="170"/>
      <c r="JF206"/>
      <c r="JG206" s="170"/>
      <c r="JH206" s="170"/>
      <c r="JI206" s="170"/>
      <c r="JJ206" s="170"/>
      <c r="JK206"/>
      <c r="JL206"/>
      <c r="JM206" s="279"/>
      <c r="JN206"/>
      <c r="JO206"/>
      <c r="JP206"/>
      <c r="JQ206"/>
      <c r="JR206" s="170"/>
      <c r="JS206" s="170"/>
      <c r="JT206" s="170"/>
      <c r="JU206" s="170"/>
      <c r="JV206" s="170"/>
      <c r="JW206" s="170"/>
      <c r="JX206"/>
      <c r="JY206" s="170"/>
      <c r="JZ206" s="170"/>
      <c r="KA206" s="170"/>
      <c r="KB206" s="170"/>
      <c r="KC206" s="170"/>
      <c r="KD206" s="170"/>
      <c r="KE206"/>
    </row>
    <row r="207" spans="1:291" s="4" customFormat="1" x14ac:dyDescent="0.25">
      <c r="A207" s="311"/>
      <c r="B207" s="15" t="s">
        <v>1470</v>
      </c>
      <c r="C207" s="17" t="s">
        <v>300</v>
      </c>
      <c r="D207" s="26" t="s">
        <v>307</v>
      </c>
      <c r="E207" s="88">
        <v>42348</v>
      </c>
      <c r="F207" s="23"/>
      <c r="G207" s="94"/>
      <c r="H207" s="51"/>
      <c r="I207" s="377">
        <v>0</v>
      </c>
      <c r="J207" s="20">
        <v>44873</v>
      </c>
      <c r="K207" s="100">
        <f>DATEDIF(E207, J207, "m")</f>
        <v>82</v>
      </c>
      <c r="L207" s="85">
        <v>5</v>
      </c>
      <c r="M207" s="4" t="s">
        <v>309</v>
      </c>
      <c r="N207" s="19">
        <v>374</v>
      </c>
      <c r="O207" s="22">
        <v>4</v>
      </c>
      <c r="P207" s="16">
        <v>3</v>
      </c>
      <c r="Q207" s="11"/>
      <c r="R207" s="11"/>
      <c r="S207" s="11"/>
      <c r="T207" s="145">
        <v>18287</v>
      </c>
      <c r="U207" s="130"/>
      <c r="V207" s="130" t="s">
        <v>302</v>
      </c>
      <c r="W207" s="130" t="s">
        <v>1052</v>
      </c>
      <c r="X207" s="131">
        <v>491208037</v>
      </c>
      <c r="Y207" s="129">
        <v>72</v>
      </c>
      <c r="Z207" s="132">
        <v>44873</v>
      </c>
      <c r="AA207" s="129">
        <v>2</v>
      </c>
      <c r="AB207" s="133">
        <v>3</v>
      </c>
      <c r="AC207" s="134" t="s">
        <v>53</v>
      </c>
      <c r="AD207" s="135" t="s">
        <v>1025</v>
      </c>
      <c r="AE207" s="136" t="s">
        <v>75</v>
      </c>
      <c r="AF207" s="185">
        <v>18.100000000000001</v>
      </c>
      <c r="AG207" s="185">
        <v>12.8</v>
      </c>
      <c r="AH207" s="185">
        <v>68.400000000000006</v>
      </c>
      <c r="AI207" s="185">
        <v>0.4</v>
      </c>
      <c r="AJ207" s="185">
        <v>0.3</v>
      </c>
      <c r="AK207" s="185">
        <v>9.1300000000000008</v>
      </c>
      <c r="AL207" s="133">
        <v>17.5</v>
      </c>
      <c r="AM207" s="137">
        <v>75.599999999999994</v>
      </c>
      <c r="AN207" s="137">
        <v>49.2</v>
      </c>
      <c r="AO207" s="137">
        <v>50.8</v>
      </c>
      <c r="AP207" s="137">
        <f>AN207/AO207</f>
        <v>0.96850393700787407</v>
      </c>
      <c r="AQ207" s="137">
        <v>6.58</v>
      </c>
      <c r="AR207" s="137">
        <v>2.23</v>
      </c>
      <c r="AS207" s="137">
        <v>2.29</v>
      </c>
      <c r="AT207" s="137">
        <v>29.4</v>
      </c>
      <c r="AU207" s="137">
        <v>17.2</v>
      </c>
      <c r="AV207" s="137">
        <v>4.3</v>
      </c>
      <c r="AW207" s="137">
        <v>17.399999999999999</v>
      </c>
      <c r="AX207" s="137">
        <v>73.900000000000006</v>
      </c>
      <c r="AY207" s="137">
        <v>7.34</v>
      </c>
      <c r="AZ207" s="137">
        <v>1.38</v>
      </c>
      <c r="BA207" s="137">
        <v>47.4</v>
      </c>
      <c r="BB207" s="137">
        <v>10.7</v>
      </c>
      <c r="BC207" s="137">
        <v>74.400000000000006</v>
      </c>
      <c r="BD207" s="137">
        <v>1.38</v>
      </c>
      <c r="BE207" s="137">
        <v>9.5399999999999991</v>
      </c>
      <c r="BF207" s="137">
        <v>39.579000000000001</v>
      </c>
      <c r="BG207" s="137">
        <v>33.4</v>
      </c>
      <c r="BH207" s="138">
        <v>1659.6000000000001</v>
      </c>
      <c r="BI207" s="137">
        <v>13.3</v>
      </c>
      <c r="BJ207" s="137">
        <v>23.9</v>
      </c>
      <c r="BK207" s="137">
        <v>23.6</v>
      </c>
      <c r="BL207" s="137">
        <v>61.6</v>
      </c>
      <c r="BM207" s="139">
        <v>0.14000000000000001</v>
      </c>
      <c r="BN207" s="137">
        <v>11.5</v>
      </c>
      <c r="BO207" s="137">
        <v>93.7</v>
      </c>
      <c r="BP207" s="137">
        <v>3.12</v>
      </c>
      <c r="BQ207" s="137">
        <v>3.14</v>
      </c>
      <c r="BR207" s="138">
        <v>7426</v>
      </c>
      <c r="BS207" s="138">
        <v>5549</v>
      </c>
      <c r="BT207" s="137">
        <v>93</v>
      </c>
      <c r="BU207" s="137">
        <v>26.7</v>
      </c>
      <c r="BV207" s="137">
        <f>100-AL207-BN207-CB207-CC207</f>
        <v>69.98</v>
      </c>
      <c r="BW207" s="138">
        <v>5317.2566371681423</v>
      </c>
      <c r="BX207" s="137">
        <v>85.7</v>
      </c>
      <c r="BY207" s="137">
        <v>88.3</v>
      </c>
      <c r="BZ207" s="138">
        <v>8038</v>
      </c>
      <c r="CA207" s="138">
        <v>17886</v>
      </c>
      <c r="CB207" s="137">
        <v>0.74</v>
      </c>
      <c r="CC207" s="137">
        <v>0.28000000000000003</v>
      </c>
      <c r="CD207" s="186" t="s">
        <v>1275</v>
      </c>
      <c r="CE207" s="186">
        <f>AL207+BN207+BV207+CC207+CB207</f>
        <v>100</v>
      </c>
      <c r="CF207" s="186" t="s">
        <v>1275</v>
      </c>
      <c r="CG207" s="186">
        <f>AM207+BI207+BE207+(DC207*100/AL207)+(CC207*100/AL207)</f>
        <v>100.24571428571427</v>
      </c>
      <c r="CH207" s="137">
        <v>10.4</v>
      </c>
      <c r="CI207" s="137">
        <f>CH207*100/AM207</f>
        <v>13.756613756613758</v>
      </c>
      <c r="CJ207" s="137">
        <v>63.1</v>
      </c>
      <c r="CK207" s="138">
        <f>CJ207*BI207*AL207*AK207/1000</f>
        <v>134.08797325</v>
      </c>
      <c r="CL207" s="137">
        <v>3.57</v>
      </c>
      <c r="CM207" s="137">
        <v>33.200000000000003</v>
      </c>
      <c r="CN207" s="186" t="s">
        <v>1275</v>
      </c>
      <c r="CO207" s="137">
        <v>0.42</v>
      </c>
      <c r="CP207" s="137">
        <v>2.2799999999999998</v>
      </c>
      <c r="CQ207" s="137">
        <v>26</v>
      </c>
      <c r="CR207" s="137">
        <v>20.2</v>
      </c>
      <c r="CS207" s="137">
        <v>29.9</v>
      </c>
      <c r="CT207" s="137">
        <v>23.9</v>
      </c>
      <c r="CU207" s="137">
        <v>64.2</v>
      </c>
      <c r="CV207" s="137">
        <v>3.69</v>
      </c>
      <c r="CW207" s="137"/>
      <c r="CX207" s="186" t="s">
        <v>1275</v>
      </c>
      <c r="CY207" s="133">
        <v>16647</v>
      </c>
      <c r="CZ207" s="137">
        <v>7.53</v>
      </c>
      <c r="DA207" s="137">
        <v>23.1</v>
      </c>
      <c r="DB207" s="186" t="s">
        <v>1275</v>
      </c>
      <c r="DC207" s="139">
        <v>3.5999999999999997E-2</v>
      </c>
      <c r="DD207" s="138">
        <v>26692</v>
      </c>
      <c r="DE207" s="137">
        <v>24</v>
      </c>
      <c r="DF207" s="137">
        <v>31.5</v>
      </c>
      <c r="DG207" s="137">
        <v>1.39</v>
      </c>
      <c r="DH207" s="137">
        <v>1.1099999999999999</v>
      </c>
      <c r="DI207" s="137">
        <v>35.200000000000003</v>
      </c>
      <c r="DJ207" s="186" t="s">
        <v>1275</v>
      </c>
      <c r="DK207" s="137">
        <v>0.16</v>
      </c>
      <c r="DL207" s="137">
        <v>39.5</v>
      </c>
      <c r="DM207" s="137">
        <v>60.3</v>
      </c>
      <c r="DN207" s="137">
        <v>7.9000000000000001E-2</v>
      </c>
      <c r="DO207" s="137">
        <v>7.49</v>
      </c>
      <c r="DP207" s="137">
        <v>99.7</v>
      </c>
      <c r="DQ207" s="138">
        <v>1867</v>
      </c>
      <c r="DR207" s="133"/>
      <c r="DS207" s="186" t="s">
        <v>1275</v>
      </c>
      <c r="DT207" s="138">
        <f>DU207/1.1</f>
        <v>13479.090909090908</v>
      </c>
      <c r="DU207" s="138">
        <v>14827</v>
      </c>
      <c r="DV207" s="138">
        <v>2383.0769230769229</v>
      </c>
      <c r="DW207" s="138">
        <v>1198</v>
      </c>
      <c r="DX207" s="186" t="s">
        <v>1275</v>
      </c>
      <c r="DY207" s="138">
        <f>AK207*AN207*AM207*AL207/1000</f>
        <v>594.28630800000008</v>
      </c>
      <c r="DZ207" s="138">
        <f>AK207*AM207*AO207*AL207/1000</f>
        <v>613.61269199999981</v>
      </c>
      <c r="EA207" s="137"/>
      <c r="EB207" s="137"/>
      <c r="EC207" s="137"/>
      <c r="ED207" s="137"/>
      <c r="EE207" s="137"/>
      <c r="EF207" s="186" t="s">
        <v>1275</v>
      </c>
      <c r="EG207" s="137" t="s">
        <v>1023</v>
      </c>
      <c r="EH207" s="137" t="s">
        <v>1023</v>
      </c>
      <c r="EI207" s="137" t="s">
        <v>1023</v>
      </c>
      <c r="EJ207" s="137" t="s">
        <v>1023</v>
      </c>
      <c r="EK207" s="137" t="s">
        <v>1023</v>
      </c>
      <c r="EL207" s="137" t="s">
        <v>1023</v>
      </c>
      <c r="EM207" s="137" t="s">
        <v>1023</v>
      </c>
      <c r="EN207" s="137" t="s">
        <v>1023</v>
      </c>
      <c r="EO207" s="137" t="s">
        <v>1023</v>
      </c>
      <c r="EP207" s="137" t="s">
        <v>1023</v>
      </c>
      <c r="EQ207" s="137" t="s">
        <v>1023</v>
      </c>
      <c r="ER207" s="137" t="s">
        <v>1023</v>
      </c>
      <c r="ES207" s="137" t="s">
        <v>1023</v>
      </c>
      <c r="ET207" s="137" t="s">
        <v>1023</v>
      </c>
      <c r="EU207" s="137" t="s">
        <v>1023</v>
      </c>
      <c r="EV207" s="137" t="s">
        <v>1023</v>
      </c>
      <c r="EW207" s="137" t="s">
        <v>1023</v>
      </c>
      <c r="EX207" s="137" t="s">
        <v>1023</v>
      </c>
      <c r="EY207" s="137" t="s">
        <v>1023</v>
      </c>
      <c r="EZ207" s="137" t="s">
        <v>1023</v>
      </c>
      <c r="FA207" s="137" t="s">
        <v>1023</v>
      </c>
      <c r="FB207" s="186" t="s">
        <v>1275</v>
      </c>
      <c r="FC207" s="137"/>
      <c r="FD207" s="137"/>
      <c r="FE207" s="137"/>
      <c r="FF207" s="137"/>
      <c r="FG207" s="137"/>
      <c r="FH207" s="190"/>
      <c r="FI207" s="190"/>
      <c r="FJ207" s="382"/>
      <c r="FK207" s="327"/>
      <c r="FL207" s="327"/>
      <c r="FM207" s="327"/>
      <c r="FN207" s="327"/>
      <c r="FO207" s="327"/>
      <c r="FP207" s="327"/>
      <c r="FQ207" s="327"/>
      <c r="FR207" s="327"/>
      <c r="FS207" s="327"/>
      <c r="FT207" s="327"/>
      <c r="FU207" s="327"/>
      <c r="FV207" s="327"/>
      <c r="FW207" s="327"/>
      <c r="FX207" s="327"/>
      <c r="FY207" s="327"/>
      <c r="FZ207" s="327"/>
      <c r="GA207" s="327"/>
      <c r="GB207" s="327"/>
      <c r="GC207" s="327"/>
      <c r="GD207" s="327"/>
      <c r="GE207" s="327"/>
      <c r="GF207" s="327"/>
      <c r="GG207" s="327"/>
      <c r="GH207" s="327"/>
      <c r="GI207" s="327"/>
      <c r="GJ207" s="327"/>
      <c r="GK207" s="327"/>
      <c r="GL207" s="327"/>
      <c r="GM207" s="327"/>
      <c r="GN207" s="327"/>
      <c r="GO207" s="327"/>
      <c r="GP207" s="327"/>
      <c r="GQ207" s="327"/>
      <c r="GR207" s="327"/>
      <c r="GS207" s="327"/>
      <c r="GT207" s="327"/>
      <c r="GU207" s="327"/>
      <c r="GV207" s="327"/>
      <c r="GW207" s="327"/>
      <c r="GX207" s="327"/>
      <c r="GY207" s="327"/>
      <c r="GZ207" s="372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 s="5"/>
      <c r="HP207" s="17"/>
      <c r="HQ207" s="23"/>
      <c r="HR207" s="23"/>
      <c r="HS207" s="23"/>
      <c r="HT207" s="17"/>
      <c r="HU207" s="17"/>
      <c r="HV207" s="24"/>
      <c r="HW207" s="24"/>
      <c r="HX207" s="24"/>
      <c r="HY207" s="24"/>
      <c r="HZ207" s="24"/>
      <c r="IA207" s="24"/>
      <c r="IB207" s="24"/>
      <c r="IC207" s="24"/>
      <c r="ID207" s="24"/>
      <c r="IE207" s="24"/>
      <c r="IF207" s="24"/>
      <c r="IG207" s="24"/>
      <c r="IH207" s="24"/>
      <c r="II207" s="24"/>
      <c r="IJ207" s="24"/>
      <c r="IK207" s="24"/>
      <c r="IL207" s="24"/>
      <c r="IM207" s="24"/>
      <c r="IN207" s="25"/>
      <c r="IO207" s="25"/>
      <c r="IP207" s="294"/>
      <c r="IQ207" s="24"/>
      <c r="IR207" s="24"/>
      <c r="IS207" s="170"/>
      <c r="IT207" s="170"/>
      <c r="IU207" s="170"/>
      <c r="IV207" s="274"/>
      <c r="IW207" s="170"/>
      <c r="IX207" s="170"/>
      <c r="IY207"/>
      <c r="IZ207"/>
      <c r="JA207" s="170"/>
      <c r="JB207" s="170"/>
      <c r="JC207" s="170"/>
      <c r="JD207" s="170"/>
      <c r="JE207" s="170"/>
      <c r="JF207"/>
      <c r="JG207" s="170"/>
      <c r="JH207" s="170"/>
      <c r="JI207" s="170"/>
      <c r="JJ207" s="170"/>
      <c r="JK207"/>
      <c r="JL207"/>
      <c r="JM207" s="279"/>
      <c r="JN207"/>
      <c r="JO207"/>
      <c r="JP207"/>
      <c r="JQ207"/>
      <c r="JR207" s="170"/>
      <c r="JS207" s="170"/>
      <c r="JT207" s="170"/>
      <c r="JU207" s="170"/>
      <c r="JV207" s="170"/>
      <c r="JW207" s="170"/>
      <c r="JX207"/>
      <c r="JY207" s="170"/>
      <c r="JZ207" s="170"/>
      <c r="KA207" s="170"/>
      <c r="KB207" s="170"/>
      <c r="KC207" s="170"/>
      <c r="KD207" s="170"/>
      <c r="KE207"/>
    </row>
    <row r="208" spans="1:291" s="4" customFormat="1" x14ac:dyDescent="0.25">
      <c r="A208" s="311"/>
      <c r="B208" s="15" t="s">
        <v>1470</v>
      </c>
      <c r="C208" s="17" t="s">
        <v>300</v>
      </c>
      <c r="D208" s="26" t="s">
        <v>307</v>
      </c>
      <c r="E208" s="88">
        <v>42348</v>
      </c>
      <c r="F208" s="27">
        <v>44992</v>
      </c>
      <c r="G208" s="94">
        <f>DATEDIF(E208, F208, "m")</f>
        <v>86</v>
      </c>
      <c r="H208" s="16">
        <v>0</v>
      </c>
      <c r="I208" s="377"/>
      <c r="J208" s="20" t="s">
        <v>316</v>
      </c>
      <c r="K208" s="100"/>
      <c r="L208" s="121"/>
      <c r="N208" s="19"/>
      <c r="O208" s="22"/>
      <c r="P208" s="16"/>
      <c r="Q208" s="121"/>
      <c r="R208" s="121"/>
      <c r="S208" s="121"/>
      <c r="T208" s="145"/>
      <c r="U208" s="130"/>
      <c r="V208" s="130"/>
      <c r="W208" s="130"/>
      <c r="X208" s="131"/>
      <c r="Y208" s="129"/>
      <c r="Z208" s="132"/>
      <c r="AA208" s="129"/>
      <c r="AB208" s="133"/>
      <c r="AC208" s="134"/>
      <c r="AD208" s="135"/>
      <c r="AE208" s="136"/>
      <c r="AF208" s="220"/>
      <c r="AG208" s="220"/>
      <c r="AH208" s="220"/>
      <c r="AI208" s="220"/>
      <c r="AJ208" s="220"/>
      <c r="AK208" s="220"/>
      <c r="AL208" s="133"/>
      <c r="AM208" s="137"/>
      <c r="AN208" s="137"/>
      <c r="AO208" s="137"/>
      <c r="AP208" s="137"/>
      <c r="AQ208" s="137"/>
      <c r="AR208" s="137"/>
      <c r="AS208" s="137"/>
      <c r="AT208" s="137"/>
      <c r="AU208" s="137"/>
      <c r="AV208" s="137"/>
      <c r="AW208" s="137"/>
      <c r="AX208" s="137"/>
      <c r="AY208" s="137"/>
      <c r="AZ208" s="137"/>
      <c r="BA208" s="137"/>
      <c r="BB208" s="137"/>
      <c r="BC208" s="137"/>
      <c r="BD208" s="137"/>
      <c r="BE208" s="137"/>
      <c r="BF208" s="137"/>
      <c r="BG208" s="137"/>
      <c r="BH208" s="138"/>
      <c r="BI208" s="137"/>
      <c r="BJ208" s="137"/>
      <c r="BK208" s="137"/>
      <c r="BL208" s="137"/>
      <c r="BM208" s="139"/>
      <c r="BN208" s="137"/>
      <c r="BO208" s="137"/>
      <c r="BP208" s="137"/>
      <c r="BQ208" s="137"/>
      <c r="BR208" s="138"/>
      <c r="BS208" s="138"/>
      <c r="BT208" s="137"/>
      <c r="BU208" s="137"/>
      <c r="BV208" s="137"/>
      <c r="BW208" s="138"/>
      <c r="BX208" s="137"/>
      <c r="BY208" s="137"/>
      <c r="BZ208" s="138"/>
      <c r="CA208" s="138"/>
      <c r="CB208" s="137"/>
      <c r="CC208" s="137"/>
      <c r="CD208" s="186"/>
      <c r="CE208" s="186"/>
      <c r="CF208" s="186"/>
      <c r="CG208" s="186"/>
      <c r="CH208" s="137"/>
      <c r="CI208" s="137"/>
      <c r="CJ208" s="137"/>
      <c r="CK208" s="138"/>
      <c r="CL208" s="137"/>
      <c r="CM208" s="137"/>
      <c r="CN208" s="186"/>
      <c r="CO208" s="137"/>
      <c r="CP208" s="137"/>
      <c r="CQ208" s="137"/>
      <c r="CR208" s="137"/>
      <c r="CS208" s="137"/>
      <c r="CT208" s="137"/>
      <c r="CU208" s="137"/>
      <c r="CV208" s="137"/>
      <c r="CW208" s="137"/>
      <c r="CX208" s="186"/>
      <c r="CY208" s="133"/>
      <c r="CZ208" s="137"/>
      <c r="DA208" s="137"/>
      <c r="DB208" s="186"/>
      <c r="DC208" s="139"/>
      <c r="DD208" s="138"/>
      <c r="DE208" s="137"/>
      <c r="DF208" s="137"/>
      <c r="DG208" s="137"/>
      <c r="DH208" s="137"/>
      <c r="DI208" s="137"/>
      <c r="DJ208" s="186"/>
      <c r="DK208" s="137"/>
      <c r="DL208" s="137"/>
      <c r="DM208" s="137"/>
      <c r="DN208" s="137"/>
      <c r="DO208" s="137"/>
      <c r="DP208" s="137"/>
      <c r="DQ208" s="138"/>
      <c r="DR208" s="133"/>
      <c r="DS208" s="186"/>
      <c r="DT208" s="138"/>
      <c r="DU208" s="138"/>
      <c r="DV208" s="138"/>
      <c r="DW208" s="138"/>
      <c r="DX208" s="186"/>
      <c r="DY208" s="138"/>
      <c r="DZ208" s="138"/>
      <c r="EA208" s="137"/>
      <c r="EB208" s="137"/>
      <c r="EC208" s="137"/>
      <c r="ED208" s="137"/>
      <c r="EE208" s="137"/>
      <c r="EF208" s="186"/>
      <c r="EG208" s="137"/>
      <c r="EH208" s="137"/>
      <c r="EI208" s="137"/>
      <c r="EJ208" s="137"/>
      <c r="EK208" s="137"/>
      <c r="EL208" s="137"/>
      <c r="EM208" s="137"/>
      <c r="EN208" s="137"/>
      <c r="EO208" s="137"/>
      <c r="EP208" s="137"/>
      <c r="EQ208" s="137"/>
      <c r="ER208" s="137"/>
      <c r="ES208" s="137"/>
      <c r="ET208" s="137"/>
      <c r="EU208" s="137"/>
      <c r="EV208" s="137"/>
      <c r="EW208" s="137"/>
      <c r="EX208" s="137"/>
      <c r="EY208" s="137"/>
      <c r="EZ208" s="137"/>
      <c r="FA208" s="137"/>
      <c r="FB208" s="186"/>
      <c r="FC208" s="137"/>
      <c r="FD208" s="137"/>
      <c r="FE208" s="137"/>
      <c r="FF208" s="137"/>
      <c r="FG208" s="137"/>
      <c r="FH208" s="190"/>
      <c r="FI208" s="190"/>
      <c r="FJ208" s="5"/>
      <c r="GZ208" s="372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 s="5" t="s">
        <v>302</v>
      </c>
      <c r="HP208" s="121">
        <v>66</v>
      </c>
      <c r="HQ208" s="27">
        <v>42348</v>
      </c>
      <c r="HR208" s="27"/>
      <c r="HS208" s="27">
        <v>44992</v>
      </c>
      <c r="HT208" s="121">
        <v>86</v>
      </c>
      <c r="HU208" s="121">
        <v>0</v>
      </c>
      <c r="HV208" s="28">
        <v>1</v>
      </c>
      <c r="HW208" s="28">
        <v>1</v>
      </c>
      <c r="HX208" s="28">
        <v>0</v>
      </c>
      <c r="HY208" s="28">
        <v>0</v>
      </c>
      <c r="HZ208" s="28">
        <v>0</v>
      </c>
      <c r="IA208" s="28">
        <v>0</v>
      </c>
      <c r="IB208" s="28">
        <v>0</v>
      </c>
      <c r="IC208" s="28">
        <v>1</v>
      </c>
      <c r="ID208" s="28">
        <v>1</v>
      </c>
      <c r="IE208" s="25" t="s">
        <v>62</v>
      </c>
      <c r="IF208" s="28">
        <v>1</v>
      </c>
      <c r="IG208" s="29"/>
      <c r="IH208" s="25" t="s">
        <v>310</v>
      </c>
      <c r="II208" s="28"/>
      <c r="IJ208" s="25"/>
      <c r="IK208" s="25"/>
      <c r="IL208" s="25"/>
      <c r="IM208" s="28">
        <v>1</v>
      </c>
      <c r="IN208" s="28">
        <v>1</v>
      </c>
      <c r="IO208" s="25"/>
      <c r="IP208" s="294"/>
      <c r="IQ208" s="24"/>
      <c r="IR208" s="24"/>
      <c r="IS208" s="170"/>
      <c r="IT208" s="170"/>
      <c r="IU208" s="170"/>
      <c r="IV208" s="274"/>
      <c r="IW208" s="170"/>
      <c r="IX208" s="170"/>
      <c r="IY208"/>
      <c r="IZ208"/>
      <c r="JA208" s="170"/>
      <c r="JB208" s="170"/>
      <c r="JC208" s="170"/>
      <c r="JD208" s="170"/>
      <c r="JE208" s="170"/>
      <c r="JF208"/>
      <c r="JG208" s="170"/>
      <c r="JH208" s="170"/>
      <c r="JI208" s="170"/>
      <c r="JJ208" s="170"/>
      <c r="JK208"/>
      <c r="JL208"/>
      <c r="JM208" s="279"/>
      <c r="JN208"/>
      <c r="JO208"/>
      <c r="JP208"/>
      <c r="JQ208"/>
      <c r="JR208" s="170"/>
      <c r="JS208" s="170"/>
      <c r="JT208" s="170"/>
      <c r="JU208" s="170"/>
      <c r="JV208" s="170"/>
      <c r="JW208" s="170"/>
      <c r="JX208"/>
      <c r="JY208" s="170"/>
      <c r="JZ208" s="170"/>
      <c r="KA208" s="170"/>
      <c r="KB208" s="170"/>
      <c r="KC208" s="170"/>
      <c r="KD208" s="170"/>
      <c r="KE208"/>
    </row>
    <row r="209" spans="1:291" s="4" customFormat="1" x14ac:dyDescent="0.25">
      <c r="A209" s="311"/>
      <c r="B209" s="15" t="s">
        <v>1470</v>
      </c>
      <c r="C209" s="17" t="s">
        <v>300</v>
      </c>
      <c r="D209" s="26" t="s">
        <v>307</v>
      </c>
      <c r="E209" s="88">
        <v>42348</v>
      </c>
      <c r="F209" s="27">
        <v>45084</v>
      </c>
      <c r="G209" s="94">
        <f>DATEDIF(E209, F209, "m")</f>
        <v>89</v>
      </c>
      <c r="H209" s="16">
        <v>0</v>
      </c>
      <c r="I209" s="377"/>
      <c r="J209" s="20" t="s">
        <v>316</v>
      </c>
      <c r="K209" s="100"/>
      <c r="L209" s="85"/>
      <c r="N209" s="19"/>
      <c r="O209" s="22"/>
      <c r="P209" s="16"/>
      <c r="Q209" s="11"/>
      <c r="R209" s="11"/>
      <c r="S209" s="11"/>
      <c r="T209" s="145"/>
      <c r="U209" s="130"/>
      <c r="V209" s="130"/>
      <c r="W209" s="130"/>
      <c r="X209" s="131"/>
      <c r="Y209" s="129"/>
      <c r="Z209" s="132"/>
      <c r="AA209" s="129"/>
      <c r="AB209" s="133"/>
      <c r="AC209" s="134"/>
      <c r="AD209" s="135"/>
      <c r="AE209" s="136"/>
      <c r="AF209" s="220"/>
      <c r="AG209" s="220"/>
      <c r="AH209" s="220"/>
      <c r="AI209" s="220"/>
      <c r="AJ209" s="220"/>
      <c r="AK209" s="220"/>
      <c r="AL209" s="133"/>
      <c r="AM209" s="137"/>
      <c r="AN209" s="137"/>
      <c r="AO209" s="137"/>
      <c r="AP209" s="137"/>
      <c r="AQ209" s="137"/>
      <c r="AR209" s="137"/>
      <c r="AS209" s="137"/>
      <c r="AT209" s="137"/>
      <c r="AU209" s="137"/>
      <c r="AV209" s="137"/>
      <c r="AW209" s="137"/>
      <c r="AX209" s="137"/>
      <c r="AY209" s="137"/>
      <c r="AZ209" s="137"/>
      <c r="BA209" s="137"/>
      <c r="BB209" s="137"/>
      <c r="BC209" s="137"/>
      <c r="BD209" s="137"/>
      <c r="BE209" s="137"/>
      <c r="BF209" s="137"/>
      <c r="BG209" s="137"/>
      <c r="BH209" s="138"/>
      <c r="BI209" s="137"/>
      <c r="BJ209" s="137"/>
      <c r="BK209" s="137"/>
      <c r="BL209" s="137"/>
      <c r="BM209" s="139"/>
      <c r="BN209" s="137"/>
      <c r="BO209" s="137"/>
      <c r="BP209" s="137"/>
      <c r="BQ209" s="137"/>
      <c r="BR209" s="138"/>
      <c r="BS209" s="138"/>
      <c r="BT209" s="137"/>
      <c r="BU209" s="137"/>
      <c r="BV209" s="137"/>
      <c r="BW209" s="138"/>
      <c r="BX209" s="137"/>
      <c r="BY209" s="137"/>
      <c r="BZ209" s="138"/>
      <c r="CA209" s="138"/>
      <c r="CB209" s="137"/>
      <c r="CC209" s="137"/>
      <c r="CD209" s="186"/>
      <c r="CE209" s="186"/>
      <c r="CF209" s="186"/>
      <c r="CG209" s="186"/>
      <c r="CH209" s="137"/>
      <c r="CI209" s="137"/>
      <c r="CJ209" s="137"/>
      <c r="CK209" s="138"/>
      <c r="CL209" s="137"/>
      <c r="CM209" s="137"/>
      <c r="CN209" s="186"/>
      <c r="CO209" s="137"/>
      <c r="CP209" s="137"/>
      <c r="CQ209" s="137"/>
      <c r="CR209" s="137"/>
      <c r="CS209" s="137"/>
      <c r="CT209" s="137"/>
      <c r="CU209" s="137"/>
      <c r="CV209" s="137"/>
      <c r="CW209" s="137"/>
      <c r="CX209" s="186"/>
      <c r="CY209" s="133"/>
      <c r="CZ209" s="137"/>
      <c r="DA209" s="137"/>
      <c r="DB209" s="186"/>
      <c r="DC209" s="139"/>
      <c r="DD209" s="138"/>
      <c r="DE209" s="137"/>
      <c r="DF209" s="137"/>
      <c r="DG209" s="137"/>
      <c r="DH209" s="137"/>
      <c r="DI209" s="137"/>
      <c r="DJ209" s="186"/>
      <c r="DK209" s="137"/>
      <c r="DL209" s="137"/>
      <c r="DM209" s="137"/>
      <c r="DN209" s="137"/>
      <c r="DO209" s="137"/>
      <c r="DP209" s="137"/>
      <c r="DQ209" s="138"/>
      <c r="DR209" s="133"/>
      <c r="DS209" s="186"/>
      <c r="DT209" s="138"/>
      <c r="DU209" s="138"/>
      <c r="DV209" s="138"/>
      <c r="DW209" s="138"/>
      <c r="DX209" s="186"/>
      <c r="DY209" s="138"/>
      <c r="DZ209" s="138"/>
      <c r="EA209" s="137"/>
      <c r="EB209" s="137"/>
      <c r="EC209" s="137"/>
      <c r="ED209" s="137"/>
      <c r="EE209" s="137"/>
      <c r="EF209" s="186"/>
      <c r="EG209" s="137"/>
      <c r="EH209" s="137"/>
      <c r="EI209" s="137"/>
      <c r="EJ209" s="137"/>
      <c r="EK209" s="137"/>
      <c r="EL209" s="137"/>
      <c r="EM209" s="137"/>
      <c r="EN209" s="137"/>
      <c r="EO209" s="137"/>
      <c r="EP209" s="137"/>
      <c r="EQ209" s="137"/>
      <c r="ER209" s="137"/>
      <c r="ES209" s="137"/>
      <c r="ET209" s="137"/>
      <c r="EU209" s="137"/>
      <c r="EV209" s="137"/>
      <c r="EW209" s="137"/>
      <c r="EX209" s="137"/>
      <c r="EY209" s="137"/>
      <c r="EZ209" s="137"/>
      <c r="FA209" s="137"/>
      <c r="FB209" s="186"/>
      <c r="FC209" s="137"/>
      <c r="FD209" s="137"/>
      <c r="FE209" s="137"/>
      <c r="FF209" s="137"/>
      <c r="FG209" s="137"/>
      <c r="FH209" s="190"/>
      <c r="FI209" s="190"/>
      <c r="FJ209" s="5"/>
      <c r="GZ209" s="372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 s="5" t="s">
        <v>302</v>
      </c>
      <c r="HP209" s="121">
        <v>66</v>
      </c>
      <c r="HQ209" s="27">
        <v>42348</v>
      </c>
      <c r="HR209" s="27"/>
      <c r="HS209" s="27">
        <v>45084</v>
      </c>
      <c r="HT209" s="121">
        <v>89</v>
      </c>
      <c r="HU209" s="121">
        <v>0</v>
      </c>
      <c r="HV209" s="28">
        <v>1</v>
      </c>
      <c r="HW209" s="28">
        <v>1</v>
      </c>
      <c r="HX209" s="28">
        <v>0</v>
      </c>
      <c r="HY209" s="28">
        <v>0</v>
      </c>
      <c r="HZ209" s="28">
        <v>0</v>
      </c>
      <c r="IA209" s="28">
        <v>0</v>
      </c>
      <c r="IB209" s="28">
        <v>0</v>
      </c>
      <c r="IC209" s="28">
        <v>1</v>
      </c>
      <c r="ID209" s="28">
        <v>1</v>
      </c>
      <c r="IE209" s="25"/>
      <c r="IF209" s="28">
        <v>1</v>
      </c>
      <c r="IG209" s="29"/>
      <c r="IH209" s="25" t="s">
        <v>175</v>
      </c>
      <c r="II209" s="28"/>
      <c r="IJ209" s="25"/>
      <c r="IK209" s="25"/>
      <c r="IL209" s="25"/>
      <c r="IM209" s="28">
        <v>1</v>
      </c>
      <c r="IN209" s="28">
        <v>1</v>
      </c>
      <c r="IO209" s="25"/>
      <c r="IP209" s="294"/>
      <c r="IQ209" s="24"/>
      <c r="IR209" s="24"/>
      <c r="IS209" s="170"/>
      <c r="IT209" s="170"/>
      <c r="IU209" s="170"/>
      <c r="IV209" s="274"/>
      <c r="IW209" s="170"/>
      <c r="IX209" s="170"/>
      <c r="IY209"/>
      <c r="IZ209"/>
      <c r="JA209" s="170"/>
      <c r="JB209" s="170"/>
      <c r="JC209" s="170"/>
      <c r="JD209" s="170"/>
      <c r="JE209" s="170"/>
      <c r="JF209"/>
      <c r="JG209" s="170"/>
      <c r="JH209" s="170"/>
      <c r="JI209" s="170"/>
      <c r="JJ209" s="170"/>
      <c r="JK209"/>
      <c r="JL209"/>
      <c r="JM209" s="279"/>
      <c r="JN209"/>
      <c r="JO209"/>
      <c r="JP209"/>
      <c r="JQ209"/>
      <c r="JR209" s="170"/>
      <c r="JS209" s="170"/>
      <c r="JT209" s="170"/>
      <c r="JU209" s="170"/>
      <c r="JV209" s="170"/>
      <c r="JW209" s="170"/>
      <c r="JX209"/>
      <c r="JY209" s="170"/>
      <c r="JZ209" s="170"/>
      <c r="KA209" s="170"/>
      <c r="KB209" s="170"/>
      <c r="KC209" s="170"/>
      <c r="KD209" s="170"/>
      <c r="KE209"/>
    </row>
    <row r="210" spans="1:291" s="4" customFormat="1" x14ac:dyDescent="0.25">
      <c r="A210" s="311"/>
      <c r="B210" s="15"/>
      <c r="C210" s="17"/>
      <c r="D210" s="26"/>
      <c r="E210" s="90"/>
      <c r="F210" s="27"/>
      <c r="G210" s="94"/>
      <c r="H210" s="16"/>
      <c r="I210" s="377"/>
      <c r="J210" s="20"/>
      <c r="K210" s="100"/>
      <c r="L210" s="85"/>
      <c r="N210" s="19"/>
      <c r="O210" s="22"/>
      <c r="P210" s="16"/>
      <c r="Q210" s="11"/>
      <c r="R210" s="11"/>
      <c r="S210" s="11"/>
      <c r="T210" s="145"/>
      <c r="U210" s="130"/>
      <c r="V210" s="130"/>
      <c r="W210" s="130"/>
      <c r="X210" s="131"/>
      <c r="Y210" s="129"/>
      <c r="Z210" s="132"/>
      <c r="AA210" s="129"/>
      <c r="AB210" s="133"/>
      <c r="AC210" s="134"/>
      <c r="AD210" s="135"/>
      <c r="AE210" s="136"/>
      <c r="AF210" s="220"/>
      <c r="AG210" s="220"/>
      <c r="AH210" s="220"/>
      <c r="AI210" s="220"/>
      <c r="AJ210" s="220"/>
      <c r="AK210" s="220"/>
      <c r="AL210" s="133"/>
      <c r="AM210" s="137"/>
      <c r="AN210" s="137"/>
      <c r="AO210" s="137"/>
      <c r="AP210" s="137"/>
      <c r="AQ210" s="137"/>
      <c r="AR210" s="137"/>
      <c r="AS210" s="137"/>
      <c r="AT210" s="137"/>
      <c r="AU210" s="137"/>
      <c r="AV210" s="137"/>
      <c r="AW210" s="137"/>
      <c r="AX210" s="137"/>
      <c r="AY210" s="137"/>
      <c r="AZ210" s="137"/>
      <c r="BA210" s="137"/>
      <c r="BB210" s="137"/>
      <c r="BC210" s="137"/>
      <c r="BD210" s="137"/>
      <c r="BE210" s="137"/>
      <c r="BF210" s="137"/>
      <c r="BG210" s="137"/>
      <c r="BH210" s="138"/>
      <c r="BI210" s="137"/>
      <c r="BJ210" s="137"/>
      <c r="BK210" s="137"/>
      <c r="BL210" s="137"/>
      <c r="BM210" s="139"/>
      <c r="BN210" s="137"/>
      <c r="BO210" s="137"/>
      <c r="BP210" s="137"/>
      <c r="BQ210" s="137"/>
      <c r="BR210" s="138"/>
      <c r="BS210" s="138"/>
      <c r="BT210" s="137"/>
      <c r="BU210" s="137"/>
      <c r="BV210" s="137"/>
      <c r="BW210" s="138"/>
      <c r="BX210" s="137"/>
      <c r="BY210" s="137"/>
      <c r="BZ210" s="138"/>
      <c r="CA210" s="138"/>
      <c r="CB210" s="137"/>
      <c r="CC210" s="137"/>
      <c r="CD210" s="186"/>
      <c r="CE210" s="186"/>
      <c r="CF210" s="186"/>
      <c r="CG210" s="186"/>
      <c r="CH210" s="137"/>
      <c r="CI210" s="137"/>
      <c r="CJ210" s="137"/>
      <c r="CK210" s="138"/>
      <c r="CL210" s="137"/>
      <c r="CM210" s="137"/>
      <c r="CN210" s="186"/>
      <c r="CO210" s="137"/>
      <c r="CP210" s="137"/>
      <c r="CQ210" s="137"/>
      <c r="CR210" s="137"/>
      <c r="CS210" s="137"/>
      <c r="CT210" s="137"/>
      <c r="CU210" s="137"/>
      <c r="CV210" s="137"/>
      <c r="CW210" s="137"/>
      <c r="CX210" s="186"/>
      <c r="CY210" s="133"/>
      <c r="CZ210" s="137"/>
      <c r="DA210" s="137"/>
      <c r="DB210" s="186"/>
      <c r="DC210" s="139"/>
      <c r="DD210" s="138"/>
      <c r="DE210" s="137"/>
      <c r="DF210" s="137"/>
      <c r="DG210" s="137"/>
      <c r="DH210" s="137"/>
      <c r="DI210" s="137"/>
      <c r="DJ210" s="186"/>
      <c r="DK210" s="137"/>
      <c r="DL210" s="137"/>
      <c r="DM210" s="137"/>
      <c r="DN210" s="137"/>
      <c r="DO210" s="137"/>
      <c r="DP210" s="137"/>
      <c r="DQ210" s="138"/>
      <c r="DR210" s="133"/>
      <c r="DS210" s="186"/>
      <c r="DT210" s="138"/>
      <c r="DU210" s="138"/>
      <c r="DV210" s="138"/>
      <c r="DW210" s="138"/>
      <c r="DX210" s="186"/>
      <c r="DY210" s="138"/>
      <c r="DZ210" s="138"/>
      <c r="EA210" s="137"/>
      <c r="EB210" s="137"/>
      <c r="EC210" s="137"/>
      <c r="ED210" s="137"/>
      <c r="EE210" s="137"/>
      <c r="EF210" s="186"/>
      <c r="EG210" s="137"/>
      <c r="EH210" s="137"/>
      <c r="EI210" s="137"/>
      <c r="EJ210" s="137"/>
      <c r="EK210" s="137"/>
      <c r="EL210" s="137"/>
      <c r="EM210" s="137"/>
      <c r="EN210" s="137"/>
      <c r="EO210" s="137"/>
      <c r="EP210" s="137"/>
      <c r="EQ210" s="137"/>
      <c r="ER210" s="137"/>
      <c r="ES210" s="137"/>
      <c r="ET210" s="137"/>
      <c r="EU210" s="137"/>
      <c r="EV210" s="137"/>
      <c r="EW210" s="137"/>
      <c r="EX210" s="137"/>
      <c r="EY210" s="137"/>
      <c r="EZ210" s="137"/>
      <c r="FA210" s="137"/>
      <c r="FB210" s="186"/>
      <c r="FC210" s="137"/>
      <c r="FD210" s="137"/>
      <c r="FE210" s="137"/>
      <c r="FF210" s="137"/>
      <c r="FG210" s="137"/>
      <c r="FH210" s="190"/>
      <c r="FI210" s="190"/>
      <c r="FJ210" s="5"/>
      <c r="GZ210" s="372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 s="5"/>
      <c r="HP210" s="121"/>
      <c r="HQ210" s="27"/>
      <c r="HR210" s="27"/>
      <c r="HS210" s="27"/>
      <c r="HT210" s="121"/>
      <c r="HU210" s="121"/>
      <c r="HV210" s="28"/>
      <c r="HW210" s="28"/>
      <c r="HX210" s="28"/>
      <c r="HY210" s="28"/>
      <c r="HZ210" s="28"/>
      <c r="IA210" s="28"/>
      <c r="IB210" s="28"/>
      <c r="IC210" s="28"/>
      <c r="ID210" s="28"/>
      <c r="IE210" s="25"/>
      <c r="IF210" s="28"/>
      <c r="IG210" s="29"/>
      <c r="IH210" s="25"/>
      <c r="II210" s="28"/>
      <c r="IJ210" s="25"/>
      <c r="IK210" s="25"/>
      <c r="IL210" s="25"/>
      <c r="IM210" s="28"/>
      <c r="IN210" s="28"/>
      <c r="IO210" s="25"/>
      <c r="IP210" s="294"/>
      <c r="IQ210" s="24"/>
      <c r="IR210" s="24"/>
      <c r="IS210" s="170"/>
      <c r="IT210" s="170"/>
      <c r="IU210" s="170"/>
      <c r="IV210" s="274"/>
      <c r="IW210" s="170"/>
      <c r="IX210" s="170"/>
      <c r="IY210"/>
      <c r="IZ210"/>
      <c r="JA210" s="170"/>
      <c r="JB210" s="170"/>
      <c r="JC210" s="170"/>
      <c r="JD210" s="170"/>
      <c r="JE210" s="170"/>
      <c r="JF210"/>
      <c r="JG210" s="170"/>
      <c r="JH210" s="170"/>
      <c r="JI210" s="170"/>
      <c r="JJ210" s="170"/>
      <c r="JK210"/>
      <c r="JL210"/>
      <c r="JM210" s="279"/>
      <c r="JN210"/>
      <c r="JO210"/>
      <c r="JP210"/>
      <c r="JQ210"/>
      <c r="JR210" s="170"/>
      <c r="JS210" s="170"/>
      <c r="JT210" s="170"/>
      <c r="JU210" s="170"/>
      <c r="JV210" s="170"/>
      <c r="JW210" s="170"/>
      <c r="JX210"/>
      <c r="JY210" s="170"/>
      <c r="JZ210" s="170"/>
      <c r="KA210" s="170"/>
      <c r="KB210" s="170"/>
      <c r="KC210" s="170"/>
      <c r="KD210" s="170"/>
      <c r="KE210"/>
    </row>
    <row r="211" spans="1:291" s="4" customFormat="1" ht="15" customHeight="1" x14ac:dyDescent="0.25">
      <c r="A211" s="311"/>
      <c r="B211" s="15" t="s">
        <v>1473</v>
      </c>
      <c r="C211" s="17" t="s">
        <v>311</v>
      </c>
      <c r="D211" s="26">
        <v>6459221494</v>
      </c>
      <c r="E211" s="88">
        <v>42375</v>
      </c>
      <c r="F211" s="27">
        <v>43069</v>
      </c>
      <c r="G211" s="94">
        <f>DATEDIF(E211, F211, "m")</f>
        <v>22</v>
      </c>
      <c r="H211" s="16">
        <v>0</v>
      </c>
      <c r="I211" s="377">
        <v>0</v>
      </c>
      <c r="J211" s="20">
        <v>43069</v>
      </c>
      <c r="K211" s="100">
        <f>DATEDIF(E211, J211, "m")</f>
        <v>22</v>
      </c>
      <c r="L211" s="121">
        <v>1</v>
      </c>
      <c r="M211" s="4" t="s">
        <v>312</v>
      </c>
      <c r="N211" s="19">
        <v>485</v>
      </c>
      <c r="O211" s="22"/>
      <c r="P211" s="16">
        <v>3</v>
      </c>
      <c r="Q211" s="11">
        <v>4</v>
      </c>
      <c r="R211" s="11"/>
      <c r="S211" s="11">
        <v>7</v>
      </c>
      <c r="T211" s="145"/>
      <c r="U211" s="130"/>
      <c r="V211" s="130"/>
      <c r="W211" s="130"/>
      <c r="X211" s="131"/>
      <c r="Y211" s="129"/>
      <c r="Z211" s="132"/>
      <c r="AA211" s="129"/>
      <c r="AB211" s="133"/>
      <c r="AC211" s="134"/>
      <c r="AD211" s="135"/>
      <c r="AE211" s="136"/>
      <c r="AF211" s="220"/>
      <c r="AG211" s="220"/>
      <c r="AH211" s="220"/>
      <c r="AI211" s="220"/>
      <c r="AJ211" s="220"/>
      <c r="AK211" s="220"/>
      <c r="AL211" s="133"/>
      <c r="AM211" s="137"/>
      <c r="AN211" s="137"/>
      <c r="AO211" s="137"/>
      <c r="AP211" s="137"/>
      <c r="AQ211" s="137"/>
      <c r="AR211" s="137"/>
      <c r="AS211" s="137"/>
      <c r="AT211" s="137"/>
      <c r="AU211" s="137"/>
      <c r="AV211" s="137"/>
      <c r="AW211" s="137"/>
      <c r="AX211" s="137"/>
      <c r="AY211" s="137"/>
      <c r="AZ211" s="137"/>
      <c r="BA211" s="137"/>
      <c r="BB211" s="137"/>
      <c r="BC211" s="137"/>
      <c r="BD211" s="137"/>
      <c r="BE211" s="137"/>
      <c r="BF211" s="137"/>
      <c r="BG211" s="137"/>
      <c r="BH211" s="138"/>
      <c r="BI211" s="137"/>
      <c r="BJ211" s="137"/>
      <c r="BK211" s="137"/>
      <c r="BL211" s="137"/>
      <c r="BM211" s="139"/>
      <c r="BN211" s="137"/>
      <c r="BO211" s="137"/>
      <c r="BP211" s="137"/>
      <c r="BQ211" s="137"/>
      <c r="BR211" s="138"/>
      <c r="BS211" s="138"/>
      <c r="BT211" s="137"/>
      <c r="BU211" s="137"/>
      <c r="BV211" s="137"/>
      <c r="BW211" s="138"/>
      <c r="BX211" s="137"/>
      <c r="BY211" s="137"/>
      <c r="BZ211" s="138"/>
      <c r="CA211" s="138"/>
      <c r="CB211" s="137"/>
      <c r="CC211" s="137"/>
      <c r="CD211" s="186"/>
      <c r="CE211" s="186"/>
      <c r="CF211" s="186"/>
      <c r="CG211" s="186"/>
      <c r="CH211" s="137"/>
      <c r="CI211" s="137"/>
      <c r="CJ211" s="137"/>
      <c r="CK211" s="138"/>
      <c r="CL211" s="137"/>
      <c r="CM211" s="137"/>
      <c r="CN211" s="186"/>
      <c r="CO211" s="137"/>
      <c r="CP211" s="137"/>
      <c r="CQ211" s="137"/>
      <c r="CR211" s="137"/>
      <c r="CS211" s="137"/>
      <c r="CT211" s="137"/>
      <c r="CU211" s="137"/>
      <c r="CV211" s="137"/>
      <c r="CW211" s="137"/>
      <c r="CX211" s="186"/>
      <c r="CY211" s="133"/>
      <c r="CZ211" s="137"/>
      <c r="DA211" s="137"/>
      <c r="DB211" s="186"/>
      <c r="DC211" s="139"/>
      <c r="DD211" s="138"/>
      <c r="DE211" s="137"/>
      <c r="DF211" s="137"/>
      <c r="DG211" s="137"/>
      <c r="DH211" s="137"/>
      <c r="DI211" s="137"/>
      <c r="DJ211" s="186"/>
      <c r="DK211" s="137"/>
      <c r="DL211" s="137"/>
      <c r="DM211" s="137"/>
      <c r="DN211" s="137"/>
      <c r="DO211" s="137"/>
      <c r="DP211" s="137"/>
      <c r="DQ211" s="138"/>
      <c r="DR211" s="133"/>
      <c r="DS211" s="186"/>
      <c r="DT211" s="138"/>
      <c r="DU211" s="138"/>
      <c r="DV211" s="138"/>
      <c r="DW211" s="138"/>
      <c r="DX211" s="186"/>
      <c r="DY211" s="138"/>
      <c r="DZ211" s="138"/>
      <c r="EA211" s="137"/>
      <c r="EB211" s="137"/>
      <c r="EC211" s="137"/>
      <c r="ED211" s="137"/>
      <c r="EE211" s="137"/>
      <c r="EF211" s="186"/>
      <c r="EG211" s="137"/>
      <c r="EH211" s="137"/>
      <c r="EI211" s="137"/>
      <c r="EJ211" s="137"/>
      <c r="EK211" s="137"/>
      <c r="EL211" s="137"/>
      <c r="EM211" s="137"/>
      <c r="EN211" s="137"/>
      <c r="EO211" s="137"/>
      <c r="EP211" s="137"/>
      <c r="EQ211" s="137"/>
      <c r="ER211" s="137"/>
      <c r="ES211" s="137"/>
      <c r="ET211" s="137"/>
      <c r="EU211" s="137"/>
      <c r="EV211" s="137"/>
      <c r="EW211" s="137"/>
      <c r="EX211" s="137"/>
      <c r="EY211" s="137"/>
      <c r="EZ211" s="137"/>
      <c r="FA211" s="137"/>
      <c r="FB211" s="186"/>
      <c r="FC211" s="137"/>
      <c r="FD211" s="137"/>
      <c r="FE211" s="137"/>
      <c r="FF211" s="137"/>
      <c r="FG211" s="137"/>
      <c r="FH211" s="190"/>
      <c r="FI211" s="190"/>
      <c r="FJ211" s="381" t="s">
        <v>312</v>
      </c>
      <c r="FK211" s="327" t="s">
        <v>1662</v>
      </c>
      <c r="FL211" s="327" t="s">
        <v>1659</v>
      </c>
      <c r="FM211" s="327" t="s">
        <v>1665</v>
      </c>
      <c r="FN211" s="327" t="s">
        <v>1665</v>
      </c>
      <c r="FO211" s="327" t="s">
        <v>1658</v>
      </c>
      <c r="FP211" s="327" t="s">
        <v>1665</v>
      </c>
      <c r="FQ211" s="327" t="s">
        <v>1659</v>
      </c>
      <c r="FR211" s="327" t="s">
        <v>1662</v>
      </c>
      <c r="FS211" s="327" t="s">
        <v>86</v>
      </c>
      <c r="FT211" s="327" t="s">
        <v>1665</v>
      </c>
      <c r="FU211" s="327" t="s">
        <v>1663</v>
      </c>
      <c r="FV211" s="327" t="s">
        <v>33</v>
      </c>
      <c r="FW211" s="327" t="s">
        <v>86</v>
      </c>
      <c r="FX211" s="327" t="s">
        <v>1661</v>
      </c>
      <c r="FY211" s="327" t="s">
        <v>1661</v>
      </c>
      <c r="FZ211" s="327" t="s">
        <v>1662</v>
      </c>
      <c r="GA211" s="327" t="s">
        <v>1663</v>
      </c>
      <c r="GB211" s="327" t="s">
        <v>1663</v>
      </c>
      <c r="GC211" s="327" t="s">
        <v>1660</v>
      </c>
      <c r="GD211" s="327" t="s">
        <v>33</v>
      </c>
      <c r="GE211" s="327" t="s">
        <v>1662</v>
      </c>
      <c r="GF211" s="327" t="s">
        <v>1659</v>
      </c>
      <c r="GG211" s="327" t="s">
        <v>33</v>
      </c>
      <c r="GH211" s="327" t="s">
        <v>33</v>
      </c>
      <c r="GI211" s="327" t="s">
        <v>1661</v>
      </c>
      <c r="GJ211" s="327" t="s">
        <v>1660</v>
      </c>
      <c r="GK211" s="327" t="s">
        <v>1663</v>
      </c>
      <c r="GL211" s="327" t="s">
        <v>86</v>
      </c>
      <c r="GM211" s="327" t="s">
        <v>1663</v>
      </c>
      <c r="GN211" s="327" t="s">
        <v>1659</v>
      </c>
      <c r="GO211" s="327" t="s">
        <v>33</v>
      </c>
      <c r="GP211" s="327" t="s">
        <v>1664</v>
      </c>
      <c r="GQ211" s="327" t="s">
        <v>1660</v>
      </c>
      <c r="GR211" s="327" t="s">
        <v>1664</v>
      </c>
      <c r="GS211" s="327" t="s">
        <v>1659</v>
      </c>
      <c r="GT211" s="327" t="s">
        <v>1659</v>
      </c>
      <c r="GU211" s="327" t="s">
        <v>1662</v>
      </c>
      <c r="GV211" s="327" t="s">
        <v>1662</v>
      </c>
      <c r="GW211" s="327" t="s">
        <v>1662</v>
      </c>
      <c r="GX211" s="327" t="s">
        <v>33</v>
      </c>
      <c r="GY211" s="327" t="s">
        <v>33</v>
      </c>
      <c r="GZ211" s="371" t="s">
        <v>312</v>
      </c>
      <c r="HA211" s="369" t="s">
        <v>1719</v>
      </c>
      <c r="HB211" s="358">
        <v>0</v>
      </c>
      <c r="HC211" s="356">
        <v>2.63</v>
      </c>
      <c r="HD211" s="356">
        <v>449</v>
      </c>
      <c r="HE211" s="356">
        <v>6.66</v>
      </c>
      <c r="HF211" s="356">
        <v>7.66</v>
      </c>
      <c r="HG211" s="356">
        <v>107.98</v>
      </c>
      <c r="HH211" s="356">
        <v>1.91</v>
      </c>
      <c r="HI211" s="356">
        <v>12.75</v>
      </c>
      <c r="HJ211" s="356">
        <v>7.01</v>
      </c>
      <c r="HK211" s="356">
        <v>5.22</v>
      </c>
      <c r="HL211" s="356">
        <v>2.12</v>
      </c>
      <c r="HM211" s="356">
        <v>4.84</v>
      </c>
      <c r="HN211" s="357">
        <v>111.69</v>
      </c>
      <c r="HO211" s="5" t="s">
        <v>313</v>
      </c>
      <c r="HP211" s="121">
        <v>52</v>
      </c>
      <c r="HQ211" s="27">
        <v>42375</v>
      </c>
      <c r="HR211" s="27"/>
      <c r="HS211" s="27">
        <v>43069</v>
      </c>
      <c r="HT211" s="121">
        <v>23</v>
      </c>
      <c r="HU211" s="121">
        <v>0</v>
      </c>
      <c r="HV211" s="28">
        <v>1</v>
      </c>
      <c r="HW211" s="28">
        <v>0</v>
      </c>
      <c r="HX211" s="28">
        <v>0</v>
      </c>
      <c r="HY211" s="28">
        <v>1</v>
      </c>
      <c r="HZ211" s="28">
        <v>0</v>
      </c>
      <c r="IA211" s="28">
        <v>0</v>
      </c>
      <c r="IB211" s="28">
        <v>1</v>
      </c>
      <c r="IC211" s="28">
        <v>0</v>
      </c>
      <c r="ID211" s="28">
        <v>0</v>
      </c>
      <c r="IE211" s="25" t="s">
        <v>69</v>
      </c>
      <c r="IF211" s="28">
        <v>0</v>
      </c>
      <c r="IG211" s="29"/>
      <c r="IH211" s="25"/>
      <c r="II211" s="28">
        <v>1</v>
      </c>
      <c r="IJ211" s="25" t="s">
        <v>237</v>
      </c>
      <c r="IK211" s="25" t="s">
        <v>80</v>
      </c>
      <c r="IL211" s="25"/>
      <c r="IM211" s="25"/>
      <c r="IN211" s="28">
        <v>1</v>
      </c>
      <c r="IO211" s="25"/>
      <c r="IP211" s="294" t="s">
        <v>1473</v>
      </c>
      <c r="IQ211" s="24" t="s">
        <v>313</v>
      </c>
      <c r="IR211" s="24" t="s">
        <v>1474</v>
      </c>
      <c r="IS211" s="170" t="s">
        <v>1433</v>
      </c>
      <c r="IT211" s="170"/>
      <c r="IU211" s="170">
        <v>1</v>
      </c>
      <c r="IV211" s="274">
        <v>42375</v>
      </c>
      <c r="IW211" s="170">
        <v>1964</v>
      </c>
      <c r="IX211" s="170">
        <v>2016</v>
      </c>
      <c r="IY211" s="285">
        <v>44145</v>
      </c>
      <c r="IZ211" s="281"/>
      <c r="JA211" s="170">
        <f>+IX211-IW211</f>
        <v>52</v>
      </c>
      <c r="JB211" s="170"/>
      <c r="JC211" s="170" t="s">
        <v>1407</v>
      </c>
      <c r="JD211" s="170"/>
      <c r="JE211" s="170">
        <v>1</v>
      </c>
      <c r="JF211" t="s">
        <v>1475</v>
      </c>
      <c r="JG211" s="170"/>
      <c r="JH211" s="170"/>
      <c r="JI211" s="170"/>
      <c r="JJ211" s="170">
        <v>1</v>
      </c>
      <c r="JK211"/>
      <c r="JL211"/>
      <c r="JM211" s="279"/>
      <c r="JN211" t="s">
        <v>1411</v>
      </c>
      <c r="JO211" t="s">
        <v>1411</v>
      </c>
      <c r="JP211" t="s">
        <v>1412</v>
      </c>
      <c r="JQ211" t="s">
        <v>1420</v>
      </c>
      <c r="JR211" s="170">
        <v>1</v>
      </c>
      <c r="JS211" s="170">
        <v>3</v>
      </c>
      <c r="JT211" s="170">
        <v>0</v>
      </c>
      <c r="JU211" s="170">
        <v>5</v>
      </c>
      <c r="JV211" s="170">
        <v>1</v>
      </c>
      <c r="JW211" s="170">
        <v>0</v>
      </c>
      <c r="JX211"/>
      <c r="JY211" s="170">
        <v>1</v>
      </c>
      <c r="JZ211" s="170">
        <v>0</v>
      </c>
      <c r="KA211" s="170">
        <v>0</v>
      </c>
      <c r="KB211" s="170">
        <v>1</v>
      </c>
      <c r="KC211" s="170">
        <v>1</v>
      </c>
      <c r="KD211" s="274">
        <v>44145</v>
      </c>
      <c r="KE211" t="s">
        <v>1476</v>
      </c>
    </row>
    <row r="212" spans="1:291" s="4" customFormat="1" ht="15" customHeight="1" x14ac:dyDescent="0.25">
      <c r="A212" s="311"/>
      <c r="B212" s="15"/>
      <c r="C212" s="17"/>
      <c r="D212" s="26"/>
      <c r="E212" s="90"/>
      <c r="F212" s="27"/>
      <c r="G212" s="94"/>
      <c r="H212" s="16"/>
      <c r="I212" s="377"/>
      <c r="J212" s="20"/>
      <c r="K212" s="100"/>
      <c r="L212" s="121"/>
      <c r="N212" s="19"/>
      <c r="O212" s="22"/>
      <c r="P212" s="16"/>
      <c r="Q212" s="11"/>
      <c r="R212" s="11"/>
      <c r="S212" s="11"/>
      <c r="T212" s="145"/>
      <c r="U212" s="130"/>
      <c r="V212" s="130"/>
      <c r="W212" s="130"/>
      <c r="X212" s="131"/>
      <c r="Y212" s="129"/>
      <c r="Z212" s="132"/>
      <c r="AA212" s="129"/>
      <c r="AB212" s="133"/>
      <c r="AC212" s="134"/>
      <c r="AD212" s="135"/>
      <c r="AE212" s="136"/>
      <c r="AF212" s="220"/>
      <c r="AG212" s="220"/>
      <c r="AH212" s="220"/>
      <c r="AI212" s="220"/>
      <c r="AJ212" s="220"/>
      <c r="AK212" s="220"/>
      <c r="AL212" s="133"/>
      <c r="AM212" s="137"/>
      <c r="AN212" s="137"/>
      <c r="AO212" s="137"/>
      <c r="AP212" s="137"/>
      <c r="AQ212" s="137"/>
      <c r="AR212" s="137"/>
      <c r="AS212" s="137"/>
      <c r="AT212" s="137"/>
      <c r="AU212" s="137"/>
      <c r="AV212" s="137"/>
      <c r="AW212" s="137"/>
      <c r="AX212" s="137"/>
      <c r="AY212" s="137"/>
      <c r="AZ212" s="137"/>
      <c r="BA212" s="137"/>
      <c r="BB212" s="137"/>
      <c r="BC212" s="137"/>
      <c r="BD212" s="137"/>
      <c r="BE212" s="137"/>
      <c r="BF212" s="137"/>
      <c r="BG212" s="137"/>
      <c r="BH212" s="138"/>
      <c r="BI212" s="137"/>
      <c r="BJ212" s="137"/>
      <c r="BK212" s="137"/>
      <c r="BL212" s="137"/>
      <c r="BM212" s="139"/>
      <c r="BN212" s="137"/>
      <c r="BO212" s="137"/>
      <c r="BP212" s="137"/>
      <c r="BQ212" s="137"/>
      <c r="BR212" s="138"/>
      <c r="BS212" s="138"/>
      <c r="BT212" s="137"/>
      <c r="BU212" s="137"/>
      <c r="BV212" s="137"/>
      <c r="BW212" s="138"/>
      <c r="BX212" s="137"/>
      <c r="BY212" s="137"/>
      <c r="BZ212" s="138"/>
      <c r="CA212" s="138"/>
      <c r="CB212" s="137"/>
      <c r="CC212" s="137"/>
      <c r="CD212" s="186"/>
      <c r="CE212" s="186"/>
      <c r="CF212" s="186"/>
      <c r="CG212" s="186"/>
      <c r="CH212" s="137"/>
      <c r="CI212" s="137"/>
      <c r="CJ212" s="137"/>
      <c r="CK212" s="138"/>
      <c r="CL212" s="137"/>
      <c r="CM212" s="137"/>
      <c r="CN212" s="186"/>
      <c r="CO212" s="137"/>
      <c r="CP212" s="137"/>
      <c r="CQ212" s="137"/>
      <c r="CR212" s="137"/>
      <c r="CS212" s="137"/>
      <c r="CT212" s="137"/>
      <c r="CU212" s="137"/>
      <c r="CV212" s="137"/>
      <c r="CW212" s="137"/>
      <c r="CX212" s="186"/>
      <c r="CY212" s="133"/>
      <c r="CZ212" s="137"/>
      <c r="DA212" s="137"/>
      <c r="DB212" s="186"/>
      <c r="DC212" s="139"/>
      <c r="DD212" s="138"/>
      <c r="DE212" s="137"/>
      <c r="DF212" s="137"/>
      <c r="DG212" s="137"/>
      <c r="DH212" s="137"/>
      <c r="DI212" s="137"/>
      <c r="DJ212" s="186"/>
      <c r="DK212" s="137"/>
      <c r="DL212" s="137"/>
      <c r="DM212" s="137"/>
      <c r="DN212" s="137"/>
      <c r="DO212" s="137"/>
      <c r="DP212" s="137"/>
      <c r="DQ212" s="138"/>
      <c r="DR212" s="133"/>
      <c r="DS212" s="186"/>
      <c r="DT212" s="138"/>
      <c r="DU212" s="138"/>
      <c r="DV212" s="138"/>
      <c r="DW212" s="138"/>
      <c r="DX212" s="186"/>
      <c r="DY212" s="138"/>
      <c r="DZ212" s="138"/>
      <c r="EA212" s="137"/>
      <c r="EB212" s="137"/>
      <c r="EC212" s="137"/>
      <c r="ED212" s="137"/>
      <c r="EE212" s="137"/>
      <c r="EF212" s="186"/>
      <c r="EG212" s="137"/>
      <c r="EH212" s="137"/>
      <c r="EI212" s="137"/>
      <c r="EJ212" s="137"/>
      <c r="EK212" s="137"/>
      <c r="EL212" s="137"/>
      <c r="EM212" s="137"/>
      <c r="EN212" s="137"/>
      <c r="EO212" s="137"/>
      <c r="EP212" s="137"/>
      <c r="EQ212" s="137"/>
      <c r="ER212" s="137"/>
      <c r="ES212" s="137"/>
      <c r="ET212" s="137"/>
      <c r="EU212" s="137"/>
      <c r="EV212" s="137"/>
      <c r="EW212" s="137"/>
      <c r="EX212" s="137"/>
      <c r="EY212" s="137"/>
      <c r="EZ212" s="137"/>
      <c r="FA212" s="137"/>
      <c r="FB212" s="186"/>
      <c r="FC212" s="137"/>
      <c r="FD212" s="137"/>
      <c r="FE212" s="137"/>
      <c r="FF212" s="137"/>
      <c r="FG212" s="137"/>
      <c r="FH212" s="190"/>
      <c r="FI212" s="190"/>
      <c r="FJ212" s="5"/>
      <c r="GZ212" s="37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 s="5"/>
      <c r="HP212" s="121"/>
      <c r="HQ212" s="27"/>
      <c r="HR212" s="27"/>
      <c r="HS212" s="27"/>
      <c r="HT212" s="121"/>
      <c r="HU212" s="121"/>
      <c r="HV212" s="28"/>
      <c r="HW212" s="28"/>
      <c r="HX212" s="28"/>
      <c r="HY212" s="28"/>
      <c r="HZ212" s="28"/>
      <c r="IA212" s="28"/>
      <c r="IB212" s="28"/>
      <c r="IC212" s="28"/>
      <c r="ID212" s="28"/>
      <c r="IE212" s="25"/>
      <c r="IF212" s="28"/>
      <c r="IG212" s="29"/>
      <c r="IH212" s="25"/>
      <c r="II212" s="28"/>
      <c r="IJ212" s="25"/>
      <c r="IK212" s="25"/>
      <c r="IL212" s="25"/>
      <c r="IM212" s="25"/>
      <c r="IN212" s="28"/>
      <c r="IO212" s="25"/>
      <c r="IP212" s="294"/>
      <c r="IQ212" s="24"/>
      <c r="IR212" s="24"/>
      <c r="IS212" s="287"/>
      <c r="IT212" s="287"/>
      <c r="IU212" s="287"/>
      <c r="IV212" s="288"/>
      <c r="IW212" s="287"/>
      <c r="IX212" s="287"/>
      <c r="IY212" s="292"/>
      <c r="IZ212" s="292"/>
      <c r="JA212" s="287"/>
      <c r="JB212" s="287"/>
      <c r="JC212" s="287"/>
      <c r="JD212" s="287"/>
      <c r="JE212" s="287"/>
      <c r="JF212" s="153"/>
      <c r="JG212" s="287"/>
      <c r="JH212" s="287"/>
      <c r="JI212" s="287"/>
      <c r="JJ212" s="287"/>
      <c r="JK212" s="153"/>
      <c r="JL212" s="153"/>
      <c r="JM212" s="293"/>
      <c r="JN212" s="153"/>
      <c r="JO212" s="153"/>
      <c r="JP212" s="153"/>
      <c r="JQ212" s="153"/>
      <c r="JR212" s="287"/>
      <c r="JS212" s="287"/>
      <c r="JT212" s="287"/>
      <c r="JU212" s="287"/>
      <c r="JV212" s="287"/>
      <c r="JW212" s="287"/>
      <c r="JX212" s="153"/>
      <c r="JY212" s="287"/>
      <c r="JZ212" s="287"/>
      <c r="KA212" s="287"/>
      <c r="KB212" s="287"/>
      <c r="KC212" s="287"/>
      <c r="KD212" s="288"/>
      <c r="KE212" s="153"/>
    </row>
    <row r="213" spans="1:291" s="4" customFormat="1" x14ac:dyDescent="0.25">
      <c r="A213" s="311"/>
      <c r="B213" s="15" t="s">
        <v>1477</v>
      </c>
      <c r="C213" s="17" t="s">
        <v>314</v>
      </c>
      <c r="D213" s="26">
        <v>530415105</v>
      </c>
      <c r="E213" s="88">
        <v>43235</v>
      </c>
      <c r="F213" s="27"/>
      <c r="G213" s="94"/>
      <c r="H213" s="16"/>
      <c r="I213" s="377">
        <v>1</v>
      </c>
      <c r="J213" s="20">
        <v>43362</v>
      </c>
      <c r="K213" s="100">
        <f>DATEDIF(E213, J213, "m")</f>
        <v>4</v>
      </c>
      <c r="L213" s="121">
        <v>1</v>
      </c>
      <c r="M213" s="4" t="s">
        <v>315</v>
      </c>
      <c r="N213" s="19"/>
      <c r="O213" s="22"/>
      <c r="P213" s="16"/>
      <c r="Q213" s="11"/>
      <c r="R213" s="11"/>
      <c r="S213" s="11"/>
      <c r="T213" s="145"/>
      <c r="U213" s="130"/>
      <c r="V213" s="130"/>
      <c r="W213" s="130"/>
      <c r="X213" s="131"/>
      <c r="Y213" s="129"/>
      <c r="Z213" s="132"/>
      <c r="AA213" s="129"/>
      <c r="AB213" s="133"/>
      <c r="AC213" s="134"/>
      <c r="AD213" s="135"/>
      <c r="AE213" s="136"/>
      <c r="AF213" s="220"/>
      <c r="AG213" s="220"/>
      <c r="AH213" s="220"/>
      <c r="AI213" s="220"/>
      <c r="AJ213" s="220"/>
      <c r="AK213" s="220"/>
      <c r="AL213" s="133"/>
      <c r="AM213" s="137"/>
      <c r="AN213" s="137"/>
      <c r="AO213" s="137"/>
      <c r="AP213" s="137"/>
      <c r="AQ213" s="137"/>
      <c r="AR213" s="137"/>
      <c r="AS213" s="137"/>
      <c r="AT213" s="137"/>
      <c r="AU213" s="137"/>
      <c r="AV213" s="137"/>
      <c r="AW213" s="137"/>
      <c r="AX213" s="137"/>
      <c r="AY213" s="137"/>
      <c r="AZ213" s="137"/>
      <c r="BA213" s="137"/>
      <c r="BB213" s="137"/>
      <c r="BC213" s="137"/>
      <c r="BD213" s="137"/>
      <c r="BE213" s="137"/>
      <c r="BF213" s="137"/>
      <c r="BG213" s="137"/>
      <c r="BH213" s="138"/>
      <c r="BI213" s="137"/>
      <c r="BJ213" s="137"/>
      <c r="BK213" s="137"/>
      <c r="BL213" s="137"/>
      <c r="BM213" s="139"/>
      <c r="BN213" s="137"/>
      <c r="BO213" s="137"/>
      <c r="BP213" s="137"/>
      <c r="BQ213" s="137"/>
      <c r="BR213" s="138"/>
      <c r="BS213" s="138"/>
      <c r="BT213" s="137"/>
      <c r="BU213" s="137"/>
      <c r="BV213" s="137"/>
      <c r="BW213" s="138"/>
      <c r="BX213" s="137"/>
      <c r="BY213" s="137"/>
      <c r="BZ213" s="138"/>
      <c r="CA213" s="138"/>
      <c r="CB213" s="137"/>
      <c r="CC213" s="137"/>
      <c r="CD213" s="186"/>
      <c r="CE213" s="186"/>
      <c r="CF213" s="186"/>
      <c r="CG213" s="186"/>
      <c r="CH213" s="137"/>
      <c r="CI213" s="137"/>
      <c r="CJ213" s="137"/>
      <c r="CK213" s="138"/>
      <c r="CL213" s="137"/>
      <c r="CM213" s="137"/>
      <c r="CN213" s="186"/>
      <c r="CO213" s="137"/>
      <c r="CP213" s="137"/>
      <c r="CQ213" s="137"/>
      <c r="CR213" s="137"/>
      <c r="CS213" s="137"/>
      <c r="CT213" s="137"/>
      <c r="CU213" s="137"/>
      <c r="CV213" s="137"/>
      <c r="CW213" s="137"/>
      <c r="CX213" s="186"/>
      <c r="CY213" s="133"/>
      <c r="CZ213" s="137"/>
      <c r="DA213" s="137"/>
      <c r="DB213" s="186"/>
      <c r="DC213" s="139"/>
      <c r="DD213" s="138"/>
      <c r="DE213" s="137"/>
      <c r="DF213" s="137"/>
      <c r="DG213" s="137"/>
      <c r="DH213" s="137"/>
      <c r="DI213" s="137"/>
      <c r="DJ213" s="186"/>
      <c r="DK213" s="137"/>
      <c r="DL213" s="137"/>
      <c r="DM213" s="137"/>
      <c r="DN213" s="137"/>
      <c r="DO213" s="137"/>
      <c r="DP213" s="137"/>
      <c r="DQ213" s="138"/>
      <c r="DR213" s="133"/>
      <c r="DS213" s="186"/>
      <c r="DT213" s="138"/>
      <c r="DU213" s="138"/>
      <c r="DV213" s="138"/>
      <c r="DW213" s="138"/>
      <c r="DX213" s="186"/>
      <c r="DY213" s="138"/>
      <c r="DZ213" s="138"/>
      <c r="EA213" s="137"/>
      <c r="EB213" s="137"/>
      <c r="EC213" s="137"/>
      <c r="ED213" s="137"/>
      <c r="EE213" s="137"/>
      <c r="EF213" s="186"/>
      <c r="EG213" s="137"/>
      <c r="EH213" s="137"/>
      <c r="EI213" s="137"/>
      <c r="EJ213" s="137"/>
      <c r="EK213" s="137"/>
      <c r="EL213" s="137"/>
      <c r="EM213" s="137"/>
      <c r="EN213" s="137"/>
      <c r="EO213" s="137"/>
      <c r="EP213" s="137"/>
      <c r="EQ213" s="137"/>
      <c r="ER213" s="137"/>
      <c r="ES213" s="137"/>
      <c r="ET213" s="137"/>
      <c r="EU213" s="137"/>
      <c r="EV213" s="137"/>
      <c r="EW213" s="137"/>
      <c r="EX213" s="137"/>
      <c r="EY213" s="137"/>
      <c r="EZ213" s="137"/>
      <c r="FA213" s="137"/>
      <c r="FB213" s="186"/>
      <c r="FC213" s="137"/>
      <c r="FD213" s="137"/>
      <c r="FE213" s="137"/>
      <c r="FF213" s="137"/>
      <c r="FG213" s="137"/>
      <c r="FH213" s="190"/>
      <c r="FI213" s="190"/>
      <c r="FJ213" s="5"/>
      <c r="GZ213" s="372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 s="5"/>
      <c r="HP213" s="121"/>
      <c r="HQ213" s="27"/>
      <c r="HR213" s="27"/>
      <c r="HS213" s="27"/>
      <c r="HT213" s="121"/>
      <c r="HU213" s="121"/>
      <c r="HV213" s="28"/>
      <c r="HW213" s="28"/>
      <c r="HX213" s="28"/>
      <c r="HY213" s="28"/>
      <c r="HZ213" s="28"/>
      <c r="IA213" s="28"/>
      <c r="IB213" s="28"/>
      <c r="IC213" s="28"/>
      <c r="ID213" s="28"/>
      <c r="IE213" s="25"/>
      <c r="IF213" s="28"/>
      <c r="IG213" s="29"/>
      <c r="IH213" s="25"/>
      <c r="II213" s="28"/>
      <c r="IJ213" s="25"/>
      <c r="IK213" s="25"/>
      <c r="IL213" s="25"/>
      <c r="IM213" s="25"/>
      <c r="IN213" s="28"/>
      <c r="IO213" s="25"/>
      <c r="IP213" s="294" t="s">
        <v>1477</v>
      </c>
      <c r="IQ213" s="24" t="s">
        <v>318</v>
      </c>
      <c r="IR213" s="24" t="s">
        <v>1046</v>
      </c>
      <c r="IS213" s="170" t="s">
        <v>55</v>
      </c>
      <c r="IT213" s="170">
        <v>1</v>
      </c>
      <c r="IU213" s="170"/>
      <c r="IV213" s="274">
        <v>43235</v>
      </c>
      <c r="IW213" s="170">
        <v>1953</v>
      </c>
      <c r="IX213" s="170">
        <v>2018</v>
      </c>
      <c r="IY213" s="285">
        <v>43513</v>
      </c>
      <c r="IZ213" s="281"/>
      <c r="JA213" s="170">
        <f>+IX213-IW213</f>
        <v>65</v>
      </c>
      <c r="JB213" s="170"/>
      <c r="JC213" s="170" t="s">
        <v>1407</v>
      </c>
      <c r="JD213" s="170"/>
      <c r="JE213" s="170">
        <v>1</v>
      </c>
      <c r="JF213" t="s">
        <v>405</v>
      </c>
      <c r="JG213" s="170"/>
      <c r="JH213" s="170">
        <v>1</v>
      </c>
      <c r="JI213" s="170"/>
      <c r="JJ213" s="170"/>
      <c r="JK213"/>
      <c r="JL213"/>
      <c r="JM213" s="279"/>
      <c r="JN213" t="s">
        <v>1411</v>
      </c>
      <c r="JO213" t="s">
        <v>1411</v>
      </c>
      <c r="JP213" t="s">
        <v>1478</v>
      </c>
      <c r="JQ213" t="s">
        <v>1420</v>
      </c>
      <c r="JR213" s="170">
        <v>0</v>
      </c>
      <c r="JS213" s="170">
        <v>1</v>
      </c>
      <c r="JT213" s="170">
        <v>0</v>
      </c>
      <c r="JU213" s="170">
        <v>5</v>
      </c>
      <c r="JV213" s="170">
        <v>1</v>
      </c>
      <c r="JW213" s="170">
        <v>1</v>
      </c>
      <c r="JX213" t="s">
        <v>1457</v>
      </c>
      <c r="JY213" s="170">
        <v>1</v>
      </c>
      <c r="JZ213" s="170">
        <v>1</v>
      </c>
      <c r="KA213" s="170">
        <v>0</v>
      </c>
      <c r="KB213" s="170">
        <v>1</v>
      </c>
      <c r="KC213" s="170">
        <v>0</v>
      </c>
      <c r="KD213" s="274">
        <v>43513</v>
      </c>
      <c r="KE213" t="s">
        <v>1479</v>
      </c>
    </row>
    <row r="214" spans="1:291" s="4" customFormat="1" x14ac:dyDescent="0.25">
      <c r="A214" s="311"/>
      <c r="B214" s="15" t="s">
        <v>1477</v>
      </c>
      <c r="C214" s="17" t="s">
        <v>314</v>
      </c>
      <c r="D214" s="26">
        <v>530415105</v>
      </c>
      <c r="E214" s="88">
        <v>43235</v>
      </c>
      <c r="F214" s="27">
        <v>43426</v>
      </c>
      <c r="G214" s="94">
        <f>DATEDIF(E214, F214, "m")</f>
        <v>6</v>
      </c>
      <c r="H214" s="16">
        <v>1</v>
      </c>
      <c r="I214" s="377">
        <v>0</v>
      </c>
      <c r="J214" s="20">
        <v>43426</v>
      </c>
      <c r="K214" s="100">
        <f>DATEDIF(E214, J214, "m")</f>
        <v>6</v>
      </c>
      <c r="L214" s="121">
        <v>2</v>
      </c>
      <c r="M214" s="4" t="s">
        <v>317</v>
      </c>
      <c r="N214" s="19">
        <v>576</v>
      </c>
      <c r="O214" s="22"/>
      <c r="P214" s="16">
        <v>3</v>
      </c>
      <c r="Q214" s="11">
        <v>2</v>
      </c>
      <c r="R214" s="11"/>
      <c r="S214" s="11">
        <v>3</v>
      </c>
      <c r="T214" s="145"/>
      <c r="U214" s="130"/>
      <c r="V214" s="130"/>
      <c r="W214" s="130"/>
      <c r="X214" s="131"/>
      <c r="Y214" s="129"/>
      <c r="Z214" s="132"/>
      <c r="AA214" s="129"/>
      <c r="AB214" s="133"/>
      <c r="AC214" s="134"/>
      <c r="AD214" s="135"/>
      <c r="AE214" s="136"/>
      <c r="AF214" s="220"/>
      <c r="AG214" s="220"/>
      <c r="AH214" s="220"/>
      <c r="AI214" s="220"/>
      <c r="AJ214" s="220"/>
      <c r="AK214" s="220"/>
      <c r="AL214" s="133"/>
      <c r="AM214" s="137"/>
      <c r="AN214" s="137"/>
      <c r="AO214" s="137"/>
      <c r="AP214" s="137"/>
      <c r="AQ214" s="137"/>
      <c r="AR214" s="137"/>
      <c r="AS214" s="137"/>
      <c r="AT214" s="137"/>
      <c r="AU214" s="137"/>
      <c r="AV214" s="137"/>
      <c r="AW214" s="137"/>
      <c r="AX214" s="137"/>
      <c r="AY214" s="137"/>
      <c r="AZ214" s="137"/>
      <c r="BA214" s="137"/>
      <c r="BB214" s="137"/>
      <c r="BC214" s="137"/>
      <c r="BD214" s="137"/>
      <c r="BE214" s="137"/>
      <c r="BF214" s="137"/>
      <c r="BG214" s="137"/>
      <c r="BH214" s="138"/>
      <c r="BI214" s="137"/>
      <c r="BJ214" s="137"/>
      <c r="BK214" s="137"/>
      <c r="BL214" s="137"/>
      <c r="BM214" s="139"/>
      <c r="BN214" s="137"/>
      <c r="BO214" s="137"/>
      <c r="BP214" s="137"/>
      <c r="BQ214" s="137"/>
      <c r="BR214" s="138"/>
      <c r="BS214" s="138"/>
      <c r="BT214" s="137"/>
      <c r="BU214" s="137"/>
      <c r="BV214" s="137"/>
      <c r="BW214" s="138"/>
      <c r="BX214" s="137"/>
      <c r="BY214" s="137"/>
      <c r="BZ214" s="138"/>
      <c r="CA214" s="138"/>
      <c r="CB214" s="137"/>
      <c r="CC214" s="137"/>
      <c r="CD214" s="186"/>
      <c r="CE214" s="186"/>
      <c r="CF214" s="186"/>
      <c r="CG214" s="186"/>
      <c r="CH214" s="137"/>
      <c r="CI214" s="137"/>
      <c r="CJ214" s="137"/>
      <c r="CK214" s="138"/>
      <c r="CL214" s="137"/>
      <c r="CM214" s="137"/>
      <c r="CN214" s="186"/>
      <c r="CO214" s="137"/>
      <c r="CP214" s="137"/>
      <c r="CQ214" s="137"/>
      <c r="CR214" s="137"/>
      <c r="CS214" s="137"/>
      <c r="CT214" s="137"/>
      <c r="CU214" s="137"/>
      <c r="CV214" s="137"/>
      <c r="CW214" s="137"/>
      <c r="CX214" s="186"/>
      <c r="CY214" s="133"/>
      <c r="CZ214" s="137"/>
      <c r="DA214" s="137"/>
      <c r="DB214" s="186"/>
      <c r="DC214" s="139"/>
      <c r="DD214" s="138"/>
      <c r="DE214" s="137"/>
      <c r="DF214" s="137"/>
      <c r="DG214" s="137"/>
      <c r="DH214" s="137"/>
      <c r="DI214" s="137"/>
      <c r="DJ214" s="186"/>
      <c r="DK214" s="137"/>
      <c r="DL214" s="137"/>
      <c r="DM214" s="137"/>
      <c r="DN214" s="137"/>
      <c r="DO214" s="137"/>
      <c r="DP214" s="137"/>
      <c r="DQ214" s="138"/>
      <c r="DR214" s="133"/>
      <c r="DS214" s="186"/>
      <c r="DT214" s="138"/>
      <c r="DU214" s="138"/>
      <c r="DV214" s="138"/>
      <c r="DW214" s="138"/>
      <c r="DX214" s="186"/>
      <c r="DY214" s="138"/>
      <c r="DZ214" s="138"/>
      <c r="EA214" s="137"/>
      <c r="EB214" s="137"/>
      <c r="EC214" s="137"/>
      <c r="ED214" s="137"/>
      <c r="EE214" s="137"/>
      <c r="EF214" s="186"/>
      <c r="EG214" s="137"/>
      <c r="EH214" s="137"/>
      <c r="EI214" s="137"/>
      <c r="EJ214" s="137"/>
      <c r="EK214" s="137"/>
      <c r="EL214" s="137"/>
      <c r="EM214" s="137"/>
      <c r="EN214" s="137"/>
      <c r="EO214" s="137"/>
      <c r="EP214" s="137"/>
      <c r="EQ214" s="137"/>
      <c r="ER214" s="137"/>
      <c r="ES214" s="137"/>
      <c r="ET214" s="137"/>
      <c r="EU214" s="137"/>
      <c r="EV214" s="137"/>
      <c r="EW214" s="137"/>
      <c r="EX214" s="137"/>
      <c r="EY214" s="137"/>
      <c r="EZ214" s="137"/>
      <c r="FA214" s="137"/>
      <c r="FB214" s="186"/>
      <c r="FC214" s="137"/>
      <c r="FD214" s="137"/>
      <c r="FE214" s="137"/>
      <c r="FF214" s="137"/>
      <c r="FG214" s="137"/>
      <c r="FH214" s="190"/>
      <c r="FI214" s="190"/>
      <c r="FJ214" s="381" t="s">
        <v>317</v>
      </c>
      <c r="FK214" s="327" t="s">
        <v>1658</v>
      </c>
      <c r="FL214" s="327" t="s">
        <v>1667</v>
      </c>
      <c r="FM214" s="327" t="s">
        <v>1665</v>
      </c>
      <c r="FN214" s="327" t="s">
        <v>1665</v>
      </c>
      <c r="FO214" s="327" t="s">
        <v>1662</v>
      </c>
      <c r="FP214" s="327" t="s">
        <v>1665</v>
      </c>
      <c r="FQ214" s="327" t="s">
        <v>1659</v>
      </c>
      <c r="FR214" s="327" t="s">
        <v>1667</v>
      </c>
      <c r="FS214" s="327" t="s">
        <v>1666</v>
      </c>
      <c r="FT214" s="327" t="s">
        <v>1665</v>
      </c>
      <c r="FU214" s="327" t="s">
        <v>1663</v>
      </c>
      <c r="FV214" s="327" t="s">
        <v>1660</v>
      </c>
      <c r="FW214" s="327" t="s">
        <v>86</v>
      </c>
      <c r="FX214" s="327" t="s">
        <v>1661</v>
      </c>
      <c r="FY214" s="327" t="s">
        <v>1661</v>
      </c>
      <c r="FZ214" s="327" t="s">
        <v>1662</v>
      </c>
      <c r="GA214" s="327" t="s">
        <v>33</v>
      </c>
      <c r="GB214" s="327" t="s">
        <v>33</v>
      </c>
      <c r="GC214" s="327" t="s">
        <v>1660</v>
      </c>
      <c r="GD214" s="327" t="s">
        <v>33</v>
      </c>
      <c r="GE214" s="327" t="s">
        <v>1662</v>
      </c>
      <c r="GF214" s="327" t="s">
        <v>1659</v>
      </c>
      <c r="GG214" s="327" t="s">
        <v>1664</v>
      </c>
      <c r="GH214" s="327" t="s">
        <v>33</v>
      </c>
      <c r="GI214" s="327" t="s">
        <v>1661</v>
      </c>
      <c r="GJ214" s="327" t="s">
        <v>33</v>
      </c>
      <c r="GK214" s="327" t="s">
        <v>33</v>
      </c>
      <c r="GL214" s="327" t="s">
        <v>86</v>
      </c>
      <c r="GM214" s="327" t="s">
        <v>1659</v>
      </c>
      <c r="GN214" s="327" t="s">
        <v>1659</v>
      </c>
      <c r="GO214" s="327" t="s">
        <v>1662</v>
      </c>
      <c r="GP214" s="327" t="s">
        <v>33</v>
      </c>
      <c r="GQ214" s="327" t="s">
        <v>33</v>
      </c>
      <c r="GR214" s="327" t="s">
        <v>33</v>
      </c>
      <c r="GS214" s="327" t="s">
        <v>1659</v>
      </c>
      <c r="GT214" s="327" t="s">
        <v>86</v>
      </c>
      <c r="GU214" s="327" t="s">
        <v>1661</v>
      </c>
      <c r="GV214" s="327" t="s">
        <v>1660</v>
      </c>
      <c r="GW214" s="327" t="s">
        <v>1662</v>
      </c>
      <c r="GX214" s="327" t="s">
        <v>33</v>
      </c>
      <c r="GY214" s="327" t="s">
        <v>1662</v>
      </c>
      <c r="GZ214" s="371" t="s">
        <v>317</v>
      </c>
      <c r="HA214" s="369" t="s">
        <v>1720</v>
      </c>
      <c r="HB214" s="358">
        <v>0</v>
      </c>
      <c r="HC214" s="356">
        <v>2.63</v>
      </c>
      <c r="HD214" s="356">
        <v>109.42</v>
      </c>
      <c r="HE214" s="356">
        <v>3.46</v>
      </c>
      <c r="HF214" s="356">
        <v>6.9300000000000006</v>
      </c>
      <c r="HG214" s="356">
        <v>341.34999999999997</v>
      </c>
      <c r="HH214" s="358">
        <v>0</v>
      </c>
      <c r="HI214" s="356">
        <v>10.540000000000001</v>
      </c>
      <c r="HJ214" s="356">
        <v>2.04</v>
      </c>
      <c r="HK214" s="356">
        <v>2.61</v>
      </c>
      <c r="HL214" s="358">
        <v>0.78</v>
      </c>
      <c r="HM214" s="356">
        <v>8.11</v>
      </c>
      <c r="HN214" s="357">
        <v>41.4</v>
      </c>
      <c r="HO214" s="5" t="s">
        <v>318</v>
      </c>
      <c r="HP214" s="121">
        <v>65</v>
      </c>
      <c r="HQ214" s="27">
        <v>43235</v>
      </c>
      <c r="HR214" s="27"/>
      <c r="HS214" s="27">
        <v>43426</v>
      </c>
      <c r="HT214" s="121">
        <v>6</v>
      </c>
      <c r="HU214" s="121">
        <v>1</v>
      </c>
      <c r="HV214" s="28">
        <v>0</v>
      </c>
      <c r="HW214" s="28">
        <v>0</v>
      </c>
      <c r="HX214" s="28">
        <v>0</v>
      </c>
      <c r="HY214" s="28">
        <v>1</v>
      </c>
      <c r="HZ214" s="28">
        <v>0</v>
      </c>
      <c r="IA214" s="28">
        <v>0</v>
      </c>
      <c r="IB214" s="28">
        <v>1</v>
      </c>
      <c r="IC214" s="28">
        <v>1</v>
      </c>
      <c r="ID214" s="28">
        <v>1</v>
      </c>
      <c r="IE214" s="25" t="s">
        <v>69</v>
      </c>
      <c r="IF214" s="28">
        <v>1</v>
      </c>
      <c r="IG214" s="29" t="s">
        <v>174</v>
      </c>
      <c r="IH214" s="25" t="s">
        <v>319</v>
      </c>
      <c r="II214" s="28">
        <v>0</v>
      </c>
      <c r="IJ214" s="25" t="s">
        <v>63</v>
      </c>
      <c r="IK214" s="25"/>
      <c r="IL214" s="25"/>
      <c r="IM214" s="25"/>
      <c r="IN214" s="28">
        <v>1</v>
      </c>
      <c r="IO214" s="25"/>
      <c r="IP214" s="294"/>
      <c r="IQ214" s="24"/>
      <c r="IR214" s="24"/>
      <c r="IS214" s="287"/>
      <c r="IT214" s="287"/>
      <c r="IU214" s="287"/>
      <c r="IV214" s="288"/>
      <c r="IW214" s="287"/>
      <c r="IX214" s="287"/>
      <c r="IY214" s="292"/>
      <c r="IZ214" s="292"/>
      <c r="JA214" s="287"/>
      <c r="JB214" s="287"/>
      <c r="JC214" s="287"/>
      <c r="JD214" s="287"/>
      <c r="JE214" s="287"/>
      <c r="JF214" s="153"/>
      <c r="JG214" s="287"/>
      <c r="JH214" s="287"/>
      <c r="JI214" s="287"/>
      <c r="JJ214" s="287"/>
      <c r="JK214" s="153"/>
      <c r="JL214" s="153"/>
      <c r="JM214" s="293"/>
      <c r="JN214" s="153"/>
      <c r="JO214" s="153"/>
      <c r="JP214" s="153"/>
      <c r="JQ214" s="153"/>
      <c r="JR214" s="287"/>
      <c r="JS214" s="287"/>
      <c r="JT214" s="287"/>
      <c r="JU214" s="287"/>
      <c r="JV214" s="287"/>
      <c r="JW214" s="287"/>
      <c r="JX214" s="153"/>
      <c r="JY214" s="287"/>
      <c r="JZ214" s="287"/>
      <c r="KA214" s="287"/>
      <c r="KB214" s="287"/>
      <c r="KC214" s="287"/>
      <c r="KD214" s="288"/>
      <c r="KE214" s="153"/>
    </row>
    <row r="215" spans="1:291" s="4" customFormat="1" x14ac:dyDescent="0.25">
      <c r="A215" s="311"/>
      <c r="B215" s="15"/>
      <c r="C215" s="17"/>
      <c r="D215" s="26"/>
      <c r="E215" s="90"/>
      <c r="F215" s="27"/>
      <c r="G215" s="94"/>
      <c r="H215" s="16"/>
      <c r="I215" s="377"/>
      <c r="J215" s="20"/>
      <c r="K215" s="100"/>
      <c r="L215" s="85"/>
      <c r="N215" s="19"/>
      <c r="O215" s="22"/>
      <c r="P215" s="16"/>
      <c r="Q215" s="11"/>
      <c r="R215" s="11"/>
      <c r="S215" s="11"/>
      <c r="T215" s="145"/>
      <c r="U215" s="130"/>
      <c r="V215" s="130"/>
      <c r="W215" s="130"/>
      <c r="X215" s="131"/>
      <c r="Y215" s="129"/>
      <c r="Z215" s="132"/>
      <c r="AA215" s="129"/>
      <c r="AB215" s="133"/>
      <c r="AC215" s="134"/>
      <c r="AD215" s="135"/>
      <c r="AE215" s="136"/>
      <c r="AF215" s="220"/>
      <c r="AG215" s="220"/>
      <c r="AH215" s="220"/>
      <c r="AI215" s="220"/>
      <c r="AJ215" s="220"/>
      <c r="AK215" s="220"/>
      <c r="AL215" s="133"/>
      <c r="AM215" s="137"/>
      <c r="AN215" s="137"/>
      <c r="AO215" s="137"/>
      <c r="AP215" s="137"/>
      <c r="AQ215" s="137"/>
      <c r="AR215" s="137"/>
      <c r="AS215" s="137"/>
      <c r="AT215" s="137"/>
      <c r="AU215" s="137"/>
      <c r="AV215" s="137"/>
      <c r="AW215" s="137"/>
      <c r="AX215" s="137"/>
      <c r="AY215" s="137"/>
      <c r="AZ215" s="137"/>
      <c r="BA215" s="137"/>
      <c r="BB215" s="137"/>
      <c r="BC215" s="137"/>
      <c r="BD215" s="137"/>
      <c r="BE215" s="137"/>
      <c r="BF215" s="137"/>
      <c r="BG215" s="137"/>
      <c r="BH215" s="138"/>
      <c r="BI215" s="137"/>
      <c r="BJ215" s="137"/>
      <c r="BK215" s="137"/>
      <c r="BL215" s="137"/>
      <c r="BM215" s="139"/>
      <c r="BN215" s="137"/>
      <c r="BO215" s="137"/>
      <c r="BP215" s="137"/>
      <c r="BQ215" s="137"/>
      <c r="BR215" s="138"/>
      <c r="BS215" s="138"/>
      <c r="BT215" s="137"/>
      <c r="BU215" s="137"/>
      <c r="BV215" s="137"/>
      <c r="BW215" s="138"/>
      <c r="BX215" s="137"/>
      <c r="BY215" s="137"/>
      <c r="BZ215" s="138"/>
      <c r="CA215" s="138"/>
      <c r="CB215" s="137"/>
      <c r="CC215" s="137"/>
      <c r="CD215" s="186"/>
      <c r="CE215" s="186"/>
      <c r="CF215" s="186"/>
      <c r="CG215" s="186"/>
      <c r="CH215" s="137"/>
      <c r="CI215" s="137"/>
      <c r="CJ215" s="137"/>
      <c r="CK215" s="138"/>
      <c r="CL215" s="137"/>
      <c r="CM215" s="137"/>
      <c r="CN215" s="186"/>
      <c r="CO215" s="137"/>
      <c r="CP215" s="137"/>
      <c r="CQ215" s="137"/>
      <c r="CR215" s="137"/>
      <c r="CS215" s="137"/>
      <c r="CT215" s="137"/>
      <c r="CU215" s="137"/>
      <c r="CV215" s="137"/>
      <c r="CW215" s="137"/>
      <c r="CX215" s="186"/>
      <c r="CY215" s="133"/>
      <c r="CZ215" s="137"/>
      <c r="DA215" s="137"/>
      <c r="DB215" s="186"/>
      <c r="DC215" s="139"/>
      <c r="DD215" s="138"/>
      <c r="DE215" s="137"/>
      <c r="DF215" s="137"/>
      <c r="DG215" s="137"/>
      <c r="DH215" s="137"/>
      <c r="DI215" s="137"/>
      <c r="DJ215" s="186"/>
      <c r="DK215" s="137"/>
      <c r="DL215" s="137"/>
      <c r="DM215" s="137"/>
      <c r="DN215" s="137"/>
      <c r="DO215" s="137"/>
      <c r="DP215" s="137"/>
      <c r="DQ215" s="138"/>
      <c r="DR215" s="133"/>
      <c r="DS215" s="186"/>
      <c r="DT215" s="138"/>
      <c r="DU215" s="138"/>
      <c r="DV215" s="138"/>
      <c r="DW215" s="138"/>
      <c r="DX215" s="186"/>
      <c r="DY215" s="138"/>
      <c r="DZ215" s="138"/>
      <c r="EA215" s="137"/>
      <c r="EB215" s="137"/>
      <c r="EC215" s="137"/>
      <c r="ED215" s="137"/>
      <c r="EE215" s="137"/>
      <c r="EF215" s="186"/>
      <c r="EG215" s="137"/>
      <c r="EH215" s="137"/>
      <c r="EI215" s="137"/>
      <c r="EJ215" s="137"/>
      <c r="EK215" s="137"/>
      <c r="EL215" s="137"/>
      <c r="EM215" s="137"/>
      <c r="EN215" s="137"/>
      <c r="EO215" s="137"/>
      <c r="EP215" s="137"/>
      <c r="EQ215" s="137"/>
      <c r="ER215" s="137"/>
      <c r="ES215" s="137"/>
      <c r="ET215" s="137"/>
      <c r="EU215" s="137"/>
      <c r="EV215" s="137"/>
      <c r="EW215" s="137"/>
      <c r="EX215" s="137"/>
      <c r="EY215" s="137"/>
      <c r="EZ215" s="137"/>
      <c r="FA215" s="137"/>
      <c r="FB215" s="186"/>
      <c r="FC215" s="137"/>
      <c r="FD215" s="137"/>
      <c r="FE215" s="137"/>
      <c r="FF215" s="137"/>
      <c r="FG215" s="137"/>
      <c r="FH215" s="190"/>
      <c r="FI215" s="190"/>
      <c r="FJ215" s="5"/>
      <c r="GZ215" s="372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 s="5"/>
      <c r="HP215" s="121"/>
      <c r="HQ215" s="27"/>
      <c r="HR215" s="27"/>
      <c r="HS215" s="27"/>
      <c r="HT215" s="121"/>
      <c r="HU215" s="121"/>
      <c r="HV215" s="28"/>
      <c r="HW215" s="28"/>
      <c r="HX215" s="28"/>
      <c r="HY215" s="28"/>
      <c r="HZ215" s="28"/>
      <c r="IA215" s="28"/>
      <c r="IB215" s="28"/>
      <c r="IC215" s="28"/>
      <c r="ID215" s="28"/>
      <c r="IE215" s="25"/>
      <c r="IF215" s="28"/>
      <c r="IG215" s="29"/>
      <c r="IH215" s="25"/>
      <c r="II215" s="28"/>
      <c r="IJ215" s="25"/>
      <c r="IK215" s="25"/>
      <c r="IL215" s="25"/>
      <c r="IM215" s="25"/>
      <c r="IN215" s="28"/>
      <c r="IO215" s="25"/>
      <c r="IP215" s="294"/>
      <c r="IQ215" s="24"/>
      <c r="IR215" s="24"/>
      <c r="IS215" s="287"/>
      <c r="IT215" s="287"/>
      <c r="IU215" s="287"/>
      <c r="IV215" s="288"/>
      <c r="IW215" s="287"/>
      <c r="IX215" s="287"/>
      <c r="IY215" s="292"/>
      <c r="IZ215" s="292"/>
      <c r="JA215" s="287"/>
      <c r="JB215" s="287"/>
      <c r="JC215" s="287"/>
      <c r="JD215" s="287"/>
      <c r="JE215" s="287"/>
      <c r="JF215" s="153"/>
      <c r="JG215" s="287"/>
      <c r="JH215" s="287"/>
      <c r="JI215" s="287"/>
      <c r="JJ215" s="287"/>
      <c r="JK215" s="153"/>
      <c r="JL215" s="153"/>
      <c r="JM215" s="293"/>
      <c r="JN215" s="153"/>
      <c r="JO215" s="153"/>
      <c r="JP215" s="153"/>
      <c r="JQ215" s="153"/>
      <c r="JR215" s="287"/>
      <c r="JS215" s="287"/>
      <c r="JT215" s="287"/>
      <c r="JU215" s="287"/>
      <c r="JV215" s="287"/>
      <c r="JW215" s="287"/>
      <c r="JX215" s="153"/>
      <c r="JY215" s="287"/>
      <c r="JZ215" s="287"/>
      <c r="KA215" s="287"/>
      <c r="KB215" s="287"/>
      <c r="KC215" s="287"/>
      <c r="KD215" s="288"/>
      <c r="KE215" s="153"/>
    </row>
    <row r="216" spans="1:291" s="4" customFormat="1" ht="15.75" customHeight="1" x14ac:dyDescent="0.25">
      <c r="A216" s="311"/>
      <c r="B216" s="15" t="s">
        <v>1480</v>
      </c>
      <c r="C216" s="39" t="s">
        <v>320</v>
      </c>
      <c r="D216" s="26" t="s">
        <v>321</v>
      </c>
      <c r="E216" s="89" t="s">
        <v>316</v>
      </c>
      <c r="F216" s="27"/>
      <c r="G216" s="94"/>
      <c r="H216" s="16"/>
      <c r="I216" s="377" t="s">
        <v>1023</v>
      </c>
      <c r="J216" s="20">
        <v>40695</v>
      </c>
      <c r="K216" s="100" t="s">
        <v>316</v>
      </c>
      <c r="L216" s="85">
        <v>1</v>
      </c>
      <c r="M216" s="40" t="s">
        <v>322</v>
      </c>
      <c r="N216" s="26">
        <v>155</v>
      </c>
      <c r="O216" s="41"/>
      <c r="P216" s="16"/>
      <c r="Q216" s="16"/>
      <c r="R216" s="11"/>
      <c r="S216" s="16"/>
      <c r="T216" s="145"/>
      <c r="U216" s="130"/>
      <c r="V216" s="130"/>
      <c r="W216" s="130"/>
      <c r="X216" s="131"/>
      <c r="Y216" s="129"/>
      <c r="Z216" s="132"/>
      <c r="AA216" s="129"/>
      <c r="AB216" s="133"/>
      <c r="AC216" s="134"/>
      <c r="AD216" s="135"/>
      <c r="AE216" s="136"/>
      <c r="AF216" s="220"/>
      <c r="AG216" s="220"/>
      <c r="AH216" s="220"/>
      <c r="AI216" s="220"/>
      <c r="AJ216" s="220"/>
      <c r="AK216" s="220"/>
      <c r="AL216" s="133"/>
      <c r="AM216" s="137"/>
      <c r="AN216" s="137"/>
      <c r="AO216" s="137"/>
      <c r="AP216" s="137"/>
      <c r="AQ216" s="137"/>
      <c r="AR216" s="137"/>
      <c r="AS216" s="137"/>
      <c r="AT216" s="137"/>
      <c r="AU216" s="137"/>
      <c r="AV216" s="137"/>
      <c r="AW216" s="137"/>
      <c r="AX216" s="137"/>
      <c r="AY216" s="137"/>
      <c r="AZ216" s="137"/>
      <c r="BA216" s="137"/>
      <c r="BB216" s="137"/>
      <c r="BC216" s="137"/>
      <c r="BD216" s="137"/>
      <c r="BE216" s="137"/>
      <c r="BF216" s="137"/>
      <c r="BG216" s="137"/>
      <c r="BH216" s="138"/>
      <c r="BI216" s="137"/>
      <c r="BJ216" s="137"/>
      <c r="BK216" s="137"/>
      <c r="BL216" s="137"/>
      <c r="BM216" s="139"/>
      <c r="BN216" s="137"/>
      <c r="BO216" s="137"/>
      <c r="BP216" s="137"/>
      <c r="BQ216" s="137"/>
      <c r="BR216" s="138"/>
      <c r="BS216" s="138"/>
      <c r="BT216" s="137"/>
      <c r="BU216" s="137"/>
      <c r="BV216" s="137"/>
      <c r="BW216" s="138"/>
      <c r="BX216" s="137"/>
      <c r="BY216" s="137"/>
      <c r="BZ216" s="138"/>
      <c r="CA216" s="138"/>
      <c r="CB216" s="137"/>
      <c r="CC216" s="137"/>
      <c r="CD216" s="186"/>
      <c r="CE216" s="186"/>
      <c r="CF216" s="186"/>
      <c r="CG216" s="186"/>
      <c r="CH216" s="137"/>
      <c r="CI216" s="137"/>
      <c r="CJ216" s="137"/>
      <c r="CK216" s="138"/>
      <c r="CL216" s="137"/>
      <c r="CM216" s="137"/>
      <c r="CN216" s="186"/>
      <c r="CO216" s="137"/>
      <c r="CP216" s="137"/>
      <c r="CQ216" s="137"/>
      <c r="CR216" s="137"/>
      <c r="CS216" s="137"/>
      <c r="CT216" s="137"/>
      <c r="CU216" s="137"/>
      <c r="CV216" s="137"/>
      <c r="CW216" s="137"/>
      <c r="CX216" s="186"/>
      <c r="CY216" s="133"/>
      <c r="CZ216" s="137"/>
      <c r="DA216" s="137"/>
      <c r="DB216" s="186"/>
      <c r="DC216" s="139"/>
      <c r="DD216" s="138"/>
      <c r="DE216" s="137"/>
      <c r="DF216" s="137"/>
      <c r="DG216" s="137"/>
      <c r="DH216" s="137"/>
      <c r="DI216" s="137"/>
      <c r="DJ216" s="186"/>
      <c r="DK216" s="137"/>
      <c r="DL216" s="137"/>
      <c r="DM216" s="137"/>
      <c r="DN216" s="137"/>
      <c r="DO216" s="137"/>
      <c r="DP216" s="137"/>
      <c r="DQ216" s="138"/>
      <c r="DR216" s="133"/>
      <c r="DS216" s="186"/>
      <c r="DT216" s="138"/>
      <c r="DU216" s="138"/>
      <c r="DV216" s="138"/>
      <c r="DW216" s="138"/>
      <c r="DX216" s="186"/>
      <c r="DY216" s="138"/>
      <c r="DZ216" s="138"/>
      <c r="EA216" s="137"/>
      <c r="EB216" s="137"/>
      <c r="EC216" s="137"/>
      <c r="ED216" s="137"/>
      <c r="EE216" s="137"/>
      <c r="EF216" s="186"/>
      <c r="EG216" s="137"/>
      <c r="EH216" s="137"/>
      <c r="EI216" s="137"/>
      <c r="EJ216" s="137"/>
      <c r="EK216" s="137"/>
      <c r="EL216" s="137"/>
      <c r="EM216" s="137"/>
      <c r="EN216" s="137"/>
      <c r="EO216" s="137"/>
      <c r="EP216" s="137"/>
      <c r="EQ216" s="137"/>
      <c r="ER216" s="137"/>
      <c r="ES216" s="137"/>
      <c r="ET216" s="137"/>
      <c r="EU216" s="137"/>
      <c r="EV216" s="137"/>
      <c r="EW216" s="137"/>
      <c r="EX216" s="137"/>
      <c r="EY216" s="137"/>
      <c r="EZ216" s="137"/>
      <c r="FA216" s="137"/>
      <c r="FB216" s="186"/>
      <c r="FC216" s="137"/>
      <c r="FD216" s="137"/>
      <c r="FE216" s="137"/>
      <c r="FF216" s="137"/>
      <c r="FG216" s="137"/>
      <c r="FH216" s="190"/>
      <c r="FI216" s="190"/>
      <c r="FJ216" s="5"/>
      <c r="GZ216" s="372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 s="5"/>
      <c r="HP216" s="121"/>
      <c r="HQ216" s="27"/>
      <c r="HR216" s="27"/>
      <c r="HS216" s="27"/>
      <c r="HT216" s="121"/>
      <c r="HU216" s="121"/>
      <c r="HV216" s="28"/>
      <c r="HW216" s="28"/>
      <c r="HX216" s="28"/>
      <c r="HY216" s="28"/>
      <c r="HZ216" s="28"/>
      <c r="IA216" s="28"/>
      <c r="IB216" s="28"/>
      <c r="IC216" s="28"/>
      <c r="ID216" s="28"/>
      <c r="IE216" s="25"/>
      <c r="IF216" s="28"/>
      <c r="IG216" s="29"/>
      <c r="IH216" s="25"/>
      <c r="II216" s="28"/>
      <c r="IJ216" s="25"/>
      <c r="IK216" s="25"/>
      <c r="IL216" s="25"/>
      <c r="IM216" s="25"/>
      <c r="IN216" s="28"/>
      <c r="IO216" s="25"/>
      <c r="IP216" s="294" t="s">
        <v>1480</v>
      </c>
      <c r="IQ216" s="24" t="s">
        <v>1053</v>
      </c>
      <c r="IR216" s="24" t="s">
        <v>1042</v>
      </c>
      <c r="IS216" s="170" t="s">
        <v>55</v>
      </c>
      <c r="IT216" s="170">
        <v>1</v>
      </c>
      <c r="IU216" s="170"/>
      <c r="IV216" s="274">
        <v>42805</v>
      </c>
      <c r="IW216" s="170">
        <v>1956</v>
      </c>
      <c r="IX216" s="170">
        <v>2017</v>
      </c>
      <c r="IY216"/>
      <c r="IZ216"/>
      <c r="JA216" s="170">
        <f t="shared" ref="JA216" si="17">+IX216-IW216</f>
        <v>61</v>
      </c>
      <c r="JB216" s="170"/>
      <c r="JC216" s="170" t="s">
        <v>1407</v>
      </c>
      <c r="JD216" s="170"/>
      <c r="JE216" s="170">
        <v>1</v>
      </c>
      <c r="JF216" t="s">
        <v>323</v>
      </c>
      <c r="JG216" s="170"/>
      <c r="JH216" s="170"/>
      <c r="JI216" s="170">
        <v>1</v>
      </c>
      <c r="JJ216" s="170"/>
      <c r="JK216"/>
      <c r="JL216"/>
      <c r="JM216" s="279"/>
      <c r="JN216" t="s">
        <v>1409</v>
      </c>
      <c r="JO216" t="s">
        <v>1411</v>
      </c>
      <c r="JP216" t="s">
        <v>1481</v>
      </c>
      <c r="JQ216" t="s">
        <v>1415</v>
      </c>
      <c r="JR216" s="170">
        <v>0</v>
      </c>
      <c r="JS216" s="170">
        <v>0</v>
      </c>
      <c r="JT216" s="170">
        <v>0</v>
      </c>
      <c r="JU216" s="282">
        <v>3</v>
      </c>
      <c r="JV216" s="170">
        <v>0</v>
      </c>
      <c r="JW216" s="170">
        <v>0</v>
      </c>
      <c r="JX216"/>
      <c r="JY216" s="170">
        <v>1</v>
      </c>
      <c r="JZ216" s="170">
        <v>0</v>
      </c>
      <c r="KA216" s="170">
        <v>0</v>
      </c>
      <c r="KB216" s="170">
        <v>0</v>
      </c>
      <c r="KC216" s="170">
        <v>0</v>
      </c>
      <c r="KD216" s="170"/>
      <c r="KE216"/>
    </row>
    <row r="217" spans="1:291" s="4" customFormat="1" ht="15.75" customHeight="1" x14ac:dyDescent="0.25">
      <c r="A217" s="311"/>
      <c r="B217" s="15" t="s">
        <v>1480</v>
      </c>
      <c r="C217" s="39" t="s">
        <v>320</v>
      </c>
      <c r="D217" s="26">
        <v>5601230701</v>
      </c>
      <c r="E217" s="89" t="s">
        <v>316</v>
      </c>
      <c r="F217" s="27"/>
      <c r="G217" s="94"/>
      <c r="H217" s="16"/>
      <c r="I217" s="377" t="s">
        <v>1023</v>
      </c>
      <c r="J217" s="20">
        <v>41358</v>
      </c>
      <c r="K217" s="100" t="s">
        <v>316</v>
      </c>
      <c r="L217" s="85">
        <v>2</v>
      </c>
      <c r="M217" s="42" t="s">
        <v>324</v>
      </c>
      <c r="N217" s="26"/>
      <c r="O217" s="37"/>
      <c r="P217" s="16">
        <v>5</v>
      </c>
      <c r="Q217" s="16">
        <v>4</v>
      </c>
      <c r="R217" s="11"/>
      <c r="S217" s="16"/>
      <c r="T217" s="145"/>
      <c r="U217" s="130"/>
      <c r="V217" s="130"/>
      <c r="W217" s="130"/>
      <c r="X217" s="131"/>
      <c r="Y217" s="129"/>
      <c r="Z217" s="132"/>
      <c r="AA217" s="129"/>
      <c r="AB217" s="133"/>
      <c r="AC217" s="134"/>
      <c r="AD217" s="135"/>
      <c r="AE217" s="136"/>
      <c r="AF217" s="220"/>
      <c r="AG217" s="220"/>
      <c r="AH217" s="220"/>
      <c r="AI217" s="220"/>
      <c r="AJ217" s="220"/>
      <c r="AK217" s="220"/>
      <c r="AL217" s="133"/>
      <c r="AM217" s="137"/>
      <c r="AN217" s="137"/>
      <c r="AO217" s="137"/>
      <c r="AP217" s="137"/>
      <c r="AQ217" s="137"/>
      <c r="AR217" s="137"/>
      <c r="AS217" s="137"/>
      <c r="AT217" s="137"/>
      <c r="AU217" s="137"/>
      <c r="AV217" s="137"/>
      <c r="AW217" s="137"/>
      <c r="AX217" s="137"/>
      <c r="AY217" s="137"/>
      <c r="AZ217" s="137"/>
      <c r="BA217" s="137"/>
      <c r="BB217" s="137"/>
      <c r="BC217" s="137"/>
      <c r="BD217" s="137"/>
      <c r="BE217" s="137"/>
      <c r="BF217" s="137"/>
      <c r="BG217" s="137"/>
      <c r="BH217" s="138"/>
      <c r="BI217" s="137"/>
      <c r="BJ217" s="137"/>
      <c r="BK217" s="137"/>
      <c r="BL217" s="137"/>
      <c r="BM217" s="139"/>
      <c r="BN217" s="137"/>
      <c r="BO217" s="137"/>
      <c r="BP217" s="137"/>
      <c r="BQ217" s="137"/>
      <c r="BR217" s="138"/>
      <c r="BS217" s="138"/>
      <c r="BT217" s="137"/>
      <c r="BU217" s="137"/>
      <c r="BV217" s="137"/>
      <c r="BW217" s="138"/>
      <c r="BX217" s="137"/>
      <c r="BY217" s="137"/>
      <c r="BZ217" s="138"/>
      <c r="CA217" s="138"/>
      <c r="CB217" s="137"/>
      <c r="CC217" s="137"/>
      <c r="CD217" s="186"/>
      <c r="CE217" s="186"/>
      <c r="CF217" s="186"/>
      <c r="CG217" s="186"/>
      <c r="CH217" s="137"/>
      <c r="CI217" s="137"/>
      <c r="CJ217" s="137"/>
      <c r="CK217" s="138"/>
      <c r="CL217" s="137"/>
      <c r="CM217" s="137"/>
      <c r="CN217" s="186"/>
      <c r="CO217" s="137"/>
      <c r="CP217" s="137"/>
      <c r="CQ217" s="137"/>
      <c r="CR217" s="137"/>
      <c r="CS217" s="137"/>
      <c r="CT217" s="137"/>
      <c r="CU217" s="137"/>
      <c r="CV217" s="137"/>
      <c r="CW217" s="137"/>
      <c r="CX217" s="186"/>
      <c r="CY217" s="133"/>
      <c r="CZ217" s="137"/>
      <c r="DA217" s="137"/>
      <c r="DB217" s="186"/>
      <c r="DC217" s="139"/>
      <c r="DD217" s="138"/>
      <c r="DE217" s="137"/>
      <c r="DF217" s="137"/>
      <c r="DG217" s="137"/>
      <c r="DH217" s="137"/>
      <c r="DI217" s="137"/>
      <c r="DJ217" s="186"/>
      <c r="DK217" s="137"/>
      <c r="DL217" s="137"/>
      <c r="DM217" s="137"/>
      <c r="DN217" s="137"/>
      <c r="DO217" s="137"/>
      <c r="DP217" s="137"/>
      <c r="DQ217" s="138"/>
      <c r="DR217" s="133"/>
      <c r="DS217" s="186"/>
      <c r="DT217" s="138"/>
      <c r="DU217" s="138"/>
      <c r="DV217" s="138"/>
      <c r="DW217" s="138"/>
      <c r="DX217" s="186"/>
      <c r="DY217" s="138"/>
      <c r="DZ217" s="138"/>
      <c r="EA217" s="137"/>
      <c r="EB217" s="137"/>
      <c r="EC217" s="137"/>
      <c r="ED217" s="137"/>
      <c r="EE217" s="137"/>
      <c r="EF217" s="186"/>
      <c r="EG217" s="137"/>
      <c r="EH217" s="137"/>
      <c r="EI217" s="137"/>
      <c r="EJ217" s="137"/>
      <c r="EK217" s="137"/>
      <c r="EL217" s="137"/>
      <c r="EM217" s="137"/>
      <c r="EN217" s="137"/>
      <c r="EO217" s="137"/>
      <c r="EP217" s="137"/>
      <c r="EQ217" s="137"/>
      <c r="ER217" s="137"/>
      <c r="ES217" s="137"/>
      <c r="ET217" s="137"/>
      <c r="EU217" s="137"/>
      <c r="EV217" s="137"/>
      <c r="EW217" s="137"/>
      <c r="EX217" s="137"/>
      <c r="EY217" s="137"/>
      <c r="EZ217" s="137"/>
      <c r="FA217" s="137"/>
      <c r="FB217" s="186"/>
      <c r="FC217" s="137"/>
      <c r="FD217" s="137"/>
      <c r="FE217" s="137"/>
      <c r="FF217" s="137"/>
      <c r="FG217" s="137"/>
      <c r="FH217" s="190"/>
      <c r="FI217" s="190"/>
      <c r="FJ217" s="5"/>
      <c r="GZ217" s="372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 s="5"/>
      <c r="HP217" s="121"/>
      <c r="HQ217" s="27"/>
      <c r="HR217" s="27"/>
      <c r="HS217" s="27"/>
      <c r="HT217" s="121"/>
      <c r="HU217" s="121"/>
      <c r="HV217" s="28"/>
      <c r="HW217" s="28"/>
      <c r="HX217" s="28"/>
      <c r="HY217" s="28"/>
      <c r="HZ217" s="28"/>
      <c r="IA217" s="28"/>
      <c r="IB217" s="28"/>
      <c r="IC217" s="28"/>
      <c r="ID217" s="28"/>
      <c r="IE217" s="25"/>
      <c r="IF217" s="28"/>
      <c r="IG217" s="29"/>
      <c r="IH217" s="25"/>
      <c r="II217" s="28"/>
      <c r="IJ217" s="25"/>
      <c r="IK217" s="25"/>
      <c r="IL217" s="25"/>
      <c r="IM217" s="25"/>
      <c r="IN217" s="28"/>
      <c r="IO217" s="25"/>
      <c r="IP217" s="294"/>
      <c r="IQ217" s="24"/>
      <c r="IR217" s="24"/>
      <c r="IS217" s="170"/>
      <c r="IT217" s="170"/>
      <c r="IU217" s="170"/>
      <c r="IV217" s="274"/>
      <c r="IW217" s="170"/>
      <c r="IX217" s="170"/>
      <c r="IY217"/>
      <c r="IZ217"/>
      <c r="JA217" s="170"/>
      <c r="JB217" s="170"/>
      <c r="JC217" s="170"/>
      <c r="JD217" s="170"/>
      <c r="JE217" s="170"/>
      <c r="JF217"/>
      <c r="JG217" s="170"/>
      <c r="JH217" s="170"/>
      <c r="JI217" s="170"/>
      <c r="JJ217" s="170"/>
      <c r="JK217"/>
      <c r="JL217"/>
      <c r="JM217" s="279"/>
      <c r="JN217"/>
      <c r="JO217"/>
      <c r="JP217"/>
      <c r="JQ217"/>
      <c r="JR217" s="170"/>
      <c r="JS217" s="170"/>
      <c r="JT217" s="170"/>
      <c r="JU217" s="282"/>
      <c r="JV217" s="170"/>
      <c r="JW217" s="170"/>
      <c r="JX217"/>
      <c r="JY217" s="170"/>
      <c r="JZ217" s="170"/>
      <c r="KA217" s="170"/>
      <c r="KB217" s="170"/>
      <c r="KC217" s="170"/>
      <c r="KD217" s="170"/>
      <c r="KE217"/>
    </row>
    <row r="218" spans="1:291" s="4" customFormat="1" ht="15.75" customHeight="1" x14ac:dyDescent="0.25">
      <c r="A218" s="311"/>
      <c r="B218" s="15" t="s">
        <v>1480</v>
      </c>
      <c r="C218" s="39" t="s">
        <v>320</v>
      </c>
      <c r="D218" s="26">
        <v>5601230701</v>
      </c>
      <c r="E218" s="89" t="s">
        <v>316</v>
      </c>
      <c r="F218" s="27"/>
      <c r="G218" s="94"/>
      <c r="H218" s="16"/>
      <c r="I218" s="377" t="s">
        <v>1023</v>
      </c>
      <c r="J218" s="20">
        <v>41449</v>
      </c>
      <c r="K218" s="100" t="s">
        <v>316</v>
      </c>
      <c r="L218" s="85">
        <v>3</v>
      </c>
      <c r="M218" s="42" t="s">
        <v>325</v>
      </c>
      <c r="N218" s="26"/>
      <c r="O218" s="37"/>
      <c r="P218" s="16">
        <v>5</v>
      </c>
      <c r="Q218" s="16">
        <v>6</v>
      </c>
      <c r="R218" s="11"/>
      <c r="S218" s="16"/>
      <c r="T218" s="145"/>
      <c r="U218" s="130"/>
      <c r="V218" s="130"/>
      <c r="W218" s="130"/>
      <c r="X218" s="131"/>
      <c r="Y218" s="129"/>
      <c r="Z218" s="132"/>
      <c r="AA218" s="129"/>
      <c r="AB218" s="133"/>
      <c r="AC218" s="134"/>
      <c r="AD218" s="135"/>
      <c r="AE218" s="136"/>
      <c r="AF218" s="220"/>
      <c r="AG218" s="220"/>
      <c r="AH218" s="220"/>
      <c r="AI218" s="220"/>
      <c r="AJ218" s="220"/>
      <c r="AK218" s="220"/>
      <c r="AL218" s="133"/>
      <c r="AM218" s="137"/>
      <c r="AN218" s="137"/>
      <c r="AO218" s="137"/>
      <c r="AP218" s="137"/>
      <c r="AQ218" s="137"/>
      <c r="AR218" s="137"/>
      <c r="AS218" s="137"/>
      <c r="AT218" s="137"/>
      <c r="AU218" s="137"/>
      <c r="AV218" s="137"/>
      <c r="AW218" s="137"/>
      <c r="AX218" s="137"/>
      <c r="AY218" s="137"/>
      <c r="AZ218" s="137"/>
      <c r="BA218" s="137"/>
      <c r="BB218" s="137"/>
      <c r="BC218" s="137"/>
      <c r="BD218" s="137"/>
      <c r="BE218" s="137"/>
      <c r="BF218" s="137"/>
      <c r="BG218" s="137"/>
      <c r="BH218" s="138"/>
      <c r="BI218" s="137"/>
      <c r="BJ218" s="137"/>
      <c r="BK218" s="137"/>
      <c r="BL218" s="137"/>
      <c r="BM218" s="139"/>
      <c r="BN218" s="137"/>
      <c r="BO218" s="137"/>
      <c r="BP218" s="137"/>
      <c r="BQ218" s="137"/>
      <c r="BR218" s="138"/>
      <c r="BS218" s="138"/>
      <c r="BT218" s="137"/>
      <c r="BU218" s="137"/>
      <c r="BV218" s="137"/>
      <c r="BW218" s="138"/>
      <c r="BX218" s="137"/>
      <c r="BY218" s="137"/>
      <c r="BZ218" s="138"/>
      <c r="CA218" s="138"/>
      <c r="CB218" s="137"/>
      <c r="CC218" s="137"/>
      <c r="CD218" s="186"/>
      <c r="CE218" s="186"/>
      <c r="CF218" s="186"/>
      <c r="CG218" s="186"/>
      <c r="CH218" s="137"/>
      <c r="CI218" s="137"/>
      <c r="CJ218" s="137"/>
      <c r="CK218" s="138"/>
      <c r="CL218" s="137"/>
      <c r="CM218" s="137"/>
      <c r="CN218" s="186"/>
      <c r="CO218" s="137"/>
      <c r="CP218" s="137"/>
      <c r="CQ218" s="137"/>
      <c r="CR218" s="137"/>
      <c r="CS218" s="137"/>
      <c r="CT218" s="137"/>
      <c r="CU218" s="137"/>
      <c r="CV218" s="137"/>
      <c r="CW218" s="137"/>
      <c r="CX218" s="186"/>
      <c r="CY218" s="133"/>
      <c r="CZ218" s="137"/>
      <c r="DA218" s="137"/>
      <c r="DB218" s="186"/>
      <c r="DC218" s="139"/>
      <c r="DD218" s="138"/>
      <c r="DE218" s="137"/>
      <c r="DF218" s="137"/>
      <c r="DG218" s="137"/>
      <c r="DH218" s="137"/>
      <c r="DI218" s="137"/>
      <c r="DJ218" s="186"/>
      <c r="DK218" s="137"/>
      <c r="DL218" s="137"/>
      <c r="DM218" s="137"/>
      <c r="DN218" s="137"/>
      <c r="DO218" s="137"/>
      <c r="DP218" s="137"/>
      <c r="DQ218" s="138"/>
      <c r="DR218" s="133"/>
      <c r="DS218" s="186"/>
      <c r="DT218" s="138"/>
      <c r="DU218" s="138"/>
      <c r="DV218" s="138"/>
      <c r="DW218" s="138"/>
      <c r="DX218" s="186"/>
      <c r="DY218" s="138"/>
      <c r="DZ218" s="138"/>
      <c r="EA218" s="137"/>
      <c r="EB218" s="137"/>
      <c r="EC218" s="137"/>
      <c r="ED218" s="137"/>
      <c r="EE218" s="137"/>
      <c r="EF218" s="186"/>
      <c r="EG218" s="137"/>
      <c r="EH218" s="137"/>
      <c r="EI218" s="137"/>
      <c r="EJ218" s="137"/>
      <c r="EK218" s="137"/>
      <c r="EL218" s="137"/>
      <c r="EM218" s="137"/>
      <c r="EN218" s="137"/>
      <c r="EO218" s="137"/>
      <c r="EP218" s="137"/>
      <c r="EQ218" s="137"/>
      <c r="ER218" s="137"/>
      <c r="ES218" s="137"/>
      <c r="ET218" s="137"/>
      <c r="EU218" s="137"/>
      <c r="EV218" s="137"/>
      <c r="EW218" s="137"/>
      <c r="EX218" s="137"/>
      <c r="EY218" s="137"/>
      <c r="EZ218" s="137"/>
      <c r="FA218" s="137"/>
      <c r="FB218" s="186"/>
      <c r="FC218" s="137"/>
      <c r="FD218" s="137"/>
      <c r="FE218" s="137"/>
      <c r="FF218" s="137"/>
      <c r="FG218" s="137"/>
      <c r="FH218" s="190"/>
      <c r="FI218" s="190"/>
      <c r="FJ218" s="5"/>
      <c r="GZ218" s="372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 s="5"/>
      <c r="HP218" s="121"/>
      <c r="HQ218" s="27"/>
      <c r="HR218" s="27"/>
      <c r="HS218" s="27"/>
      <c r="HT218" s="121"/>
      <c r="HU218" s="121"/>
      <c r="HV218" s="28"/>
      <c r="HW218" s="28"/>
      <c r="HX218" s="28"/>
      <c r="HY218" s="28"/>
      <c r="HZ218" s="28"/>
      <c r="IA218" s="28"/>
      <c r="IB218" s="28"/>
      <c r="IC218" s="28"/>
      <c r="ID218" s="28"/>
      <c r="IE218" s="25"/>
      <c r="IF218" s="28"/>
      <c r="IG218" s="29"/>
      <c r="IH218" s="25"/>
      <c r="II218" s="28"/>
      <c r="IJ218" s="25"/>
      <c r="IK218" s="25"/>
      <c r="IL218" s="25"/>
      <c r="IM218" s="25"/>
      <c r="IN218" s="28"/>
      <c r="IO218" s="25"/>
      <c r="IP218" s="294"/>
      <c r="IQ218" s="24"/>
      <c r="IR218" s="24"/>
      <c r="IS218" s="170"/>
      <c r="IT218" s="170"/>
      <c r="IU218" s="170"/>
      <c r="IV218" s="274"/>
      <c r="IW218" s="170"/>
      <c r="IX218" s="170"/>
      <c r="IY218"/>
      <c r="IZ218"/>
      <c r="JA218" s="170"/>
      <c r="JB218" s="170"/>
      <c r="JC218" s="170"/>
      <c r="JD218" s="170"/>
      <c r="JE218" s="170"/>
      <c r="JF218"/>
      <c r="JG218" s="170"/>
      <c r="JH218" s="170"/>
      <c r="JI218" s="170"/>
      <c r="JJ218" s="170"/>
      <c r="JK218"/>
      <c r="JL218"/>
      <c r="JM218" s="279"/>
      <c r="JN218"/>
      <c r="JO218"/>
      <c r="JP218"/>
      <c r="JQ218"/>
      <c r="JR218" s="170"/>
      <c r="JS218" s="170"/>
      <c r="JT218" s="170"/>
      <c r="JU218" s="282"/>
      <c r="JV218" s="170"/>
      <c r="JW218" s="170"/>
      <c r="JX218"/>
      <c r="JY218" s="170"/>
      <c r="JZ218" s="170"/>
      <c r="KA218" s="170"/>
      <c r="KB218" s="170"/>
      <c r="KC218" s="170"/>
      <c r="KD218" s="170"/>
      <c r="KE218"/>
    </row>
    <row r="219" spans="1:291" s="4" customFormat="1" ht="15.75" customHeight="1" x14ac:dyDescent="0.25">
      <c r="A219" s="311"/>
      <c r="B219" s="15" t="s">
        <v>1480</v>
      </c>
      <c r="C219" s="39" t="s">
        <v>320</v>
      </c>
      <c r="D219" s="26">
        <v>5601230701</v>
      </c>
      <c r="E219" s="89" t="s">
        <v>316</v>
      </c>
      <c r="F219" s="27"/>
      <c r="G219" s="94"/>
      <c r="H219" s="16"/>
      <c r="I219" s="377" t="s">
        <v>1023</v>
      </c>
      <c r="J219" s="20">
        <v>41563</v>
      </c>
      <c r="K219" s="100" t="s">
        <v>316</v>
      </c>
      <c r="L219" s="121">
        <v>4</v>
      </c>
      <c r="M219" s="42" t="s">
        <v>326</v>
      </c>
      <c r="N219" s="26"/>
      <c r="O219" s="37"/>
      <c r="P219" s="16">
        <v>5</v>
      </c>
      <c r="Q219" s="16">
        <v>4</v>
      </c>
      <c r="R219" s="121"/>
      <c r="S219" s="16"/>
      <c r="T219" s="145"/>
      <c r="U219" s="130"/>
      <c r="V219" s="130"/>
      <c r="W219" s="130"/>
      <c r="X219" s="131"/>
      <c r="Y219" s="129"/>
      <c r="Z219" s="132"/>
      <c r="AA219" s="129"/>
      <c r="AB219" s="133"/>
      <c r="AC219" s="134"/>
      <c r="AD219" s="135"/>
      <c r="AE219" s="136"/>
      <c r="AF219" s="220"/>
      <c r="AG219" s="220"/>
      <c r="AH219" s="220"/>
      <c r="AI219" s="220"/>
      <c r="AJ219" s="220"/>
      <c r="AK219" s="220"/>
      <c r="AL219" s="133"/>
      <c r="AM219" s="137"/>
      <c r="AN219" s="137"/>
      <c r="AO219" s="137"/>
      <c r="AP219" s="137"/>
      <c r="AQ219" s="137"/>
      <c r="AR219" s="137"/>
      <c r="AS219" s="137"/>
      <c r="AT219" s="137"/>
      <c r="AU219" s="137"/>
      <c r="AV219" s="137"/>
      <c r="AW219" s="137"/>
      <c r="AX219" s="137"/>
      <c r="AY219" s="137"/>
      <c r="AZ219" s="137"/>
      <c r="BA219" s="137"/>
      <c r="BB219" s="137"/>
      <c r="BC219" s="137"/>
      <c r="BD219" s="137"/>
      <c r="BE219" s="137"/>
      <c r="BF219" s="137"/>
      <c r="BG219" s="137"/>
      <c r="BH219" s="138"/>
      <c r="BI219" s="137"/>
      <c r="BJ219" s="137"/>
      <c r="BK219" s="137"/>
      <c r="BL219" s="137"/>
      <c r="BM219" s="139"/>
      <c r="BN219" s="137"/>
      <c r="BO219" s="137"/>
      <c r="BP219" s="137"/>
      <c r="BQ219" s="137"/>
      <c r="BR219" s="138"/>
      <c r="BS219" s="138"/>
      <c r="BT219" s="137"/>
      <c r="BU219" s="137"/>
      <c r="BV219" s="137"/>
      <c r="BW219" s="138"/>
      <c r="BX219" s="137"/>
      <c r="BY219" s="137"/>
      <c r="BZ219" s="138"/>
      <c r="CA219" s="138"/>
      <c r="CB219" s="137"/>
      <c r="CC219" s="137"/>
      <c r="CD219" s="186"/>
      <c r="CE219" s="186"/>
      <c r="CF219" s="186"/>
      <c r="CG219" s="186"/>
      <c r="CH219" s="137"/>
      <c r="CI219" s="137"/>
      <c r="CJ219" s="137"/>
      <c r="CK219" s="138"/>
      <c r="CL219" s="137"/>
      <c r="CM219" s="137"/>
      <c r="CN219" s="186"/>
      <c r="CO219" s="137"/>
      <c r="CP219" s="137"/>
      <c r="CQ219" s="137"/>
      <c r="CR219" s="137"/>
      <c r="CS219" s="137"/>
      <c r="CT219" s="137"/>
      <c r="CU219" s="137"/>
      <c r="CV219" s="137"/>
      <c r="CW219" s="137"/>
      <c r="CX219" s="186"/>
      <c r="CY219" s="133"/>
      <c r="CZ219" s="137"/>
      <c r="DA219" s="137"/>
      <c r="DB219" s="186"/>
      <c r="DC219" s="139"/>
      <c r="DD219" s="138"/>
      <c r="DE219" s="137"/>
      <c r="DF219" s="137"/>
      <c r="DG219" s="137"/>
      <c r="DH219" s="137"/>
      <c r="DI219" s="137"/>
      <c r="DJ219" s="186"/>
      <c r="DK219" s="137"/>
      <c r="DL219" s="137"/>
      <c r="DM219" s="137"/>
      <c r="DN219" s="137"/>
      <c r="DO219" s="137"/>
      <c r="DP219" s="137"/>
      <c r="DQ219" s="138"/>
      <c r="DR219" s="133"/>
      <c r="DS219" s="186"/>
      <c r="DT219" s="138"/>
      <c r="DU219" s="138"/>
      <c r="DV219" s="138"/>
      <c r="DW219" s="138"/>
      <c r="DX219" s="186"/>
      <c r="DY219" s="138"/>
      <c r="DZ219" s="138"/>
      <c r="EA219" s="137"/>
      <c r="EB219" s="137"/>
      <c r="EC219" s="137"/>
      <c r="ED219" s="137"/>
      <c r="EE219" s="137"/>
      <c r="EF219" s="186"/>
      <c r="EG219" s="137"/>
      <c r="EH219" s="137"/>
      <c r="EI219" s="137"/>
      <c r="EJ219" s="137"/>
      <c r="EK219" s="137"/>
      <c r="EL219" s="137"/>
      <c r="EM219" s="137"/>
      <c r="EN219" s="137"/>
      <c r="EO219" s="137"/>
      <c r="EP219" s="137"/>
      <c r="EQ219" s="137"/>
      <c r="ER219" s="137"/>
      <c r="ES219" s="137"/>
      <c r="ET219" s="137"/>
      <c r="EU219" s="137"/>
      <c r="EV219" s="137"/>
      <c r="EW219" s="137"/>
      <c r="EX219" s="137"/>
      <c r="EY219" s="137"/>
      <c r="EZ219" s="137"/>
      <c r="FA219" s="137"/>
      <c r="FB219" s="186"/>
      <c r="FC219" s="137"/>
      <c r="FD219" s="137"/>
      <c r="FE219" s="137"/>
      <c r="FF219" s="137"/>
      <c r="FG219" s="137"/>
      <c r="FH219" s="190"/>
      <c r="FI219" s="190"/>
      <c r="FJ219" s="5"/>
      <c r="GZ219" s="372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 s="5"/>
      <c r="HP219" s="121"/>
      <c r="HQ219" s="27"/>
      <c r="HR219" s="27"/>
      <c r="HS219" s="27"/>
      <c r="HT219" s="121"/>
      <c r="HU219" s="121"/>
      <c r="HV219" s="28"/>
      <c r="HW219" s="28"/>
      <c r="HX219" s="28"/>
      <c r="HY219" s="28"/>
      <c r="HZ219" s="28"/>
      <c r="IA219" s="28"/>
      <c r="IB219" s="28"/>
      <c r="IC219" s="28"/>
      <c r="ID219" s="28"/>
      <c r="IE219" s="25"/>
      <c r="IF219" s="28"/>
      <c r="IG219" s="29"/>
      <c r="IH219" s="25"/>
      <c r="II219" s="28"/>
      <c r="IJ219" s="25"/>
      <c r="IK219" s="25"/>
      <c r="IL219" s="25"/>
      <c r="IM219" s="25"/>
      <c r="IN219" s="28"/>
      <c r="IO219" s="25"/>
      <c r="IP219" s="294"/>
      <c r="IQ219" s="24"/>
      <c r="IR219" s="24"/>
      <c r="IS219" s="170"/>
      <c r="IT219" s="170"/>
      <c r="IU219" s="170"/>
      <c r="IV219" s="274"/>
      <c r="IW219" s="170"/>
      <c r="IX219" s="170"/>
      <c r="IY219"/>
      <c r="IZ219"/>
      <c r="JA219" s="170"/>
      <c r="JB219" s="170"/>
      <c r="JC219" s="170"/>
      <c r="JD219" s="170"/>
      <c r="JE219" s="170"/>
      <c r="JF219"/>
      <c r="JG219" s="170"/>
      <c r="JH219" s="170"/>
      <c r="JI219" s="170"/>
      <c r="JJ219" s="170"/>
      <c r="JK219"/>
      <c r="JL219"/>
      <c r="JM219" s="279"/>
      <c r="JN219"/>
      <c r="JO219"/>
      <c r="JP219"/>
      <c r="JQ219"/>
      <c r="JR219" s="170"/>
      <c r="JS219" s="170"/>
      <c r="JT219" s="170"/>
      <c r="JU219" s="282"/>
      <c r="JV219" s="170"/>
      <c r="JW219" s="170"/>
      <c r="JX219"/>
      <c r="JY219" s="170"/>
      <c r="JZ219" s="170"/>
      <c r="KA219" s="170"/>
      <c r="KB219" s="170"/>
      <c r="KC219" s="170"/>
      <c r="KD219" s="170"/>
      <c r="KE219"/>
    </row>
    <row r="220" spans="1:291" s="4" customFormat="1" ht="15.75" customHeight="1" x14ac:dyDescent="0.25">
      <c r="A220" s="311"/>
      <c r="B220" s="15" t="s">
        <v>1480</v>
      </c>
      <c r="C220" s="39" t="s">
        <v>320</v>
      </c>
      <c r="D220" s="26">
        <v>5601230701</v>
      </c>
      <c r="E220" s="89" t="s">
        <v>316</v>
      </c>
      <c r="F220" s="27"/>
      <c r="G220" s="94"/>
      <c r="H220" s="16"/>
      <c r="I220" s="377" t="s">
        <v>1023</v>
      </c>
      <c r="J220" s="20">
        <v>41673</v>
      </c>
      <c r="K220" s="100" t="s">
        <v>316</v>
      </c>
      <c r="L220" s="121">
        <v>5</v>
      </c>
      <c r="M220" s="42" t="s">
        <v>327</v>
      </c>
      <c r="N220" s="26"/>
      <c r="O220" s="37"/>
      <c r="P220" s="16">
        <v>5</v>
      </c>
      <c r="Q220" s="16">
        <v>4</v>
      </c>
      <c r="R220" s="121"/>
      <c r="S220" s="16"/>
      <c r="T220" s="145"/>
      <c r="U220" s="130"/>
      <c r="V220" s="130"/>
      <c r="W220" s="130"/>
      <c r="X220" s="131"/>
      <c r="Y220" s="129"/>
      <c r="Z220" s="132"/>
      <c r="AA220" s="129"/>
      <c r="AB220" s="133"/>
      <c r="AC220" s="134"/>
      <c r="AD220" s="135"/>
      <c r="AE220" s="136"/>
      <c r="AF220" s="220"/>
      <c r="AG220" s="220"/>
      <c r="AH220" s="220"/>
      <c r="AI220" s="220"/>
      <c r="AJ220" s="220"/>
      <c r="AK220" s="220"/>
      <c r="AL220" s="133"/>
      <c r="AM220" s="137"/>
      <c r="AN220" s="137"/>
      <c r="AO220" s="137"/>
      <c r="AP220" s="137"/>
      <c r="AQ220" s="137"/>
      <c r="AR220" s="137"/>
      <c r="AS220" s="137"/>
      <c r="AT220" s="137"/>
      <c r="AU220" s="137"/>
      <c r="AV220" s="137"/>
      <c r="AW220" s="137"/>
      <c r="AX220" s="137"/>
      <c r="AY220" s="137"/>
      <c r="AZ220" s="137"/>
      <c r="BA220" s="137"/>
      <c r="BB220" s="137"/>
      <c r="BC220" s="137"/>
      <c r="BD220" s="137"/>
      <c r="BE220" s="137"/>
      <c r="BF220" s="137"/>
      <c r="BG220" s="137"/>
      <c r="BH220" s="138"/>
      <c r="BI220" s="137"/>
      <c r="BJ220" s="137"/>
      <c r="BK220" s="137"/>
      <c r="BL220" s="137"/>
      <c r="BM220" s="139"/>
      <c r="BN220" s="137"/>
      <c r="BO220" s="137"/>
      <c r="BP220" s="137"/>
      <c r="BQ220" s="137"/>
      <c r="BR220" s="138"/>
      <c r="BS220" s="138"/>
      <c r="BT220" s="137"/>
      <c r="BU220" s="137"/>
      <c r="BV220" s="137"/>
      <c r="BW220" s="138"/>
      <c r="BX220" s="137"/>
      <c r="BY220" s="137"/>
      <c r="BZ220" s="138"/>
      <c r="CA220" s="138"/>
      <c r="CB220" s="137"/>
      <c r="CC220" s="137"/>
      <c r="CD220" s="186"/>
      <c r="CE220" s="186"/>
      <c r="CF220" s="186"/>
      <c r="CG220" s="186"/>
      <c r="CH220" s="137"/>
      <c r="CI220" s="137"/>
      <c r="CJ220" s="137"/>
      <c r="CK220" s="138"/>
      <c r="CL220" s="137"/>
      <c r="CM220" s="137"/>
      <c r="CN220" s="186"/>
      <c r="CO220" s="137"/>
      <c r="CP220" s="137"/>
      <c r="CQ220" s="137"/>
      <c r="CR220" s="137"/>
      <c r="CS220" s="137"/>
      <c r="CT220" s="137"/>
      <c r="CU220" s="137"/>
      <c r="CV220" s="137"/>
      <c r="CW220" s="137"/>
      <c r="CX220" s="186"/>
      <c r="CY220" s="133"/>
      <c r="CZ220" s="137"/>
      <c r="DA220" s="137"/>
      <c r="DB220" s="186"/>
      <c r="DC220" s="139"/>
      <c r="DD220" s="138"/>
      <c r="DE220" s="137"/>
      <c r="DF220" s="137"/>
      <c r="DG220" s="137"/>
      <c r="DH220" s="137"/>
      <c r="DI220" s="137"/>
      <c r="DJ220" s="186"/>
      <c r="DK220" s="137"/>
      <c r="DL220" s="137"/>
      <c r="DM220" s="137"/>
      <c r="DN220" s="137"/>
      <c r="DO220" s="137"/>
      <c r="DP220" s="137"/>
      <c r="DQ220" s="138"/>
      <c r="DR220" s="133"/>
      <c r="DS220" s="186"/>
      <c r="DT220" s="138"/>
      <c r="DU220" s="138"/>
      <c r="DV220" s="138"/>
      <c r="DW220" s="138"/>
      <c r="DX220" s="186"/>
      <c r="DY220" s="138"/>
      <c r="DZ220" s="138"/>
      <c r="EA220" s="137"/>
      <c r="EB220" s="137"/>
      <c r="EC220" s="137"/>
      <c r="ED220" s="137"/>
      <c r="EE220" s="137"/>
      <c r="EF220" s="186"/>
      <c r="EG220" s="137"/>
      <c r="EH220" s="137"/>
      <c r="EI220" s="137"/>
      <c r="EJ220" s="137"/>
      <c r="EK220" s="137"/>
      <c r="EL220" s="137"/>
      <c r="EM220" s="137"/>
      <c r="EN220" s="137"/>
      <c r="EO220" s="137"/>
      <c r="EP220" s="137"/>
      <c r="EQ220" s="137"/>
      <c r="ER220" s="137"/>
      <c r="ES220" s="137"/>
      <c r="ET220" s="137"/>
      <c r="EU220" s="137"/>
      <c r="EV220" s="137"/>
      <c r="EW220" s="137"/>
      <c r="EX220" s="137"/>
      <c r="EY220" s="137"/>
      <c r="EZ220" s="137"/>
      <c r="FA220" s="137"/>
      <c r="FB220" s="186"/>
      <c r="FC220" s="137"/>
      <c r="FD220" s="137"/>
      <c r="FE220" s="137"/>
      <c r="FF220" s="137"/>
      <c r="FG220" s="137"/>
      <c r="FH220" s="190"/>
      <c r="FI220" s="190"/>
      <c r="FJ220" s="5"/>
      <c r="GZ220" s="372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 s="5"/>
      <c r="HP220" s="121"/>
      <c r="HQ220" s="27"/>
      <c r="HR220" s="27"/>
      <c r="HS220" s="27"/>
      <c r="HT220" s="121"/>
      <c r="HU220" s="121"/>
      <c r="HV220" s="28"/>
      <c r="HW220" s="28"/>
      <c r="HX220" s="28"/>
      <c r="HY220" s="28"/>
      <c r="HZ220" s="28"/>
      <c r="IA220" s="28"/>
      <c r="IB220" s="28"/>
      <c r="IC220" s="28"/>
      <c r="ID220" s="28"/>
      <c r="IE220" s="25"/>
      <c r="IF220" s="28"/>
      <c r="IG220" s="29"/>
      <c r="IH220" s="25"/>
      <c r="II220" s="28"/>
      <c r="IJ220" s="25"/>
      <c r="IK220" s="25"/>
      <c r="IL220" s="25"/>
      <c r="IM220" s="25"/>
      <c r="IN220" s="28"/>
      <c r="IO220" s="25"/>
      <c r="IP220" s="294"/>
      <c r="IQ220" s="24"/>
      <c r="IR220" s="24"/>
      <c r="IS220" s="170"/>
      <c r="IT220" s="170"/>
      <c r="IU220" s="170"/>
      <c r="IV220" s="274"/>
      <c r="IW220" s="170"/>
      <c r="IX220" s="170"/>
      <c r="IY220"/>
      <c r="IZ220"/>
      <c r="JA220" s="170"/>
      <c r="JB220" s="170"/>
      <c r="JC220" s="170"/>
      <c r="JD220" s="170"/>
      <c r="JE220" s="170"/>
      <c r="JF220"/>
      <c r="JG220" s="170"/>
      <c r="JH220" s="170"/>
      <c r="JI220" s="170"/>
      <c r="JJ220" s="170"/>
      <c r="JK220"/>
      <c r="JL220"/>
      <c r="JM220" s="279"/>
      <c r="JN220"/>
      <c r="JO220"/>
      <c r="JP220"/>
      <c r="JQ220"/>
      <c r="JR220" s="170"/>
      <c r="JS220" s="170"/>
      <c r="JT220" s="170"/>
      <c r="JU220" s="282"/>
      <c r="JV220" s="170"/>
      <c r="JW220" s="170"/>
      <c r="JX220"/>
      <c r="JY220" s="170"/>
      <c r="JZ220" s="170"/>
      <c r="KA220" s="170"/>
      <c r="KB220" s="170"/>
      <c r="KC220" s="170"/>
      <c r="KD220" s="170"/>
      <c r="KE220"/>
    </row>
    <row r="221" spans="1:291" s="4" customFormat="1" ht="15.75" customHeight="1" x14ac:dyDescent="0.25">
      <c r="A221" s="311"/>
      <c r="B221" s="15" t="s">
        <v>1480</v>
      </c>
      <c r="C221" s="39" t="s">
        <v>320</v>
      </c>
      <c r="D221" s="26">
        <v>5601230701</v>
      </c>
      <c r="E221" s="89" t="s">
        <v>316</v>
      </c>
      <c r="F221" s="27"/>
      <c r="G221" s="94"/>
      <c r="H221" s="16"/>
      <c r="I221" s="377" t="s">
        <v>1023</v>
      </c>
      <c r="J221" s="20">
        <v>41771</v>
      </c>
      <c r="K221" s="100" t="s">
        <v>316</v>
      </c>
      <c r="L221" s="85">
        <v>6</v>
      </c>
      <c r="M221" s="42" t="s">
        <v>328</v>
      </c>
      <c r="N221" s="26"/>
      <c r="O221" s="37"/>
      <c r="P221" s="16">
        <v>5</v>
      </c>
      <c r="Q221" s="16">
        <v>4</v>
      </c>
      <c r="R221" s="11"/>
      <c r="S221" s="16"/>
      <c r="T221" s="145"/>
      <c r="U221" s="130"/>
      <c r="V221" s="130"/>
      <c r="W221" s="130"/>
      <c r="X221" s="131"/>
      <c r="Y221" s="129"/>
      <c r="Z221" s="132"/>
      <c r="AA221" s="129"/>
      <c r="AB221" s="133"/>
      <c r="AC221" s="134"/>
      <c r="AD221" s="135"/>
      <c r="AE221" s="136"/>
      <c r="AF221" s="220"/>
      <c r="AG221" s="220"/>
      <c r="AH221" s="220"/>
      <c r="AI221" s="220"/>
      <c r="AJ221" s="220"/>
      <c r="AK221" s="220"/>
      <c r="AL221" s="133"/>
      <c r="AM221" s="137"/>
      <c r="AN221" s="137"/>
      <c r="AO221" s="137"/>
      <c r="AP221" s="137"/>
      <c r="AQ221" s="137"/>
      <c r="AR221" s="137"/>
      <c r="AS221" s="137"/>
      <c r="AT221" s="137"/>
      <c r="AU221" s="137"/>
      <c r="AV221" s="137"/>
      <c r="AW221" s="137"/>
      <c r="AX221" s="137"/>
      <c r="AY221" s="137"/>
      <c r="AZ221" s="137"/>
      <c r="BA221" s="137"/>
      <c r="BB221" s="137"/>
      <c r="BC221" s="137"/>
      <c r="BD221" s="137"/>
      <c r="BE221" s="137"/>
      <c r="BF221" s="137"/>
      <c r="BG221" s="137"/>
      <c r="BH221" s="138"/>
      <c r="BI221" s="137"/>
      <c r="BJ221" s="137"/>
      <c r="BK221" s="137"/>
      <c r="BL221" s="137"/>
      <c r="BM221" s="139"/>
      <c r="BN221" s="137"/>
      <c r="BO221" s="137"/>
      <c r="BP221" s="137"/>
      <c r="BQ221" s="137"/>
      <c r="BR221" s="138"/>
      <c r="BS221" s="138"/>
      <c r="BT221" s="137"/>
      <c r="BU221" s="137"/>
      <c r="BV221" s="137"/>
      <c r="BW221" s="138"/>
      <c r="BX221" s="137"/>
      <c r="BY221" s="137"/>
      <c r="BZ221" s="138"/>
      <c r="CA221" s="138"/>
      <c r="CB221" s="137"/>
      <c r="CC221" s="137"/>
      <c r="CD221" s="186"/>
      <c r="CE221" s="186"/>
      <c r="CF221" s="186"/>
      <c r="CG221" s="186"/>
      <c r="CH221" s="137"/>
      <c r="CI221" s="137"/>
      <c r="CJ221" s="137"/>
      <c r="CK221" s="138"/>
      <c r="CL221" s="137"/>
      <c r="CM221" s="137"/>
      <c r="CN221" s="186"/>
      <c r="CO221" s="137"/>
      <c r="CP221" s="137"/>
      <c r="CQ221" s="137"/>
      <c r="CR221" s="137"/>
      <c r="CS221" s="137"/>
      <c r="CT221" s="137"/>
      <c r="CU221" s="137"/>
      <c r="CV221" s="137"/>
      <c r="CW221" s="137"/>
      <c r="CX221" s="186"/>
      <c r="CY221" s="133"/>
      <c r="CZ221" s="137"/>
      <c r="DA221" s="137"/>
      <c r="DB221" s="186"/>
      <c r="DC221" s="139"/>
      <c r="DD221" s="138"/>
      <c r="DE221" s="137"/>
      <c r="DF221" s="137"/>
      <c r="DG221" s="137"/>
      <c r="DH221" s="137"/>
      <c r="DI221" s="137"/>
      <c r="DJ221" s="186"/>
      <c r="DK221" s="137"/>
      <c r="DL221" s="137"/>
      <c r="DM221" s="137"/>
      <c r="DN221" s="137"/>
      <c r="DO221" s="137"/>
      <c r="DP221" s="137"/>
      <c r="DQ221" s="138"/>
      <c r="DR221" s="133"/>
      <c r="DS221" s="186"/>
      <c r="DT221" s="138"/>
      <c r="DU221" s="138"/>
      <c r="DV221" s="138"/>
      <c r="DW221" s="138"/>
      <c r="DX221" s="186"/>
      <c r="DY221" s="138"/>
      <c r="DZ221" s="138"/>
      <c r="EA221" s="137"/>
      <c r="EB221" s="137"/>
      <c r="EC221" s="137"/>
      <c r="ED221" s="137"/>
      <c r="EE221" s="137"/>
      <c r="EF221" s="186"/>
      <c r="EG221" s="137"/>
      <c r="EH221" s="137"/>
      <c r="EI221" s="137"/>
      <c r="EJ221" s="137"/>
      <c r="EK221" s="137"/>
      <c r="EL221" s="137"/>
      <c r="EM221" s="137"/>
      <c r="EN221" s="137"/>
      <c r="EO221" s="137"/>
      <c r="EP221" s="137"/>
      <c r="EQ221" s="137"/>
      <c r="ER221" s="137"/>
      <c r="ES221" s="137"/>
      <c r="ET221" s="137"/>
      <c r="EU221" s="137"/>
      <c r="EV221" s="137"/>
      <c r="EW221" s="137"/>
      <c r="EX221" s="137"/>
      <c r="EY221" s="137"/>
      <c r="EZ221" s="137"/>
      <c r="FA221" s="137"/>
      <c r="FB221" s="186"/>
      <c r="FC221" s="137"/>
      <c r="FD221" s="137"/>
      <c r="FE221" s="137"/>
      <c r="FF221" s="137"/>
      <c r="FG221" s="137"/>
      <c r="FH221" s="190"/>
      <c r="FI221" s="190"/>
      <c r="FJ221" s="5"/>
      <c r="GZ221" s="372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 s="5"/>
      <c r="HP221" s="121"/>
      <c r="HQ221" s="27"/>
      <c r="HR221" s="27"/>
      <c r="HS221" s="27"/>
      <c r="HT221" s="121"/>
      <c r="HU221" s="121"/>
      <c r="HV221" s="28"/>
      <c r="HW221" s="28"/>
      <c r="HX221" s="28"/>
      <c r="HY221" s="28"/>
      <c r="HZ221" s="28"/>
      <c r="IA221" s="28"/>
      <c r="IB221" s="28"/>
      <c r="IC221" s="28"/>
      <c r="ID221" s="28"/>
      <c r="IE221" s="25"/>
      <c r="IF221" s="28"/>
      <c r="IG221" s="29"/>
      <c r="IH221" s="25"/>
      <c r="II221" s="28"/>
      <c r="IJ221" s="25"/>
      <c r="IK221" s="25"/>
      <c r="IL221" s="25"/>
      <c r="IM221" s="25"/>
      <c r="IN221" s="28"/>
      <c r="IO221" s="25"/>
      <c r="IP221" s="294"/>
      <c r="IQ221" s="24"/>
      <c r="IR221" s="24"/>
      <c r="IS221" s="170"/>
      <c r="IT221" s="170"/>
      <c r="IU221" s="170"/>
      <c r="IV221" s="274"/>
      <c r="IW221" s="170"/>
      <c r="IX221" s="170"/>
      <c r="IY221"/>
      <c r="IZ221"/>
      <c r="JA221" s="170"/>
      <c r="JB221" s="170"/>
      <c r="JC221" s="170"/>
      <c r="JD221" s="170"/>
      <c r="JE221" s="170"/>
      <c r="JF221"/>
      <c r="JG221" s="170"/>
      <c r="JH221" s="170"/>
      <c r="JI221" s="170"/>
      <c r="JJ221" s="170"/>
      <c r="JK221"/>
      <c r="JL221"/>
      <c r="JM221" s="279"/>
      <c r="JN221"/>
      <c r="JO221"/>
      <c r="JP221"/>
      <c r="JQ221"/>
      <c r="JR221" s="170"/>
      <c r="JS221" s="170"/>
      <c r="JT221" s="170"/>
      <c r="JU221" s="282"/>
      <c r="JV221" s="170"/>
      <c r="JW221" s="170"/>
      <c r="JX221"/>
      <c r="JY221" s="170"/>
      <c r="JZ221" s="170"/>
      <c r="KA221" s="170"/>
      <c r="KB221" s="170"/>
      <c r="KC221" s="170"/>
      <c r="KD221" s="170"/>
      <c r="KE221"/>
    </row>
    <row r="222" spans="1:291" s="4" customFormat="1" ht="15.75" customHeight="1" x14ac:dyDescent="0.25">
      <c r="A222" s="311"/>
      <c r="B222" s="15" t="s">
        <v>1480</v>
      </c>
      <c r="C222" s="17" t="s">
        <v>320</v>
      </c>
      <c r="D222" s="26">
        <v>5601230701</v>
      </c>
      <c r="E222" s="89" t="s">
        <v>316</v>
      </c>
      <c r="F222" s="27"/>
      <c r="G222" s="94"/>
      <c r="H222" s="16"/>
      <c r="I222" s="377" t="s">
        <v>1023</v>
      </c>
      <c r="J222" s="20">
        <v>42023</v>
      </c>
      <c r="K222" s="100" t="s">
        <v>316</v>
      </c>
      <c r="L222" s="121">
        <v>7</v>
      </c>
      <c r="M222" s="4" t="s">
        <v>329</v>
      </c>
      <c r="N222" s="19">
        <v>268</v>
      </c>
      <c r="O222" s="37"/>
      <c r="P222" s="16">
        <v>5</v>
      </c>
      <c r="Q222" s="16">
        <v>4</v>
      </c>
      <c r="R222" s="11"/>
      <c r="S222" s="16"/>
      <c r="T222" s="145"/>
      <c r="U222" s="130"/>
      <c r="V222" s="130"/>
      <c r="W222" s="130"/>
      <c r="X222" s="131"/>
      <c r="Y222" s="129"/>
      <c r="Z222" s="132"/>
      <c r="AA222" s="129"/>
      <c r="AB222" s="133"/>
      <c r="AC222" s="134"/>
      <c r="AD222" s="135"/>
      <c r="AE222" s="136"/>
      <c r="AF222" s="220"/>
      <c r="AG222" s="220"/>
      <c r="AH222" s="220"/>
      <c r="AI222" s="220"/>
      <c r="AJ222" s="220"/>
      <c r="AK222" s="220"/>
      <c r="AL222" s="133"/>
      <c r="AM222" s="137"/>
      <c r="AN222" s="137"/>
      <c r="AO222" s="137"/>
      <c r="AP222" s="137"/>
      <c r="AQ222" s="137"/>
      <c r="AR222" s="137"/>
      <c r="AS222" s="137"/>
      <c r="AT222" s="137"/>
      <c r="AU222" s="137"/>
      <c r="AV222" s="137"/>
      <c r="AW222" s="137"/>
      <c r="AX222" s="137"/>
      <c r="AY222" s="137"/>
      <c r="AZ222" s="137"/>
      <c r="BA222" s="137"/>
      <c r="BB222" s="137"/>
      <c r="BC222" s="137"/>
      <c r="BD222" s="137"/>
      <c r="BE222" s="137"/>
      <c r="BF222" s="137"/>
      <c r="BG222" s="137"/>
      <c r="BH222" s="138"/>
      <c r="BI222" s="137"/>
      <c r="BJ222" s="137"/>
      <c r="BK222" s="137"/>
      <c r="BL222" s="137"/>
      <c r="BM222" s="139"/>
      <c r="BN222" s="137"/>
      <c r="BO222" s="137"/>
      <c r="BP222" s="137"/>
      <c r="BQ222" s="137"/>
      <c r="BR222" s="138"/>
      <c r="BS222" s="138"/>
      <c r="BT222" s="137"/>
      <c r="BU222" s="137"/>
      <c r="BV222" s="137"/>
      <c r="BW222" s="138"/>
      <c r="BX222" s="137"/>
      <c r="BY222" s="137"/>
      <c r="BZ222" s="138"/>
      <c r="CA222" s="138"/>
      <c r="CB222" s="137"/>
      <c r="CC222" s="137"/>
      <c r="CD222" s="186"/>
      <c r="CE222" s="186"/>
      <c r="CF222" s="186"/>
      <c r="CG222" s="186"/>
      <c r="CH222" s="137"/>
      <c r="CI222" s="137"/>
      <c r="CJ222" s="137"/>
      <c r="CK222" s="138"/>
      <c r="CL222" s="137"/>
      <c r="CM222" s="137"/>
      <c r="CN222" s="186"/>
      <c r="CO222" s="137"/>
      <c r="CP222" s="137"/>
      <c r="CQ222" s="137"/>
      <c r="CR222" s="137"/>
      <c r="CS222" s="137"/>
      <c r="CT222" s="137"/>
      <c r="CU222" s="137"/>
      <c r="CV222" s="137"/>
      <c r="CW222" s="137"/>
      <c r="CX222" s="186"/>
      <c r="CY222" s="133"/>
      <c r="CZ222" s="137"/>
      <c r="DA222" s="137"/>
      <c r="DB222" s="186"/>
      <c r="DC222" s="139"/>
      <c r="DD222" s="138"/>
      <c r="DE222" s="137"/>
      <c r="DF222" s="137"/>
      <c r="DG222" s="137"/>
      <c r="DH222" s="137"/>
      <c r="DI222" s="137"/>
      <c r="DJ222" s="186"/>
      <c r="DK222" s="137"/>
      <c r="DL222" s="137"/>
      <c r="DM222" s="137"/>
      <c r="DN222" s="137"/>
      <c r="DO222" s="137"/>
      <c r="DP222" s="137"/>
      <c r="DQ222" s="138"/>
      <c r="DR222" s="133"/>
      <c r="DS222" s="186"/>
      <c r="DT222" s="138"/>
      <c r="DU222" s="138"/>
      <c r="DV222" s="138"/>
      <c r="DW222" s="138"/>
      <c r="DX222" s="186"/>
      <c r="DY222" s="138"/>
      <c r="DZ222" s="138"/>
      <c r="EA222" s="137"/>
      <c r="EB222" s="137"/>
      <c r="EC222" s="137"/>
      <c r="ED222" s="137"/>
      <c r="EE222" s="137"/>
      <c r="EF222" s="186"/>
      <c r="EG222" s="137"/>
      <c r="EH222" s="137"/>
      <c r="EI222" s="137"/>
      <c r="EJ222" s="137"/>
      <c r="EK222" s="137"/>
      <c r="EL222" s="137"/>
      <c r="EM222" s="137"/>
      <c r="EN222" s="137"/>
      <c r="EO222" s="137"/>
      <c r="EP222" s="137"/>
      <c r="EQ222" s="137"/>
      <c r="ER222" s="137"/>
      <c r="ES222" s="137"/>
      <c r="ET222" s="137"/>
      <c r="EU222" s="137"/>
      <c r="EV222" s="137"/>
      <c r="EW222" s="137"/>
      <c r="EX222" s="137"/>
      <c r="EY222" s="137"/>
      <c r="EZ222" s="137"/>
      <c r="FA222" s="137"/>
      <c r="FB222" s="186"/>
      <c r="FC222" s="137"/>
      <c r="FD222" s="137"/>
      <c r="FE222" s="137"/>
      <c r="FF222" s="137"/>
      <c r="FG222" s="137"/>
      <c r="FH222" s="190"/>
      <c r="FI222" s="190"/>
      <c r="FJ222" s="5"/>
      <c r="GZ222" s="37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 s="5"/>
      <c r="HP222" s="121"/>
      <c r="HQ222" s="27"/>
      <c r="HR222" s="27"/>
      <c r="HS222" s="27"/>
      <c r="HT222" s="121"/>
      <c r="HU222" s="121"/>
      <c r="HV222" s="28"/>
      <c r="HW222" s="28"/>
      <c r="HX222" s="28"/>
      <c r="HY222" s="28"/>
      <c r="HZ222" s="28"/>
      <c r="IA222" s="28"/>
      <c r="IB222" s="28"/>
      <c r="IC222" s="28"/>
      <c r="ID222" s="28"/>
      <c r="IE222" s="25"/>
      <c r="IF222" s="28"/>
      <c r="IG222" s="29"/>
      <c r="IH222" s="25"/>
      <c r="II222" s="28"/>
      <c r="IJ222" s="25"/>
      <c r="IK222" s="25"/>
      <c r="IL222" s="25"/>
      <c r="IM222" s="25"/>
      <c r="IN222" s="28"/>
      <c r="IO222" s="25"/>
      <c r="IP222" s="294"/>
      <c r="IQ222" s="24"/>
      <c r="IR222" s="24"/>
      <c r="IS222" s="170"/>
      <c r="IT222" s="170"/>
      <c r="IU222" s="170"/>
      <c r="IV222" s="274"/>
      <c r="IW222" s="170"/>
      <c r="IX222" s="170"/>
      <c r="IY222"/>
      <c r="IZ222"/>
      <c r="JA222" s="170"/>
      <c r="JB222" s="170"/>
      <c r="JC222" s="170"/>
      <c r="JD222" s="170"/>
      <c r="JE222" s="170"/>
      <c r="JF222"/>
      <c r="JG222" s="170"/>
      <c r="JH222" s="170"/>
      <c r="JI222" s="170"/>
      <c r="JJ222" s="170"/>
      <c r="JK222"/>
      <c r="JL222"/>
      <c r="JM222" s="279"/>
      <c r="JN222"/>
      <c r="JO222"/>
      <c r="JP222"/>
      <c r="JQ222"/>
      <c r="JR222" s="170"/>
      <c r="JS222" s="170"/>
      <c r="JT222" s="170"/>
      <c r="JU222" s="282"/>
      <c r="JV222" s="170"/>
      <c r="JW222" s="170"/>
      <c r="JX222"/>
      <c r="JY222" s="170"/>
      <c r="JZ222" s="170"/>
      <c r="KA222" s="170"/>
      <c r="KB222" s="170"/>
      <c r="KC222" s="170"/>
      <c r="KD222" s="170"/>
      <c r="KE222"/>
    </row>
    <row r="223" spans="1:291" s="4" customFormat="1" ht="15" customHeight="1" x14ac:dyDescent="0.25">
      <c r="A223" s="311"/>
      <c r="B223" s="15" t="s">
        <v>1480</v>
      </c>
      <c r="C223" s="17" t="s">
        <v>320</v>
      </c>
      <c r="D223" s="26">
        <v>5601230701</v>
      </c>
      <c r="E223" s="88">
        <v>42805</v>
      </c>
      <c r="F223" s="27">
        <v>43003</v>
      </c>
      <c r="G223" s="94">
        <f>DATEDIF(E223, F223, "m")</f>
        <v>6</v>
      </c>
      <c r="H223" s="16">
        <v>1</v>
      </c>
      <c r="I223" s="377">
        <v>0</v>
      </c>
      <c r="J223" s="20">
        <v>43003</v>
      </c>
      <c r="K223" s="100">
        <f>DATEDIF(E223, J223, "m")</f>
        <v>6</v>
      </c>
      <c r="L223" s="121">
        <v>8</v>
      </c>
      <c r="M223" s="4" t="s">
        <v>330</v>
      </c>
      <c r="N223" s="19"/>
      <c r="O223" s="22"/>
      <c r="P223" s="16">
        <v>3</v>
      </c>
      <c r="Q223" s="11">
        <v>2</v>
      </c>
      <c r="R223" s="11"/>
      <c r="S223" s="11">
        <v>10</v>
      </c>
      <c r="T223" s="145"/>
      <c r="U223" s="130"/>
      <c r="V223" s="130"/>
      <c r="W223" s="130"/>
      <c r="X223" s="131"/>
      <c r="Y223" s="129"/>
      <c r="Z223" s="132"/>
      <c r="AA223" s="129"/>
      <c r="AB223" s="133"/>
      <c r="AC223" s="134"/>
      <c r="AD223" s="135"/>
      <c r="AE223" s="136"/>
      <c r="AF223" s="220"/>
      <c r="AG223" s="220"/>
      <c r="AH223" s="220"/>
      <c r="AI223" s="220"/>
      <c r="AJ223" s="220"/>
      <c r="AK223" s="220"/>
      <c r="AL223" s="133"/>
      <c r="AM223" s="137"/>
      <c r="AN223" s="137"/>
      <c r="AO223" s="137"/>
      <c r="AP223" s="137"/>
      <c r="AQ223" s="137"/>
      <c r="AR223" s="137"/>
      <c r="AS223" s="137"/>
      <c r="AT223" s="137"/>
      <c r="AU223" s="137"/>
      <c r="AV223" s="137"/>
      <c r="AW223" s="137"/>
      <c r="AX223" s="137"/>
      <c r="AY223" s="137"/>
      <c r="AZ223" s="137"/>
      <c r="BA223" s="137"/>
      <c r="BB223" s="137"/>
      <c r="BC223" s="137"/>
      <c r="BD223" s="137"/>
      <c r="BE223" s="137"/>
      <c r="BF223" s="137"/>
      <c r="BG223" s="137"/>
      <c r="BH223" s="138"/>
      <c r="BI223" s="137"/>
      <c r="BJ223" s="137"/>
      <c r="BK223" s="137"/>
      <c r="BL223" s="137"/>
      <c r="BM223" s="139"/>
      <c r="BN223" s="137"/>
      <c r="BO223" s="137"/>
      <c r="BP223" s="137"/>
      <c r="BQ223" s="137"/>
      <c r="BR223" s="138"/>
      <c r="BS223" s="138"/>
      <c r="BT223" s="137"/>
      <c r="BU223" s="137"/>
      <c r="BV223" s="137"/>
      <c r="BW223" s="138"/>
      <c r="BX223" s="137"/>
      <c r="BY223" s="137"/>
      <c r="BZ223" s="138"/>
      <c r="CA223" s="138"/>
      <c r="CB223" s="137"/>
      <c r="CC223" s="137"/>
      <c r="CD223" s="186"/>
      <c r="CE223" s="186"/>
      <c r="CF223" s="186"/>
      <c r="CG223" s="186"/>
      <c r="CH223" s="137"/>
      <c r="CI223" s="137"/>
      <c r="CJ223" s="137"/>
      <c r="CK223" s="138"/>
      <c r="CL223" s="137"/>
      <c r="CM223" s="137"/>
      <c r="CN223" s="186"/>
      <c r="CO223" s="137"/>
      <c r="CP223" s="137"/>
      <c r="CQ223" s="137"/>
      <c r="CR223" s="137"/>
      <c r="CS223" s="137"/>
      <c r="CT223" s="137"/>
      <c r="CU223" s="137"/>
      <c r="CV223" s="137"/>
      <c r="CW223" s="137"/>
      <c r="CX223" s="186"/>
      <c r="CY223" s="133"/>
      <c r="CZ223" s="137"/>
      <c r="DA223" s="137"/>
      <c r="DB223" s="186"/>
      <c r="DC223" s="139"/>
      <c r="DD223" s="138"/>
      <c r="DE223" s="137"/>
      <c r="DF223" s="137"/>
      <c r="DG223" s="137"/>
      <c r="DH223" s="137"/>
      <c r="DI223" s="137"/>
      <c r="DJ223" s="186"/>
      <c r="DK223" s="137"/>
      <c r="DL223" s="137"/>
      <c r="DM223" s="137"/>
      <c r="DN223" s="137"/>
      <c r="DO223" s="137"/>
      <c r="DP223" s="137"/>
      <c r="DQ223" s="138"/>
      <c r="DR223" s="133"/>
      <c r="DS223" s="186"/>
      <c r="DT223" s="138"/>
      <c r="DU223" s="138"/>
      <c r="DV223" s="138"/>
      <c r="DW223" s="138"/>
      <c r="DX223" s="186"/>
      <c r="DY223" s="138"/>
      <c r="DZ223" s="138"/>
      <c r="EA223" s="137"/>
      <c r="EB223" s="137"/>
      <c r="EC223" s="137"/>
      <c r="ED223" s="137"/>
      <c r="EE223" s="137"/>
      <c r="EF223" s="186"/>
      <c r="EG223" s="137"/>
      <c r="EH223" s="137"/>
      <c r="EI223" s="137"/>
      <c r="EJ223" s="137"/>
      <c r="EK223" s="137"/>
      <c r="EL223" s="137"/>
      <c r="EM223" s="137"/>
      <c r="EN223" s="137"/>
      <c r="EO223" s="137"/>
      <c r="EP223" s="137"/>
      <c r="EQ223" s="137"/>
      <c r="ER223" s="137"/>
      <c r="ES223" s="137"/>
      <c r="ET223" s="137"/>
      <c r="EU223" s="137"/>
      <c r="EV223" s="137"/>
      <c r="EW223" s="137"/>
      <c r="EX223" s="137"/>
      <c r="EY223" s="137"/>
      <c r="EZ223" s="137"/>
      <c r="FA223" s="137"/>
      <c r="FB223" s="186"/>
      <c r="FC223" s="137"/>
      <c r="FD223" s="137"/>
      <c r="FE223" s="137"/>
      <c r="FF223" s="137"/>
      <c r="FG223" s="137"/>
      <c r="FH223" s="190"/>
      <c r="FI223" s="190"/>
      <c r="FJ223" s="5"/>
      <c r="GZ223" s="371" t="s">
        <v>330</v>
      </c>
      <c r="HA223" s="369" t="s">
        <v>1721</v>
      </c>
      <c r="HB223" s="358">
        <v>0</v>
      </c>
      <c r="HC223" s="356">
        <v>5.7299999999999995</v>
      </c>
      <c r="HD223" s="356">
        <v>44.12</v>
      </c>
      <c r="HE223" s="356">
        <v>3.46</v>
      </c>
      <c r="HF223" s="356">
        <v>4.3499999999999996</v>
      </c>
      <c r="HG223" s="356">
        <v>291.21000000000004</v>
      </c>
      <c r="HH223" s="358">
        <v>0.54</v>
      </c>
      <c r="HI223" s="356">
        <v>1.42</v>
      </c>
      <c r="HJ223" s="356">
        <v>34.18</v>
      </c>
      <c r="HK223" s="356">
        <v>1.96</v>
      </c>
      <c r="HL223" s="356">
        <v>1.6</v>
      </c>
      <c r="HM223" s="356">
        <v>4.3499999999999996</v>
      </c>
      <c r="HN223" s="357">
        <v>49.58</v>
      </c>
      <c r="HO223" s="5" t="s">
        <v>331</v>
      </c>
      <c r="HP223" s="121">
        <v>61</v>
      </c>
      <c r="HQ223" s="27">
        <v>42805</v>
      </c>
      <c r="HR223" s="27"/>
      <c r="HS223" s="27">
        <v>43003</v>
      </c>
      <c r="HT223" s="121">
        <v>6</v>
      </c>
      <c r="HU223" s="121">
        <v>1</v>
      </c>
      <c r="HV223" s="28">
        <v>0</v>
      </c>
      <c r="HW223" s="28">
        <v>0</v>
      </c>
      <c r="HX223" s="28">
        <v>0</v>
      </c>
      <c r="HY223" s="28">
        <v>1</v>
      </c>
      <c r="HZ223" s="28">
        <v>0</v>
      </c>
      <c r="IA223" s="28">
        <v>0</v>
      </c>
      <c r="IB223" s="28"/>
      <c r="IC223" s="28">
        <v>0</v>
      </c>
      <c r="ID223" s="28">
        <v>0</v>
      </c>
      <c r="IE223" s="25" t="s">
        <v>69</v>
      </c>
      <c r="IF223" s="28">
        <v>0</v>
      </c>
      <c r="IG223" s="29"/>
      <c r="IH223" s="25"/>
      <c r="II223" s="28">
        <v>1</v>
      </c>
      <c r="IJ223" s="25" t="s">
        <v>79</v>
      </c>
      <c r="IK223" s="25" t="s">
        <v>80</v>
      </c>
      <c r="IL223" s="25"/>
      <c r="IM223" s="25"/>
      <c r="IN223" s="28">
        <v>0</v>
      </c>
      <c r="IO223" s="25"/>
      <c r="IP223" s="294"/>
      <c r="IQ223" s="24"/>
      <c r="IR223" s="24"/>
      <c r="IS223" s="170"/>
      <c r="IT223" s="170"/>
      <c r="IU223" s="170"/>
      <c r="IV223" s="274"/>
      <c r="IW223" s="170"/>
      <c r="IX223" s="170"/>
      <c r="IY223"/>
      <c r="IZ223"/>
      <c r="JA223" s="170"/>
      <c r="JB223" s="170"/>
      <c r="JC223" s="170"/>
      <c r="JD223" s="170"/>
      <c r="JE223" s="170"/>
      <c r="JF223"/>
      <c r="JG223" s="170"/>
      <c r="JH223" s="170"/>
      <c r="JI223" s="170"/>
      <c r="JJ223" s="170"/>
      <c r="JK223"/>
      <c r="JL223"/>
      <c r="JM223" s="279"/>
      <c r="JN223"/>
      <c r="JO223"/>
      <c r="JP223"/>
      <c r="JQ223"/>
      <c r="JR223" s="170"/>
      <c r="JS223" s="170"/>
      <c r="JT223" s="170"/>
      <c r="JU223" s="282"/>
      <c r="JV223" s="170"/>
      <c r="JW223" s="170"/>
      <c r="JX223"/>
      <c r="JY223" s="170"/>
      <c r="JZ223" s="170"/>
      <c r="KA223" s="170"/>
      <c r="KB223" s="170"/>
      <c r="KC223" s="170"/>
      <c r="KD223" s="170"/>
      <c r="KE223"/>
    </row>
    <row r="224" spans="1:291" s="4" customFormat="1" x14ac:dyDescent="0.25">
      <c r="A224" s="311"/>
      <c r="B224" s="15" t="s">
        <v>1480</v>
      </c>
      <c r="C224" s="39" t="s">
        <v>320</v>
      </c>
      <c r="D224" s="26">
        <v>5601230701</v>
      </c>
      <c r="E224" s="88">
        <v>42805</v>
      </c>
      <c r="F224" s="27"/>
      <c r="G224" s="94"/>
      <c r="H224" s="16"/>
      <c r="I224" s="377">
        <v>0</v>
      </c>
      <c r="J224" s="349">
        <v>42772</v>
      </c>
      <c r="K224" s="100"/>
      <c r="L224" s="85"/>
      <c r="M224" s="43" t="s">
        <v>332</v>
      </c>
      <c r="N224" s="19"/>
      <c r="O224" s="22"/>
      <c r="P224" s="16"/>
      <c r="Q224" s="11"/>
      <c r="R224" s="11"/>
      <c r="S224" s="11"/>
      <c r="T224" s="145"/>
      <c r="U224" s="130"/>
      <c r="V224" s="130"/>
      <c r="W224" s="130"/>
      <c r="X224" s="131"/>
      <c r="Y224" s="129"/>
      <c r="Z224" s="132"/>
      <c r="AA224" s="129"/>
      <c r="AB224" s="133"/>
      <c r="AC224" s="134"/>
      <c r="AD224" s="135"/>
      <c r="AE224" s="136"/>
      <c r="AF224" s="220"/>
      <c r="AG224" s="220"/>
      <c r="AH224" s="220"/>
      <c r="AI224" s="220"/>
      <c r="AJ224" s="220"/>
      <c r="AK224" s="220"/>
      <c r="AL224" s="133"/>
      <c r="AM224" s="137"/>
      <c r="AN224" s="137"/>
      <c r="AO224" s="137"/>
      <c r="AP224" s="137"/>
      <c r="AQ224" s="137"/>
      <c r="AR224" s="137"/>
      <c r="AS224" s="137"/>
      <c r="AT224" s="137"/>
      <c r="AU224" s="137"/>
      <c r="AV224" s="137"/>
      <c r="AW224" s="137"/>
      <c r="AX224" s="137"/>
      <c r="AY224" s="137"/>
      <c r="AZ224" s="137"/>
      <c r="BA224" s="137"/>
      <c r="BB224" s="137"/>
      <c r="BC224" s="137"/>
      <c r="BD224" s="137"/>
      <c r="BE224" s="137"/>
      <c r="BF224" s="137"/>
      <c r="BG224" s="137"/>
      <c r="BH224" s="138"/>
      <c r="BI224" s="137"/>
      <c r="BJ224" s="137"/>
      <c r="BK224" s="137"/>
      <c r="BL224" s="137"/>
      <c r="BM224" s="139"/>
      <c r="BN224" s="137"/>
      <c r="BO224" s="137"/>
      <c r="BP224" s="137"/>
      <c r="BQ224" s="137"/>
      <c r="BR224" s="138"/>
      <c r="BS224" s="138"/>
      <c r="BT224" s="137"/>
      <c r="BU224" s="137"/>
      <c r="BV224" s="137"/>
      <c r="BW224" s="138"/>
      <c r="BX224" s="137"/>
      <c r="BY224" s="137"/>
      <c r="BZ224" s="138"/>
      <c r="CA224" s="138"/>
      <c r="CB224" s="137"/>
      <c r="CC224" s="137"/>
      <c r="CD224" s="186"/>
      <c r="CE224" s="186"/>
      <c r="CF224" s="186"/>
      <c r="CG224" s="186"/>
      <c r="CH224" s="137"/>
      <c r="CI224" s="137"/>
      <c r="CJ224" s="137"/>
      <c r="CK224" s="138"/>
      <c r="CL224" s="137"/>
      <c r="CM224" s="137"/>
      <c r="CN224" s="186"/>
      <c r="CO224" s="137"/>
      <c r="CP224" s="137"/>
      <c r="CQ224" s="137"/>
      <c r="CR224" s="137"/>
      <c r="CS224" s="137"/>
      <c r="CT224" s="137"/>
      <c r="CU224" s="137"/>
      <c r="CV224" s="137"/>
      <c r="CW224" s="137"/>
      <c r="CX224" s="186"/>
      <c r="CY224" s="133"/>
      <c r="CZ224" s="137"/>
      <c r="DA224" s="137"/>
      <c r="DB224" s="186"/>
      <c r="DC224" s="139"/>
      <c r="DD224" s="138"/>
      <c r="DE224" s="137"/>
      <c r="DF224" s="137"/>
      <c r="DG224" s="137"/>
      <c r="DH224" s="137"/>
      <c r="DI224" s="137"/>
      <c r="DJ224" s="186"/>
      <c r="DK224" s="137"/>
      <c r="DL224" s="137"/>
      <c r="DM224" s="137"/>
      <c r="DN224" s="137"/>
      <c r="DO224" s="137"/>
      <c r="DP224" s="137"/>
      <c r="DQ224" s="138"/>
      <c r="DR224" s="133"/>
      <c r="DS224" s="186"/>
      <c r="DT224" s="138"/>
      <c r="DU224" s="138"/>
      <c r="DV224" s="138"/>
      <c r="DW224" s="138"/>
      <c r="DX224" s="186"/>
      <c r="DY224" s="138"/>
      <c r="DZ224" s="138"/>
      <c r="EA224" s="137"/>
      <c r="EB224" s="137"/>
      <c r="EC224" s="137"/>
      <c r="ED224" s="137"/>
      <c r="EE224" s="137"/>
      <c r="EF224" s="186"/>
      <c r="EG224" s="137"/>
      <c r="EH224" s="137"/>
      <c r="EI224" s="137"/>
      <c r="EJ224" s="137"/>
      <c r="EK224" s="137"/>
      <c r="EL224" s="137"/>
      <c r="EM224" s="137"/>
      <c r="EN224" s="137"/>
      <c r="EO224" s="137"/>
      <c r="EP224" s="137"/>
      <c r="EQ224" s="137"/>
      <c r="ER224" s="137"/>
      <c r="ES224" s="137"/>
      <c r="ET224" s="137"/>
      <c r="EU224" s="137"/>
      <c r="EV224" s="137"/>
      <c r="EW224" s="137"/>
      <c r="EX224" s="137"/>
      <c r="EY224" s="137"/>
      <c r="EZ224" s="137"/>
      <c r="FA224" s="137"/>
      <c r="FB224" s="186"/>
      <c r="FC224" s="137"/>
      <c r="FD224" s="137"/>
      <c r="FE224" s="137"/>
      <c r="FF224" s="137"/>
      <c r="FG224" s="137"/>
      <c r="FH224" s="190"/>
      <c r="FI224" s="190"/>
      <c r="FJ224" s="5"/>
      <c r="GZ224" s="372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 s="5"/>
      <c r="HP224" s="121"/>
      <c r="HQ224" s="27"/>
      <c r="HR224" s="27"/>
      <c r="HS224" s="27"/>
      <c r="HT224" s="121"/>
      <c r="HU224" s="121"/>
      <c r="HV224" s="28"/>
      <c r="HW224" s="28"/>
      <c r="HX224" s="28"/>
      <c r="HY224" s="28"/>
      <c r="HZ224" s="28"/>
      <c r="IA224" s="28"/>
      <c r="IB224" s="28"/>
      <c r="IC224" s="28"/>
      <c r="ID224" s="28"/>
      <c r="IE224" s="25"/>
      <c r="IF224" s="28"/>
      <c r="IG224" s="29"/>
      <c r="IH224" s="25"/>
      <c r="II224" s="28"/>
      <c r="IJ224" s="25"/>
      <c r="IK224" s="25"/>
      <c r="IL224" s="25"/>
      <c r="IM224" s="25"/>
      <c r="IN224" s="28"/>
      <c r="IO224" s="25"/>
      <c r="IP224" s="294"/>
      <c r="IQ224" s="24"/>
      <c r="IR224" s="24"/>
      <c r="IS224" s="170"/>
      <c r="IT224" s="170"/>
      <c r="IU224" s="170"/>
      <c r="IV224" s="274"/>
      <c r="IW224" s="170"/>
      <c r="IX224" s="170"/>
      <c r="IY224"/>
      <c r="IZ224"/>
      <c r="JA224" s="170"/>
      <c r="JB224" s="170"/>
      <c r="JC224" s="170"/>
      <c r="JD224" s="170"/>
      <c r="JE224" s="170"/>
      <c r="JF224"/>
      <c r="JG224" s="170"/>
      <c r="JH224" s="170"/>
      <c r="JI224" s="170"/>
      <c r="JJ224" s="170"/>
      <c r="JK224"/>
      <c r="JL224"/>
      <c r="JM224" s="279"/>
      <c r="JN224"/>
      <c r="JO224"/>
      <c r="JP224"/>
      <c r="JQ224"/>
      <c r="JR224" s="170"/>
      <c r="JS224" s="170"/>
      <c r="JT224" s="170"/>
      <c r="JU224" s="282"/>
      <c r="JV224" s="170"/>
      <c r="JW224" s="170"/>
      <c r="JX224"/>
      <c r="JY224" s="170"/>
      <c r="JZ224" s="170"/>
      <c r="KA224" s="170"/>
      <c r="KB224" s="170"/>
      <c r="KC224" s="170"/>
      <c r="KD224" s="170"/>
      <c r="KE224"/>
    </row>
    <row r="225" spans="1:291" s="4" customFormat="1" x14ac:dyDescent="0.25">
      <c r="A225" s="311"/>
      <c r="B225" s="15" t="s">
        <v>1480</v>
      </c>
      <c r="C225" s="39" t="s">
        <v>320</v>
      </c>
      <c r="D225" s="26">
        <v>5601230701</v>
      </c>
      <c r="E225" s="88">
        <v>42805</v>
      </c>
      <c r="F225" s="27">
        <v>43174</v>
      </c>
      <c r="G225" s="94">
        <f>DATEDIF(E225, F225, "m")</f>
        <v>12</v>
      </c>
      <c r="H225" s="16">
        <v>1</v>
      </c>
      <c r="I225" s="377"/>
      <c r="J225" s="20" t="s">
        <v>316</v>
      </c>
      <c r="K225" s="100"/>
      <c r="L225" s="85"/>
      <c r="M225" s="43"/>
      <c r="N225" s="19"/>
      <c r="O225" s="22"/>
      <c r="P225" s="16"/>
      <c r="Q225" s="11"/>
      <c r="R225" s="11"/>
      <c r="S225" s="11"/>
      <c r="T225" s="145"/>
      <c r="U225" s="130"/>
      <c r="V225" s="130"/>
      <c r="W225" s="130"/>
      <c r="X225" s="131"/>
      <c r="Y225" s="129"/>
      <c r="Z225" s="132"/>
      <c r="AA225" s="129"/>
      <c r="AB225" s="133"/>
      <c r="AC225" s="134"/>
      <c r="AD225" s="135"/>
      <c r="AE225" s="136"/>
      <c r="AF225" s="220"/>
      <c r="AG225" s="220"/>
      <c r="AH225" s="220"/>
      <c r="AI225" s="220"/>
      <c r="AJ225" s="220"/>
      <c r="AK225" s="220"/>
      <c r="AL225" s="133"/>
      <c r="AM225" s="137"/>
      <c r="AN225" s="137"/>
      <c r="AO225" s="137"/>
      <c r="AP225" s="137"/>
      <c r="AQ225" s="137"/>
      <c r="AR225" s="137"/>
      <c r="AS225" s="137"/>
      <c r="AT225" s="137"/>
      <c r="AU225" s="137"/>
      <c r="AV225" s="137"/>
      <c r="AW225" s="137"/>
      <c r="AX225" s="137"/>
      <c r="AY225" s="137"/>
      <c r="AZ225" s="137"/>
      <c r="BA225" s="137"/>
      <c r="BB225" s="137"/>
      <c r="BC225" s="137"/>
      <c r="BD225" s="137"/>
      <c r="BE225" s="137"/>
      <c r="BF225" s="137"/>
      <c r="BG225" s="137"/>
      <c r="BH225" s="138"/>
      <c r="BI225" s="137"/>
      <c r="BJ225" s="137"/>
      <c r="BK225" s="137"/>
      <c r="BL225" s="137"/>
      <c r="BM225" s="139"/>
      <c r="BN225" s="137"/>
      <c r="BO225" s="137"/>
      <c r="BP225" s="137"/>
      <c r="BQ225" s="137"/>
      <c r="BR225" s="138"/>
      <c r="BS225" s="138"/>
      <c r="BT225" s="137"/>
      <c r="BU225" s="137"/>
      <c r="BV225" s="137"/>
      <c r="BW225" s="138"/>
      <c r="BX225" s="137"/>
      <c r="BY225" s="137"/>
      <c r="BZ225" s="138"/>
      <c r="CA225" s="138"/>
      <c r="CB225" s="137"/>
      <c r="CC225" s="137"/>
      <c r="CD225" s="186"/>
      <c r="CE225" s="186"/>
      <c r="CF225" s="186"/>
      <c r="CG225" s="186"/>
      <c r="CH225" s="137"/>
      <c r="CI225" s="137"/>
      <c r="CJ225" s="137"/>
      <c r="CK225" s="138"/>
      <c r="CL225" s="137"/>
      <c r="CM225" s="137"/>
      <c r="CN225" s="186"/>
      <c r="CO225" s="137"/>
      <c r="CP225" s="137"/>
      <c r="CQ225" s="137"/>
      <c r="CR225" s="137"/>
      <c r="CS225" s="137"/>
      <c r="CT225" s="137"/>
      <c r="CU225" s="137"/>
      <c r="CV225" s="137"/>
      <c r="CW225" s="137"/>
      <c r="CX225" s="186"/>
      <c r="CY225" s="133"/>
      <c r="CZ225" s="137"/>
      <c r="DA225" s="137"/>
      <c r="DB225" s="186"/>
      <c r="DC225" s="139"/>
      <c r="DD225" s="138"/>
      <c r="DE225" s="137"/>
      <c r="DF225" s="137"/>
      <c r="DG225" s="137"/>
      <c r="DH225" s="137"/>
      <c r="DI225" s="137"/>
      <c r="DJ225" s="186"/>
      <c r="DK225" s="137"/>
      <c r="DL225" s="137"/>
      <c r="DM225" s="137"/>
      <c r="DN225" s="137"/>
      <c r="DO225" s="137"/>
      <c r="DP225" s="137"/>
      <c r="DQ225" s="138"/>
      <c r="DR225" s="133"/>
      <c r="DS225" s="186"/>
      <c r="DT225" s="138"/>
      <c r="DU225" s="138"/>
      <c r="DV225" s="138"/>
      <c r="DW225" s="138"/>
      <c r="DX225" s="186"/>
      <c r="DY225" s="138"/>
      <c r="DZ225" s="138"/>
      <c r="EA225" s="137"/>
      <c r="EB225" s="137"/>
      <c r="EC225" s="137"/>
      <c r="ED225" s="137"/>
      <c r="EE225" s="137"/>
      <c r="EF225" s="186"/>
      <c r="EG225" s="137"/>
      <c r="EH225" s="137"/>
      <c r="EI225" s="137"/>
      <c r="EJ225" s="137"/>
      <c r="EK225" s="137"/>
      <c r="EL225" s="137"/>
      <c r="EM225" s="137"/>
      <c r="EN225" s="137"/>
      <c r="EO225" s="137"/>
      <c r="EP225" s="137"/>
      <c r="EQ225" s="137"/>
      <c r="ER225" s="137"/>
      <c r="ES225" s="137"/>
      <c r="ET225" s="137"/>
      <c r="EU225" s="137"/>
      <c r="EV225" s="137"/>
      <c r="EW225" s="137"/>
      <c r="EX225" s="137"/>
      <c r="EY225" s="137"/>
      <c r="EZ225" s="137"/>
      <c r="FA225" s="137"/>
      <c r="FB225" s="186"/>
      <c r="FC225" s="137"/>
      <c r="FD225" s="137"/>
      <c r="FE225" s="137"/>
      <c r="FF225" s="137"/>
      <c r="FG225" s="137"/>
      <c r="FH225" s="190"/>
      <c r="FI225" s="190"/>
      <c r="FJ225" s="5"/>
      <c r="GZ225" s="372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 s="5" t="s">
        <v>331</v>
      </c>
      <c r="HP225" s="121">
        <v>61</v>
      </c>
      <c r="HQ225" s="27">
        <v>42805</v>
      </c>
      <c r="HR225" s="27"/>
      <c r="HS225" s="27">
        <v>43174</v>
      </c>
      <c r="HT225" s="121">
        <v>12</v>
      </c>
      <c r="HU225" s="121">
        <v>1</v>
      </c>
      <c r="HV225" s="28">
        <v>0</v>
      </c>
      <c r="HW225" s="28">
        <v>0</v>
      </c>
      <c r="HX225" s="28">
        <v>0</v>
      </c>
      <c r="HY225" s="28">
        <v>1</v>
      </c>
      <c r="HZ225" s="28">
        <v>0</v>
      </c>
      <c r="IA225" s="28">
        <v>1</v>
      </c>
      <c r="IB225" s="28">
        <v>1</v>
      </c>
      <c r="IC225" s="28">
        <v>1</v>
      </c>
      <c r="ID225" s="28">
        <v>1</v>
      </c>
      <c r="IE225" s="25" t="s">
        <v>333</v>
      </c>
      <c r="IF225" s="28">
        <v>1</v>
      </c>
      <c r="IG225" s="29"/>
      <c r="IH225" s="25" t="s">
        <v>175</v>
      </c>
      <c r="II225" s="28">
        <v>0</v>
      </c>
      <c r="IJ225" s="25" t="s">
        <v>248</v>
      </c>
      <c r="IK225" s="25"/>
      <c r="IL225" s="25"/>
      <c r="IM225" s="25"/>
      <c r="IN225" s="28">
        <v>0</v>
      </c>
      <c r="IO225" s="25"/>
      <c r="IP225" s="294"/>
      <c r="IQ225" s="24"/>
      <c r="IR225" s="24"/>
      <c r="IS225" s="170"/>
      <c r="IT225" s="170"/>
      <c r="IU225" s="170"/>
      <c r="IV225" s="274"/>
      <c r="IW225" s="170"/>
      <c r="IX225" s="170"/>
      <c r="IY225"/>
      <c r="IZ225"/>
      <c r="JA225" s="170"/>
      <c r="JB225" s="170"/>
      <c r="JC225" s="170"/>
      <c r="JD225" s="170"/>
      <c r="JE225" s="170"/>
      <c r="JF225"/>
      <c r="JG225" s="170"/>
      <c r="JH225" s="170"/>
      <c r="JI225" s="170"/>
      <c r="JJ225" s="170"/>
      <c r="JK225"/>
      <c r="JL225"/>
      <c r="JM225" s="279"/>
      <c r="JN225"/>
      <c r="JO225"/>
      <c r="JP225"/>
      <c r="JQ225"/>
      <c r="JR225" s="170"/>
      <c r="JS225" s="170"/>
      <c r="JT225" s="170"/>
      <c r="JU225" s="282"/>
      <c r="JV225" s="170"/>
      <c r="JW225" s="170"/>
      <c r="JX225"/>
      <c r="JY225" s="170"/>
      <c r="JZ225" s="170"/>
      <c r="KA225" s="170"/>
      <c r="KB225" s="170"/>
      <c r="KC225" s="170"/>
      <c r="KD225" s="170"/>
      <c r="KE225"/>
    </row>
    <row r="226" spans="1:291" s="4" customFormat="1" x14ac:dyDescent="0.25">
      <c r="A226" s="311"/>
      <c r="B226" s="15" t="s">
        <v>1480</v>
      </c>
      <c r="C226" s="39" t="s">
        <v>320</v>
      </c>
      <c r="D226" s="26">
        <v>5601230701</v>
      </c>
      <c r="E226" s="88">
        <v>42805</v>
      </c>
      <c r="F226" s="27">
        <v>43549</v>
      </c>
      <c r="G226" s="94">
        <f>DATEDIF(E226, F226, "m")</f>
        <v>24</v>
      </c>
      <c r="H226" s="16">
        <v>0</v>
      </c>
      <c r="I226" s="377"/>
      <c r="J226" s="20" t="s">
        <v>316</v>
      </c>
      <c r="K226" s="100"/>
      <c r="L226" s="85"/>
      <c r="M226" s="43"/>
      <c r="N226" s="19"/>
      <c r="O226" s="22"/>
      <c r="P226" s="16"/>
      <c r="Q226" s="121"/>
      <c r="R226" s="121"/>
      <c r="S226" s="11"/>
      <c r="T226" s="145"/>
      <c r="U226" s="130"/>
      <c r="V226" s="130"/>
      <c r="W226" s="130"/>
      <c r="X226" s="131"/>
      <c r="Y226" s="129"/>
      <c r="Z226" s="132"/>
      <c r="AA226" s="129"/>
      <c r="AB226" s="133"/>
      <c r="AC226" s="134"/>
      <c r="AD226" s="135"/>
      <c r="AE226" s="136"/>
      <c r="AF226" s="220"/>
      <c r="AG226" s="220"/>
      <c r="AH226" s="220"/>
      <c r="AI226" s="220"/>
      <c r="AJ226" s="220"/>
      <c r="AK226" s="220"/>
      <c r="AL226" s="133"/>
      <c r="AM226" s="137"/>
      <c r="AN226" s="137"/>
      <c r="AO226" s="137"/>
      <c r="AP226" s="137"/>
      <c r="AQ226" s="137"/>
      <c r="AR226" s="137"/>
      <c r="AS226" s="137"/>
      <c r="AT226" s="137"/>
      <c r="AU226" s="137"/>
      <c r="AV226" s="137"/>
      <c r="AW226" s="137"/>
      <c r="AX226" s="137"/>
      <c r="AY226" s="137"/>
      <c r="AZ226" s="137"/>
      <c r="BA226" s="137"/>
      <c r="BB226" s="137"/>
      <c r="BC226" s="137"/>
      <c r="BD226" s="137"/>
      <c r="BE226" s="137"/>
      <c r="BF226" s="137"/>
      <c r="BG226" s="137"/>
      <c r="BH226" s="138"/>
      <c r="BI226" s="137"/>
      <c r="BJ226" s="137"/>
      <c r="BK226" s="137"/>
      <c r="BL226" s="137"/>
      <c r="BM226" s="139"/>
      <c r="BN226" s="137"/>
      <c r="BO226" s="137"/>
      <c r="BP226" s="137"/>
      <c r="BQ226" s="137"/>
      <c r="BR226" s="138"/>
      <c r="BS226" s="138"/>
      <c r="BT226" s="137"/>
      <c r="BU226" s="137"/>
      <c r="BV226" s="137"/>
      <c r="BW226" s="138"/>
      <c r="BX226" s="137"/>
      <c r="BY226" s="137"/>
      <c r="BZ226" s="138"/>
      <c r="CA226" s="138"/>
      <c r="CB226" s="137"/>
      <c r="CC226" s="137"/>
      <c r="CD226" s="186"/>
      <c r="CE226" s="186"/>
      <c r="CF226" s="186"/>
      <c r="CG226" s="186"/>
      <c r="CH226" s="137"/>
      <c r="CI226" s="137"/>
      <c r="CJ226" s="137"/>
      <c r="CK226" s="138"/>
      <c r="CL226" s="137"/>
      <c r="CM226" s="137"/>
      <c r="CN226" s="186"/>
      <c r="CO226" s="137"/>
      <c r="CP226" s="137"/>
      <c r="CQ226" s="137"/>
      <c r="CR226" s="137"/>
      <c r="CS226" s="137"/>
      <c r="CT226" s="137"/>
      <c r="CU226" s="137"/>
      <c r="CV226" s="137"/>
      <c r="CW226" s="137"/>
      <c r="CX226" s="186"/>
      <c r="CY226" s="133"/>
      <c r="CZ226" s="137"/>
      <c r="DA226" s="137"/>
      <c r="DB226" s="186"/>
      <c r="DC226" s="139"/>
      <c r="DD226" s="138"/>
      <c r="DE226" s="137"/>
      <c r="DF226" s="137"/>
      <c r="DG226" s="137"/>
      <c r="DH226" s="137"/>
      <c r="DI226" s="137"/>
      <c r="DJ226" s="186"/>
      <c r="DK226" s="137"/>
      <c r="DL226" s="137"/>
      <c r="DM226" s="137"/>
      <c r="DN226" s="137"/>
      <c r="DO226" s="137"/>
      <c r="DP226" s="137"/>
      <c r="DQ226" s="138"/>
      <c r="DR226" s="133"/>
      <c r="DS226" s="186"/>
      <c r="DT226" s="138"/>
      <c r="DU226" s="138"/>
      <c r="DV226" s="138"/>
      <c r="DW226" s="138"/>
      <c r="DX226" s="186"/>
      <c r="DY226" s="138"/>
      <c r="DZ226" s="138"/>
      <c r="EA226" s="137"/>
      <c r="EB226" s="137"/>
      <c r="EC226" s="137"/>
      <c r="ED226" s="137"/>
      <c r="EE226" s="137"/>
      <c r="EF226" s="186"/>
      <c r="EG226" s="137"/>
      <c r="EH226" s="137"/>
      <c r="EI226" s="137"/>
      <c r="EJ226" s="137"/>
      <c r="EK226" s="137"/>
      <c r="EL226" s="137"/>
      <c r="EM226" s="137"/>
      <c r="EN226" s="137"/>
      <c r="EO226" s="137"/>
      <c r="EP226" s="137"/>
      <c r="EQ226" s="137"/>
      <c r="ER226" s="137"/>
      <c r="ES226" s="137"/>
      <c r="ET226" s="137"/>
      <c r="EU226" s="137"/>
      <c r="EV226" s="137"/>
      <c r="EW226" s="137"/>
      <c r="EX226" s="137"/>
      <c r="EY226" s="137"/>
      <c r="EZ226" s="137"/>
      <c r="FA226" s="137"/>
      <c r="FB226" s="186"/>
      <c r="FC226" s="137"/>
      <c r="FD226" s="137"/>
      <c r="FE226" s="137"/>
      <c r="FF226" s="137"/>
      <c r="FG226" s="137"/>
      <c r="FH226" s="190"/>
      <c r="FI226" s="190"/>
      <c r="FJ226" s="5"/>
      <c r="GZ226" s="372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 s="5" t="s">
        <v>331</v>
      </c>
      <c r="HP226" s="121">
        <v>61</v>
      </c>
      <c r="HQ226" s="27">
        <v>42805</v>
      </c>
      <c r="HR226" s="27"/>
      <c r="HS226" s="27">
        <v>43549</v>
      </c>
      <c r="HT226" s="121">
        <v>24</v>
      </c>
      <c r="HU226" s="121">
        <v>0</v>
      </c>
      <c r="HV226" s="28">
        <v>1</v>
      </c>
      <c r="HW226" s="28">
        <v>0</v>
      </c>
      <c r="HX226" s="28">
        <v>0</v>
      </c>
      <c r="HY226" s="28">
        <v>1</v>
      </c>
      <c r="HZ226" s="28">
        <v>0</v>
      </c>
      <c r="IA226" s="28">
        <v>0</v>
      </c>
      <c r="IB226" s="28">
        <v>1</v>
      </c>
      <c r="IC226" s="28">
        <v>1</v>
      </c>
      <c r="ID226" s="28">
        <v>1</v>
      </c>
      <c r="IE226" s="25" t="s">
        <v>62</v>
      </c>
      <c r="IF226" s="28">
        <v>0</v>
      </c>
      <c r="IG226" s="29"/>
      <c r="IH226" s="25"/>
      <c r="II226" s="28">
        <v>1</v>
      </c>
      <c r="IJ226" s="25" t="s">
        <v>79</v>
      </c>
      <c r="IK226" s="25" t="s">
        <v>80</v>
      </c>
      <c r="IL226" s="25"/>
      <c r="IM226" s="25"/>
      <c r="IN226" s="28">
        <v>0</v>
      </c>
      <c r="IO226" s="25"/>
      <c r="IP226" s="294"/>
      <c r="IQ226" s="24"/>
      <c r="IR226" s="24"/>
      <c r="IS226" s="170"/>
      <c r="IT226" s="170"/>
      <c r="IU226" s="170"/>
      <c r="IV226" s="274"/>
      <c r="IW226" s="170"/>
      <c r="IX226" s="170"/>
      <c r="IY226"/>
      <c r="IZ226"/>
      <c r="JA226" s="170"/>
      <c r="JB226" s="170"/>
      <c r="JC226" s="170"/>
      <c r="JD226" s="170"/>
      <c r="JE226" s="170"/>
      <c r="JF226"/>
      <c r="JG226" s="170"/>
      <c r="JH226" s="170"/>
      <c r="JI226" s="170"/>
      <c r="JJ226" s="170"/>
      <c r="JK226"/>
      <c r="JL226"/>
      <c r="JM226" s="279"/>
      <c r="JN226"/>
      <c r="JO226"/>
      <c r="JP226"/>
      <c r="JQ226"/>
      <c r="JR226" s="170"/>
      <c r="JS226" s="170"/>
      <c r="JT226" s="170"/>
      <c r="JU226" s="282"/>
      <c r="JV226" s="170"/>
      <c r="JW226" s="170"/>
      <c r="JX226"/>
      <c r="JY226" s="170"/>
      <c r="JZ226" s="170"/>
      <c r="KA226" s="170"/>
      <c r="KB226" s="170"/>
      <c r="KC226" s="170"/>
      <c r="KD226" s="170"/>
      <c r="KE226"/>
    </row>
    <row r="227" spans="1:291" s="4" customFormat="1" x14ac:dyDescent="0.25">
      <c r="A227" s="311"/>
      <c r="B227" s="15" t="s">
        <v>1480</v>
      </c>
      <c r="C227" s="17" t="s">
        <v>320</v>
      </c>
      <c r="D227" s="26" t="s">
        <v>321</v>
      </c>
      <c r="E227" s="88">
        <v>42805</v>
      </c>
      <c r="F227" s="27"/>
      <c r="G227" s="94"/>
      <c r="H227" s="16"/>
      <c r="I227" s="377">
        <v>0</v>
      </c>
      <c r="J227" s="20">
        <v>44733</v>
      </c>
      <c r="K227" s="100">
        <f>DATEDIF(E227, J227, "m")</f>
        <v>63</v>
      </c>
      <c r="L227" s="85">
        <v>10</v>
      </c>
      <c r="M227" s="4" t="s">
        <v>334</v>
      </c>
      <c r="N227" s="19">
        <v>400</v>
      </c>
      <c r="O227" s="22">
        <v>4</v>
      </c>
      <c r="P227" s="16">
        <v>3</v>
      </c>
      <c r="Q227" s="11"/>
      <c r="R227" s="11"/>
      <c r="S227" s="11"/>
      <c r="T227" s="145">
        <v>17615</v>
      </c>
      <c r="U227" s="130"/>
      <c r="V227" s="130" t="s">
        <v>1053</v>
      </c>
      <c r="W227" s="130" t="s">
        <v>1042</v>
      </c>
      <c r="X227" s="129">
        <v>5601230701</v>
      </c>
      <c r="Y227" s="129">
        <f ca="1">ROUNDDOWN(YEARFRAC(DATE(IF(VALUE(LEFT(X227,2))&lt;VALUE(RIGHT(YEAR(TODAY()),2)),"20","19")&amp;LEFT(X227,2),IF(VALUE(MID(X227,3,1))&gt;4,MID(X227,3,2)-50,MID(X227,3,2)),MID(X227,5,2)),Z227,1),0)</f>
        <v>66</v>
      </c>
      <c r="Z227" s="132">
        <v>44733</v>
      </c>
      <c r="AA227" s="129" t="e">
        <f>COUNTIFS(#REF!,X227)</f>
        <v>#REF!</v>
      </c>
      <c r="AB227" s="133">
        <f>DATEDIF(_xlfn.MINIFS(Z:Z,X:X,X227), Z227,  "m")</f>
        <v>0</v>
      </c>
      <c r="AC227" s="134" t="s">
        <v>335</v>
      </c>
      <c r="AD227" s="135" t="s">
        <v>1025</v>
      </c>
      <c r="AE227" s="136" t="s">
        <v>65</v>
      </c>
      <c r="AF227" s="198">
        <v>8.1</v>
      </c>
      <c r="AG227" s="198">
        <v>8.9</v>
      </c>
      <c r="AH227" s="198">
        <v>78.7</v>
      </c>
      <c r="AI227" s="198">
        <v>3.8</v>
      </c>
      <c r="AJ227" s="198">
        <v>0.5</v>
      </c>
      <c r="AK227" s="199">
        <v>11.03</v>
      </c>
      <c r="AL227" s="133">
        <v>8.8000000000000007</v>
      </c>
      <c r="AM227" s="137">
        <v>73.3</v>
      </c>
      <c r="AN227" s="137">
        <v>70.5</v>
      </c>
      <c r="AO227" s="137">
        <v>29.5</v>
      </c>
      <c r="AP227" s="137">
        <f>AN227/AO227</f>
        <v>2.3898305084745761</v>
      </c>
      <c r="AQ227" s="137">
        <v>5.0199999999999996</v>
      </c>
      <c r="AR227" s="137">
        <v>2.13</v>
      </c>
      <c r="AS227" s="137">
        <v>3.59</v>
      </c>
      <c r="AT227" s="137">
        <v>22.5</v>
      </c>
      <c r="AU227" s="137">
        <v>11.5</v>
      </c>
      <c r="AV227" s="137">
        <v>19</v>
      </c>
      <c r="AW227" s="137">
        <v>30.9</v>
      </c>
      <c r="AX227" s="137">
        <v>63.7</v>
      </c>
      <c r="AY227" s="137">
        <v>5.3</v>
      </c>
      <c r="AZ227" s="137">
        <v>4.2999999999999997E-2</v>
      </c>
      <c r="BA227" s="137">
        <v>41.3</v>
      </c>
      <c r="BB227" s="137">
        <v>24.7</v>
      </c>
      <c r="BC227" s="137">
        <v>66.099999999999994</v>
      </c>
      <c r="BD227" s="137">
        <v>0.52</v>
      </c>
      <c r="BE227" s="137">
        <v>10.9</v>
      </c>
      <c r="BF227" s="137">
        <f>DL227+DN227</f>
        <v>19.73</v>
      </c>
      <c r="BG227" s="137">
        <v>20.9</v>
      </c>
      <c r="BH227" s="138">
        <v>4125</v>
      </c>
      <c r="BI227" s="137">
        <v>12.5</v>
      </c>
      <c r="BJ227" s="137">
        <v>61.3</v>
      </c>
      <c r="BK227" s="137">
        <v>18.3</v>
      </c>
      <c r="BL227" s="137">
        <v>33.5</v>
      </c>
      <c r="BM227" s="139">
        <v>0.02</v>
      </c>
      <c r="BN227" s="137">
        <v>8.1</v>
      </c>
      <c r="BO227" s="137">
        <v>77.150000000000006</v>
      </c>
      <c r="BP227" s="137">
        <v>12.2</v>
      </c>
      <c r="BQ227" s="137">
        <v>10.7</v>
      </c>
      <c r="BR227" s="138">
        <v>7073</v>
      </c>
      <c r="BS227" s="138">
        <f>CY227/9</f>
        <v>4740.8888888888887</v>
      </c>
      <c r="BT227" s="137">
        <v>84.6</v>
      </c>
      <c r="BU227" s="137">
        <v>13.7</v>
      </c>
      <c r="BV227" s="137">
        <f>100-AL227-BN227-CB227-CC227</f>
        <v>77.720000000000013</v>
      </c>
      <c r="BW227" s="138">
        <v>1345</v>
      </c>
      <c r="BX227" s="137">
        <v>16.100000000000001</v>
      </c>
      <c r="BY227" s="137">
        <v>58.1</v>
      </c>
      <c r="BZ227" s="138">
        <v>7030</v>
      </c>
      <c r="CA227" s="138">
        <v>11434.545454545454</v>
      </c>
      <c r="CB227" s="137">
        <v>5</v>
      </c>
      <c r="CC227" s="137">
        <v>0.38</v>
      </c>
      <c r="CD227" s="186" t="s">
        <v>1275</v>
      </c>
      <c r="CE227" s="186">
        <f>AL227+BN227+BV227+CC227+CB227</f>
        <v>100</v>
      </c>
      <c r="CF227" s="186" t="s">
        <v>1275</v>
      </c>
      <c r="CG227" s="186">
        <f>AM227+BI227+BE227+(DC227*100/AL227)+(CC227*100/AL227)</f>
        <v>102.72272727272727</v>
      </c>
      <c r="CH227" s="137">
        <v>5.16</v>
      </c>
      <c r="CI227" s="137">
        <f>CH227*100/AM227</f>
        <v>7.0395634379263301</v>
      </c>
      <c r="CJ227" s="137">
        <v>3.36</v>
      </c>
      <c r="CK227" s="138">
        <f>CJ227*BI227*AL227*AK227/1000</f>
        <v>4.0766879999999999</v>
      </c>
      <c r="CL227" s="137">
        <v>2.67</v>
      </c>
      <c r="CM227" s="137">
        <v>24</v>
      </c>
      <c r="CN227" s="186" t="s">
        <v>1275</v>
      </c>
      <c r="CO227" s="137">
        <v>0.5</v>
      </c>
      <c r="CP227" s="137">
        <v>1.1299999999999999</v>
      </c>
      <c r="CQ227" s="137">
        <v>15.8</v>
      </c>
      <c r="CR227" s="137">
        <v>41.6</v>
      </c>
      <c r="CS227" s="137">
        <v>21.8</v>
      </c>
      <c r="CT227" s="137">
        <v>20.8</v>
      </c>
      <c r="CU227" s="137">
        <v>47.3</v>
      </c>
      <c r="CV227" s="137">
        <v>2.64</v>
      </c>
      <c r="CW227" s="137"/>
      <c r="CX227" s="186" t="s">
        <v>1275</v>
      </c>
      <c r="CY227" s="133">
        <v>42668</v>
      </c>
      <c r="CZ227" s="137">
        <v>5.89</v>
      </c>
      <c r="DA227" s="137">
        <v>32.799999999999997</v>
      </c>
      <c r="DB227" s="186" t="s">
        <v>1275</v>
      </c>
      <c r="DC227" s="139">
        <v>0.15</v>
      </c>
      <c r="DD227" s="138">
        <v>12201</v>
      </c>
      <c r="DE227" s="137">
        <v>54.8</v>
      </c>
      <c r="DF227" s="137">
        <v>44.5</v>
      </c>
      <c r="DG227" s="137">
        <v>3.49</v>
      </c>
      <c r="DH227" s="137">
        <f>DG227-CC227</f>
        <v>3.1100000000000003</v>
      </c>
      <c r="DI227" s="137">
        <v>36.200000000000003</v>
      </c>
      <c r="DJ227" s="186" t="s">
        <v>1275</v>
      </c>
      <c r="DK227" s="137">
        <v>4.99</v>
      </c>
      <c r="DL227" s="137">
        <v>19.5</v>
      </c>
      <c r="DM227" s="137">
        <v>75.3</v>
      </c>
      <c r="DN227" s="137">
        <v>0.23</v>
      </c>
      <c r="DO227" s="137">
        <v>23.2</v>
      </c>
      <c r="DP227" s="137">
        <v>99.3</v>
      </c>
      <c r="DQ227" s="138">
        <v>4439</v>
      </c>
      <c r="DR227" s="133"/>
      <c r="DS227" s="186" t="s">
        <v>1275</v>
      </c>
      <c r="DT227" s="133">
        <f>DU227*2</f>
        <v>4654</v>
      </c>
      <c r="DU227" s="138">
        <v>2327</v>
      </c>
      <c r="DV227" s="138">
        <v>1678.6666666666667</v>
      </c>
      <c r="DW227" s="138">
        <v>173</v>
      </c>
      <c r="DX227" s="186" t="s">
        <v>1275</v>
      </c>
      <c r="DY227" s="138">
        <f>AK227*AN227*AM227*AL227/1000</f>
        <v>501.59277960000003</v>
      </c>
      <c r="DZ227" s="138">
        <f>AK227*AM227*AO227*AL227/1000</f>
        <v>209.88634039999999</v>
      </c>
      <c r="EA227" s="137"/>
      <c r="EB227" s="137"/>
      <c r="EC227" s="137"/>
      <c r="ED227" s="137"/>
      <c r="EE227" s="137"/>
      <c r="EF227" s="186" t="s">
        <v>1275</v>
      </c>
      <c r="EG227" s="137" t="s">
        <v>1023</v>
      </c>
      <c r="EH227" s="137" t="s">
        <v>1023</v>
      </c>
      <c r="EI227" s="137" t="s">
        <v>1023</v>
      </c>
      <c r="EJ227" s="137" t="s">
        <v>1023</v>
      </c>
      <c r="EK227" s="137" t="s">
        <v>1023</v>
      </c>
      <c r="EL227" s="137" t="s">
        <v>1023</v>
      </c>
      <c r="EM227" s="137" t="s">
        <v>1023</v>
      </c>
      <c r="EN227" s="137" t="s">
        <v>1023</v>
      </c>
      <c r="EO227" s="137" t="s">
        <v>1023</v>
      </c>
      <c r="EP227" s="137" t="s">
        <v>1023</v>
      </c>
      <c r="EQ227" s="137" t="s">
        <v>1023</v>
      </c>
      <c r="ER227" s="137" t="s">
        <v>1023</v>
      </c>
      <c r="ES227" s="137" t="s">
        <v>1023</v>
      </c>
      <c r="ET227" s="137" t="s">
        <v>1023</v>
      </c>
      <c r="EU227" s="137" t="s">
        <v>1023</v>
      </c>
      <c r="EV227" s="137" t="s">
        <v>1023</v>
      </c>
      <c r="EW227" s="137" t="s">
        <v>1023</v>
      </c>
      <c r="EX227" s="137" t="s">
        <v>1023</v>
      </c>
      <c r="EY227" s="137" t="s">
        <v>1023</v>
      </c>
      <c r="EZ227" s="137" t="s">
        <v>1023</v>
      </c>
      <c r="FA227" s="137" t="s">
        <v>1023</v>
      </c>
      <c r="FB227" s="186" t="s">
        <v>1275</v>
      </c>
      <c r="FC227" s="137"/>
      <c r="FD227" s="137"/>
      <c r="FE227" s="137"/>
      <c r="FF227" s="137"/>
      <c r="FG227" s="137"/>
      <c r="FH227" s="190"/>
      <c r="FI227" s="190"/>
      <c r="FJ227" s="380" t="s">
        <v>334</v>
      </c>
      <c r="FK227" t="s">
        <v>1662</v>
      </c>
      <c r="FL227" t="s">
        <v>1659</v>
      </c>
      <c r="FM227" t="s">
        <v>1659</v>
      </c>
      <c r="FN227" t="s">
        <v>1659</v>
      </c>
      <c r="FO227" t="s">
        <v>1658</v>
      </c>
      <c r="FP227" t="s">
        <v>1659</v>
      </c>
      <c r="FQ227" t="s">
        <v>1659</v>
      </c>
      <c r="FR227" t="s">
        <v>1667</v>
      </c>
      <c r="FS227" t="s">
        <v>1666</v>
      </c>
      <c r="FT227" t="s">
        <v>1665</v>
      </c>
      <c r="FU227" t="s">
        <v>1663</v>
      </c>
      <c r="FV227" t="s">
        <v>33</v>
      </c>
      <c r="FW227" t="s">
        <v>86</v>
      </c>
      <c r="FX227" t="s">
        <v>86</v>
      </c>
      <c r="FY227" t="s">
        <v>86</v>
      </c>
      <c r="FZ227" t="s">
        <v>1658</v>
      </c>
      <c r="GA227" t="s">
        <v>1663</v>
      </c>
      <c r="GB227" t="s">
        <v>1663</v>
      </c>
      <c r="GC227" t="s">
        <v>1662</v>
      </c>
      <c r="GD227" t="s">
        <v>33</v>
      </c>
      <c r="GE227" t="s">
        <v>1660</v>
      </c>
      <c r="GF227" t="s">
        <v>1659</v>
      </c>
      <c r="GG227" t="s">
        <v>1664</v>
      </c>
      <c r="GH227" t="s">
        <v>33</v>
      </c>
      <c r="GI227" t="s">
        <v>1661</v>
      </c>
      <c r="GJ227" t="s">
        <v>33</v>
      </c>
      <c r="GK227" t="s">
        <v>33</v>
      </c>
      <c r="GL227" t="s">
        <v>86</v>
      </c>
      <c r="GM227" t="s">
        <v>1659</v>
      </c>
      <c r="GN227" t="s">
        <v>1659</v>
      </c>
      <c r="GO227" t="s">
        <v>1658</v>
      </c>
      <c r="GP227" t="s">
        <v>1664</v>
      </c>
      <c r="GQ227" t="s">
        <v>33</v>
      </c>
      <c r="GR227" t="s">
        <v>1664</v>
      </c>
      <c r="GS227" t="s">
        <v>1659</v>
      </c>
      <c r="GT227" t="s">
        <v>86</v>
      </c>
      <c r="GU227" t="s">
        <v>1662</v>
      </c>
      <c r="GV227" t="s">
        <v>1662</v>
      </c>
      <c r="GW227" t="s">
        <v>1662</v>
      </c>
      <c r="GX227" t="s">
        <v>33</v>
      </c>
      <c r="GY227" t="s">
        <v>1660</v>
      </c>
      <c r="GZ227" s="372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 s="5"/>
      <c r="HP227" s="121"/>
      <c r="HQ227" s="27"/>
      <c r="HR227" s="27"/>
      <c r="HS227" s="27"/>
      <c r="HT227" s="121"/>
      <c r="HU227" s="121"/>
      <c r="HV227" s="28"/>
      <c r="HW227" s="28"/>
      <c r="HX227" s="28"/>
      <c r="HY227" s="28"/>
      <c r="HZ227" s="28"/>
      <c r="IA227" s="28"/>
      <c r="IB227" s="28"/>
      <c r="IC227" s="28"/>
      <c r="ID227" s="28"/>
      <c r="IE227" s="25"/>
      <c r="IF227" s="28"/>
      <c r="IG227" s="29"/>
      <c r="IH227" s="25"/>
      <c r="II227" s="28"/>
      <c r="IJ227" s="25"/>
      <c r="IK227" s="25"/>
      <c r="IL227" s="25"/>
      <c r="IM227" s="25"/>
      <c r="IN227" s="28"/>
      <c r="IO227" s="25"/>
      <c r="IP227" s="294"/>
      <c r="IQ227" s="24"/>
      <c r="IR227" s="24"/>
      <c r="IS227" s="170"/>
      <c r="IT227" s="170"/>
      <c r="IU227" s="170"/>
      <c r="IV227" s="274"/>
      <c r="IW227" s="170"/>
      <c r="IX227" s="170"/>
      <c r="IY227"/>
      <c r="IZ227"/>
      <c r="JA227" s="170"/>
      <c r="JB227" s="170"/>
      <c r="JC227" s="170"/>
      <c r="JD227" s="170"/>
      <c r="JE227" s="170"/>
      <c r="JF227"/>
      <c r="JG227" s="170"/>
      <c r="JH227" s="170"/>
      <c r="JI227" s="170"/>
      <c r="JJ227" s="170"/>
      <c r="JK227"/>
      <c r="JL227"/>
      <c r="JM227" s="279"/>
      <c r="JN227"/>
      <c r="JO227"/>
      <c r="JP227"/>
      <c r="JQ227"/>
      <c r="JR227" s="170"/>
      <c r="JS227" s="170"/>
      <c r="JT227" s="170"/>
      <c r="JU227" s="282"/>
      <c r="JV227" s="170"/>
      <c r="JW227" s="170"/>
      <c r="JX227"/>
      <c r="JY227" s="170"/>
      <c r="JZ227" s="170"/>
      <c r="KA227" s="170"/>
      <c r="KB227" s="170"/>
      <c r="KC227" s="170"/>
      <c r="KD227" s="170"/>
      <c r="KE227"/>
    </row>
    <row r="228" spans="1:291" s="4" customFormat="1" x14ac:dyDescent="0.25">
      <c r="A228" s="311"/>
      <c r="B228" s="15" t="s">
        <v>1480</v>
      </c>
      <c r="C228" s="17" t="s">
        <v>320</v>
      </c>
      <c r="D228" s="26" t="s">
        <v>321</v>
      </c>
      <c r="E228" s="88">
        <v>42805</v>
      </c>
      <c r="F228" s="23"/>
      <c r="G228" s="94"/>
      <c r="H228" s="51"/>
      <c r="I228" s="377">
        <v>1</v>
      </c>
      <c r="J228" s="20">
        <v>44768</v>
      </c>
      <c r="K228" s="100">
        <f>DATEDIF(E228, J228, "m")</f>
        <v>64</v>
      </c>
      <c r="L228" s="85">
        <v>11</v>
      </c>
      <c r="M228" s="4" t="s">
        <v>336</v>
      </c>
      <c r="N228" s="19">
        <v>408</v>
      </c>
      <c r="O228" s="22">
        <v>4</v>
      </c>
      <c r="P228" s="16">
        <v>3</v>
      </c>
      <c r="Q228" s="11"/>
      <c r="R228" s="11"/>
      <c r="S228" s="11"/>
      <c r="T228" s="145">
        <v>17786</v>
      </c>
      <c r="U228" s="130"/>
      <c r="V228" s="130" t="s">
        <v>1053</v>
      </c>
      <c r="W228" s="130" t="s">
        <v>1042</v>
      </c>
      <c r="X228" s="129">
        <v>5601230701</v>
      </c>
      <c r="Y228" s="129">
        <f ca="1">ROUNDDOWN(YEARFRAC(DATE(IF(VALUE(LEFT(X228,2))&lt;VALUE(RIGHT(YEAR(TODAY()),2)),"20","19")&amp;LEFT(X228,2),IF(VALUE(MID(X228,3,1))&gt;4,MID(X228,3,2)-50,MID(X228,3,2)),MID(X228,5,2)),Z228,1),0)</f>
        <v>66</v>
      </c>
      <c r="Z228" s="132">
        <v>44768</v>
      </c>
      <c r="AA228" s="129">
        <v>2</v>
      </c>
      <c r="AB228" s="133">
        <f>DATEDIF(_xlfn.MINIFS(Z:Z,X:X,X228), Z228,  "m")</f>
        <v>1</v>
      </c>
      <c r="AC228" s="134" t="s">
        <v>1348</v>
      </c>
      <c r="AD228" s="135" t="s">
        <v>1025</v>
      </c>
      <c r="AE228" s="136" t="s">
        <v>67</v>
      </c>
      <c r="AF228" s="198">
        <v>4.9000000000000004</v>
      </c>
      <c r="AG228" s="198">
        <v>9.3000000000000007</v>
      </c>
      <c r="AH228" s="198">
        <v>85.5</v>
      </c>
      <c r="AI228" s="198">
        <v>0.2</v>
      </c>
      <c r="AJ228" s="198">
        <v>0.1</v>
      </c>
      <c r="AK228" s="198">
        <v>9.9</v>
      </c>
      <c r="AL228" s="133">
        <v>5.5</v>
      </c>
      <c r="AM228" s="137">
        <v>59.1</v>
      </c>
      <c r="AN228" s="137">
        <v>74</v>
      </c>
      <c r="AO228" s="137">
        <v>26</v>
      </c>
      <c r="AP228" s="137">
        <f>AN228/AO228</f>
        <v>2.8461538461538463</v>
      </c>
      <c r="AQ228" s="137">
        <v>4.67</v>
      </c>
      <c r="AR228" s="137">
        <v>5.36</v>
      </c>
      <c r="AS228" s="137">
        <v>2.1</v>
      </c>
      <c r="AT228" s="137">
        <v>15.4</v>
      </c>
      <c r="AU228" s="137">
        <v>26.6</v>
      </c>
      <c r="AV228" s="137">
        <v>13.5</v>
      </c>
      <c r="AW228" s="137">
        <v>33.799999999999997</v>
      </c>
      <c r="AX228" s="137">
        <v>53.2</v>
      </c>
      <c r="AY228" s="137">
        <v>12.8</v>
      </c>
      <c r="AZ228" s="137">
        <v>0.21</v>
      </c>
      <c r="BA228" s="137">
        <v>28.5</v>
      </c>
      <c r="BB228" s="137">
        <v>18.8</v>
      </c>
      <c r="BC228" s="137">
        <v>49.3</v>
      </c>
      <c r="BD228" s="137">
        <v>0.44</v>
      </c>
      <c r="BE228" s="137">
        <v>29.5</v>
      </c>
      <c r="BF228" s="137">
        <f>DL228+DN228</f>
        <v>3.9220000000000002</v>
      </c>
      <c r="BG228" s="137">
        <v>5.43</v>
      </c>
      <c r="BH228" s="138">
        <v>3823</v>
      </c>
      <c r="BI228" s="137">
        <v>6.86</v>
      </c>
      <c r="BJ228" s="137">
        <v>17</v>
      </c>
      <c r="BK228" s="137">
        <v>59.4</v>
      </c>
      <c r="BL228" s="137">
        <v>22</v>
      </c>
      <c r="BM228" s="139">
        <v>7.7400000000000004E-3</v>
      </c>
      <c r="BN228" s="137">
        <v>9.4</v>
      </c>
      <c r="BO228" s="137">
        <v>77.36</v>
      </c>
      <c r="BP228" s="137">
        <v>21</v>
      </c>
      <c r="BQ228" s="137">
        <v>1.67</v>
      </c>
      <c r="BR228" s="138">
        <v>6840</v>
      </c>
      <c r="BS228" s="138">
        <f>CY228/9</f>
        <v>3171.3333333333335</v>
      </c>
      <c r="BT228" s="137">
        <v>35.4</v>
      </c>
      <c r="BU228" s="137">
        <v>3.94</v>
      </c>
      <c r="BV228" s="137">
        <f>100-AL228-BN228-CB228-CC228</f>
        <v>84.81</v>
      </c>
      <c r="BW228" s="138">
        <v>2511</v>
      </c>
      <c r="BX228" s="137">
        <v>3.06</v>
      </c>
      <c r="BY228" s="137">
        <v>82.1</v>
      </c>
      <c r="BZ228" s="138">
        <v>2511</v>
      </c>
      <c r="CA228" s="138">
        <v>7030</v>
      </c>
      <c r="CB228" s="137">
        <v>0.19</v>
      </c>
      <c r="CC228" s="137">
        <v>0.1</v>
      </c>
      <c r="CD228" s="186" t="s">
        <v>1275</v>
      </c>
      <c r="CE228" s="186">
        <f>AL228+BN228+BV228+CC228+CB228</f>
        <v>100</v>
      </c>
      <c r="CF228" s="186" t="s">
        <v>1275</v>
      </c>
      <c r="CG228" s="186">
        <f>AM228+BI228+BE228+(DC228*100/AL228)+(CC228*100/AL228)</f>
        <v>97.987272727272725</v>
      </c>
      <c r="CH228" s="137">
        <v>5.44</v>
      </c>
      <c r="CI228" s="137">
        <f>CH228*100/AM228</f>
        <v>9.2047377326565147</v>
      </c>
      <c r="CJ228" s="137">
        <v>1.92</v>
      </c>
      <c r="CK228" s="138">
        <f>CJ228*BI228*AL228*AK228/1000</f>
        <v>0.71717184000000012</v>
      </c>
      <c r="CL228" s="137">
        <v>2.92</v>
      </c>
      <c r="CM228" s="137">
        <v>19.899999999999999</v>
      </c>
      <c r="CN228" s="186" t="s">
        <v>1275</v>
      </c>
      <c r="CO228" s="137">
        <v>0.28999999999999998</v>
      </c>
      <c r="CP228" s="137">
        <v>0.85</v>
      </c>
      <c r="CQ228" s="137">
        <v>12.7</v>
      </c>
      <c r="CR228" s="137">
        <v>52.5</v>
      </c>
      <c r="CS228" s="137">
        <v>22.3</v>
      </c>
      <c r="CT228" s="137">
        <v>12.5</v>
      </c>
      <c r="CU228" s="137">
        <v>32.4</v>
      </c>
      <c r="CV228" s="137">
        <v>0.52</v>
      </c>
      <c r="CW228" s="137"/>
      <c r="CX228" s="186" t="s">
        <v>1275</v>
      </c>
      <c r="CY228" s="133">
        <v>28542</v>
      </c>
      <c r="CZ228" s="137">
        <v>1.45</v>
      </c>
      <c r="DA228" s="137">
        <v>18</v>
      </c>
      <c r="DB228" s="186" t="s">
        <v>1275</v>
      </c>
      <c r="DC228" s="139">
        <v>3.9E-2</v>
      </c>
      <c r="DD228" s="138">
        <v>16098</v>
      </c>
      <c r="DE228" s="137">
        <v>25.8</v>
      </c>
      <c r="DF228" s="137">
        <v>45.2</v>
      </c>
      <c r="DG228" s="137">
        <v>0.44</v>
      </c>
      <c r="DH228" s="137">
        <f>DG228-CC228</f>
        <v>0.33999999999999997</v>
      </c>
      <c r="DI228" s="137">
        <v>91.7</v>
      </c>
      <c r="DJ228" s="186" t="s">
        <v>1275</v>
      </c>
      <c r="DK228" s="137">
        <v>12.6</v>
      </c>
      <c r="DL228" s="137">
        <v>3.85</v>
      </c>
      <c r="DM228" s="137">
        <v>83.5</v>
      </c>
      <c r="DN228" s="137">
        <v>7.1999999999999995E-2</v>
      </c>
      <c r="DO228" s="137">
        <v>32.200000000000003</v>
      </c>
      <c r="DP228" s="137">
        <v>99.9</v>
      </c>
      <c r="DQ228" s="138">
        <v>1432</v>
      </c>
      <c r="DR228" s="133"/>
      <c r="DS228" s="186" t="s">
        <v>1275</v>
      </c>
      <c r="DT228" s="133">
        <f>DU228*2</f>
        <v>4486</v>
      </c>
      <c r="DU228" s="138">
        <v>2243</v>
      </c>
      <c r="DV228" s="138">
        <v>768</v>
      </c>
      <c r="DW228" s="138">
        <v>273</v>
      </c>
      <c r="DX228" s="186" t="s">
        <v>1275</v>
      </c>
      <c r="DY228" s="138">
        <f>AK228*AN228*AM228*AL228/1000</f>
        <v>238.13163</v>
      </c>
      <c r="DZ228" s="138">
        <f>AK228*AM228*AO228*AL228/1000</f>
        <v>83.667869999999994</v>
      </c>
      <c r="EA228" s="137"/>
      <c r="EB228" s="137"/>
      <c r="EC228" s="137"/>
      <c r="ED228" s="137"/>
      <c r="EE228" s="137"/>
      <c r="EF228" s="186" t="s">
        <v>1275</v>
      </c>
      <c r="EG228" s="137" t="s">
        <v>1023</v>
      </c>
      <c r="EH228" s="137" t="s">
        <v>1023</v>
      </c>
      <c r="EI228" s="137" t="s">
        <v>1023</v>
      </c>
      <c r="EJ228" s="137" t="s">
        <v>1023</v>
      </c>
      <c r="EK228" s="137" t="s">
        <v>1023</v>
      </c>
      <c r="EL228" s="137" t="s">
        <v>1023</v>
      </c>
      <c r="EM228" s="137" t="s">
        <v>1023</v>
      </c>
      <c r="EN228" s="137" t="s">
        <v>1023</v>
      </c>
      <c r="EO228" s="137" t="s">
        <v>1023</v>
      </c>
      <c r="EP228" s="137" t="s">
        <v>1023</v>
      </c>
      <c r="EQ228" s="137" t="s">
        <v>1023</v>
      </c>
      <c r="ER228" s="137" t="s">
        <v>1023</v>
      </c>
      <c r="ES228" s="137" t="s">
        <v>1023</v>
      </c>
      <c r="ET228" s="137" t="s">
        <v>1023</v>
      </c>
      <c r="EU228" s="137" t="s">
        <v>1023</v>
      </c>
      <c r="EV228" s="137" t="s">
        <v>1023</v>
      </c>
      <c r="EW228" s="137" t="s">
        <v>1023</v>
      </c>
      <c r="EX228" s="137" t="s">
        <v>1023</v>
      </c>
      <c r="EY228" s="137" t="s">
        <v>1023</v>
      </c>
      <c r="EZ228" s="137" t="s">
        <v>1023</v>
      </c>
      <c r="FA228" s="137" t="s">
        <v>1023</v>
      </c>
      <c r="FB228" s="186" t="s">
        <v>1275</v>
      </c>
      <c r="FC228" s="137"/>
      <c r="FD228" s="137"/>
      <c r="FE228" s="137"/>
      <c r="FF228" s="137"/>
      <c r="FG228" s="137"/>
      <c r="FH228" s="190"/>
      <c r="FI228" s="190"/>
      <c r="FJ228" s="371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 s="372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 s="5"/>
      <c r="HP228" s="17"/>
      <c r="HQ228" s="23"/>
      <c r="HR228" s="23"/>
      <c r="HS228" s="23"/>
      <c r="HT228" s="17"/>
      <c r="HU228" s="17"/>
      <c r="HV228" s="24"/>
      <c r="HW228" s="24"/>
      <c r="HX228" s="24"/>
      <c r="HY228" s="24"/>
      <c r="HZ228" s="24"/>
      <c r="IA228" s="24"/>
      <c r="IB228" s="24"/>
      <c r="IC228" s="24"/>
      <c r="ID228" s="24"/>
      <c r="IE228" s="24"/>
      <c r="IF228" s="24"/>
      <c r="IG228" s="24"/>
      <c r="IH228" s="24"/>
      <c r="II228" s="24"/>
      <c r="IJ228" s="24"/>
      <c r="IK228" s="24"/>
      <c r="IL228" s="24"/>
      <c r="IM228" s="24"/>
      <c r="IN228" s="25"/>
      <c r="IO228" s="25"/>
      <c r="IP228" s="294"/>
      <c r="IQ228" s="24"/>
      <c r="IR228" s="24"/>
      <c r="IS228" s="170"/>
      <c r="IT228" s="170"/>
      <c r="IU228" s="170"/>
      <c r="IV228" s="274"/>
      <c r="IW228" s="170"/>
      <c r="IX228" s="170"/>
      <c r="IY228"/>
      <c r="IZ228"/>
      <c r="JA228" s="170"/>
      <c r="JB228" s="170"/>
      <c r="JC228" s="170"/>
      <c r="JD228" s="170"/>
      <c r="JE228" s="170"/>
      <c r="JF228"/>
      <c r="JG228" s="170"/>
      <c r="JH228" s="170"/>
      <c r="JI228" s="170"/>
      <c r="JJ228" s="170"/>
      <c r="JK228"/>
      <c r="JL228"/>
      <c r="JM228" s="279"/>
      <c r="JN228"/>
      <c r="JO228"/>
      <c r="JP228"/>
      <c r="JQ228"/>
      <c r="JR228" s="170"/>
      <c r="JS228" s="170"/>
      <c r="JT228" s="170"/>
      <c r="JU228" s="282"/>
      <c r="JV228" s="170"/>
      <c r="JW228" s="170"/>
      <c r="JX228"/>
      <c r="JY228" s="170"/>
      <c r="JZ228" s="170"/>
      <c r="KA228" s="170"/>
      <c r="KB228" s="170"/>
      <c r="KC228" s="170"/>
      <c r="KD228" s="170"/>
      <c r="KE228"/>
    </row>
    <row r="229" spans="1:291" s="4" customFormat="1" x14ac:dyDescent="0.25">
      <c r="A229" s="311"/>
      <c r="B229" s="15" t="s">
        <v>1480</v>
      </c>
      <c r="C229" s="17" t="s">
        <v>320</v>
      </c>
      <c r="D229" s="26" t="s">
        <v>321</v>
      </c>
      <c r="E229" s="88">
        <v>42805</v>
      </c>
      <c r="F229" s="23"/>
      <c r="G229" s="94"/>
      <c r="H229" s="51"/>
      <c r="I229" s="377">
        <v>0</v>
      </c>
      <c r="J229" s="20">
        <v>44784</v>
      </c>
      <c r="K229" s="100">
        <f>DATEDIF(E229, J229, "m")</f>
        <v>65</v>
      </c>
      <c r="L229" s="85">
        <v>12</v>
      </c>
      <c r="M229" s="4" t="s">
        <v>337</v>
      </c>
      <c r="N229" s="19">
        <v>250</v>
      </c>
      <c r="O229" s="22">
        <v>4</v>
      </c>
      <c r="P229" s="16">
        <v>3</v>
      </c>
      <c r="Q229" s="11"/>
      <c r="R229" s="11"/>
      <c r="S229" s="11"/>
      <c r="T229" s="145">
        <v>17864</v>
      </c>
      <c r="U229" s="130"/>
      <c r="V229" s="130" t="s">
        <v>1053</v>
      </c>
      <c r="W229" s="130" t="s">
        <v>1042</v>
      </c>
      <c r="X229" s="129">
        <v>5601230701</v>
      </c>
      <c r="Y229" s="129">
        <f ca="1">ROUNDDOWN(YEARFRAC(DATE(IF(VALUE(LEFT(X229,2))&lt;VALUE(RIGHT(YEAR(TODAY()),2)),"20","19")&amp;LEFT(X229,2),IF(VALUE(MID(X229,3,1))&gt;4,MID(X229,3,2)-50,MID(X229,3,2)),MID(X229,5,2)),Z229,1),0)</f>
        <v>66</v>
      </c>
      <c r="Z229" s="132">
        <v>44784</v>
      </c>
      <c r="AA229" s="129">
        <v>3</v>
      </c>
      <c r="AB229" s="133">
        <f>DATEDIF(_xlfn.MINIFS(Z:Z,X:X,X229), Z229,  "m")</f>
        <v>1</v>
      </c>
      <c r="AC229" s="134" t="s">
        <v>335</v>
      </c>
      <c r="AD229" s="135" t="s">
        <v>1025</v>
      </c>
      <c r="AE229" s="136" t="s">
        <v>67</v>
      </c>
      <c r="AF229" s="198">
        <v>14.1</v>
      </c>
      <c r="AG229" s="198">
        <v>14.7</v>
      </c>
      <c r="AH229" s="198">
        <v>65.2</v>
      </c>
      <c r="AI229" s="198">
        <v>5.6</v>
      </c>
      <c r="AJ229" s="198">
        <v>0.4</v>
      </c>
      <c r="AK229" s="198">
        <v>6.94</v>
      </c>
      <c r="AL229" s="133">
        <v>17.600000000000001</v>
      </c>
      <c r="AM229" s="137">
        <v>74</v>
      </c>
      <c r="AN229" s="137">
        <v>74.3</v>
      </c>
      <c r="AO229" s="137">
        <v>25.7</v>
      </c>
      <c r="AP229" s="137">
        <f>AN229/AO229</f>
        <v>2.8910505836575875</v>
      </c>
      <c r="AQ229" s="137">
        <v>4.97</v>
      </c>
      <c r="AR229" s="137">
        <v>2.72</v>
      </c>
      <c r="AS229" s="137">
        <v>3.46</v>
      </c>
      <c r="AT229" s="137">
        <v>14.6</v>
      </c>
      <c r="AU229" s="137">
        <v>10.8</v>
      </c>
      <c r="AV229" s="137">
        <v>18.3</v>
      </c>
      <c r="AW229" s="137">
        <v>32.700000000000003</v>
      </c>
      <c r="AX229" s="137">
        <v>57.6</v>
      </c>
      <c r="AY229" s="137">
        <v>9.51</v>
      </c>
      <c r="AZ229" s="137">
        <v>0.2</v>
      </c>
      <c r="BA229" s="137">
        <v>27.7</v>
      </c>
      <c r="BB229" s="137">
        <v>20.6</v>
      </c>
      <c r="BC229" s="137">
        <v>51.5</v>
      </c>
      <c r="BD229" s="137">
        <v>0.46</v>
      </c>
      <c r="BE229" s="137">
        <v>12.6</v>
      </c>
      <c r="BF229" s="137">
        <f>DL229+DN229</f>
        <v>10.219999999999999</v>
      </c>
      <c r="BG229" s="137">
        <v>12.3</v>
      </c>
      <c r="BH229" s="138">
        <v>2496</v>
      </c>
      <c r="BI229" s="137">
        <v>7.22</v>
      </c>
      <c r="BJ229" s="137">
        <v>30</v>
      </c>
      <c r="BK229" s="137">
        <v>29.6</v>
      </c>
      <c r="BL229" s="137">
        <v>33.299999999999997</v>
      </c>
      <c r="BM229" s="139">
        <v>9.2999999999999999E-2</v>
      </c>
      <c r="BN229" s="137">
        <v>14.9</v>
      </c>
      <c r="BO229" s="137">
        <v>84.45</v>
      </c>
      <c r="BP229" s="137">
        <v>8.2899999999999991</v>
      </c>
      <c r="BQ229" s="137">
        <v>7.24</v>
      </c>
      <c r="BR229" s="138">
        <v>3155</v>
      </c>
      <c r="BS229" s="138">
        <f>CY229/9</f>
        <v>2389</v>
      </c>
      <c r="BT229" s="137">
        <v>23.1</v>
      </c>
      <c r="BU229" s="137">
        <v>4.1900000000000004</v>
      </c>
      <c r="BV229" s="137">
        <f>100-AL229-BN229-CB229-CC229</f>
        <v>61.6</v>
      </c>
      <c r="BW229" s="138">
        <v>1010</v>
      </c>
      <c r="BX229" s="137">
        <v>19.2</v>
      </c>
      <c r="BY229" s="137">
        <v>47.9</v>
      </c>
      <c r="BZ229" s="138">
        <v>4384</v>
      </c>
      <c r="CA229" s="138">
        <v>9979</v>
      </c>
      <c r="CB229" s="137">
        <v>5.3</v>
      </c>
      <c r="CC229" s="137">
        <v>0.6</v>
      </c>
      <c r="CD229" s="186" t="s">
        <v>1275</v>
      </c>
      <c r="CE229" s="186">
        <f>AL229+BN229+BV229+CC229+CB229</f>
        <v>99.999999999999986</v>
      </c>
      <c r="CF229" s="186" t="s">
        <v>1275</v>
      </c>
      <c r="CG229" s="186">
        <f>AM229+BI229+BE229+(DC229*100/AL229)+(CC229*100/AL229)</f>
        <v>98.592727272727259</v>
      </c>
      <c r="CH229" s="137">
        <v>6.54</v>
      </c>
      <c r="CI229" s="137">
        <f>CH229*100/AM229</f>
        <v>8.8378378378378386</v>
      </c>
      <c r="CJ229" s="137">
        <v>1.71</v>
      </c>
      <c r="CK229" s="138">
        <f>CJ229*BI229*AL229*AK229/1000</f>
        <v>1.5080142528000002</v>
      </c>
      <c r="CL229" s="137">
        <v>0.97</v>
      </c>
      <c r="CM229" s="137">
        <v>11.8</v>
      </c>
      <c r="CN229" s="186" t="s">
        <v>1275</v>
      </c>
      <c r="CO229" s="137">
        <v>0.51</v>
      </c>
      <c r="CP229" s="137">
        <v>1.42</v>
      </c>
      <c r="CQ229" s="137">
        <v>15.9</v>
      </c>
      <c r="CR229" s="137">
        <v>47.9</v>
      </c>
      <c r="CS229" s="137">
        <v>20.100000000000001</v>
      </c>
      <c r="CT229" s="137">
        <v>16</v>
      </c>
      <c r="CU229" s="137">
        <v>41.5</v>
      </c>
      <c r="CV229" s="137">
        <v>0.3</v>
      </c>
      <c r="CW229" s="137"/>
      <c r="CX229" s="186" t="s">
        <v>1275</v>
      </c>
      <c r="CY229" s="133">
        <v>21501</v>
      </c>
      <c r="CZ229" s="137">
        <v>1.6</v>
      </c>
      <c r="DA229" s="137">
        <v>14.9</v>
      </c>
      <c r="DB229" s="186" t="s">
        <v>1275</v>
      </c>
      <c r="DC229" s="139">
        <v>0.24</v>
      </c>
      <c r="DD229" s="138">
        <v>13328</v>
      </c>
      <c r="DE229" s="137">
        <v>18.399999999999999</v>
      </c>
      <c r="DF229" s="137">
        <v>39.1</v>
      </c>
      <c r="DG229" s="137">
        <v>7.45</v>
      </c>
      <c r="DH229" s="137">
        <f>DG229-CC229</f>
        <v>6.8500000000000005</v>
      </c>
      <c r="DI229" s="137">
        <v>32.1</v>
      </c>
      <c r="DJ229" s="186" t="s">
        <v>1275</v>
      </c>
      <c r="DK229" s="137">
        <v>4.47</v>
      </c>
      <c r="DL229" s="137">
        <v>10.1</v>
      </c>
      <c r="DM229" s="137">
        <v>85.3</v>
      </c>
      <c r="DN229" s="137">
        <v>0.12</v>
      </c>
      <c r="DO229" s="137">
        <v>28.6</v>
      </c>
      <c r="DP229" s="137">
        <v>99.4</v>
      </c>
      <c r="DQ229" s="138">
        <v>1587</v>
      </c>
      <c r="DR229" s="133"/>
      <c r="DS229" s="186" t="s">
        <v>1275</v>
      </c>
      <c r="DT229" s="133">
        <f>DU229*2</f>
        <v>4338</v>
      </c>
      <c r="DU229" s="138">
        <v>2169</v>
      </c>
      <c r="DV229" s="138">
        <v>1438</v>
      </c>
      <c r="DW229" s="138">
        <v>141</v>
      </c>
      <c r="DX229" s="186" t="s">
        <v>1275</v>
      </c>
      <c r="DY229" s="138">
        <f>AK229*AN229*AM229*AL229/1000</f>
        <v>671.57214080000006</v>
      </c>
      <c r="DZ229" s="138">
        <f>AK229*AM229*AO229*AL229/1000</f>
        <v>232.29345920000003</v>
      </c>
      <c r="EA229" s="137"/>
      <c r="EB229" s="137"/>
      <c r="EC229" s="137"/>
      <c r="ED229" s="137"/>
      <c r="EE229" s="137"/>
      <c r="EF229" s="186" t="s">
        <v>1275</v>
      </c>
      <c r="EG229" s="137" t="s">
        <v>1023</v>
      </c>
      <c r="EH229" s="137" t="s">
        <v>1023</v>
      </c>
      <c r="EI229" s="137" t="s">
        <v>1023</v>
      </c>
      <c r="EJ229" s="137" t="s">
        <v>1023</v>
      </c>
      <c r="EK229" s="137" t="s">
        <v>1023</v>
      </c>
      <c r="EL229" s="137" t="s">
        <v>1023</v>
      </c>
      <c r="EM229" s="137" t="s">
        <v>1023</v>
      </c>
      <c r="EN229" s="137" t="s">
        <v>1023</v>
      </c>
      <c r="EO229" s="137" t="s">
        <v>1023</v>
      </c>
      <c r="EP229" s="137" t="s">
        <v>1023</v>
      </c>
      <c r="EQ229" s="137" t="s">
        <v>1023</v>
      </c>
      <c r="ER229" s="137" t="s">
        <v>1023</v>
      </c>
      <c r="ES229" s="137" t="s">
        <v>1023</v>
      </c>
      <c r="ET229" s="137" t="s">
        <v>1023</v>
      </c>
      <c r="EU229" s="137" t="s">
        <v>1023</v>
      </c>
      <c r="EV229" s="137" t="s">
        <v>1023</v>
      </c>
      <c r="EW229" s="137" t="s">
        <v>1023</v>
      </c>
      <c r="EX229" s="137" t="s">
        <v>1023</v>
      </c>
      <c r="EY229" s="137" t="s">
        <v>1023</v>
      </c>
      <c r="EZ229" s="137" t="s">
        <v>1023</v>
      </c>
      <c r="FA229" s="137" t="s">
        <v>1023</v>
      </c>
      <c r="FB229" s="186" t="s">
        <v>1275</v>
      </c>
      <c r="FC229" s="137"/>
      <c r="FD229" s="137"/>
      <c r="FE229" s="137"/>
      <c r="FF229" s="137"/>
      <c r="FG229" s="137"/>
      <c r="FH229" s="190"/>
      <c r="FI229" s="190"/>
      <c r="FJ229" s="371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 s="372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 s="5"/>
      <c r="HP229" s="17"/>
      <c r="HQ229" s="23"/>
      <c r="HR229" s="23"/>
      <c r="HS229" s="23"/>
      <c r="HT229" s="17"/>
      <c r="HU229" s="17"/>
      <c r="HV229" s="24"/>
      <c r="HW229" s="24"/>
      <c r="HX229" s="24"/>
      <c r="HY229" s="24"/>
      <c r="HZ229" s="24"/>
      <c r="IA229" s="24"/>
      <c r="IB229" s="24"/>
      <c r="IC229" s="24"/>
      <c r="ID229" s="24"/>
      <c r="IE229" s="24"/>
      <c r="IF229" s="24"/>
      <c r="IG229" s="24"/>
      <c r="IH229" s="24"/>
      <c r="II229" s="24"/>
      <c r="IJ229" s="24"/>
      <c r="IK229" s="24"/>
      <c r="IL229" s="24"/>
      <c r="IM229" s="24"/>
      <c r="IN229" s="25"/>
      <c r="IO229" s="25"/>
      <c r="IP229" s="294"/>
      <c r="IQ229" s="24"/>
      <c r="IR229" s="24"/>
      <c r="IS229" s="170"/>
      <c r="IT229" s="170"/>
      <c r="IU229" s="170"/>
      <c r="IV229" s="274"/>
      <c r="IW229" s="170"/>
      <c r="IX229" s="170"/>
      <c r="IY229"/>
      <c r="IZ229"/>
      <c r="JA229" s="170"/>
      <c r="JB229" s="170"/>
      <c r="JC229" s="170"/>
      <c r="JD229" s="170"/>
      <c r="JE229" s="170"/>
      <c r="JF229"/>
      <c r="JG229" s="170"/>
      <c r="JH229" s="170"/>
      <c r="JI229" s="170"/>
      <c r="JJ229" s="170"/>
      <c r="JK229"/>
      <c r="JL229"/>
      <c r="JM229" s="279"/>
      <c r="JN229"/>
      <c r="JO229"/>
      <c r="JP229"/>
      <c r="JQ229"/>
      <c r="JR229" s="170"/>
      <c r="JS229" s="170"/>
      <c r="JT229" s="170"/>
      <c r="JU229" s="282"/>
      <c r="JV229" s="170"/>
      <c r="JW229" s="170"/>
      <c r="JX229"/>
      <c r="JY229" s="170"/>
      <c r="JZ229" s="170"/>
      <c r="KA229" s="170"/>
      <c r="KB229" s="170"/>
      <c r="KC229" s="170"/>
      <c r="KD229" s="170"/>
      <c r="KE229"/>
    </row>
    <row r="230" spans="1:291" s="4" customFormat="1" x14ac:dyDescent="0.25">
      <c r="A230" s="311"/>
      <c r="B230" s="15" t="s">
        <v>1480</v>
      </c>
      <c r="C230" s="17" t="s">
        <v>320</v>
      </c>
      <c r="D230" s="26" t="s">
        <v>321</v>
      </c>
      <c r="E230" s="88">
        <v>42805</v>
      </c>
      <c r="F230" s="23"/>
      <c r="G230" s="94"/>
      <c r="H230" s="51"/>
      <c r="I230" s="377">
        <v>0</v>
      </c>
      <c r="J230" s="20">
        <v>44792</v>
      </c>
      <c r="K230" s="100">
        <f>DATEDIF(E230, J230, "m")</f>
        <v>65</v>
      </c>
      <c r="L230" s="85">
        <v>13</v>
      </c>
      <c r="M230" s="4" t="s">
        <v>338</v>
      </c>
      <c r="N230" s="19"/>
      <c r="O230" s="22">
        <v>4</v>
      </c>
      <c r="P230" s="16">
        <v>3</v>
      </c>
      <c r="Q230" s="11"/>
      <c r="R230" s="11"/>
      <c r="S230" s="11"/>
      <c r="T230" s="145">
        <v>17900</v>
      </c>
      <c r="U230" s="130"/>
      <c r="V230" s="130" t="s">
        <v>1053</v>
      </c>
      <c r="W230" s="130" t="s">
        <v>1042</v>
      </c>
      <c r="X230" s="129">
        <v>5601230701</v>
      </c>
      <c r="Y230" s="129">
        <f ca="1">ROUNDDOWN(YEARFRAC(DATE(IF(VALUE(LEFT(X230,2))&lt;VALUE(RIGHT(YEAR(TODAY()),2)),"20","19")&amp;LEFT(X230,2),IF(VALUE(MID(X230,3,1))&gt;4,MID(X230,3,2)-50,MID(X230,3,2)),MID(X230,5,2)),Z230,1),0)</f>
        <v>66</v>
      </c>
      <c r="Z230" s="132">
        <v>44792</v>
      </c>
      <c r="AA230" s="129">
        <v>4</v>
      </c>
      <c r="AB230" s="133">
        <f>DATEDIF(_xlfn.MINIFS(Z:Z,X:X,X230), Z230,  "m")</f>
        <v>1</v>
      </c>
      <c r="AC230" s="134" t="s">
        <v>335</v>
      </c>
      <c r="AD230" s="135" t="s">
        <v>1025</v>
      </c>
      <c r="AE230" s="136" t="s">
        <v>67</v>
      </c>
      <c r="AF230" s="185">
        <v>9.5</v>
      </c>
      <c r="AG230" s="185">
        <v>9.3000000000000007</v>
      </c>
      <c r="AH230" s="185">
        <v>74</v>
      </c>
      <c r="AI230" s="185">
        <v>6.8</v>
      </c>
      <c r="AJ230" s="185">
        <v>0.4</v>
      </c>
      <c r="AK230" s="185">
        <v>7.24</v>
      </c>
      <c r="AL230" s="133">
        <v>10.6</v>
      </c>
      <c r="AM230" s="137">
        <v>73.900000000000006</v>
      </c>
      <c r="AN230" s="137">
        <v>74.599999999999994</v>
      </c>
      <c r="AO230" s="137">
        <v>25.4</v>
      </c>
      <c r="AP230" s="137">
        <f>AN230/AO230</f>
        <v>2.9370078740157481</v>
      </c>
      <c r="AQ230" s="137">
        <v>5.37</v>
      </c>
      <c r="AR230" s="137">
        <v>2.73</v>
      </c>
      <c r="AS230" s="137">
        <v>3.91</v>
      </c>
      <c r="AT230" s="137">
        <v>13.2</v>
      </c>
      <c r="AU230" s="137">
        <v>8.94</v>
      </c>
      <c r="AV230" s="137">
        <v>17.2</v>
      </c>
      <c r="AW230" s="137">
        <v>27.1</v>
      </c>
      <c r="AX230" s="137">
        <v>48</v>
      </c>
      <c r="AY230" s="137">
        <v>20.7</v>
      </c>
      <c r="AZ230" s="137">
        <v>4.12</v>
      </c>
      <c r="BA230" s="137">
        <v>26.3</v>
      </c>
      <c r="BB230" s="137">
        <v>21</v>
      </c>
      <c r="BC230" s="137">
        <v>55.4</v>
      </c>
      <c r="BD230" s="137">
        <v>0.13</v>
      </c>
      <c r="BE230" s="137">
        <v>12.9</v>
      </c>
      <c r="BF230" s="137">
        <f>DL230+DN230</f>
        <v>9.07</v>
      </c>
      <c r="BG230" s="137">
        <v>11.1</v>
      </c>
      <c r="BH230" s="138">
        <v>3521</v>
      </c>
      <c r="BI230" s="137">
        <v>7.67</v>
      </c>
      <c r="BJ230" s="137">
        <v>29.9</v>
      </c>
      <c r="BK230" s="137">
        <v>20.5</v>
      </c>
      <c r="BL230" s="137">
        <v>33.200000000000003</v>
      </c>
      <c r="BM230" s="139">
        <v>3.2000000000000001E-2</v>
      </c>
      <c r="BN230" s="137">
        <v>8.4</v>
      </c>
      <c r="BO230" s="137">
        <v>91.52</v>
      </c>
      <c r="BP230" s="137">
        <v>4.01</v>
      </c>
      <c r="BQ230" s="137">
        <v>4.4800000000000004</v>
      </c>
      <c r="BR230" s="138">
        <v>3858</v>
      </c>
      <c r="BS230" s="138">
        <f>CY230/9</f>
        <v>3319.5555555555557</v>
      </c>
      <c r="BT230" s="137">
        <v>32.700000000000003</v>
      </c>
      <c r="BU230" s="137">
        <v>7.38</v>
      </c>
      <c r="BV230" s="137">
        <f>100-AL230-BN230-CB230-CC230</f>
        <v>73.7</v>
      </c>
      <c r="BW230" s="138">
        <v>1669</v>
      </c>
      <c r="BX230" s="137">
        <v>22.5</v>
      </c>
      <c r="BY230" s="137">
        <v>34.200000000000003</v>
      </c>
      <c r="BZ230" s="138">
        <v>4937</v>
      </c>
      <c r="CA230" s="138">
        <v>14426</v>
      </c>
      <c r="CB230" s="137">
        <v>6.8</v>
      </c>
      <c r="CC230" s="137">
        <v>0.5</v>
      </c>
      <c r="CD230" s="186" t="s">
        <v>1275</v>
      </c>
      <c r="CE230" s="186">
        <f>AL230+BN230+BV230+CC230+CB230</f>
        <v>100</v>
      </c>
      <c r="CF230" s="186" t="s">
        <v>1275</v>
      </c>
      <c r="CG230" s="186">
        <f>AM230+BI230+BE230+(DC230*100/AL230)+(CC230*100/AL230)</f>
        <v>101.54547169811322</v>
      </c>
      <c r="CH230" s="137">
        <v>7</v>
      </c>
      <c r="CI230" s="137">
        <f>CH230*100/AM230</f>
        <v>9.472259810554803</v>
      </c>
      <c r="CJ230" s="137">
        <v>2.4300000000000002</v>
      </c>
      <c r="CK230" s="138">
        <f>CJ230*BI230*AL230*AK230/1000</f>
        <v>1.4303623463999999</v>
      </c>
      <c r="CL230" s="137">
        <v>1.6</v>
      </c>
      <c r="CM230" s="137">
        <v>10.5</v>
      </c>
      <c r="CN230" s="186" t="s">
        <v>1275</v>
      </c>
      <c r="CO230" s="137">
        <v>0.44</v>
      </c>
      <c r="CP230" s="137">
        <v>1.04</v>
      </c>
      <c r="CQ230" s="137">
        <v>14.6</v>
      </c>
      <c r="CR230" s="137">
        <v>48.3</v>
      </c>
      <c r="CS230" s="137">
        <v>20.5</v>
      </c>
      <c r="CT230" s="137">
        <v>16.600000000000001</v>
      </c>
      <c r="CU230" s="137">
        <v>41.9</v>
      </c>
      <c r="CV230" s="137">
        <v>0.28000000000000003</v>
      </c>
      <c r="CW230" s="137"/>
      <c r="CX230" s="186" t="s">
        <v>1275</v>
      </c>
      <c r="CY230" s="133">
        <v>29876</v>
      </c>
      <c r="CZ230" s="137">
        <v>1.0900000000000001</v>
      </c>
      <c r="DA230" s="137">
        <v>13.1</v>
      </c>
      <c r="DB230" s="186" t="s">
        <v>1275</v>
      </c>
      <c r="DC230" s="139">
        <v>0.25</v>
      </c>
      <c r="DD230" s="138">
        <v>12201</v>
      </c>
      <c r="DE230" s="137">
        <v>31.4</v>
      </c>
      <c r="DF230" s="137">
        <v>40.1</v>
      </c>
      <c r="DG230" s="137">
        <v>4.58</v>
      </c>
      <c r="DH230" s="137">
        <f>DG230-CC230</f>
        <v>4.08</v>
      </c>
      <c r="DI230" s="137">
        <v>15</v>
      </c>
      <c r="DJ230" s="186" t="s">
        <v>1275</v>
      </c>
      <c r="DK230" s="137">
        <v>3.64</v>
      </c>
      <c r="DL230" s="137">
        <v>9.07</v>
      </c>
      <c r="DM230" s="137">
        <v>87.3</v>
      </c>
      <c r="DN230" s="137">
        <v>0</v>
      </c>
      <c r="DO230" s="137">
        <v>31</v>
      </c>
      <c r="DP230" s="137">
        <v>98.4</v>
      </c>
      <c r="DQ230" s="138">
        <v>1815</v>
      </c>
      <c r="DR230" s="133"/>
      <c r="DS230" s="186" t="s">
        <v>1275</v>
      </c>
      <c r="DT230" s="133">
        <f>DU230*2</f>
        <v>4640</v>
      </c>
      <c r="DU230" s="138">
        <v>2320</v>
      </c>
      <c r="DV230" s="138">
        <v>1041</v>
      </c>
      <c r="DW230" s="138">
        <v>109</v>
      </c>
      <c r="DX230" s="186" t="s">
        <v>1275</v>
      </c>
      <c r="DY230" s="138">
        <f>AK230*AN230*AM230*AL230/1000</f>
        <v>423.08506735999993</v>
      </c>
      <c r="DZ230" s="138">
        <f>AK230*AM230*AO230*AL230/1000</f>
        <v>144.05309264000002</v>
      </c>
      <c r="EA230" s="137"/>
      <c r="EB230" s="137"/>
      <c r="EC230" s="137"/>
      <c r="ED230" s="137"/>
      <c r="EE230" s="137"/>
      <c r="EF230" s="186" t="s">
        <v>1275</v>
      </c>
      <c r="EG230" s="137" t="s">
        <v>1023</v>
      </c>
      <c r="EH230" s="137" t="s">
        <v>1023</v>
      </c>
      <c r="EI230" s="137" t="s">
        <v>1023</v>
      </c>
      <c r="EJ230" s="137" t="s">
        <v>1023</v>
      </c>
      <c r="EK230" s="137" t="s">
        <v>1023</v>
      </c>
      <c r="EL230" s="137" t="s">
        <v>1023</v>
      </c>
      <c r="EM230" s="137" t="s">
        <v>1023</v>
      </c>
      <c r="EN230" s="137" t="s">
        <v>1023</v>
      </c>
      <c r="EO230" s="137" t="s">
        <v>1023</v>
      </c>
      <c r="EP230" s="137" t="s">
        <v>1023</v>
      </c>
      <c r="EQ230" s="137" t="s">
        <v>1023</v>
      </c>
      <c r="ER230" s="137" t="s">
        <v>1023</v>
      </c>
      <c r="ES230" s="137" t="s">
        <v>1023</v>
      </c>
      <c r="ET230" s="137" t="s">
        <v>1023</v>
      </c>
      <c r="EU230" s="137" t="s">
        <v>1023</v>
      </c>
      <c r="EV230" s="137" t="s">
        <v>1023</v>
      </c>
      <c r="EW230" s="137" t="s">
        <v>1023</v>
      </c>
      <c r="EX230" s="137" t="s">
        <v>1023</v>
      </c>
      <c r="EY230" s="137" t="s">
        <v>1023</v>
      </c>
      <c r="EZ230" s="137" t="s">
        <v>1023</v>
      </c>
      <c r="FA230" s="137" t="s">
        <v>1023</v>
      </c>
      <c r="FB230" s="186" t="s">
        <v>1275</v>
      </c>
      <c r="FC230" s="137"/>
      <c r="FD230" s="137"/>
      <c r="FE230" s="137"/>
      <c r="FF230" s="137"/>
      <c r="FG230" s="137"/>
      <c r="FH230" s="190"/>
      <c r="FI230" s="190"/>
      <c r="FJ230" s="371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 s="372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 s="5"/>
      <c r="HP230" s="17"/>
      <c r="HQ230" s="23"/>
      <c r="HR230" s="23"/>
      <c r="HS230" s="23"/>
      <c r="HT230" s="17"/>
      <c r="HU230" s="17"/>
      <c r="HV230" s="24"/>
      <c r="HW230" s="24"/>
      <c r="HX230" s="24"/>
      <c r="HY230" s="24"/>
      <c r="HZ230" s="24"/>
      <c r="IA230" s="24"/>
      <c r="IB230" s="24"/>
      <c r="IC230" s="24"/>
      <c r="ID230" s="24"/>
      <c r="IE230" s="24"/>
      <c r="IF230" s="24"/>
      <c r="IG230" s="24"/>
      <c r="IH230" s="24"/>
      <c r="II230" s="24"/>
      <c r="IJ230" s="24"/>
      <c r="IK230" s="24"/>
      <c r="IL230" s="24"/>
      <c r="IM230" s="24"/>
      <c r="IN230" s="25"/>
      <c r="IO230" s="25"/>
      <c r="IP230" s="294"/>
      <c r="IQ230" s="24"/>
      <c r="IR230" s="24"/>
      <c r="IS230" s="170"/>
      <c r="IT230" s="170"/>
      <c r="IU230" s="170"/>
      <c r="IV230" s="274"/>
      <c r="IW230" s="170"/>
      <c r="IX230" s="170"/>
      <c r="IY230"/>
      <c r="IZ230"/>
      <c r="JA230" s="170"/>
      <c r="JB230" s="170"/>
      <c r="JC230" s="170"/>
      <c r="JD230" s="170"/>
      <c r="JE230" s="170"/>
      <c r="JF230"/>
      <c r="JG230" s="170"/>
      <c r="JH230" s="170"/>
      <c r="JI230" s="170"/>
      <c r="JJ230" s="170"/>
      <c r="JK230"/>
      <c r="JL230"/>
      <c r="JM230" s="279"/>
      <c r="JN230"/>
      <c r="JO230"/>
      <c r="JP230"/>
      <c r="JQ230"/>
      <c r="JR230" s="170"/>
      <c r="JS230" s="170"/>
      <c r="JT230" s="170"/>
      <c r="JU230" s="282"/>
      <c r="JV230" s="170"/>
      <c r="JW230" s="170"/>
      <c r="JX230"/>
      <c r="JY230" s="170"/>
      <c r="JZ230" s="170"/>
      <c r="KA230" s="170"/>
      <c r="KB230" s="170"/>
      <c r="KC230" s="170"/>
      <c r="KD230" s="170"/>
      <c r="KE230"/>
    </row>
    <row r="231" spans="1:291" s="4" customFormat="1" x14ac:dyDescent="0.25">
      <c r="A231" s="311"/>
      <c r="B231" s="15" t="s">
        <v>1480</v>
      </c>
      <c r="C231" s="17" t="s">
        <v>320</v>
      </c>
      <c r="D231" s="26" t="s">
        <v>321</v>
      </c>
      <c r="E231" s="88">
        <v>42805</v>
      </c>
      <c r="F231" s="402">
        <v>45386</v>
      </c>
      <c r="G231" s="94">
        <f>DATEDIF(E231, F231, "m")</f>
        <v>84</v>
      </c>
      <c r="H231" s="51"/>
      <c r="I231" s="377"/>
      <c r="J231" s="20"/>
      <c r="K231" s="100"/>
      <c r="L231" s="121"/>
      <c r="N231" s="19"/>
      <c r="O231" s="22"/>
      <c r="P231" s="16"/>
      <c r="Q231" s="121"/>
      <c r="R231" s="121"/>
      <c r="S231" s="121"/>
      <c r="T231" s="145"/>
      <c r="U231" s="130"/>
      <c r="V231" s="130"/>
      <c r="W231" s="130"/>
      <c r="X231" s="129"/>
      <c r="Y231" s="129"/>
      <c r="Z231" s="132"/>
      <c r="AA231" s="129"/>
      <c r="AB231" s="133"/>
      <c r="AC231" s="134"/>
      <c r="AD231" s="135"/>
      <c r="AE231" s="136"/>
      <c r="AF231" s="220"/>
      <c r="AG231" s="220"/>
      <c r="AH231" s="220"/>
      <c r="AI231" s="220"/>
      <c r="AJ231" s="220"/>
      <c r="AK231" s="220"/>
      <c r="AL231" s="133"/>
      <c r="AM231" s="137"/>
      <c r="AN231" s="137"/>
      <c r="AO231" s="137"/>
      <c r="AP231" s="137"/>
      <c r="AQ231" s="137"/>
      <c r="AR231" s="137"/>
      <c r="AS231" s="137"/>
      <c r="AT231" s="137"/>
      <c r="AU231" s="137"/>
      <c r="AV231" s="137"/>
      <c r="AW231" s="137"/>
      <c r="AX231" s="137"/>
      <c r="AY231" s="137"/>
      <c r="AZ231" s="137"/>
      <c r="BA231" s="137"/>
      <c r="BB231" s="137"/>
      <c r="BC231" s="137"/>
      <c r="BD231" s="137"/>
      <c r="BE231" s="137"/>
      <c r="BF231" s="137"/>
      <c r="BG231" s="137"/>
      <c r="BH231" s="138"/>
      <c r="BI231" s="137"/>
      <c r="BJ231" s="137"/>
      <c r="BK231" s="137"/>
      <c r="BL231" s="137"/>
      <c r="BM231" s="139"/>
      <c r="BN231" s="137"/>
      <c r="BO231" s="137"/>
      <c r="BP231" s="137"/>
      <c r="BQ231" s="137"/>
      <c r="BR231" s="138"/>
      <c r="BS231" s="138"/>
      <c r="BT231" s="137"/>
      <c r="BU231" s="137"/>
      <c r="BV231" s="137"/>
      <c r="BW231" s="138"/>
      <c r="BX231" s="137"/>
      <c r="BY231" s="137"/>
      <c r="BZ231" s="138"/>
      <c r="CA231" s="138"/>
      <c r="CB231" s="137"/>
      <c r="CC231" s="137"/>
      <c r="CD231" s="186"/>
      <c r="CE231" s="186"/>
      <c r="CF231" s="186"/>
      <c r="CG231" s="186"/>
      <c r="CH231" s="137"/>
      <c r="CI231" s="137"/>
      <c r="CJ231" s="137"/>
      <c r="CK231" s="138"/>
      <c r="CL231" s="137"/>
      <c r="CM231" s="137"/>
      <c r="CN231" s="186"/>
      <c r="CO231" s="137"/>
      <c r="CP231" s="137"/>
      <c r="CQ231" s="137"/>
      <c r="CR231" s="137"/>
      <c r="CS231" s="137"/>
      <c r="CT231" s="137"/>
      <c r="CU231" s="137"/>
      <c r="CV231" s="137"/>
      <c r="CW231" s="137"/>
      <c r="CX231" s="186"/>
      <c r="CY231" s="133"/>
      <c r="CZ231" s="137"/>
      <c r="DA231" s="137"/>
      <c r="DB231" s="186"/>
      <c r="DC231" s="139"/>
      <c r="DD231" s="138"/>
      <c r="DE231" s="137"/>
      <c r="DF231" s="137"/>
      <c r="DG231" s="137"/>
      <c r="DH231" s="137"/>
      <c r="DI231" s="137"/>
      <c r="DJ231" s="186"/>
      <c r="DK231" s="137"/>
      <c r="DL231" s="137"/>
      <c r="DM231" s="137"/>
      <c r="DN231" s="137"/>
      <c r="DO231" s="137"/>
      <c r="DP231" s="137"/>
      <c r="DQ231" s="138"/>
      <c r="DR231" s="133"/>
      <c r="DS231" s="186"/>
      <c r="DT231" s="133"/>
      <c r="DU231" s="138"/>
      <c r="DV231" s="138"/>
      <c r="DW231" s="138"/>
      <c r="DX231" s="186"/>
      <c r="DY231" s="138"/>
      <c r="DZ231" s="138"/>
      <c r="EA231" s="137"/>
      <c r="EB231" s="137"/>
      <c r="EC231" s="137"/>
      <c r="ED231" s="137"/>
      <c r="EE231" s="137"/>
      <c r="EF231" s="186"/>
      <c r="EG231" s="137"/>
      <c r="EH231" s="137"/>
      <c r="EI231" s="137"/>
      <c r="EJ231" s="137"/>
      <c r="EK231" s="137"/>
      <c r="EL231" s="137"/>
      <c r="EM231" s="137"/>
      <c r="EN231" s="137"/>
      <c r="EO231" s="137"/>
      <c r="EP231" s="137"/>
      <c r="EQ231" s="137"/>
      <c r="ER231" s="137"/>
      <c r="ES231" s="137"/>
      <c r="ET231" s="137"/>
      <c r="EU231" s="137"/>
      <c r="EV231" s="137"/>
      <c r="EW231" s="137"/>
      <c r="EX231" s="137"/>
      <c r="EY231" s="137"/>
      <c r="EZ231" s="137"/>
      <c r="FA231" s="137"/>
      <c r="FB231" s="186"/>
      <c r="FC231" s="137"/>
      <c r="FD231" s="137"/>
      <c r="FE231" s="137"/>
      <c r="FF231" s="137"/>
      <c r="FG231" s="137"/>
      <c r="FH231" s="190"/>
      <c r="FI231" s="190"/>
      <c r="FJ231" s="37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 s="372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 s="408" t="s">
        <v>331</v>
      </c>
      <c r="HP231" s="62">
        <v>61</v>
      </c>
      <c r="HQ231" s="402">
        <v>42805</v>
      </c>
      <c r="HR231" s="402"/>
      <c r="HS231" s="402">
        <v>45386</v>
      </c>
      <c r="HT231" s="62">
        <v>85</v>
      </c>
      <c r="HU231" s="62">
        <v>0</v>
      </c>
      <c r="HV231" s="62">
        <v>1</v>
      </c>
      <c r="HW231" s="62">
        <v>0</v>
      </c>
      <c r="HX231" s="62">
        <v>0</v>
      </c>
      <c r="HY231" s="62">
        <v>1</v>
      </c>
      <c r="HZ231" s="62">
        <v>0</v>
      </c>
      <c r="IA231" s="62">
        <v>0</v>
      </c>
      <c r="IB231" s="62">
        <v>1</v>
      </c>
      <c r="IC231" s="62">
        <v>1</v>
      </c>
      <c r="ID231" s="62">
        <v>1</v>
      </c>
      <c r="IE231" t="s">
        <v>62</v>
      </c>
      <c r="IF231" s="62">
        <v>1</v>
      </c>
      <c r="IG231" s="63"/>
      <c r="IH231" s="63"/>
      <c r="II231" s="6" t="s">
        <v>175</v>
      </c>
      <c r="IJ231" s="62">
        <v>0</v>
      </c>
      <c r="IK231" t="s">
        <v>63</v>
      </c>
      <c r="IL231"/>
      <c r="IM231" s="6"/>
      <c r="IN231" s="62">
        <v>0</v>
      </c>
      <c r="IO231" s="62">
        <v>0</v>
      </c>
      <c r="IP231" s="294"/>
      <c r="IQ231" s="24"/>
      <c r="IR231" s="24"/>
      <c r="IS231" s="170"/>
      <c r="IT231" s="170"/>
      <c r="IU231" s="170"/>
      <c r="IV231" s="274"/>
      <c r="IW231" s="170"/>
      <c r="IX231" s="170"/>
      <c r="IY231"/>
      <c r="IZ231"/>
      <c r="JA231" s="170"/>
      <c r="JB231" s="170"/>
      <c r="JC231" s="170"/>
      <c r="JD231" s="170"/>
      <c r="JE231" s="170"/>
      <c r="JF231"/>
      <c r="JG231" s="170"/>
      <c r="JH231" s="170"/>
      <c r="JI231" s="170"/>
      <c r="JJ231" s="170"/>
      <c r="JK231"/>
      <c r="JL231"/>
      <c r="JM231" s="279"/>
      <c r="JN231"/>
      <c r="JO231"/>
      <c r="JP231"/>
      <c r="JQ231"/>
      <c r="JR231" s="170"/>
      <c r="JS231" s="170"/>
      <c r="JT231" s="170"/>
      <c r="JU231" s="282"/>
      <c r="JV231" s="170"/>
      <c r="JW231" s="170"/>
      <c r="JX231"/>
      <c r="JY231" s="170"/>
      <c r="JZ231" s="170"/>
      <c r="KA231" s="170"/>
      <c r="KB231" s="170"/>
      <c r="KC231" s="170"/>
      <c r="KD231" s="170"/>
      <c r="KE231"/>
    </row>
    <row r="232" spans="1:291" s="4" customFormat="1" x14ac:dyDescent="0.25">
      <c r="A232" s="311"/>
      <c r="B232" s="15" t="s">
        <v>1480</v>
      </c>
      <c r="C232" s="17" t="s">
        <v>320</v>
      </c>
      <c r="D232" s="26" t="s">
        <v>321</v>
      </c>
      <c r="E232" s="88">
        <v>42805</v>
      </c>
      <c r="F232" s="402"/>
      <c r="G232" s="94"/>
      <c r="H232" s="51"/>
      <c r="I232" s="377"/>
      <c r="J232" s="20">
        <v>45645</v>
      </c>
      <c r="K232" s="100">
        <f t="shared" ref="K232" si="18">DATEDIF(E232, J232, "m")</f>
        <v>93</v>
      </c>
      <c r="L232" s="121">
        <v>14</v>
      </c>
      <c r="M232" s="4" t="s">
        <v>1921</v>
      </c>
      <c r="N232" s="19"/>
      <c r="O232" s="22">
        <v>2</v>
      </c>
      <c r="P232" s="16">
        <v>3</v>
      </c>
      <c r="Q232" s="121"/>
      <c r="R232" s="121">
        <v>3</v>
      </c>
      <c r="S232" s="121"/>
      <c r="T232" s="342"/>
      <c r="U232" s="130"/>
      <c r="V232" s="130"/>
      <c r="W232" s="130"/>
      <c r="X232" s="129"/>
      <c r="Y232" s="129"/>
      <c r="Z232" s="132"/>
      <c r="AA232" s="129"/>
      <c r="AB232" s="133"/>
      <c r="AC232" s="134"/>
      <c r="AD232" s="135"/>
      <c r="AE232" s="136"/>
      <c r="AF232" s="220"/>
      <c r="AG232" s="220"/>
      <c r="AH232" s="220"/>
      <c r="AI232" s="220"/>
      <c r="AJ232" s="220"/>
      <c r="AK232" s="220"/>
      <c r="AL232" s="133"/>
      <c r="AM232" s="137"/>
      <c r="AN232" s="137"/>
      <c r="AO232" s="137"/>
      <c r="AP232" s="137"/>
      <c r="AQ232" s="137"/>
      <c r="AR232" s="137"/>
      <c r="AS232" s="137"/>
      <c r="AT232" s="137"/>
      <c r="AU232" s="137"/>
      <c r="AV232" s="137"/>
      <c r="AW232" s="137"/>
      <c r="AX232" s="137"/>
      <c r="AY232" s="137"/>
      <c r="AZ232" s="137"/>
      <c r="BA232" s="137"/>
      <c r="BB232" s="137"/>
      <c r="BC232" s="137"/>
      <c r="BD232" s="137"/>
      <c r="BE232" s="137"/>
      <c r="BF232" s="137"/>
      <c r="BG232" s="137"/>
      <c r="BH232" s="138"/>
      <c r="BI232" s="137"/>
      <c r="BJ232" s="137"/>
      <c r="BK232" s="137"/>
      <c r="BL232" s="137"/>
      <c r="BM232" s="139"/>
      <c r="BN232" s="137"/>
      <c r="BO232" s="137"/>
      <c r="BP232" s="137"/>
      <c r="BQ232" s="137"/>
      <c r="BR232" s="138"/>
      <c r="BS232" s="138"/>
      <c r="BT232" s="137"/>
      <c r="BU232" s="137"/>
      <c r="BV232" s="137"/>
      <c r="BW232" s="138"/>
      <c r="BX232" s="137"/>
      <c r="BY232" s="137"/>
      <c r="BZ232" s="138"/>
      <c r="CA232" s="138"/>
      <c r="CB232" s="137"/>
      <c r="CC232" s="137"/>
      <c r="CD232" s="186"/>
      <c r="CE232" s="186"/>
      <c r="CF232" s="186"/>
      <c r="CG232" s="186"/>
      <c r="CH232" s="137"/>
      <c r="CI232" s="137"/>
      <c r="CJ232" s="137"/>
      <c r="CK232" s="138"/>
      <c r="CL232" s="137"/>
      <c r="CM232" s="137"/>
      <c r="CN232" s="186"/>
      <c r="CO232" s="137"/>
      <c r="CP232" s="137"/>
      <c r="CQ232" s="137"/>
      <c r="CR232" s="137"/>
      <c r="CS232" s="137"/>
      <c r="CT232" s="137"/>
      <c r="CU232" s="137"/>
      <c r="CV232" s="137"/>
      <c r="CW232" s="137"/>
      <c r="CX232" s="186"/>
      <c r="CY232" s="133"/>
      <c r="CZ232" s="137"/>
      <c r="DA232" s="137"/>
      <c r="DB232" s="186"/>
      <c r="DC232" s="139"/>
      <c r="DD232" s="138"/>
      <c r="DE232" s="137"/>
      <c r="DF232" s="137"/>
      <c r="DG232" s="137"/>
      <c r="DH232" s="137"/>
      <c r="DI232" s="137"/>
      <c r="DJ232" s="186"/>
      <c r="DK232" s="137"/>
      <c r="DL232" s="137"/>
      <c r="DM232" s="137"/>
      <c r="DN232" s="137"/>
      <c r="DO232" s="137"/>
      <c r="DP232" s="137"/>
      <c r="DQ232" s="138"/>
      <c r="DR232" s="133"/>
      <c r="DS232" s="186"/>
      <c r="DT232" s="133"/>
      <c r="DU232" s="138"/>
      <c r="DV232" s="138"/>
      <c r="DW232" s="138"/>
      <c r="DX232" s="186"/>
      <c r="DY232" s="138"/>
      <c r="DZ232" s="138"/>
      <c r="EA232" s="137"/>
      <c r="EB232" s="137"/>
      <c r="EC232" s="137"/>
      <c r="ED232" s="137"/>
      <c r="EE232" s="137"/>
      <c r="EF232" s="186"/>
      <c r="EG232" s="137"/>
      <c r="EH232" s="137"/>
      <c r="EI232" s="137"/>
      <c r="EJ232" s="137"/>
      <c r="EK232" s="137"/>
      <c r="EL232" s="137"/>
      <c r="EM232" s="137"/>
      <c r="EN232" s="137"/>
      <c r="EO232" s="137"/>
      <c r="EP232" s="137"/>
      <c r="EQ232" s="137"/>
      <c r="ER232" s="137"/>
      <c r="ES232" s="137"/>
      <c r="ET232" s="137"/>
      <c r="EU232" s="137"/>
      <c r="EV232" s="137"/>
      <c r="EW232" s="137"/>
      <c r="EX232" s="137"/>
      <c r="EY232" s="137"/>
      <c r="EZ232" s="137"/>
      <c r="FA232" s="137"/>
      <c r="FB232" s="186"/>
      <c r="FC232" s="137"/>
      <c r="FD232" s="137"/>
      <c r="FE232" s="137"/>
      <c r="FF232" s="137"/>
      <c r="FG232" s="137"/>
      <c r="FH232" s="190"/>
      <c r="FI232" s="190"/>
      <c r="FJ232" s="371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 s="37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 s="408"/>
      <c r="HP232" s="62"/>
      <c r="HQ232" s="402"/>
      <c r="HR232" s="402"/>
      <c r="HS232" s="402"/>
      <c r="HT232" s="62"/>
      <c r="HU232" s="62"/>
      <c r="HV232" s="62"/>
      <c r="HW232" s="62"/>
      <c r="HX232" s="62"/>
      <c r="HY232" s="62"/>
      <c r="HZ232" s="62"/>
      <c r="IA232" s="62"/>
      <c r="IB232" s="62"/>
      <c r="IC232" s="62"/>
      <c r="ID232" s="62"/>
      <c r="IE232"/>
      <c r="IF232" s="62"/>
      <c r="IG232" s="63"/>
      <c r="IH232" s="63"/>
      <c r="II232" s="6"/>
      <c r="IJ232" s="62"/>
      <c r="IK232"/>
      <c r="IL232"/>
      <c r="IM232" s="6"/>
      <c r="IN232" s="62"/>
      <c r="IO232" s="62"/>
      <c r="IP232" s="294"/>
      <c r="IQ232" s="24"/>
      <c r="IR232" s="24"/>
      <c r="IS232" s="170"/>
      <c r="IT232" s="170"/>
      <c r="IU232" s="170"/>
      <c r="IV232" s="274"/>
      <c r="IW232" s="170"/>
      <c r="IX232" s="170"/>
      <c r="IY232"/>
      <c r="IZ232"/>
      <c r="JA232" s="170"/>
      <c r="JB232" s="170"/>
      <c r="JC232" s="170"/>
      <c r="JD232" s="170"/>
      <c r="JE232" s="170"/>
      <c r="JF232"/>
      <c r="JG232" s="170"/>
      <c r="JH232" s="170"/>
      <c r="JI232" s="170"/>
      <c r="JJ232" s="170"/>
      <c r="JK232"/>
      <c r="JL232"/>
      <c r="JM232" s="279"/>
      <c r="JN232"/>
      <c r="JO232"/>
      <c r="JP232"/>
      <c r="JQ232"/>
      <c r="JR232" s="170"/>
      <c r="JS232" s="170"/>
      <c r="JT232" s="170"/>
      <c r="JU232" s="282"/>
      <c r="JV232" s="170"/>
      <c r="JW232" s="170"/>
      <c r="JX232"/>
      <c r="JY232" s="170"/>
      <c r="JZ232" s="170"/>
      <c r="KA232" s="170"/>
      <c r="KB232" s="170"/>
      <c r="KC232" s="170"/>
      <c r="KD232" s="170"/>
      <c r="KE232"/>
    </row>
    <row r="233" spans="1:291" s="4" customFormat="1" x14ac:dyDescent="0.25">
      <c r="A233" s="311"/>
      <c r="B233" s="15"/>
      <c r="C233" s="17"/>
      <c r="D233" s="26"/>
      <c r="E233" s="90"/>
      <c r="F233" s="23"/>
      <c r="G233" s="94"/>
      <c r="H233" s="51"/>
      <c r="I233" s="377"/>
      <c r="J233" s="20"/>
      <c r="K233" s="100"/>
      <c r="L233" s="85" t="s">
        <v>1920</v>
      </c>
      <c r="N233" s="19"/>
      <c r="O233" s="22"/>
      <c r="P233" s="16"/>
      <c r="Q233" s="11"/>
      <c r="R233" s="11"/>
      <c r="S233" s="11"/>
      <c r="T233" s="145"/>
      <c r="U233" s="130"/>
      <c r="V233" s="130"/>
      <c r="W233" s="130"/>
      <c r="X233" s="129"/>
      <c r="Y233" s="129"/>
      <c r="Z233" s="132"/>
      <c r="AA233" s="129"/>
      <c r="AB233" s="133"/>
      <c r="AC233" s="134"/>
      <c r="AD233" s="135"/>
      <c r="AE233" s="136"/>
      <c r="AF233" s="220"/>
      <c r="AG233" s="220"/>
      <c r="AH233" s="220"/>
      <c r="AI233" s="220"/>
      <c r="AJ233" s="220"/>
      <c r="AK233" s="220"/>
      <c r="AL233" s="133"/>
      <c r="AM233" s="137"/>
      <c r="AN233" s="137"/>
      <c r="AO233" s="137"/>
      <c r="AP233" s="137"/>
      <c r="AQ233" s="137"/>
      <c r="AR233" s="137"/>
      <c r="AS233" s="137"/>
      <c r="AT233" s="137"/>
      <c r="AU233" s="137"/>
      <c r="AV233" s="137"/>
      <c r="AW233" s="137"/>
      <c r="AX233" s="137"/>
      <c r="AY233" s="137"/>
      <c r="AZ233" s="137"/>
      <c r="BA233" s="137"/>
      <c r="BB233" s="137"/>
      <c r="BC233" s="137"/>
      <c r="BD233" s="137"/>
      <c r="BE233" s="137"/>
      <c r="BF233" s="137"/>
      <c r="BG233" s="137"/>
      <c r="BH233" s="138"/>
      <c r="BI233" s="137"/>
      <c r="BJ233" s="137"/>
      <c r="BK233" s="137"/>
      <c r="BL233" s="137"/>
      <c r="BM233" s="139"/>
      <c r="BN233" s="137"/>
      <c r="BO233" s="137"/>
      <c r="BP233" s="137"/>
      <c r="BQ233" s="137"/>
      <c r="BR233" s="138"/>
      <c r="BS233" s="138"/>
      <c r="BT233" s="137"/>
      <c r="BU233" s="137"/>
      <c r="BV233" s="137"/>
      <c r="BW233" s="138"/>
      <c r="BX233" s="137"/>
      <c r="BY233" s="137"/>
      <c r="BZ233" s="138"/>
      <c r="CA233" s="138"/>
      <c r="CB233" s="137"/>
      <c r="CC233" s="137"/>
      <c r="CD233" s="186"/>
      <c r="CE233" s="186"/>
      <c r="CF233" s="186"/>
      <c r="CG233" s="186"/>
      <c r="CH233" s="137"/>
      <c r="CI233" s="137"/>
      <c r="CJ233" s="137"/>
      <c r="CK233" s="138"/>
      <c r="CL233" s="137"/>
      <c r="CM233" s="137"/>
      <c r="CN233" s="186"/>
      <c r="CO233" s="137"/>
      <c r="CP233" s="137"/>
      <c r="CQ233" s="137"/>
      <c r="CR233" s="137"/>
      <c r="CS233" s="137"/>
      <c r="CT233" s="137"/>
      <c r="CU233" s="137"/>
      <c r="CV233" s="137"/>
      <c r="CW233" s="137"/>
      <c r="CX233" s="186"/>
      <c r="CY233" s="133"/>
      <c r="CZ233" s="137"/>
      <c r="DA233" s="137"/>
      <c r="DB233" s="186"/>
      <c r="DC233" s="139"/>
      <c r="DD233" s="138"/>
      <c r="DE233" s="137"/>
      <c r="DF233" s="137"/>
      <c r="DG233" s="137"/>
      <c r="DH233" s="137"/>
      <c r="DI233" s="137"/>
      <c r="DJ233" s="186"/>
      <c r="DK233" s="137"/>
      <c r="DL233" s="137"/>
      <c r="DM233" s="137"/>
      <c r="DN233" s="137"/>
      <c r="DO233" s="137"/>
      <c r="DP233" s="137"/>
      <c r="DQ233" s="138"/>
      <c r="DR233" s="133"/>
      <c r="DS233" s="186"/>
      <c r="DT233" s="133"/>
      <c r="DU233" s="138"/>
      <c r="DV233" s="138"/>
      <c r="DW233" s="138"/>
      <c r="DX233" s="186"/>
      <c r="DY233" s="138"/>
      <c r="DZ233" s="138"/>
      <c r="EA233" s="137"/>
      <c r="EB233" s="137"/>
      <c r="EC233" s="137"/>
      <c r="ED233" s="137"/>
      <c r="EE233" s="137"/>
      <c r="EF233" s="186"/>
      <c r="EG233" s="137"/>
      <c r="EH233" s="137"/>
      <c r="EI233" s="137"/>
      <c r="EJ233" s="137"/>
      <c r="EK233" s="137"/>
      <c r="EL233" s="137"/>
      <c r="EM233" s="137"/>
      <c r="EN233" s="137"/>
      <c r="EO233" s="137"/>
      <c r="EP233" s="137"/>
      <c r="EQ233" s="137"/>
      <c r="ER233" s="137"/>
      <c r="ES233" s="137"/>
      <c r="ET233" s="137"/>
      <c r="EU233" s="137"/>
      <c r="EV233" s="137"/>
      <c r="EW233" s="137"/>
      <c r="EX233" s="137"/>
      <c r="EY233" s="137"/>
      <c r="EZ233" s="137"/>
      <c r="FA233" s="137"/>
      <c r="FB233" s="186"/>
      <c r="FC233" s="137"/>
      <c r="FD233" s="137"/>
      <c r="FE233" s="137"/>
      <c r="FF233" s="137"/>
      <c r="FG233" s="137"/>
      <c r="FH233" s="190"/>
      <c r="FI233" s="190"/>
      <c r="FJ233" s="5"/>
      <c r="GZ233" s="372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 s="5"/>
      <c r="HP233" s="17"/>
      <c r="HQ233" s="23"/>
      <c r="HR233" s="23"/>
      <c r="HS233" s="23"/>
      <c r="HT233" s="17"/>
      <c r="HU233" s="17"/>
      <c r="HV233" s="24"/>
      <c r="HW233" s="24"/>
      <c r="HX233" s="24"/>
      <c r="HY233" s="24"/>
      <c r="HZ233" s="24"/>
      <c r="IA233" s="24"/>
      <c r="IB233" s="24"/>
      <c r="IC233" s="24"/>
      <c r="ID233" s="24"/>
      <c r="IE233" s="24"/>
      <c r="IF233" s="24"/>
      <c r="IG233" s="24"/>
      <c r="IH233" s="24"/>
      <c r="II233" s="24"/>
      <c r="IJ233" s="24"/>
      <c r="IK233" s="24"/>
      <c r="IL233" s="24"/>
      <c r="IM233" s="24"/>
      <c r="IN233" s="25"/>
      <c r="IO233" s="25"/>
      <c r="IP233" s="294"/>
      <c r="IQ233" s="24"/>
      <c r="IR233" s="24"/>
      <c r="IS233" s="170"/>
      <c r="IT233" s="170"/>
      <c r="IU233" s="170"/>
      <c r="IV233" s="274"/>
      <c r="IW233" s="170"/>
      <c r="IX233" s="170"/>
      <c r="IY233"/>
      <c r="IZ233"/>
      <c r="JA233" s="170"/>
      <c r="JB233" s="170"/>
      <c r="JC233" s="170"/>
      <c r="JD233" s="170"/>
      <c r="JE233" s="170"/>
      <c r="JF233"/>
      <c r="JG233" s="170"/>
      <c r="JH233" s="170"/>
      <c r="JI233" s="170"/>
      <c r="JJ233" s="170"/>
      <c r="JK233"/>
      <c r="JL233"/>
      <c r="JM233" s="279"/>
      <c r="JN233"/>
      <c r="JO233"/>
      <c r="JP233"/>
      <c r="JQ233"/>
      <c r="JR233" s="170"/>
      <c r="JS233" s="170"/>
      <c r="JT233" s="170"/>
      <c r="JU233" s="282"/>
      <c r="JV233" s="170"/>
      <c r="JW233" s="170"/>
      <c r="JX233"/>
      <c r="JY233" s="170"/>
      <c r="JZ233" s="170"/>
      <c r="KA233" s="170"/>
      <c r="KB233" s="170"/>
      <c r="KC233" s="170"/>
      <c r="KD233" s="170"/>
      <c r="KE233"/>
    </row>
    <row r="234" spans="1:291" s="4" customFormat="1" x14ac:dyDescent="0.25">
      <c r="A234" s="311"/>
      <c r="B234" s="15" t="s">
        <v>1482</v>
      </c>
      <c r="C234" s="17" t="s">
        <v>339</v>
      </c>
      <c r="D234" s="26" t="s">
        <v>340</v>
      </c>
      <c r="E234" s="88">
        <v>43355</v>
      </c>
      <c r="F234" s="23"/>
      <c r="G234" s="94"/>
      <c r="H234" s="51"/>
      <c r="I234" s="377">
        <v>0</v>
      </c>
      <c r="J234" s="20">
        <v>44145</v>
      </c>
      <c r="K234" s="100">
        <f>DATEDIF(E234, J234, "m")</f>
        <v>25</v>
      </c>
      <c r="L234" s="121">
        <v>1</v>
      </c>
      <c r="M234" s="4" t="s">
        <v>341</v>
      </c>
      <c r="N234" s="19">
        <v>138</v>
      </c>
      <c r="O234" s="121">
        <v>1</v>
      </c>
      <c r="P234" s="16">
        <v>4</v>
      </c>
      <c r="Q234" s="11">
        <v>1</v>
      </c>
      <c r="R234" s="11"/>
      <c r="S234" s="11"/>
      <c r="T234" s="145">
        <v>13745</v>
      </c>
      <c r="U234" s="130"/>
      <c r="V234" s="130" t="s">
        <v>1054</v>
      </c>
      <c r="W234" s="130" t="s">
        <v>1027</v>
      </c>
      <c r="X234" s="131">
        <v>480916412</v>
      </c>
      <c r="Y234" s="129">
        <f ca="1">ROUNDDOWN(YEARFRAC(DATE(IF(VALUE(LEFT(X234,2))&lt;VALUE(RIGHT(YEAR(TODAY()),2)),"20","19")&amp;LEFT(X234,2),IF(VALUE(MID(X234,3,1))&gt;4,MID(X234,3,2)-50,MID(X234,3,2)),MID(X234,5,2)),Z234,1),0)</f>
        <v>72</v>
      </c>
      <c r="Z234" s="132">
        <v>44145</v>
      </c>
      <c r="AA234" s="129">
        <v>1</v>
      </c>
      <c r="AB234" s="133">
        <v>0</v>
      </c>
      <c r="AC234" s="134" t="s">
        <v>53</v>
      </c>
      <c r="AD234" s="135" t="s">
        <v>1025</v>
      </c>
      <c r="AE234" s="136" t="s">
        <v>1336</v>
      </c>
      <c r="AF234" s="200">
        <v>26.6</v>
      </c>
      <c r="AG234" s="200">
        <v>16.899999999999999</v>
      </c>
      <c r="AH234" s="200">
        <v>52.8</v>
      </c>
      <c r="AI234" s="200">
        <v>3.3</v>
      </c>
      <c r="AJ234" s="200">
        <v>0.4</v>
      </c>
      <c r="AK234" s="200">
        <v>4.51</v>
      </c>
      <c r="AL234" s="137">
        <v>31.6</v>
      </c>
      <c r="AM234" s="137">
        <v>81.3</v>
      </c>
      <c r="AN234" s="137">
        <v>31.9</v>
      </c>
      <c r="AO234" s="137">
        <v>68.099999999999994</v>
      </c>
      <c r="AP234" s="137">
        <f>AN234/AO234</f>
        <v>0.46842878120411163</v>
      </c>
      <c r="AQ234" s="137">
        <v>18.2</v>
      </c>
      <c r="AR234" s="137">
        <v>11.6</v>
      </c>
      <c r="AS234" s="137">
        <v>1.88</v>
      </c>
      <c r="AT234" s="137">
        <v>45.3</v>
      </c>
      <c r="AU234" s="137">
        <v>14.6</v>
      </c>
      <c r="AV234" s="137">
        <v>7.1</v>
      </c>
      <c r="AW234" s="137">
        <v>4.28</v>
      </c>
      <c r="AX234" s="137">
        <v>26.7</v>
      </c>
      <c r="AY234" s="137">
        <v>61.7</v>
      </c>
      <c r="AZ234" s="137">
        <v>7.35</v>
      </c>
      <c r="BA234" s="137">
        <v>15.2</v>
      </c>
      <c r="BB234" s="137">
        <v>12.2</v>
      </c>
      <c r="BC234" s="137">
        <v>44.4</v>
      </c>
      <c r="BD234" s="137">
        <v>6.8000000000000005E-2</v>
      </c>
      <c r="BE234" s="137">
        <v>2.23</v>
      </c>
      <c r="BF234" s="137">
        <f>DL234+DN234</f>
        <v>30.1</v>
      </c>
      <c r="BG234" s="137">
        <v>29.7</v>
      </c>
      <c r="BH234" s="138">
        <v>2660</v>
      </c>
      <c r="BI234" s="137">
        <v>13.2</v>
      </c>
      <c r="BJ234" s="137">
        <v>21.9</v>
      </c>
      <c r="BK234" s="137">
        <v>11</v>
      </c>
      <c r="BL234" s="133">
        <v>79.400000000000006</v>
      </c>
      <c r="BM234" s="139">
        <v>6.7999999999999996E-3</v>
      </c>
      <c r="BN234" s="137">
        <v>14.4</v>
      </c>
      <c r="BO234" s="137">
        <v>83.07</v>
      </c>
      <c r="BP234" s="137">
        <v>9.08</v>
      </c>
      <c r="BQ234" s="137">
        <v>7.88</v>
      </c>
      <c r="BR234" s="138">
        <v>4014</v>
      </c>
      <c r="BS234" s="138">
        <f>CY234/9</f>
        <v>2374.4444444444443</v>
      </c>
      <c r="BT234" s="137">
        <v>39.299999999999997</v>
      </c>
      <c r="BU234" s="137">
        <v>17.3</v>
      </c>
      <c r="BV234" s="137">
        <v>48.5</v>
      </c>
      <c r="BW234" s="138">
        <v>1774</v>
      </c>
      <c r="BX234" s="137">
        <v>48</v>
      </c>
      <c r="BY234" s="137">
        <v>81.900000000000006</v>
      </c>
      <c r="BZ234" s="138">
        <v>3929</v>
      </c>
      <c r="CA234" s="133">
        <v>11445</v>
      </c>
      <c r="CB234" s="137">
        <v>4.84</v>
      </c>
      <c r="CC234" s="137">
        <v>0.69</v>
      </c>
      <c r="CD234" s="186" t="s">
        <v>1275</v>
      </c>
      <c r="CE234" s="186">
        <f>AL234+BN234+BV234+CC234+CB234</f>
        <v>100.03</v>
      </c>
      <c r="CF234" s="186" t="s">
        <v>1275</v>
      </c>
      <c r="CG234" s="186">
        <f>AM234+BI234+BE234+(DC234*100/AL234)+(CC234*100/AL234)</f>
        <v>99.578101265822795</v>
      </c>
      <c r="CH234" s="137">
        <v>3.85</v>
      </c>
      <c r="CI234" s="137">
        <f>CH234*100/AM234</f>
        <v>4.735547355473555</v>
      </c>
      <c r="CJ234" s="137">
        <v>57.5</v>
      </c>
      <c r="CK234" s="138">
        <f>CJ234*BI234*AL234*AK234/1000</f>
        <v>108.16964400000001</v>
      </c>
      <c r="CL234" s="137">
        <v>22.9</v>
      </c>
      <c r="CM234" s="137">
        <v>30.9</v>
      </c>
      <c r="CN234" s="186" t="s">
        <v>1275</v>
      </c>
      <c r="CO234" s="137">
        <v>0.25</v>
      </c>
      <c r="CP234" s="137">
        <v>3.78</v>
      </c>
      <c r="CQ234" s="137">
        <v>42.5</v>
      </c>
      <c r="CR234" s="137">
        <v>15.2</v>
      </c>
      <c r="CS234" s="137">
        <v>14.7</v>
      </c>
      <c r="CT234" s="137">
        <v>27.5</v>
      </c>
      <c r="CU234" s="137">
        <v>72.900000000000006</v>
      </c>
      <c r="CV234" s="137">
        <v>0.25</v>
      </c>
      <c r="CW234" s="137"/>
      <c r="CX234" s="186" t="s">
        <v>1275</v>
      </c>
      <c r="CY234" s="133">
        <v>21370</v>
      </c>
      <c r="CZ234" s="137">
        <v>4.63</v>
      </c>
      <c r="DA234" s="137">
        <v>14.3</v>
      </c>
      <c r="DB234" s="186" t="s">
        <v>1275</v>
      </c>
      <c r="DC234" s="139">
        <v>0.21</v>
      </c>
      <c r="DD234" s="133">
        <v>14872</v>
      </c>
      <c r="DE234" s="137">
        <v>19</v>
      </c>
      <c r="DF234" s="137">
        <v>10.8</v>
      </c>
      <c r="DG234" s="137">
        <v>6.61</v>
      </c>
      <c r="DH234" s="137">
        <f>DG234-CC234</f>
        <v>5.92</v>
      </c>
      <c r="DI234" s="137"/>
      <c r="DJ234" s="186" t="s">
        <v>1275</v>
      </c>
      <c r="DK234" s="137">
        <v>1.2</v>
      </c>
      <c r="DL234" s="137">
        <v>30.1</v>
      </c>
      <c r="DM234" s="137">
        <v>68.7</v>
      </c>
      <c r="DN234" s="137">
        <v>0</v>
      </c>
      <c r="DO234" s="137">
        <v>11.4</v>
      </c>
      <c r="DP234" s="137">
        <v>99.4</v>
      </c>
      <c r="DQ234" s="133">
        <v>1917</v>
      </c>
      <c r="DR234" s="133"/>
      <c r="DS234" s="186" t="s">
        <v>1275</v>
      </c>
      <c r="DT234" s="133">
        <f>DU234*5</f>
        <v>6850</v>
      </c>
      <c r="DU234" s="133">
        <v>1370</v>
      </c>
      <c r="DV234" s="133">
        <v>533</v>
      </c>
      <c r="DW234" s="138">
        <v>327</v>
      </c>
      <c r="DX234" s="186" t="s">
        <v>1275</v>
      </c>
      <c r="DY234" s="138">
        <f>AK234*AN234*AM234*AL234/1000</f>
        <v>369.61097052000002</v>
      </c>
      <c r="DZ234" s="138">
        <f>AK234*AM234*AO234*AL234/1000</f>
        <v>789.04410947999986</v>
      </c>
      <c r="EA234" s="137"/>
      <c r="EB234" s="137"/>
      <c r="EC234" s="137"/>
      <c r="ED234" s="137"/>
      <c r="EE234" s="137"/>
      <c r="EF234" s="186" t="s">
        <v>1275</v>
      </c>
      <c r="EG234" s="137" t="s">
        <v>1023</v>
      </c>
      <c r="EH234" s="137" t="s">
        <v>1023</v>
      </c>
      <c r="EI234" s="137" t="s">
        <v>1023</v>
      </c>
      <c r="EJ234" s="137" t="s">
        <v>1023</v>
      </c>
      <c r="EK234" s="137" t="s">
        <v>1023</v>
      </c>
      <c r="EL234" s="137" t="s">
        <v>1023</v>
      </c>
      <c r="EM234" s="137" t="s">
        <v>1023</v>
      </c>
      <c r="EN234" s="137" t="s">
        <v>1023</v>
      </c>
      <c r="EO234" s="137" t="s">
        <v>1023</v>
      </c>
      <c r="EP234" s="137" t="s">
        <v>1023</v>
      </c>
      <c r="EQ234" s="137" t="s">
        <v>1023</v>
      </c>
      <c r="ER234" s="137" t="s">
        <v>1023</v>
      </c>
      <c r="ES234" s="137" t="s">
        <v>1023</v>
      </c>
      <c r="ET234" s="137" t="s">
        <v>1023</v>
      </c>
      <c r="EU234" s="137" t="s">
        <v>1023</v>
      </c>
      <c r="EV234" s="137" t="s">
        <v>1023</v>
      </c>
      <c r="EW234" s="137" t="s">
        <v>1023</v>
      </c>
      <c r="EX234" s="137" t="s">
        <v>1023</v>
      </c>
      <c r="EY234" s="137" t="s">
        <v>1023</v>
      </c>
      <c r="EZ234" s="137" t="s">
        <v>1023</v>
      </c>
      <c r="FA234" s="137" t="s">
        <v>1023</v>
      </c>
      <c r="FB234" s="186" t="s">
        <v>1275</v>
      </c>
      <c r="FC234" s="137"/>
      <c r="FD234" s="137"/>
      <c r="FE234" s="137"/>
      <c r="FF234" s="137"/>
      <c r="FG234" s="137"/>
      <c r="FH234" s="190"/>
      <c r="FI234" s="190"/>
      <c r="FJ234" s="382"/>
      <c r="FK234" s="327"/>
      <c r="FL234" s="327"/>
      <c r="FM234" s="327"/>
      <c r="FN234" s="327"/>
      <c r="FO234" s="327"/>
      <c r="FP234" s="327"/>
      <c r="FQ234" s="327"/>
      <c r="FR234" s="327"/>
      <c r="FS234" s="327"/>
      <c r="FT234" s="327"/>
      <c r="FU234" s="327"/>
      <c r="FV234" s="327"/>
      <c r="FW234" s="327"/>
      <c r="FX234" s="327"/>
      <c r="FY234" s="327"/>
      <c r="FZ234" s="327"/>
      <c r="GA234" s="327"/>
      <c r="GB234" s="327"/>
      <c r="GC234" s="327"/>
      <c r="GD234" s="327"/>
      <c r="GE234" s="327"/>
      <c r="GF234" s="327"/>
      <c r="GG234" s="327"/>
      <c r="GH234" s="327"/>
      <c r="GI234" s="327"/>
      <c r="GJ234" s="327"/>
      <c r="GK234" s="327"/>
      <c r="GL234" s="327"/>
      <c r="GM234" s="327"/>
      <c r="GN234" s="327"/>
      <c r="GO234" s="327"/>
      <c r="GP234" s="327"/>
      <c r="GQ234" s="327"/>
      <c r="GR234" s="327"/>
      <c r="GS234" s="327"/>
      <c r="GT234" s="327"/>
      <c r="GU234" s="327"/>
      <c r="GV234" s="327"/>
      <c r="GW234" s="327"/>
      <c r="GX234" s="327"/>
      <c r="GY234" s="327"/>
      <c r="GZ234" s="371" t="s">
        <v>341</v>
      </c>
      <c r="HA234" s="369" t="s">
        <v>1722</v>
      </c>
      <c r="HB234" s="358">
        <v>0</v>
      </c>
      <c r="HC234" s="356">
        <v>2.92</v>
      </c>
      <c r="HD234" s="356">
        <v>170.02999999999997</v>
      </c>
      <c r="HE234" s="356">
        <v>4.45</v>
      </c>
      <c r="HF234" s="356">
        <v>25.73</v>
      </c>
      <c r="HG234" s="356">
        <v>332.28000000000003</v>
      </c>
      <c r="HH234" s="356">
        <v>2.19</v>
      </c>
      <c r="HI234" s="356">
        <v>6.97</v>
      </c>
      <c r="HJ234" s="356">
        <v>2.85</v>
      </c>
      <c r="HK234" s="356">
        <v>6.42</v>
      </c>
      <c r="HL234" s="356">
        <v>1.6700000000000002</v>
      </c>
      <c r="HM234" s="356">
        <v>11.11</v>
      </c>
      <c r="HN234" s="357">
        <v>25.38</v>
      </c>
      <c r="HO234" s="5"/>
      <c r="HP234" s="17"/>
      <c r="HQ234" s="23"/>
      <c r="HR234" s="23"/>
      <c r="HS234" s="23"/>
      <c r="HT234" s="17"/>
      <c r="HU234" s="17"/>
      <c r="HV234" s="24"/>
      <c r="HW234" s="24"/>
      <c r="HX234" s="24"/>
      <c r="HY234" s="24"/>
      <c r="HZ234" s="24"/>
      <c r="IA234" s="24"/>
      <c r="IB234" s="24"/>
      <c r="IC234" s="24"/>
      <c r="ID234" s="24"/>
      <c r="IE234" s="24"/>
      <c r="IF234" s="24"/>
      <c r="IG234" s="24"/>
      <c r="IH234" s="24"/>
      <c r="II234" s="24"/>
      <c r="IJ234" s="24"/>
      <c r="IK234" s="24"/>
      <c r="IL234" s="24"/>
      <c r="IM234" s="24"/>
      <c r="IN234" s="25"/>
      <c r="IO234" s="25"/>
      <c r="IP234" s="294" t="s">
        <v>1482</v>
      </c>
      <c r="IQ234" s="24" t="s">
        <v>1054</v>
      </c>
      <c r="IR234" s="24" t="s">
        <v>1027</v>
      </c>
      <c r="IS234" s="170" t="s">
        <v>55</v>
      </c>
      <c r="IT234" s="170">
        <v>1</v>
      </c>
      <c r="IU234"/>
      <c r="IV234" s="274">
        <v>43355</v>
      </c>
      <c r="IW234" s="170">
        <v>1948</v>
      </c>
      <c r="IX234" s="170">
        <v>2018</v>
      </c>
      <c r="IY234"/>
      <c r="IZ234"/>
      <c r="JA234" s="170">
        <f>+IX234-IW234</f>
        <v>70</v>
      </c>
      <c r="JB234" s="170"/>
      <c r="JC234" s="170" t="s">
        <v>31</v>
      </c>
      <c r="JD234" s="170">
        <v>1</v>
      </c>
      <c r="JE234"/>
      <c r="JF234" t="s">
        <v>323</v>
      </c>
      <c r="JG234"/>
      <c r="JH234"/>
      <c r="JI234" s="170">
        <v>1</v>
      </c>
      <c r="JJ234"/>
      <c r="JK234"/>
      <c r="JL234" t="s">
        <v>1483</v>
      </c>
      <c r="JM234" s="279"/>
      <c r="JN234" t="s">
        <v>1409</v>
      </c>
      <c r="JO234" t="s">
        <v>1411</v>
      </c>
      <c r="JP234" t="s">
        <v>1412</v>
      </c>
      <c r="JQ234" t="s">
        <v>1420</v>
      </c>
      <c r="JR234" s="170">
        <v>0</v>
      </c>
      <c r="JS234" s="170">
        <v>0</v>
      </c>
      <c r="JT234" s="170">
        <v>0</v>
      </c>
      <c r="JU234" s="282">
        <v>3</v>
      </c>
      <c r="JV234" s="170">
        <v>0</v>
      </c>
      <c r="JW234" s="170">
        <v>0</v>
      </c>
      <c r="JX234"/>
      <c r="JY234" s="170">
        <v>1</v>
      </c>
      <c r="JZ234" s="170">
        <v>0</v>
      </c>
      <c r="KA234" s="170">
        <v>0</v>
      </c>
      <c r="KB234" s="170">
        <v>0</v>
      </c>
      <c r="KC234" s="170">
        <v>0</v>
      </c>
      <c r="KD234" s="170"/>
      <c r="KE234"/>
    </row>
    <row r="235" spans="1:291" s="4" customFormat="1" x14ac:dyDescent="0.25">
      <c r="A235" s="311"/>
      <c r="B235" s="15" t="s">
        <v>1482</v>
      </c>
      <c r="C235" s="17" t="s">
        <v>339</v>
      </c>
      <c r="D235" s="26" t="s">
        <v>340</v>
      </c>
      <c r="E235" s="88">
        <v>43355</v>
      </c>
      <c r="F235" s="23"/>
      <c r="G235" s="94"/>
      <c r="H235" s="51"/>
      <c r="I235" s="377">
        <v>0</v>
      </c>
      <c r="J235" s="20">
        <v>44719</v>
      </c>
      <c r="K235" s="100">
        <f>DATEDIF(E235, J235, "m")</f>
        <v>44</v>
      </c>
      <c r="L235" s="121">
        <v>2</v>
      </c>
      <c r="M235" s="4" t="s">
        <v>342</v>
      </c>
      <c r="N235" s="19">
        <v>252</v>
      </c>
      <c r="O235" s="22">
        <v>4</v>
      </c>
      <c r="P235" s="16">
        <v>3</v>
      </c>
      <c r="Q235" s="11"/>
      <c r="R235" s="11"/>
      <c r="S235" s="11"/>
      <c r="T235" s="145">
        <v>17519</v>
      </c>
      <c r="U235" s="130"/>
      <c r="V235" s="130" t="s">
        <v>1054</v>
      </c>
      <c r="W235" s="130" t="s">
        <v>1027</v>
      </c>
      <c r="X235" s="129">
        <v>480916412</v>
      </c>
      <c r="Y235" s="129">
        <f ca="1">ROUNDDOWN(YEARFRAC(DATE(IF(VALUE(LEFT(X235,2))&lt;VALUE(RIGHT(YEAR(TODAY()),2)),"20","19")&amp;LEFT(X235,2),IF(VALUE(MID(X235,3,1))&gt;4,MID(X235,3,2)-50,MID(X235,3,2)),MID(X235,5,2)),Z235,1),0)</f>
        <v>73</v>
      </c>
      <c r="Z235" s="132">
        <v>44719</v>
      </c>
      <c r="AA235" s="129" t="e">
        <f>COUNTIFS(#REF!,X235)</f>
        <v>#REF!</v>
      </c>
      <c r="AB235" s="133">
        <f>DATEDIF(_xlfn.MINIFS(Z:Z,X:X,X235), Z235,  "m")</f>
        <v>18</v>
      </c>
      <c r="AC235" s="134" t="s">
        <v>53</v>
      </c>
      <c r="AD235" s="135" t="s">
        <v>1025</v>
      </c>
      <c r="AE235" s="136" t="s">
        <v>65</v>
      </c>
      <c r="AF235" s="198">
        <v>23.4</v>
      </c>
      <c r="AG235" s="198">
        <v>13.2</v>
      </c>
      <c r="AH235" s="198">
        <v>59.6</v>
      </c>
      <c r="AI235" s="198">
        <v>3.1</v>
      </c>
      <c r="AJ235" s="198">
        <v>0.7</v>
      </c>
      <c r="AK235" s="199">
        <v>6.06</v>
      </c>
      <c r="AL235" s="133">
        <v>28.5</v>
      </c>
      <c r="AM235" s="137">
        <v>81.599999999999994</v>
      </c>
      <c r="AN235" s="137">
        <v>35.5</v>
      </c>
      <c r="AO235" s="137">
        <v>64.5</v>
      </c>
      <c r="AP235" s="137">
        <f>AN235/AO235</f>
        <v>0.55038759689922478</v>
      </c>
      <c r="AQ235" s="137">
        <v>16.5</v>
      </c>
      <c r="AR235" s="137">
        <v>2.72</v>
      </c>
      <c r="AS235" s="137">
        <v>0.83</v>
      </c>
      <c r="AT235" s="137">
        <v>22.7</v>
      </c>
      <c r="AU235" s="137">
        <v>13.7</v>
      </c>
      <c r="AV235" s="137">
        <v>2.4700000000000002</v>
      </c>
      <c r="AW235" s="137">
        <v>30</v>
      </c>
      <c r="AX235" s="137">
        <v>43.4</v>
      </c>
      <c r="AY235" s="137">
        <v>24.2</v>
      </c>
      <c r="AZ235" s="137">
        <v>2.39</v>
      </c>
      <c r="BA235" s="137">
        <v>14.8</v>
      </c>
      <c r="BB235" s="137">
        <v>7.81</v>
      </c>
      <c r="BC235" s="137">
        <v>43.5</v>
      </c>
      <c r="BD235" s="137">
        <v>8.6999999999999994E-2</v>
      </c>
      <c r="BE235" s="137">
        <v>2.31</v>
      </c>
      <c r="BF235" s="137">
        <f>DL235+DN235</f>
        <v>23.29</v>
      </c>
      <c r="BG235" s="137">
        <v>30.9</v>
      </c>
      <c r="BH235" s="138">
        <v>2915</v>
      </c>
      <c r="BI235" s="137">
        <v>12.6</v>
      </c>
      <c r="BJ235" s="137">
        <v>9.67</v>
      </c>
      <c r="BK235" s="137">
        <v>10.5</v>
      </c>
      <c r="BL235" s="137">
        <v>52.7</v>
      </c>
      <c r="BM235" s="139">
        <v>3.3000000000000002E-2</v>
      </c>
      <c r="BN235" s="137">
        <v>15.3</v>
      </c>
      <c r="BO235" s="137">
        <v>90.68</v>
      </c>
      <c r="BP235" s="137">
        <v>2.57</v>
      </c>
      <c r="BQ235" s="137">
        <v>6.72</v>
      </c>
      <c r="BR235" s="138">
        <v>2292</v>
      </c>
      <c r="BS235" s="138">
        <f>CY235/9</f>
        <v>2477.8888888888887</v>
      </c>
      <c r="BT235" s="137">
        <v>61.5</v>
      </c>
      <c r="BU235" s="137">
        <v>9.6999999999999993</v>
      </c>
      <c r="BV235" s="137">
        <v>52.7</v>
      </c>
      <c r="BW235" s="138">
        <v>9304</v>
      </c>
      <c r="BX235" s="137">
        <v>87.8</v>
      </c>
      <c r="BY235" s="137">
        <v>51.3</v>
      </c>
      <c r="BZ235" s="138">
        <v>3364</v>
      </c>
      <c r="CA235" s="138">
        <v>13811.81818181818</v>
      </c>
      <c r="CB235" s="137">
        <v>2.8</v>
      </c>
      <c r="CC235" s="137">
        <v>0.7</v>
      </c>
      <c r="CD235" s="186" t="s">
        <v>1275</v>
      </c>
      <c r="CE235" s="186">
        <f>AL235+BN235+BV235+CC235+CB235</f>
        <v>100</v>
      </c>
      <c r="CF235" s="186" t="s">
        <v>1275</v>
      </c>
      <c r="CG235" s="186">
        <f>AM235+BI235+BE235+(DC235*100/AL235)+(CC235*100/AL235)</f>
        <v>99.306491228070172</v>
      </c>
      <c r="CH235" s="137">
        <v>2.96</v>
      </c>
      <c r="CI235" s="137">
        <f>CH235*100/AM235</f>
        <v>3.6274509803921573</v>
      </c>
      <c r="CJ235" s="137">
        <v>23.6</v>
      </c>
      <c r="CK235" s="138">
        <f>CJ235*BI235*AL235*AK235/1000</f>
        <v>51.357045599999999</v>
      </c>
      <c r="CL235" s="137">
        <v>19.2</v>
      </c>
      <c r="CM235" s="137">
        <v>14.5</v>
      </c>
      <c r="CN235" s="186" t="s">
        <v>1275</v>
      </c>
      <c r="CO235" s="137">
        <v>0.12</v>
      </c>
      <c r="CP235" s="137">
        <v>5.81</v>
      </c>
      <c r="CQ235" s="137">
        <v>47.9</v>
      </c>
      <c r="CR235" s="137">
        <v>19.600000000000001</v>
      </c>
      <c r="CS235" s="137">
        <v>11.8</v>
      </c>
      <c r="CT235" s="137">
        <v>20.8</v>
      </c>
      <c r="CU235" s="137">
        <v>67</v>
      </c>
      <c r="CV235" s="137">
        <v>0.86</v>
      </c>
      <c r="CW235" s="137"/>
      <c r="CX235" s="186" t="s">
        <v>1275</v>
      </c>
      <c r="CY235" s="133">
        <v>22301</v>
      </c>
      <c r="CZ235" s="137">
        <v>2.29</v>
      </c>
      <c r="DA235" s="137">
        <v>9.41</v>
      </c>
      <c r="DB235" s="186" t="s">
        <v>1275</v>
      </c>
      <c r="DC235" s="139">
        <v>9.7000000000000003E-2</v>
      </c>
      <c r="DD235" s="138">
        <v>8727</v>
      </c>
      <c r="DE235" s="137">
        <v>12.7</v>
      </c>
      <c r="DF235" s="137">
        <v>15.3</v>
      </c>
      <c r="DG235" s="137">
        <v>3.78</v>
      </c>
      <c r="DH235" s="137">
        <f>DG235-CC235</f>
        <v>3.08</v>
      </c>
      <c r="DI235" s="137">
        <v>32.299999999999997</v>
      </c>
      <c r="DJ235" s="186" t="s">
        <v>1275</v>
      </c>
      <c r="DK235" s="137">
        <v>0.56999999999999995</v>
      </c>
      <c r="DL235" s="137">
        <v>23</v>
      </c>
      <c r="DM235" s="137">
        <v>76.099999999999994</v>
      </c>
      <c r="DN235" s="137">
        <v>0.28999999999999998</v>
      </c>
      <c r="DO235" s="137">
        <v>18.100000000000001</v>
      </c>
      <c r="DP235" s="137">
        <v>58</v>
      </c>
      <c r="DQ235" s="138" t="s">
        <v>1023</v>
      </c>
      <c r="DR235" s="133"/>
      <c r="DS235" s="186" t="s">
        <v>1275</v>
      </c>
      <c r="DT235" s="133">
        <v>9918</v>
      </c>
      <c r="DU235" s="138">
        <v>9918</v>
      </c>
      <c r="DV235" s="138">
        <v>292</v>
      </c>
      <c r="DW235" s="138">
        <v>152</v>
      </c>
      <c r="DX235" s="186" t="s">
        <v>1275</v>
      </c>
      <c r="DY235" s="138">
        <f>AK235*AN235*AM235*AL235/1000</f>
        <v>500.30632800000001</v>
      </c>
      <c r="DZ235" s="138">
        <f>AK235*AM235*AO235*AL235/1000</f>
        <v>909.00727199999983</v>
      </c>
      <c r="EA235" s="137"/>
      <c r="EB235" s="137"/>
      <c r="EC235" s="137"/>
      <c r="ED235" s="137"/>
      <c r="EE235" s="137"/>
      <c r="EF235" s="186" t="s">
        <v>1275</v>
      </c>
      <c r="EG235" s="137" t="s">
        <v>1023</v>
      </c>
      <c r="EH235" s="137" t="s">
        <v>1023</v>
      </c>
      <c r="EI235" s="137" t="s">
        <v>1023</v>
      </c>
      <c r="EJ235" s="137" t="s">
        <v>1023</v>
      </c>
      <c r="EK235" s="137" t="s">
        <v>1023</v>
      </c>
      <c r="EL235" s="137" t="s">
        <v>1023</v>
      </c>
      <c r="EM235" s="137" t="s">
        <v>1023</v>
      </c>
      <c r="EN235" s="137" t="s">
        <v>1023</v>
      </c>
      <c r="EO235" s="137" t="s">
        <v>1023</v>
      </c>
      <c r="EP235" s="137" t="s">
        <v>1023</v>
      </c>
      <c r="EQ235" s="137" t="s">
        <v>1023</v>
      </c>
      <c r="ER235" s="137" t="s">
        <v>1023</v>
      </c>
      <c r="ES235" s="137" t="s">
        <v>1023</v>
      </c>
      <c r="ET235" s="137" t="s">
        <v>1023</v>
      </c>
      <c r="EU235" s="137" t="s">
        <v>1023</v>
      </c>
      <c r="EV235" s="137" t="s">
        <v>1023</v>
      </c>
      <c r="EW235" s="137" t="s">
        <v>1023</v>
      </c>
      <c r="EX235" s="137" t="s">
        <v>1023</v>
      </c>
      <c r="EY235" s="137" t="s">
        <v>1023</v>
      </c>
      <c r="EZ235" s="137" t="s">
        <v>1023</v>
      </c>
      <c r="FA235" s="137" t="s">
        <v>1023</v>
      </c>
      <c r="FB235" s="186" t="s">
        <v>1275</v>
      </c>
      <c r="FC235" s="137"/>
      <c r="FD235" s="137"/>
      <c r="FE235" s="137"/>
      <c r="FF235" s="137"/>
      <c r="FG235" s="137"/>
      <c r="FH235" s="190"/>
      <c r="FI235" s="190"/>
      <c r="FJ235" s="381" t="s">
        <v>342</v>
      </c>
      <c r="FK235" s="327" t="s">
        <v>1658</v>
      </c>
      <c r="FL235" s="327" t="s">
        <v>1659</v>
      </c>
      <c r="FM235" s="327" t="s">
        <v>1659</v>
      </c>
      <c r="FN235" s="327" t="s">
        <v>86</v>
      </c>
      <c r="FO235" s="327" t="s">
        <v>1662</v>
      </c>
      <c r="FP235" s="327" t="s">
        <v>1665</v>
      </c>
      <c r="FQ235" s="327" t="s">
        <v>1659</v>
      </c>
      <c r="FR235" s="327" t="s">
        <v>1662</v>
      </c>
      <c r="FS235" s="327" t="s">
        <v>86</v>
      </c>
      <c r="FT235" s="327" t="s">
        <v>86</v>
      </c>
      <c r="FU235" s="327" t="s">
        <v>33</v>
      </c>
      <c r="FV235" s="327" t="s">
        <v>33</v>
      </c>
      <c r="FW235" s="327" t="s">
        <v>1659</v>
      </c>
      <c r="FX235" s="327" t="s">
        <v>1661</v>
      </c>
      <c r="FY235" s="327" t="s">
        <v>1662</v>
      </c>
      <c r="FZ235" s="327" t="s">
        <v>1658</v>
      </c>
      <c r="GA235" s="327" t="s">
        <v>33</v>
      </c>
      <c r="GB235" s="327" t="s">
        <v>33</v>
      </c>
      <c r="GC235" s="327" t="s">
        <v>1662</v>
      </c>
      <c r="GD235" s="327" t="s">
        <v>1663</v>
      </c>
      <c r="GE235" s="327" t="s">
        <v>1660</v>
      </c>
      <c r="GF235" s="327" t="s">
        <v>1659</v>
      </c>
      <c r="GG235" s="327" t="s">
        <v>1664</v>
      </c>
      <c r="GH235" s="327" t="s">
        <v>33</v>
      </c>
      <c r="GI235" s="327" t="s">
        <v>86</v>
      </c>
      <c r="GJ235" s="327" t="s">
        <v>33</v>
      </c>
      <c r="GK235" s="327" t="s">
        <v>1663</v>
      </c>
      <c r="GL235" s="327" t="s">
        <v>86</v>
      </c>
      <c r="GM235" s="327" t="s">
        <v>1663</v>
      </c>
      <c r="GN235" s="327" t="s">
        <v>1659</v>
      </c>
      <c r="GO235" s="327" t="s">
        <v>1658</v>
      </c>
      <c r="GP235" s="327" t="s">
        <v>33</v>
      </c>
      <c r="GQ235" s="327" t="s">
        <v>33</v>
      </c>
      <c r="GR235" s="327" t="s">
        <v>1664</v>
      </c>
      <c r="GS235" s="327" t="s">
        <v>1659</v>
      </c>
      <c r="GT235" s="327" t="s">
        <v>86</v>
      </c>
      <c r="GU235" s="327" t="s">
        <v>1662</v>
      </c>
      <c r="GV235" s="327" t="s">
        <v>1662</v>
      </c>
      <c r="GW235" s="327" t="s">
        <v>1662</v>
      </c>
      <c r="GX235" s="327" t="s">
        <v>1660</v>
      </c>
      <c r="GY235" s="327" t="s">
        <v>1662</v>
      </c>
      <c r="GZ235" s="372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 s="5"/>
      <c r="HP235" s="17"/>
      <c r="HQ235" s="23"/>
      <c r="HR235" s="23"/>
      <c r="HS235" s="23"/>
      <c r="HT235" s="17"/>
      <c r="HU235" s="17"/>
      <c r="HV235" s="24"/>
      <c r="HW235" s="24"/>
      <c r="HX235" s="24"/>
      <c r="HY235" s="24"/>
      <c r="HZ235" s="24"/>
      <c r="IA235" s="24"/>
      <c r="IB235" s="24"/>
      <c r="IC235" s="24"/>
      <c r="ID235" s="24"/>
      <c r="IE235" s="24"/>
      <c r="IF235" s="24"/>
      <c r="IG235" s="24"/>
      <c r="IH235" s="24"/>
      <c r="II235" s="24"/>
      <c r="IJ235" s="24"/>
      <c r="IK235" s="24"/>
      <c r="IL235" s="24"/>
      <c r="IM235" s="24"/>
      <c r="IN235" s="25"/>
      <c r="IO235" s="25"/>
      <c r="IP235" s="294"/>
      <c r="IQ235" s="24"/>
      <c r="IR235" s="24"/>
      <c r="IS235" s="170"/>
      <c r="IT235" s="170"/>
      <c r="IU235"/>
      <c r="IV235" s="274"/>
      <c r="IW235" s="170"/>
      <c r="IX235" s="170"/>
      <c r="IY235"/>
      <c r="IZ235"/>
      <c r="JA235" s="170"/>
      <c r="JB235" s="170"/>
      <c r="JC235" s="170"/>
      <c r="JD235" s="170"/>
      <c r="JE235"/>
      <c r="JF235"/>
      <c r="JG235"/>
      <c r="JH235"/>
      <c r="JI235" s="170"/>
      <c r="JJ235"/>
      <c r="JK235"/>
      <c r="JL235"/>
      <c r="JM235" s="279"/>
      <c r="JN235"/>
      <c r="JO235"/>
      <c r="JP235"/>
      <c r="JQ235"/>
      <c r="JR235" s="170"/>
      <c r="JS235" s="170"/>
      <c r="JT235" s="170"/>
      <c r="JU235" s="282"/>
      <c r="JV235" s="170"/>
      <c r="JW235" s="170"/>
      <c r="JX235"/>
      <c r="JY235" s="170"/>
      <c r="JZ235" s="170"/>
      <c r="KA235" s="170"/>
      <c r="KB235" s="170"/>
      <c r="KC235" s="170"/>
      <c r="KD235" s="170"/>
      <c r="KE235"/>
    </row>
    <row r="236" spans="1:291" s="4" customFormat="1" x14ac:dyDescent="0.25">
      <c r="A236" s="311"/>
      <c r="B236" s="15" t="s">
        <v>1482</v>
      </c>
      <c r="C236" s="17" t="s">
        <v>339</v>
      </c>
      <c r="D236" s="26" t="s">
        <v>340</v>
      </c>
      <c r="E236" s="88">
        <v>43355</v>
      </c>
      <c r="F236" s="23"/>
      <c r="G236" s="94"/>
      <c r="H236" s="51"/>
      <c r="I236" s="377">
        <v>0</v>
      </c>
      <c r="J236" s="20">
        <v>44810</v>
      </c>
      <c r="K236" s="100">
        <f>DATEDIF(E236, J236, "m")</f>
        <v>47</v>
      </c>
      <c r="L236" s="121">
        <v>3</v>
      </c>
      <c r="M236" s="4" t="s">
        <v>343</v>
      </c>
      <c r="N236" s="19">
        <v>334</v>
      </c>
      <c r="O236" s="22">
        <v>4</v>
      </c>
      <c r="P236" s="16">
        <v>3</v>
      </c>
      <c r="Q236" s="11"/>
      <c r="R236" s="11"/>
      <c r="S236" s="11"/>
      <c r="T236" s="145">
        <v>17977</v>
      </c>
      <c r="U236" s="130"/>
      <c r="V236" s="130" t="s">
        <v>1054</v>
      </c>
      <c r="W236" s="130" t="s">
        <v>1027</v>
      </c>
      <c r="X236" s="129">
        <v>480916412</v>
      </c>
      <c r="Y236" s="129">
        <f ca="1">ROUNDDOWN(YEARFRAC(DATE(IF(VALUE(LEFT(X236,2))&lt;VALUE(RIGHT(YEAR(TODAY()),2)),"20","19")&amp;LEFT(X236,2),IF(VALUE(MID(X236,3,1))&gt;4,MID(X236,3,2)-50,MID(X236,3,2)),MID(X236,5,2)),Z236,1),0)</f>
        <v>73</v>
      </c>
      <c r="Z236" s="132">
        <v>44810</v>
      </c>
      <c r="AA236" s="129">
        <v>3</v>
      </c>
      <c r="AB236" s="133">
        <f>DATEDIF(_xlfn.MINIFS(Z:Z,X:X,X236), Z236,  "m")</f>
        <v>21</v>
      </c>
      <c r="AC236" s="134" t="s">
        <v>53</v>
      </c>
      <c r="AD236" s="135" t="s">
        <v>1025</v>
      </c>
      <c r="AE236" s="136" t="s">
        <v>75</v>
      </c>
      <c r="AF236" s="185">
        <v>24.5</v>
      </c>
      <c r="AG236" s="185">
        <v>10.8</v>
      </c>
      <c r="AH236" s="185">
        <v>61.9</v>
      </c>
      <c r="AI236" s="185">
        <v>2.5</v>
      </c>
      <c r="AJ236" s="185">
        <v>0.3</v>
      </c>
      <c r="AK236" s="185">
        <v>6.74</v>
      </c>
      <c r="AL236" s="133">
        <v>20</v>
      </c>
      <c r="AM236" s="137">
        <v>78.900000000000006</v>
      </c>
      <c r="AN236" s="137">
        <v>38.4</v>
      </c>
      <c r="AO236" s="137">
        <v>61.6</v>
      </c>
      <c r="AP236" s="137">
        <f>AN236/AO236</f>
        <v>0.62337662337662336</v>
      </c>
      <c r="AQ236" s="137">
        <v>16.899999999999999</v>
      </c>
      <c r="AR236" s="137">
        <v>2.34</v>
      </c>
      <c r="AS236" s="137">
        <v>1.99</v>
      </c>
      <c r="AT236" s="137">
        <v>36</v>
      </c>
      <c r="AU236" s="137">
        <v>11.2</v>
      </c>
      <c r="AV236" s="137">
        <v>3.45</v>
      </c>
      <c r="AW236" s="137">
        <v>5.94</v>
      </c>
      <c r="AX236" s="137">
        <v>47.4</v>
      </c>
      <c r="AY236" s="137">
        <v>33.4</v>
      </c>
      <c r="AZ236" s="137">
        <v>13.2</v>
      </c>
      <c r="BA236" s="137">
        <v>17.3</v>
      </c>
      <c r="BB236" s="137">
        <v>14.2</v>
      </c>
      <c r="BC236" s="137">
        <v>65.599999999999994</v>
      </c>
      <c r="BD236" s="137">
        <v>0.18</v>
      </c>
      <c r="BE236" s="137">
        <v>2.64</v>
      </c>
      <c r="BF236" s="137">
        <f>DL236+DN236</f>
        <v>33.01</v>
      </c>
      <c r="BG236" s="137">
        <v>29.6</v>
      </c>
      <c r="BH236" s="138">
        <v>1022</v>
      </c>
      <c r="BI236" s="137">
        <v>16.100000000000001</v>
      </c>
      <c r="BJ236" s="137">
        <v>26</v>
      </c>
      <c r="BK236" s="137">
        <v>6.78</v>
      </c>
      <c r="BL236" s="137">
        <v>38.6</v>
      </c>
      <c r="BM236" s="139">
        <v>0</v>
      </c>
      <c r="BN236" s="137">
        <v>12.3</v>
      </c>
      <c r="BO236" s="137">
        <v>86.94</v>
      </c>
      <c r="BP236" s="137">
        <v>8.24</v>
      </c>
      <c r="BQ236" s="137">
        <v>4.78</v>
      </c>
      <c r="BR236" s="138">
        <v>10703</v>
      </c>
      <c r="BS236" s="138">
        <v>4693</v>
      </c>
      <c r="BT236" s="137">
        <v>49.9</v>
      </c>
      <c r="BU236" s="137">
        <v>14.4</v>
      </c>
      <c r="BV236" s="137">
        <f>100-AL236-BN236-CB236-CC236</f>
        <v>65.100000000000009</v>
      </c>
      <c r="BW236" s="138">
        <v>3905</v>
      </c>
      <c r="BX236" s="137">
        <v>17.7</v>
      </c>
      <c r="BY236" s="137">
        <v>89.5</v>
      </c>
      <c r="BZ236" s="138">
        <v>3048</v>
      </c>
      <c r="CA236" s="138">
        <v>15447.300000000001</v>
      </c>
      <c r="CB236" s="137">
        <v>2.2999999999999998</v>
      </c>
      <c r="CC236" s="137">
        <v>0.3</v>
      </c>
      <c r="CD236" s="186" t="s">
        <v>1275</v>
      </c>
      <c r="CE236" s="186">
        <f>AL236+BN236+BV236+CC236+CB236</f>
        <v>100</v>
      </c>
      <c r="CF236" s="186" t="s">
        <v>1275</v>
      </c>
      <c r="CG236" s="186">
        <f>AM236+BI236+BE236+(DC236*100/AL236)+(CC236*100/AL236)</f>
        <v>99.21</v>
      </c>
      <c r="CH236" s="137">
        <v>3.06</v>
      </c>
      <c r="CI236" s="137">
        <v>4.88</v>
      </c>
      <c r="CJ236" s="137">
        <v>53.9</v>
      </c>
      <c r="CK236" s="138">
        <f>CJ236*BI236*AL236*AK236/1000</f>
        <v>116.97809200000002</v>
      </c>
      <c r="CL236" s="137">
        <v>24.7</v>
      </c>
      <c r="CM236" s="137">
        <v>24.9</v>
      </c>
      <c r="CN236" s="186" t="s">
        <v>1275</v>
      </c>
      <c r="CO236" s="137">
        <v>0.94</v>
      </c>
      <c r="CP236" s="137">
        <v>3.42</v>
      </c>
      <c r="CQ236" s="137">
        <v>28.3</v>
      </c>
      <c r="CR236" s="137">
        <v>36.5</v>
      </c>
      <c r="CS236" s="137">
        <v>15.4</v>
      </c>
      <c r="CT236" s="137">
        <v>19.8</v>
      </c>
      <c r="CU236" s="137">
        <v>64.400000000000006</v>
      </c>
      <c r="CV236" s="137">
        <v>0</v>
      </c>
      <c r="CW236" s="137"/>
      <c r="CX236" s="186" t="s">
        <v>1275</v>
      </c>
      <c r="CY236" s="133">
        <v>14079</v>
      </c>
      <c r="CZ236" s="137">
        <v>6.8</v>
      </c>
      <c r="DA236" s="137">
        <v>15.7</v>
      </c>
      <c r="DB236" s="186" t="s">
        <v>1275</v>
      </c>
      <c r="DC236" s="139">
        <v>1.4E-2</v>
      </c>
      <c r="DD236" s="138">
        <v>11585</v>
      </c>
      <c r="DE236" s="137">
        <v>22.5</v>
      </c>
      <c r="DF236" s="137">
        <v>13.6</v>
      </c>
      <c r="DG236" s="137">
        <v>4.45</v>
      </c>
      <c r="DH236" s="137">
        <f>DG236-CC236</f>
        <v>4.1500000000000004</v>
      </c>
      <c r="DI236" s="137">
        <v>36.4</v>
      </c>
      <c r="DJ236" s="186" t="s">
        <v>1275</v>
      </c>
      <c r="DK236" s="137">
        <v>1.38</v>
      </c>
      <c r="DL236" s="137">
        <v>29.8</v>
      </c>
      <c r="DM236" s="137">
        <v>65.599999999999994</v>
      </c>
      <c r="DN236" s="137">
        <v>3.21</v>
      </c>
      <c r="DO236" s="137">
        <v>4.84</v>
      </c>
      <c r="DP236" s="137">
        <v>91.7</v>
      </c>
      <c r="DQ236" s="138">
        <v>2888</v>
      </c>
      <c r="DR236" s="133"/>
      <c r="DS236" s="186" t="s">
        <v>1275</v>
      </c>
      <c r="DT236" s="138">
        <v>8801.6806722689071</v>
      </c>
      <c r="DU236" s="138">
        <v>15711</v>
      </c>
      <c r="DV236" s="138">
        <v>1818</v>
      </c>
      <c r="DW236" s="138">
        <v>686</v>
      </c>
      <c r="DX236" s="186" t="s">
        <v>1275</v>
      </c>
      <c r="DY236" s="138">
        <f>AK236*AN236*AM236*AL236/1000</f>
        <v>408.41164800000001</v>
      </c>
      <c r="DZ236" s="138">
        <f>AK236*AM236*AO236*AL236/1000</f>
        <v>655.1603520000001</v>
      </c>
      <c r="EA236" s="137"/>
      <c r="EB236" s="137"/>
      <c r="EC236" s="137"/>
      <c r="ED236" s="137"/>
      <c r="EE236" s="137"/>
      <c r="EF236" s="186" t="s">
        <v>1275</v>
      </c>
      <c r="EG236" s="137" t="s">
        <v>1023</v>
      </c>
      <c r="EH236" s="137" t="s">
        <v>1023</v>
      </c>
      <c r="EI236" s="137" t="s">
        <v>1023</v>
      </c>
      <c r="EJ236" s="137" t="s">
        <v>1023</v>
      </c>
      <c r="EK236" s="137" t="s">
        <v>1023</v>
      </c>
      <c r="EL236" s="137" t="s">
        <v>1023</v>
      </c>
      <c r="EM236" s="137" t="s">
        <v>1023</v>
      </c>
      <c r="EN236" s="137" t="s">
        <v>1023</v>
      </c>
      <c r="EO236" s="137" t="s">
        <v>1023</v>
      </c>
      <c r="EP236" s="137" t="s">
        <v>1023</v>
      </c>
      <c r="EQ236" s="137" t="s">
        <v>1023</v>
      </c>
      <c r="ER236" s="137" t="s">
        <v>1023</v>
      </c>
      <c r="ES236" s="137" t="s">
        <v>1023</v>
      </c>
      <c r="ET236" s="137" t="s">
        <v>1023</v>
      </c>
      <c r="EU236" s="137" t="s">
        <v>1023</v>
      </c>
      <c r="EV236" s="137" t="s">
        <v>1023</v>
      </c>
      <c r="EW236" s="137" t="s">
        <v>1023</v>
      </c>
      <c r="EX236" s="137" t="s">
        <v>1023</v>
      </c>
      <c r="EY236" s="137" t="s">
        <v>1023</v>
      </c>
      <c r="EZ236" s="137" t="s">
        <v>1023</v>
      </c>
      <c r="FA236" s="137" t="s">
        <v>1023</v>
      </c>
      <c r="FB236" s="186" t="s">
        <v>1275</v>
      </c>
      <c r="FC236" s="137"/>
      <c r="FD236" s="137"/>
      <c r="FE236" s="137"/>
      <c r="FF236" s="137"/>
      <c r="FG236" s="137"/>
      <c r="FH236" s="190"/>
      <c r="FI236" s="190"/>
      <c r="FJ236" s="382"/>
      <c r="FK236" s="327"/>
      <c r="FL236" s="327"/>
      <c r="FM236" s="327"/>
      <c r="FN236" s="327"/>
      <c r="FO236" s="327"/>
      <c r="FP236" s="327"/>
      <c r="FQ236" s="327"/>
      <c r="FR236" s="327"/>
      <c r="FS236" s="327"/>
      <c r="FT236" s="327"/>
      <c r="FU236" s="327"/>
      <c r="FV236" s="327"/>
      <c r="FW236" s="327"/>
      <c r="FX236" s="327"/>
      <c r="FY236" s="327"/>
      <c r="FZ236" s="327"/>
      <c r="GA236" s="327"/>
      <c r="GB236" s="327"/>
      <c r="GC236" s="327"/>
      <c r="GD236" s="327"/>
      <c r="GE236" s="327"/>
      <c r="GF236" s="327"/>
      <c r="GG236" s="327"/>
      <c r="GH236" s="327"/>
      <c r="GI236" s="327"/>
      <c r="GJ236" s="327"/>
      <c r="GK236" s="327"/>
      <c r="GL236" s="327"/>
      <c r="GM236" s="327"/>
      <c r="GN236" s="327"/>
      <c r="GO236" s="327"/>
      <c r="GP236" s="327"/>
      <c r="GQ236" s="327"/>
      <c r="GR236" s="327"/>
      <c r="GS236" s="327"/>
      <c r="GT236" s="327"/>
      <c r="GU236" s="327"/>
      <c r="GV236" s="327"/>
      <c r="GW236" s="327"/>
      <c r="GX236" s="327"/>
      <c r="GY236" s="327"/>
      <c r="GZ236" s="372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 s="5"/>
      <c r="HP236" s="17"/>
      <c r="HQ236" s="23"/>
      <c r="HR236" s="23"/>
      <c r="HS236" s="23"/>
      <c r="HT236" s="17"/>
      <c r="HU236" s="17"/>
      <c r="HV236" s="24"/>
      <c r="HW236" s="24"/>
      <c r="HX236" s="24"/>
      <c r="HY236" s="24"/>
      <c r="HZ236" s="24"/>
      <c r="IA236" s="24"/>
      <c r="IB236" s="24"/>
      <c r="IC236" s="24"/>
      <c r="ID236" s="24"/>
      <c r="IE236" s="24"/>
      <c r="IF236" s="24"/>
      <c r="IG236" s="24"/>
      <c r="IH236" s="24"/>
      <c r="II236" s="24"/>
      <c r="IJ236" s="24"/>
      <c r="IK236" s="24"/>
      <c r="IL236" s="24"/>
      <c r="IM236" s="24"/>
      <c r="IN236" s="25"/>
      <c r="IO236" s="25"/>
      <c r="IP236" s="294"/>
      <c r="IQ236" s="24"/>
      <c r="IR236" s="24"/>
      <c r="IS236" s="170"/>
      <c r="IT236" s="170"/>
      <c r="IU236"/>
      <c r="IV236" s="274"/>
      <c r="IW236" s="170"/>
      <c r="IX236" s="170"/>
      <c r="IY236"/>
      <c r="IZ236"/>
      <c r="JA236" s="170"/>
      <c r="JB236" s="170"/>
      <c r="JC236" s="170"/>
      <c r="JD236" s="170"/>
      <c r="JE236"/>
      <c r="JF236"/>
      <c r="JG236"/>
      <c r="JH236"/>
      <c r="JI236" s="170"/>
      <c r="JJ236"/>
      <c r="JK236"/>
      <c r="JL236"/>
      <c r="JM236" s="279"/>
      <c r="JN236"/>
      <c r="JO236"/>
      <c r="JP236"/>
      <c r="JQ236"/>
      <c r="JR236" s="170"/>
      <c r="JS236" s="170"/>
      <c r="JT236" s="170"/>
      <c r="JU236" s="282"/>
      <c r="JV236" s="170"/>
      <c r="JW236" s="170"/>
      <c r="JX236"/>
      <c r="JY236" s="170"/>
      <c r="JZ236" s="170"/>
      <c r="KA236" s="170"/>
      <c r="KB236" s="170"/>
      <c r="KC236" s="170"/>
      <c r="KD236" s="170"/>
      <c r="KE236"/>
    </row>
    <row r="237" spans="1:291" s="4" customFormat="1" x14ac:dyDescent="0.25">
      <c r="A237" s="311"/>
      <c r="B237" s="15"/>
      <c r="C237" s="17"/>
      <c r="D237" s="26"/>
      <c r="E237" s="90"/>
      <c r="F237" s="23"/>
      <c r="G237" s="94"/>
      <c r="H237" s="51"/>
      <c r="I237" s="377"/>
      <c r="J237" s="20"/>
      <c r="K237" s="100"/>
      <c r="L237" s="85"/>
      <c r="N237" s="19"/>
      <c r="O237" s="22"/>
      <c r="P237" s="16"/>
      <c r="Q237" s="11"/>
      <c r="R237" s="11"/>
      <c r="S237" s="11"/>
      <c r="T237" s="145"/>
      <c r="U237" s="130"/>
      <c r="V237" s="130"/>
      <c r="W237" s="130"/>
      <c r="X237" s="129"/>
      <c r="Y237" s="129"/>
      <c r="Z237" s="132"/>
      <c r="AA237" s="129"/>
      <c r="AB237" s="133"/>
      <c r="AC237" s="134"/>
      <c r="AD237" s="135"/>
      <c r="AE237" s="136"/>
      <c r="AF237" s="220"/>
      <c r="AG237" s="220"/>
      <c r="AH237" s="220"/>
      <c r="AI237" s="220"/>
      <c r="AJ237" s="220"/>
      <c r="AK237" s="220"/>
      <c r="AL237" s="133"/>
      <c r="AM237" s="137"/>
      <c r="AN237" s="137"/>
      <c r="AO237" s="137"/>
      <c r="AP237" s="137"/>
      <c r="AQ237" s="137"/>
      <c r="AR237" s="137"/>
      <c r="AS237" s="137"/>
      <c r="AT237" s="137"/>
      <c r="AU237" s="137"/>
      <c r="AV237" s="137"/>
      <c r="AW237" s="137"/>
      <c r="AX237" s="137"/>
      <c r="AY237" s="137"/>
      <c r="AZ237" s="137"/>
      <c r="BA237" s="137"/>
      <c r="BB237" s="137"/>
      <c r="BC237" s="137"/>
      <c r="BD237" s="137"/>
      <c r="BE237" s="137"/>
      <c r="BF237" s="137"/>
      <c r="BG237" s="137"/>
      <c r="BH237" s="138"/>
      <c r="BI237" s="137"/>
      <c r="BJ237" s="137"/>
      <c r="BK237" s="137"/>
      <c r="BL237" s="137"/>
      <c r="BM237" s="139"/>
      <c r="BN237" s="137"/>
      <c r="BO237" s="137"/>
      <c r="BP237" s="137"/>
      <c r="BQ237" s="137"/>
      <c r="BR237" s="138"/>
      <c r="BS237" s="138"/>
      <c r="BT237" s="137"/>
      <c r="BU237" s="137"/>
      <c r="BV237" s="137"/>
      <c r="BW237" s="138"/>
      <c r="BX237" s="137"/>
      <c r="BY237" s="137"/>
      <c r="BZ237" s="138"/>
      <c r="CA237" s="138"/>
      <c r="CB237" s="137"/>
      <c r="CC237" s="137"/>
      <c r="CD237" s="186"/>
      <c r="CE237" s="186"/>
      <c r="CF237" s="186"/>
      <c r="CG237" s="186"/>
      <c r="CH237" s="137"/>
      <c r="CI237" s="137"/>
      <c r="CJ237" s="137"/>
      <c r="CK237" s="138"/>
      <c r="CL237" s="137"/>
      <c r="CM237" s="137"/>
      <c r="CN237" s="186"/>
      <c r="CO237" s="137"/>
      <c r="CP237" s="137"/>
      <c r="CQ237" s="137"/>
      <c r="CR237" s="137"/>
      <c r="CS237" s="137"/>
      <c r="CT237" s="137"/>
      <c r="CU237" s="137"/>
      <c r="CV237" s="137"/>
      <c r="CW237" s="137"/>
      <c r="CX237" s="186"/>
      <c r="CY237" s="133"/>
      <c r="CZ237" s="137"/>
      <c r="DA237" s="137"/>
      <c r="DB237" s="186"/>
      <c r="DC237" s="139"/>
      <c r="DD237" s="138"/>
      <c r="DE237" s="137"/>
      <c r="DF237" s="137"/>
      <c r="DG237" s="137"/>
      <c r="DH237" s="137"/>
      <c r="DI237" s="137"/>
      <c r="DJ237" s="186"/>
      <c r="DK237" s="137"/>
      <c r="DL237" s="137"/>
      <c r="DM237" s="137"/>
      <c r="DN237" s="137"/>
      <c r="DO237" s="137"/>
      <c r="DP237" s="137"/>
      <c r="DQ237" s="138"/>
      <c r="DR237" s="133"/>
      <c r="DS237" s="186"/>
      <c r="DT237" s="138"/>
      <c r="DU237" s="138"/>
      <c r="DV237" s="138"/>
      <c r="DW237" s="138"/>
      <c r="DX237" s="186"/>
      <c r="DY237" s="138"/>
      <c r="DZ237" s="138"/>
      <c r="EA237" s="137"/>
      <c r="EB237" s="137"/>
      <c r="EC237" s="137"/>
      <c r="ED237" s="137"/>
      <c r="EE237" s="137"/>
      <c r="EF237" s="186"/>
      <c r="EG237" s="137"/>
      <c r="EH237" s="137"/>
      <c r="EI237" s="137"/>
      <c r="EJ237" s="137"/>
      <c r="EK237" s="137"/>
      <c r="EL237" s="137"/>
      <c r="EM237" s="137"/>
      <c r="EN237" s="137"/>
      <c r="EO237" s="137"/>
      <c r="EP237" s="137"/>
      <c r="EQ237" s="137"/>
      <c r="ER237" s="137"/>
      <c r="ES237" s="137"/>
      <c r="ET237" s="137"/>
      <c r="EU237" s="137"/>
      <c r="EV237" s="137"/>
      <c r="EW237" s="137"/>
      <c r="EX237" s="137"/>
      <c r="EY237" s="137"/>
      <c r="EZ237" s="137"/>
      <c r="FA237" s="137"/>
      <c r="FB237" s="186"/>
      <c r="FC237" s="137"/>
      <c r="FD237" s="137"/>
      <c r="FE237" s="137"/>
      <c r="FF237" s="137"/>
      <c r="FG237" s="137"/>
      <c r="FH237" s="190"/>
      <c r="FI237" s="190"/>
      <c r="FJ237" s="5"/>
      <c r="GZ237" s="372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 s="5"/>
      <c r="HP237" s="17"/>
      <c r="HQ237" s="23"/>
      <c r="HR237" s="23"/>
      <c r="HS237" s="23"/>
      <c r="HT237" s="17"/>
      <c r="HU237" s="17"/>
      <c r="HV237" s="24"/>
      <c r="HW237" s="24"/>
      <c r="HX237" s="24"/>
      <c r="HY237" s="24"/>
      <c r="HZ237" s="24"/>
      <c r="IA237" s="24"/>
      <c r="IB237" s="24"/>
      <c r="IC237" s="24"/>
      <c r="ID237" s="24"/>
      <c r="IE237" s="24"/>
      <c r="IF237" s="24"/>
      <c r="IG237" s="24"/>
      <c r="IH237" s="24"/>
      <c r="II237" s="24"/>
      <c r="IJ237" s="24"/>
      <c r="IK237" s="24"/>
      <c r="IL237" s="24"/>
      <c r="IM237" s="24"/>
      <c r="IN237" s="25"/>
      <c r="IO237" s="25"/>
      <c r="IP237" s="294"/>
      <c r="IQ237" s="24"/>
      <c r="IR237" s="24"/>
      <c r="IS237" s="170"/>
      <c r="IT237" s="170"/>
      <c r="IU237"/>
      <c r="IV237" s="274"/>
      <c r="IW237" s="170"/>
      <c r="IX237" s="170"/>
      <c r="IY237"/>
      <c r="IZ237"/>
      <c r="JA237" s="170"/>
      <c r="JB237" s="170"/>
      <c r="JC237" s="170"/>
      <c r="JD237" s="170"/>
      <c r="JE237"/>
      <c r="JF237"/>
      <c r="JG237"/>
      <c r="JH237"/>
      <c r="JI237" s="170"/>
      <c r="JJ237"/>
      <c r="JK237"/>
      <c r="JL237"/>
      <c r="JM237" s="279"/>
      <c r="JN237"/>
      <c r="JO237"/>
      <c r="JP237"/>
      <c r="JQ237"/>
      <c r="JR237" s="170"/>
      <c r="JS237" s="170"/>
      <c r="JT237" s="170"/>
      <c r="JU237" s="282"/>
      <c r="JV237" s="170"/>
      <c r="JW237" s="170"/>
      <c r="JX237"/>
      <c r="JY237" s="170"/>
      <c r="JZ237" s="170"/>
      <c r="KA237" s="170"/>
      <c r="KB237" s="170"/>
      <c r="KC237" s="170"/>
      <c r="KD237" s="170"/>
      <c r="KE237"/>
    </row>
    <row r="238" spans="1:291" s="4" customFormat="1" x14ac:dyDescent="0.25">
      <c r="A238" s="311"/>
      <c r="B238" s="15" t="s">
        <v>1484</v>
      </c>
      <c r="C238" s="17" t="s">
        <v>344</v>
      </c>
      <c r="D238" s="26" t="s">
        <v>345</v>
      </c>
      <c r="E238" s="88">
        <v>44147</v>
      </c>
      <c r="F238" s="27">
        <v>44343</v>
      </c>
      <c r="G238" s="94">
        <f>DATEDIF(E238, F238, "m")</f>
        <v>6</v>
      </c>
      <c r="H238" s="16">
        <v>1</v>
      </c>
      <c r="I238" s="377">
        <v>0</v>
      </c>
      <c r="J238" s="20">
        <v>44343</v>
      </c>
      <c r="K238" s="100">
        <f>DATEDIF(E238, J238, "m")</f>
        <v>6</v>
      </c>
      <c r="L238" s="121">
        <v>1</v>
      </c>
      <c r="M238" s="4" t="s">
        <v>346</v>
      </c>
      <c r="N238" s="19">
        <v>156</v>
      </c>
      <c r="O238" s="22">
        <v>2</v>
      </c>
      <c r="P238" s="16">
        <v>3</v>
      </c>
      <c r="Q238" s="121"/>
      <c r="R238" s="11"/>
      <c r="S238" s="11">
        <v>8</v>
      </c>
      <c r="T238" s="145">
        <v>15344</v>
      </c>
      <c r="U238" s="130" t="s">
        <v>1055</v>
      </c>
      <c r="V238" s="130" t="s">
        <v>1055</v>
      </c>
      <c r="W238" s="130" t="s">
        <v>1056</v>
      </c>
      <c r="X238" s="129">
        <v>6907105843</v>
      </c>
      <c r="Y238" s="129">
        <f ca="1">ROUNDDOWN(YEARFRAC(DATE(IF(VALUE(LEFT(X238,2))&lt;VALUE(RIGHT(YEAR(TODAY()),2)),"20","19")&amp;LEFT(X238,2),IF(VALUE(MID(X238,3,1))&gt;4,MID(X238,3,2)-50,MID(X238,3,2)),MID(X238,5,2)),Z238,1),0)</f>
        <v>51</v>
      </c>
      <c r="Z238" s="132">
        <v>44343</v>
      </c>
      <c r="AA238" s="129">
        <v>1</v>
      </c>
      <c r="AB238" s="133">
        <v>0</v>
      </c>
      <c r="AC238" s="134" t="s">
        <v>53</v>
      </c>
      <c r="AD238" s="135" t="s">
        <v>1022</v>
      </c>
      <c r="AE238" s="136"/>
      <c r="AF238" s="185">
        <v>17</v>
      </c>
      <c r="AG238" s="185">
        <v>6</v>
      </c>
      <c r="AH238" s="185">
        <v>74.099999999999994</v>
      </c>
      <c r="AI238" s="185">
        <v>2</v>
      </c>
      <c r="AJ238" s="185">
        <v>0.9</v>
      </c>
      <c r="AK238" s="185">
        <v>11.23</v>
      </c>
      <c r="AL238" s="133">
        <v>11.7</v>
      </c>
      <c r="AM238" s="137">
        <v>54.9</v>
      </c>
      <c r="AN238" s="137">
        <v>71.2</v>
      </c>
      <c r="AO238" s="137">
        <v>28.8</v>
      </c>
      <c r="AP238" s="137">
        <f>AN238/AO238</f>
        <v>2.4722222222222223</v>
      </c>
      <c r="AQ238" s="137">
        <v>1.54</v>
      </c>
      <c r="AR238" s="137">
        <v>2.74</v>
      </c>
      <c r="AS238" s="137">
        <v>4.87</v>
      </c>
      <c r="AT238" s="137">
        <v>8.25</v>
      </c>
      <c r="AU238" s="137">
        <v>5.38</v>
      </c>
      <c r="AV238" s="137">
        <v>25.8</v>
      </c>
      <c r="AW238" s="137">
        <v>40.1</v>
      </c>
      <c r="AX238" s="137">
        <v>29.6</v>
      </c>
      <c r="AY238" s="137">
        <v>25.8</v>
      </c>
      <c r="AZ238" s="137">
        <v>4.53</v>
      </c>
      <c r="BA238" s="137">
        <v>18.2</v>
      </c>
      <c r="BB238" s="137">
        <v>22.9</v>
      </c>
      <c r="BC238" s="137">
        <v>38.4</v>
      </c>
      <c r="BD238" s="137">
        <v>0.23</v>
      </c>
      <c r="BE238" s="137">
        <v>10.6</v>
      </c>
      <c r="BF238" s="137">
        <f>DL238+DN238</f>
        <v>31.25</v>
      </c>
      <c r="BG238" s="137">
        <v>20.2</v>
      </c>
      <c r="BH238" s="138">
        <v>4863</v>
      </c>
      <c r="BI238" s="137">
        <v>24.3</v>
      </c>
      <c r="BJ238" s="137">
        <v>41.2</v>
      </c>
      <c r="BK238" s="137">
        <v>21.8</v>
      </c>
      <c r="BL238" s="137">
        <v>40.1</v>
      </c>
      <c r="BM238" s="139">
        <v>0.14000000000000001</v>
      </c>
      <c r="BN238" s="137">
        <v>5.7</v>
      </c>
      <c r="BO238" s="137">
        <v>89.08</v>
      </c>
      <c r="BP238" s="137">
        <v>5.05</v>
      </c>
      <c r="BQ238" s="137">
        <v>5.86</v>
      </c>
      <c r="BR238" s="138">
        <v>3619</v>
      </c>
      <c r="BS238" s="138">
        <f>CY238/9</f>
        <v>3210.2222222222222</v>
      </c>
      <c r="BT238" s="137">
        <v>66.099999999999994</v>
      </c>
      <c r="BU238" s="137">
        <v>3.46</v>
      </c>
      <c r="BV238" s="137">
        <v>79.2</v>
      </c>
      <c r="BW238" s="138">
        <v>1451</v>
      </c>
      <c r="BX238" s="137">
        <v>6.07</v>
      </c>
      <c r="BY238" s="137">
        <v>85.1</v>
      </c>
      <c r="BZ238" s="138">
        <v>3893</v>
      </c>
      <c r="CA238" s="138">
        <v>9268</v>
      </c>
      <c r="CB238" s="137">
        <v>2.09</v>
      </c>
      <c r="CC238" s="137">
        <v>1.34</v>
      </c>
      <c r="CD238" s="186" t="s">
        <v>1275</v>
      </c>
      <c r="CE238" s="186">
        <f>AL238+BN238+BV238+CC238+CB238</f>
        <v>100.03</v>
      </c>
      <c r="CF238" s="186" t="s">
        <v>1275</v>
      </c>
      <c r="CG238" s="186">
        <f>AM238+BI238+BE238+(DC238*100/AL238)+(CC238*100/AL238)</f>
        <v>101.38119658119658</v>
      </c>
      <c r="CH238" s="137">
        <v>4.0599999999999996</v>
      </c>
      <c r="CI238" s="137">
        <f>CH238*100/AM238</f>
        <v>7.395264116575591</v>
      </c>
      <c r="CJ238" s="137">
        <v>25.1</v>
      </c>
      <c r="CK238" s="138">
        <f>CJ238*BI238*AL238*AK238/1000</f>
        <v>80.13931263000002</v>
      </c>
      <c r="CL238" s="137">
        <v>1.76</v>
      </c>
      <c r="CM238" s="137">
        <v>39.1</v>
      </c>
      <c r="CN238" s="186" t="s">
        <v>1275</v>
      </c>
      <c r="CO238" s="137">
        <v>0.21</v>
      </c>
      <c r="CP238" s="137">
        <v>1.54</v>
      </c>
      <c r="CQ238" s="137">
        <v>18.3</v>
      </c>
      <c r="CR238" s="137">
        <v>37.299999999999997</v>
      </c>
      <c r="CS238" s="137">
        <v>14.5</v>
      </c>
      <c r="CT238" s="137">
        <v>29.9</v>
      </c>
      <c r="CU238" s="137">
        <v>56.6</v>
      </c>
      <c r="CV238" s="137">
        <v>1.25</v>
      </c>
      <c r="CW238" s="137"/>
      <c r="CX238" s="186" t="s">
        <v>1275</v>
      </c>
      <c r="CY238" s="133">
        <v>28892</v>
      </c>
      <c r="CZ238" s="137">
        <v>1.32</v>
      </c>
      <c r="DA238" s="137">
        <v>26.6</v>
      </c>
      <c r="DB238" s="186" t="s">
        <v>1275</v>
      </c>
      <c r="DC238" s="139">
        <v>1.4999999999999999E-2</v>
      </c>
      <c r="DD238" s="138">
        <v>64764</v>
      </c>
      <c r="DE238" s="137">
        <v>21.6</v>
      </c>
      <c r="DF238" s="137">
        <v>22.9</v>
      </c>
      <c r="DG238" s="137">
        <v>5.4</v>
      </c>
      <c r="DH238" s="137">
        <f>DG238-CC238</f>
        <v>4.0600000000000005</v>
      </c>
      <c r="DI238" s="137">
        <v>5.89</v>
      </c>
      <c r="DJ238" s="186" t="s">
        <v>1275</v>
      </c>
      <c r="DK238" s="137">
        <v>0.22</v>
      </c>
      <c r="DL238" s="137">
        <v>31.1</v>
      </c>
      <c r="DM238" s="137">
        <v>68.5</v>
      </c>
      <c r="DN238" s="137">
        <v>0.15</v>
      </c>
      <c r="DO238" s="137">
        <v>30.8</v>
      </c>
      <c r="DP238" s="137">
        <v>99.7</v>
      </c>
      <c r="DQ238" s="138">
        <v>2279</v>
      </c>
      <c r="DR238" s="133"/>
      <c r="DS238" s="186" t="s">
        <v>1275</v>
      </c>
      <c r="DT238" s="133">
        <f>DU238*5</f>
        <v>5755</v>
      </c>
      <c r="DU238" s="138">
        <v>1151</v>
      </c>
      <c r="DV238" s="138">
        <v>604</v>
      </c>
      <c r="DW238" s="138">
        <v>350</v>
      </c>
      <c r="DX238" s="186" t="s">
        <v>1275</v>
      </c>
      <c r="DY238" s="138">
        <f>AK238*AN238*AM238*AL238/1000</f>
        <v>513.59165208000002</v>
      </c>
      <c r="DZ238" s="138">
        <f>AK238*AM238*AO238*AL238/1000</f>
        <v>207.74493791999998</v>
      </c>
      <c r="EA238" s="137"/>
      <c r="EB238" s="137"/>
      <c r="EC238" s="137"/>
      <c r="ED238" s="137"/>
      <c r="EE238" s="137"/>
      <c r="EF238" s="186" t="s">
        <v>1275</v>
      </c>
      <c r="EG238" s="137" t="s">
        <v>1023</v>
      </c>
      <c r="EH238" s="137" t="s">
        <v>1023</v>
      </c>
      <c r="EI238" s="137" t="s">
        <v>1023</v>
      </c>
      <c r="EJ238" s="137" t="s">
        <v>1023</v>
      </c>
      <c r="EK238" s="137" t="s">
        <v>1023</v>
      </c>
      <c r="EL238" s="137" t="s">
        <v>1023</v>
      </c>
      <c r="EM238" s="137" t="s">
        <v>1023</v>
      </c>
      <c r="EN238" s="137" t="s">
        <v>1023</v>
      </c>
      <c r="EO238" s="137" t="s">
        <v>1023</v>
      </c>
      <c r="EP238" s="137" t="s">
        <v>1023</v>
      </c>
      <c r="EQ238" s="137" t="s">
        <v>1023</v>
      </c>
      <c r="ER238" s="137" t="s">
        <v>1023</v>
      </c>
      <c r="ES238" s="137" t="s">
        <v>1023</v>
      </c>
      <c r="ET238" s="137" t="s">
        <v>1023</v>
      </c>
      <c r="EU238" s="137" t="s">
        <v>1023</v>
      </c>
      <c r="EV238" s="137" t="s">
        <v>1023</v>
      </c>
      <c r="EW238" s="137" t="s">
        <v>1023</v>
      </c>
      <c r="EX238" s="137" t="s">
        <v>1023</v>
      </c>
      <c r="EY238" s="137" t="s">
        <v>1023</v>
      </c>
      <c r="EZ238" s="137" t="s">
        <v>1023</v>
      </c>
      <c r="FA238" s="137" t="s">
        <v>1023</v>
      </c>
      <c r="FB238" s="186" t="s">
        <v>1275</v>
      </c>
      <c r="FC238" s="137"/>
      <c r="FD238" s="137"/>
      <c r="FE238" s="137"/>
      <c r="FF238" s="137"/>
      <c r="FG238" s="137"/>
      <c r="FH238" s="190"/>
      <c r="FI238" s="190"/>
      <c r="FJ238" s="380" t="s">
        <v>346</v>
      </c>
      <c r="FK238" t="s">
        <v>1658</v>
      </c>
      <c r="FL238" t="s">
        <v>1659</v>
      </c>
      <c r="FM238" t="s">
        <v>1665</v>
      </c>
      <c r="FN238" t="s">
        <v>1665</v>
      </c>
      <c r="FO238" t="s">
        <v>1662</v>
      </c>
      <c r="FP238" t="s">
        <v>1665</v>
      </c>
      <c r="FQ238" t="s">
        <v>1659</v>
      </c>
      <c r="FR238" t="s">
        <v>1662</v>
      </c>
      <c r="FS238" t="s">
        <v>86</v>
      </c>
      <c r="FT238" t="s">
        <v>1665</v>
      </c>
      <c r="FU238" t="s">
        <v>1663</v>
      </c>
      <c r="FV238" t="s">
        <v>1660</v>
      </c>
      <c r="FW238" t="s">
        <v>86</v>
      </c>
      <c r="FX238" t="s">
        <v>1661</v>
      </c>
      <c r="FY238" t="s">
        <v>1662</v>
      </c>
      <c r="FZ238" t="s">
        <v>1662</v>
      </c>
      <c r="GA238" t="s">
        <v>1663</v>
      </c>
      <c r="GB238" t="s">
        <v>1659</v>
      </c>
      <c r="GC238" t="s">
        <v>1660</v>
      </c>
      <c r="GD238" t="s">
        <v>1663</v>
      </c>
      <c r="GE238" t="s">
        <v>1662</v>
      </c>
      <c r="GF238" t="s">
        <v>1659</v>
      </c>
      <c r="GG238" t="s">
        <v>1664</v>
      </c>
      <c r="GH238" t="s">
        <v>33</v>
      </c>
      <c r="GI238" t="s">
        <v>1661</v>
      </c>
      <c r="GJ238" t="s">
        <v>1660</v>
      </c>
      <c r="GK238" t="s">
        <v>1663</v>
      </c>
      <c r="GL238" t="s">
        <v>86</v>
      </c>
      <c r="GM238" t="s">
        <v>1659</v>
      </c>
      <c r="GN238" t="s">
        <v>1666</v>
      </c>
      <c r="GO238" t="s">
        <v>1658</v>
      </c>
      <c r="GP238" t="s">
        <v>86</v>
      </c>
      <c r="GQ238" t="s">
        <v>33</v>
      </c>
      <c r="GR238" t="s">
        <v>1664</v>
      </c>
      <c r="GS238" t="s">
        <v>1659</v>
      </c>
      <c r="GT238" t="s">
        <v>1666</v>
      </c>
      <c r="GU238" t="s">
        <v>1662</v>
      </c>
      <c r="GV238" t="s">
        <v>33</v>
      </c>
      <c r="GW238" t="s">
        <v>1662</v>
      </c>
      <c r="GX238" t="s">
        <v>33</v>
      </c>
      <c r="GY238" t="s">
        <v>1662</v>
      </c>
      <c r="GZ238" s="371" t="s">
        <v>346</v>
      </c>
      <c r="HA238" s="369" t="s">
        <v>1723</v>
      </c>
      <c r="HB238" s="358">
        <v>0</v>
      </c>
      <c r="HC238" s="358">
        <v>0</v>
      </c>
      <c r="HD238" s="358">
        <v>0</v>
      </c>
      <c r="HE238" s="358">
        <v>1.4400000000000002</v>
      </c>
      <c r="HF238" s="356">
        <v>4.3499999999999996</v>
      </c>
      <c r="HG238" s="358">
        <v>0.97000000000000008</v>
      </c>
      <c r="HH238" s="358">
        <v>0</v>
      </c>
      <c r="HI238" s="358">
        <v>0</v>
      </c>
      <c r="HJ238" s="358">
        <v>0</v>
      </c>
      <c r="HK238" s="356">
        <v>1.39</v>
      </c>
      <c r="HL238" s="358">
        <v>0.31</v>
      </c>
      <c r="HM238" s="358">
        <v>0</v>
      </c>
      <c r="HN238" s="359">
        <v>1.8</v>
      </c>
      <c r="HO238" s="5" t="s">
        <v>347</v>
      </c>
      <c r="HP238" s="121">
        <v>51</v>
      </c>
      <c r="HQ238" s="27">
        <v>44147</v>
      </c>
      <c r="HR238" s="27"/>
      <c r="HS238" s="27">
        <v>44343</v>
      </c>
      <c r="HT238" s="121">
        <v>6</v>
      </c>
      <c r="HU238" s="121">
        <v>1</v>
      </c>
      <c r="HV238" s="28">
        <v>0</v>
      </c>
      <c r="HW238" s="28">
        <v>0</v>
      </c>
      <c r="HX238" s="28">
        <v>0</v>
      </c>
      <c r="HY238" s="28">
        <v>1</v>
      </c>
      <c r="HZ238" s="28">
        <v>1</v>
      </c>
      <c r="IA238" s="28">
        <v>0</v>
      </c>
      <c r="IB238" s="28">
        <v>0</v>
      </c>
      <c r="IC238" s="28">
        <v>0</v>
      </c>
      <c r="ID238" s="28">
        <v>0</v>
      </c>
      <c r="IE238" s="25" t="s">
        <v>69</v>
      </c>
      <c r="IF238" s="28">
        <v>0</v>
      </c>
      <c r="IG238" s="29"/>
      <c r="IH238" s="25"/>
      <c r="II238" s="28">
        <v>1</v>
      </c>
      <c r="IJ238" s="25" t="s">
        <v>79</v>
      </c>
      <c r="IK238" s="25" t="s">
        <v>80</v>
      </c>
      <c r="IL238" s="25"/>
      <c r="IM238" s="25">
        <v>0</v>
      </c>
      <c r="IN238" s="28">
        <v>0</v>
      </c>
      <c r="IO238" s="25"/>
      <c r="IP238" s="294" t="s">
        <v>1484</v>
      </c>
      <c r="IQ238" s="24" t="s">
        <v>1055</v>
      </c>
      <c r="IR238" s="24" t="s">
        <v>1056</v>
      </c>
      <c r="IS238" s="170" t="s">
        <v>55</v>
      </c>
      <c r="IT238" s="170">
        <v>1</v>
      </c>
      <c r="IU238"/>
      <c r="IV238" s="274">
        <v>44147</v>
      </c>
      <c r="IW238" s="170">
        <v>1969</v>
      </c>
      <c r="IX238" s="170">
        <v>2020</v>
      </c>
      <c r="IY238"/>
      <c r="IZ238"/>
      <c r="JA238" s="170">
        <v>51</v>
      </c>
      <c r="JB238" s="170"/>
      <c r="JC238" s="170" t="s">
        <v>1407</v>
      </c>
      <c r="JD238"/>
      <c r="JE238" s="170">
        <v>1</v>
      </c>
      <c r="JF238" s="276" t="s">
        <v>1485</v>
      </c>
      <c r="JG238"/>
      <c r="JH238"/>
      <c r="JI238" s="170">
        <v>1</v>
      </c>
      <c r="JJ238"/>
      <c r="JK238"/>
      <c r="JL238"/>
      <c r="JM238" s="279"/>
      <c r="JN238" t="s">
        <v>1411</v>
      </c>
      <c r="JO238" t="s">
        <v>1411</v>
      </c>
      <c r="JP238" t="s">
        <v>1412</v>
      </c>
      <c r="JQ238" t="s">
        <v>1420</v>
      </c>
      <c r="JR238" s="170">
        <v>0</v>
      </c>
      <c r="JS238" s="170">
        <v>1</v>
      </c>
      <c r="JT238" s="170">
        <v>0</v>
      </c>
      <c r="JU238" s="170">
        <v>1</v>
      </c>
      <c r="JV238" s="170">
        <v>0</v>
      </c>
      <c r="JW238" s="170">
        <v>0</v>
      </c>
      <c r="JX238"/>
      <c r="JY238" s="170">
        <v>0</v>
      </c>
      <c r="JZ238" s="170">
        <v>0</v>
      </c>
      <c r="KA238" s="170">
        <v>0</v>
      </c>
      <c r="KB238" s="170">
        <v>0</v>
      </c>
      <c r="KC238" s="170">
        <v>0</v>
      </c>
      <c r="KD238" s="170"/>
      <c r="KE238"/>
    </row>
    <row r="239" spans="1:291" s="4" customFormat="1" x14ac:dyDescent="0.25">
      <c r="A239" s="311"/>
      <c r="B239" s="15" t="s">
        <v>1484</v>
      </c>
      <c r="C239" s="17" t="s">
        <v>344</v>
      </c>
      <c r="D239" s="26" t="s">
        <v>345</v>
      </c>
      <c r="E239" s="88">
        <v>44147</v>
      </c>
      <c r="F239" s="27"/>
      <c r="G239" s="94"/>
      <c r="H239" s="16"/>
      <c r="I239" s="377">
        <v>0</v>
      </c>
      <c r="J239" s="20">
        <v>44705</v>
      </c>
      <c r="K239" s="100">
        <f>DATEDIF(E239, J239, "m")</f>
        <v>18</v>
      </c>
      <c r="L239" s="121">
        <v>2</v>
      </c>
      <c r="M239" s="4" t="s">
        <v>348</v>
      </c>
      <c r="N239" s="19">
        <v>62.5</v>
      </c>
      <c r="O239" s="22">
        <v>2</v>
      </c>
      <c r="P239" s="16">
        <v>3</v>
      </c>
      <c r="Q239" s="121"/>
      <c r="R239" s="11"/>
      <c r="S239" s="11"/>
      <c r="T239" s="145">
        <v>17432</v>
      </c>
      <c r="U239" s="130"/>
      <c r="V239" s="130" t="s">
        <v>1055</v>
      </c>
      <c r="W239" s="130" t="s">
        <v>1056</v>
      </c>
      <c r="X239" s="129">
        <v>6907105843</v>
      </c>
      <c r="Y239" s="129">
        <f ca="1">ROUNDDOWN(YEARFRAC(DATE(IF(VALUE(LEFT(X239,2))&lt;VALUE(RIGHT(YEAR(TODAY()),2)),"20","19")&amp;LEFT(X239,2),IF(VALUE(MID(X239,3,1))&gt;4,MID(X239,3,2)-50,MID(X239,3,2)),MID(X239,5,2)),Z239,1),0)</f>
        <v>52</v>
      </c>
      <c r="Z239" s="132">
        <v>44705</v>
      </c>
      <c r="AA239" s="129">
        <v>2</v>
      </c>
      <c r="AB239" s="133">
        <f>DATEDIF(_xlfn.MINIFS(Z:Z,X:X,X239), Z239,  "m")</f>
        <v>11</v>
      </c>
      <c r="AC239" s="134" t="s">
        <v>349</v>
      </c>
      <c r="AD239" s="135" t="s">
        <v>1025</v>
      </c>
      <c r="AE239" s="136" t="s">
        <v>65</v>
      </c>
      <c r="AF239" s="185">
        <v>29.5</v>
      </c>
      <c r="AG239" s="185">
        <v>11.4</v>
      </c>
      <c r="AH239" s="185">
        <v>55.2</v>
      </c>
      <c r="AI239" s="185">
        <v>2.7</v>
      </c>
      <c r="AJ239" s="185">
        <v>1.2</v>
      </c>
      <c r="AK239" s="185">
        <v>7.38</v>
      </c>
      <c r="AL239" s="133">
        <v>29.8</v>
      </c>
      <c r="AM239" s="137">
        <v>66</v>
      </c>
      <c r="AN239" s="137">
        <v>65.5</v>
      </c>
      <c r="AO239" s="137">
        <v>34.5</v>
      </c>
      <c r="AP239" s="137">
        <f>AN239/AO239</f>
        <v>1.8985507246376812</v>
      </c>
      <c r="AQ239" s="137">
        <v>4.87</v>
      </c>
      <c r="AR239" s="137">
        <v>4.28</v>
      </c>
      <c r="AS239" s="137">
        <v>4.59</v>
      </c>
      <c r="AT239" s="137">
        <v>13.9</v>
      </c>
      <c r="AU239" s="137">
        <v>6.08</v>
      </c>
      <c r="AV239" s="137">
        <v>16.8</v>
      </c>
      <c r="AW239" s="137">
        <v>38.9</v>
      </c>
      <c r="AX239" s="137">
        <v>41.9</v>
      </c>
      <c r="AY239" s="137">
        <v>15.7</v>
      </c>
      <c r="AZ239" s="137">
        <v>3.44</v>
      </c>
      <c r="BA239" s="137">
        <v>25.8</v>
      </c>
      <c r="BB239" s="137">
        <v>21.3</v>
      </c>
      <c r="BC239" s="137">
        <v>50.5</v>
      </c>
      <c r="BD239" s="137">
        <v>0.92</v>
      </c>
      <c r="BE239" s="137">
        <v>8.14</v>
      </c>
      <c r="BF239" s="137">
        <f>DL239+DN239</f>
        <v>39.285000000000004</v>
      </c>
      <c r="BG239" s="137">
        <v>23.9</v>
      </c>
      <c r="BH239" s="138">
        <v>2819</v>
      </c>
      <c r="BI239" s="137">
        <v>19.2</v>
      </c>
      <c r="BJ239" s="137">
        <v>12.9</v>
      </c>
      <c r="BK239" s="137">
        <v>14.7</v>
      </c>
      <c r="BL239" s="137">
        <v>46.9</v>
      </c>
      <c r="BM239" s="139">
        <v>6.8199999999999997E-3</v>
      </c>
      <c r="BN239" s="137">
        <v>11.9</v>
      </c>
      <c r="BO239" s="137">
        <v>89.58</v>
      </c>
      <c r="BP239" s="137">
        <v>6.17</v>
      </c>
      <c r="BQ239" s="137">
        <v>4.3</v>
      </c>
      <c r="BR239" s="138">
        <v>3184</v>
      </c>
      <c r="BS239" s="138">
        <f>CY239/9</f>
        <v>2894.3333333333335</v>
      </c>
      <c r="BT239" s="137">
        <v>60.1</v>
      </c>
      <c r="BU239" s="137">
        <v>8.75</v>
      </c>
      <c r="BV239" s="137">
        <v>54.3</v>
      </c>
      <c r="BW239" s="138">
        <v>3070</v>
      </c>
      <c r="BX239" s="137">
        <v>26.7</v>
      </c>
      <c r="BY239" s="137">
        <v>37.5</v>
      </c>
      <c r="BZ239" s="138">
        <v>3776</v>
      </c>
      <c r="CA239" s="138">
        <v>15711</v>
      </c>
      <c r="CB239" s="137">
        <v>2.5</v>
      </c>
      <c r="CC239" s="137">
        <v>1.54</v>
      </c>
      <c r="CD239" s="186" t="s">
        <v>1275</v>
      </c>
      <c r="CE239" s="186">
        <f>AL239+BN239+BV239+CC239+CB239</f>
        <v>100.04</v>
      </c>
      <c r="CF239" s="186" t="s">
        <v>1275</v>
      </c>
      <c r="CG239" s="186">
        <f>AM239+BI239+BE239+(DC239*100/AL239)+(CC239*100/AL239)</f>
        <v>98.94402684563758</v>
      </c>
      <c r="CH239" s="137">
        <v>4.75</v>
      </c>
      <c r="CI239" s="137">
        <f>CH239*100/AM239</f>
        <v>7.1969696969696972</v>
      </c>
      <c r="CJ239" s="137">
        <v>32.299999999999997</v>
      </c>
      <c r="CK239" s="138">
        <f>CJ239*BI239*AL239*AK239/1000</f>
        <v>136.38806783999999</v>
      </c>
      <c r="CL239" s="137">
        <v>6.4</v>
      </c>
      <c r="CM239" s="137">
        <v>43.6</v>
      </c>
      <c r="CN239" s="186" t="s">
        <v>1275</v>
      </c>
      <c r="CO239" s="137">
        <v>0.13</v>
      </c>
      <c r="CP239" s="137">
        <v>3.07</v>
      </c>
      <c r="CQ239" s="137">
        <v>22.7</v>
      </c>
      <c r="CR239" s="137">
        <v>31.3</v>
      </c>
      <c r="CS239" s="137">
        <v>16.3</v>
      </c>
      <c r="CT239" s="137">
        <v>29.7</v>
      </c>
      <c r="CU239" s="137">
        <v>59.7</v>
      </c>
      <c r="CV239" s="137">
        <v>0.98</v>
      </c>
      <c r="CW239" s="137"/>
      <c r="CX239" s="186" t="s">
        <v>1275</v>
      </c>
      <c r="CY239" s="133">
        <v>26049</v>
      </c>
      <c r="CZ239" s="137">
        <v>4.1500000000000004</v>
      </c>
      <c r="DA239" s="137">
        <v>23.7</v>
      </c>
      <c r="DB239" s="186" t="s">
        <v>1275</v>
      </c>
      <c r="DC239" s="139">
        <v>0.13</v>
      </c>
      <c r="DD239" s="133">
        <v>41262</v>
      </c>
      <c r="DE239" s="137">
        <v>15.3</v>
      </c>
      <c r="DF239" s="137">
        <v>29</v>
      </c>
      <c r="DG239" s="137">
        <v>8.19</v>
      </c>
      <c r="DH239" s="137">
        <f>DG239-CC239</f>
        <v>6.6499999999999995</v>
      </c>
      <c r="DI239" s="137">
        <v>16.600000000000001</v>
      </c>
      <c r="DJ239" s="186" t="s">
        <v>1275</v>
      </c>
      <c r="DK239" s="137">
        <v>1.88</v>
      </c>
      <c r="DL239" s="137">
        <v>39.200000000000003</v>
      </c>
      <c r="DM239" s="137">
        <v>58.8</v>
      </c>
      <c r="DN239" s="137">
        <v>8.5000000000000006E-2</v>
      </c>
      <c r="DO239" s="137">
        <v>16.3</v>
      </c>
      <c r="DP239" s="137">
        <v>99.8</v>
      </c>
      <c r="DQ239" s="138">
        <v>1175</v>
      </c>
      <c r="DR239" s="133"/>
      <c r="DS239" s="186" t="s">
        <v>1275</v>
      </c>
      <c r="DT239" s="133">
        <f>DU239*2</f>
        <v>7238</v>
      </c>
      <c r="DU239" s="138">
        <v>3619</v>
      </c>
      <c r="DV239" s="138">
        <v>740</v>
      </c>
      <c r="DW239" s="138">
        <v>115</v>
      </c>
      <c r="DX239" s="186" t="s">
        <v>1275</v>
      </c>
      <c r="DY239" s="138">
        <f>AK239*AN239*AM239*AL239/1000</f>
        <v>950.73145199999988</v>
      </c>
      <c r="DZ239" s="138">
        <f>AK239*AM239*AO239*AL239/1000</f>
        <v>500.76694799999996</v>
      </c>
      <c r="EA239" s="137"/>
      <c r="EB239" s="137"/>
      <c r="EC239" s="137"/>
      <c r="ED239" s="137"/>
      <c r="EE239" s="137"/>
      <c r="EF239" s="186" t="s">
        <v>1275</v>
      </c>
      <c r="EG239" s="137" t="s">
        <v>1023</v>
      </c>
      <c r="EH239" s="137" t="s">
        <v>1023</v>
      </c>
      <c r="EI239" s="137" t="s">
        <v>1023</v>
      </c>
      <c r="EJ239" s="137" t="s">
        <v>1023</v>
      </c>
      <c r="EK239" s="137" t="s">
        <v>1023</v>
      </c>
      <c r="EL239" s="137" t="s">
        <v>1023</v>
      </c>
      <c r="EM239" s="137" t="s">
        <v>1023</v>
      </c>
      <c r="EN239" s="137" t="s">
        <v>1023</v>
      </c>
      <c r="EO239" s="137" t="s">
        <v>1023</v>
      </c>
      <c r="EP239" s="137" t="s">
        <v>1023</v>
      </c>
      <c r="EQ239" s="137" t="s">
        <v>1023</v>
      </c>
      <c r="ER239" s="137" t="s">
        <v>1023</v>
      </c>
      <c r="ES239" s="137" t="s">
        <v>1023</v>
      </c>
      <c r="ET239" s="137" t="s">
        <v>1023</v>
      </c>
      <c r="EU239" s="137" t="s">
        <v>1023</v>
      </c>
      <c r="EV239" s="137" t="s">
        <v>1023</v>
      </c>
      <c r="EW239" s="137" t="s">
        <v>1023</v>
      </c>
      <c r="EX239" s="137" t="s">
        <v>1023</v>
      </c>
      <c r="EY239" s="137" t="s">
        <v>1023</v>
      </c>
      <c r="EZ239" s="137" t="s">
        <v>1023</v>
      </c>
      <c r="FA239" s="137" t="s">
        <v>1023</v>
      </c>
      <c r="FB239" s="186" t="s">
        <v>1275</v>
      </c>
      <c r="FC239" s="137"/>
      <c r="FD239" s="137"/>
      <c r="FE239" s="137"/>
      <c r="FF239" s="137"/>
      <c r="FG239" s="137"/>
      <c r="FH239" s="190"/>
      <c r="FI239" s="190"/>
      <c r="FJ239" s="372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 s="371" t="s">
        <v>348</v>
      </c>
      <c r="HA239" s="369" t="s">
        <v>1724</v>
      </c>
      <c r="HB239" s="356">
        <v>3.9699999999999998</v>
      </c>
      <c r="HC239" s="356">
        <v>12.120000000000001</v>
      </c>
      <c r="HD239" s="356">
        <v>179.35000000000002</v>
      </c>
      <c r="HE239" s="356">
        <v>17.5</v>
      </c>
      <c r="HF239" s="356">
        <v>10.87</v>
      </c>
      <c r="HG239" s="356">
        <v>524.11</v>
      </c>
      <c r="HH239" s="356">
        <v>7.4200000000000008</v>
      </c>
      <c r="HI239" s="356">
        <v>9.4499999999999993</v>
      </c>
      <c r="HJ239" s="356">
        <v>10.18</v>
      </c>
      <c r="HK239" s="356">
        <v>7.04</v>
      </c>
      <c r="HL239" s="356">
        <v>4.3899999999999997</v>
      </c>
      <c r="HM239" s="356">
        <v>34.33</v>
      </c>
      <c r="HN239" s="357">
        <v>32.22</v>
      </c>
      <c r="HO239" s="5"/>
      <c r="HP239" s="121"/>
      <c r="HQ239" s="27"/>
      <c r="HR239" s="27"/>
      <c r="HS239" s="27"/>
      <c r="HT239" s="121"/>
      <c r="HU239" s="121"/>
      <c r="HV239" s="28"/>
      <c r="HW239" s="28"/>
      <c r="HX239" s="28"/>
      <c r="HY239" s="28"/>
      <c r="HZ239" s="28"/>
      <c r="IA239" s="28"/>
      <c r="IB239" s="28"/>
      <c r="IC239" s="28"/>
      <c r="ID239" s="28"/>
      <c r="IE239" s="25"/>
      <c r="IF239" s="28"/>
      <c r="IG239" s="29"/>
      <c r="IH239" s="25"/>
      <c r="II239" s="28"/>
      <c r="IJ239" s="25"/>
      <c r="IK239" s="25"/>
      <c r="IL239" s="25"/>
      <c r="IM239" s="25"/>
      <c r="IN239" s="28"/>
      <c r="IO239" s="25"/>
      <c r="IP239" s="294"/>
      <c r="IQ239" s="24"/>
      <c r="IR239" s="24"/>
      <c r="IS239" s="170"/>
      <c r="IT239" s="170"/>
      <c r="IU239"/>
      <c r="IV239" s="274"/>
      <c r="IW239" s="170"/>
      <c r="IX239" s="170"/>
      <c r="IY239"/>
      <c r="IZ239"/>
      <c r="JA239" s="170"/>
      <c r="JB239" s="170"/>
      <c r="JC239" s="170"/>
      <c r="JD239"/>
      <c r="JE239" s="170"/>
      <c r="JF239" s="276"/>
      <c r="JG239"/>
      <c r="JH239"/>
      <c r="JI239" s="170"/>
      <c r="JJ239"/>
      <c r="JK239"/>
      <c r="JL239"/>
      <c r="JM239" s="279"/>
      <c r="JN239"/>
      <c r="JO239"/>
      <c r="JP239"/>
      <c r="JQ239"/>
      <c r="JR239" s="170"/>
      <c r="JS239" s="170"/>
      <c r="JT239" s="170"/>
      <c r="JU239" s="170"/>
      <c r="JV239" s="170"/>
      <c r="JW239" s="170"/>
      <c r="JX239"/>
      <c r="JY239" s="170"/>
      <c r="JZ239" s="170"/>
      <c r="KA239" s="170"/>
      <c r="KB239" s="170"/>
      <c r="KC239" s="170"/>
      <c r="KD239" s="170"/>
      <c r="KE239"/>
    </row>
    <row r="240" spans="1:291" s="4" customFormat="1" x14ac:dyDescent="0.25">
      <c r="A240" s="311"/>
      <c r="B240" s="15"/>
      <c r="C240" s="17"/>
      <c r="D240" s="26"/>
      <c r="E240" s="90"/>
      <c r="F240" s="27"/>
      <c r="G240" s="94"/>
      <c r="H240" s="16"/>
      <c r="I240" s="377"/>
      <c r="J240" s="20"/>
      <c r="K240" s="100"/>
      <c r="L240" s="121"/>
      <c r="N240" s="19"/>
      <c r="O240" s="22"/>
      <c r="P240" s="16"/>
      <c r="Q240" s="121"/>
      <c r="R240" s="11"/>
      <c r="S240" s="11"/>
      <c r="T240" s="145"/>
      <c r="U240" s="130"/>
      <c r="V240" s="130"/>
      <c r="W240" s="130"/>
      <c r="X240" s="129"/>
      <c r="Y240" s="129"/>
      <c r="Z240" s="132"/>
      <c r="AA240" s="129"/>
      <c r="AB240" s="133"/>
      <c r="AC240" s="134"/>
      <c r="AD240" s="135"/>
      <c r="AE240" s="136"/>
      <c r="AF240" s="133"/>
      <c r="AG240" s="133"/>
      <c r="AH240" s="133"/>
      <c r="AI240" s="133"/>
      <c r="AJ240" s="133"/>
      <c r="AK240" s="133"/>
      <c r="AL240" s="133"/>
      <c r="AM240" s="137"/>
      <c r="AN240" s="137"/>
      <c r="AO240" s="137"/>
      <c r="AP240" s="137"/>
      <c r="AQ240" s="137"/>
      <c r="AR240" s="137"/>
      <c r="AS240" s="137"/>
      <c r="AT240" s="137"/>
      <c r="AU240" s="137"/>
      <c r="AV240" s="137"/>
      <c r="AW240" s="137"/>
      <c r="AX240" s="137"/>
      <c r="AY240" s="137"/>
      <c r="AZ240" s="137"/>
      <c r="BA240" s="137"/>
      <c r="BB240" s="137"/>
      <c r="BC240" s="137"/>
      <c r="BD240" s="137"/>
      <c r="BE240" s="137"/>
      <c r="BF240" s="137"/>
      <c r="BG240" s="137"/>
      <c r="BH240" s="138"/>
      <c r="BI240" s="137"/>
      <c r="BJ240" s="137"/>
      <c r="BK240" s="137"/>
      <c r="BL240" s="137"/>
      <c r="BM240" s="139"/>
      <c r="BN240" s="137"/>
      <c r="BO240" s="137"/>
      <c r="BP240" s="137"/>
      <c r="BQ240" s="137"/>
      <c r="BR240" s="138"/>
      <c r="BS240" s="138"/>
      <c r="BT240" s="137"/>
      <c r="BU240" s="137"/>
      <c r="BV240" s="137"/>
      <c r="BW240" s="138"/>
      <c r="BX240" s="137"/>
      <c r="BY240" s="137"/>
      <c r="BZ240" s="138"/>
      <c r="CA240" s="138"/>
      <c r="CB240" s="137"/>
      <c r="CC240" s="137"/>
      <c r="CD240" s="186"/>
      <c r="CE240" s="186"/>
      <c r="CF240" s="186"/>
      <c r="CG240" s="186"/>
      <c r="CH240" s="137"/>
      <c r="CI240" s="137"/>
      <c r="CJ240" s="137"/>
      <c r="CK240" s="138"/>
      <c r="CL240" s="137"/>
      <c r="CM240" s="137"/>
      <c r="CN240" s="186"/>
      <c r="CO240" s="137"/>
      <c r="CP240" s="137"/>
      <c r="CQ240" s="137"/>
      <c r="CR240" s="137"/>
      <c r="CS240" s="137"/>
      <c r="CT240" s="137"/>
      <c r="CU240" s="137"/>
      <c r="CV240" s="137"/>
      <c r="CW240" s="137"/>
      <c r="CX240" s="186"/>
      <c r="CY240" s="133"/>
      <c r="CZ240" s="137"/>
      <c r="DA240" s="137"/>
      <c r="DB240" s="186"/>
      <c r="DC240" s="139"/>
      <c r="DD240" s="133"/>
      <c r="DE240" s="137"/>
      <c r="DF240" s="137"/>
      <c r="DG240" s="137"/>
      <c r="DH240" s="137"/>
      <c r="DI240" s="137"/>
      <c r="DJ240" s="186"/>
      <c r="DK240" s="137"/>
      <c r="DL240" s="137"/>
      <c r="DM240" s="137"/>
      <c r="DN240" s="137"/>
      <c r="DO240" s="137"/>
      <c r="DP240" s="137"/>
      <c r="DQ240" s="138"/>
      <c r="DR240" s="133"/>
      <c r="DS240" s="186"/>
      <c r="DT240" s="133"/>
      <c r="DU240" s="138"/>
      <c r="DV240" s="138"/>
      <c r="DW240" s="138"/>
      <c r="DX240" s="186"/>
      <c r="DY240" s="138"/>
      <c r="DZ240" s="138"/>
      <c r="EA240" s="137"/>
      <c r="EB240" s="137"/>
      <c r="EC240" s="137"/>
      <c r="ED240" s="137"/>
      <c r="EE240" s="137"/>
      <c r="EF240" s="186"/>
      <c r="EG240" s="137"/>
      <c r="EH240" s="137"/>
      <c r="EI240" s="137"/>
      <c r="EJ240" s="137"/>
      <c r="EK240" s="137"/>
      <c r="EL240" s="137"/>
      <c r="EM240" s="137"/>
      <c r="EN240" s="137"/>
      <c r="EO240" s="137"/>
      <c r="EP240" s="137"/>
      <c r="EQ240" s="137"/>
      <c r="ER240" s="137"/>
      <c r="ES240" s="137"/>
      <c r="ET240" s="137"/>
      <c r="EU240" s="137"/>
      <c r="EV240" s="137"/>
      <c r="EW240" s="137"/>
      <c r="EX240" s="137"/>
      <c r="EY240" s="137"/>
      <c r="EZ240" s="137"/>
      <c r="FA240" s="137"/>
      <c r="FB240" s="186"/>
      <c r="FC240" s="137"/>
      <c r="FD240" s="137"/>
      <c r="FE240" s="137"/>
      <c r="FF240" s="137"/>
      <c r="FG240" s="137"/>
      <c r="FH240" s="190"/>
      <c r="FI240" s="190"/>
      <c r="FJ240" s="5"/>
      <c r="GZ240" s="372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 s="5"/>
      <c r="HP240" s="121"/>
      <c r="HQ240" s="27"/>
      <c r="HR240" s="27"/>
      <c r="HS240" s="27"/>
      <c r="HT240" s="121"/>
      <c r="HU240" s="121"/>
      <c r="HV240" s="28"/>
      <c r="HW240" s="28"/>
      <c r="HX240" s="28"/>
      <c r="HY240" s="28"/>
      <c r="HZ240" s="28"/>
      <c r="IA240" s="28"/>
      <c r="IB240" s="28"/>
      <c r="IC240" s="28"/>
      <c r="ID240" s="28"/>
      <c r="IE240" s="25"/>
      <c r="IF240" s="28"/>
      <c r="IG240" s="29"/>
      <c r="IH240" s="25"/>
      <c r="II240" s="28"/>
      <c r="IJ240" s="25"/>
      <c r="IK240" s="25"/>
      <c r="IL240" s="25"/>
      <c r="IM240" s="25"/>
      <c r="IN240" s="28"/>
      <c r="IO240" s="25"/>
      <c r="IP240" s="294"/>
      <c r="IQ240" s="24"/>
      <c r="IR240" s="24"/>
      <c r="IS240" s="170"/>
      <c r="IT240" s="170"/>
      <c r="IU240"/>
      <c r="IV240" s="274"/>
      <c r="IW240" s="170"/>
      <c r="IX240" s="170"/>
      <c r="IY240"/>
      <c r="IZ240"/>
      <c r="JA240" s="170"/>
      <c r="JB240" s="170"/>
      <c r="JC240" s="170"/>
      <c r="JD240"/>
      <c r="JE240" s="170"/>
      <c r="JF240" s="276"/>
      <c r="JG240"/>
      <c r="JH240"/>
      <c r="JI240" s="170"/>
      <c r="JJ240"/>
      <c r="JK240"/>
      <c r="JL240"/>
      <c r="JM240" s="279"/>
      <c r="JN240"/>
      <c r="JO240"/>
      <c r="JP240"/>
      <c r="JQ240"/>
      <c r="JR240" s="170"/>
      <c r="JS240" s="170"/>
      <c r="JT240" s="170"/>
      <c r="JU240" s="170"/>
      <c r="JV240" s="170"/>
      <c r="JW240" s="170"/>
      <c r="JX240"/>
      <c r="JY240" s="170"/>
      <c r="JZ240" s="170"/>
      <c r="KA240" s="170"/>
      <c r="KB240" s="170"/>
      <c r="KC240" s="170"/>
      <c r="KD240" s="170"/>
      <c r="KE240"/>
    </row>
    <row r="241" spans="1:291" s="4" customFormat="1" x14ac:dyDescent="0.25">
      <c r="A241" s="311"/>
      <c r="B241" s="15" t="s">
        <v>1486</v>
      </c>
      <c r="C241" s="17" t="s">
        <v>350</v>
      </c>
      <c r="D241" s="26">
        <v>6609271042</v>
      </c>
      <c r="E241" s="89" t="s">
        <v>316</v>
      </c>
      <c r="F241" s="27"/>
      <c r="G241" s="94"/>
      <c r="H241" s="16"/>
      <c r="I241" s="377">
        <v>0</v>
      </c>
      <c r="J241" s="20">
        <v>43116</v>
      </c>
      <c r="K241" s="100"/>
      <c r="L241" s="121">
        <v>1</v>
      </c>
      <c r="M241" s="4" t="s">
        <v>351</v>
      </c>
      <c r="N241" s="19"/>
      <c r="O241" s="22"/>
      <c r="P241" s="16"/>
      <c r="Q241" s="121"/>
      <c r="R241" s="11"/>
      <c r="S241" s="11"/>
      <c r="T241" s="145"/>
      <c r="U241" s="130"/>
      <c r="V241" s="130"/>
      <c r="W241" s="130"/>
      <c r="X241" s="129"/>
      <c r="Y241" s="129"/>
      <c r="Z241" s="132"/>
      <c r="AA241" s="129"/>
      <c r="AB241" s="133"/>
      <c r="AC241" s="134"/>
      <c r="AD241" s="135"/>
      <c r="AE241" s="136"/>
      <c r="AF241" s="220"/>
      <c r="AG241" s="220"/>
      <c r="AH241" s="220"/>
      <c r="AI241" s="220"/>
      <c r="AJ241" s="220"/>
      <c r="AK241" s="220"/>
      <c r="AL241" s="133"/>
      <c r="AM241" s="137"/>
      <c r="AN241" s="137"/>
      <c r="AO241" s="137"/>
      <c r="AP241" s="137"/>
      <c r="AQ241" s="137"/>
      <c r="AR241" s="137"/>
      <c r="AS241" s="137"/>
      <c r="AT241" s="137"/>
      <c r="AU241" s="137"/>
      <c r="AV241" s="137"/>
      <c r="AW241" s="137"/>
      <c r="AX241" s="137"/>
      <c r="AY241" s="137"/>
      <c r="AZ241" s="137"/>
      <c r="BA241" s="137"/>
      <c r="BB241" s="137"/>
      <c r="BC241" s="137"/>
      <c r="BD241" s="137"/>
      <c r="BE241" s="137"/>
      <c r="BF241" s="137"/>
      <c r="BG241" s="137"/>
      <c r="BH241" s="138"/>
      <c r="BI241" s="137"/>
      <c r="BJ241" s="137"/>
      <c r="BK241" s="137"/>
      <c r="BL241" s="137"/>
      <c r="BM241" s="139"/>
      <c r="BN241" s="137"/>
      <c r="BO241" s="137"/>
      <c r="BP241" s="137"/>
      <c r="BQ241" s="137"/>
      <c r="BR241" s="138"/>
      <c r="BS241" s="138"/>
      <c r="BT241" s="137"/>
      <c r="BU241" s="137"/>
      <c r="BV241" s="137"/>
      <c r="BW241" s="138"/>
      <c r="BX241" s="137"/>
      <c r="BY241" s="137"/>
      <c r="BZ241" s="138"/>
      <c r="CA241" s="138"/>
      <c r="CB241" s="137"/>
      <c r="CC241" s="137"/>
      <c r="CD241" s="186"/>
      <c r="CE241" s="186"/>
      <c r="CF241" s="186"/>
      <c r="CG241" s="186"/>
      <c r="CH241" s="137"/>
      <c r="CI241" s="137"/>
      <c r="CJ241" s="137"/>
      <c r="CK241" s="138"/>
      <c r="CL241" s="137"/>
      <c r="CM241" s="137"/>
      <c r="CN241" s="186"/>
      <c r="CO241" s="137"/>
      <c r="CP241" s="137"/>
      <c r="CQ241" s="137"/>
      <c r="CR241" s="137"/>
      <c r="CS241" s="137"/>
      <c r="CT241" s="137"/>
      <c r="CU241" s="137"/>
      <c r="CV241" s="137"/>
      <c r="CW241" s="137"/>
      <c r="CX241" s="186"/>
      <c r="CY241" s="133"/>
      <c r="CZ241" s="137"/>
      <c r="DA241" s="137"/>
      <c r="DB241" s="186"/>
      <c r="DC241" s="139"/>
      <c r="DD241" s="133"/>
      <c r="DE241" s="137"/>
      <c r="DF241" s="137"/>
      <c r="DG241" s="137"/>
      <c r="DH241" s="137"/>
      <c r="DI241" s="137"/>
      <c r="DJ241" s="186"/>
      <c r="DK241" s="137"/>
      <c r="DL241" s="137"/>
      <c r="DM241" s="137"/>
      <c r="DN241" s="137"/>
      <c r="DO241" s="137"/>
      <c r="DP241" s="137"/>
      <c r="DQ241" s="138"/>
      <c r="DR241" s="133"/>
      <c r="DS241" s="186"/>
      <c r="DT241" s="133"/>
      <c r="DU241" s="138"/>
      <c r="DV241" s="138"/>
      <c r="DW241" s="138"/>
      <c r="DX241" s="186"/>
      <c r="DY241" s="138"/>
      <c r="DZ241" s="138"/>
      <c r="EA241" s="137"/>
      <c r="EB241" s="137"/>
      <c r="EC241" s="137"/>
      <c r="ED241" s="137"/>
      <c r="EE241" s="137"/>
      <c r="EF241" s="186"/>
      <c r="EG241" s="137"/>
      <c r="EH241" s="137"/>
      <c r="EI241" s="137"/>
      <c r="EJ241" s="137"/>
      <c r="EK241" s="137"/>
      <c r="EL241" s="137"/>
      <c r="EM241" s="137"/>
      <c r="EN241" s="137"/>
      <c r="EO241" s="137"/>
      <c r="EP241" s="137"/>
      <c r="EQ241" s="137"/>
      <c r="ER241" s="137"/>
      <c r="ES241" s="137"/>
      <c r="ET241" s="137"/>
      <c r="EU241" s="137"/>
      <c r="EV241" s="137"/>
      <c r="EW241" s="137"/>
      <c r="EX241" s="137"/>
      <c r="EY241" s="137"/>
      <c r="EZ241" s="137"/>
      <c r="FA241" s="137"/>
      <c r="FB241" s="186"/>
      <c r="FC241" s="137"/>
      <c r="FD241" s="137"/>
      <c r="FE241" s="137"/>
      <c r="FF241" s="137"/>
      <c r="FG241" s="137"/>
      <c r="FH241" s="190"/>
      <c r="FI241" s="190"/>
      <c r="FJ241" s="5"/>
      <c r="GZ241" s="372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 s="5"/>
      <c r="HP241" s="121"/>
      <c r="HQ241" s="27"/>
      <c r="HR241" s="27"/>
      <c r="HS241" s="27"/>
      <c r="HT241" s="121"/>
      <c r="HU241" s="121"/>
      <c r="HV241" s="28"/>
      <c r="HW241" s="28"/>
      <c r="HX241" s="28"/>
      <c r="HY241" s="28"/>
      <c r="HZ241" s="28"/>
      <c r="IA241" s="28"/>
      <c r="IB241" s="28"/>
      <c r="IC241" s="28"/>
      <c r="ID241" s="28"/>
      <c r="IE241" s="25"/>
      <c r="IF241" s="28"/>
      <c r="IG241" s="29"/>
      <c r="IH241" s="25"/>
      <c r="II241" s="28"/>
      <c r="IJ241" s="25"/>
      <c r="IK241" s="25"/>
      <c r="IL241" s="25"/>
      <c r="IM241" s="25"/>
      <c r="IN241" s="28"/>
      <c r="IO241" s="25"/>
      <c r="IP241" s="294" t="s">
        <v>1486</v>
      </c>
      <c r="IQ241" s="24" t="s">
        <v>1057</v>
      </c>
      <c r="IR241" s="24" t="s">
        <v>1058</v>
      </c>
      <c r="IS241" s="170" t="s">
        <v>55</v>
      </c>
      <c r="IT241" s="170">
        <v>1</v>
      </c>
      <c r="IU241"/>
      <c r="IV241" s="274">
        <v>45099</v>
      </c>
      <c r="IW241" s="170">
        <v>1966</v>
      </c>
      <c r="IX241" s="275">
        <v>2023</v>
      </c>
      <c r="IY241"/>
      <c r="IZ241"/>
      <c r="JA241" s="170">
        <v>57</v>
      </c>
      <c r="JB241" s="170"/>
      <c r="JC241" s="170" t="s">
        <v>1407</v>
      </c>
      <c r="JD241"/>
      <c r="JE241" s="170">
        <v>1</v>
      </c>
      <c r="JF241" s="276" t="s">
        <v>1439</v>
      </c>
      <c r="JG241"/>
      <c r="JH241" s="170"/>
      <c r="JI241" s="277">
        <v>1</v>
      </c>
      <c r="JJ241"/>
      <c r="JK241"/>
      <c r="JL241"/>
      <c r="JM241"/>
      <c r="JN241" t="s">
        <v>1409</v>
      </c>
      <c r="JO241" t="s">
        <v>1411</v>
      </c>
      <c r="JP241" t="s">
        <v>1412</v>
      </c>
      <c r="JQ241" t="s">
        <v>1420</v>
      </c>
      <c r="JR241" s="170"/>
      <c r="JS241" s="170"/>
      <c r="JT241" s="170"/>
      <c r="JU241" s="170"/>
      <c r="JV241" s="170"/>
      <c r="JW241" s="170"/>
      <c r="JX241"/>
      <c r="JY241" s="170"/>
      <c r="JZ241" s="170"/>
      <c r="KA241" s="170"/>
      <c r="KB241" s="170"/>
      <c r="KC241" s="170"/>
      <c r="KD241" s="170"/>
      <c r="KE241"/>
    </row>
    <row r="242" spans="1:291" s="4" customFormat="1" x14ac:dyDescent="0.25">
      <c r="A242" s="311"/>
      <c r="B242" s="15" t="s">
        <v>1486</v>
      </c>
      <c r="C242" s="17" t="s">
        <v>350</v>
      </c>
      <c r="D242" s="18">
        <v>6609271042</v>
      </c>
      <c r="E242" s="88">
        <v>45099</v>
      </c>
      <c r="F242" s="27">
        <v>45134</v>
      </c>
      <c r="G242" s="94">
        <f>DATEDIF(E242, F242, "m")</f>
        <v>1</v>
      </c>
      <c r="H242" s="16">
        <v>1</v>
      </c>
      <c r="I242" s="377">
        <v>0</v>
      </c>
      <c r="J242" s="20">
        <v>45134</v>
      </c>
      <c r="K242" s="100">
        <f>DATEDIF(E242, J242, "m")</f>
        <v>1</v>
      </c>
      <c r="L242" s="121">
        <v>2</v>
      </c>
      <c r="M242" s="4" t="s">
        <v>352</v>
      </c>
      <c r="N242" s="19">
        <v>83.1</v>
      </c>
      <c r="O242" s="22">
        <v>2</v>
      </c>
      <c r="P242" s="16">
        <v>3</v>
      </c>
      <c r="Q242" s="121"/>
      <c r="R242" s="11">
        <v>3</v>
      </c>
      <c r="S242" s="11"/>
      <c r="T242" s="145">
        <v>19739</v>
      </c>
      <c r="U242" s="130"/>
      <c r="V242" s="130" t="s">
        <v>1057</v>
      </c>
      <c r="W242" s="130" t="s">
        <v>1058</v>
      </c>
      <c r="X242" s="129">
        <v>6609271042</v>
      </c>
      <c r="Y242" s="129">
        <f ca="1">ROUNDDOWN(YEARFRAC(DATE(IF(VALUE(LEFT(X242,2))&lt;VALUE(RIGHT(YEAR(TODAY()),2)),"20","19")&amp;LEFT(X242,2),IF(VALUE(MID(X242,3,1))&gt;4,MID(X242,3,2)-50,MID(X242,3,2)),MID(X242,5,2)),Z242,1),0)</f>
        <v>56</v>
      </c>
      <c r="Z242" s="132">
        <v>45134</v>
      </c>
      <c r="AA242" s="129" t="e">
        <f>COUNTIFS(#REF!,X242)</f>
        <v>#REF!</v>
      </c>
      <c r="AB242" s="133">
        <f>DATEDIF(_xlfn.MINIFS(Z:Z,X:X,X242), Z242,  "m")</f>
        <v>0</v>
      </c>
      <c r="AC242" s="134" t="s">
        <v>53</v>
      </c>
      <c r="AD242" s="135" t="s">
        <v>1022</v>
      </c>
      <c r="AE242" s="136" t="s">
        <v>54</v>
      </c>
      <c r="AF242" s="185">
        <v>22.5</v>
      </c>
      <c r="AG242" s="185">
        <v>4.3</v>
      </c>
      <c r="AH242" s="185">
        <v>72.099999999999994</v>
      </c>
      <c r="AI242" s="185">
        <v>0.1</v>
      </c>
      <c r="AJ242" s="185">
        <v>1</v>
      </c>
      <c r="AK242" s="185">
        <v>9.11</v>
      </c>
      <c r="AL242" s="133">
        <v>9.4</v>
      </c>
      <c r="AM242" s="137">
        <v>78.400000000000006</v>
      </c>
      <c r="AN242" s="137">
        <v>64.5</v>
      </c>
      <c r="AO242" s="137">
        <v>35.5</v>
      </c>
      <c r="AP242" s="137">
        <f>AN242/AO242</f>
        <v>1.8169014084507042</v>
      </c>
      <c r="AQ242" s="137">
        <v>2.87</v>
      </c>
      <c r="AR242" s="137">
        <v>1.81</v>
      </c>
      <c r="AS242" s="137">
        <v>2.23</v>
      </c>
      <c r="AT242" s="137">
        <v>17.399999999999999</v>
      </c>
      <c r="AU242" s="137">
        <v>8.41</v>
      </c>
      <c r="AV242" s="137">
        <v>2.4900000000000002</v>
      </c>
      <c r="AW242" s="137">
        <v>52.9</v>
      </c>
      <c r="AX242" s="137">
        <v>26.8</v>
      </c>
      <c r="AY242" s="137">
        <v>17</v>
      </c>
      <c r="AZ242" s="137">
        <v>3.24</v>
      </c>
      <c r="BA242" s="137">
        <v>19.899999999999999</v>
      </c>
      <c r="BB242" s="137">
        <v>10.1</v>
      </c>
      <c r="BC242" s="137">
        <v>52.5</v>
      </c>
      <c r="BD242" s="137">
        <v>0.55000000000000004</v>
      </c>
      <c r="BE242" s="137">
        <v>6.9</v>
      </c>
      <c r="BF242" s="137">
        <f>DL242+DN242</f>
        <v>57.93</v>
      </c>
      <c r="BG242" s="137">
        <v>32.200000000000003</v>
      </c>
      <c r="BH242" s="138">
        <v>2995.2000000000003</v>
      </c>
      <c r="BI242" s="137">
        <v>6.69</v>
      </c>
      <c r="BJ242" s="137">
        <v>4.12</v>
      </c>
      <c r="BK242" s="137">
        <v>29.2</v>
      </c>
      <c r="BL242" s="137">
        <v>32.4</v>
      </c>
      <c r="BM242" s="139">
        <v>1.2999999999999999E-2</v>
      </c>
      <c r="BN242" s="137">
        <v>2.7</v>
      </c>
      <c r="BO242" s="137">
        <v>89.16</v>
      </c>
      <c r="BP242" s="137">
        <v>8.2100000000000009</v>
      </c>
      <c r="BQ242" s="137">
        <v>2.6</v>
      </c>
      <c r="BR242" s="138">
        <v>7116</v>
      </c>
      <c r="BS242" s="138">
        <f>CY242/3</f>
        <v>2119.3333333333335</v>
      </c>
      <c r="BT242" s="137">
        <v>25.9</v>
      </c>
      <c r="BU242" s="137">
        <v>17.5</v>
      </c>
      <c r="BV242" s="137">
        <f>100-AL242-BN242-CB242-CC242</f>
        <v>86.929999999999993</v>
      </c>
      <c r="BW242" s="138">
        <v>2830.0884955752217</v>
      </c>
      <c r="BX242" s="137">
        <v>39.5</v>
      </c>
      <c r="BY242" s="137">
        <v>33.299999999999997</v>
      </c>
      <c r="BZ242" s="138">
        <v>3260</v>
      </c>
      <c r="CA242" s="138">
        <v>12638</v>
      </c>
      <c r="CB242" s="137">
        <v>0.32</v>
      </c>
      <c r="CC242" s="137">
        <v>0.65</v>
      </c>
      <c r="CD242" s="186" t="s">
        <v>1275</v>
      </c>
      <c r="CE242" s="186">
        <f>AL242+BN242+BV242+CC242+CB242</f>
        <v>100</v>
      </c>
      <c r="CF242" s="186" t="s">
        <v>1275</v>
      </c>
      <c r="CG242" s="186">
        <f>AM242+BI242+BE242+(DC242*100/AL242)+(CC242*100/AL242)</f>
        <v>98.953191489361714</v>
      </c>
      <c r="CH242" s="137">
        <v>1.47</v>
      </c>
      <c r="CI242" s="137">
        <f>CH242*100/AM242</f>
        <v>1.8749999999999998</v>
      </c>
      <c r="CJ242" s="137">
        <v>14.7</v>
      </c>
      <c r="CK242" s="138">
        <f>CJ242*BI242*AL242*AK242/1000</f>
        <v>8.4215044619999997</v>
      </c>
      <c r="CL242" s="137">
        <v>2.16</v>
      </c>
      <c r="CM242" s="137">
        <v>41.2</v>
      </c>
      <c r="CN242" s="186" t="s">
        <v>1275</v>
      </c>
      <c r="CO242" s="137">
        <v>3.22</v>
      </c>
      <c r="CP242" s="137">
        <v>0.95</v>
      </c>
      <c r="CQ242" s="137">
        <v>13.1</v>
      </c>
      <c r="CR242" s="137">
        <v>60.3</v>
      </c>
      <c r="CS242" s="137">
        <v>13.9</v>
      </c>
      <c r="CT242" s="137">
        <v>12.7</v>
      </c>
      <c r="CU242" s="137">
        <v>40.5</v>
      </c>
      <c r="CV242" s="137">
        <v>9.9000000000000005E-2</v>
      </c>
      <c r="CW242" s="137" t="s">
        <v>1023</v>
      </c>
      <c r="CX242" s="186" t="s">
        <v>1275</v>
      </c>
      <c r="CY242" s="133">
        <v>6358</v>
      </c>
      <c r="CZ242" s="137">
        <v>0.87</v>
      </c>
      <c r="DA242" s="137">
        <v>10</v>
      </c>
      <c r="DB242" s="186" t="s">
        <v>1275</v>
      </c>
      <c r="DC242" s="139">
        <v>4.5399999999999998E-3</v>
      </c>
      <c r="DD242" s="138">
        <v>25891</v>
      </c>
      <c r="DE242" s="137" t="s">
        <v>1023</v>
      </c>
      <c r="DF242" s="137" t="s">
        <v>1023</v>
      </c>
      <c r="DG242" s="137">
        <v>0.78</v>
      </c>
      <c r="DH242" s="137">
        <f>DG242-CC242</f>
        <v>0.13</v>
      </c>
      <c r="DI242" s="137">
        <v>45.3</v>
      </c>
      <c r="DJ242" s="186" t="s">
        <v>1275</v>
      </c>
      <c r="DK242" s="137">
        <v>0</v>
      </c>
      <c r="DL242" s="137">
        <v>57.7</v>
      </c>
      <c r="DM242" s="137">
        <v>42.1</v>
      </c>
      <c r="DN242" s="137">
        <v>0.23</v>
      </c>
      <c r="DO242" s="137">
        <v>32.299999999999997</v>
      </c>
      <c r="DP242" s="137">
        <v>98.6</v>
      </c>
      <c r="DQ242" s="138">
        <v>641</v>
      </c>
      <c r="DR242" s="133"/>
      <c r="DS242" s="186" t="s">
        <v>1275</v>
      </c>
      <c r="DT242" s="138">
        <f>DU242/1.2</f>
        <v>8115.8333333333339</v>
      </c>
      <c r="DU242" s="138">
        <v>9739</v>
      </c>
      <c r="DV242" s="138">
        <v>805.38461538461536</v>
      </c>
      <c r="DW242" s="138">
        <v>153</v>
      </c>
      <c r="DX242" s="186" t="s">
        <v>1275</v>
      </c>
      <c r="DY242" s="138">
        <f>AK242*AN242*AM242*AL242/1000</f>
        <v>433.03401120000001</v>
      </c>
      <c r="DZ242" s="138">
        <f>AK242*AM242*AO242*AL242/1000</f>
        <v>238.33654880000003</v>
      </c>
      <c r="EA242" s="137"/>
      <c r="EB242" s="137"/>
      <c r="EC242" s="137"/>
      <c r="ED242" s="137"/>
      <c r="EE242" s="137"/>
      <c r="EF242" s="186" t="s">
        <v>1275</v>
      </c>
      <c r="EG242" s="137" t="s">
        <v>1023</v>
      </c>
      <c r="EH242" s="137" t="s">
        <v>1023</v>
      </c>
      <c r="EI242" s="137" t="s">
        <v>1023</v>
      </c>
      <c r="EJ242" s="137" t="s">
        <v>1023</v>
      </c>
      <c r="EK242" s="137" t="s">
        <v>1023</v>
      </c>
      <c r="EL242" s="137" t="s">
        <v>1023</v>
      </c>
      <c r="EM242" s="137" t="s">
        <v>1023</v>
      </c>
      <c r="EN242" s="137" t="s">
        <v>1023</v>
      </c>
      <c r="EO242" s="137" t="s">
        <v>1023</v>
      </c>
      <c r="EP242" s="137" t="s">
        <v>1023</v>
      </c>
      <c r="EQ242" s="137" t="s">
        <v>1023</v>
      </c>
      <c r="ER242" s="137" t="s">
        <v>1023</v>
      </c>
      <c r="ES242" s="137" t="s">
        <v>1023</v>
      </c>
      <c r="ET242" s="137" t="s">
        <v>1023</v>
      </c>
      <c r="EU242" s="137" t="s">
        <v>1023</v>
      </c>
      <c r="EV242" s="137" t="s">
        <v>1023</v>
      </c>
      <c r="EW242" s="137" t="s">
        <v>1023</v>
      </c>
      <c r="EX242" s="137" t="s">
        <v>1023</v>
      </c>
      <c r="EY242" s="137" t="s">
        <v>1023</v>
      </c>
      <c r="EZ242" s="137" t="s">
        <v>1023</v>
      </c>
      <c r="FA242" s="137" t="s">
        <v>1023</v>
      </c>
      <c r="FB242" s="186" t="s">
        <v>1275</v>
      </c>
      <c r="FC242" s="137">
        <v>2.85</v>
      </c>
      <c r="FD242" s="137">
        <v>1.5</v>
      </c>
      <c r="FE242" s="137">
        <v>1.45</v>
      </c>
      <c r="FF242" s="137"/>
      <c r="FG242" s="137"/>
      <c r="FH242" s="190"/>
      <c r="FI242" s="190"/>
      <c r="FJ242" s="380" t="s">
        <v>352</v>
      </c>
      <c r="FK242" t="s">
        <v>33</v>
      </c>
      <c r="FL242" t="s">
        <v>1667</v>
      </c>
      <c r="FM242" t="s">
        <v>1665</v>
      </c>
      <c r="FN242" t="s">
        <v>1659</v>
      </c>
      <c r="FO242" t="s">
        <v>1662</v>
      </c>
      <c r="FP242" t="s">
        <v>1665</v>
      </c>
      <c r="FQ242" t="s">
        <v>1659</v>
      </c>
      <c r="FR242" t="s">
        <v>1667</v>
      </c>
      <c r="FS242" t="s">
        <v>1666</v>
      </c>
      <c r="FT242" t="s">
        <v>1665</v>
      </c>
      <c r="FU242" t="s">
        <v>1663</v>
      </c>
      <c r="FV242" t="s">
        <v>1660</v>
      </c>
      <c r="FW242" t="s">
        <v>86</v>
      </c>
      <c r="FX242" t="s">
        <v>1661</v>
      </c>
      <c r="FY242" t="s">
        <v>1662</v>
      </c>
      <c r="FZ242" t="s">
        <v>1662</v>
      </c>
      <c r="GA242" t="s">
        <v>33</v>
      </c>
      <c r="GB242" t="s">
        <v>1663</v>
      </c>
      <c r="GC242" t="s">
        <v>1660</v>
      </c>
      <c r="GD242" t="s">
        <v>33</v>
      </c>
      <c r="GE242" t="s">
        <v>1662</v>
      </c>
      <c r="GF242" t="s">
        <v>1659</v>
      </c>
      <c r="GG242" t="s">
        <v>1664</v>
      </c>
      <c r="GH242" t="s">
        <v>33</v>
      </c>
      <c r="GI242" t="s">
        <v>86</v>
      </c>
      <c r="GJ242" t="s">
        <v>33</v>
      </c>
      <c r="GK242" t="s">
        <v>33</v>
      </c>
      <c r="GL242" t="s">
        <v>86</v>
      </c>
      <c r="GM242" t="s">
        <v>1659</v>
      </c>
      <c r="GN242" t="s">
        <v>1659</v>
      </c>
      <c r="GO242" t="s">
        <v>1662</v>
      </c>
      <c r="GP242" t="s">
        <v>1664</v>
      </c>
      <c r="GQ242" t="s">
        <v>1660</v>
      </c>
      <c r="GR242" t="s">
        <v>33</v>
      </c>
      <c r="GS242" t="s">
        <v>1659</v>
      </c>
      <c r="GT242" t="s">
        <v>1666</v>
      </c>
      <c r="GU242" t="s">
        <v>86</v>
      </c>
      <c r="GV242" t="s">
        <v>1662</v>
      </c>
      <c r="GW242" t="s">
        <v>1662</v>
      </c>
      <c r="GX242" t="s">
        <v>33</v>
      </c>
      <c r="GY242" t="s">
        <v>1662</v>
      </c>
      <c r="GZ242" s="37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 s="5" t="s">
        <v>353</v>
      </c>
      <c r="HP242" s="121">
        <v>57</v>
      </c>
      <c r="HQ242" s="27">
        <v>45099</v>
      </c>
      <c r="HR242" s="27"/>
      <c r="HS242" s="27">
        <v>45134</v>
      </c>
      <c r="HT242" s="121">
        <v>1</v>
      </c>
      <c r="HU242" s="121">
        <v>1</v>
      </c>
      <c r="HV242" s="28">
        <v>0</v>
      </c>
      <c r="HW242" s="28">
        <v>0</v>
      </c>
      <c r="HX242" s="28">
        <v>0</v>
      </c>
      <c r="HY242" s="28">
        <v>1</v>
      </c>
      <c r="HZ242" s="28">
        <v>0</v>
      </c>
      <c r="IA242" s="28">
        <v>0</v>
      </c>
      <c r="IB242" s="28"/>
      <c r="IC242" s="28">
        <v>0</v>
      </c>
      <c r="ID242" s="28">
        <v>0</v>
      </c>
      <c r="IE242" s="25"/>
      <c r="IF242" s="28">
        <v>0</v>
      </c>
      <c r="IG242" s="29"/>
      <c r="IH242" s="25"/>
      <c r="II242" s="28">
        <v>0</v>
      </c>
      <c r="IJ242" s="25" t="s">
        <v>63</v>
      </c>
      <c r="IK242" s="25"/>
      <c r="IL242" s="25"/>
      <c r="IM242" s="25">
        <v>0</v>
      </c>
      <c r="IN242" s="28">
        <v>0</v>
      </c>
      <c r="IO242" s="25"/>
      <c r="IP242" s="294"/>
      <c r="IQ242" s="24"/>
      <c r="IR242" s="24"/>
      <c r="IS242" s="287"/>
      <c r="IT242" s="287"/>
      <c r="IU242" s="153"/>
      <c r="IV242" s="288"/>
      <c r="IW242" s="287"/>
      <c r="IX242" s="287"/>
      <c r="IY242" s="153"/>
      <c r="IZ242" s="153"/>
      <c r="JA242" s="287"/>
      <c r="JB242" s="287"/>
      <c r="JC242" s="287"/>
      <c r="JD242" s="153"/>
      <c r="JE242" s="287"/>
      <c r="JF242" s="192"/>
      <c r="JG242" s="153"/>
      <c r="JH242" s="287"/>
      <c r="JI242" s="290"/>
      <c r="JJ242" s="153"/>
      <c r="JK242" s="153"/>
      <c r="JL242" s="153"/>
      <c r="JM242" s="153"/>
      <c r="JN242" s="153"/>
      <c r="JO242" s="153"/>
      <c r="JP242" s="153"/>
      <c r="JQ242" s="153"/>
      <c r="JR242" s="287"/>
      <c r="JS242" s="287"/>
      <c r="JT242" s="287"/>
      <c r="JU242" s="287"/>
      <c r="JV242" s="287"/>
      <c r="JW242" s="287"/>
      <c r="JX242" s="153"/>
      <c r="JY242" s="287"/>
      <c r="JZ242" s="287"/>
      <c r="KA242" s="287"/>
      <c r="KB242" s="287"/>
      <c r="KC242" s="287"/>
      <c r="KD242" s="287"/>
      <c r="KE242" s="153"/>
    </row>
    <row r="243" spans="1:291" s="4" customFormat="1" x14ac:dyDescent="0.25">
      <c r="A243" s="311"/>
      <c r="B243" s="15" t="s">
        <v>1486</v>
      </c>
      <c r="C243" s="17" t="s">
        <v>350</v>
      </c>
      <c r="D243" s="18">
        <v>6609271042</v>
      </c>
      <c r="E243" s="88">
        <v>45099</v>
      </c>
      <c r="F243" s="27"/>
      <c r="G243" s="94"/>
      <c r="H243" s="16"/>
      <c r="I243" s="377">
        <v>0</v>
      </c>
      <c r="J243" s="20">
        <v>45134</v>
      </c>
      <c r="K243" s="100">
        <f>DATEDIF(E243, J243, "m")</f>
        <v>1</v>
      </c>
      <c r="L243" s="121">
        <v>3</v>
      </c>
      <c r="M243" s="4" t="s">
        <v>354</v>
      </c>
      <c r="N243" s="19"/>
      <c r="O243" s="22"/>
      <c r="P243" s="16"/>
      <c r="Q243" s="121"/>
      <c r="R243" s="11"/>
      <c r="S243" s="11">
        <v>10</v>
      </c>
      <c r="T243" s="145"/>
      <c r="U243" s="130"/>
      <c r="V243" s="130"/>
      <c r="W243" s="130"/>
      <c r="X243" s="129"/>
      <c r="Y243" s="129"/>
      <c r="Z243" s="132"/>
      <c r="AA243" s="129"/>
      <c r="AB243" s="133"/>
      <c r="AC243" s="134"/>
      <c r="AD243" s="135"/>
      <c r="AE243" s="136"/>
      <c r="AF243" s="220"/>
      <c r="AG243" s="220"/>
      <c r="AH243" s="220"/>
      <c r="AI243" s="220"/>
      <c r="AJ243" s="220"/>
      <c r="AK243" s="220"/>
      <c r="AL243" s="133"/>
      <c r="AM243" s="137"/>
      <c r="AN243" s="137"/>
      <c r="AO243" s="137"/>
      <c r="AP243" s="137"/>
      <c r="AQ243" s="137"/>
      <c r="AR243" s="137"/>
      <c r="AS243" s="137"/>
      <c r="AT243" s="137"/>
      <c r="AU243" s="137"/>
      <c r="AV243" s="137"/>
      <c r="AW243" s="137"/>
      <c r="AX243" s="137"/>
      <c r="AY243" s="137"/>
      <c r="AZ243" s="137"/>
      <c r="BA243" s="137"/>
      <c r="BB243" s="137"/>
      <c r="BC243" s="137"/>
      <c r="BD243" s="137"/>
      <c r="BE243" s="137"/>
      <c r="BF243" s="137"/>
      <c r="BG243" s="137"/>
      <c r="BH243" s="138"/>
      <c r="BI243" s="137"/>
      <c r="BJ243" s="137"/>
      <c r="BK243" s="137"/>
      <c r="BL243" s="137"/>
      <c r="BM243" s="139"/>
      <c r="BN243" s="137"/>
      <c r="BO243" s="137"/>
      <c r="BP243" s="137"/>
      <c r="BQ243" s="137"/>
      <c r="BR243" s="138"/>
      <c r="BS243" s="138"/>
      <c r="BT243" s="137"/>
      <c r="BU243" s="137"/>
      <c r="BV243" s="137"/>
      <c r="BW243" s="138"/>
      <c r="BX243" s="137"/>
      <c r="BY243" s="137"/>
      <c r="BZ243" s="138"/>
      <c r="CA243" s="138"/>
      <c r="CB243" s="137"/>
      <c r="CC243" s="137"/>
      <c r="CD243" s="186"/>
      <c r="CE243" s="186"/>
      <c r="CF243" s="186"/>
      <c r="CG243" s="186"/>
      <c r="CH243" s="137"/>
      <c r="CI243" s="137"/>
      <c r="CJ243" s="137"/>
      <c r="CK243" s="138"/>
      <c r="CL243" s="137"/>
      <c r="CM243" s="137"/>
      <c r="CN243" s="186"/>
      <c r="CO243" s="137"/>
      <c r="CP243" s="137"/>
      <c r="CQ243" s="137"/>
      <c r="CR243" s="137"/>
      <c r="CS243" s="137"/>
      <c r="CT243" s="137"/>
      <c r="CU243" s="137"/>
      <c r="CV243" s="137"/>
      <c r="CW243" s="137"/>
      <c r="CX243" s="186"/>
      <c r="CY243" s="133"/>
      <c r="CZ243" s="137"/>
      <c r="DA243" s="137"/>
      <c r="DB243" s="186"/>
      <c r="DC243" s="139"/>
      <c r="DD243" s="138"/>
      <c r="DE243" s="137"/>
      <c r="DF243" s="137"/>
      <c r="DG243" s="137"/>
      <c r="DH243" s="137"/>
      <c r="DI243" s="137"/>
      <c r="DJ243" s="186"/>
      <c r="DK243" s="137"/>
      <c r="DL243" s="137"/>
      <c r="DM243" s="137"/>
      <c r="DN243" s="137"/>
      <c r="DO243" s="137"/>
      <c r="DP243" s="137"/>
      <c r="DQ243" s="138"/>
      <c r="DR243" s="133"/>
      <c r="DS243" s="186"/>
      <c r="DT243" s="138"/>
      <c r="DU243" s="138"/>
      <c r="DV243" s="138"/>
      <c r="DW243" s="138"/>
      <c r="DX243" s="186"/>
      <c r="DY243" s="138"/>
      <c r="DZ243" s="138"/>
      <c r="EA243" s="137"/>
      <c r="EB243" s="137"/>
      <c r="EC243" s="137"/>
      <c r="ED243" s="137"/>
      <c r="EE243" s="137"/>
      <c r="EF243" s="186"/>
      <c r="EG243" s="137"/>
      <c r="EH243" s="137"/>
      <c r="EI243" s="137"/>
      <c r="EJ243" s="137"/>
      <c r="EK243" s="137"/>
      <c r="EL243" s="137"/>
      <c r="EM243" s="137"/>
      <c r="EN243" s="137"/>
      <c r="EO243" s="137"/>
      <c r="EP243" s="137"/>
      <c r="EQ243" s="137"/>
      <c r="ER243" s="137"/>
      <c r="ES243" s="137"/>
      <c r="ET243" s="137"/>
      <c r="EU243" s="137"/>
      <c r="EV243" s="137"/>
      <c r="EW243" s="137"/>
      <c r="EX243" s="137"/>
      <c r="EY243" s="137"/>
      <c r="EZ243" s="137"/>
      <c r="FA243" s="137"/>
      <c r="FB243" s="186"/>
      <c r="FC243" s="137"/>
      <c r="FD243" s="137"/>
      <c r="FE243" s="137"/>
      <c r="FF243" s="137"/>
      <c r="FG243" s="137"/>
      <c r="FH243" s="190"/>
      <c r="FI243" s="190"/>
      <c r="FJ243" s="5"/>
      <c r="GZ243" s="372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 s="5"/>
      <c r="HP243" s="121"/>
      <c r="HQ243" s="27"/>
      <c r="HR243" s="27"/>
      <c r="HS243" s="27"/>
      <c r="HT243" s="121"/>
      <c r="HU243" s="121"/>
      <c r="HV243" s="28"/>
      <c r="HW243" s="28"/>
      <c r="HX243" s="28"/>
      <c r="HY243" s="28"/>
      <c r="HZ243" s="28"/>
      <c r="IA243" s="28"/>
      <c r="IB243" s="28"/>
      <c r="IC243" s="28"/>
      <c r="ID243" s="28"/>
      <c r="IE243" s="25"/>
      <c r="IF243" s="28"/>
      <c r="IG243" s="29"/>
      <c r="IH243" s="25"/>
      <c r="II243" s="28"/>
      <c r="IJ243" s="25"/>
      <c r="IK243" s="25"/>
      <c r="IL243" s="25"/>
      <c r="IM243" s="25"/>
      <c r="IN243" s="28"/>
      <c r="IO243" s="25"/>
      <c r="IP243" s="294"/>
      <c r="IQ243" s="24"/>
      <c r="IR243" s="24"/>
      <c r="IS243" s="287"/>
      <c r="IT243" s="287"/>
      <c r="IU243" s="153"/>
      <c r="IV243" s="288"/>
      <c r="IW243" s="287"/>
      <c r="IX243" s="287"/>
      <c r="IY243" s="153"/>
      <c r="IZ243" s="153"/>
      <c r="JA243" s="287"/>
      <c r="JB243" s="287"/>
      <c r="JC243" s="287"/>
      <c r="JD243" s="153"/>
      <c r="JE243" s="287"/>
      <c r="JF243" s="192"/>
      <c r="JG243" s="153"/>
      <c r="JH243" s="287"/>
      <c r="JI243" s="290"/>
      <c r="JJ243" s="153"/>
      <c r="JK243" s="153"/>
      <c r="JL243" s="153"/>
      <c r="JM243" s="153"/>
      <c r="JN243" s="153"/>
      <c r="JO243" s="153"/>
      <c r="JP243" s="153"/>
      <c r="JQ243" s="153"/>
      <c r="JR243" s="287"/>
      <c r="JS243" s="287"/>
      <c r="JT243" s="287"/>
      <c r="JU243" s="287"/>
      <c r="JV243" s="287"/>
      <c r="JW243" s="287"/>
      <c r="JX243" s="153"/>
      <c r="JY243" s="287"/>
      <c r="JZ243" s="287"/>
      <c r="KA243" s="287"/>
      <c r="KB243" s="287"/>
      <c r="KC243" s="287"/>
      <c r="KD243" s="287"/>
      <c r="KE243" s="153"/>
    </row>
    <row r="244" spans="1:291" s="4" customFormat="1" x14ac:dyDescent="0.25">
      <c r="A244" s="311"/>
      <c r="B244" s="15" t="s">
        <v>1486</v>
      </c>
      <c r="C244" s="17" t="s">
        <v>350</v>
      </c>
      <c r="D244" s="18">
        <v>6609271042</v>
      </c>
      <c r="E244" s="88">
        <v>45099</v>
      </c>
      <c r="F244" s="27">
        <v>45194</v>
      </c>
      <c r="G244" s="94">
        <f>DATEDIF(E244, F244, "m")</f>
        <v>3</v>
      </c>
      <c r="H244" s="16">
        <v>1</v>
      </c>
      <c r="I244" s="377" t="s">
        <v>1023</v>
      </c>
      <c r="J244" s="20" t="s">
        <v>316</v>
      </c>
      <c r="K244" s="100"/>
      <c r="N244" s="19"/>
      <c r="O244" s="22"/>
      <c r="P244" s="16"/>
      <c r="Q244" s="11"/>
      <c r="R244" s="11"/>
      <c r="S244" s="11"/>
      <c r="T244" s="145"/>
      <c r="U244" s="130"/>
      <c r="V244" s="130"/>
      <c r="W244" s="130"/>
      <c r="X244" s="129"/>
      <c r="Y244" s="129"/>
      <c r="Z244" s="132"/>
      <c r="AA244" s="129"/>
      <c r="AB244" s="133"/>
      <c r="AC244" s="134"/>
      <c r="AD244" s="135"/>
      <c r="AE244" s="136"/>
      <c r="AF244" s="220"/>
      <c r="AG244" s="220"/>
      <c r="AH244" s="220"/>
      <c r="AI244" s="220"/>
      <c r="AJ244" s="220"/>
      <c r="AK244" s="220"/>
      <c r="AL244" s="133"/>
      <c r="AM244" s="137"/>
      <c r="AN244" s="137"/>
      <c r="AO244" s="137"/>
      <c r="AP244" s="137"/>
      <c r="AQ244" s="137"/>
      <c r="AR244" s="137"/>
      <c r="AS244" s="137"/>
      <c r="AT244" s="137"/>
      <c r="AU244" s="137"/>
      <c r="AV244" s="137"/>
      <c r="AW244" s="137"/>
      <c r="AX244" s="137"/>
      <c r="AY244" s="137"/>
      <c r="AZ244" s="137"/>
      <c r="BA244" s="137"/>
      <c r="BB244" s="137"/>
      <c r="BC244" s="137"/>
      <c r="BD244" s="137"/>
      <c r="BE244" s="137"/>
      <c r="BF244" s="137"/>
      <c r="BG244" s="137"/>
      <c r="BH244" s="138"/>
      <c r="BI244" s="137"/>
      <c r="BJ244" s="137"/>
      <c r="BK244" s="137"/>
      <c r="BL244" s="137"/>
      <c r="BM244" s="139"/>
      <c r="BN244" s="137"/>
      <c r="BO244" s="137"/>
      <c r="BP244" s="137"/>
      <c r="BQ244" s="137"/>
      <c r="BR244" s="138"/>
      <c r="BS244" s="138"/>
      <c r="BT244" s="137"/>
      <c r="BU244" s="137"/>
      <c r="BV244" s="137"/>
      <c r="BW244" s="138"/>
      <c r="BX244" s="137"/>
      <c r="BY244" s="137"/>
      <c r="BZ244" s="138"/>
      <c r="CA244" s="138"/>
      <c r="CB244" s="137"/>
      <c r="CC244" s="137"/>
      <c r="CD244" s="186"/>
      <c r="CE244" s="186"/>
      <c r="CF244" s="186"/>
      <c r="CG244" s="186"/>
      <c r="CH244" s="137"/>
      <c r="CI244" s="137"/>
      <c r="CJ244" s="137"/>
      <c r="CK244" s="138"/>
      <c r="CL244" s="137"/>
      <c r="CM244" s="137"/>
      <c r="CN244" s="186"/>
      <c r="CO244" s="137"/>
      <c r="CP244" s="137"/>
      <c r="CQ244" s="137"/>
      <c r="CR244" s="137"/>
      <c r="CS244" s="137"/>
      <c r="CT244" s="137"/>
      <c r="CU244" s="137"/>
      <c r="CV244" s="137"/>
      <c r="CW244" s="137"/>
      <c r="CX244" s="186"/>
      <c r="CY244" s="133"/>
      <c r="CZ244" s="137"/>
      <c r="DA244" s="137"/>
      <c r="DB244" s="186"/>
      <c r="DC244" s="139"/>
      <c r="DD244" s="138"/>
      <c r="DE244" s="137"/>
      <c r="DF244" s="137"/>
      <c r="DG244" s="137"/>
      <c r="DH244" s="137"/>
      <c r="DI244" s="137"/>
      <c r="DJ244" s="186"/>
      <c r="DK244" s="137"/>
      <c r="DL244" s="137"/>
      <c r="DM244" s="137"/>
      <c r="DN244" s="137"/>
      <c r="DO244" s="137"/>
      <c r="DP244" s="137"/>
      <c r="DQ244" s="138"/>
      <c r="DR244" s="133"/>
      <c r="DS244" s="186"/>
      <c r="DT244" s="138"/>
      <c r="DU244" s="138"/>
      <c r="DV244" s="138"/>
      <c r="DW244" s="138"/>
      <c r="DX244" s="186"/>
      <c r="DY244" s="138"/>
      <c r="DZ244" s="138"/>
      <c r="EA244" s="137"/>
      <c r="EB244" s="137"/>
      <c r="EC244" s="137"/>
      <c r="ED244" s="137"/>
      <c r="EE244" s="137"/>
      <c r="EF244" s="186"/>
      <c r="EG244" s="137"/>
      <c r="EH244" s="137"/>
      <c r="EI244" s="137"/>
      <c r="EJ244" s="137"/>
      <c r="EK244" s="137"/>
      <c r="EL244" s="137"/>
      <c r="EM244" s="137"/>
      <c r="EN244" s="137"/>
      <c r="EO244" s="137"/>
      <c r="EP244" s="137"/>
      <c r="EQ244" s="137"/>
      <c r="ER244" s="137"/>
      <c r="ES244" s="137"/>
      <c r="ET244" s="137"/>
      <c r="EU244" s="137"/>
      <c r="EV244" s="137"/>
      <c r="EW244" s="137"/>
      <c r="EX244" s="137"/>
      <c r="EY244" s="137"/>
      <c r="EZ244" s="137"/>
      <c r="FA244" s="137"/>
      <c r="FB244" s="186"/>
      <c r="FC244" s="137"/>
      <c r="FD244" s="137"/>
      <c r="FE244" s="137"/>
      <c r="FF244" s="137"/>
      <c r="FG244" s="137"/>
      <c r="FH244" s="190"/>
      <c r="FI244" s="190"/>
      <c r="FJ244" s="5"/>
      <c r="GZ244" s="372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 s="5" t="s">
        <v>353</v>
      </c>
      <c r="HP244" s="121">
        <v>57</v>
      </c>
      <c r="HQ244" s="27">
        <v>45099</v>
      </c>
      <c r="HR244" s="27"/>
      <c r="HS244" s="27">
        <v>45194</v>
      </c>
      <c r="HT244" s="121">
        <v>3</v>
      </c>
      <c r="HU244" s="121">
        <v>1</v>
      </c>
      <c r="HV244" s="28">
        <v>0</v>
      </c>
      <c r="HW244" s="28">
        <v>0</v>
      </c>
      <c r="HX244" s="28">
        <v>0</v>
      </c>
      <c r="HY244" s="28">
        <v>1</v>
      </c>
      <c r="HZ244" s="28">
        <v>0</v>
      </c>
      <c r="IA244" s="28">
        <v>0</v>
      </c>
      <c r="IB244" s="28"/>
      <c r="IC244" s="28">
        <v>0</v>
      </c>
      <c r="ID244" s="28">
        <v>0</v>
      </c>
      <c r="IE244" s="25" t="s">
        <v>62</v>
      </c>
      <c r="IF244" s="28">
        <v>0</v>
      </c>
      <c r="IG244" s="29"/>
      <c r="IH244" s="25"/>
      <c r="II244" s="28">
        <v>0</v>
      </c>
      <c r="IJ244" s="25" t="s">
        <v>63</v>
      </c>
      <c r="IK244" s="25"/>
      <c r="IL244" s="25"/>
      <c r="IM244" s="25">
        <v>0</v>
      </c>
      <c r="IN244" s="28">
        <v>0</v>
      </c>
      <c r="IO244" s="25"/>
      <c r="IP244" s="294"/>
      <c r="IQ244" s="24"/>
      <c r="IR244" s="24"/>
      <c r="IS244" s="287"/>
      <c r="IT244" s="287"/>
      <c r="IU244" s="153"/>
      <c r="IV244" s="288"/>
      <c r="IW244" s="287"/>
      <c r="IX244" s="287"/>
      <c r="IY244" s="153"/>
      <c r="IZ244" s="153"/>
      <c r="JA244" s="287"/>
      <c r="JB244" s="287"/>
      <c r="JC244" s="287"/>
      <c r="JD244" s="153"/>
      <c r="JE244" s="287"/>
      <c r="JF244" s="192"/>
      <c r="JG244" s="153"/>
      <c r="JH244" s="287"/>
      <c r="JI244" s="290"/>
      <c r="JJ244" s="153"/>
      <c r="JK244" s="153"/>
      <c r="JL244" s="153"/>
      <c r="JM244" s="153"/>
      <c r="JN244" s="153"/>
      <c r="JO244" s="153"/>
      <c r="JP244" s="153"/>
      <c r="JQ244" s="153"/>
      <c r="JR244" s="287"/>
      <c r="JS244" s="287"/>
      <c r="JT244" s="287"/>
      <c r="JU244" s="287"/>
      <c r="JV244" s="287"/>
      <c r="JW244" s="287"/>
      <c r="JX244" s="153"/>
      <c r="JY244" s="287"/>
      <c r="JZ244" s="287"/>
      <c r="KA244" s="287"/>
      <c r="KB244" s="287"/>
      <c r="KC244" s="287"/>
      <c r="KD244" s="287"/>
      <c r="KE244" s="153"/>
    </row>
    <row r="245" spans="1:291" s="4" customFormat="1" x14ac:dyDescent="0.25">
      <c r="A245" s="311"/>
      <c r="B245" s="15" t="s">
        <v>1486</v>
      </c>
      <c r="C245" s="17" t="s">
        <v>350</v>
      </c>
      <c r="D245" s="18">
        <v>6609271042</v>
      </c>
      <c r="E245" s="88">
        <v>45099</v>
      </c>
      <c r="F245" s="27">
        <v>45299</v>
      </c>
      <c r="G245" s="94">
        <f>DATEDIF(E245, F245, "m")</f>
        <v>6</v>
      </c>
      <c r="H245" s="16">
        <v>1</v>
      </c>
      <c r="I245" s="377" t="s">
        <v>1023</v>
      </c>
      <c r="J245" s="20" t="s">
        <v>316</v>
      </c>
      <c r="K245" s="100"/>
      <c r="L245" s="85"/>
      <c r="N245" s="19"/>
      <c r="O245" s="22"/>
      <c r="P245" s="16"/>
      <c r="Q245" s="11"/>
      <c r="R245" s="11"/>
      <c r="S245" s="11"/>
      <c r="T245" s="145"/>
      <c r="U245" s="130"/>
      <c r="V245" s="130"/>
      <c r="W245" s="130"/>
      <c r="X245" s="129"/>
      <c r="Y245" s="129"/>
      <c r="Z245" s="132"/>
      <c r="AA245" s="129"/>
      <c r="AB245" s="133"/>
      <c r="AC245" s="134"/>
      <c r="AD245" s="135"/>
      <c r="AE245" s="136"/>
      <c r="AF245" s="220"/>
      <c r="AG245" s="220"/>
      <c r="AH245" s="220"/>
      <c r="AI245" s="220"/>
      <c r="AJ245" s="220"/>
      <c r="AK245" s="220"/>
      <c r="AL245" s="133"/>
      <c r="AM245" s="137"/>
      <c r="AN245" s="137"/>
      <c r="AO245" s="137"/>
      <c r="AP245" s="137"/>
      <c r="AQ245" s="137"/>
      <c r="AR245" s="137"/>
      <c r="AS245" s="137"/>
      <c r="AT245" s="137"/>
      <c r="AU245" s="137"/>
      <c r="AV245" s="137"/>
      <c r="AW245" s="137"/>
      <c r="AX245" s="137"/>
      <c r="AY245" s="137"/>
      <c r="AZ245" s="137"/>
      <c r="BA245" s="137"/>
      <c r="BB245" s="137"/>
      <c r="BC245" s="137"/>
      <c r="BD245" s="137"/>
      <c r="BE245" s="137"/>
      <c r="BF245" s="137"/>
      <c r="BG245" s="137"/>
      <c r="BH245" s="138"/>
      <c r="BI245" s="137"/>
      <c r="BJ245" s="137"/>
      <c r="BK245" s="137"/>
      <c r="BL245" s="137"/>
      <c r="BM245" s="139"/>
      <c r="BN245" s="137"/>
      <c r="BO245" s="137"/>
      <c r="BP245" s="137"/>
      <c r="BQ245" s="137"/>
      <c r="BR245" s="138"/>
      <c r="BS245" s="138"/>
      <c r="BT245" s="137"/>
      <c r="BU245" s="137"/>
      <c r="BV245" s="137"/>
      <c r="BW245" s="138"/>
      <c r="BX245" s="137"/>
      <c r="BY245" s="137"/>
      <c r="BZ245" s="138"/>
      <c r="CA245" s="138"/>
      <c r="CB245" s="137"/>
      <c r="CC245" s="137"/>
      <c r="CD245" s="186"/>
      <c r="CE245" s="186"/>
      <c r="CF245" s="186"/>
      <c r="CG245" s="186"/>
      <c r="CH245" s="137"/>
      <c r="CI245" s="137"/>
      <c r="CJ245" s="137"/>
      <c r="CK245" s="138"/>
      <c r="CL245" s="137"/>
      <c r="CM245" s="137"/>
      <c r="CN245" s="186"/>
      <c r="CO245" s="137"/>
      <c r="CP245" s="137"/>
      <c r="CQ245" s="137"/>
      <c r="CR245" s="137"/>
      <c r="CS245" s="137"/>
      <c r="CT245" s="137"/>
      <c r="CU245" s="137"/>
      <c r="CV245" s="137"/>
      <c r="CW245" s="137"/>
      <c r="CX245" s="186"/>
      <c r="CY245" s="133"/>
      <c r="CZ245" s="137"/>
      <c r="DA245" s="137"/>
      <c r="DB245" s="186"/>
      <c r="DC245" s="139"/>
      <c r="DD245" s="138"/>
      <c r="DE245" s="137"/>
      <c r="DF245" s="137"/>
      <c r="DG245" s="137"/>
      <c r="DH245" s="137"/>
      <c r="DI245" s="137"/>
      <c r="DJ245" s="186"/>
      <c r="DK245" s="137"/>
      <c r="DL245" s="137"/>
      <c r="DM245" s="137"/>
      <c r="DN245" s="137"/>
      <c r="DO245" s="137"/>
      <c r="DP245" s="137"/>
      <c r="DQ245" s="138"/>
      <c r="DR245" s="133"/>
      <c r="DS245" s="186"/>
      <c r="DT245" s="138"/>
      <c r="DU245" s="138"/>
      <c r="DV245" s="138"/>
      <c r="DW245" s="138"/>
      <c r="DX245" s="186"/>
      <c r="DY245" s="138"/>
      <c r="DZ245" s="138"/>
      <c r="EA245" s="137"/>
      <c r="EB245" s="137"/>
      <c r="EC245" s="137"/>
      <c r="ED245" s="137"/>
      <c r="EE245" s="137"/>
      <c r="EF245" s="186"/>
      <c r="EG245" s="137"/>
      <c r="EH245" s="137"/>
      <c r="EI245" s="137"/>
      <c r="EJ245" s="137"/>
      <c r="EK245" s="137"/>
      <c r="EL245" s="137"/>
      <c r="EM245" s="137"/>
      <c r="EN245" s="137"/>
      <c r="EO245" s="137"/>
      <c r="EP245" s="137"/>
      <c r="EQ245" s="137"/>
      <c r="ER245" s="137"/>
      <c r="ES245" s="137"/>
      <c r="ET245" s="137"/>
      <c r="EU245" s="137"/>
      <c r="EV245" s="137"/>
      <c r="EW245" s="137"/>
      <c r="EX245" s="137"/>
      <c r="EY245" s="137"/>
      <c r="EZ245" s="137"/>
      <c r="FA245" s="137"/>
      <c r="FB245" s="186"/>
      <c r="FC245" s="137"/>
      <c r="FD245" s="137"/>
      <c r="FE245" s="137"/>
      <c r="FF245" s="137"/>
      <c r="FG245" s="137"/>
      <c r="FH245" s="190"/>
      <c r="FI245" s="190"/>
      <c r="FJ245" s="5"/>
      <c r="GZ245" s="372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 s="5" t="s">
        <v>353</v>
      </c>
      <c r="HP245" s="121">
        <v>57</v>
      </c>
      <c r="HQ245" s="27">
        <v>45099</v>
      </c>
      <c r="HR245" s="27"/>
      <c r="HS245" s="27">
        <v>45299</v>
      </c>
      <c r="HT245" s="121">
        <v>6</v>
      </c>
      <c r="HU245" s="121">
        <v>1</v>
      </c>
      <c r="HV245" s="28">
        <v>0</v>
      </c>
      <c r="HW245" s="28">
        <v>0</v>
      </c>
      <c r="HX245" s="28"/>
      <c r="HY245" s="28"/>
      <c r="HZ245" s="28"/>
      <c r="IA245" s="28"/>
      <c r="IB245" s="28"/>
      <c r="IC245" s="28"/>
      <c r="ID245" s="28"/>
      <c r="IE245" s="25"/>
      <c r="IF245" s="28"/>
      <c r="IG245" s="29"/>
      <c r="IH245" s="25"/>
      <c r="II245" s="28"/>
      <c r="IJ245" s="25"/>
      <c r="IK245" s="25"/>
      <c r="IL245" s="25"/>
      <c r="IM245" s="25"/>
      <c r="IN245" s="28"/>
      <c r="IO245" s="25"/>
      <c r="IP245" s="294"/>
      <c r="IQ245" s="24"/>
      <c r="IR245" s="24"/>
      <c r="IS245" s="287"/>
      <c r="IT245" s="287"/>
      <c r="IU245" s="153"/>
      <c r="IV245" s="288"/>
      <c r="IW245" s="287"/>
      <c r="IX245" s="287"/>
      <c r="IY245" s="153"/>
      <c r="IZ245" s="153"/>
      <c r="JA245" s="287"/>
      <c r="JB245" s="287"/>
      <c r="JC245" s="287"/>
      <c r="JD245" s="153"/>
      <c r="JE245" s="287"/>
      <c r="JF245" s="192"/>
      <c r="JG245" s="153"/>
      <c r="JH245" s="287"/>
      <c r="JI245" s="290"/>
      <c r="JJ245" s="153"/>
      <c r="JK245" s="153"/>
      <c r="JL245" s="153"/>
      <c r="JM245" s="153"/>
      <c r="JN245" s="153"/>
      <c r="JO245" s="153"/>
      <c r="JP245" s="153"/>
      <c r="JQ245" s="153"/>
      <c r="JR245" s="287"/>
      <c r="JS245" s="287"/>
      <c r="JT245" s="287"/>
      <c r="JU245" s="287"/>
      <c r="JV245" s="287"/>
      <c r="JW245" s="287"/>
      <c r="JX245" s="153"/>
      <c r="JY245" s="287"/>
      <c r="JZ245" s="287"/>
      <c r="KA245" s="287"/>
      <c r="KB245" s="287"/>
      <c r="KC245" s="287"/>
      <c r="KD245" s="287"/>
      <c r="KE245" s="153"/>
    </row>
    <row r="246" spans="1:291" s="4" customFormat="1" x14ac:dyDescent="0.25">
      <c r="A246" s="311"/>
      <c r="B246" s="15" t="s">
        <v>1486</v>
      </c>
      <c r="C246" s="17" t="s">
        <v>350</v>
      </c>
      <c r="D246" s="18">
        <v>6609271042</v>
      </c>
      <c r="E246" s="88">
        <v>45099</v>
      </c>
      <c r="F246" s="274">
        <v>45463</v>
      </c>
      <c r="G246" s="94">
        <f>DATEDIF(E246, F246, "m")</f>
        <v>11</v>
      </c>
      <c r="H246" s="16"/>
      <c r="I246" s="377"/>
      <c r="J246" s="20"/>
      <c r="K246" s="100"/>
      <c r="L246" s="121"/>
      <c r="N246" s="19"/>
      <c r="O246" s="22"/>
      <c r="P246" s="16"/>
      <c r="Q246" s="121"/>
      <c r="R246" s="121"/>
      <c r="S246" s="121"/>
      <c r="T246" s="145"/>
      <c r="U246" s="130"/>
      <c r="V246" s="130"/>
      <c r="W246" s="130"/>
      <c r="X246" s="129"/>
      <c r="Y246" s="129"/>
      <c r="Z246" s="132"/>
      <c r="AA246" s="129"/>
      <c r="AB246" s="133"/>
      <c r="AC246" s="134"/>
      <c r="AD246" s="135"/>
      <c r="AE246" s="136"/>
      <c r="AF246" s="220"/>
      <c r="AG246" s="220"/>
      <c r="AH246" s="220"/>
      <c r="AI246" s="220"/>
      <c r="AJ246" s="220"/>
      <c r="AK246" s="220"/>
      <c r="AL246" s="133"/>
      <c r="AM246" s="137"/>
      <c r="AN246" s="137"/>
      <c r="AO246" s="137"/>
      <c r="AP246" s="137"/>
      <c r="AQ246" s="137"/>
      <c r="AR246" s="137"/>
      <c r="AS246" s="137"/>
      <c r="AT246" s="137"/>
      <c r="AU246" s="137"/>
      <c r="AV246" s="137"/>
      <c r="AW246" s="137"/>
      <c r="AX246" s="137"/>
      <c r="AY246" s="137"/>
      <c r="AZ246" s="137"/>
      <c r="BA246" s="137"/>
      <c r="BB246" s="137"/>
      <c r="BC246" s="137"/>
      <c r="BD246" s="137"/>
      <c r="BE246" s="137"/>
      <c r="BF246" s="137"/>
      <c r="BG246" s="137"/>
      <c r="BH246" s="138"/>
      <c r="BI246" s="137"/>
      <c r="BJ246" s="137"/>
      <c r="BK246" s="137"/>
      <c r="BL246" s="137"/>
      <c r="BM246" s="139"/>
      <c r="BN246" s="137"/>
      <c r="BO246" s="137"/>
      <c r="BP246" s="137"/>
      <c r="BQ246" s="137"/>
      <c r="BR246" s="138"/>
      <c r="BS246" s="138"/>
      <c r="BT246" s="137"/>
      <c r="BU246" s="137"/>
      <c r="BV246" s="137"/>
      <c r="BW246" s="138"/>
      <c r="BX246" s="137"/>
      <c r="BY246" s="137"/>
      <c r="BZ246" s="138"/>
      <c r="CA246" s="138"/>
      <c r="CB246" s="137"/>
      <c r="CC246" s="137"/>
      <c r="CD246" s="186"/>
      <c r="CE246" s="186"/>
      <c r="CF246" s="186"/>
      <c r="CG246" s="186"/>
      <c r="CH246" s="137"/>
      <c r="CI246" s="137"/>
      <c r="CJ246" s="137"/>
      <c r="CK246" s="138"/>
      <c r="CL246" s="137"/>
      <c r="CM246" s="137"/>
      <c r="CN246" s="186"/>
      <c r="CO246" s="137"/>
      <c r="CP246" s="137"/>
      <c r="CQ246" s="137"/>
      <c r="CR246" s="137"/>
      <c r="CS246" s="137"/>
      <c r="CT246" s="137"/>
      <c r="CU246" s="137"/>
      <c r="CV246" s="137"/>
      <c r="CW246" s="137"/>
      <c r="CX246" s="186"/>
      <c r="CY246" s="133"/>
      <c r="CZ246" s="137"/>
      <c r="DA246" s="137"/>
      <c r="DB246" s="186"/>
      <c r="DC246" s="139"/>
      <c r="DD246" s="138"/>
      <c r="DE246" s="137"/>
      <c r="DF246" s="137"/>
      <c r="DG246" s="137"/>
      <c r="DH246" s="137"/>
      <c r="DI246" s="137"/>
      <c r="DJ246" s="186"/>
      <c r="DK246" s="137"/>
      <c r="DL246" s="137"/>
      <c r="DM246" s="137"/>
      <c r="DN246" s="137"/>
      <c r="DO246" s="137"/>
      <c r="DP246" s="137"/>
      <c r="DQ246" s="138"/>
      <c r="DR246" s="133"/>
      <c r="DS246" s="186"/>
      <c r="DT246" s="138"/>
      <c r="DU246" s="138"/>
      <c r="DV246" s="138"/>
      <c r="DW246" s="138"/>
      <c r="DX246" s="186"/>
      <c r="DY246" s="138"/>
      <c r="DZ246" s="138"/>
      <c r="EA246" s="137"/>
      <c r="EB246" s="137"/>
      <c r="EC246" s="137"/>
      <c r="ED246" s="137"/>
      <c r="EE246" s="137"/>
      <c r="EF246" s="186"/>
      <c r="EG246" s="137"/>
      <c r="EH246" s="137"/>
      <c r="EI246" s="137"/>
      <c r="EJ246" s="137"/>
      <c r="EK246" s="137"/>
      <c r="EL246" s="137"/>
      <c r="EM246" s="137"/>
      <c r="EN246" s="137"/>
      <c r="EO246" s="137"/>
      <c r="EP246" s="137"/>
      <c r="EQ246" s="137"/>
      <c r="ER246" s="137"/>
      <c r="ES246" s="137"/>
      <c r="ET246" s="137"/>
      <c r="EU246" s="137"/>
      <c r="EV246" s="137"/>
      <c r="EW246" s="137"/>
      <c r="EX246" s="137"/>
      <c r="EY246" s="137"/>
      <c r="EZ246" s="137"/>
      <c r="FA246" s="137"/>
      <c r="FB246" s="186"/>
      <c r="FC246" s="137"/>
      <c r="FD246" s="137"/>
      <c r="FE246" s="137"/>
      <c r="FF246" s="137"/>
      <c r="FG246" s="137"/>
      <c r="FH246" s="190"/>
      <c r="FI246" s="190"/>
      <c r="FJ246" s="5"/>
      <c r="GZ246" s="372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 s="59" t="s">
        <v>353</v>
      </c>
      <c r="HP246" s="62">
        <v>57</v>
      </c>
      <c r="HQ246" s="274">
        <v>45099</v>
      </c>
      <c r="HR246" s="274"/>
      <c r="HS246" s="274">
        <v>45463</v>
      </c>
      <c r="HT246" s="170">
        <v>12</v>
      </c>
      <c r="HU246" s="170">
        <v>1</v>
      </c>
      <c r="HV246" s="170">
        <v>0</v>
      </c>
      <c r="HW246" s="170">
        <v>0</v>
      </c>
      <c r="HX246" s="170">
        <v>0</v>
      </c>
      <c r="HY246" s="170">
        <v>1</v>
      </c>
      <c r="HZ246" s="170">
        <v>0</v>
      </c>
      <c r="IA246" s="170">
        <v>0</v>
      </c>
      <c r="IB246" s="170">
        <v>0</v>
      </c>
      <c r="IC246" s="170">
        <v>1</v>
      </c>
      <c r="ID246" s="170">
        <v>1</v>
      </c>
      <c r="IE246"/>
      <c r="IF246" s="170">
        <v>0</v>
      </c>
      <c r="IG246" s="276"/>
      <c r="IH246" s="276" t="s">
        <v>1876</v>
      </c>
      <c r="II246"/>
      <c r="IJ246" s="170">
        <v>0</v>
      </c>
      <c r="IK246" t="s">
        <v>70</v>
      </c>
      <c r="IL246"/>
      <c r="IM246"/>
      <c r="IN246" s="170">
        <v>1</v>
      </c>
      <c r="IO246" s="62">
        <v>0</v>
      </c>
      <c r="IP246" s="294"/>
      <c r="IQ246" s="24"/>
      <c r="IR246" s="24"/>
      <c r="IS246" s="287"/>
      <c r="IT246" s="287"/>
      <c r="IU246" s="153"/>
      <c r="IV246" s="288"/>
      <c r="IW246" s="287"/>
      <c r="IX246" s="287"/>
      <c r="IY246" s="153"/>
      <c r="IZ246" s="153"/>
      <c r="JA246" s="287"/>
      <c r="JB246" s="287"/>
      <c r="JC246" s="287"/>
      <c r="JD246" s="153"/>
      <c r="JE246" s="287"/>
      <c r="JF246" s="192"/>
      <c r="JG246" s="153"/>
      <c r="JH246" s="287"/>
      <c r="JI246" s="290"/>
      <c r="JJ246" s="153"/>
      <c r="JK246" s="153"/>
      <c r="JL246" s="153"/>
      <c r="JM246" s="153"/>
      <c r="JN246" s="153"/>
      <c r="JO246" s="153"/>
      <c r="JP246" s="153"/>
      <c r="JQ246" s="153"/>
      <c r="JR246" s="287"/>
      <c r="JS246" s="287"/>
      <c r="JT246" s="287"/>
      <c r="JU246" s="287"/>
      <c r="JV246" s="287"/>
      <c r="JW246" s="287"/>
      <c r="JX246" s="153"/>
      <c r="JY246" s="287"/>
      <c r="JZ246" s="287"/>
      <c r="KA246" s="287"/>
      <c r="KB246" s="287"/>
      <c r="KC246" s="287"/>
      <c r="KD246" s="287"/>
      <c r="KE246" s="153"/>
    </row>
    <row r="247" spans="1:291" s="4" customFormat="1" x14ac:dyDescent="0.25">
      <c r="A247" s="311"/>
      <c r="B247" s="15" t="s">
        <v>1486</v>
      </c>
      <c r="C247" s="17" t="s">
        <v>350</v>
      </c>
      <c r="D247" s="18">
        <v>6609271042</v>
      </c>
      <c r="E247" s="88">
        <v>45099</v>
      </c>
      <c r="F247" s="27"/>
      <c r="G247" s="94"/>
      <c r="H247" s="16"/>
      <c r="I247" s="377" t="s">
        <v>1023</v>
      </c>
      <c r="J247" s="77">
        <v>45615</v>
      </c>
      <c r="K247" s="100">
        <f t="shared" ref="K247" si="19">DATEDIF(E247, J247, "m")</f>
        <v>16</v>
      </c>
      <c r="L247" s="121">
        <v>4</v>
      </c>
      <c r="M247" s="388" t="s">
        <v>1845</v>
      </c>
      <c r="N247" s="78">
        <v>244.4</v>
      </c>
      <c r="O247" s="22">
        <v>2</v>
      </c>
      <c r="P247" s="16">
        <v>3</v>
      </c>
      <c r="Q247" s="121"/>
      <c r="R247" s="121">
        <v>3</v>
      </c>
      <c r="S247" s="121"/>
      <c r="T247" s="342"/>
      <c r="U247" s="130"/>
      <c r="V247" s="130"/>
      <c r="W247" s="130"/>
      <c r="X247" s="129"/>
      <c r="Y247" s="129"/>
      <c r="Z247" s="132"/>
      <c r="AA247" s="129"/>
      <c r="AB247" s="133"/>
      <c r="AC247" s="134"/>
      <c r="AD247" s="135"/>
      <c r="AE247" s="136"/>
      <c r="AF247" s="220"/>
      <c r="AG247" s="220"/>
      <c r="AH247" s="220"/>
      <c r="AI247" s="220"/>
      <c r="AJ247" s="220"/>
      <c r="AK247" s="220"/>
      <c r="AL247" s="133"/>
      <c r="AM247" s="137"/>
      <c r="AN247" s="137"/>
      <c r="AO247" s="137"/>
      <c r="AP247" s="137"/>
      <c r="AQ247" s="137"/>
      <c r="AR247" s="137"/>
      <c r="AS247" s="137"/>
      <c r="AT247" s="137"/>
      <c r="AU247" s="137"/>
      <c r="AV247" s="137"/>
      <c r="AW247" s="137"/>
      <c r="AX247" s="137"/>
      <c r="AY247" s="137"/>
      <c r="AZ247" s="137"/>
      <c r="BA247" s="137"/>
      <c r="BB247" s="137"/>
      <c r="BC247" s="137"/>
      <c r="BD247" s="137"/>
      <c r="BE247" s="137"/>
      <c r="BF247" s="137"/>
      <c r="BG247" s="137"/>
      <c r="BH247" s="138"/>
      <c r="BI247" s="137"/>
      <c r="BJ247" s="137"/>
      <c r="BK247" s="137"/>
      <c r="BL247" s="137"/>
      <c r="BM247" s="139"/>
      <c r="BN247" s="137"/>
      <c r="BO247" s="137"/>
      <c r="BP247" s="137"/>
      <c r="BQ247" s="137"/>
      <c r="BR247" s="138"/>
      <c r="BS247" s="138"/>
      <c r="BT247" s="137"/>
      <c r="BU247" s="137"/>
      <c r="BV247" s="137"/>
      <c r="BW247" s="138"/>
      <c r="BX247" s="137"/>
      <c r="BY247" s="137"/>
      <c r="BZ247" s="138"/>
      <c r="CA247" s="138"/>
      <c r="CB247" s="137"/>
      <c r="CC247" s="137"/>
      <c r="CD247" s="186"/>
      <c r="CE247" s="186"/>
      <c r="CF247" s="186"/>
      <c r="CG247" s="186"/>
      <c r="CH247" s="137"/>
      <c r="CI247" s="137"/>
      <c r="CJ247" s="137"/>
      <c r="CK247" s="138"/>
      <c r="CL247" s="137"/>
      <c r="CM247" s="137"/>
      <c r="CN247" s="186"/>
      <c r="CO247" s="137"/>
      <c r="CP247" s="137"/>
      <c r="CQ247" s="137"/>
      <c r="CR247" s="137"/>
      <c r="CS247" s="137"/>
      <c r="CT247" s="137"/>
      <c r="CU247" s="137"/>
      <c r="CV247" s="137"/>
      <c r="CW247" s="137"/>
      <c r="CX247" s="186"/>
      <c r="CY247" s="133"/>
      <c r="CZ247" s="137"/>
      <c r="DA247" s="137"/>
      <c r="DB247" s="186"/>
      <c r="DC247" s="139"/>
      <c r="DD247" s="138"/>
      <c r="DE247" s="137"/>
      <c r="DF247" s="137"/>
      <c r="DG247" s="137"/>
      <c r="DH247" s="137"/>
      <c r="DI247" s="137"/>
      <c r="DJ247" s="186"/>
      <c r="DK247" s="137"/>
      <c r="DL247" s="137"/>
      <c r="DM247" s="137"/>
      <c r="DN247" s="137"/>
      <c r="DO247" s="137"/>
      <c r="DP247" s="137"/>
      <c r="DQ247" s="138"/>
      <c r="DR247" s="133"/>
      <c r="DS247" s="186"/>
      <c r="DT247" s="138"/>
      <c r="DU247" s="138"/>
      <c r="DV247" s="138"/>
      <c r="DW247" s="138"/>
      <c r="DX247" s="186"/>
      <c r="DY247" s="138"/>
      <c r="DZ247" s="138"/>
      <c r="EA247" s="137"/>
      <c r="EB247" s="137"/>
      <c r="EC247" s="137"/>
      <c r="ED247" s="137"/>
      <c r="EE247" s="137"/>
      <c r="EF247" s="186"/>
      <c r="EG247" s="137"/>
      <c r="EH247" s="137"/>
      <c r="EI247" s="137"/>
      <c r="EJ247" s="137"/>
      <c r="EK247" s="137"/>
      <c r="EL247" s="137"/>
      <c r="EM247" s="137"/>
      <c r="EN247" s="137"/>
      <c r="EO247" s="137"/>
      <c r="EP247" s="137"/>
      <c r="EQ247" s="137"/>
      <c r="ER247" s="137"/>
      <c r="ES247" s="137"/>
      <c r="ET247" s="137"/>
      <c r="EU247" s="137"/>
      <c r="EV247" s="137"/>
      <c r="EW247" s="137"/>
      <c r="EX247" s="137"/>
      <c r="EY247" s="137"/>
      <c r="EZ247" s="137"/>
      <c r="FA247" s="137"/>
      <c r="FB247" s="186"/>
      <c r="FC247" s="137"/>
      <c r="FD247" s="137"/>
      <c r="FE247" s="137"/>
      <c r="FF247" s="137"/>
      <c r="FG247" s="137"/>
      <c r="FH247" s="190"/>
      <c r="FI247" s="190"/>
      <c r="FJ247" s="5"/>
      <c r="GZ247" s="372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 s="5"/>
      <c r="HP247" s="121"/>
      <c r="HQ247" s="27"/>
      <c r="HR247" s="27"/>
      <c r="HS247" s="27"/>
      <c r="HT247" s="121"/>
      <c r="HU247" s="121"/>
      <c r="HV247" s="28"/>
      <c r="HW247" s="28"/>
      <c r="HX247" s="28"/>
      <c r="HY247" s="28"/>
      <c r="HZ247" s="28"/>
      <c r="IA247" s="28"/>
      <c r="IB247" s="28"/>
      <c r="IC247" s="28"/>
      <c r="ID247" s="28"/>
      <c r="IE247" s="25"/>
      <c r="IF247" s="28"/>
      <c r="IG247" s="29"/>
      <c r="IH247" s="25"/>
      <c r="II247" s="28"/>
      <c r="IJ247" s="25"/>
      <c r="IK247" s="25"/>
      <c r="IL247" s="25"/>
      <c r="IM247" s="25"/>
      <c r="IN247" s="28"/>
      <c r="IO247" s="25"/>
      <c r="IP247" s="294"/>
      <c r="IQ247" s="24"/>
      <c r="IR247" s="24"/>
      <c r="IS247" s="287"/>
      <c r="IT247" s="287"/>
      <c r="IU247" s="153"/>
      <c r="IV247" s="288"/>
      <c r="IW247" s="287"/>
      <c r="IX247" s="287"/>
      <c r="IY247" s="153"/>
      <c r="IZ247" s="153"/>
      <c r="JA247" s="287"/>
      <c r="JB247" s="287"/>
      <c r="JC247" s="287"/>
      <c r="JD247" s="153"/>
      <c r="JE247" s="287"/>
      <c r="JF247" s="192"/>
      <c r="JG247" s="153"/>
      <c r="JH247" s="287"/>
      <c r="JI247" s="290"/>
      <c r="JJ247" s="153"/>
      <c r="JK247" s="153"/>
      <c r="JL247" s="153"/>
      <c r="JM247" s="153"/>
      <c r="JN247" s="153"/>
      <c r="JO247" s="153"/>
      <c r="JP247" s="153"/>
      <c r="JQ247" s="153"/>
      <c r="JR247" s="287"/>
      <c r="JS247" s="287"/>
      <c r="JT247" s="287"/>
      <c r="JU247" s="287"/>
      <c r="JV247" s="287"/>
      <c r="JW247" s="287"/>
      <c r="JX247" s="153"/>
      <c r="JY247" s="287"/>
      <c r="JZ247" s="287"/>
      <c r="KA247" s="287"/>
      <c r="KB247" s="287"/>
      <c r="KC247" s="287"/>
      <c r="KD247" s="287"/>
      <c r="KE247" s="153"/>
    </row>
    <row r="248" spans="1:291" s="4" customFormat="1" x14ac:dyDescent="0.25">
      <c r="A248" s="311"/>
      <c r="B248" s="15"/>
      <c r="C248" s="17"/>
      <c r="D248" s="18"/>
      <c r="E248" s="91"/>
      <c r="F248" s="27"/>
      <c r="G248" s="94"/>
      <c r="H248" s="16"/>
      <c r="I248" s="377"/>
      <c r="J248" s="20"/>
      <c r="K248" s="100"/>
      <c r="N248" s="19"/>
      <c r="O248" s="22"/>
      <c r="P248" s="16"/>
      <c r="Q248" s="11"/>
      <c r="R248" s="11"/>
      <c r="S248" s="11"/>
      <c r="T248" s="145"/>
      <c r="U248" s="130"/>
      <c r="V248" s="130"/>
      <c r="W248" s="130"/>
      <c r="X248" s="129"/>
      <c r="Y248" s="129"/>
      <c r="Z248" s="132"/>
      <c r="AA248" s="129"/>
      <c r="AB248" s="133"/>
      <c r="AC248" s="134"/>
      <c r="AD248" s="135"/>
      <c r="AE248" s="136"/>
      <c r="AF248" s="220"/>
      <c r="AG248" s="220"/>
      <c r="AH248" s="220"/>
      <c r="AI248" s="220"/>
      <c r="AJ248" s="220"/>
      <c r="AK248" s="220"/>
      <c r="AL248" s="133"/>
      <c r="AM248" s="137"/>
      <c r="AN248" s="137"/>
      <c r="AO248" s="137"/>
      <c r="AP248" s="137"/>
      <c r="AQ248" s="137"/>
      <c r="AR248" s="137"/>
      <c r="AS248" s="137"/>
      <c r="AT248" s="137"/>
      <c r="AU248" s="137"/>
      <c r="AV248" s="137"/>
      <c r="AW248" s="137"/>
      <c r="AX248" s="137"/>
      <c r="AY248" s="137"/>
      <c r="AZ248" s="137"/>
      <c r="BA248" s="137"/>
      <c r="BB248" s="137"/>
      <c r="BC248" s="137"/>
      <c r="BD248" s="137"/>
      <c r="BE248" s="137"/>
      <c r="BF248" s="137"/>
      <c r="BG248" s="137"/>
      <c r="BH248" s="138"/>
      <c r="BI248" s="137"/>
      <c r="BJ248" s="137"/>
      <c r="BK248" s="137"/>
      <c r="BL248" s="137"/>
      <c r="BM248" s="139"/>
      <c r="BN248" s="137"/>
      <c r="BO248" s="137"/>
      <c r="BP248" s="137"/>
      <c r="BQ248" s="137"/>
      <c r="BR248" s="138"/>
      <c r="BS248" s="138"/>
      <c r="BT248" s="137"/>
      <c r="BU248" s="137"/>
      <c r="BV248" s="137"/>
      <c r="BW248" s="138"/>
      <c r="BX248" s="137"/>
      <c r="BY248" s="137"/>
      <c r="BZ248" s="138"/>
      <c r="CA248" s="138"/>
      <c r="CB248" s="137"/>
      <c r="CC248" s="137"/>
      <c r="CD248" s="186"/>
      <c r="CE248" s="186"/>
      <c r="CF248" s="186"/>
      <c r="CG248" s="186"/>
      <c r="CH248" s="137"/>
      <c r="CI248" s="137"/>
      <c r="CJ248" s="137"/>
      <c r="CK248" s="138"/>
      <c r="CL248" s="137"/>
      <c r="CM248" s="137"/>
      <c r="CN248" s="186"/>
      <c r="CO248" s="137"/>
      <c r="CP248" s="137"/>
      <c r="CQ248" s="137"/>
      <c r="CR248" s="137"/>
      <c r="CS248" s="137"/>
      <c r="CT248" s="137"/>
      <c r="CU248" s="137"/>
      <c r="CV248" s="137"/>
      <c r="CW248" s="137"/>
      <c r="CX248" s="186"/>
      <c r="CY248" s="133"/>
      <c r="CZ248" s="137"/>
      <c r="DA248" s="137"/>
      <c r="DB248" s="186"/>
      <c r="DC248" s="139"/>
      <c r="DD248" s="138"/>
      <c r="DE248" s="137"/>
      <c r="DF248" s="137"/>
      <c r="DG248" s="137"/>
      <c r="DH248" s="137"/>
      <c r="DI248" s="137"/>
      <c r="DJ248" s="186"/>
      <c r="DK248" s="137"/>
      <c r="DL248" s="137"/>
      <c r="DM248" s="137"/>
      <c r="DN248" s="137"/>
      <c r="DO248" s="137"/>
      <c r="DP248" s="137"/>
      <c r="DQ248" s="138"/>
      <c r="DR248" s="133"/>
      <c r="DS248" s="186"/>
      <c r="DT248" s="138"/>
      <c r="DU248" s="138"/>
      <c r="DV248" s="138"/>
      <c r="DW248" s="138"/>
      <c r="DX248" s="186"/>
      <c r="DY248" s="138"/>
      <c r="DZ248" s="138"/>
      <c r="EA248" s="137"/>
      <c r="EB248" s="137"/>
      <c r="EC248" s="137"/>
      <c r="ED248" s="137"/>
      <c r="EE248" s="137"/>
      <c r="EF248" s="186"/>
      <c r="EG248" s="137"/>
      <c r="EH248" s="137"/>
      <c r="EI248" s="137"/>
      <c r="EJ248" s="137"/>
      <c r="EK248" s="137"/>
      <c r="EL248" s="137"/>
      <c r="EM248" s="137"/>
      <c r="EN248" s="137"/>
      <c r="EO248" s="137"/>
      <c r="EP248" s="137"/>
      <c r="EQ248" s="137"/>
      <c r="ER248" s="137"/>
      <c r="ES248" s="137"/>
      <c r="ET248" s="137"/>
      <c r="EU248" s="137"/>
      <c r="EV248" s="137"/>
      <c r="EW248" s="137"/>
      <c r="EX248" s="137"/>
      <c r="EY248" s="137"/>
      <c r="EZ248" s="137"/>
      <c r="FA248" s="137"/>
      <c r="FB248" s="186"/>
      <c r="FC248" s="137"/>
      <c r="FD248" s="137"/>
      <c r="FE248" s="137"/>
      <c r="FF248" s="137"/>
      <c r="FG248" s="137"/>
      <c r="FH248" s="190"/>
      <c r="FI248" s="190"/>
      <c r="FJ248" s="5"/>
      <c r="GZ248" s="372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 s="5"/>
      <c r="HP248" s="121"/>
      <c r="HQ248" s="27"/>
      <c r="HR248" s="27"/>
      <c r="HS248" s="27"/>
      <c r="HT248" s="121"/>
      <c r="HU248" s="121"/>
      <c r="HV248" s="28"/>
      <c r="HW248" s="28"/>
      <c r="HX248" s="28"/>
      <c r="HY248" s="28"/>
      <c r="HZ248" s="28"/>
      <c r="IA248" s="28"/>
      <c r="IB248" s="28"/>
      <c r="IC248" s="28"/>
      <c r="ID248" s="28"/>
      <c r="IE248" s="25"/>
      <c r="IF248" s="28"/>
      <c r="IG248" s="29"/>
      <c r="IH248" s="25"/>
      <c r="II248" s="28"/>
      <c r="IJ248" s="25"/>
      <c r="IK248" s="25"/>
      <c r="IL248" s="25"/>
      <c r="IM248" s="25"/>
      <c r="IN248" s="28"/>
      <c r="IO248" s="25"/>
      <c r="IP248" s="294"/>
      <c r="IQ248" s="24"/>
      <c r="IR248" s="24"/>
      <c r="IS248" s="287"/>
      <c r="IT248" s="287"/>
      <c r="IU248" s="153"/>
      <c r="IV248" s="288"/>
      <c r="IW248" s="287"/>
      <c r="IX248" s="287"/>
      <c r="IY248" s="153"/>
      <c r="IZ248" s="153"/>
      <c r="JA248" s="287"/>
      <c r="JB248" s="287"/>
      <c r="JC248" s="287"/>
      <c r="JD248" s="153"/>
      <c r="JE248" s="287"/>
      <c r="JF248" s="192"/>
      <c r="JG248" s="153"/>
      <c r="JH248" s="287"/>
      <c r="JI248" s="290"/>
      <c r="JJ248" s="153"/>
      <c r="JK248" s="153"/>
      <c r="JL248" s="153"/>
      <c r="JM248" s="153"/>
      <c r="JN248" s="153"/>
      <c r="JO248" s="153"/>
      <c r="JP248" s="153"/>
      <c r="JQ248" s="153"/>
      <c r="JR248" s="287"/>
      <c r="JS248" s="287"/>
      <c r="JT248" s="287"/>
      <c r="JU248" s="287"/>
      <c r="JV248" s="287"/>
      <c r="JW248" s="287"/>
      <c r="JX248" s="153"/>
      <c r="JY248" s="287"/>
      <c r="JZ248" s="287"/>
      <c r="KA248" s="287"/>
      <c r="KB248" s="287"/>
      <c r="KC248" s="287"/>
      <c r="KD248" s="287"/>
      <c r="KE248" s="153"/>
    </row>
    <row r="249" spans="1:291" s="4" customFormat="1" x14ac:dyDescent="0.25">
      <c r="A249" s="311"/>
      <c r="B249" s="35" t="s">
        <v>1607</v>
      </c>
      <c r="C249" s="17" t="s">
        <v>355</v>
      </c>
      <c r="D249" s="18"/>
      <c r="E249" s="88">
        <v>43055</v>
      </c>
      <c r="F249" s="27"/>
      <c r="G249" s="94"/>
      <c r="H249" s="16"/>
      <c r="I249" s="377"/>
      <c r="J249" s="348" t="s">
        <v>153</v>
      </c>
      <c r="K249" s="100"/>
      <c r="L249" s="85"/>
      <c r="N249" s="19"/>
      <c r="O249" s="22"/>
      <c r="P249" s="16"/>
      <c r="Q249" s="11"/>
      <c r="R249" s="11"/>
      <c r="S249" s="11"/>
      <c r="T249" s="145"/>
      <c r="U249" s="130"/>
      <c r="V249" s="130"/>
      <c r="W249" s="130"/>
      <c r="X249" s="129"/>
      <c r="Y249" s="129"/>
      <c r="Z249" s="132"/>
      <c r="AA249" s="129"/>
      <c r="AB249" s="133"/>
      <c r="AC249" s="134"/>
      <c r="AD249" s="135"/>
      <c r="AE249" s="136"/>
      <c r="AF249" s="220"/>
      <c r="AG249" s="220"/>
      <c r="AH249" s="220"/>
      <c r="AI249" s="220"/>
      <c r="AJ249" s="220"/>
      <c r="AK249" s="220"/>
      <c r="AL249" s="133"/>
      <c r="AM249" s="137"/>
      <c r="AN249" s="137"/>
      <c r="AO249" s="137"/>
      <c r="AP249" s="137"/>
      <c r="AQ249" s="137"/>
      <c r="AR249" s="137"/>
      <c r="AS249" s="137"/>
      <c r="AT249" s="137"/>
      <c r="AU249" s="137"/>
      <c r="AV249" s="137"/>
      <c r="AW249" s="137"/>
      <c r="AX249" s="137"/>
      <c r="AY249" s="137"/>
      <c r="AZ249" s="137"/>
      <c r="BA249" s="137"/>
      <c r="BB249" s="137"/>
      <c r="BC249" s="137"/>
      <c r="BD249" s="137"/>
      <c r="BE249" s="137"/>
      <c r="BF249" s="137"/>
      <c r="BG249" s="137"/>
      <c r="BH249" s="138"/>
      <c r="BI249" s="137"/>
      <c r="BJ249" s="137"/>
      <c r="BK249" s="137"/>
      <c r="BL249" s="137"/>
      <c r="BM249" s="139"/>
      <c r="BN249" s="137"/>
      <c r="BO249" s="137"/>
      <c r="BP249" s="137"/>
      <c r="BQ249" s="137"/>
      <c r="BR249" s="138"/>
      <c r="BS249" s="138"/>
      <c r="BT249" s="137"/>
      <c r="BU249" s="137"/>
      <c r="BV249" s="137"/>
      <c r="BW249" s="138"/>
      <c r="BX249" s="137"/>
      <c r="BY249" s="137"/>
      <c r="BZ249" s="138"/>
      <c r="CA249" s="138"/>
      <c r="CB249" s="137"/>
      <c r="CC249" s="137"/>
      <c r="CD249" s="186"/>
      <c r="CE249" s="186"/>
      <c r="CF249" s="186"/>
      <c r="CG249" s="186"/>
      <c r="CH249" s="137"/>
      <c r="CI249" s="137"/>
      <c r="CJ249" s="137"/>
      <c r="CK249" s="138"/>
      <c r="CL249" s="137"/>
      <c r="CM249" s="137"/>
      <c r="CN249" s="186"/>
      <c r="CO249" s="137"/>
      <c r="CP249" s="137"/>
      <c r="CQ249" s="137"/>
      <c r="CR249" s="137"/>
      <c r="CS249" s="137"/>
      <c r="CT249" s="137"/>
      <c r="CU249" s="137"/>
      <c r="CV249" s="137"/>
      <c r="CW249" s="137"/>
      <c r="CX249" s="186"/>
      <c r="CY249" s="133"/>
      <c r="CZ249" s="137"/>
      <c r="DA249" s="137"/>
      <c r="DB249" s="186"/>
      <c r="DC249" s="139"/>
      <c r="DD249" s="138"/>
      <c r="DE249" s="137"/>
      <c r="DF249" s="137"/>
      <c r="DG249" s="137"/>
      <c r="DH249" s="137"/>
      <c r="DI249" s="137"/>
      <c r="DJ249" s="186"/>
      <c r="DK249" s="137"/>
      <c r="DL249" s="137"/>
      <c r="DM249" s="137"/>
      <c r="DN249" s="137"/>
      <c r="DO249" s="137"/>
      <c r="DP249" s="137"/>
      <c r="DQ249" s="138"/>
      <c r="DR249" s="133"/>
      <c r="DS249" s="186"/>
      <c r="DT249" s="138"/>
      <c r="DU249" s="138"/>
      <c r="DV249" s="138"/>
      <c r="DW249" s="138"/>
      <c r="DX249" s="186"/>
      <c r="DY249" s="138"/>
      <c r="DZ249" s="138"/>
      <c r="EA249" s="137"/>
      <c r="EB249" s="137"/>
      <c r="EC249" s="137"/>
      <c r="ED249" s="137"/>
      <c r="EE249" s="137"/>
      <c r="EF249" s="186"/>
      <c r="EG249" s="137"/>
      <c r="EH249" s="137"/>
      <c r="EI249" s="137"/>
      <c r="EJ249" s="137"/>
      <c r="EK249" s="137"/>
      <c r="EL249" s="137"/>
      <c r="EM249" s="137"/>
      <c r="EN249" s="137"/>
      <c r="EO249" s="137"/>
      <c r="EP249" s="137"/>
      <c r="EQ249" s="137"/>
      <c r="ER249" s="137"/>
      <c r="ES249" s="137"/>
      <c r="ET249" s="137"/>
      <c r="EU249" s="137"/>
      <c r="EV249" s="137"/>
      <c r="EW249" s="137"/>
      <c r="EX249" s="137"/>
      <c r="EY249" s="137"/>
      <c r="EZ249" s="137"/>
      <c r="FA249" s="137"/>
      <c r="FB249" s="186"/>
      <c r="FC249" s="137"/>
      <c r="FD249" s="137"/>
      <c r="FE249" s="137"/>
      <c r="FF249" s="137"/>
      <c r="FG249" s="137"/>
      <c r="FH249" s="190"/>
      <c r="FI249" s="190"/>
      <c r="FJ249" s="5"/>
      <c r="GZ249" s="372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 s="5"/>
      <c r="HP249" s="121"/>
      <c r="HQ249" s="27"/>
      <c r="HR249" s="27"/>
      <c r="HS249" s="27"/>
      <c r="HT249" s="121"/>
      <c r="HU249" s="121"/>
      <c r="HV249" s="28"/>
      <c r="HW249" s="28"/>
      <c r="HX249" s="28"/>
      <c r="HY249" s="28"/>
      <c r="HZ249" s="28"/>
      <c r="IA249" s="28"/>
      <c r="IB249" s="28"/>
      <c r="IC249" s="28"/>
      <c r="ID249" s="28"/>
      <c r="IE249" s="25"/>
      <c r="IF249" s="28"/>
      <c r="IG249" s="29"/>
      <c r="IH249" s="25"/>
      <c r="II249" s="28"/>
      <c r="IJ249" s="25"/>
      <c r="IK249" s="25"/>
      <c r="IL249" s="25"/>
      <c r="IM249" s="25"/>
      <c r="IN249" s="28"/>
      <c r="IO249" s="25"/>
      <c r="IP249" s="294" t="s">
        <v>1607</v>
      </c>
      <c r="IQ249" s="289" t="s">
        <v>1608</v>
      </c>
      <c r="IR249" s="289" t="s">
        <v>1042</v>
      </c>
      <c r="IS249" s="170" t="s">
        <v>55</v>
      </c>
      <c r="IT249" s="170">
        <v>1</v>
      </c>
      <c r="IU249"/>
      <c r="IV249" s="274">
        <v>43055</v>
      </c>
      <c r="IW249" s="170">
        <v>1955</v>
      </c>
      <c r="IX249" s="170">
        <v>2017</v>
      </c>
      <c r="IY249" s="285">
        <v>45092</v>
      </c>
      <c r="IZ249" s="281"/>
      <c r="JA249" s="170">
        <v>62</v>
      </c>
      <c r="JB249" s="170"/>
      <c r="JC249" s="170" t="s">
        <v>1407</v>
      </c>
      <c r="JD249"/>
      <c r="JE249" s="170">
        <v>1</v>
      </c>
      <c r="JF249" s="276" t="s">
        <v>405</v>
      </c>
      <c r="JG249"/>
      <c r="JH249" s="170">
        <v>1</v>
      </c>
      <c r="JI249"/>
      <c r="JJ249"/>
      <c r="JK249" t="s">
        <v>1431</v>
      </c>
      <c r="JL249"/>
      <c r="JM249" s="279"/>
      <c r="JN249" t="s">
        <v>1411</v>
      </c>
      <c r="JO249" t="s">
        <v>1411</v>
      </c>
      <c r="JP249" t="s">
        <v>1419</v>
      </c>
      <c r="JQ249" t="s">
        <v>1420</v>
      </c>
      <c r="JR249" s="170">
        <v>0</v>
      </c>
      <c r="JS249" s="170">
        <v>2</v>
      </c>
      <c r="JT249" s="170">
        <v>0</v>
      </c>
      <c r="JU249" s="170">
        <v>5</v>
      </c>
      <c r="JV249" s="170">
        <v>0</v>
      </c>
      <c r="JW249" s="170">
        <v>0</v>
      </c>
      <c r="JX249"/>
      <c r="JY249" s="170">
        <v>1</v>
      </c>
      <c r="JZ249" s="170">
        <v>0</v>
      </c>
      <c r="KA249" s="170">
        <v>1</v>
      </c>
      <c r="KB249" s="170">
        <v>0</v>
      </c>
      <c r="KC249" s="170">
        <v>0</v>
      </c>
      <c r="KD249" s="274">
        <v>45092</v>
      </c>
      <c r="KE249" t="s">
        <v>1609</v>
      </c>
    </row>
    <row r="250" spans="1:291" s="4" customFormat="1" x14ac:dyDescent="0.25">
      <c r="A250" s="311"/>
      <c r="B250" s="15"/>
      <c r="C250" s="17"/>
      <c r="D250" s="18"/>
      <c r="E250" s="91"/>
      <c r="F250" s="27"/>
      <c r="G250" s="94"/>
      <c r="H250" s="16"/>
      <c r="I250" s="377"/>
      <c r="J250" s="20"/>
      <c r="K250" s="100"/>
      <c r="L250" s="85"/>
      <c r="N250" s="19"/>
      <c r="O250" s="22"/>
      <c r="P250" s="16"/>
      <c r="Q250" s="11"/>
      <c r="R250" s="11"/>
      <c r="S250" s="11"/>
      <c r="T250" s="145"/>
      <c r="U250" s="130"/>
      <c r="V250" s="130"/>
      <c r="W250" s="130"/>
      <c r="X250" s="129"/>
      <c r="Y250" s="129"/>
      <c r="Z250" s="132"/>
      <c r="AA250" s="129"/>
      <c r="AB250" s="133"/>
      <c r="AC250" s="134"/>
      <c r="AD250" s="135"/>
      <c r="AE250" s="136"/>
      <c r="AF250" s="220"/>
      <c r="AG250" s="220"/>
      <c r="AH250" s="220"/>
      <c r="AI250" s="220"/>
      <c r="AJ250" s="220"/>
      <c r="AK250" s="220"/>
      <c r="AL250" s="133"/>
      <c r="AM250" s="137"/>
      <c r="AN250" s="137"/>
      <c r="AO250" s="137"/>
      <c r="AP250" s="137"/>
      <c r="AQ250" s="137"/>
      <c r="AR250" s="137"/>
      <c r="AS250" s="137"/>
      <c r="AT250" s="137"/>
      <c r="AU250" s="137"/>
      <c r="AV250" s="137"/>
      <c r="AW250" s="137"/>
      <c r="AX250" s="137"/>
      <c r="AY250" s="137"/>
      <c r="AZ250" s="137"/>
      <c r="BA250" s="137"/>
      <c r="BB250" s="137"/>
      <c r="BC250" s="137"/>
      <c r="BD250" s="137"/>
      <c r="BE250" s="137"/>
      <c r="BF250" s="137"/>
      <c r="BG250" s="137"/>
      <c r="BH250" s="138"/>
      <c r="BI250" s="137"/>
      <c r="BJ250" s="137"/>
      <c r="BK250" s="137"/>
      <c r="BL250" s="137"/>
      <c r="BM250" s="139"/>
      <c r="BN250" s="137"/>
      <c r="BO250" s="137"/>
      <c r="BP250" s="137"/>
      <c r="BQ250" s="137"/>
      <c r="BR250" s="138"/>
      <c r="BS250" s="138"/>
      <c r="BT250" s="137"/>
      <c r="BU250" s="137"/>
      <c r="BV250" s="137"/>
      <c r="BW250" s="138"/>
      <c r="BX250" s="137"/>
      <c r="BY250" s="137"/>
      <c r="BZ250" s="138"/>
      <c r="CA250" s="138"/>
      <c r="CB250" s="137"/>
      <c r="CC250" s="137"/>
      <c r="CD250" s="186"/>
      <c r="CE250" s="186"/>
      <c r="CF250" s="186"/>
      <c r="CG250" s="186"/>
      <c r="CH250" s="137"/>
      <c r="CI250" s="137"/>
      <c r="CJ250" s="137"/>
      <c r="CK250" s="138"/>
      <c r="CL250" s="137"/>
      <c r="CM250" s="137"/>
      <c r="CN250" s="186"/>
      <c r="CO250" s="137"/>
      <c r="CP250" s="137"/>
      <c r="CQ250" s="137"/>
      <c r="CR250" s="137"/>
      <c r="CS250" s="137"/>
      <c r="CT250" s="137"/>
      <c r="CU250" s="137"/>
      <c r="CV250" s="137"/>
      <c r="CW250" s="137"/>
      <c r="CX250" s="186"/>
      <c r="CY250" s="133"/>
      <c r="CZ250" s="137"/>
      <c r="DA250" s="137"/>
      <c r="DB250" s="186"/>
      <c r="DC250" s="139"/>
      <c r="DD250" s="138"/>
      <c r="DE250" s="137"/>
      <c r="DF250" s="137"/>
      <c r="DG250" s="137"/>
      <c r="DH250" s="137"/>
      <c r="DI250" s="137"/>
      <c r="DJ250" s="186"/>
      <c r="DK250" s="137"/>
      <c r="DL250" s="137"/>
      <c r="DM250" s="137"/>
      <c r="DN250" s="137"/>
      <c r="DO250" s="137"/>
      <c r="DP250" s="137"/>
      <c r="DQ250" s="138"/>
      <c r="DR250" s="133"/>
      <c r="DS250" s="186"/>
      <c r="DT250" s="138"/>
      <c r="DU250" s="138"/>
      <c r="DV250" s="138"/>
      <c r="DW250" s="138"/>
      <c r="DX250" s="186"/>
      <c r="DY250" s="138"/>
      <c r="DZ250" s="138"/>
      <c r="EA250" s="137"/>
      <c r="EB250" s="137"/>
      <c r="EC250" s="137"/>
      <c r="ED250" s="137"/>
      <c r="EE250" s="137"/>
      <c r="EF250" s="186"/>
      <c r="EG250" s="137"/>
      <c r="EH250" s="137"/>
      <c r="EI250" s="137"/>
      <c r="EJ250" s="137"/>
      <c r="EK250" s="137"/>
      <c r="EL250" s="137"/>
      <c r="EM250" s="137"/>
      <c r="EN250" s="137"/>
      <c r="EO250" s="137"/>
      <c r="EP250" s="137"/>
      <c r="EQ250" s="137"/>
      <c r="ER250" s="137"/>
      <c r="ES250" s="137"/>
      <c r="ET250" s="137"/>
      <c r="EU250" s="137"/>
      <c r="EV250" s="137"/>
      <c r="EW250" s="137"/>
      <c r="EX250" s="137"/>
      <c r="EY250" s="137"/>
      <c r="EZ250" s="137"/>
      <c r="FA250" s="137"/>
      <c r="FB250" s="186"/>
      <c r="FC250" s="137"/>
      <c r="FD250" s="137"/>
      <c r="FE250" s="137"/>
      <c r="FF250" s="137"/>
      <c r="FG250" s="137"/>
      <c r="FH250" s="190"/>
      <c r="FI250" s="190"/>
      <c r="FJ250" s="5"/>
      <c r="GZ250" s="372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 s="5"/>
      <c r="HP250" s="121"/>
      <c r="HQ250" s="27"/>
      <c r="HR250" s="27"/>
      <c r="HS250" s="27"/>
      <c r="HT250" s="121"/>
      <c r="HU250" s="121"/>
      <c r="HV250" s="28"/>
      <c r="HW250" s="28"/>
      <c r="HX250" s="28"/>
      <c r="HY250" s="28"/>
      <c r="HZ250" s="28"/>
      <c r="IA250" s="28"/>
      <c r="IB250" s="28"/>
      <c r="IC250" s="28"/>
      <c r="ID250" s="28"/>
      <c r="IE250" s="25"/>
      <c r="IF250" s="28"/>
      <c r="IG250" s="29"/>
      <c r="IH250" s="25"/>
      <c r="II250" s="28"/>
      <c r="IJ250" s="25"/>
      <c r="IK250" s="25"/>
      <c r="IL250" s="25"/>
      <c r="IM250" s="25"/>
      <c r="IN250" s="28"/>
      <c r="IO250" s="25"/>
      <c r="IP250" s="294"/>
      <c r="IQ250" s="24"/>
      <c r="IR250" s="24"/>
      <c r="IS250" s="287"/>
      <c r="IT250" s="287"/>
      <c r="IU250" s="153"/>
      <c r="IV250" s="288"/>
      <c r="IW250" s="287"/>
      <c r="IX250" s="287"/>
      <c r="IY250" s="153"/>
      <c r="IZ250" s="153"/>
      <c r="JA250" s="287"/>
      <c r="JB250" s="287"/>
      <c r="JC250" s="287"/>
      <c r="JD250" s="153"/>
      <c r="JE250" s="287"/>
      <c r="JF250" s="192"/>
      <c r="JG250" s="153"/>
      <c r="JH250" s="287"/>
      <c r="JI250" s="290"/>
      <c r="JJ250" s="153"/>
      <c r="JK250" s="153"/>
      <c r="JL250" s="153"/>
      <c r="JM250" s="153"/>
      <c r="JN250" s="153"/>
      <c r="JO250" s="153"/>
      <c r="JP250" s="153"/>
      <c r="JQ250" s="153"/>
      <c r="JR250" s="287"/>
      <c r="JS250" s="287"/>
      <c r="JT250" s="287"/>
      <c r="JU250" s="287"/>
      <c r="JV250" s="287"/>
      <c r="JW250" s="287"/>
      <c r="JX250" s="153"/>
      <c r="JY250" s="287"/>
      <c r="JZ250" s="287"/>
      <c r="KA250" s="287"/>
      <c r="KB250" s="287"/>
      <c r="KC250" s="287"/>
      <c r="KD250" s="287"/>
      <c r="KE250" s="153"/>
    </row>
    <row r="251" spans="1:291" s="4" customFormat="1" x14ac:dyDescent="0.25">
      <c r="A251" s="311"/>
      <c r="B251" s="15" t="s">
        <v>1487</v>
      </c>
      <c r="C251" s="17" t="s">
        <v>356</v>
      </c>
      <c r="D251" s="26" t="s">
        <v>357</v>
      </c>
      <c r="E251" s="88">
        <v>43760</v>
      </c>
      <c r="F251" s="27"/>
      <c r="G251" s="94"/>
      <c r="H251" s="16"/>
      <c r="I251" s="377">
        <v>0</v>
      </c>
      <c r="J251" s="20">
        <v>43852</v>
      </c>
      <c r="K251" s="100">
        <f>DATEDIF(E251, J251, "m")</f>
        <v>3</v>
      </c>
      <c r="L251" s="121">
        <v>1</v>
      </c>
      <c r="M251" s="4" t="s">
        <v>358</v>
      </c>
      <c r="N251" s="19">
        <v>25.4</v>
      </c>
      <c r="O251" s="22"/>
      <c r="P251" s="16">
        <v>3</v>
      </c>
      <c r="Q251" s="11"/>
      <c r="R251" s="11"/>
      <c r="S251" s="11"/>
      <c r="T251" s="145"/>
      <c r="U251" s="130"/>
      <c r="V251" s="130"/>
      <c r="W251" s="130"/>
      <c r="X251" s="129"/>
      <c r="Y251" s="129"/>
      <c r="Z251" s="132"/>
      <c r="AA251" s="129"/>
      <c r="AB251" s="133"/>
      <c r="AC251" s="134"/>
      <c r="AD251" s="135"/>
      <c r="AE251" s="136"/>
      <c r="AF251" s="133"/>
      <c r="AG251" s="133"/>
      <c r="AH251" s="133"/>
      <c r="AI251" s="133"/>
      <c r="AJ251" s="133"/>
      <c r="AK251" s="133"/>
      <c r="AL251" s="133"/>
      <c r="AM251" s="137"/>
      <c r="AN251" s="137"/>
      <c r="AO251" s="137"/>
      <c r="AP251" s="137"/>
      <c r="AQ251" s="137"/>
      <c r="AR251" s="137"/>
      <c r="AS251" s="137"/>
      <c r="AT251" s="137"/>
      <c r="AU251" s="137"/>
      <c r="AV251" s="137"/>
      <c r="AW251" s="137"/>
      <c r="AX251" s="137"/>
      <c r="AY251" s="137"/>
      <c r="AZ251" s="137"/>
      <c r="BA251" s="137"/>
      <c r="BB251" s="137"/>
      <c r="BC251" s="137"/>
      <c r="BD251" s="137"/>
      <c r="BE251" s="137"/>
      <c r="BF251" s="137"/>
      <c r="BG251" s="137"/>
      <c r="BH251" s="138"/>
      <c r="BI251" s="137"/>
      <c r="BJ251" s="137"/>
      <c r="BK251" s="137"/>
      <c r="BL251" s="137"/>
      <c r="BM251" s="139"/>
      <c r="BN251" s="137"/>
      <c r="BO251" s="137"/>
      <c r="BP251" s="137"/>
      <c r="BQ251" s="137"/>
      <c r="BR251" s="138"/>
      <c r="BS251" s="138"/>
      <c r="BT251" s="137"/>
      <c r="BU251" s="137"/>
      <c r="BV251" s="137"/>
      <c r="BW251" s="138"/>
      <c r="BX251" s="137"/>
      <c r="BY251" s="137"/>
      <c r="BZ251" s="138"/>
      <c r="CA251" s="138"/>
      <c r="CB251" s="137"/>
      <c r="CC251" s="137"/>
      <c r="CD251" s="186"/>
      <c r="CE251" s="186"/>
      <c r="CF251" s="186"/>
      <c r="CG251" s="186"/>
      <c r="CH251" s="137"/>
      <c r="CI251" s="137"/>
      <c r="CJ251" s="137"/>
      <c r="CK251" s="138"/>
      <c r="CL251" s="137"/>
      <c r="CM251" s="137"/>
      <c r="CN251" s="186"/>
      <c r="CO251" s="137"/>
      <c r="CP251" s="137"/>
      <c r="CQ251" s="137"/>
      <c r="CR251" s="137"/>
      <c r="CS251" s="137"/>
      <c r="CT251" s="137"/>
      <c r="CU251" s="137"/>
      <c r="CV251" s="137"/>
      <c r="CW251" s="137"/>
      <c r="CX251" s="186"/>
      <c r="CY251" s="133"/>
      <c r="CZ251" s="137"/>
      <c r="DA251" s="137"/>
      <c r="DB251" s="186"/>
      <c r="DC251" s="139"/>
      <c r="DD251" s="138"/>
      <c r="DE251" s="137"/>
      <c r="DF251" s="137"/>
      <c r="DG251" s="137"/>
      <c r="DH251" s="137"/>
      <c r="DI251" s="137"/>
      <c r="DJ251" s="186"/>
      <c r="DK251" s="137"/>
      <c r="DL251" s="137"/>
      <c r="DM251" s="137"/>
      <c r="DN251" s="137"/>
      <c r="DO251" s="137"/>
      <c r="DP251" s="137"/>
      <c r="DQ251" s="138"/>
      <c r="DR251" s="133"/>
      <c r="DS251" s="186"/>
      <c r="DT251" s="138"/>
      <c r="DU251" s="138"/>
      <c r="DV251" s="138"/>
      <c r="DW251" s="138"/>
      <c r="DX251" s="186"/>
      <c r="DY251" s="138"/>
      <c r="DZ251" s="138"/>
      <c r="EA251" s="137"/>
      <c r="EB251" s="137"/>
      <c r="EC251" s="137"/>
      <c r="ED251" s="137"/>
      <c r="EE251" s="137"/>
      <c r="EF251" s="186"/>
      <c r="EG251" s="137"/>
      <c r="EH251" s="137"/>
      <c r="EI251" s="137"/>
      <c r="EJ251" s="137"/>
      <c r="EK251" s="137"/>
      <c r="EL251" s="137"/>
      <c r="EM251" s="137"/>
      <c r="EN251" s="137"/>
      <c r="EO251" s="137"/>
      <c r="EP251" s="137"/>
      <c r="EQ251" s="137"/>
      <c r="ER251" s="137"/>
      <c r="ES251" s="137"/>
      <c r="ET251" s="137"/>
      <c r="EU251" s="137"/>
      <c r="EV251" s="137"/>
      <c r="EW251" s="137"/>
      <c r="EX251" s="137"/>
      <c r="EY251" s="137"/>
      <c r="EZ251" s="137"/>
      <c r="FA251" s="137"/>
      <c r="FB251" s="186"/>
      <c r="FC251" s="137"/>
      <c r="FD251" s="137"/>
      <c r="FE251" s="137"/>
      <c r="FF251" s="137"/>
      <c r="FG251" s="137"/>
      <c r="FH251" s="190"/>
      <c r="FI251" s="190"/>
      <c r="FJ251" s="5"/>
      <c r="GZ251" s="372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 s="5"/>
      <c r="HP251" s="121"/>
      <c r="HQ251" s="27"/>
      <c r="HR251" s="27"/>
      <c r="HS251" s="27"/>
      <c r="HT251" s="121"/>
      <c r="HU251" s="121"/>
      <c r="HV251" s="28"/>
      <c r="HW251" s="28"/>
      <c r="HX251" s="28"/>
      <c r="HY251" s="28"/>
      <c r="HZ251" s="28"/>
      <c r="IA251" s="28"/>
      <c r="IB251" s="28"/>
      <c r="IC251" s="28"/>
      <c r="ID251" s="28"/>
      <c r="IE251" s="25"/>
      <c r="IF251" s="28"/>
      <c r="IG251" s="29"/>
      <c r="IH251" s="25"/>
      <c r="II251" s="28"/>
      <c r="IJ251" s="25"/>
      <c r="IK251" s="25"/>
      <c r="IL251" s="25"/>
      <c r="IM251" s="25"/>
      <c r="IN251" s="28"/>
      <c r="IO251" s="25"/>
      <c r="IP251" s="294" t="s">
        <v>1487</v>
      </c>
      <c r="IQ251" s="24" t="s">
        <v>1488</v>
      </c>
      <c r="IR251" s="24" t="s">
        <v>1042</v>
      </c>
      <c r="IS251" s="170" t="s">
        <v>55</v>
      </c>
      <c r="IT251" s="170">
        <v>1</v>
      </c>
      <c r="IU251" s="170"/>
      <c r="IV251" s="274">
        <v>43760</v>
      </c>
      <c r="IW251" s="170">
        <v>1976</v>
      </c>
      <c r="IX251" s="170">
        <v>2019</v>
      </c>
      <c r="IY251"/>
      <c r="IZ251"/>
      <c r="JA251" s="170">
        <v>43</v>
      </c>
      <c r="JB251" s="170"/>
      <c r="JC251" s="170" t="s">
        <v>1407</v>
      </c>
      <c r="JD251" s="170"/>
      <c r="JE251" s="170">
        <v>1</v>
      </c>
      <c r="JF251" s="276" t="s">
        <v>1455</v>
      </c>
      <c r="JG251" s="170"/>
      <c r="JH251" s="170"/>
      <c r="JI251" s="170">
        <v>1</v>
      </c>
      <c r="JJ251"/>
      <c r="JK251"/>
      <c r="JL251"/>
      <c r="JM251" s="279"/>
      <c r="JN251" t="s">
        <v>1409</v>
      </c>
      <c r="JO251" t="s">
        <v>1411</v>
      </c>
      <c r="JP251" t="s">
        <v>1412</v>
      </c>
      <c r="JQ251" t="s">
        <v>1420</v>
      </c>
      <c r="JR251" s="170">
        <v>0</v>
      </c>
      <c r="JS251" s="170">
        <v>0</v>
      </c>
      <c r="JT251" s="170">
        <v>0</v>
      </c>
      <c r="JU251" s="280">
        <v>3</v>
      </c>
      <c r="JV251" s="170">
        <v>0</v>
      </c>
      <c r="JW251" s="170">
        <v>1</v>
      </c>
      <c r="JX251" t="s">
        <v>1489</v>
      </c>
      <c r="JY251" s="170">
        <v>1</v>
      </c>
      <c r="JZ251" s="170">
        <v>0</v>
      </c>
      <c r="KA251" s="170">
        <v>0</v>
      </c>
      <c r="KB251" s="170">
        <v>0</v>
      </c>
      <c r="KC251" s="170">
        <v>0</v>
      </c>
      <c r="KD251" s="170"/>
      <c r="KE251"/>
    </row>
    <row r="252" spans="1:291" s="4" customFormat="1" x14ac:dyDescent="0.25">
      <c r="A252" s="311"/>
      <c r="B252" s="15" t="s">
        <v>1487</v>
      </c>
      <c r="C252" s="17" t="s">
        <v>356</v>
      </c>
      <c r="D252" s="26" t="s">
        <v>357</v>
      </c>
      <c r="E252" s="88">
        <v>43760</v>
      </c>
      <c r="F252" s="27">
        <v>43853</v>
      </c>
      <c r="G252" s="94">
        <f>DATEDIF(E252, F252, "m")</f>
        <v>3</v>
      </c>
      <c r="H252" s="16">
        <v>1</v>
      </c>
      <c r="I252" s="377">
        <v>0</v>
      </c>
      <c r="J252" s="20">
        <v>43853</v>
      </c>
      <c r="K252" s="100">
        <f>DATEDIF(E252, J252, "m")</f>
        <v>3</v>
      </c>
      <c r="L252" s="121">
        <v>2</v>
      </c>
      <c r="M252" s="4" t="s">
        <v>359</v>
      </c>
      <c r="N252" s="19"/>
      <c r="O252" s="22">
        <v>1</v>
      </c>
      <c r="P252" s="16">
        <v>3</v>
      </c>
      <c r="Q252" s="11">
        <v>1</v>
      </c>
      <c r="R252" s="11"/>
      <c r="S252" s="11">
        <v>10</v>
      </c>
      <c r="T252" s="145"/>
      <c r="U252" s="130"/>
      <c r="V252" s="130"/>
      <c r="W252" s="130"/>
      <c r="X252" s="129"/>
      <c r="Y252" s="129"/>
      <c r="Z252" s="132"/>
      <c r="AA252" s="129"/>
      <c r="AB252" s="133"/>
      <c r="AC252" s="134"/>
      <c r="AD252" s="135"/>
      <c r="AE252" s="136"/>
      <c r="AF252" s="220"/>
      <c r="AG252" s="220"/>
      <c r="AH252" s="220"/>
      <c r="AI252" s="220"/>
      <c r="AJ252" s="220"/>
      <c r="AK252" s="220"/>
      <c r="AL252" s="133"/>
      <c r="AM252" s="137"/>
      <c r="AN252" s="137"/>
      <c r="AO252" s="137"/>
      <c r="AP252" s="137"/>
      <c r="AQ252" s="137"/>
      <c r="AR252" s="137"/>
      <c r="AS252" s="137"/>
      <c r="AT252" s="137"/>
      <c r="AU252" s="137"/>
      <c r="AV252" s="137"/>
      <c r="AW252" s="137"/>
      <c r="AX252" s="137"/>
      <c r="AY252" s="137"/>
      <c r="AZ252" s="137"/>
      <c r="BA252" s="137"/>
      <c r="BB252" s="137"/>
      <c r="BC252" s="137"/>
      <c r="BD252" s="137"/>
      <c r="BE252" s="137"/>
      <c r="BF252" s="137"/>
      <c r="BG252" s="137"/>
      <c r="BH252" s="138"/>
      <c r="BI252" s="137"/>
      <c r="BJ252" s="137"/>
      <c r="BK252" s="137"/>
      <c r="BL252" s="137"/>
      <c r="BM252" s="139"/>
      <c r="BN252" s="137"/>
      <c r="BO252" s="137"/>
      <c r="BP252" s="137"/>
      <c r="BQ252" s="137"/>
      <c r="BR252" s="138"/>
      <c r="BS252" s="138"/>
      <c r="BT252" s="137"/>
      <c r="BU252" s="137"/>
      <c r="BV252" s="137"/>
      <c r="BW252" s="138"/>
      <c r="BX252" s="137"/>
      <c r="BY252" s="137"/>
      <c r="BZ252" s="138"/>
      <c r="CA252" s="138"/>
      <c r="CB252" s="137"/>
      <c r="CC252" s="137"/>
      <c r="CD252" s="186"/>
      <c r="CE252" s="186"/>
      <c r="CF252" s="186"/>
      <c r="CG252" s="186"/>
      <c r="CH252" s="137"/>
      <c r="CI252" s="137"/>
      <c r="CJ252" s="137"/>
      <c r="CK252" s="138"/>
      <c r="CL252" s="137"/>
      <c r="CM252" s="137"/>
      <c r="CN252" s="186"/>
      <c r="CO252" s="137"/>
      <c r="CP252" s="137"/>
      <c r="CQ252" s="137"/>
      <c r="CR252" s="137"/>
      <c r="CS252" s="137"/>
      <c r="CT252" s="137"/>
      <c r="CU252" s="137"/>
      <c r="CV252" s="137"/>
      <c r="CW252" s="137"/>
      <c r="CX252" s="186"/>
      <c r="CY252" s="133"/>
      <c r="CZ252" s="137"/>
      <c r="DA252" s="137"/>
      <c r="DB252" s="186"/>
      <c r="DC252" s="139"/>
      <c r="DD252" s="138"/>
      <c r="DE252" s="137"/>
      <c r="DF252" s="137"/>
      <c r="DG252" s="137"/>
      <c r="DH252" s="137"/>
      <c r="DI252" s="137"/>
      <c r="DJ252" s="186"/>
      <c r="DK252" s="137"/>
      <c r="DL252" s="137"/>
      <c r="DM252" s="137"/>
      <c r="DN252" s="137"/>
      <c r="DO252" s="137"/>
      <c r="DP252" s="137"/>
      <c r="DQ252" s="138"/>
      <c r="DR252" s="133"/>
      <c r="DS252" s="186"/>
      <c r="DT252" s="138"/>
      <c r="DU252" s="138"/>
      <c r="DV252" s="138"/>
      <c r="DW252" s="138"/>
      <c r="DX252" s="186"/>
      <c r="DY252" s="138"/>
      <c r="DZ252" s="138"/>
      <c r="EA252" s="137"/>
      <c r="EB252" s="137"/>
      <c r="EC252" s="137"/>
      <c r="ED252" s="137"/>
      <c r="EE252" s="137"/>
      <c r="EF252" s="186"/>
      <c r="EG252" s="137"/>
      <c r="EH252" s="137"/>
      <c r="EI252" s="137"/>
      <c r="EJ252" s="137"/>
      <c r="EK252" s="137"/>
      <c r="EL252" s="137"/>
      <c r="EM252" s="137"/>
      <c r="EN252" s="137"/>
      <c r="EO252" s="137"/>
      <c r="EP252" s="137"/>
      <c r="EQ252" s="137"/>
      <c r="ER252" s="137"/>
      <c r="ES252" s="137"/>
      <c r="ET252" s="137"/>
      <c r="EU252" s="137"/>
      <c r="EV252" s="137"/>
      <c r="EW252" s="137"/>
      <c r="EX252" s="137"/>
      <c r="EY252" s="137"/>
      <c r="EZ252" s="137"/>
      <c r="FA252" s="137"/>
      <c r="FB252" s="186"/>
      <c r="FC252" s="137"/>
      <c r="FD252" s="137"/>
      <c r="FE252" s="137"/>
      <c r="FF252" s="137"/>
      <c r="FG252" s="137"/>
      <c r="FH252" s="190"/>
      <c r="FI252" s="190"/>
      <c r="FJ252" s="5"/>
      <c r="GZ252" s="37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 s="5" t="s">
        <v>360</v>
      </c>
      <c r="HP252" s="121">
        <v>43</v>
      </c>
      <c r="HQ252" s="27">
        <v>43760</v>
      </c>
      <c r="HR252" s="27"/>
      <c r="HS252" s="27">
        <v>43853</v>
      </c>
      <c r="HT252" s="121">
        <v>3</v>
      </c>
      <c r="HU252" s="121">
        <v>1</v>
      </c>
      <c r="HV252" s="121">
        <v>0</v>
      </c>
      <c r="HW252" s="121">
        <v>0</v>
      </c>
      <c r="HX252" s="121">
        <v>0</v>
      </c>
      <c r="HY252" s="121">
        <v>1</v>
      </c>
      <c r="HZ252" s="121">
        <v>0</v>
      </c>
      <c r="IA252" s="121">
        <v>0</v>
      </c>
      <c r="IB252" s="121">
        <v>0</v>
      </c>
      <c r="IC252" s="121">
        <v>0</v>
      </c>
      <c r="ID252" s="121">
        <v>0</v>
      </c>
      <c r="IE252" s="4" t="s">
        <v>143</v>
      </c>
      <c r="IF252" s="121">
        <v>0</v>
      </c>
      <c r="IG252" s="19"/>
      <c r="II252" s="121" t="s">
        <v>260</v>
      </c>
      <c r="IJ252" s="4" t="s">
        <v>261</v>
      </c>
      <c r="IN252" s="121">
        <v>0</v>
      </c>
      <c r="IP252" s="294"/>
      <c r="IQ252" s="24"/>
      <c r="IR252" s="24"/>
      <c r="IS252" s="170"/>
      <c r="IT252" s="170"/>
      <c r="IU252" s="170"/>
      <c r="IV252" s="274"/>
      <c r="IW252" s="170"/>
      <c r="IX252" s="170"/>
      <c r="IY252"/>
      <c r="IZ252"/>
      <c r="JA252" s="170"/>
      <c r="JB252" s="170"/>
      <c r="JC252" s="170"/>
      <c r="JD252" s="170"/>
      <c r="JE252" s="170"/>
      <c r="JF252" s="276"/>
      <c r="JG252" s="170"/>
      <c r="JH252" s="170"/>
      <c r="JI252" s="170"/>
      <c r="JJ252"/>
      <c r="JK252"/>
      <c r="JL252"/>
      <c r="JM252" s="279"/>
      <c r="JN252"/>
      <c r="JO252"/>
      <c r="JP252"/>
      <c r="JQ252"/>
      <c r="JR252" s="170"/>
      <c r="JS252" s="170"/>
      <c r="JT252" s="170"/>
      <c r="JU252" s="280"/>
      <c r="JV252" s="170"/>
      <c r="JW252" s="170"/>
      <c r="JX252"/>
      <c r="JY252" s="170"/>
      <c r="JZ252" s="170"/>
      <c r="KA252" s="170"/>
      <c r="KB252" s="170"/>
      <c r="KC252" s="170"/>
      <c r="KD252" s="170"/>
      <c r="KE252"/>
    </row>
    <row r="253" spans="1:291" s="4" customFormat="1" x14ac:dyDescent="0.25">
      <c r="A253" s="311"/>
      <c r="B253" s="15" t="s">
        <v>1487</v>
      </c>
      <c r="C253" s="17" t="s">
        <v>356</v>
      </c>
      <c r="D253" s="26" t="s">
        <v>357</v>
      </c>
      <c r="E253" s="88">
        <v>43760</v>
      </c>
      <c r="F253" s="27"/>
      <c r="G253" s="94"/>
      <c r="H253" s="16"/>
      <c r="I253" s="377">
        <v>0</v>
      </c>
      <c r="J253" s="20">
        <v>43963</v>
      </c>
      <c r="K253" s="100">
        <f>DATEDIF(E253, J253, "m")</f>
        <v>6</v>
      </c>
      <c r="L253" s="121">
        <v>3</v>
      </c>
      <c r="M253" s="4" t="s">
        <v>361</v>
      </c>
      <c r="N253" s="19">
        <v>352</v>
      </c>
      <c r="O253" s="22"/>
      <c r="P253" s="16">
        <v>3</v>
      </c>
      <c r="Q253" s="121"/>
      <c r="R253" s="121"/>
      <c r="S253" s="11"/>
      <c r="T253" s="145">
        <v>12727</v>
      </c>
      <c r="U253" s="130" t="s">
        <v>1059</v>
      </c>
      <c r="V253" s="130" t="s">
        <v>1059</v>
      </c>
      <c r="W253" s="130" t="s">
        <v>1042</v>
      </c>
      <c r="X253" s="131">
        <v>7611045310</v>
      </c>
      <c r="Y253" s="129">
        <f ca="1">ROUNDDOWN(YEARFRAC(DATE(IF(VALUE(LEFT(X253,2))&lt;VALUE(RIGHT(YEAR(TODAY()),2)),"20","19")&amp;LEFT(X253,2),IF(VALUE(MID(X253,3,1))&gt;4,MID(X253,3,2)-50,MID(X253,3,2)),MID(X253,5,2)),Z253,1),0)</f>
        <v>43</v>
      </c>
      <c r="Z253" s="132">
        <v>43963</v>
      </c>
      <c r="AA253" s="129">
        <v>1</v>
      </c>
      <c r="AB253" s="133">
        <v>0</v>
      </c>
      <c r="AC253" s="182" t="s">
        <v>53</v>
      </c>
      <c r="AD253" s="183" t="s">
        <v>1022</v>
      </c>
      <c r="AE253" s="136" t="s">
        <v>1060</v>
      </c>
      <c r="AF253" s="188">
        <v>8.1999999999999993</v>
      </c>
      <c r="AG253" s="189">
        <v>13.9</v>
      </c>
      <c r="AH253" s="189">
        <v>77.400000000000006</v>
      </c>
      <c r="AI253" s="185">
        <v>0.2</v>
      </c>
      <c r="AJ253" s="185">
        <v>0.3</v>
      </c>
      <c r="AK253" s="185">
        <v>6.25</v>
      </c>
      <c r="AL253" s="156">
        <v>11.1</v>
      </c>
      <c r="AM253" s="156">
        <v>42.2</v>
      </c>
      <c r="AN253" s="156">
        <v>34.6</v>
      </c>
      <c r="AO253" s="155">
        <v>65.400000000000006</v>
      </c>
      <c r="AP253" s="156">
        <v>0.52905198776758411</v>
      </c>
      <c r="AQ253" s="137">
        <v>1.41</v>
      </c>
      <c r="AR253" s="137">
        <v>7.89</v>
      </c>
      <c r="AS253" s="137">
        <v>2.62</v>
      </c>
      <c r="AT253" s="156">
        <v>2.02</v>
      </c>
      <c r="AU253" s="137">
        <v>9.85</v>
      </c>
      <c r="AV253" s="155">
        <v>25.2</v>
      </c>
      <c r="AW253" s="137">
        <v>34.9</v>
      </c>
      <c r="AX253" s="137">
        <v>29.4</v>
      </c>
      <c r="AY253" s="137">
        <v>31.4</v>
      </c>
      <c r="AZ253" s="137">
        <v>4.26</v>
      </c>
      <c r="BA253" s="137">
        <v>23.4</v>
      </c>
      <c r="BB253" s="137">
        <v>16.200000000000003</v>
      </c>
      <c r="BC253" s="156">
        <v>27.1</v>
      </c>
      <c r="BD253" s="137">
        <v>0.23</v>
      </c>
      <c r="BE253" s="155">
        <v>19</v>
      </c>
      <c r="BF253" s="137">
        <v>28.2</v>
      </c>
      <c r="BG253" s="137">
        <v>18.600000000000001</v>
      </c>
      <c r="BH253" s="138">
        <v>2196</v>
      </c>
      <c r="BI253" s="155">
        <v>21.9</v>
      </c>
      <c r="BJ253" s="137">
        <v>6.26</v>
      </c>
      <c r="BK253" s="137">
        <v>16.2</v>
      </c>
      <c r="BL253" s="160">
        <v>91.1</v>
      </c>
      <c r="BM253" s="187">
        <v>0.01</v>
      </c>
      <c r="BN253" s="155">
        <v>14.7</v>
      </c>
      <c r="BO253" s="155">
        <v>93.2</v>
      </c>
      <c r="BP253" s="137">
        <v>4.01</v>
      </c>
      <c r="BQ253" s="137">
        <v>2.68</v>
      </c>
      <c r="BR253" s="133">
        <v>3965</v>
      </c>
      <c r="BS253" s="138">
        <f>CY253/9</f>
        <v>2200.3333333333335</v>
      </c>
      <c r="BT253" s="137">
        <v>56.9</v>
      </c>
      <c r="BU253" s="137">
        <v>19</v>
      </c>
      <c r="BV253" s="155">
        <v>71.8</v>
      </c>
      <c r="BW253" s="133">
        <v>3014</v>
      </c>
      <c r="BX253" s="137">
        <v>37.700000000000003</v>
      </c>
      <c r="BY253" s="137">
        <v>47.8</v>
      </c>
      <c r="BZ253" s="133">
        <v>5493</v>
      </c>
      <c r="CA253" s="133">
        <v>9107</v>
      </c>
      <c r="CB253" s="137">
        <v>1.54</v>
      </c>
      <c r="CC253" s="137">
        <v>0.83</v>
      </c>
      <c r="CD253" s="186" t="s">
        <v>1275</v>
      </c>
      <c r="CE253" s="186">
        <f>AL253+BN253+BV253+CC253+CB253</f>
        <v>99.97</v>
      </c>
      <c r="CF253" s="186" t="s">
        <v>1275</v>
      </c>
      <c r="CG253" s="186"/>
      <c r="CH253" s="137" t="s">
        <v>1023</v>
      </c>
      <c r="CI253" s="137"/>
      <c r="CJ253" s="137"/>
      <c r="CK253" s="138"/>
      <c r="CL253" s="137"/>
      <c r="CM253" s="137"/>
      <c r="CN253" s="186" t="s">
        <v>1275</v>
      </c>
      <c r="CO253" s="137"/>
      <c r="CP253" s="137"/>
      <c r="CQ253" s="137"/>
      <c r="CR253" s="137"/>
      <c r="CS253" s="137"/>
      <c r="CT253" s="137"/>
      <c r="CU253" s="137"/>
      <c r="CV253" s="137">
        <v>0.79</v>
      </c>
      <c r="CW253" s="137">
        <v>6.13</v>
      </c>
      <c r="CX253" s="186" t="s">
        <v>1275</v>
      </c>
      <c r="CY253" s="133">
        <v>19803</v>
      </c>
      <c r="CZ253" s="137">
        <v>2.66</v>
      </c>
      <c r="DA253" s="137"/>
      <c r="DB253" s="186" t="s">
        <v>1275</v>
      </c>
      <c r="DC253" s="139">
        <v>0.11</v>
      </c>
      <c r="DD253" s="133">
        <v>34265</v>
      </c>
      <c r="DE253" s="137">
        <v>28.3</v>
      </c>
      <c r="DF253" s="155">
        <v>35.200000000000003</v>
      </c>
      <c r="DG253" s="137">
        <v>1.84</v>
      </c>
      <c r="DH253" s="137">
        <v>1.0100000000000002</v>
      </c>
      <c r="DI253" s="137"/>
      <c r="DJ253" s="186" t="s">
        <v>1275</v>
      </c>
      <c r="DK253" s="156">
        <v>5.6000000000000001E-2</v>
      </c>
      <c r="DL253" s="137">
        <v>28.2</v>
      </c>
      <c r="DM253" s="137">
        <v>71.8</v>
      </c>
      <c r="DN253" s="187">
        <v>0</v>
      </c>
      <c r="DO253" s="137">
        <v>33.299999999999997</v>
      </c>
      <c r="DP253" s="137"/>
      <c r="DQ253" s="137"/>
      <c r="DR253" s="133"/>
      <c r="DS253" s="186" t="s">
        <v>1275</v>
      </c>
      <c r="DT253" s="133"/>
      <c r="DU253" s="133"/>
      <c r="DV253" s="133"/>
      <c r="DW253" s="133"/>
      <c r="DX253" s="186" t="s">
        <v>1275</v>
      </c>
      <c r="DY253" s="138">
        <f>AK253*AN253*AM253*AL253/1000</f>
        <v>101.29582499999999</v>
      </c>
      <c r="DZ253" s="138">
        <f>AK253*AM253*AO253*AL253/1000</f>
        <v>191.46667499999998</v>
      </c>
      <c r="EA253" s="137"/>
      <c r="EB253" s="137"/>
      <c r="EC253" s="137"/>
      <c r="ED253" s="137"/>
      <c r="EE253" s="137"/>
      <c r="EF253" s="186" t="s">
        <v>1275</v>
      </c>
      <c r="EG253" s="137" t="s">
        <v>1023</v>
      </c>
      <c r="EH253" s="137" t="s">
        <v>1023</v>
      </c>
      <c r="EI253" s="137" t="s">
        <v>1023</v>
      </c>
      <c r="EJ253" s="137" t="s">
        <v>1023</v>
      </c>
      <c r="EK253" s="137" t="s">
        <v>1023</v>
      </c>
      <c r="EL253" s="137" t="s">
        <v>1023</v>
      </c>
      <c r="EM253" s="137" t="s">
        <v>1023</v>
      </c>
      <c r="EN253" s="137" t="s">
        <v>1023</v>
      </c>
      <c r="EO253" s="137" t="s">
        <v>1023</v>
      </c>
      <c r="EP253" s="137" t="s">
        <v>1023</v>
      </c>
      <c r="EQ253" s="137" t="s">
        <v>1023</v>
      </c>
      <c r="ER253" s="137" t="s">
        <v>1023</v>
      </c>
      <c r="ES253" s="137" t="s">
        <v>1023</v>
      </c>
      <c r="ET253" s="137" t="s">
        <v>1023</v>
      </c>
      <c r="EU253" s="137" t="s">
        <v>1023</v>
      </c>
      <c r="EV253" s="137" t="s">
        <v>1023</v>
      </c>
      <c r="EW253" s="137" t="s">
        <v>1023</v>
      </c>
      <c r="EX253" s="137" t="s">
        <v>1023</v>
      </c>
      <c r="EY253" s="137" t="s">
        <v>1023</v>
      </c>
      <c r="EZ253" s="137" t="s">
        <v>1023</v>
      </c>
      <c r="FA253" s="137" t="s">
        <v>1023</v>
      </c>
      <c r="FB253" s="186" t="s">
        <v>1275</v>
      </c>
      <c r="FC253" s="137"/>
      <c r="FD253" s="137"/>
      <c r="FE253" s="137"/>
      <c r="FF253" s="137"/>
      <c r="FG253" s="137"/>
      <c r="FH253" s="190"/>
      <c r="FI253" s="190"/>
      <c r="FJ253" s="380" t="s">
        <v>361</v>
      </c>
      <c r="FK253" t="s">
        <v>1662</v>
      </c>
      <c r="FL253" t="s">
        <v>1667</v>
      </c>
      <c r="FM253" t="s">
        <v>1659</v>
      </c>
      <c r="FN253" t="s">
        <v>1665</v>
      </c>
      <c r="FO253" t="s">
        <v>1662</v>
      </c>
      <c r="FP253" t="s">
        <v>1659</v>
      </c>
      <c r="FQ253" t="s">
        <v>1659</v>
      </c>
      <c r="FR253" t="s">
        <v>1667</v>
      </c>
      <c r="FS253" t="s">
        <v>1666</v>
      </c>
      <c r="FT253" t="s">
        <v>1659</v>
      </c>
      <c r="FU253" t="s">
        <v>1659</v>
      </c>
      <c r="FV253" t="s">
        <v>33</v>
      </c>
      <c r="FW253" t="s">
        <v>86</v>
      </c>
      <c r="FX253" t="s">
        <v>86</v>
      </c>
      <c r="FY253" t="s">
        <v>86</v>
      </c>
      <c r="FZ253" t="s">
        <v>1662</v>
      </c>
      <c r="GA253" t="s">
        <v>1663</v>
      </c>
      <c r="GB253" t="s">
        <v>33</v>
      </c>
      <c r="GC253" t="s">
        <v>1660</v>
      </c>
      <c r="GD253" t="s">
        <v>33</v>
      </c>
      <c r="GE253" t="s">
        <v>1662</v>
      </c>
      <c r="GF253" t="s">
        <v>1659</v>
      </c>
      <c r="GG253" t="s">
        <v>1664</v>
      </c>
      <c r="GH253" t="s">
        <v>33</v>
      </c>
      <c r="GI253" t="s">
        <v>1662</v>
      </c>
      <c r="GJ253" t="s">
        <v>1660</v>
      </c>
      <c r="GK253" t="s">
        <v>33</v>
      </c>
      <c r="GL253" t="s">
        <v>86</v>
      </c>
      <c r="GM253" t="s">
        <v>1659</v>
      </c>
      <c r="GN253" t="s">
        <v>1659</v>
      </c>
      <c r="GO253" t="s">
        <v>1658</v>
      </c>
      <c r="GP253" t="s">
        <v>33</v>
      </c>
      <c r="GQ253" t="s">
        <v>1660</v>
      </c>
      <c r="GR253" t="s">
        <v>33</v>
      </c>
      <c r="GS253" t="s">
        <v>1659</v>
      </c>
      <c r="GT253" t="s">
        <v>1659</v>
      </c>
      <c r="GU253" t="s">
        <v>1661</v>
      </c>
      <c r="GV253" t="s">
        <v>1662</v>
      </c>
      <c r="GW253" t="s">
        <v>1662</v>
      </c>
      <c r="GX253" t="s">
        <v>33</v>
      </c>
      <c r="GY253" t="s">
        <v>1660</v>
      </c>
      <c r="GZ253" s="371" t="s">
        <v>361</v>
      </c>
      <c r="HA253" s="369" t="s">
        <v>1725</v>
      </c>
      <c r="HB253" s="358">
        <v>0.48000000000000004</v>
      </c>
      <c r="HC253" s="358">
        <v>0.66</v>
      </c>
      <c r="HD253" s="356">
        <v>125.86</v>
      </c>
      <c r="HE253" s="356">
        <v>4.97</v>
      </c>
      <c r="HF253" s="356">
        <v>5.57</v>
      </c>
      <c r="HG253" s="356">
        <v>682.30000000000007</v>
      </c>
      <c r="HH253" s="358">
        <v>0.73</v>
      </c>
      <c r="HI253" s="356">
        <v>12</v>
      </c>
      <c r="HJ253" s="356">
        <v>3.13</v>
      </c>
      <c r="HK253" s="356">
        <v>3.0799999999999996</v>
      </c>
      <c r="HL253" s="356">
        <v>5.17</v>
      </c>
      <c r="HM253" s="356">
        <v>7.49</v>
      </c>
      <c r="HN253" s="357">
        <v>22.790000000000003</v>
      </c>
      <c r="HO253" s="5"/>
      <c r="HP253" s="121"/>
      <c r="HQ253" s="27"/>
      <c r="HR253" s="27"/>
      <c r="HS253" s="27"/>
      <c r="HT253" s="121"/>
      <c r="HU253" s="121"/>
      <c r="HV253" s="28"/>
      <c r="HW253" s="28"/>
      <c r="HX253" s="28"/>
      <c r="HY253" s="28"/>
      <c r="HZ253" s="28"/>
      <c r="IA253" s="28"/>
      <c r="IB253" s="28"/>
      <c r="IC253" s="28"/>
      <c r="ID253" s="28"/>
      <c r="IE253" s="25"/>
      <c r="IF253" s="28"/>
      <c r="IG253" s="29"/>
      <c r="IH253" s="25"/>
      <c r="II253" s="28"/>
      <c r="IJ253" s="25"/>
      <c r="IK253" s="25"/>
      <c r="IL253" s="25"/>
      <c r="IM253" s="25"/>
      <c r="IN253" s="28"/>
      <c r="IO253" s="25"/>
      <c r="IP253" s="294"/>
      <c r="IQ253" s="24"/>
      <c r="IR253" s="24"/>
      <c r="IS253" s="170"/>
      <c r="IT253" s="170"/>
      <c r="IU253" s="170"/>
      <c r="IV253" s="274"/>
      <c r="IW253" s="170"/>
      <c r="IX253" s="170"/>
      <c r="IY253"/>
      <c r="IZ253"/>
      <c r="JA253" s="170"/>
      <c r="JB253" s="170"/>
      <c r="JC253" s="170"/>
      <c r="JD253" s="170"/>
      <c r="JE253" s="170"/>
      <c r="JF253" s="276"/>
      <c r="JG253" s="170"/>
      <c r="JH253" s="170"/>
      <c r="JI253" s="170"/>
      <c r="JJ253"/>
      <c r="JK253"/>
      <c r="JL253"/>
      <c r="JM253" s="279"/>
      <c r="JN253"/>
      <c r="JO253"/>
      <c r="JP253"/>
      <c r="JQ253"/>
      <c r="JR253" s="170"/>
      <c r="JS253" s="170"/>
      <c r="JT253" s="170"/>
      <c r="JU253" s="280"/>
      <c r="JV253" s="170"/>
      <c r="JW253" s="170"/>
      <c r="JX253"/>
      <c r="JY253" s="170"/>
      <c r="JZ253" s="170"/>
      <c r="KA253" s="170"/>
      <c r="KB253" s="170"/>
      <c r="KC253" s="170"/>
      <c r="KD253" s="170"/>
      <c r="KE253"/>
    </row>
    <row r="254" spans="1:291" s="4" customFormat="1" x14ac:dyDescent="0.25">
      <c r="A254" s="311"/>
      <c r="B254" s="15" t="s">
        <v>1487</v>
      </c>
      <c r="C254" s="17" t="s">
        <v>356</v>
      </c>
      <c r="D254" s="26" t="s">
        <v>357</v>
      </c>
      <c r="E254" s="88">
        <v>43760</v>
      </c>
      <c r="F254" s="27">
        <v>43965</v>
      </c>
      <c r="G254" s="94">
        <f>DATEDIF(E254, F254, "m")</f>
        <v>6</v>
      </c>
      <c r="H254" s="16">
        <v>1</v>
      </c>
      <c r="I254" s="377"/>
      <c r="J254" s="20" t="s">
        <v>316</v>
      </c>
      <c r="K254" s="100"/>
      <c r="L254" s="121"/>
      <c r="N254" s="19"/>
      <c r="O254" s="22"/>
      <c r="P254" s="16"/>
      <c r="Q254" s="11"/>
      <c r="R254" s="11"/>
      <c r="S254" s="11"/>
      <c r="T254" s="145"/>
      <c r="U254" s="130"/>
      <c r="V254" s="130"/>
      <c r="W254" s="130"/>
      <c r="X254" s="131"/>
      <c r="Y254" s="129"/>
      <c r="Z254" s="132"/>
      <c r="AA254" s="129"/>
      <c r="AB254" s="133"/>
      <c r="AC254" s="182"/>
      <c r="AD254" s="183"/>
      <c r="AE254" s="136"/>
      <c r="AF254" s="312"/>
      <c r="AG254" s="312"/>
      <c r="AH254" s="312"/>
      <c r="AI254" s="312"/>
      <c r="AJ254" s="312"/>
      <c r="AK254" s="312"/>
      <c r="AL254" s="156"/>
      <c r="AM254" s="156"/>
      <c r="AN254" s="156"/>
      <c r="AO254" s="155"/>
      <c r="AP254" s="156"/>
      <c r="AQ254" s="137"/>
      <c r="AR254" s="137"/>
      <c r="AS254" s="137"/>
      <c r="AT254" s="156"/>
      <c r="AU254" s="137"/>
      <c r="AV254" s="155"/>
      <c r="AW254" s="137"/>
      <c r="AX254" s="137"/>
      <c r="AY254" s="137"/>
      <c r="AZ254" s="137"/>
      <c r="BA254" s="137"/>
      <c r="BB254" s="137"/>
      <c r="BC254" s="156"/>
      <c r="BD254" s="137"/>
      <c r="BE254" s="155"/>
      <c r="BF254" s="137"/>
      <c r="BG254" s="137"/>
      <c r="BH254" s="138"/>
      <c r="BI254" s="155"/>
      <c r="BJ254" s="137"/>
      <c r="BK254" s="137"/>
      <c r="BL254" s="160"/>
      <c r="BM254" s="187"/>
      <c r="BN254" s="155"/>
      <c r="BO254" s="155"/>
      <c r="BP254" s="137"/>
      <c r="BQ254" s="137"/>
      <c r="BR254" s="133"/>
      <c r="BS254" s="138"/>
      <c r="BT254" s="137"/>
      <c r="BU254" s="137"/>
      <c r="BV254" s="155"/>
      <c r="BW254" s="133"/>
      <c r="BX254" s="137"/>
      <c r="BY254" s="137"/>
      <c r="BZ254" s="133"/>
      <c r="CA254" s="133"/>
      <c r="CB254" s="137"/>
      <c r="CC254" s="137"/>
      <c r="CD254" s="186"/>
      <c r="CE254" s="186"/>
      <c r="CF254" s="186"/>
      <c r="CG254" s="186"/>
      <c r="CH254" s="137"/>
      <c r="CI254" s="137"/>
      <c r="CJ254" s="137"/>
      <c r="CK254" s="138"/>
      <c r="CL254" s="137"/>
      <c r="CM254" s="137"/>
      <c r="CN254" s="186"/>
      <c r="CO254" s="137"/>
      <c r="CP254" s="137"/>
      <c r="CQ254" s="137"/>
      <c r="CR254" s="137"/>
      <c r="CS254" s="137"/>
      <c r="CT254" s="137"/>
      <c r="CU254" s="137"/>
      <c r="CV254" s="137"/>
      <c r="CW254" s="137"/>
      <c r="CX254" s="186"/>
      <c r="CY254" s="133"/>
      <c r="CZ254" s="137"/>
      <c r="DA254" s="137"/>
      <c r="DB254" s="186"/>
      <c r="DC254" s="139"/>
      <c r="DD254" s="133"/>
      <c r="DE254" s="137"/>
      <c r="DF254" s="155"/>
      <c r="DG254" s="137"/>
      <c r="DH254" s="137"/>
      <c r="DI254" s="137"/>
      <c r="DJ254" s="186"/>
      <c r="DK254" s="156"/>
      <c r="DL254" s="137"/>
      <c r="DM254" s="137"/>
      <c r="DN254" s="187"/>
      <c r="DO254" s="137"/>
      <c r="DP254" s="137"/>
      <c r="DQ254" s="137"/>
      <c r="DR254" s="133"/>
      <c r="DS254" s="186"/>
      <c r="DT254" s="133"/>
      <c r="DU254" s="133"/>
      <c r="DV254" s="133"/>
      <c r="DW254" s="133"/>
      <c r="DX254" s="186"/>
      <c r="DY254" s="138"/>
      <c r="DZ254" s="138"/>
      <c r="EA254" s="137"/>
      <c r="EB254" s="137"/>
      <c r="EC254" s="137"/>
      <c r="ED254" s="137"/>
      <c r="EE254" s="137"/>
      <c r="EF254" s="186"/>
      <c r="EG254" s="137"/>
      <c r="EH254" s="137"/>
      <c r="EI254" s="137"/>
      <c r="EJ254" s="137"/>
      <c r="EK254" s="137"/>
      <c r="EL254" s="137"/>
      <c r="EM254" s="137"/>
      <c r="EN254" s="137"/>
      <c r="EO254" s="137"/>
      <c r="EP254" s="137"/>
      <c r="EQ254" s="137"/>
      <c r="ER254" s="137"/>
      <c r="ES254" s="137"/>
      <c r="ET254" s="137"/>
      <c r="EU254" s="137"/>
      <c r="EV254" s="137"/>
      <c r="EW254" s="137"/>
      <c r="EX254" s="137"/>
      <c r="EY254" s="137"/>
      <c r="EZ254" s="137"/>
      <c r="FA254" s="137"/>
      <c r="FB254" s="186"/>
      <c r="FC254" s="137"/>
      <c r="FD254" s="137"/>
      <c r="FE254" s="137"/>
      <c r="FF254" s="137"/>
      <c r="FG254" s="137"/>
      <c r="FH254" s="190"/>
      <c r="FI254" s="190"/>
      <c r="FJ254" s="5"/>
      <c r="GZ254" s="372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 s="5" t="s">
        <v>360</v>
      </c>
      <c r="HP254" s="121">
        <v>43</v>
      </c>
      <c r="HQ254" s="27">
        <v>43760</v>
      </c>
      <c r="HR254" s="27"/>
      <c r="HS254" s="27">
        <v>43965</v>
      </c>
      <c r="HT254" s="121">
        <v>6</v>
      </c>
      <c r="HU254" s="121">
        <v>1</v>
      </c>
      <c r="HV254" s="121">
        <v>0</v>
      </c>
      <c r="HW254" s="121">
        <v>0</v>
      </c>
      <c r="HX254" s="121">
        <v>0</v>
      </c>
      <c r="HY254" s="121">
        <v>1</v>
      </c>
      <c r="HZ254" s="121">
        <v>0</v>
      </c>
      <c r="IA254" s="121">
        <v>0</v>
      </c>
      <c r="IB254" s="121">
        <v>0</v>
      </c>
      <c r="IC254" s="121">
        <v>0</v>
      </c>
      <c r="ID254" s="121">
        <v>0</v>
      </c>
      <c r="IE254" s="4" t="s">
        <v>362</v>
      </c>
      <c r="IF254" s="121">
        <v>0</v>
      </c>
      <c r="IG254" s="19"/>
      <c r="II254" s="121">
        <v>0</v>
      </c>
      <c r="IJ254" s="4" t="s">
        <v>63</v>
      </c>
      <c r="IL254" s="4" t="s">
        <v>363</v>
      </c>
      <c r="IN254" s="121">
        <v>0</v>
      </c>
      <c r="IP254" s="294"/>
      <c r="IQ254" s="24"/>
      <c r="IR254" s="24"/>
      <c r="IS254" s="170"/>
      <c r="IT254" s="170"/>
      <c r="IU254" s="170"/>
      <c r="IV254" s="274"/>
      <c r="IW254" s="170"/>
      <c r="IX254" s="170"/>
      <c r="IY254"/>
      <c r="IZ254"/>
      <c r="JA254" s="170"/>
      <c r="JB254" s="170"/>
      <c r="JC254" s="170"/>
      <c r="JD254" s="170"/>
      <c r="JE254" s="170"/>
      <c r="JF254" s="276"/>
      <c r="JG254" s="170"/>
      <c r="JH254" s="170"/>
      <c r="JI254" s="170"/>
      <c r="JJ254"/>
      <c r="JK254"/>
      <c r="JL254"/>
      <c r="JM254" s="279"/>
      <c r="JN254"/>
      <c r="JO254"/>
      <c r="JP254"/>
      <c r="JQ254"/>
      <c r="JR254" s="170"/>
      <c r="JS254" s="170"/>
      <c r="JT254" s="170"/>
      <c r="JU254" s="280"/>
      <c r="JV254" s="170"/>
      <c r="JW254" s="170"/>
      <c r="JX254"/>
      <c r="JY254" s="170"/>
      <c r="JZ254" s="170"/>
      <c r="KA254" s="170"/>
      <c r="KB254" s="170"/>
      <c r="KC254" s="170"/>
      <c r="KD254" s="170"/>
      <c r="KE254"/>
    </row>
    <row r="255" spans="1:291" s="4" customFormat="1" x14ac:dyDescent="0.25">
      <c r="A255" s="311"/>
      <c r="B255" s="15" t="s">
        <v>1487</v>
      </c>
      <c r="C255" s="17" t="s">
        <v>356</v>
      </c>
      <c r="D255" s="26" t="s">
        <v>357</v>
      </c>
      <c r="E255" s="88">
        <v>43760</v>
      </c>
      <c r="F255" s="27">
        <v>44361</v>
      </c>
      <c r="G255" s="94">
        <f>DATEDIF(E255, F255, "m")</f>
        <v>19</v>
      </c>
      <c r="H255" s="16">
        <v>0</v>
      </c>
      <c r="I255" s="377"/>
      <c r="J255" s="20" t="s">
        <v>316</v>
      </c>
      <c r="K255" s="100"/>
      <c r="L255" s="121"/>
      <c r="N255" s="19"/>
      <c r="O255" s="22"/>
      <c r="P255" s="16"/>
      <c r="Q255" s="11"/>
      <c r="R255" s="11"/>
      <c r="S255" s="11"/>
      <c r="T255" s="145"/>
      <c r="U255" s="130"/>
      <c r="V255" s="130"/>
      <c r="W255" s="130"/>
      <c r="X255" s="131"/>
      <c r="Y255" s="129"/>
      <c r="Z255" s="132"/>
      <c r="AA255" s="129"/>
      <c r="AB255" s="133"/>
      <c r="AC255" s="182"/>
      <c r="AD255" s="183"/>
      <c r="AE255" s="136"/>
      <c r="AF255" s="312"/>
      <c r="AG255" s="312"/>
      <c r="AH255" s="312"/>
      <c r="AI255" s="312"/>
      <c r="AJ255" s="312"/>
      <c r="AK255" s="312"/>
      <c r="AL255" s="156"/>
      <c r="AM255" s="156"/>
      <c r="AN255" s="156"/>
      <c r="AO255" s="155"/>
      <c r="AP255" s="156"/>
      <c r="AQ255" s="137"/>
      <c r="AR255" s="137"/>
      <c r="AS255" s="137"/>
      <c r="AT255" s="156"/>
      <c r="AU255" s="137"/>
      <c r="AV255" s="155"/>
      <c r="AW255" s="137"/>
      <c r="AX255" s="137"/>
      <c r="AY255" s="137"/>
      <c r="AZ255" s="137"/>
      <c r="BA255" s="137"/>
      <c r="BB255" s="137"/>
      <c r="BC255" s="156"/>
      <c r="BD255" s="137"/>
      <c r="BE255" s="155"/>
      <c r="BF255" s="137"/>
      <c r="BG255" s="137"/>
      <c r="BH255" s="138"/>
      <c r="BI255" s="155"/>
      <c r="BJ255" s="137"/>
      <c r="BK255" s="137"/>
      <c r="BL255" s="160"/>
      <c r="BM255" s="187"/>
      <c r="BN255" s="155"/>
      <c r="BO255" s="155"/>
      <c r="BP255" s="137"/>
      <c r="BQ255" s="137"/>
      <c r="BR255" s="133"/>
      <c r="BS255" s="138"/>
      <c r="BT255" s="137"/>
      <c r="BU255" s="137"/>
      <c r="BV255" s="155"/>
      <c r="BW255" s="133"/>
      <c r="BX255" s="137"/>
      <c r="BY255" s="137"/>
      <c r="BZ255" s="133"/>
      <c r="CA255" s="133"/>
      <c r="CB255" s="137"/>
      <c r="CC255" s="137"/>
      <c r="CD255" s="186"/>
      <c r="CE255" s="186"/>
      <c r="CF255" s="186"/>
      <c r="CG255" s="186"/>
      <c r="CH255" s="137"/>
      <c r="CI255" s="137"/>
      <c r="CJ255" s="137"/>
      <c r="CK255" s="138"/>
      <c r="CL255" s="137"/>
      <c r="CM255" s="137"/>
      <c r="CN255" s="186"/>
      <c r="CO255" s="137"/>
      <c r="CP255" s="137"/>
      <c r="CQ255" s="137"/>
      <c r="CR255" s="137"/>
      <c r="CS255" s="137"/>
      <c r="CT255" s="137"/>
      <c r="CU255" s="137"/>
      <c r="CV255" s="137"/>
      <c r="CW255" s="137"/>
      <c r="CX255" s="186"/>
      <c r="CY255" s="133"/>
      <c r="CZ255" s="137"/>
      <c r="DA255" s="137"/>
      <c r="DB255" s="186"/>
      <c r="DC255" s="139"/>
      <c r="DD255" s="133"/>
      <c r="DE255" s="137"/>
      <c r="DF255" s="155"/>
      <c r="DG255" s="137"/>
      <c r="DH255" s="137"/>
      <c r="DI255" s="137"/>
      <c r="DJ255" s="186"/>
      <c r="DK255" s="156"/>
      <c r="DL255" s="137"/>
      <c r="DM255" s="137"/>
      <c r="DN255" s="187"/>
      <c r="DO255" s="137"/>
      <c r="DP255" s="137"/>
      <c r="DQ255" s="137"/>
      <c r="DR255" s="133"/>
      <c r="DS255" s="186"/>
      <c r="DT255" s="133"/>
      <c r="DU255" s="133"/>
      <c r="DV255" s="133"/>
      <c r="DW255" s="133"/>
      <c r="DX255" s="186"/>
      <c r="DY255" s="138"/>
      <c r="DZ255" s="138"/>
      <c r="EA255" s="137"/>
      <c r="EB255" s="137"/>
      <c r="EC255" s="137"/>
      <c r="ED255" s="137"/>
      <c r="EE255" s="137"/>
      <c r="EF255" s="186"/>
      <c r="EG255" s="137"/>
      <c r="EH255" s="137"/>
      <c r="EI255" s="137"/>
      <c r="EJ255" s="137"/>
      <c r="EK255" s="137"/>
      <c r="EL255" s="137"/>
      <c r="EM255" s="137"/>
      <c r="EN255" s="137"/>
      <c r="EO255" s="137"/>
      <c r="EP255" s="137"/>
      <c r="EQ255" s="137"/>
      <c r="ER255" s="137"/>
      <c r="ES255" s="137"/>
      <c r="ET255" s="137"/>
      <c r="EU255" s="137"/>
      <c r="EV255" s="137"/>
      <c r="EW255" s="137"/>
      <c r="EX255" s="137"/>
      <c r="EY255" s="137"/>
      <c r="EZ255" s="137"/>
      <c r="FA255" s="137"/>
      <c r="FB255" s="186"/>
      <c r="FC255" s="137"/>
      <c r="FD255" s="137"/>
      <c r="FE255" s="137"/>
      <c r="FF255" s="137"/>
      <c r="FG255" s="137"/>
      <c r="FH255" s="190"/>
      <c r="FI255" s="190"/>
      <c r="FJ255" s="5"/>
      <c r="GZ255" s="372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 s="5" t="s">
        <v>360</v>
      </c>
      <c r="HP255" s="121">
        <v>43</v>
      </c>
      <c r="HQ255" s="27">
        <v>43760</v>
      </c>
      <c r="HR255" s="27"/>
      <c r="HS255" s="27">
        <v>44361</v>
      </c>
      <c r="HT255" s="121">
        <v>18</v>
      </c>
      <c r="HU255" s="121">
        <v>0</v>
      </c>
      <c r="HV255" s="121">
        <v>1</v>
      </c>
      <c r="HW255" s="121">
        <v>0</v>
      </c>
      <c r="HX255" s="121">
        <v>1</v>
      </c>
      <c r="HY255" s="121">
        <v>0</v>
      </c>
      <c r="HZ255" s="121">
        <v>0</v>
      </c>
      <c r="IA255" s="121">
        <v>0</v>
      </c>
      <c r="IB255" s="121">
        <v>0</v>
      </c>
      <c r="IC255" s="121">
        <v>0</v>
      </c>
      <c r="ID255" s="121">
        <v>0</v>
      </c>
      <c r="IE255" s="4" t="s">
        <v>69</v>
      </c>
      <c r="IF255" s="121">
        <v>0</v>
      </c>
      <c r="IG255" s="19"/>
      <c r="II255" s="121">
        <v>0</v>
      </c>
      <c r="IJ255" s="4" t="s">
        <v>63</v>
      </c>
      <c r="IL255" s="4" t="s">
        <v>363</v>
      </c>
      <c r="IN255" s="121">
        <v>0</v>
      </c>
      <c r="IO255" s="4" t="s">
        <v>207</v>
      </c>
      <c r="IP255" s="294"/>
      <c r="IQ255" s="24"/>
      <c r="IR255" s="24"/>
      <c r="IS255" s="170"/>
      <c r="IT255" s="170"/>
      <c r="IU255" s="170"/>
      <c r="IV255" s="274"/>
      <c r="IW255" s="170"/>
      <c r="IX255" s="170"/>
      <c r="IY255"/>
      <c r="IZ255"/>
      <c r="JA255" s="170"/>
      <c r="JB255" s="170"/>
      <c r="JC255" s="170"/>
      <c r="JD255" s="170"/>
      <c r="JE255" s="170"/>
      <c r="JF255" s="276"/>
      <c r="JG255" s="170"/>
      <c r="JH255" s="170"/>
      <c r="JI255" s="170"/>
      <c r="JJ255"/>
      <c r="JK255"/>
      <c r="JL255"/>
      <c r="JM255" s="279"/>
      <c r="JN255"/>
      <c r="JO255"/>
      <c r="JP255"/>
      <c r="JQ255"/>
      <c r="JR255" s="170"/>
      <c r="JS255" s="170"/>
      <c r="JT255" s="170"/>
      <c r="JU255" s="280"/>
      <c r="JV255" s="170"/>
      <c r="JW255" s="170"/>
      <c r="JX255"/>
      <c r="JY255" s="170"/>
      <c r="JZ255" s="170"/>
      <c r="KA255" s="170"/>
      <c r="KB255" s="170"/>
      <c r="KC255" s="170"/>
      <c r="KD255" s="170"/>
      <c r="KE255"/>
    </row>
    <row r="256" spans="1:291" s="4" customFormat="1" x14ac:dyDescent="0.25">
      <c r="A256" s="311"/>
      <c r="B256" s="15"/>
      <c r="C256" s="17"/>
      <c r="D256" s="26"/>
      <c r="E256" s="90"/>
      <c r="F256" s="27"/>
      <c r="G256" s="94"/>
      <c r="H256" s="16"/>
      <c r="I256" s="377"/>
      <c r="J256" s="20"/>
      <c r="K256" s="100"/>
      <c r="L256" s="121"/>
      <c r="N256" s="19"/>
      <c r="O256" s="22"/>
      <c r="P256" s="16"/>
      <c r="Q256" s="11"/>
      <c r="R256" s="11"/>
      <c r="S256" s="11"/>
      <c r="T256" s="145"/>
      <c r="U256" s="130"/>
      <c r="V256" s="130"/>
      <c r="W256" s="130"/>
      <c r="X256" s="131"/>
      <c r="Y256" s="129"/>
      <c r="Z256" s="132"/>
      <c r="AA256" s="129"/>
      <c r="AB256" s="133"/>
      <c r="AC256" s="182"/>
      <c r="AD256" s="183"/>
      <c r="AE256" s="136"/>
      <c r="AF256" s="312"/>
      <c r="AG256" s="312"/>
      <c r="AH256" s="312"/>
      <c r="AI256" s="312"/>
      <c r="AJ256" s="312"/>
      <c r="AK256" s="312"/>
      <c r="AL256" s="156"/>
      <c r="AM256" s="156"/>
      <c r="AN256" s="156"/>
      <c r="AO256" s="155"/>
      <c r="AP256" s="156"/>
      <c r="AQ256" s="137"/>
      <c r="AR256" s="137"/>
      <c r="AS256" s="137"/>
      <c r="AT256" s="156"/>
      <c r="AU256" s="137"/>
      <c r="AV256" s="155"/>
      <c r="AW256" s="137"/>
      <c r="AX256" s="137"/>
      <c r="AY256" s="137"/>
      <c r="AZ256" s="137"/>
      <c r="BA256" s="137"/>
      <c r="BB256" s="137"/>
      <c r="BC256" s="156"/>
      <c r="BD256" s="137"/>
      <c r="BE256" s="155"/>
      <c r="BF256" s="137"/>
      <c r="BG256" s="137"/>
      <c r="BH256" s="138"/>
      <c r="BI256" s="155"/>
      <c r="BJ256" s="137"/>
      <c r="BK256" s="137"/>
      <c r="BL256" s="160"/>
      <c r="BM256" s="187"/>
      <c r="BN256" s="155"/>
      <c r="BO256" s="155"/>
      <c r="BP256" s="137"/>
      <c r="BQ256" s="137"/>
      <c r="BR256" s="133"/>
      <c r="BS256" s="138"/>
      <c r="BT256" s="137"/>
      <c r="BU256" s="137"/>
      <c r="BV256" s="155"/>
      <c r="BW256" s="133"/>
      <c r="BX256" s="137"/>
      <c r="BY256" s="137"/>
      <c r="BZ256" s="133"/>
      <c r="CA256" s="133"/>
      <c r="CB256" s="137"/>
      <c r="CC256" s="137"/>
      <c r="CD256" s="186"/>
      <c r="CE256" s="186"/>
      <c r="CF256" s="186"/>
      <c r="CG256" s="186"/>
      <c r="CH256" s="137"/>
      <c r="CI256" s="137"/>
      <c r="CJ256" s="137"/>
      <c r="CK256" s="138"/>
      <c r="CL256" s="137"/>
      <c r="CM256" s="137"/>
      <c r="CN256" s="186"/>
      <c r="CO256" s="137"/>
      <c r="CP256" s="137"/>
      <c r="CQ256" s="137"/>
      <c r="CR256" s="137"/>
      <c r="CS256" s="137"/>
      <c r="CT256" s="137"/>
      <c r="CU256" s="137"/>
      <c r="CV256" s="137"/>
      <c r="CW256" s="137"/>
      <c r="CX256" s="186"/>
      <c r="CY256" s="133"/>
      <c r="CZ256" s="137"/>
      <c r="DA256" s="137"/>
      <c r="DB256" s="186"/>
      <c r="DC256" s="139"/>
      <c r="DD256" s="133"/>
      <c r="DE256" s="137"/>
      <c r="DF256" s="155"/>
      <c r="DG256" s="137"/>
      <c r="DH256" s="137"/>
      <c r="DI256" s="137"/>
      <c r="DJ256" s="186"/>
      <c r="DK256" s="156"/>
      <c r="DL256" s="137"/>
      <c r="DM256" s="137"/>
      <c r="DN256" s="187"/>
      <c r="DO256" s="137"/>
      <c r="DP256" s="137"/>
      <c r="DQ256" s="137"/>
      <c r="DR256" s="133"/>
      <c r="DS256" s="186"/>
      <c r="DT256" s="133"/>
      <c r="DU256" s="133"/>
      <c r="DV256" s="133"/>
      <c r="DW256" s="133"/>
      <c r="DX256" s="186"/>
      <c r="DY256" s="138"/>
      <c r="DZ256" s="138"/>
      <c r="EA256" s="137"/>
      <c r="EB256" s="137"/>
      <c r="EC256" s="137"/>
      <c r="ED256" s="137"/>
      <c r="EE256" s="137"/>
      <c r="EF256" s="186"/>
      <c r="EG256" s="137"/>
      <c r="EH256" s="137"/>
      <c r="EI256" s="137"/>
      <c r="EJ256" s="137"/>
      <c r="EK256" s="137"/>
      <c r="EL256" s="137"/>
      <c r="EM256" s="137"/>
      <c r="EN256" s="137"/>
      <c r="EO256" s="137"/>
      <c r="EP256" s="137"/>
      <c r="EQ256" s="137"/>
      <c r="ER256" s="137"/>
      <c r="ES256" s="137"/>
      <c r="ET256" s="137"/>
      <c r="EU256" s="137"/>
      <c r="EV256" s="137"/>
      <c r="EW256" s="137"/>
      <c r="EX256" s="137"/>
      <c r="EY256" s="137"/>
      <c r="EZ256" s="137"/>
      <c r="FA256" s="137"/>
      <c r="FB256" s="186"/>
      <c r="FC256" s="137"/>
      <c r="FD256" s="137"/>
      <c r="FE256" s="137"/>
      <c r="FF256" s="137"/>
      <c r="FG256" s="137"/>
      <c r="FH256" s="190"/>
      <c r="FI256" s="190"/>
      <c r="FJ256" s="5"/>
      <c r="GZ256" s="372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 s="5"/>
      <c r="HP256" s="121"/>
      <c r="HQ256" s="27"/>
      <c r="HR256" s="27"/>
      <c r="HS256" s="27"/>
      <c r="HT256" s="121"/>
      <c r="HU256" s="121"/>
      <c r="HV256" s="121"/>
      <c r="HW256" s="121"/>
      <c r="HX256" s="121"/>
      <c r="HY256" s="121"/>
      <c r="HZ256" s="121"/>
      <c r="IA256" s="121"/>
      <c r="IB256" s="121"/>
      <c r="IC256" s="121"/>
      <c r="ID256" s="121"/>
      <c r="IF256" s="121"/>
      <c r="IG256" s="19"/>
      <c r="II256" s="121"/>
      <c r="IN256" s="121"/>
      <c r="IP256" s="294"/>
      <c r="IQ256" s="24"/>
      <c r="IR256" s="24"/>
      <c r="IS256" s="170"/>
      <c r="IT256" s="170"/>
      <c r="IU256" s="170"/>
      <c r="IV256" s="274"/>
      <c r="IW256" s="170"/>
      <c r="IX256" s="170"/>
      <c r="IY256"/>
      <c r="IZ256"/>
      <c r="JA256" s="170"/>
      <c r="JB256" s="170"/>
      <c r="JC256" s="170"/>
      <c r="JD256" s="170"/>
      <c r="JE256" s="170"/>
      <c r="JF256" s="276"/>
      <c r="JG256" s="170"/>
      <c r="JH256" s="170"/>
      <c r="JI256" s="170"/>
      <c r="JJ256"/>
      <c r="JK256"/>
      <c r="JL256"/>
      <c r="JM256" s="279"/>
      <c r="JN256"/>
      <c r="JO256"/>
      <c r="JP256"/>
      <c r="JQ256"/>
      <c r="JR256" s="170"/>
      <c r="JS256" s="170"/>
      <c r="JT256" s="170"/>
      <c r="JU256" s="280"/>
      <c r="JV256" s="170"/>
      <c r="JW256" s="170"/>
      <c r="JX256"/>
      <c r="JY256" s="170"/>
      <c r="JZ256" s="170"/>
      <c r="KA256" s="170"/>
      <c r="KB256" s="170"/>
      <c r="KC256" s="170"/>
      <c r="KD256" s="170"/>
      <c r="KE256"/>
    </row>
    <row r="257" spans="1:291" s="4" customFormat="1" x14ac:dyDescent="0.25">
      <c r="A257" s="311"/>
      <c r="B257" s="15" t="s">
        <v>1490</v>
      </c>
      <c r="C257" s="17" t="s">
        <v>364</v>
      </c>
      <c r="D257" s="26">
        <v>8003065532</v>
      </c>
      <c r="E257" s="88">
        <v>41972</v>
      </c>
      <c r="F257" s="27">
        <v>43384</v>
      </c>
      <c r="G257" s="94">
        <f>DATEDIF(E257, F257, "m")</f>
        <v>46</v>
      </c>
      <c r="H257" s="16">
        <v>0</v>
      </c>
      <c r="I257" s="377">
        <v>0</v>
      </c>
      <c r="J257" s="20">
        <v>43384</v>
      </c>
      <c r="K257" s="100">
        <f>DATEDIF(E257, J257, "m")</f>
        <v>46</v>
      </c>
      <c r="L257" s="121">
        <v>1</v>
      </c>
      <c r="M257" s="4" t="s">
        <v>365</v>
      </c>
      <c r="N257" s="19">
        <v>318</v>
      </c>
      <c r="O257" s="22">
        <v>1</v>
      </c>
      <c r="P257" s="16">
        <v>3</v>
      </c>
      <c r="Q257" s="11">
        <v>2</v>
      </c>
      <c r="R257" s="11"/>
      <c r="S257" s="11">
        <v>10</v>
      </c>
      <c r="T257" s="145"/>
      <c r="U257" s="130"/>
      <c r="V257" s="130"/>
      <c r="W257" s="130"/>
      <c r="X257" s="131"/>
      <c r="Y257" s="129"/>
      <c r="Z257" s="132"/>
      <c r="AA257" s="129"/>
      <c r="AB257" s="133"/>
      <c r="AC257" s="182"/>
      <c r="AD257" s="183"/>
      <c r="AE257" s="136"/>
      <c r="AF257" s="312"/>
      <c r="AG257" s="312"/>
      <c r="AH257" s="312"/>
      <c r="AI257" s="312"/>
      <c r="AJ257" s="312"/>
      <c r="AK257" s="312"/>
      <c r="AL257" s="156"/>
      <c r="AM257" s="156"/>
      <c r="AN257" s="156"/>
      <c r="AO257" s="155"/>
      <c r="AP257" s="156"/>
      <c r="AQ257" s="137"/>
      <c r="AR257" s="137"/>
      <c r="AS257" s="137"/>
      <c r="AT257" s="156"/>
      <c r="AU257" s="137"/>
      <c r="AV257" s="155"/>
      <c r="AW257" s="137"/>
      <c r="AX257" s="137"/>
      <c r="AY257" s="137"/>
      <c r="AZ257" s="137"/>
      <c r="BA257" s="137"/>
      <c r="BB257" s="137"/>
      <c r="BC257" s="156"/>
      <c r="BD257" s="137"/>
      <c r="BE257" s="155"/>
      <c r="BF257" s="137"/>
      <c r="BG257" s="137"/>
      <c r="BH257" s="138"/>
      <c r="BI257" s="155"/>
      <c r="BJ257" s="137"/>
      <c r="BK257" s="137"/>
      <c r="BL257" s="160"/>
      <c r="BM257" s="187"/>
      <c r="BN257" s="155"/>
      <c r="BO257" s="155"/>
      <c r="BP257" s="137"/>
      <c r="BQ257" s="137"/>
      <c r="BR257" s="133"/>
      <c r="BS257" s="138"/>
      <c r="BT257" s="137"/>
      <c r="BU257" s="137"/>
      <c r="BV257" s="155"/>
      <c r="BW257" s="133"/>
      <c r="BX257" s="137"/>
      <c r="BY257" s="137"/>
      <c r="BZ257" s="133"/>
      <c r="CA257" s="133"/>
      <c r="CB257" s="137"/>
      <c r="CC257" s="137"/>
      <c r="CD257" s="186"/>
      <c r="CE257" s="186"/>
      <c r="CF257" s="186"/>
      <c r="CG257" s="186"/>
      <c r="CH257" s="137"/>
      <c r="CI257" s="137"/>
      <c r="CJ257" s="137"/>
      <c r="CK257" s="138"/>
      <c r="CL257" s="137"/>
      <c r="CM257" s="137"/>
      <c r="CN257" s="186"/>
      <c r="CO257" s="137"/>
      <c r="CP257" s="137"/>
      <c r="CQ257" s="137"/>
      <c r="CR257" s="137"/>
      <c r="CS257" s="137"/>
      <c r="CT257" s="137"/>
      <c r="CU257" s="137"/>
      <c r="CV257" s="137"/>
      <c r="CW257" s="137"/>
      <c r="CX257" s="186"/>
      <c r="CY257" s="133"/>
      <c r="CZ257" s="137"/>
      <c r="DA257" s="137"/>
      <c r="DB257" s="186"/>
      <c r="DC257" s="139"/>
      <c r="DD257" s="133"/>
      <c r="DE257" s="137"/>
      <c r="DF257" s="155"/>
      <c r="DG257" s="137"/>
      <c r="DH257" s="137"/>
      <c r="DI257" s="137"/>
      <c r="DJ257" s="186"/>
      <c r="DK257" s="156"/>
      <c r="DL257" s="137"/>
      <c r="DM257" s="137"/>
      <c r="DN257" s="187"/>
      <c r="DO257" s="137"/>
      <c r="DP257" s="137"/>
      <c r="DQ257" s="137"/>
      <c r="DR257" s="133"/>
      <c r="DS257" s="186"/>
      <c r="DT257" s="133"/>
      <c r="DU257" s="133"/>
      <c r="DV257" s="133"/>
      <c r="DW257" s="133"/>
      <c r="DX257" s="186"/>
      <c r="DY257" s="138"/>
      <c r="DZ257" s="138"/>
      <c r="EA257" s="137"/>
      <c r="EB257" s="137"/>
      <c r="EC257" s="137"/>
      <c r="ED257" s="137"/>
      <c r="EE257" s="137"/>
      <c r="EF257" s="186"/>
      <c r="EG257" s="137"/>
      <c r="EH257" s="137"/>
      <c r="EI257" s="137"/>
      <c r="EJ257" s="137"/>
      <c r="EK257" s="137"/>
      <c r="EL257" s="137"/>
      <c r="EM257" s="137"/>
      <c r="EN257" s="137"/>
      <c r="EO257" s="137"/>
      <c r="EP257" s="137"/>
      <c r="EQ257" s="137"/>
      <c r="ER257" s="137"/>
      <c r="ES257" s="137"/>
      <c r="ET257" s="137"/>
      <c r="EU257" s="137"/>
      <c r="EV257" s="137"/>
      <c r="EW257" s="137"/>
      <c r="EX257" s="137"/>
      <c r="EY257" s="137"/>
      <c r="EZ257" s="137"/>
      <c r="FA257" s="137"/>
      <c r="FB257" s="186"/>
      <c r="FC257" s="137"/>
      <c r="FD257" s="137"/>
      <c r="FE257" s="137"/>
      <c r="FF257" s="137"/>
      <c r="FG257" s="137"/>
      <c r="FH257" s="190"/>
      <c r="FI257" s="190"/>
      <c r="FJ257" s="5"/>
      <c r="GZ257" s="372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 s="5" t="s">
        <v>366</v>
      </c>
      <c r="HP257" s="121">
        <v>38</v>
      </c>
      <c r="HQ257" s="27">
        <v>41972</v>
      </c>
      <c r="HR257" s="27"/>
      <c r="HS257" s="27">
        <v>43384</v>
      </c>
      <c r="HT257" s="121">
        <v>48</v>
      </c>
      <c r="HU257" s="121">
        <v>0</v>
      </c>
      <c r="HV257" s="28">
        <v>1</v>
      </c>
      <c r="HW257" s="28">
        <v>0</v>
      </c>
      <c r="HX257" s="28">
        <v>0</v>
      </c>
      <c r="HY257" s="28">
        <v>1</v>
      </c>
      <c r="HZ257" s="28">
        <v>0</v>
      </c>
      <c r="IA257" s="28">
        <v>0</v>
      </c>
      <c r="IB257" s="28">
        <v>1</v>
      </c>
      <c r="IC257" s="28">
        <v>1</v>
      </c>
      <c r="ID257" s="28">
        <v>1</v>
      </c>
      <c r="IE257" s="25" t="s">
        <v>69</v>
      </c>
      <c r="IF257" s="28">
        <v>0</v>
      </c>
      <c r="IG257" s="29"/>
      <c r="IH257" s="25"/>
      <c r="II257" s="28">
        <v>1</v>
      </c>
      <c r="IJ257" s="25" t="s">
        <v>79</v>
      </c>
      <c r="IK257" s="25" t="s">
        <v>80</v>
      </c>
      <c r="IL257" s="25"/>
      <c r="IM257" s="25"/>
      <c r="IN257" s="28">
        <v>0</v>
      </c>
      <c r="IO257" s="25"/>
      <c r="IP257" s="294" t="s">
        <v>1490</v>
      </c>
      <c r="IQ257" s="24" t="s">
        <v>1491</v>
      </c>
      <c r="IR257" s="24" t="s">
        <v>1042</v>
      </c>
      <c r="IS257" s="170" t="s">
        <v>55</v>
      </c>
      <c r="IT257" s="170">
        <v>1</v>
      </c>
      <c r="IU257" s="170"/>
      <c r="IV257" s="274">
        <v>41972</v>
      </c>
      <c r="IW257" s="170">
        <v>1980</v>
      </c>
      <c r="IX257" s="170">
        <v>2014</v>
      </c>
      <c r="IY257"/>
      <c r="IZ257"/>
      <c r="JA257" s="170">
        <f>+IX257-IW257</f>
        <v>34</v>
      </c>
      <c r="JB257" s="170"/>
      <c r="JC257" s="170" t="s">
        <v>1407</v>
      </c>
      <c r="JD257" s="170"/>
      <c r="JE257" s="170">
        <v>1</v>
      </c>
      <c r="JF257" t="s">
        <v>1422</v>
      </c>
      <c r="JG257" s="170">
        <v>1</v>
      </c>
      <c r="JH257" s="170"/>
      <c r="JI257" s="170"/>
      <c r="JJ257" s="170"/>
      <c r="JK257"/>
      <c r="JL257"/>
      <c r="JM257" s="279"/>
      <c r="JN257" t="s">
        <v>1411</v>
      </c>
      <c r="JO257" t="s">
        <v>1411</v>
      </c>
      <c r="JP257" t="s">
        <v>1412</v>
      </c>
      <c r="JQ257" t="s">
        <v>1415</v>
      </c>
      <c r="JR257" s="170">
        <v>1</v>
      </c>
      <c r="JS257" s="170">
        <v>4</v>
      </c>
      <c r="JT257" s="170">
        <v>6</v>
      </c>
      <c r="JU257" s="170">
        <v>4</v>
      </c>
      <c r="JV257" s="170">
        <v>1</v>
      </c>
      <c r="JW257" s="170">
        <v>1</v>
      </c>
      <c r="JX257" t="s">
        <v>810</v>
      </c>
      <c r="JY257" s="170">
        <v>1</v>
      </c>
      <c r="JZ257" s="170">
        <v>0</v>
      </c>
      <c r="KA257" s="170">
        <v>2</v>
      </c>
      <c r="KB257" s="170">
        <v>0</v>
      </c>
      <c r="KC257" s="170">
        <v>1</v>
      </c>
      <c r="KD257" s="170"/>
      <c r="KE257"/>
    </row>
    <row r="258" spans="1:291" s="4" customFormat="1" x14ac:dyDescent="0.25">
      <c r="A258" s="311"/>
      <c r="B258" s="15" t="s">
        <v>1490</v>
      </c>
      <c r="C258" s="17" t="s">
        <v>364</v>
      </c>
      <c r="D258" s="26" t="s">
        <v>367</v>
      </c>
      <c r="E258" s="88">
        <v>41972</v>
      </c>
      <c r="F258" s="27">
        <v>44109</v>
      </c>
      <c r="G258" s="94">
        <f>DATEDIF(E258, F258, "m")</f>
        <v>70</v>
      </c>
      <c r="H258" s="16">
        <v>0</v>
      </c>
      <c r="I258" s="377">
        <v>0</v>
      </c>
      <c r="J258" s="20">
        <v>44109</v>
      </c>
      <c r="K258" s="100">
        <f>DATEDIF(E258, J258, "m")</f>
        <v>70</v>
      </c>
      <c r="L258" s="121">
        <v>2</v>
      </c>
      <c r="M258" s="4" t="s">
        <v>368</v>
      </c>
      <c r="N258" s="19"/>
      <c r="O258" s="22">
        <v>1</v>
      </c>
      <c r="P258" s="16">
        <v>3</v>
      </c>
      <c r="Q258" s="11">
        <v>1</v>
      </c>
      <c r="R258" s="11"/>
      <c r="S258" s="11">
        <v>10</v>
      </c>
      <c r="T258" s="145">
        <v>13513</v>
      </c>
      <c r="U258" s="130" t="s">
        <v>1059</v>
      </c>
      <c r="V258" s="130" t="s">
        <v>1059</v>
      </c>
      <c r="W258" s="130" t="s">
        <v>1042</v>
      </c>
      <c r="X258" s="131">
        <v>8003065532</v>
      </c>
      <c r="Y258" s="129">
        <f ca="1">ROUNDDOWN(YEARFRAC(DATE(IF(VALUE(LEFT(X258,2))&lt;VALUE(RIGHT(YEAR(TODAY()),2)),"20","19")&amp;LEFT(X258,2),IF(VALUE(MID(X258,3,1))&gt;4,MID(X258,3,2)-50,MID(X258,3,2)),MID(X258,5,2)),Z258,1),0)</f>
        <v>40</v>
      </c>
      <c r="Z258" s="132">
        <v>44109</v>
      </c>
      <c r="AA258" s="129">
        <v>1</v>
      </c>
      <c r="AB258" s="133">
        <v>0</v>
      </c>
      <c r="AC258" s="134" t="s">
        <v>53</v>
      </c>
      <c r="AD258" s="135" t="s">
        <v>1022</v>
      </c>
      <c r="AE258" s="136" t="s">
        <v>1325</v>
      </c>
      <c r="AF258" s="188">
        <v>7.6</v>
      </c>
      <c r="AG258" s="185">
        <v>7.1</v>
      </c>
      <c r="AH258" s="189">
        <v>84.8</v>
      </c>
      <c r="AI258" s="185">
        <v>0.3</v>
      </c>
      <c r="AJ258" s="185">
        <v>0.2</v>
      </c>
      <c r="AK258" s="189">
        <v>11.86</v>
      </c>
      <c r="AL258" s="137">
        <v>16.100000000000001</v>
      </c>
      <c r="AM258" s="137">
        <v>81.400000000000006</v>
      </c>
      <c r="AN258" s="137">
        <v>65.400000000000006</v>
      </c>
      <c r="AO258" s="137">
        <v>34.6</v>
      </c>
      <c r="AP258" s="137">
        <f>AN258/AO258</f>
        <v>1.8901734104046244</v>
      </c>
      <c r="AQ258" s="137">
        <v>2.71</v>
      </c>
      <c r="AR258" s="137">
        <v>1.1000000000000001</v>
      </c>
      <c r="AS258" s="137">
        <v>2.54</v>
      </c>
      <c r="AT258" s="156">
        <v>2.66</v>
      </c>
      <c r="AU258" s="137">
        <v>3.68</v>
      </c>
      <c r="AV258" s="155">
        <v>50.8</v>
      </c>
      <c r="AW258" s="156">
        <v>11.5</v>
      </c>
      <c r="AX258" s="137">
        <v>46.9</v>
      </c>
      <c r="AY258" s="137">
        <v>39.9</v>
      </c>
      <c r="AZ258" s="137">
        <v>1.77</v>
      </c>
      <c r="BA258" s="137">
        <v>24.7</v>
      </c>
      <c r="BB258" s="155">
        <v>40.9</v>
      </c>
      <c r="BC258" s="137">
        <v>45</v>
      </c>
      <c r="BD258" s="137">
        <v>0.97</v>
      </c>
      <c r="BE258" s="156">
        <v>4.2699999999999996</v>
      </c>
      <c r="BF258" s="156">
        <f>DL258+DN258</f>
        <v>11.870000000000001</v>
      </c>
      <c r="BG258" s="137">
        <v>15.4</v>
      </c>
      <c r="BH258" s="162">
        <v>986</v>
      </c>
      <c r="BI258" s="137">
        <v>10.7</v>
      </c>
      <c r="BJ258" s="156">
        <v>2.2999999999999998</v>
      </c>
      <c r="BK258" s="155">
        <v>22.5</v>
      </c>
      <c r="BL258" s="137">
        <v>78</v>
      </c>
      <c r="BM258" s="187">
        <v>7.0499999999999998E-3</v>
      </c>
      <c r="BN258" s="137">
        <v>10.6</v>
      </c>
      <c r="BO258" s="137">
        <v>88.56</v>
      </c>
      <c r="BP258" s="137">
        <v>7.38</v>
      </c>
      <c r="BQ258" s="137">
        <v>4.0199999999999996</v>
      </c>
      <c r="BR258" s="133">
        <v>2751</v>
      </c>
      <c r="BS258" s="138">
        <f>CY258/9</f>
        <v>2020.4444444444443</v>
      </c>
      <c r="BT258" s="137">
        <v>30.6</v>
      </c>
      <c r="BU258" s="137">
        <v>13</v>
      </c>
      <c r="BV258" s="155">
        <v>71.5</v>
      </c>
      <c r="BW258" s="162">
        <v>867</v>
      </c>
      <c r="BX258" s="137">
        <v>31.6</v>
      </c>
      <c r="BY258" s="137">
        <v>30.7</v>
      </c>
      <c r="BZ258" s="133">
        <v>5493</v>
      </c>
      <c r="CA258" s="133">
        <v>9504</v>
      </c>
      <c r="CB258" s="137">
        <v>0.87</v>
      </c>
      <c r="CC258" s="137">
        <v>0.41</v>
      </c>
      <c r="CD258" s="186" t="s">
        <v>1275</v>
      </c>
      <c r="CE258" s="186">
        <f>AL258+BN258+BV258+CC258+CB258</f>
        <v>99.48</v>
      </c>
      <c r="CF258" s="186" t="s">
        <v>1275</v>
      </c>
      <c r="CG258" s="186">
        <f>AM258+BI258+BE258+(DC258*100/AL258)+(CC258*100/AL258)</f>
        <v>99.494223602484482</v>
      </c>
      <c r="CH258" s="155">
        <v>11</v>
      </c>
      <c r="CI258" s="155">
        <f>CH258*100/AM258</f>
        <v>13.513513513513512</v>
      </c>
      <c r="CJ258" s="137">
        <v>35.700000000000003</v>
      </c>
      <c r="CK258" s="138">
        <f>CJ258*BI258*AL258*AK258/1000</f>
        <v>72.939462540000008</v>
      </c>
      <c r="CL258" s="137">
        <v>0.51</v>
      </c>
      <c r="CM258" s="137">
        <v>7.13</v>
      </c>
      <c r="CN258" s="186" t="s">
        <v>1275</v>
      </c>
      <c r="CO258" s="156">
        <v>0.21</v>
      </c>
      <c r="CP258" s="155">
        <v>5.65</v>
      </c>
      <c r="CQ258" s="156">
        <v>11.4</v>
      </c>
      <c r="CR258" s="156">
        <v>20.3</v>
      </c>
      <c r="CS258" s="155">
        <v>47.8</v>
      </c>
      <c r="CT258" s="137">
        <v>20.5</v>
      </c>
      <c r="CU258" s="137">
        <v>52.3</v>
      </c>
      <c r="CV258" s="137">
        <v>1.27</v>
      </c>
      <c r="CW258" s="137"/>
      <c r="CX258" s="186" t="s">
        <v>1275</v>
      </c>
      <c r="CY258" s="133">
        <v>18184</v>
      </c>
      <c r="CZ258" s="137">
        <v>3.83</v>
      </c>
      <c r="DA258" s="155">
        <v>41.7</v>
      </c>
      <c r="DB258" s="186" t="s">
        <v>1275</v>
      </c>
      <c r="DC258" s="139">
        <v>9.2999999999999999E-2</v>
      </c>
      <c r="DD258" s="162">
        <v>6358</v>
      </c>
      <c r="DE258" s="137">
        <v>20.2</v>
      </c>
      <c r="DF258" s="155">
        <v>38.6</v>
      </c>
      <c r="DG258" s="137">
        <v>3.97</v>
      </c>
      <c r="DH258" s="137">
        <f>DG258-CC258</f>
        <v>3.56</v>
      </c>
      <c r="DI258" s="137"/>
      <c r="DJ258" s="186" t="s">
        <v>1275</v>
      </c>
      <c r="DK258" s="137">
        <v>0.79</v>
      </c>
      <c r="DL258" s="156">
        <v>11.4</v>
      </c>
      <c r="DM258" s="137">
        <v>87.4</v>
      </c>
      <c r="DN258" s="139">
        <v>0.47</v>
      </c>
      <c r="DO258" s="156">
        <v>11.5</v>
      </c>
      <c r="DP258" s="137">
        <v>98.6</v>
      </c>
      <c r="DQ258" s="162">
        <v>911</v>
      </c>
      <c r="DR258" s="133"/>
      <c r="DS258" s="186" t="s">
        <v>1275</v>
      </c>
      <c r="DT258" s="133">
        <f>DU258*5</f>
        <v>3495</v>
      </c>
      <c r="DU258" s="133">
        <v>699</v>
      </c>
      <c r="DV258" s="133">
        <v>480</v>
      </c>
      <c r="DW258" s="133">
        <v>92.1</v>
      </c>
      <c r="DX258" s="186" t="s">
        <v>1275</v>
      </c>
      <c r="DY258" s="138">
        <f>AK258*AN258*AM258*AL258/1000</f>
        <v>1016.5124877600001</v>
      </c>
      <c r="DZ258" s="138">
        <f>AK258*AM258*AO258*AL258/1000</f>
        <v>537.78795223999998</v>
      </c>
      <c r="EA258" s="137"/>
      <c r="EB258" s="137"/>
      <c r="EC258" s="137"/>
      <c r="ED258" s="137"/>
      <c r="EE258" s="137"/>
      <c r="EF258" s="186" t="s">
        <v>1275</v>
      </c>
      <c r="EG258" s="137" t="s">
        <v>1023</v>
      </c>
      <c r="EH258" s="137" t="s">
        <v>1023</v>
      </c>
      <c r="EI258" s="137" t="s">
        <v>1023</v>
      </c>
      <c r="EJ258" s="137" t="s">
        <v>1023</v>
      </c>
      <c r="EK258" s="137" t="s">
        <v>1023</v>
      </c>
      <c r="EL258" s="137" t="s">
        <v>1023</v>
      </c>
      <c r="EM258" s="137" t="s">
        <v>1023</v>
      </c>
      <c r="EN258" s="137" t="s">
        <v>1023</v>
      </c>
      <c r="EO258" s="137" t="s">
        <v>1023</v>
      </c>
      <c r="EP258" s="137" t="s">
        <v>1023</v>
      </c>
      <c r="EQ258" s="137" t="s">
        <v>1023</v>
      </c>
      <c r="ER258" s="137" t="s">
        <v>1023</v>
      </c>
      <c r="ES258" s="137" t="s">
        <v>1023</v>
      </c>
      <c r="ET258" s="137" t="s">
        <v>1023</v>
      </c>
      <c r="EU258" s="137" t="s">
        <v>1023</v>
      </c>
      <c r="EV258" s="137" t="s">
        <v>1023</v>
      </c>
      <c r="EW258" s="137" t="s">
        <v>1023</v>
      </c>
      <c r="EX258" s="137" t="s">
        <v>1023</v>
      </c>
      <c r="EY258" s="137" t="s">
        <v>1023</v>
      </c>
      <c r="EZ258" s="137" t="s">
        <v>1023</v>
      </c>
      <c r="FA258" s="137" t="s">
        <v>1023</v>
      </c>
      <c r="FB258" s="186" t="s">
        <v>1275</v>
      </c>
      <c r="FC258" s="137"/>
      <c r="FD258" s="137"/>
      <c r="FE258" s="137"/>
      <c r="FF258" s="137"/>
      <c r="FG258" s="137"/>
      <c r="FH258" s="190"/>
      <c r="FI258" s="190"/>
      <c r="FJ258" s="372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 s="372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 s="5" t="s">
        <v>366</v>
      </c>
      <c r="HP258" s="121">
        <v>38</v>
      </c>
      <c r="HQ258" s="27">
        <v>41972</v>
      </c>
      <c r="HR258" s="27"/>
      <c r="HS258" s="27">
        <v>44109</v>
      </c>
      <c r="HT258" s="121">
        <v>72</v>
      </c>
      <c r="HU258" s="121">
        <v>0</v>
      </c>
      <c r="HV258" s="28">
        <v>1</v>
      </c>
      <c r="HW258" s="28">
        <v>0</v>
      </c>
      <c r="HX258" s="28">
        <v>0</v>
      </c>
      <c r="HY258" s="28">
        <v>1</v>
      </c>
      <c r="HZ258" s="28">
        <v>0</v>
      </c>
      <c r="IA258" s="28">
        <v>0</v>
      </c>
      <c r="IB258" s="28">
        <v>0</v>
      </c>
      <c r="IC258" s="28">
        <v>0</v>
      </c>
      <c r="ID258" s="28">
        <v>0</v>
      </c>
      <c r="IE258" s="25" t="s">
        <v>62</v>
      </c>
      <c r="IF258" s="28">
        <v>1</v>
      </c>
      <c r="IG258" s="29"/>
      <c r="IH258" s="25" t="s">
        <v>369</v>
      </c>
      <c r="II258" s="28">
        <v>0</v>
      </c>
      <c r="IJ258" s="25" t="s">
        <v>63</v>
      </c>
      <c r="IK258" s="25"/>
      <c r="IL258" s="25"/>
      <c r="IM258" s="25"/>
      <c r="IN258" s="28">
        <v>0</v>
      </c>
      <c r="IO258" s="25"/>
      <c r="IP258" s="294"/>
      <c r="IQ258" s="24"/>
      <c r="IR258" s="24"/>
      <c r="IS258" s="170"/>
      <c r="IT258" s="170"/>
      <c r="IU258" s="170"/>
      <c r="IV258" s="274"/>
      <c r="IW258" s="170"/>
      <c r="IX258" s="170"/>
      <c r="IY258"/>
      <c r="IZ258"/>
      <c r="JA258" s="170"/>
      <c r="JB258" s="170"/>
      <c r="JC258" s="170"/>
      <c r="JD258" s="170"/>
      <c r="JE258" s="170"/>
      <c r="JF258"/>
      <c r="JG258" s="170"/>
      <c r="JH258" s="170"/>
      <c r="JI258" s="170"/>
      <c r="JJ258" s="170"/>
      <c r="JK258"/>
      <c r="JL258"/>
      <c r="JM258" s="279"/>
      <c r="JN258"/>
      <c r="JO258"/>
      <c r="JP258"/>
      <c r="JQ258"/>
      <c r="JR258" s="170"/>
      <c r="JS258" s="170"/>
      <c r="JT258" s="170"/>
      <c r="JU258" s="170"/>
      <c r="JV258" s="170"/>
      <c r="JW258" s="170"/>
      <c r="JX258"/>
      <c r="JY258" s="170"/>
      <c r="JZ258" s="170"/>
      <c r="KA258" s="170"/>
      <c r="KB258" s="170"/>
      <c r="KC258" s="170"/>
      <c r="KD258" s="170"/>
      <c r="KE258"/>
    </row>
    <row r="259" spans="1:291" s="4" customFormat="1" x14ac:dyDescent="0.25">
      <c r="A259" s="311"/>
      <c r="B259" s="15" t="s">
        <v>1490</v>
      </c>
      <c r="C259" s="17" t="s">
        <v>364</v>
      </c>
      <c r="D259" s="26" t="s">
        <v>367</v>
      </c>
      <c r="E259" s="88">
        <v>41972</v>
      </c>
      <c r="F259" s="27">
        <v>44711</v>
      </c>
      <c r="G259" s="94">
        <f>DATEDIF(E259, F259, "m")</f>
        <v>90</v>
      </c>
      <c r="H259" s="16">
        <v>0</v>
      </c>
      <c r="I259" s="377"/>
      <c r="J259" s="20" t="s">
        <v>316</v>
      </c>
      <c r="K259" s="100"/>
      <c r="L259" s="121"/>
      <c r="N259" s="19"/>
      <c r="O259" s="22"/>
      <c r="P259" s="16"/>
      <c r="Q259" s="11"/>
      <c r="R259" s="11"/>
      <c r="S259" s="11"/>
      <c r="T259" s="145"/>
      <c r="U259" s="130"/>
      <c r="V259" s="130"/>
      <c r="W259" s="130"/>
      <c r="X259" s="131"/>
      <c r="Y259" s="129"/>
      <c r="Z259" s="132"/>
      <c r="AA259" s="129"/>
      <c r="AB259" s="133"/>
      <c r="AC259" s="134"/>
      <c r="AD259" s="135"/>
      <c r="AE259" s="136"/>
      <c r="AF259" s="204"/>
      <c r="AG259" s="204"/>
      <c r="AH259" s="204"/>
      <c r="AI259" s="204"/>
      <c r="AJ259" s="204"/>
      <c r="AK259" s="204"/>
      <c r="AL259" s="137"/>
      <c r="AM259" s="137"/>
      <c r="AN259" s="137"/>
      <c r="AO259" s="137"/>
      <c r="AP259" s="137"/>
      <c r="AQ259" s="137"/>
      <c r="AR259" s="137"/>
      <c r="AS259" s="137"/>
      <c r="AT259" s="156"/>
      <c r="AU259" s="137"/>
      <c r="AV259" s="155"/>
      <c r="AW259" s="156"/>
      <c r="AX259" s="137"/>
      <c r="AY259" s="137"/>
      <c r="AZ259" s="137"/>
      <c r="BA259" s="137"/>
      <c r="BB259" s="155"/>
      <c r="BC259" s="137"/>
      <c r="BD259" s="137"/>
      <c r="BE259" s="156"/>
      <c r="BF259" s="156"/>
      <c r="BG259" s="137"/>
      <c r="BH259" s="162"/>
      <c r="BI259" s="137"/>
      <c r="BJ259" s="156"/>
      <c r="BK259" s="155"/>
      <c r="BL259" s="137"/>
      <c r="BM259" s="187"/>
      <c r="BN259" s="137"/>
      <c r="BO259" s="137"/>
      <c r="BP259" s="137"/>
      <c r="BQ259" s="137"/>
      <c r="BR259" s="133"/>
      <c r="BS259" s="138"/>
      <c r="BT259" s="137"/>
      <c r="BU259" s="137"/>
      <c r="BV259" s="155"/>
      <c r="BW259" s="162"/>
      <c r="BX259" s="137"/>
      <c r="BY259" s="137"/>
      <c r="BZ259" s="133"/>
      <c r="CA259" s="133"/>
      <c r="CB259" s="137"/>
      <c r="CC259" s="137"/>
      <c r="CD259" s="186"/>
      <c r="CE259" s="186"/>
      <c r="CF259" s="186"/>
      <c r="CG259" s="186"/>
      <c r="CH259" s="155"/>
      <c r="CI259" s="155"/>
      <c r="CJ259" s="137"/>
      <c r="CK259" s="138"/>
      <c r="CL259" s="137"/>
      <c r="CM259" s="137"/>
      <c r="CN259" s="186"/>
      <c r="CO259" s="156"/>
      <c r="CP259" s="155"/>
      <c r="CQ259" s="156"/>
      <c r="CR259" s="156"/>
      <c r="CS259" s="155"/>
      <c r="CT259" s="137"/>
      <c r="CU259" s="137"/>
      <c r="CV259" s="137"/>
      <c r="CW259" s="137"/>
      <c r="CX259" s="186"/>
      <c r="CY259" s="133"/>
      <c r="CZ259" s="137"/>
      <c r="DA259" s="155"/>
      <c r="DB259" s="186"/>
      <c r="DC259" s="139"/>
      <c r="DD259" s="162"/>
      <c r="DE259" s="137"/>
      <c r="DF259" s="155"/>
      <c r="DG259" s="137"/>
      <c r="DH259" s="137"/>
      <c r="DI259" s="137"/>
      <c r="DJ259" s="186"/>
      <c r="DK259" s="137"/>
      <c r="DL259" s="156"/>
      <c r="DM259" s="137"/>
      <c r="DN259" s="139"/>
      <c r="DO259" s="156"/>
      <c r="DP259" s="137"/>
      <c r="DQ259" s="162"/>
      <c r="DR259" s="133"/>
      <c r="DS259" s="186"/>
      <c r="DT259" s="133"/>
      <c r="DU259" s="133"/>
      <c r="DV259" s="133"/>
      <c r="DW259" s="133"/>
      <c r="DX259" s="186"/>
      <c r="DY259" s="138"/>
      <c r="DZ259" s="138"/>
      <c r="EA259" s="137"/>
      <c r="EB259" s="137"/>
      <c r="EC259" s="137"/>
      <c r="ED259" s="137"/>
      <c r="EE259" s="137"/>
      <c r="EF259" s="186"/>
      <c r="EG259" s="137"/>
      <c r="EH259" s="137"/>
      <c r="EI259" s="137"/>
      <c r="EJ259" s="137"/>
      <c r="EK259" s="137"/>
      <c r="EL259" s="137"/>
      <c r="EM259" s="137"/>
      <c r="EN259" s="137"/>
      <c r="EO259" s="137"/>
      <c r="EP259" s="137"/>
      <c r="EQ259" s="137"/>
      <c r="ER259" s="137"/>
      <c r="ES259" s="137"/>
      <c r="ET259" s="137"/>
      <c r="EU259" s="137"/>
      <c r="EV259" s="137"/>
      <c r="EW259" s="137"/>
      <c r="EX259" s="137"/>
      <c r="EY259" s="137"/>
      <c r="EZ259" s="137"/>
      <c r="FA259" s="137"/>
      <c r="FB259" s="186"/>
      <c r="FC259" s="137"/>
      <c r="FD259" s="137"/>
      <c r="FE259" s="137"/>
      <c r="FF259" s="137"/>
      <c r="FG259" s="137"/>
      <c r="FH259" s="190"/>
      <c r="FI259" s="190"/>
      <c r="FJ259" s="5"/>
      <c r="GZ259" s="372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 s="5" t="s">
        <v>366</v>
      </c>
      <c r="HP259" s="121">
        <v>38</v>
      </c>
      <c r="HQ259" s="27">
        <v>41972</v>
      </c>
      <c r="HR259" s="27"/>
      <c r="HS259" s="27">
        <v>44711</v>
      </c>
      <c r="HT259" s="121">
        <v>92</v>
      </c>
      <c r="HU259" s="121">
        <v>0</v>
      </c>
      <c r="HV259" s="28">
        <v>1</v>
      </c>
      <c r="HW259" s="28">
        <v>1</v>
      </c>
      <c r="HX259" s="28">
        <v>0</v>
      </c>
      <c r="HY259" s="28">
        <v>0</v>
      </c>
      <c r="HZ259" s="28">
        <v>0</v>
      </c>
      <c r="IA259" s="28">
        <v>0</v>
      </c>
      <c r="IB259" s="28">
        <v>0</v>
      </c>
      <c r="IC259" s="28">
        <v>0</v>
      </c>
      <c r="ID259" s="28">
        <v>0</v>
      </c>
      <c r="IE259" s="25" t="s">
        <v>62</v>
      </c>
      <c r="IF259" s="28">
        <v>1</v>
      </c>
      <c r="IG259" s="29" t="s">
        <v>144</v>
      </c>
      <c r="IH259" s="25" t="s">
        <v>370</v>
      </c>
      <c r="II259" s="28"/>
      <c r="IJ259" s="25"/>
      <c r="IK259" s="25"/>
      <c r="IL259" s="25"/>
      <c r="IM259" s="28">
        <v>0</v>
      </c>
      <c r="IN259" s="28">
        <v>0</v>
      </c>
      <c r="IO259" s="25"/>
      <c r="IP259" s="294"/>
      <c r="IQ259" s="24"/>
      <c r="IR259" s="24"/>
      <c r="IS259" s="170"/>
      <c r="IT259" s="170"/>
      <c r="IU259" s="170"/>
      <c r="IV259" s="274"/>
      <c r="IW259" s="170"/>
      <c r="IX259" s="170"/>
      <c r="IY259"/>
      <c r="IZ259"/>
      <c r="JA259" s="170"/>
      <c r="JB259" s="170"/>
      <c r="JC259" s="170"/>
      <c r="JD259" s="170"/>
      <c r="JE259" s="170"/>
      <c r="JF259"/>
      <c r="JG259" s="170"/>
      <c r="JH259" s="170"/>
      <c r="JI259" s="170"/>
      <c r="JJ259" s="170"/>
      <c r="JK259"/>
      <c r="JL259"/>
      <c r="JM259" s="279"/>
      <c r="JN259"/>
      <c r="JO259"/>
      <c r="JP259"/>
      <c r="JQ259"/>
      <c r="JR259" s="170"/>
      <c r="JS259" s="170"/>
      <c r="JT259" s="170"/>
      <c r="JU259" s="170"/>
      <c r="JV259" s="170"/>
      <c r="JW259" s="170"/>
      <c r="JX259"/>
      <c r="JY259" s="170"/>
      <c r="JZ259" s="170"/>
      <c r="KA259" s="170"/>
      <c r="KB259" s="170"/>
      <c r="KC259" s="170"/>
      <c r="KD259" s="170"/>
      <c r="KE259"/>
    </row>
    <row r="260" spans="1:291" s="4" customFormat="1" x14ac:dyDescent="0.25">
      <c r="A260" s="311"/>
      <c r="B260" s="15" t="s">
        <v>1490</v>
      </c>
      <c r="C260" s="17" t="s">
        <v>364</v>
      </c>
      <c r="D260" s="26" t="s">
        <v>367</v>
      </c>
      <c r="E260" s="88">
        <v>41972</v>
      </c>
      <c r="F260" s="27"/>
      <c r="G260" s="94"/>
      <c r="H260" s="16"/>
      <c r="I260" s="377">
        <v>1</v>
      </c>
      <c r="J260" s="20">
        <v>44781</v>
      </c>
      <c r="K260" s="100">
        <f>DATEDIF(E260, J260, "m")</f>
        <v>92</v>
      </c>
      <c r="L260" s="85">
        <v>3</v>
      </c>
      <c r="M260" s="4" t="s">
        <v>371</v>
      </c>
      <c r="N260" s="19">
        <v>530</v>
      </c>
      <c r="O260" s="22">
        <v>4</v>
      </c>
      <c r="P260" s="16">
        <v>3</v>
      </c>
      <c r="Q260" s="11"/>
      <c r="R260" s="11"/>
      <c r="S260" s="11"/>
      <c r="T260" s="145">
        <v>17848</v>
      </c>
      <c r="U260" s="130"/>
      <c r="V260" s="130" t="s">
        <v>1059</v>
      </c>
      <c r="W260" s="130" t="s">
        <v>1042</v>
      </c>
      <c r="X260" s="129">
        <v>8003065532</v>
      </c>
      <c r="Y260" s="129">
        <f ca="1">ROUNDDOWN(YEARFRAC(DATE(IF(VALUE(LEFT(X260,2))&lt;VALUE(RIGHT(YEAR(TODAY()),2)),"20","19")&amp;LEFT(X260,2),IF(VALUE(MID(X260,3,1))&gt;4,MID(X260,3,2)-50,MID(X260,3,2)),MID(X260,5,2)),Z260,1),0)</f>
        <v>42</v>
      </c>
      <c r="Z260" s="132">
        <v>44781</v>
      </c>
      <c r="AA260" s="129">
        <v>2</v>
      </c>
      <c r="AB260" s="133">
        <f>DATEDIF(_xlfn.MINIFS(Z:Z,X:X,X260), Z260,  "m")</f>
        <v>22</v>
      </c>
      <c r="AC260" s="134" t="s">
        <v>372</v>
      </c>
      <c r="AD260" s="135" t="s">
        <v>1025</v>
      </c>
      <c r="AE260" s="136" t="s">
        <v>67</v>
      </c>
      <c r="AF260" s="198">
        <v>17.7</v>
      </c>
      <c r="AG260" s="198">
        <v>16.899999999999999</v>
      </c>
      <c r="AH260" s="198">
        <v>62.4</v>
      </c>
      <c r="AI260" s="198">
        <v>2.4</v>
      </c>
      <c r="AJ260" s="198">
        <v>0.6</v>
      </c>
      <c r="AK260" s="198">
        <v>8.44</v>
      </c>
      <c r="AL260" s="133">
        <v>7.4</v>
      </c>
      <c r="AM260" s="137">
        <v>70.599999999999994</v>
      </c>
      <c r="AN260" s="137">
        <v>64.5</v>
      </c>
      <c r="AO260" s="137">
        <v>35.5</v>
      </c>
      <c r="AP260" s="137">
        <f>AN260/AO260</f>
        <v>1.8169014084507042</v>
      </c>
      <c r="AQ260" s="137">
        <v>2.92</v>
      </c>
      <c r="AR260" s="137">
        <v>1.93</v>
      </c>
      <c r="AS260" s="137">
        <v>1.86</v>
      </c>
      <c r="AT260" s="137">
        <v>7.38</v>
      </c>
      <c r="AU260" s="137">
        <v>16</v>
      </c>
      <c r="AV260" s="137">
        <v>19.600000000000001</v>
      </c>
      <c r="AW260" s="137">
        <v>7.79</v>
      </c>
      <c r="AX260" s="137">
        <v>65.7</v>
      </c>
      <c r="AY260" s="137">
        <v>26.2</v>
      </c>
      <c r="AZ260" s="137">
        <v>0.38</v>
      </c>
      <c r="BA260" s="137">
        <v>38.200000000000003</v>
      </c>
      <c r="BB260" s="137">
        <v>40.6</v>
      </c>
      <c r="BC260" s="137">
        <v>56.8</v>
      </c>
      <c r="BD260" s="137">
        <v>1.63</v>
      </c>
      <c r="BE260" s="137">
        <v>3.93</v>
      </c>
      <c r="BF260" s="137">
        <f>DL260+DN260</f>
        <v>13.9</v>
      </c>
      <c r="BG260" s="137">
        <v>24</v>
      </c>
      <c r="BH260" s="138">
        <v>974</v>
      </c>
      <c r="BI260" s="137">
        <v>15.1</v>
      </c>
      <c r="BJ260" s="137">
        <v>7.54</v>
      </c>
      <c r="BK260" s="137">
        <v>41.8</v>
      </c>
      <c r="BL260" s="137">
        <v>71.2</v>
      </c>
      <c r="BM260" s="139">
        <v>0</v>
      </c>
      <c r="BN260" s="137">
        <v>11.5</v>
      </c>
      <c r="BO260" s="137">
        <v>69.72</v>
      </c>
      <c r="BP260" s="137">
        <v>10.8</v>
      </c>
      <c r="BQ260" s="137">
        <v>19.5</v>
      </c>
      <c r="BR260" s="138">
        <v>6798</v>
      </c>
      <c r="BS260" s="138">
        <f>CY260/9</f>
        <v>2799</v>
      </c>
      <c r="BT260" s="137">
        <v>73.400000000000006</v>
      </c>
      <c r="BU260" s="137">
        <v>15.2</v>
      </c>
      <c r="BV260" s="137">
        <f>100-AL260-BN260-CB260-CC260</f>
        <v>80</v>
      </c>
      <c r="BW260" s="138">
        <v>6129</v>
      </c>
      <c r="BX260" s="137">
        <v>76.7</v>
      </c>
      <c r="BY260" s="137">
        <v>76.900000000000006</v>
      </c>
      <c r="BZ260" s="138">
        <v>4292</v>
      </c>
      <c r="CA260" s="138">
        <v>8569</v>
      </c>
      <c r="CB260" s="137">
        <v>0.5</v>
      </c>
      <c r="CC260" s="137">
        <v>0.6</v>
      </c>
      <c r="CD260" s="186" t="s">
        <v>1275</v>
      </c>
      <c r="CE260" s="186">
        <f>AL260+BN260+BV260+CC260+CB260</f>
        <v>100</v>
      </c>
      <c r="CF260" s="186" t="s">
        <v>1275</v>
      </c>
      <c r="CG260" s="186">
        <f>AM260+BI260+BE260+(DC260*100/AL260)+(CC260*100/AL260)</f>
        <v>97.795135135135141</v>
      </c>
      <c r="CH260" s="137">
        <v>7.28</v>
      </c>
      <c r="CI260" s="137">
        <f>CH260*100/AM260</f>
        <v>10.311614730878187</v>
      </c>
      <c r="CJ260" s="137">
        <v>32</v>
      </c>
      <c r="CK260" s="138">
        <f>CJ260*BI260*AL260*AK260/1000</f>
        <v>30.178739199999999</v>
      </c>
      <c r="CL260" s="137">
        <v>0.93</v>
      </c>
      <c r="CM260" s="137">
        <v>22.4</v>
      </c>
      <c r="CN260" s="186" t="s">
        <v>1275</v>
      </c>
      <c r="CO260" s="137">
        <v>0.17</v>
      </c>
      <c r="CP260" s="137">
        <v>2.94</v>
      </c>
      <c r="CQ260" s="137">
        <v>13.9</v>
      </c>
      <c r="CR260" s="137">
        <v>12</v>
      </c>
      <c r="CS260" s="137">
        <v>50.1</v>
      </c>
      <c r="CT260" s="137">
        <v>24.1</v>
      </c>
      <c r="CU260" s="137">
        <v>50.6</v>
      </c>
      <c r="CV260" s="137">
        <v>0.53</v>
      </c>
      <c r="CW260" s="137"/>
      <c r="CX260" s="186" t="s">
        <v>1275</v>
      </c>
      <c r="CY260" s="133">
        <v>25191</v>
      </c>
      <c r="CZ260" s="137">
        <v>2.92</v>
      </c>
      <c r="DA260" s="137">
        <v>19</v>
      </c>
      <c r="DB260" s="186" t="s">
        <v>1275</v>
      </c>
      <c r="DC260" s="139">
        <v>4.2199999999999998E-3</v>
      </c>
      <c r="DD260" s="138">
        <v>28110</v>
      </c>
      <c r="DE260" s="137">
        <v>5.99</v>
      </c>
      <c r="DF260" s="137">
        <v>45.8</v>
      </c>
      <c r="DG260" s="137">
        <v>0.7</v>
      </c>
      <c r="DH260" s="137">
        <f>DG260-CC260</f>
        <v>9.9999999999999978E-2</v>
      </c>
      <c r="DI260" s="137">
        <v>25.9</v>
      </c>
      <c r="DJ260" s="186" t="s">
        <v>1275</v>
      </c>
      <c r="DK260" s="137">
        <v>0.18</v>
      </c>
      <c r="DL260" s="137">
        <v>13.9</v>
      </c>
      <c r="DM260" s="137">
        <v>85.9</v>
      </c>
      <c r="DN260" s="137">
        <v>0</v>
      </c>
      <c r="DO260" s="137">
        <v>10.5</v>
      </c>
      <c r="DP260" s="137">
        <v>98.9</v>
      </c>
      <c r="DQ260" s="138">
        <v>1052</v>
      </c>
      <c r="DR260" s="133"/>
      <c r="DS260" s="186" t="s">
        <v>1275</v>
      </c>
      <c r="DT260" s="133">
        <f>DU260*2</f>
        <v>2470</v>
      </c>
      <c r="DU260" s="138">
        <v>1235</v>
      </c>
      <c r="DV260" s="138">
        <v>1469</v>
      </c>
      <c r="DW260" s="138">
        <v>506</v>
      </c>
      <c r="DX260" s="186" t="s">
        <v>1275</v>
      </c>
      <c r="DY260" s="138">
        <f>AK260*AN260*AM260*AL260/1000</f>
        <v>284.4058872</v>
      </c>
      <c r="DZ260" s="138">
        <f>AK260*AM260*AO260*AL260/1000</f>
        <v>156.5334728</v>
      </c>
      <c r="EA260" s="137"/>
      <c r="EB260" s="137"/>
      <c r="EC260" s="137"/>
      <c r="ED260" s="137"/>
      <c r="EE260" s="137"/>
      <c r="EF260" s="186" t="s">
        <v>1275</v>
      </c>
      <c r="EG260" s="137" t="s">
        <v>1023</v>
      </c>
      <c r="EH260" s="137" t="s">
        <v>1023</v>
      </c>
      <c r="EI260" s="137" t="s">
        <v>1023</v>
      </c>
      <c r="EJ260" s="137" t="s">
        <v>1023</v>
      </c>
      <c r="EK260" s="137" t="s">
        <v>1023</v>
      </c>
      <c r="EL260" s="137" t="s">
        <v>1023</v>
      </c>
      <c r="EM260" s="137" t="s">
        <v>1023</v>
      </c>
      <c r="EN260" s="137" t="s">
        <v>1023</v>
      </c>
      <c r="EO260" s="137" t="s">
        <v>1023</v>
      </c>
      <c r="EP260" s="137" t="s">
        <v>1023</v>
      </c>
      <c r="EQ260" s="137" t="s">
        <v>1023</v>
      </c>
      <c r="ER260" s="137" t="s">
        <v>1023</v>
      </c>
      <c r="ES260" s="137" t="s">
        <v>1023</v>
      </c>
      <c r="ET260" s="137" t="s">
        <v>1023</v>
      </c>
      <c r="EU260" s="137" t="s">
        <v>1023</v>
      </c>
      <c r="EV260" s="137" t="s">
        <v>1023</v>
      </c>
      <c r="EW260" s="137" t="s">
        <v>1023</v>
      </c>
      <c r="EX260" s="137" t="s">
        <v>1023</v>
      </c>
      <c r="EY260" s="137" t="s">
        <v>1023</v>
      </c>
      <c r="EZ260" s="137" t="s">
        <v>1023</v>
      </c>
      <c r="FA260" s="137" t="s">
        <v>1023</v>
      </c>
      <c r="FB260" s="186" t="s">
        <v>1275</v>
      </c>
      <c r="FC260" s="137"/>
      <c r="FD260" s="137"/>
      <c r="FE260" s="137"/>
      <c r="FF260" s="137"/>
      <c r="FG260" s="137"/>
      <c r="FH260" s="190"/>
      <c r="FI260" s="190"/>
      <c r="FJ260" s="380" t="s">
        <v>371</v>
      </c>
      <c r="FK260" t="s">
        <v>1658</v>
      </c>
      <c r="FL260" t="s">
        <v>1667</v>
      </c>
      <c r="FM260" t="s">
        <v>1659</v>
      </c>
      <c r="FN260" t="s">
        <v>1659</v>
      </c>
      <c r="FO260" t="s">
        <v>1662</v>
      </c>
      <c r="FP260" t="s">
        <v>1665</v>
      </c>
      <c r="FQ260" t="s">
        <v>1659</v>
      </c>
      <c r="FR260" t="s">
        <v>1667</v>
      </c>
      <c r="FS260" t="s">
        <v>1666</v>
      </c>
      <c r="FT260" t="s">
        <v>1659</v>
      </c>
      <c r="FU260" t="s">
        <v>1659</v>
      </c>
      <c r="FV260" t="s">
        <v>1660</v>
      </c>
      <c r="FW260" t="s">
        <v>86</v>
      </c>
      <c r="FX260" t="s">
        <v>1661</v>
      </c>
      <c r="FY260" t="s">
        <v>1662</v>
      </c>
      <c r="FZ260" t="s">
        <v>1658</v>
      </c>
      <c r="GA260" t="s">
        <v>1659</v>
      </c>
      <c r="GB260" t="s">
        <v>33</v>
      </c>
      <c r="GC260" t="s">
        <v>1662</v>
      </c>
      <c r="GD260" t="s">
        <v>33</v>
      </c>
      <c r="GE260" t="s">
        <v>1660</v>
      </c>
      <c r="GF260" t="s">
        <v>1665</v>
      </c>
      <c r="GG260" t="s">
        <v>1664</v>
      </c>
      <c r="GH260" t="s">
        <v>33</v>
      </c>
      <c r="GI260" t="s">
        <v>86</v>
      </c>
      <c r="GJ260" t="s">
        <v>1660</v>
      </c>
      <c r="GK260" t="s">
        <v>1663</v>
      </c>
      <c r="GL260" t="s">
        <v>86</v>
      </c>
      <c r="GM260" t="s">
        <v>1659</v>
      </c>
      <c r="GN260" t="s">
        <v>1659</v>
      </c>
      <c r="GO260" t="s">
        <v>33</v>
      </c>
      <c r="GP260" t="s">
        <v>33</v>
      </c>
      <c r="GQ260" t="s">
        <v>1660</v>
      </c>
      <c r="GR260" t="s">
        <v>1664</v>
      </c>
      <c r="GS260" t="s">
        <v>1659</v>
      </c>
      <c r="GT260" t="s">
        <v>1666</v>
      </c>
      <c r="GU260" t="s">
        <v>86</v>
      </c>
      <c r="GV260" t="s">
        <v>1662</v>
      </c>
      <c r="GW260" t="s">
        <v>1662</v>
      </c>
      <c r="GX260" t="s">
        <v>33</v>
      </c>
      <c r="GY260" t="s">
        <v>1660</v>
      </c>
      <c r="GZ260" s="372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 s="5"/>
      <c r="HP260" s="121"/>
      <c r="HQ260" s="27"/>
      <c r="HR260" s="27"/>
      <c r="HS260" s="27"/>
      <c r="HT260" s="121"/>
      <c r="HU260" s="121"/>
      <c r="HV260" s="28"/>
      <c r="HW260" s="28"/>
      <c r="HX260" s="28"/>
      <c r="HY260" s="28"/>
      <c r="HZ260" s="28"/>
      <c r="IA260" s="28"/>
      <c r="IB260" s="28"/>
      <c r="IC260" s="28"/>
      <c r="ID260" s="28"/>
      <c r="IE260" s="25"/>
      <c r="IF260" s="28"/>
      <c r="IG260" s="29"/>
      <c r="IH260" s="25"/>
      <c r="II260" s="28"/>
      <c r="IJ260" s="25"/>
      <c r="IK260" s="25"/>
      <c r="IL260" s="25"/>
      <c r="IM260" s="25"/>
      <c r="IN260" s="28"/>
      <c r="IO260" s="25"/>
      <c r="IP260" s="294"/>
      <c r="IQ260" s="24"/>
      <c r="IR260" s="24"/>
      <c r="IS260" s="170"/>
      <c r="IT260" s="170"/>
      <c r="IU260" s="170"/>
      <c r="IV260" s="274"/>
      <c r="IW260" s="170"/>
      <c r="IX260" s="170"/>
      <c r="IY260"/>
      <c r="IZ260"/>
      <c r="JA260" s="170"/>
      <c r="JB260" s="170"/>
      <c r="JC260" s="170"/>
      <c r="JD260" s="170"/>
      <c r="JE260" s="170"/>
      <c r="JF260"/>
      <c r="JG260" s="170"/>
      <c r="JH260" s="170"/>
      <c r="JI260" s="170"/>
      <c r="JJ260" s="170"/>
      <c r="JK260"/>
      <c r="JL260"/>
      <c r="JM260" s="279"/>
      <c r="JN260"/>
      <c r="JO260"/>
      <c r="JP260"/>
      <c r="JQ260"/>
      <c r="JR260" s="170"/>
      <c r="JS260" s="170"/>
      <c r="JT260" s="170"/>
      <c r="JU260" s="170"/>
      <c r="JV260" s="170"/>
      <c r="JW260" s="170"/>
      <c r="JX260"/>
      <c r="JY260" s="170"/>
      <c r="JZ260" s="170"/>
      <c r="KA260" s="170"/>
      <c r="KB260" s="170"/>
      <c r="KC260" s="170"/>
      <c r="KD260" s="170"/>
      <c r="KE260"/>
    </row>
    <row r="261" spans="1:291" s="4" customFormat="1" x14ac:dyDescent="0.25">
      <c r="A261" s="311"/>
      <c r="B261" s="15" t="s">
        <v>1490</v>
      </c>
      <c r="C261" s="17" t="s">
        <v>364</v>
      </c>
      <c r="D261" s="26" t="s">
        <v>367</v>
      </c>
      <c r="E261" s="88">
        <v>41972</v>
      </c>
      <c r="F261" s="27">
        <v>44924</v>
      </c>
      <c r="G261" s="94">
        <f>DATEDIF(E261, F261, "m")</f>
        <v>97</v>
      </c>
      <c r="H261" s="16">
        <v>0</v>
      </c>
      <c r="I261" s="377"/>
      <c r="J261" s="20" t="s">
        <v>316</v>
      </c>
      <c r="K261" s="100"/>
      <c r="L261" s="85"/>
      <c r="N261" s="19"/>
      <c r="O261" s="22"/>
      <c r="P261" s="16"/>
      <c r="Q261" s="11"/>
      <c r="R261" s="11"/>
      <c r="S261" s="11"/>
      <c r="T261" s="145"/>
      <c r="U261" s="130"/>
      <c r="V261" s="130"/>
      <c r="W261" s="130"/>
      <c r="X261" s="129"/>
      <c r="Y261" s="129"/>
      <c r="Z261" s="132"/>
      <c r="AA261" s="129"/>
      <c r="AB261" s="133"/>
      <c r="AC261" s="134"/>
      <c r="AD261" s="135"/>
      <c r="AE261" s="136"/>
      <c r="AF261" s="220"/>
      <c r="AG261" s="220"/>
      <c r="AH261" s="220"/>
      <c r="AI261" s="220"/>
      <c r="AJ261" s="220"/>
      <c r="AK261" s="220"/>
      <c r="AL261" s="133"/>
      <c r="AM261" s="137"/>
      <c r="AN261" s="137"/>
      <c r="AO261" s="137"/>
      <c r="AP261" s="137"/>
      <c r="AQ261" s="137"/>
      <c r="AR261" s="137"/>
      <c r="AS261" s="137"/>
      <c r="AT261" s="137"/>
      <c r="AU261" s="137"/>
      <c r="AV261" s="137"/>
      <c r="AW261" s="137"/>
      <c r="AX261" s="137"/>
      <c r="AY261" s="137"/>
      <c r="AZ261" s="137"/>
      <c r="BA261" s="137"/>
      <c r="BB261" s="137"/>
      <c r="BC261" s="137"/>
      <c r="BD261" s="137"/>
      <c r="BE261" s="137"/>
      <c r="BF261" s="137"/>
      <c r="BG261" s="137"/>
      <c r="BH261" s="138"/>
      <c r="BI261" s="137"/>
      <c r="BJ261" s="137"/>
      <c r="BK261" s="137"/>
      <c r="BL261" s="137"/>
      <c r="BM261" s="139"/>
      <c r="BN261" s="137"/>
      <c r="BO261" s="137"/>
      <c r="BP261" s="137"/>
      <c r="BQ261" s="137"/>
      <c r="BR261" s="138"/>
      <c r="BS261" s="138"/>
      <c r="BT261" s="137"/>
      <c r="BU261" s="137"/>
      <c r="BV261" s="137"/>
      <c r="BW261" s="138"/>
      <c r="BX261" s="137"/>
      <c r="BY261" s="137"/>
      <c r="BZ261" s="138"/>
      <c r="CA261" s="138"/>
      <c r="CB261" s="137"/>
      <c r="CC261" s="137"/>
      <c r="CD261" s="186"/>
      <c r="CE261" s="186"/>
      <c r="CF261" s="186"/>
      <c r="CG261" s="186"/>
      <c r="CH261" s="137"/>
      <c r="CI261" s="137"/>
      <c r="CJ261" s="137"/>
      <c r="CK261" s="138"/>
      <c r="CL261" s="137"/>
      <c r="CM261" s="137"/>
      <c r="CN261" s="186"/>
      <c r="CO261" s="137"/>
      <c r="CP261" s="137"/>
      <c r="CQ261" s="137"/>
      <c r="CR261" s="137"/>
      <c r="CS261" s="137"/>
      <c r="CT261" s="137"/>
      <c r="CU261" s="137"/>
      <c r="CV261" s="137"/>
      <c r="CW261" s="137"/>
      <c r="CX261" s="186"/>
      <c r="CY261" s="133"/>
      <c r="CZ261" s="137"/>
      <c r="DA261" s="137"/>
      <c r="DB261" s="186"/>
      <c r="DC261" s="139"/>
      <c r="DD261" s="138"/>
      <c r="DE261" s="137"/>
      <c r="DF261" s="137"/>
      <c r="DG261" s="137"/>
      <c r="DH261" s="137"/>
      <c r="DI261" s="137"/>
      <c r="DJ261" s="186"/>
      <c r="DK261" s="137"/>
      <c r="DL261" s="137"/>
      <c r="DM261" s="137"/>
      <c r="DN261" s="137"/>
      <c r="DO261" s="137"/>
      <c r="DP261" s="137"/>
      <c r="DQ261" s="138"/>
      <c r="DR261" s="133"/>
      <c r="DS261" s="186"/>
      <c r="DT261" s="133"/>
      <c r="DU261" s="138"/>
      <c r="DV261" s="138"/>
      <c r="DW261" s="138"/>
      <c r="DX261" s="186"/>
      <c r="DY261" s="138"/>
      <c r="DZ261" s="138"/>
      <c r="EA261" s="137"/>
      <c r="EB261" s="137"/>
      <c r="EC261" s="137"/>
      <c r="ED261" s="137"/>
      <c r="EE261" s="137"/>
      <c r="EF261" s="186"/>
      <c r="EG261" s="137"/>
      <c r="EH261" s="137"/>
      <c r="EI261" s="137"/>
      <c r="EJ261" s="137"/>
      <c r="EK261" s="137"/>
      <c r="EL261" s="137"/>
      <c r="EM261" s="137"/>
      <c r="EN261" s="137"/>
      <c r="EO261" s="137"/>
      <c r="EP261" s="137"/>
      <c r="EQ261" s="137"/>
      <c r="ER261" s="137"/>
      <c r="ES261" s="137"/>
      <c r="ET261" s="137"/>
      <c r="EU261" s="137"/>
      <c r="EV261" s="137"/>
      <c r="EW261" s="137"/>
      <c r="EX261" s="137"/>
      <c r="EY261" s="137"/>
      <c r="EZ261" s="137"/>
      <c r="FA261" s="137"/>
      <c r="FB261" s="186"/>
      <c r="FC261" s="137"/>
      <c r="FD261" s="137"/>
      <c r="FE261" s="137"/>
      <c r="FF261" s="137"/>
      <c r="FG261" s="137"/>
      <c r="FH261" s="190"/>
      <c r="FI261" s="190"/>
      <c r="FJ261" s="5"/>
      <c r="GZ261" s="372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 s="5" t="s">
        <v>366</v>
      </c>
      <c r="HP261" s="121">
        <v>38</v>
      </c>
      <c r="HQ261" s="27">
        <v>41972</v>
      </c>
      <c r="HR261" s="27"/>
      <c r="HS261" s="27">
        <v>44924</v>
      </c>
      <c r="HT261" s="121">
        <v>100</v>
      </c>
      <c r="HU261" s="121">
        <v>0</v>
      </c>
      <c r="HV261" s="28">
        <v>1</v>
      </c>
      <c r="HW261" s="28">
        <v>1</v>
      </c>
      <c r="HX261" s="28">
        <v>0</v>
      </c>
      <c r="HY261" s="28">
        <v>0</v>
      </c>
      <c r="HZ261" s="28">
        <v>0</v>
      </c>
      <c r="IA261" s="28">
        <v>0</v>
      </c>
      <c r="IB261" s="28">
        <v>0</v>
      </c>
      <c r="IC261" s="28">
        <v>1</v>
      </c>
      <c r="ID261" s="28">
        <v>1</v>
      </c>
      <c r="IE261" s="25"/>
      <c r="IF261" s="28">
        <v>1</v>
      </c>
      <c r="IG261" s="29" t="s">
        <v>174</v>
      </c>
      <c r="IH261" s="25"/>
      <c r="II261" s="28"/>
      <c r="IJ261" s="25"/>
      <c r="IK261" s="25"/>
      <c r="IL261" s="25"/>
      <c r="IM261" s="28">
        <v>0</v>
      </c>
      <c r="IN261" s="28">
        <v>0</v>
      </c>
      <c r="IO261" s="25"/>
      <c r="IP261" s="294"/>
      <c r="IQ261" s="24"/>
      <c r="IR261" s="24"/>
      <c r="IS261" s="170"/>
      <c r="IT261" s="170"/>
      <c r="IU261" s="170"/>
      <c r="IV261" s="274"/>
      <c r="IW261" s="170"/>
      <c r="IX261" s="170"/>
      <c r="IY261"/>
      <c r="IZ261"/>
      <c r="JA261" s="170"/>
      <c r="JB261" s="170"/>
      <c r="JC261" s="170"/>
      <c r="JD261" s="170"/>
      <c r="JE261" s="170"/>
      <c r="JF261"/>
      <c r="JG261" s="170"/>
      <c r="JH261" s="170"/>
      <c r="JI261" s="170"/>
      <c r="JJ261" s="170"/>
      <c r="JK261"/>
      <c r="JL261"/>
      <c r="JM261" s="279"/>
      <c r="JN261"/>
      <c r="JO261"/>
      <c r="JP261"/>
      <c r="JQ261"/>
      <c r="JR261" s="170"/>
      <c r="JS261" s="170"/>
      <c r="JT261" s="170"/>
      <c r="JU261" s="170"/>
      <c r="JV261" s="170"/>
      <c r="JW261" s="170"/>
      <c r="JX261"/>
      <c r="JY261" s="170"/>
      <c r="JZ261" s="170"/>
      <c r="KA261" s="170"/>
      <c r="KB261" s="170"/>
      <c r="KC261" s="170"/>
      <c r="KD261" s="170"/>
      <c r="KE261"/>
    </row>
    <row r="262" spans="1:291" s="4" customFormat="1" x14ac:dyDescent="0.25">
      <c r="A262" s="311"/>
      <c r="B262" s="15" t="s">
        <v>1490</v>
      </c>
      <c r="C262" s="17" t="s">
        <v>364</v>
      </c>
      <c r="D262" s="26" t="s">
        <v>367</v>
      </c>
      <c r="E262" s="88">
        <v>41972</v>
      </c>
      <c r="F262" s="402">
        <v>45323</v>
      </c>
      <c r="G262" s="94">
        <f t="shared" ref="G262:G263" si="20">DATEDIF(E262, F262, "m")</f>
        <v>110</v>
      </c>
      <c r="H262" s="16"/>
      <c r="I262" s="377"/>
      <c r="J262" s="20"/>
      <c r="K262" s="100"/>
      <c r="L262" s="121"/>
      <c r="N262" s="19"/>
      <c r="O262" s="22"/>
      <c r="P262" s="16"/>
      <c r="Q262" s="121"/>
      <c r="R262" s="121"/>
      <c r="S262" s="121"/>
      <c r="T262" s="145"/>
      <c r="U262" s="130"/>
      <c r="V262" s="130"/>
      <c r="W262" s="130"/>
      <c r="X262" s="129"/>
      <c r="Y262" s="129"/>
      <c r="Z262" s="132"/>
      <c r="AA262" s="129"/>
      <c r="AB262" s="133"/>
      <c r="AC262" s="134"/>
      <c r="AD262" s="135"/>
      <c r="AE262" s="136"/>
      <c r="AF262" s="220"/>
      <c r="AG262" s="220"/>
      <c r="AH262" s="220"/>
      <c r="AI262" s="220"/>
      <c r="AJ262" s="220"/>
      <c r="AK262" s="220"/>
      <c r="AL262" s="133"/>
      <c r="AM262" s="137"/>
      <c r="AN262" s="137"/>
      <c r="AO262" s="137"/>
      <c r="AP262" s="137"/>
      <c r="AQ262" s="137"/>
      <c r="AR262" s="137"/>
      <c r="AS262" s="137"/>
      <c r="AT262" s="137"/>
      <c r="AU262" s="137"/>
      <c r="AV262" s="137"/>
      <c r="AW262" s="137"/>
      <c r="AX262" s="137"/>
      <c r="AY262" s="137"/>
      <c r="AZ262" s="137"/>
      <c r="BA262" s="137"/>
      <c r="BB262" s="137"/>
      <c r="BC262" s="137"/>
      <c r="BD262" s="137"/>
      <c r="BE262" s="137"/>
      <c r="BF262" s="137"/>
      <c r="BG262" s="137"/>
      <c r="BH262" s="138"/>
      <c r="BI262" s="137"/>
      <c r="BJ262" s="137"/>
      <c r="BK262" s="137"/>
      <c r="BL262" s="137"/>
      <c r="BM262" s="139"/>
      <c r="BN262" s="137"/>
      <c r="BO262" s="137"/>
      <c r="BP262" s="137"/>
      <c r="BQ262" s="137"/>
      <c r="BR262" s="138"/>
      <c r="BS262" s="138"/>
      <c r="BT262" s="137"/>
      <c r="BU262" s="137"/>
      <c r="BV262" s="137"/>
      <c r="BW262" s="138"/>
      <c r="BX262" s="137"/>
      <c r="BY262" s="137"/>
      <c r="BZ262" s="138"/>
      <c r="CA262" s="138"/>
      <c r="CB262" s="137"/>
      <c r="CC262" s="137"/>
      <c r="CD262" s="186"/>
      <c r="CE262" s="186"/>
      <c r="CF262" s="186"/>
      <c r="CG262" s="186"/>
      <c r="CH262" s="137"/>
      <c r="CI262" s="137"/>
      <c r="CJ262" s="137"/>
      <c r="CK262" s="138"/>
      <c r="CL262" s="137"/>
      <c r="CM262" s="137"/>
      <c r="CN262" s="186"/>
      <c r="CO262" s="137"/>
      <c r="CP262" s="137"/>
      <c r="CQ262" s="137"/>
      <c r="CR262" s="137"/>
      <c r="CS262" s="137"/>
      <c r="CT262" s="137"/>
      <c r="CU262" s="137"/>
      <c r="CV262" s="137"/>
      <c r="CW262" s="137"/>
      <c r="CX262" s="186"/>
      <c r="CY262" s="133"/>
      <c r="CZ262" s="137"/>
      <c r="DA262" s="137"/>
      <c r="DB262" s="186"/>
      <c r="DC262" s="139"/>
      <c r="DD262" s="138"/>
      <c r="DE262" s="137"/>
      <c r="DF262" s="137"/>
      <c r="DG262" s="137"/>
      <c r="DH262" s="137"/>
      <c r="DI262" s="137"/>
      <c r="DJ262" s="186"/>
      <c r="DK262" s="137"/>
      <c r="DL262" s="137"/>
      <c r="DM262" s="137"/>
      <c r="DN262" s="137"/>
      <c r="DO262" s="137"/>
      <c r="DP262" s="137"/>
      <c r="DQ262" s="138"/>
      <c r="DR262" s="133"/>
      <c r="DS262" s="186"/>
      <c r="DT262" s="133"/>
      <c r="DU262" s="138"/>
      <c r="DV262" s="138"/>
      <c r="DW262" s="138"/>
      <c r="DX262" s="186"/>
      <c r="DY262" s="138"/>
      <c r="DZ262" s="138"/>
      <c r="EA262" s="137"/>
      <c r="EB262" s="137"/>
      <c r="EC262" s="137"/>
      <c r="ED262" s="137"/>
      <c r="EE262" s="137"/>
      <c r="EF262" s="186"/>
      <c r="EG262" s="137"/>
      <c r="EH262" s="137"/>
      <c r="EI262" s="137"/>
      <c r="EJ262" s="137"/>
      <c r="EK262" s="137"/>
      <c r="EL262" s="137"/>
      <c r="EM262" s="137"/>
      <c r="EN262" s="137"/>
      <c r="EO262" s="137"/>
      <c r="EP262" s="137"/>
      <c r="EQ262" s="137"/>
      <c r="ER262" s="137"/>
      <c r="ES262" s="137"/>
      <c r="ET262" s="137"/>
      <c r="EU262" s="137"/>
      <c r="EV262" s="137"/>
      <c r="EW262" s="137"/>
      <c r="EX262" s="137"/>
      <c r="EY262" s="137"/>
      <c r="EZ262" s="137"/>
      <c r="FA262" s="137"/>
      <c r="FB262" s="186"/>
      <c r="FC262" s="137"/>
      <c r="FD262" s="137"/>
      <c r="FE262" s="137"/>
      <c r="FF262" s="137"/>
      <c r="FG262" s="137"/>
      <c r="FH262" s="190"/>
      <c r="FI262" s="190"/>
      <c r="FJ262" s="5"/>
      <c r="GZ262" s="37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 s="408" t="s">
        <v>1873</v>
      </c>
      <c r="HP262" s="62">
        <v>38</v>
      </c>
      <c r="HQ262" s="402">
        <v>41972</v>
      </c>
      <c r="HR262" s="402"/>
      <c r="HS262" s="402">
        <v>45323</v>
      </c>
      <c r="HT262" s="62">
        <v>113</v>
      </c>
      <c r="HU262" s="62">
        <v>0</v>
      </c>
      <c r="HV262" s="62">
        <v>1</v>
      </c>
      <c r="HW262" s="62">
        <v>1</v>
      </c>
      <c r="HX262" s="62">
        <v>0</v>
      </c>
      <c r="HY262" s="62">
        <v>0</v>
      </c>
      <c r="HZ262" s="62">
        <v>0</v>
      </c>
      <c r="IA262" s="62">
        <v>0</v>
      </c>
      <c r="IB262" s="62">
        <v>0</v>
      </c>
      <c r="IC262" s="62">
        <v>1</v>
      </c>
      <c r="ID262" s="62">
        <v>1</v>
      </c>
      <c r="IE262" s="6"/>
      <c r="IF262" s="62">
        <v>1</v>
      </c>
      <c r="IG262" s="276" t="s">
        <v>144</v>
      </c>
      <c r="IH262" s="276" t="s">
        <v>1874</v>
      </c>
      <c r="II262" t="s">
        <v>370</v>
      </c>
      <c r="IJ262" s="62"/>
      <c r="IK262" s="6"/>
      <c r="IL262" s="6"/>
      <c r="IM262" s="6"/>
      <c r="IN262" s="62">
        <v>0</v>
      </c>
      <c r="IO262" s="62">
        <v>0</v>
      </c>
      <c r="IP262" s="118"/>
      <c r="IQ262" s="24"/>
      <c r="IR262" s="170"/>
      <c r="IS262" s="170"/>
      <c r="IT262" s="170"/>
      <c r="IU262" s="274"/>
      <c r="IV262" s="170"/>
      <c r="IW262" s="170"/>
      <c r="IX262"/>
      <c r="IY262"/>
      <c r="IZ262" s="170"/>
      <c r="JA262" s="170"/>
      <c r="JB262" s="170"/>
      <c r="JC262" s="170"/>
      <c r="JD262" s="170"/>
      <c r="JE262"/>
      <c r="JF262" s="170"/>
      <c r="JG262" s="170"/>
      <c r="JH262" s="170"/>
      <c r="JI262" s="170"/>
      <c r="JJ262"/>
      <c r="JK262"/>
      <c r="JL262" s="279"/>
      <c r="JM262"/>
      <c r="JN262"/>
      <c r="JO262"/>
      <c r="JP262"/>
      <c r="JQ262" s="170"/>
      <c r="JR262" s="170"/>
      <c r="JS262" s="170"/>
      <c r="JT262" s="170"/>
      <c r="JU262" s="170"/>
      <c r="JV262" s="170"/>
      <c r="JW262"/>
      <c r="JX262" s="170"/>
      <c r="JY262" s="170"/>
      <c r="JZ262" s="170"/>
      <c r="KA262" s="170"/>
      <c r="KB262" s="170"/>
      <c r="KC262" s="170"/>
      <c r="KD262"/>
    </row>
    <row r="263" spans="1:291" s="4" customFormat="1" x14ac:dyDescent="0.25">
      <c r="A263" s="311"/>
      <c r="B263" s="15" t="s">
        <v>1490</v>
      </c>
      <c r="C263" s="17" t="s">
        <v>364</v>
      </c>
      <c r="D263" s="26" t="s">
        <v>367</v>
      </c>
      <c r="E263" s="88">
        <v>41972</v>
      </c>
      <c r="F263" s="402">
        <v>45617</v>
      </c>
      <c r="G263" s="94">
        <f t="shared" si="20"/>
        <v>119</v>
      </c>
      <c r="H263" s="16"/>
      <c r="I263" s="377"/>
      <c r="J263" s="20"/>
      <c r="K263" s="100"/>
      <c r="L263" s="121"/>
      <c r="N263" s="19"/>
      <c r="O263" s="22"/>
      <c r="P263" s="16"/>
      <c r="Q263" s="121"/>
      <c r="R263" s="121"/>
      <c r="S263" s="121"/>
      <c r="T263" s="145"/>
      <c r="U263" s="130"/>
      <c r="V263" s="130"/>
      <c r="W263" s="130"/>
      <c r="X263" s="129"/>
      <c r="Y263" s="129"/>
      <c r="Z263" s="132"/>
      <c r="AA263" s="129"/>
      <c r="AB263" s="133"/>
      <c r="AC263" s="134"/>
      <c r="AD263" s="135"/>
      <c r="AE263" s="136"/>
      <c r="AF263" s="220"/>
      <c r="AG263" s="220"/>
      <c r="AH263" s="220"/>
      <c r="AI263" s="220"/>
      <c r="AJ263" s="220"/>
      <c r="AK263" s="220"/>
      <c r="AL263" s="133"/>
      <c r="AM263" s="137"/>
      <c r="AN263" s="137"/>
      <c r="AO263" s="137"/>
      <c r="AP263" s="137"/>
      <c r="AQ263" s="137"/>
      <c r="AR263" s="137"/>
      <c r="AS263" s="137"/>
      <c r="AT263" s="137"/>
      <c r="AU263" s="137"/>
      <c r="AV263" s="137"/>
      <c r="AW263" s="137"/>
      <c r="AX263" s="137"/>
      <c r="AY263" s="137"/>
      <c r="AZ263" s="137"/>
      <c r="BA263" s="137"/>
      <c r="BB263" s="137"/>
      <c r="BC263" s="137"/>
      <c r="BD263" s="137"/>
      <c r="BE263" s="137"/>
      <c r="BF263" s="137"/>
      <c r="BG263" s="137"/>
      <c r="BH263" s="138"/>
      <c r="BI263" s="137"/>
      <c r="BJ263" s="137"/>
      <c r="BK263" s="137"/>
      <c r="BL263" s="137"/>
      <c r="BM263" s="139"/>
      <c r="BN263" s="137"/>
      <c r="BO263" s="137"/>
      <c r="BP263" s="137"/>
      <c r="BQ263" s="137"/>
      <c r="BR263" s="138"/>
      <c r="BS263" s="138"/>
      <c r="BT263" s="137"/>
      <c r="BU263" s="137"/>
      <c r="BV263" s="137"/>
      <c r="BW263" s="138"/>
      <c r="BX263" s="137"/>
      <c r="BY263" s="137"/>
      <c r="BZ263" s="138"/>
      <c r="CA263" s="138"/>
      <c r="CB263" s="137"/>
      <c r="CC263" s="137"/>
      <c r="CD263" s="186"/>
      <c r="CE263" s="186"/>
      <c r="CF263" s="186"/>
      <c r="CG263" s="186"/>
      <c r="CH263" s="137"/>
      <c r="CI263" s="137"/>
      <c r="CJ263" s="137"/>
      <c r="CK263" s="138"/>
      <c r="CL263" s="137"/>
      <c r="CM263" s="137"/>
      <c r="CN263" s="186"/>
      <c r="CO263" s="137"/>
      <c r="CP263" s="137"/>
      <c r="CQ263" s="137"/>
      <c r="CR263" s="137"/>
      <c r="CS263" s="137"/>
      <c r="CT263" s="137"/>
      <c r="CU263" s="137"/>
      <c r="CV263" s="137"/>
      <c r="CW263" s="137"/>
      <c r="CX263" s="186"/>
      <c r="CY263" s="133"/>
      <c r="CZ263" s="137"/>
      <c r="DA263" s="137"/>
      <c r="DB263" s="186"/>
      <c r="DC263" s="139"/>
      <c r="DD263" s="138"/>
      <c r="DE263" s="137"/>
      <c r="DF263" s="137"/>
      <c r="DG263" s="137"/>
      <c r="DH263" s="137"/>
      <c r="DI263" s="137"/>
      <c r="DJ263" s="186"/>
      <c r="DK263" s="137"/>
      <c r="DL263" s="137"/>
      <c r="DM263" s="137"/>
      <c r="DN263" s="137"/>
      <c r="DO263" s="137"/>
      <c r="DP263" s="137"/>
      <c r="DQ263" s="138"/>
      <c r="DR263" s="133"/>
      <c r="DS263" s="186"/>
      <c r="DT263" s="133"/>
      <c r="DU263" s="138"/>
      <c r="DV263" s="138"/>
      <c r="DW263" s="138"/>
      <c r="DX263" s="186"/>
      <c r="DY263" s="138"/>
      <c r="DZ263" s="138"/>
      <c r="EA263" s="137"/>
      <c r="EB263" s="137"/>
      <c r="EC263" s="137"/>
      <c r="ED263" s="137"/>
      <c r="EE263" s="137"/>
      <c r="EF263" s="186"/>
      <c r="EG263" s="137"/>
      <c r="EH263" s="137"/>
      <c r="EI263" s="137"/>
      <c r="EJ263" s="137"/>
      <c r="EK263" s="137"/>
      <c r="EL263" s="137"/>
      <c r="EM263" s="137"/>
      <c r="EN263" s="137"/>
      <c r="EO263" s="137"/>
      <c r="EP263" s="137"/>
      <c r="EQ263" s="137"/>
      <c r="ER263" s="137"/>
      <c r="ES263" s="137"/>
      <c r="ET263" s="137"/>
      <c r="EU263" s="137"/>
      <c r="EV263" s="137"/>
      <c r="EW263" s="137"/>
      <c r="EX263" s="137"/>
      <c r="EY263" s="137"/>
      <c r="EZ263" s="137"/>
      <c r="FA263" s="137"/>
      <c r="FB263" s="186"/>
      <c r="FC263" s="137"/>
      <c r="FD263" s="137"/>
      <c r="FE263" s="137"/>
      <c r="FF263" s="137"/>
      <c r="FG263" s="137"/>
      <c r="FH263" s="190"/>
      <c r="FI263" s="190"/>
      <c r="FJ263" s="5"/>
      <c r="GZ263" s="372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 s="408" t="s">
        <v>366</v>
      </c>
      <c r="HP263" s="62">
        <v>38</v>
      </c>
      <c r="HQ263" s="402">
        <v>41972</v>
      </c>
      <c r="HR263" s="402"/>
      <c r="HS263" s="402">
        <v>45617</v>
      </c>
      <c r="HT263" s="62">
        <v>121</v>
      </c>
      <c r="HU263" s="62">
        <v>0</v>
      </c>
      <c r="HV263" s="62">
        <v>1</v>
      </c>
      <c r="HW263" s="62">
        <v>1</v>
      </c>
      <c r="HX263" s="62">
        <v>0</v>
      </c>
      <c r="HY263" s="62">
        <v>0</v>
      </c>
      <c r="HZ263" s="62">
        <v>0</v>
      </c>
      <c r="IA263" s="62">
        <v>0</v>
      </c>
      <c r="IB263" s="62">
        <v>0</v>
      </c>
      <c r="IC263" s="62">
        <v>0</v>
      </c>
      <c r="ID263" s="62">
        <v>0</v>
      </c>
      <c r="IE263" s="6" t="s">
        <v>62</v>
      </c>
      <c r="IF263" s="62">
        <v>0</v>
      </c>
      <c r="IG263" s="276"/>
      <c r="IH263" s="276"/>
      <c r="II263"/>
      <c r="IJ263" s="62">
        <v>0</v>
      </c>
      <c r="IK263" s="6" t="s">
        <v>70</v>
      </c>
      <c r="IL263" s="6"/>
      <c r="IM263" s="6"/>
      <c r="IN263" s="62">
        <v>0</v>
      </c>
      <c r="IO263" s="62">
        <v>0</v>
      </c>
      <c r="IP263" s="118"/>
      <c r="IQ263" s="24"/>
      <c r="IR263" s="170"/>
      <c r="IS263" s="170"/>
      <c r="IT263" s="170"/>
      <c r="IU263" s="274"/>
      <c r="IV263" s="170"/>
      <c r="IW263" s="170"/>
      <c r="IX263"/>
      <c r="IY263"/>
      <c r="IZ263" s="170"/>
      <c r="JA263" s="170"/>
      <c r="JB263" s="170"/>
      <c r="JC263" s="170"/>
      <c r="JD263" s="170"/>
      <c r="JE263"/>
      <c r="JF263" s="170"/>
      <c r="JG263" s="170"/>
      <c r="JH263" s="170"/>
      <c r="JI263" s="170"/>
      <c r="JJ263"/>
      <c r="JK263"/>
      <c r="JL263" s="279"/>
      <c r="JM263"/>
      <c r="JN263"/>
      <c r="JO263"/>
      <c r="JP263"/>
      <c r="JQ263" s="170"/>
      <c r="JR263" s="170"/>
      <c r="JS263" s="170"/>
      <c r="JT263" s="170"/>
      <c r="JU263" s="170"/>
      <c r="JV263" s="170"/>
      <c r="JW263"/>
      <c r="JX263" s="170"/>
      <c r="JY263" s="170"/>
      <c r="JZ263" s="170"/>
      <c r="KA263" s="170"/>
      <c r="KB263" s="170"/>
      <c r="KC263" s="170"/>
      <c r="KD263"/>
    </row>
    <row r="264" spans="1:291" s="4" customFormat="1" x14ac:dyDescent="0.25">
      <c r="A264" s="311"/>
      <c r="B264" s="15"/>
      <c r="C264" s="17"/>
      <c r="D264" s="26"/>
      <c r="E264" s="90"/>
      <c r="F264" s="27"/>
      <c r="G264" s="94"/>
      <c r="H264" s="16"/>
      <c r="I264" s="377"/>
      <c r="J264" s="20"/>
      <c r="K264" s="100"/>
      <c r="L264" s="85"/>
      <c r="N264" s="19"/>
      <c r="O264" s="22"/>
      <c r="P264" s="16"/>
      <c r="Q264" s="11"/>
      <c r="R264" s="11"/>
      <c r="S264" s="11"/>
      <c r="T264" s="145"/>
      <c r="U264" s="130"/>
      <c r="V264" s="130"/>
      <c r="W264" s="130"/>
      <c r="X264" s="129"/>
      <c r="Y264" s="129"/>
      <c r="Z264" s="132"/>
      <c r="AA264" s="129"/>
      <c r="AB264" s="133"/>
      <c r="AC264" s="134"/>
      <c r="AD264" s="135"/>
      <c r="AE264" s="136"/>
      <c r="AF264" s="220"/>
      <c r="AG264" s="220"/>
      <c r="AH264" s="220"/>
      <c r="AI264" s="220"/>
      <c r="AJ264" s="220"/>
      <c r="AK264" s="220"/>
      <c r="AL264" s="133"/>
      <c r="AM264" s="137"/>
      <c r="AN264" s="137"/>
      <c r="AO264" s="137"/>
      <c r="AP264" s="137"/>
      <c r="AQ264" s="137"/>
      <c r="AR264" s="137"/>
      <c r="AS264" s="137"/>
      <c r="AT264" s="137"/>
      <c r="AU264" s="137"/>
      <c r="AV264" s="137"/>
      <c r="AW264" s="137"/>
      <c r="AX264" s="137"/>
      <c r="AY264" s="137"/>
      <c r="AZ264" s="137"/>
      <c r="BA264" s="137"/>
      <c r="BB264" s="137"/>
      <c r="BC264" s="137"/>
      <c r="BD264" s="137"/>
      <c r="BE264" s="137"/>
      <c r="BF264" s="137"/>
      <c r="BG264" s="137"/>
      <c r="BH264" s="138"/>
      <c r="BI264" s="137"/>
      <c r="BJ264" s="137"/>
      <c r="BK264" s="137"/>
      <c r="BL264" s="137"/>
      <c r="BM264" s="139"/>
      <c r="BN264" s="137"/>
      <c r="BO264" s="137"/>
      <c r="BP264" s="137"/>
      <c r="BQ264" s="137"/>
      <c r="BR264" s="138"/>
      <c r="BS264" s="138"/>
      <c r="BT264" s="137"/>
      <c r="BU264" s="137"/>
      <c r="BV264" s="137"/>
      <c r="BW264" s="138"/>
      <c r="BX264" s="137"/>
      <c r="BY264" s="137"/>
      <c r="BZ264" s="138"/>
      <c r="CA264" s="138"/>
      <c r="CB264" s="137"/>
      <c r="CC264" s="137"/>
      <c r="CD264" s="186"/>
      <c r="CE264" s="186"/>
      <c r="CF264" s="186"/>
      <c r="CG264" s="186"/>
      <c r="CH264" s="137"/>
      <c r="CI264" s="137"/>
      <c r="CJ264" s="137"/>
      <c r="CK264" s="138"/>
      <c r="CL264" s="137"/>
      <c r="CM264" s="137"/>
      <c r="CN264" s="186"/>
      <c r="CO264" s="137"/>
      <c r="CP264" s="137"/>
      <c r="CQ264" s="137"/>
      <c r="CR264" s="137"/>
      <c r="CS264" s="137"/>
      <c r="CT264" s="137"/>
      <c r="CU264" s="137"/>
      <c r="CV264" s="137"/>
      <c r="CW264" s="137"/>
      <c r="CX264" s="186"/>
      <c r="CY264" s="133"/>
      <c r="CZ264" s="137"/>
      <c r="DA264" s="137"/>
      <c r="DB264" s="186"/>
      <c r="DC264" s="139"/>
      <c r="DD264" s="138"/>
      <c r="DE264" s="137"/>
      <c r="DF264" s="137"/>
      <c r="DG264" s="137"/>
      <c r="DH264" s="137"/>
      <c r="DI264" s="137"/>
      <c r="DJ264" s="186"/>
      <c r="DK264" s="137"/>
      <c r="DL264" s="137"/>
      <c r="DM264" s="137"/>
      <c r="DN264" s="137"/>
      <c r="DO264" s="137"/>
      <c r="DP264" s="137"/>
      <c r="DQ264" s="138"/>
      <c r="DR264" s="133"/>
      <c r="DS264" s="186"/>
      <c r="DT264" s="133"/>
      <c r="DU264" s="138"/>
      <c r="DV264" s="138"/>
      <c r="DW264" s="138"/>
      <c r="DX264" s="186"/>
      <c r="DY264" s="138"/>
      <c r="DZ264" s="138"/>
      <c r="EA264" s="137"/>
      <c r="EB264" s="137"/>
      <c r="EC264" s="137"/>
      <c r="ED264" s="137"/>
      <c r="EE264" s="137"/>
      <c r="EF264" s="186"/>
      <c r="EG264" s="137"/>
      <c r="EH264" s="137"/>
      <c r="EI264" s="137"/>
      <c r="EJ264" s="137"/>
      <c r="EK264" s="137"/>
      <c r="EL264" s="137"/>
      <c r="EM264" s="137"/>
      <c r="EN264" s="137"/>
      <c r="EO264" s="137"/>
      <c r="EP264" s="137"/>
      <c r="EQ264" s="137"/>
      <c r="ER264" s="137"/>
      <c r="ES264" s="137"/>
      <c r="ET264" s="137"/>
      <c r="EU264" s="137"/>
      <c r="EV264" s="137"/>
      <c r="EW264" s="137"/>
      <c r="EX264" s="137"/>
      <c r="EY264" s="137"/>
      <c r="EZ264" s="137"/>
      <c r="FA264" s="137"/>
      <c r="FB264" s="186"/>
      <c r="FC264" s="137"/>
      <c r="FD264" s="137"/>
      <c r="FE264" s="137"/>
      <c r="FF264" s="137"/>
      <c r="FG264" s="137"/>
      <c r="FH264" s="190"/>
      <c r="FI264" s="190"/>
      <c r="FJ264" s="5"/>
      <c r="GZ264" s="372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 s="5"/>
      <c r="HP264" s="121"/>
      <c r="HQ264" s="27"/>
      <c r="HR264" s="27"/>
      <c r="HS264" s="27"/>
      <c r="HT264" s="121"/>
      <c r="HU264" s="121"/>
      <c r="HV264" s="28"/>
      <c r="HW264" s="28"/>
      <c r="HX264" s="28"/>
      <c r="HY264" s="28"/>
      <c r="HZ264" s="28"/>
      <c r="IA264" s="28"/>
      <c r="IB264" s="28"/>
      <c r="IC264" s="28"/>
      <c r="ID264" s="28"/>
      <c r="IE264" s="25"/>
      <c r="IF264" s="28"/>
      <c r="IG264" s="29"/>
      <c r="IH264" s="25"/>
      <c r="II264" s="28"/>
      <c r="IJ264" s="25"/>
      <c r="IK264" s="25"/>
      <c r="IL264" s="25"/>
      <c r="IM264" s="28"/>
      <c r="IN264" s="28"/>
      <c r="IO264" s="25"/>
      <c r="IP264" s="294"/>
      <c r="IQ264" s="24"/>
      <c r="IR264" s="24"/>
      <c r="IS264" s="287"/>
      <c r="IT264" s="287"/>
      <c r="IU264" s="287"/>
      <c r="IV264" s="288"/>
      <c r="IW264" s="287"/>
      <c r="IX264" s="287"/>
      <c r="IY264" s="153"/>
      <c r="IZ264" s="153"/>
      <c r="JA264" s="287"/>
      <c r="JB264" s="287"/>
      <c r="JC264" s="287"/>
      <c r="JD264" s="287"/>
      <c r="JE264" s="287"/>
      <c r="JF264" s="153"/>
      <c r="JG264" s="287"/>
      <c r="JH264" s="287"/>
      <c r="JI264" s="287"/>
      <c r="JJ264" s="287"/>
      <c r="JK264" s="153"/>
      <c r="JL264" s="153"/>
      <c r="JM264" s="293"/>
      <c r="JN264" s="153"/>
      <c r="JO264" s="153"/>
      <c r="JP264" s="153"/>
      <c r="JQ264" s="153"/>
      <c r="JR264" s="287"/>
      <c r="JS264" s="287"/>
      <c r="JT264" s="287"/>
      <c r="JU264" s="287"/>
      <c r="JV264" s="287"/>
      <c r="JW264" s="287"/>
      <c r="JX264" s="153"/>
      <c r="JY264" s="287"/>
      <c r="JZ264" s="287"/>
      <c r="KA264" s="287"/>
      <c r="KB264" s="287"/>
      <c r="KC264" s="287"/>
      <c r="KD264" s="287"/>
      <c r="KE264" s="153"/>
    </row>
    <row r="265" spans="1:291" s="4" customFormat="1" x14ac:dyDescent="0.25">
      <c r="A265" s="311"/>
      <c r="B265" s="15" t="s">
        <v>1492</v>
      </c>
      <c r="C265" s="17" t="s">
        <v>373</v>
      </c>
      <c r="D265" s="26" t="s">
        <v>374</v>
      </c>
      <c r="E265" s="88">
        <v>42086</v>
      </c>
      <c r="F265" s="27"/>
      <c r="G265" s="94"/>
      <c r="H265" s="16"/>
      <c r="I265" s="377">
        <v>0</v>
      </c>
      <c r="J265" s="20">
        <v>43886</v>
      </c>
      <c r="K265" s="100">
        <f>DATEDIF(E265, J265, "m")</f>
        <v>59</v>
      </c>
      <c r="L265" s="121">
        <v>1</v>
      </c>
      <c r="M265" s="4" t="s">
        <v>375</v>
      </c>
      <c r="N265" s="19">
        <v>44.4</v>
      </c>
      <c r="O265" s="22"/>
      <c r="P265" s="16">
        <v>3</v>
      </c>
      <c r="Q265" s="121"/>
      <c r="R265" s="121"/>
      <c r="S265" s="11"/>
      <c r="T265" s="145">
        <v>12426</v>
      </c>
      <c r="U265" s="130" t="s">
        <v>1061</v>
      </c>
      <c r="V265" s="130" t="s">
        <v>1061</v>
      </c>
      <c r="W265" s="130" t="s">
        <v>1062</v>
      </c>
      <c r="X265" s="131">
        <v>520717189</v>
      </c>
      <c r="Y265" s="129">
        <f ca="1">ROUNDDOWN(YEARFRAC(DATE(IF(VALUE(LEFT(X265,2))&lt;VALUE(RIGHT(YEAR(TODAY()),2)),"20","19")&amp;LEFT(X265,2),IF(VALUE(MID(X265,3,1))&gt;4,MID(X265,3,2)-50,MID(X265,3,2)),MID(X265,5,2)),Z265,1),0)</f>
        <v>67</v>
      </c>
      <c r="Z265" s="132">
        <v>43886</v>
      </c>
      <c r="AA265" s="129">
        <v>1</v>
      </c>
      <c r="AB265" s="133">
        <v>0</v>
      </c>
      <c r="AC265" s="182" t="s">
        <v>53</v>
      </c>
      <c r="AD265" s="183" t="s">
        <v>1022</v>
      </c>
      <c r="AE265" s="184" t="s">
        <v>1063</v>
      </c>
      <c r="AF265" s="185">
        <v>20.100000000000001</v>
      </c>
      <c r="AG265" s="185">
        <v>10.199999999999999</v>
      </c>
      <c r="AH265" s="185">
        <v>68.900000000000006</v>
      </c>
      <c r="AI265" s="185">
        <v>0.6</v>
      </c>
      <c r="AJ265" s="185">
        <v>0.2</v>
      </c>
      <c r="AK265" s="185">
        <v>6.57</v>
      </c>
      <c r="AL265" s="156">
        <v>17.2</v>
      </c>
      <c r="AM265" s="156">
        <v>57.3</v>
      </c>
      <c r="AN265" s="156">
        <v>38.1</v>
      </c>
      <c r="AO265" s="155">
        <v>61.9</v>
      </c>
      <c r="AP265" s="156">
        <v>0.61550888529886916</v>
      </c>
      <c r="AQ265" s="137">
        <v>5.57</v>
      </c>
      <c r="AR265" s="155">
        <v>23.4</v>
      </c>
      <c r="AS265" s="156">
        <v>1.19</v>
      </c>
      <c r="AT265" s="137">
        <v>6.9</v>
      </c>
      <c r="AU265" s="155">
        <v>17</v>
      </c>
      <c r="AV265" s="137">
        <v>11.1</v>
      </c>
      <c r="AW265" s="156">
        <v>3.3</v>
      </c>
      <c r="AX265" s="137">
        <v>23.1</v>
      </c>
      <c r="AY265" s="155">
        <v>62.5</v>
      </c>
      <c r="AZ265" s="155">
        <v>11.1</v>
      </c>
      <c r="BA265" s="156">
        <v>15.9</v>
      </c>
      <c r="BB265" s="137">
        <v>9.0599999999999987</v>
      </c>
      <c r="BC265" s="137">
        <v>59.7</v>
      </c>
      <c r="BD265" s="137">
        <v>0.35</v>
      </c>
      <c r="BE265" s="156">
        <v>4.1399999999999997</v>
      </c>
      <c r="BF265" s="155">
        <v>73.599999999999994</v>
      </c>
      <c r="BG265" s="155">
        <v>41.2</v>
      </c>
      <c r="BH265" s="158">
        <v>1107</v>
      </c>
      <c r="BI265" s="155">
        <v>33.5</v>
      </c>
      <c r="BJ265" s="137">
        <v>3.24</v>
      </c>
      <c r="BK265" s="155">
        <v>18.100000000000001</v>
      </c>
      <c r="BL265" s="137">
        <v>75.8</v>
      </c>
      <c r="BM265" s="139">
        <v>0.04</v>
      </c>
      <c r="BN265" s="137">
        <v>9.9</v>
      </c>
      <c r="BO265" s="137">
        <v>83.6</v>
      </c>
      <c r="BP265" s="137">
        <v>8.0299999999999994</v>
      </c>
      <c r="BQ265" s="137">
        <v>8.3699999999999992</v>
      </c>
      <c r="BR265" s="162">
        <v>446</v>
      </c>
      <c r="BS265" s="138">
        <f>CY265/9</f>
        <v>2682.1111111111113</v>
      </c>
      <c r="BT265" s="137">
        <v>73.599999999999994</v>
      </c>
      <c r="BU265" s="137">
        <v>25.8</v>
      </c>
      <c r="BV265" s="137">
        <v>69.900000000000006</v>
      </c>
      <c r="BW265" s="160">
        <v>5393</v>
      </c>
      <c r="BX265" s="155">
        <v>60.8</v>
      </c>
      <c r="BY265" s="156">
        <v>0.15</v>
      </c>
      <c r="BZ265" s="159">
        <v>5767</v>
      </c>
      <c r="CA265" s="133">
        <v>7203</v>
      </c>
      <c r="CB265" s="137">
        <v>1.67</v>
      </c>
      <c r="CC265" s="137">
        <v>0.32</v>
      </c>
      <c r="CD265" s="186" t="s">
        <v>1275</v>
      </c>
      <c r="CE265" s="186">
        <f>AL265+BN265+BV265+CC265+CB265</f>
        <v>98.99</v>
      </c>
      <c r="CF265" s="186" t="s">
        <v>1275</v>
      </c>
      <c r="CG265" s="186">
        <f>AM265+BI265+BE265+(DC265*100/AL265)+(CC265*100/AL265)</f>
        <v>97.33534883720931</v>
      </c>
      <c r="CH265" s="137" t="s">
        <v>1023</v>
      </c>
      <c r="CI265" s="137"/>
      <c r="CJ265" s="137"/>
      <c r="CK265" s="138"/>
      <c r="CL265" s="137"/>
      <c r="CM265" s="137"/>
      <c r="CN265" s="186" t="s">
        <v>1275</v>
      </c>
      <c r="CO265" s="137"/>
      <c r="CP265" s="137"/>
      <c r="CQ265" s="137"/>
      <c r="CR265" s="137"/>
      <c r="CS265" s="137"/>
      <c r="CT265" s="137"/>
      <c r="CU265" s="137"/>
      <c r="CV265" s="137">
        <v>4.26</v>
      </c>
      <c r="CW265" s="137">
        <v>2</v>
      </c>
      <c r="CX265" s="186" t="s">
        <v>1275</v>
      </c>
      <c r="CY265" s="138">
        <v>24139</v>
      </c>
      <c r="CZ265" s="137" t="s">
        <v>1023</v>
      </c>
      <c r="DA265" s="137"/>
      <c r="DB265" s="186" t="s">
        <v>1275</v>
      </c>
      <c r="DC265" s="139">
        <v>9.1999999999999998E-2</v>
      </c>
      <c r="DD265" s="133">
        <v>17214</v>
      </c>
      <c r="DE265" s="156">
        <v>2.94</v>
      </c>
      <c r="DF265" s="156">
        <v>13.2</v>
      </c>
      <c r="DG265" s="137">
        <v>1.97</v>
      </c>
      <c r="DH265" s="137">
        <v>1.65</v>
      </c>
      <c r="DI265" s="137"/>
      <c r="DJ265" s="186" t="s">
        <v>1275</v>
      </c>
      <c r="DK265" s="156">
        <v>0</v>
      </c>
      <c r="DL265" s="155">
        <v>73.599999999999994</v>
      </c>
      <c r="DM265" s="156">
        <v>26.4</v>
      </c>
      <c r="DN265" s="187">
        <v>0</v>
      </c>
      <c r="DO265" s="156">
        <v>3.64</v>
      </c>
      <c r="DP265" s="156"/>
      <c r="DQ265" s="156"/>
      <c r="DR265" s="133"/>
      <c r="DS265" s="186" t="s">
        <v>1275</v>
      </c>
      <c r="DT265" s="138">
        <v>3000</v>
      </c>
      <c r="DU265" s="162">
        <v>600</v>
      </c>
      <c r="DV265" s="162"/>
      <c r="DW265" s="162"/>
      <c r="DX265" s="186" t="s">
        <v>1275</v>
      </c>
      <c r="DY265" s="138">
        <f>AK265*AN265*AM265*AL265/1000</f>
        <v>246.70242252</v>
      </c>
      <c r="DZ265" s="138">
        <f>AK265*AM265*AO265*AL265/1000</f>
        <v>400.81049747999998</v>
      </c>
      <c r="EA265" s="137"/>
      <c r="EB265" s="137"/>
      <c r="EC265" s="137"/>
      <c r="ED265" s="137"/>
      <c r="EE265" s="137"/>
      <c r="EF265" s="186" t="s">
        <v>1275</v>
      </c>
      <c r="EG265" s="137" t="s">
        <v>1023</v>
      </c>
      <c r="EH265" s="137" t="s">
        <v>1023</v>
      </c>
      <c r="EI265" s="137" t="s">
        <v>1023</v>
      </c>
      <c r="EJ265" s="137" t="s">
        <v>1023</v>
      </c>
      <c r="EK265" s="137" t="s">
        <v>1023</v>
      </c>
      <c r="EL265" s="137" t="s">
        <v>1023</v>
      </c>
      <c r="EM265" s="137" t="s">
        <v>1023</v>
      </c>
      <c r="EN265" s="137" t="s">
        <v>1023</v>
      </c>
      <c r="EO265" s="137" t="s">
        <v>1023</v>
      </c>
      <c r="EP265" s="137" t="s">
        <v>1023</v>
      </c>
      <c r="EQ265" s="137" t="s">
        <v>1023</v>
      </c>
      <c r="ER265" s="137" t="s">
        <v>1023</v>
      </c>
      <c r="ES265" s="137" t="s">
        <v>1023</v>
      </c>
      <c r="ET265" s="137" t="s">
        <v>1023</v>
      </c>
      <c r="EU265" s="137" t="s">
        <v>1023</v>
      </c>
      <c r="EV265" s="137" t="s">
        <v>1023</v>
      </c>
      <c r="EW265" s="137" t="s">
        <v>1023</v>
      </c>
      <c r="EX265" s="137" t="s">
        <v>1023</v>
      </c>
      <c r="EY265" s="137" t="s">
        <v>1023</v>
      </c>
      <c r="EZ265" s="137" t="s">
        <v>1023</v>
      </c>
      <c r="FA265" s="137" t="s">
        <v>1023</v>
      </c>
      <c r="FB265" s="186" t="s">
        <v>1275</v>
      </c>
      <c r="FC265" s="137"/>
      <c r="FD265" s="137"/>
      <c r="FE265" s="137"/>
      <c r="FF265" s="137"/>
      <c r="FG265" s="137"/>
      <c r="FH265" s="190"/>
      <c r="FI265" s="190"/>
      <c r="FJ265" s="380" t="s">
        <v>375</v>
      </c>
      <c r="FK265" t="s">
        <v>33</v>
      </c>
      <c r="FL265" t="s">
        <v>1659</v>
      </c>
      <c r="FM265" t="s">
        <v>1665</v>
      </c>
      <c r="FN265" t="s">
        <v>1659</v>
      </c>
      <c r="FO265" t="s">
        <v>1658</v>
      </c>
      <c r="FP265" t="s">
        <v>1665</v>
      </c>
      <c r="FQ265" t="s">
        <v>1659</v>
      </c>
      <c r="FR265" t="s">
        <v>1659</v>
      </c>
      <c r="FS265" t="s">
        <v>1659</v>
      </c>
      <c r="FT265" t="s">
        <v>86</v>
      </c>
      <c r="FU265" t="s">
        <v>33</v>
      </c>
      <c r="FV265" t="s">
        <v>33</v>
      </c>
      <c r="FW265" t="s">
        <v>86</v>
      </c>
      <c r="FX265" t="s">
        <v>1661</v>
      </c>
      <c r="FY265" t="s">
        <v>1662</v>
      </c>
      <c r="FZ265" t="s">
        <v>1662</v>
      </c>
      <c r="GA265" t="s">
        <v>1659</v>
      </c>
      <c r="GB265" t="s">
        <v>1659</v>
      </c>
      <c r="GC265" t="s">
        <v>1660</v>
      </c>
      <c r="GD265" t="s">
        <v>1663</v>
      </c>
      <c r="GE265" t="s">
        <v>1662</v>
      </c>
      <c r="GF265" t="s">
        <v>1665</v>
      </c>
      <c r="GG265" t="s">
        <v>86</v>
      </c>
      <c r="GH265" t="s">
        <v>33</v>
      </c>
      <c r="GI265" t="s">
        <v>1661</v>
      </c>
      <c r="GJ265" t="s">
        <v>1660</v>
      </c>
      <c r="GK265" t="s">
        <v>1663</v>
      </c>
      <c r="GL265" t="s">
        <v>86</v>
      </c>
      <c r="GM265" t="s">
        <v>1659</v>
      </c>
      <c r="GN265" t="s">
        <v>1666</v>
      </c>
      <c r="GO265" t="s">
        <v>1658</v>
      </c>
      <c r="GP265" t="s">
        <v>86</v>
      </c>
      <c r="GQ265" t="s">
        <v>33</v>
      </c>
      <c r="GR265" t="s">
        <v>33</v>
      </c>
      <c r="GS265" t="s">
        <v>1659</v>
      </c>
      <c r="GT265" t="s">
        <v>1659</v>
      </c>
      <c r="GU265" t="s">
        <v>86</v>
      </c>
      <c r="GV265" t="s">
        <v>1662</v>
      </c>
      <c r="GW265" t="s">
        <v>1662</v>
      </c>
      <c r="GX265" t="s">
        <v>33</v>
      </c>
      <c r="GY265" t="s">
        <v>33</v>
      </c>
      <c r="GZ265" s="372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 s="5"/>
      <c r="HP265" s="121"/>
      <c r="HQ265" s="27"/>
      <c r="HR265" s="27"/>
      <c r="HS265" s="27"/>
      <c r="HT265" s="121"/>
      <c r="HU265" s="121"/>
      <c r="HV265" s="28"/>
      <c r="HW265" s="28"/>
      <c r="HX265" s="28"/>
      <c r="HY265" s="28"/>
      <c r="HZ265" s="28"/>
      <c r="IA265" s="28"/>
      <c r="IB265" s="28"/>
      <c r="IC265" s="28"/>
      <c r="ID265" s="28"/>
      <c r="IE265" s="25"/>
      <c r="IF265" s="28"/>
      <c r="IG265" s="29"/>
      <c r="IH265" s="25"/>
      <c r="II265" s="28"/>
      <c r="IJ265" s="25"/>
      <c r="IK265" s="25"/>
      <c r="IL265" s="25"/>
      <c r="IM265" s="25"/>
      <c r="IN265" s="28"/>
      <c r="IO265" s="25"/>
      <c r="IP265" s="294" t="s">
        <v>1492</v>
      </c>
      <c r="IQ265" s="24" t="s">
        <v>1061</v>
      </c>
      <c r="IR265" s="24" t="s">
        <v>1062</v>
      </c>
      <c r="IS265" s="170" t="s">
        <v>55</v>
      </c>
      <c r="IT265" s="170">
        <v>1</v>
      </c>
      <c r="IU265" s="170"/>
      <c r="IV265" s="274">
        <v>42086</v>
      </c>
      <c r="IW265" s="170">
        <v>1952</v>
      </c>
      <c r="IX265" s="170">
        <v>2015</v>
      </c>
      <c r="IY265" s="281">
        <v>44316</v>
      </c>
      <c r="IZ265" s="281"/>
      <c r="JA265" s="170">
        <f>+IX265-IW265</f>
        <v>63</v>
      </c>
      <c r="JB265" s="170"/>
      <c r="JC265" s="170" t="s">
        <v>1407</v>
      </c>
      <c r="JD265" s="170"/>
      <c r="JE265" s="170">
        <v>1</v>
      </c>
      <c r="JF265" t="s">
        <v>405</v>
      </c>
      <c r="JG265" s="170"/>
      <c r="JH265" s="170">
        <v>1</v>
      </c>
      <c r="JI265" s="170"/>
      <c r="JJ265" s="170"/>
      <c r="JK265"/>
      <c r="JL265"/>
      <c r="JM265" s="279"/>
      <c r="JN265" t="s">
        <v>1409</v>
      </c>
      <c r="JO265" t="s">
        <v>1411</v>
      </c>
      <c r="JP265" t="s">
        <v>1412</v>
      </c>
      <c r="JQ265" t="s">
        <v>1415</v>
      </c>
      <c r="JR265" s="170">
        <v>0</v>
      </c>
      <c r="JS265" s="170">
        <v>4</v>
      </c>
      <c r="JT265" s="170">
        <v>0</v>
      </c>
      <c r="JU265" s="170">
        <v>5</v>
      </c>
      <c r="JV265" s="170">
        <v>1</v>
      </c>
      <c r="JW265" s="170">
        <v>1</v>
      </c>
      <c r="JX265" t="s">
        <v>1429</v>
      </c>
      <c r="JY265" s="170">
        <v>1</v>
      </c>
      <c r="JZ265" s="170">
        <v>0</v>
      </c>
      <c r="KA265" s="170">
        <v>2</v>
      </c>
      <c r="KB265" s="170">
        <v>0</v>
      </c>
      <c r="KC265" s="170">
        <v>1</v>
      </c>
      <c r="KD265" s="274">
        <v>44316</v>
      </c>
      <c r="KE265" t="s">
        <v>1476</v>
      </c>
    </row>
    <row r="266" spans="1:291" s="4" customFormat="1" x14ac:dyDescent="0.25">
      <c r="A266" s="311"/>
      <c r="B266" s="15"/>
      <c r="C266" s="17"/>
      <c r="D266" s="26"/>
      <c r="E266" s="90"/>
      <c r="F266" s="27"/>
      <c r="G266" s="94"/>
      <c r="H266" s="16"/>
      <c r="I266" s="377"/>
      <c r="J266" s="20"/>
      <c r="K266" s="100"/>
      <c r="L266" s="121"/>
      <c r="N266" s="19"/>
      <c r="O266" s="22"/>
      <c r="P266" s="16"/>
      <c r="Q266" s="121"/>
      <c r="R266" s="121"/>
      <c r="S266" s="121"/>
      <c r="T266" s="145"/>
      <c r="U266" s="130"/>
      <c r="V266" s="130"/>
      <c r="W266" s="130"/>
      <c r="X266" s="131"/>
      <c r="Y266" s="129"/>
      <c r="Z266" s="132"/>
      <c r="AA266" s="129"/>
      <c r="AB266" s="133"/>
      <c r="AC266" s="182"/>
      <c r="AD266" s="183"/>
      <c r="AE266" s="184"/>
      <c r="AF266" s="312"/>
      <c r="AG266" s="312"/>
      <c r="AH266" s="312"/>
      <c r="AI266" s="312"/>
      <c r="AJ266" s="312"/>
      <c r="AK266" s="312"/>
      <c r="AL266" s="156"/>
      <c r="AM266" s="156"/>
      <c r="AN266" s="156"/>
      <c r="AO266" s="155"/>
      <c r="AP266" s="156"/>
      <c r="AQ266" s="137"/>
      <c r="AR266" s="155"/>
      <c r="AS266" s="156"/>
      <c r="AT266" s="137"/>
      <c r="AU266" s="155"/>
      <c r="AV266" s="137"/>
      <c r="AW266" s="156"/>
      <c r="AX266" s="137"/>
      <c r="AY266" s="155"/>
      <c r="AZ266" s="155"/>
      <c r="BA266" s="156"/>
      <c r="BB266" s="137"/>
      <c r="BC266" s="137"/>
      <c r="BD266" s="137"/>
      <c r="BE266" s="156"/>
      <c r="BF266" s="155"/>
      <c r="BG266" s="155"/>
      <c r="BH266" s="158"/>
      <c r="BI266" s="155"/>
      <c r="BJ266" s="137"/>
      <c r="BK266" s="155"/>
      <c r="BL266" s="137"/>
      <c r="BM266" s="139"/>
      <c r="BN266" s="137"/>
      <c r="BO266" s="137"/>
      <c r="BP266" s="137"/>
      <c r="BQ266" s="137"/>
      <c r="BR266" s="162"/>
      <c r="BS266" s="138"/>
      <c r="BT266" s="137"/>
      <c r="BU266" s="137"/>
      <c r="BV266" s="137"/>
      <c r="BW266" s="160"/>
      <c r="BX266" s="155"/>
      <c r="BY266" s="156"/>
      <c r="BZ266" s="159"/>
      <c r="CA266" s="133"/>
      <c r="CB266" s="137"/>
      <c r="CC266" s="137"/>
      <c r="CD266" s="186"/>
      <c r="CE266" s="186"/>
      <c r="CF266" s="186"/>
      <c r="CG266" s="186"/>
      <c r="CH266" s="137"/>
      <c r="CI266" s="137"/>
      <c r="CJ266" s="137"/>
      <c r="CK266" s="138"/>
      <c r="CL266" s="137"/>
      <c r="CM266" s="137"/>
      <c r="CN266" s="186"/>
      <c r="CO266" s="137"/>
      <c r="CP266" s="137"/>
      <c r="CQ266" s="137"/>
      <c r="CR266" s="137"/>
      <c r="CS266" s="137"/>
      <c r="CT266" s="137"/>
      <c r="CU266" s="137"/>
      <c r="CV266" s="137"/>
      <c r="CW266" s="137"/>
      <c r="CX266" s="186"/>
      <c r="CY266" s="138"/>
      <c r="CZ266" s="137"/>
      <c r="DA266" s="137"/>
      <c r="DB266" s="186"/>
      <c r="DC266" s="139"/>
      <c r="DD266" s="133"/>
      <c r="DE266" s="156"/>
      <c r="DF266" s="156"/>
      <c r="DG266" s="137"/>
      <c r="DH266" s="137"/>
      <c r="DI266" s="137"/>
      <c r="DJ266" s="186"/>
      <c r="DK266" s="156"/>
      <c r="DL266" s="155"/>
      <c r="DM266" s="156"/>
      <c r="DN266" s="187"/>
      <c r="DO266" s="156"/>
      <c r="DP266" s="156"/>
      <c r="DQ266" s="156"/>
      <c r="DR266" s="133"/>
      <c r="DS266" s="186"/>
      <c r="DT266" s="138"/>
      <c r="DU266" s="162"/>
      <c r="DV266" s="162"/>
      <c r="DW266" s="162"/>
      <c r="DX266" s="186"/>
      <c r="DY266" s="138"/>
      <c r="DZ266" s="138"/>
      <c r="EA266" s="137"/>
      <c r="EB266" s="137"/>
      <c r="EC266" s="137"/>
      <c r="ED266" s="137"/>
      <c r="EE266" s="137"/>
      <c r="EF266" s="186"/>
      <c r="EG266" s="137"/>
      <c r="EH266" s="137"/>
      <c r="EI266" s="137"/>
      <c r="EJ266" s="137"/>
      <c r="EK266" s="137"/>
      <c r="EL266" s="137"/>
      <c r="EM266" s="137"/>
      <c r="EN266" s="137"/>
      <c r="EO266" s="137"/>
      <c r="EP266" s="137"/>
      <c r="EQ266" s="137"/>
      <c r="ER266" s="137"/>
      <c r="ES266" s="137"/>
      <c r="ET266" s="137"/>
      <c r="EU266" s="137"/>
      <c r="EV266" s="137"/>
      <c r="EW266" s="137"/>
      <c r="EX266" s="137"/>
      <c r="EY266" s="137"/>
      <c r="EZ266" s="137"/>
      <c r="FA266" s="137"/>
      <c r="FB266" s="186"/>
      <c r="FC266" s="137"/>
      <c r="FD266" s="137"/>
      <c r="FE266" s="137"/>
      <c r="FF266" s="137"/>
      <c r="FG266" s="137"/>
      <c r="FH266" s="190"/>
      <c r="FI266" s="190"/>
      <c r="FJ266" s="5"/>
      <c r="GZ266" s="372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 s="5"/>
      <c r="HP266" s="121"/>
      <c r="HQ266" s="27"/>
      <c r="HR266" s="27"/>
      <c r="HS266" s="27"/>
      <c r="HT266" s="121"/>
      <c r="HU266" s="121"/>
      <c r="HV266" s="28"/>
      <c r="HW266" s="28"/>
      <c r="HX266" s="28"/>
      <c r="HY266" s="28"/>
      <c r="HZ266" s="28"/>
      <c r="IA266" s="28"/>
      <c r="IB266" s="28"/>
      <c r="IC266" s="28"/>
      <c r="ID266" s="28"/>
      <c r="IE266" s="25"/>
      <c r="IF266" s="28"/>
      <c r="IG266" s="29"/>
      <c r="IH266" s="25"/>
      <c r="II266" s="28"/>
      <c r="IJ266" s="25"/>
      <c r="IK266" s="25"/>
      <c r="IL266" s="25"/>
      <c r="IM266" s="25"/>
      <c r="IN266" s="28"/>
      <c r="IO266" s="25"/>
      <c r="IP266" s="294"/>
      <c r="IQ266" s="24"/>
      <c r="IR266" s="24"/>
      <c r="IS266" s="170"/>
      <c r="IT266" s="170"/>
      <c r="IU266" s="170"/>
      <c r="IV266" s="274"/>
      <c r="IW266" s="170"/>
      <c r="IX266" s="170"/>
      <c r="IY266" s="281"/>
      <c r="IZ266" s="281"/>
      <c r="JA266" s="170"/>
      <c r="JB266" s="170"/>
      <c r="JC266" s="170"/>
      <c r="JD266" s="170"/>
      <c r="JE266" s="170"/>
      <c r="JF266"/>
      <c r="JG266" s="170"/>
      <c r="JH266" s="170"/>
      <c r="JI266" s="170"/>
      <c r="JJ266" s="170"/>
      <c r="JK266"/>
      <c r="JL266"/>
      <c r="JM266" s="279"/>
      <c r="JN266"/>
      <c r="JO266"/>
      <c r="JP266"/>
      <c r="JQ266"/>
      <c r="JR266" s="170"/>
      <c r="JS266" s="170"/>
      <c r="JT266" s="170"/>
      <c r="JU266" s="170"/>
      <c r="JV266" s="170"/>
      <c r="JW266" s="170"/>
      <c r="JX266"/>
      <c r="JY266" s="170"/>
      <c r="JZ266" s="170"/>
      <c r="KA266" s="170"/>
      <c r="KB266" s="170"/>
      <c r="KC266" s="170"/>
      <c r="KD266" s="274"/>
      <c r="KE266"/>
    </row>
    <row r="267" spans="1:291" s="4" customFormat="1" ht="15.75" customHeight="1" x14ac:dyDescent="0.25">
      <c r="A267" s="311"/>
      <c r="B267" s="15" t="s">
        <v>1493</v>
      </c>
      <c r="C267" s="39" t="s">
        <v>376</v>
      </c>
      <c r="D267" s="26" t="s">
        <v>377</v>
      </c>
      <c r="E267" s="89" t="s">
        <v>316</v>
      </c>
      <c r="F267" s="27"/>
      <c r="G267" s="94"/>
      <c r="H267" s="16"/>
      <c r="I267" s="377" t="s">
        <v>1023</v>
      </c>
      <c r="J267" s="20">
        <v>40869</v>
      </c>
      <c r="K267" s="100"/>
      <c r="L267" s="121">
        <v>1</v>
      </c>
      <c r="M267" s="44" t="s">
        <v>378</v>
      </c>
      <c r="N267" s="34">
        <v>252</v>
      </c>
      <c r="O267" s="45"/>
      <c r="P267" s="16"/>
      <c r="Q267" s="16"/>
      <c r="R267" s="11"/>
      <c r="S267" s="16"/>
      <c r="T267" s="145"/>
      <c r="U267" s="130"/>
      <c r="V267" s="130"/>
      <c r="W267" s="130"/>
      <c r="X267" s="131"/>
      <c r="Y267" s="129"/>
      <c r="Z267" s="132"/>
      <c r="AA267" s="129"/>
      <c r="AB267" s="133"/>
      <c r="AC267" s="182"/>
      <c r="AD267" s="183"/>
      <c r="AE267" s="184"/>
      <c r="AF267" s="312"/>
      <c r="AG267" s="312"/>
      <c r="AH267" s="312"/>
      <c r="AI267" s="312"/>
      <c r="AJ267" s="312"/>
      <c r="AK267" s="312"/>
      <c r="AL267" s="156"/>
      <c r="AM267" s="156"/>
      <c r="AN267" s="156"/>
      <c r="AO267" s="155"/>
      <c r="AP267" s="156"/>
      <c r="AQ267" s="137"/>
      <c r="AR267" s="155"/>
      <c r="AS267" s="156"/>
      <c r="AT267" s="137"/>
      <c r="AU267" s="155"/>
      <c r="AV267" s="137"/>
      <c r="AW267" s="156"/>
      <c r="AX267" s="137"/>
      <c r="AY267" s="155"/>
      <c r="AZ267" s="155"/>
      <c r="BA267" s="156"/>
      <c r="BB267" s="137"/>
      <c r="BC267" s="137"/>
      <c r="BD267" s="137"/>
      <c r="BE267" s="156"/>
      <c r="BF267" s="155"/>
      <c r="BG267" s="155"/>
      <c r="BH267" s="158"/>
      <c r="BI267" s="155"/>
      <c r="BJ267" s="137"/>
      <c r="BK267" s="155"/>
      <c r="BL267" s="137"/>
      <c r="BM267" s="139"/>
      <c r="BN267" s="137"/>
      <c r="BO267" s="137"/>
      <c r="BP267" s="137"/>
      <c r="BQ267" s="137"/>
      <c r="BR267" s="162"/>
      <c r="BS267" s="138"/>
      <c r="BT267" s="137"/>
      <c r="BU267" s="137"/>
      <c r="BV267" s="137"/>
      <c r="BW267" s="160"/>
      <c r="BX267" s="155"/>
      <c r="BY267" s="156"/>
      <c r="BZ267" s="159"/>
      <c r="CA267" s="133"/>
      <c r="CB267" s="137"/>
      <c r="CC267" s="137"/>
      <c r="CD267" s="186"/>
      <c r="CE267" s="186"/>
      <c r="CF267" s="186"/>
      <c r="CG267" s="186"/>
      <c r="CH267" s="137"/>
      <c r="CI267" s="137"/>
      <c r="CJ267" s="137"/>
      <c r="CK267" s="138"/>
      <c r="CL267" s="137"/>
      <c r="CM267" s="137"/>
      <c r="CN267" s="186"/>
      <c r="CO267" s="137"/>
      <c r="CP267" s="137"/>
      <c r="CQ267" s="137"/>
      <c r="CR267" s="137"/>
      <c r="CS267" s="137"/>
      <c r="CT267" s="137"/>
      <c r="CU267" s="137"/>
      <c r="CV267" s="137"/>
      <c r="CW267" s="137"/>
      <c r="CX267" s="186"/>
      <c r="CY267" s="138"/>
      <c r="CZ267" s="137"/>
      <c r="DA267" s="137"/>
      <c r="DB267" s="186"/>
      <c r="DC267" s="139"/>
      <c r="DD267" s="133"/>
      <c r="DE267" s="156"/>
      <c r="DF267" s="156"/>
      <c r="DG267" s="137"/>
      <c r="DH267" s="137"/>
      <c r="DI267" s="137"/>
      <c r="DJ267" s="186"/>
      <c r="DK267" s="156"/>
      <c r="DL267" s="155"/>
      <c r="DM267" s="156"/>
      <c r="DN267" s="187"/>
      <c r="DO267" s="156"/>
      <c r="DP267" s="156"/>
      <c r="DQ267" s="156"/>
      <c r="DR267" s="133"/>
      <c r="DS267" s="186"/>
      <c r="DT267" s="138"/>
      <c r="DU267" s="162"/>
      <c r="DV267" s="162"/>
      <c r="DW267" s="162"/>
      <c r="DX267" s="186"/>
      <c r="DY267" s="138"/>
      <c r="DZ267" s="138"/>
      <c r="EA267" s="137"/>
      <c r="EB267" s="137"/>
      <c r="EC267" s="137"/>
      <c r="ED267" s="137"/>
      <c r="EE267" s="137"/>
      <c r="EF267" s="186"/>
      <c r="EG267" s="137"/>
      <c r="EH267" s="137"/>
      <c r="EI267" s="137"/>
      <c r="EJ267" s="137"/>
      <c r="EK267" s="137"/>
      <c r="EL267" s="137"/>
      <c r="EM267" s="137"/>
      <c r="EN267" s="137"/>
      <c r="EO267" s="137"/>
      <c r="EP267" s="137"/>
      <c r="EQ267" s="137"/>
      <c r="ER267" s="137"/>
      <c r="ES267" s="137"/>
      <c r="ET267" s="137"/>
      <c r="EU267" s="137"/>
      <c r="EV267" s="137"/>
      <c r="EW267" s="137"/>
      <c r="EX267" s="137"/>
      <c r="EY267" s="137"/>
      <c r="EZ267" s="137"/>
      <c r="FA267" s="137"/>
      <c r="FB267" s="186"/>
      <c r="FC267" s="137"/>
      <c r="FD267" s="137"/>
      <c r="FE267" s="137"/>
      <c r="FF267" s="137"/>
      <c r="FG267" s="137"/>
      <c r="FH267" s="190"/>
      <c r="FI267" s="190"/>
      <c r="FJ267" s="5"/>
      <c r="GZ267" s="372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 s="5"/>
      <c r="HP267" s="121"/>
      <c r="HQ267" s="27"/>
      <c r="HR267" s="27"/>
      <c r="HS267" s="27"/>
      <c r="HT267" s="121"/>
      <c r="HU267" s="121"/>
      <c r="HV267" s="28"/>
      <c r="HW267" s="28"/>
      <c r="HX267" s="28"/>
      <c r="HY267" s="28"/>
      <c r="HZ267" s="28"/>
      <c r="IA267" s="28"/>
      <c r="IB267" s="28"/>
      <c r="IC267" s="28"/>
      <c r="ID267" s="28"/>
      <c r="IE267" s="25"/>
      <c r="IF267" s="28"/>
      <c r="IG267" s="29"/>
      <c r="IH267" s="25"/>
      <c r="II267" s="28"/>
      <c r="IJ267" s="25"/>
      <c r="IK267" s="25"/>
      <c r="IL267" s="25"/>
      <c r="IM267" s="25"/>
      <c r="IN267" s="28"/>
      <c r="IO267" s="25"/>
      <c r="IP267" s="294" t="s">
        <v>1493</v>
      </c>
      <c r="IQ267" s="24" t="s">
        <v>1064</v>
      </c>
      <c r="IR267" s="24" t="s">
        <v>1065</v>
      </c>
      <c r="IS267" s="170" t="s">
        <v>55</v>
      </c>
      <c r="IT267" s="170">
        <v>1</v>
      </c>
      <c r="IU267" s="170"/>
      <c r="IV267" s="274">
        <v>42248</v>
      </c>
      <c r="IW267" s="170">
        <v>1973</v>
      </c>
      <c r="IX267" s="170">
        <v>2015</v>
      </c>
      <c r="IY267"/>
      <c r="IZ267"/>
      <c r="JA267" s="170">
        <f>+IX267-IW267</f>
        <v>42</v>
      </c>
      <c r="JB267" s="170"/>
      <c r="JC267" s="170" t="s">
        <v>1407</v>
      </c>
      <c r="JD267" s="170"/>
      <c r="JE267" s="170">
        <v>1</v>
      </c>
      <c r="JF267" t="s">
        <v>405</v>
      </c>
      <c r="JG267" s="170"/>
      <c r="JH267" s="170">
        <v>1</v>
      </c>
      <c r="JI267" s="170"/>
      <c r="JJ267" s="170"/>
      <c r="JK267"/>
      <c r="JL267"/>
      <c r="JM267" s="279"/>
      <c r="JN267" t="s">
        <v>1409</v>
      </c>
      <c r="JO267" t="s">
        <v>1411</v>
      </c>
      <c r="JP267" t="s">
        <v>1412</v>
      </c>
      <c r="JQ267" t="s">
        <v>1409</v>
      </c>
      <c r="JR267" s="170">
        <v>0</v>
      </c>
      <c r="JS267" s="170">
        <v>4</v>
      </c>
      <c r="JT267" s="170">
        <v>0</v>
      </c>
      <c r="JU267" s="170">
        <v>1</v>
      </c>
      <c r="JV267" s="170">
        <v>0</v>
      </c>
      <c r="JW267" s="170">
        <v>0</v>
      </c>
      <c r="JX267"/>
      <c r="JY267" s="170">
        <v>0</v>
      </c>
      <c r="JZ267" s="170">
        <v>0</v>
      </c>
      <c r="KA267" s="170">
        <v>0</v>
      </c>
      <c r="KB267" s="170">
        <v>0</v>
      </c>
      <c r="KC267" s="170">
        <v>0</v>
      </c>
      <c r="KD267" s="170"/>
      <c r="KE267"/>
    </row>
    <row r="268" spans="1:291" s="4" customFormat="1" x14ac:dyDescent="0.25">
      <c r="A268" s="311"/>
      <c r="B268" s="15" t="s">
        <v>1493</v>
      </c>
      <c r="C268" s="17" t="s">
        <v>376</v>
      </c>
      <c r="D268" s="26" t="s">
        <v>377</v>
      </c>
      <c r="E268" s="88">
        <v>42248</v>
      </c>
      <c r="F268" s="23"/>
      <c r="G268" s="94"/>
      <c r="H268" s="51"/>
      <c r="I268" s="377">
        <v>0</v>
      </c>
      <c r="J268" s="20">
        <v>44740</v>
      </c>
      <c r="K268" s="100">
        <f>DATEDIF(E268, J268, "m")</f>
        <v>81</v>
      </c>
      <c r="L268" s="121">
        <v>2</v>
      </c>
      <c r="M268" s="46" t="s">
        <v>379</v>
      </c>
      <c r="N268" s="19">
        <v>506</v>
      </c>
      <c r="O268" s="22">
        <v>4</v>
      </c>
      <c r="P268" s="16">
        <v>3</v>
      </c>
      <c r="Q268" s="11"/>
      <c r="R268" s="11"/>
      <c r="S268" s="11"/>
      <c r="T268" s="145">
        <v>17664</v>
      </c>
      <c r="U268" s="130"/>
      <c r="V268" s="130" t="s">
        <v>1064</v>
      </c>
      <c r="W268" s="130" t="s">
        <v>1065</v>
      </c>
      <c r="X268" s="129">
        <v>7312105878</v>
      </c>
      <c r="Y268" s="129">
        <f ca="1">ROUNDDOWN(YEARFRAC(DATE(IF(VALUE(LEFT(X268,2))&lt;VALUE(RIGHT(YEAR(TODAY()),2)),"20","19")&amp;LEFT(X268,2),IF(VALUE(MID(X268,3,1))&gt;4,MID(X268,3,2)-50,MID(X268,3,2)),MID(X268,5,2)),Z268,1),0)</f>
        <v>48</v>
      </c>
      <c r="Z268" s="132">
        <v>44740</v>
      </c>
      <c r="AA268" s="129" t="e">
        <f>COUNTIFS(#REF!,X268)</f>
        <v>#REF!</v>
      </c>
      <c r="AB268" s="133">
        <f>DATEDIF(_xlfn.MINIFS(Z:Z,X:X,X268), Z268,  "m")</f>
        <v>0</v>
      </c>
      <c r="AC268" s="134" t="s">
        <v>53</v>
      </c>
      <c r="AD268" s="135" t="s">
        <v>1025</v>
      </c>
      <c r="AE268" s="136" t="s">
        <v>136</v>
      </c>
      <c r="AF268" s="198">
        <v>25.4</v>
      </c>
      <c r="AG268" s="198">
        <v>10.7</v>
      </c>
      <c r="AH268" s="198">
        <v>62.1</v>
      </c>
      <c r="AI268" s="198">
        <v>1.3</v>
      </c>
      <c r="AJ268" s="198">
        <v>0.5</v>
      </c>
      <c r="AK268" s="199">
        <v>8.5</v>
      </c>
      <c r="AL268" s="133">
        <v>27.7</v>
      </c>
      <c r="AM268" s="137">
        <v>71.2</v>
      </c>
      <c r="AN268" s="137">
        <v>60.7</v>
      </c>
      <c r="AO268" s="137">
        <v>39.299999999999997</v>
      </c>
      <c r="AP268" s="137">
        <f>AN268/AO268</f>
        <v>1.5445292620865141</v>
      </c>
      <c r="AQ268" s="137">
        <v>5.92</v>
      </c>
      <c r="AR268" s="137">
        <v>3.09</v>
      </c>
      <c r="AS268" s="137">
        <v>2.35</v>
      </c>
      <c r="AT268" s="137">
        <v>13.3</v>
      </c>
      <c r="AU268" s="137">
        <v>6.64</v>
      </c>
      <c r="AV268" s="137">
        <v>18.100000000000001</v>
      </c>
      <c r="AW268" s="137">
        <v>12.3</v>
      </c>
      <c r="AX268" s="137">
        <v>64.400000000000006</v>
      </c>
      <c r="AY268" s="137">
        <v>22.9</v>
      </c>
      <c r="AZ268" s="137">
        <v>0.46</v>
      </c>
      <c r="BA268" s="137">
        <v>41.3</v>
      </c>
      <c r="BB268" s="137">
        <v>34.200000000000003</v>
      </c>
      <c r="BC268" s="137">
        <v>72.2</v>
      </c>
      <c r="BD268" s="137">
        <v>0.56999999999999995</v>
      </c>
      <c r="BE268" s="137">
        <v>5.48</v>
      </c>
      <c r="BF268" s="137">
        <f>DL268+DN268</f>
        <v>42.64</v>
      </c>
      <c r="BG268" s="137">
        <v>26.1</v>
      </c>
      <c r="BH268" s="138">
        <v>1716</v>
      </c>
      <c r="BI268" s="137">
        <v>19.2</v>
      </c>
      <c r="BJ268" s="137">
        <v>20.5</v>
      </c>
      <c r="BK268" s="137">
        <v>13.6</v>
      </c>
      <c r="BL268" s="137">
        <v>49.6</v>
      </c>
      <c r="BM268" s="139">
        <v>0.11</v>
      </c>
      <c r="BN268" s="137">
        <v>10.3</v>
      </c>
      <c r="BO268" s="137">
        <v>88</v>
      </c>
      <c r="BP268" s="137">
        <v>4.72</v>
      </c>
      <c r="BQ268" s="137">
        <v>7.32</v>
      </c>
      <c r="BR268" s="138">
        <v>4253</v>
      </c>
      <c r="BS268" s="138">
        <f>CY268/9</f>
        <v>4366.5555555555557</v>
      </c>
      <c r="BT268" s="137">
        <v>81.400000000000006</v>
      </c>
      <c r="BU268" s="137">
        <v>52</v>
      </c>
      <c r="BV268" s="137">
        <f>100-AL268-BN268-CB268-CC268</f>
        <v>59.519999999999996</v>
      </c>
      <c r="BW268" s="138">
        <v>3213</v>
      </c>
      <c r="BX268" s="137">
        <v>82.3</v>
      </c>
      <c r="BY268" s="137">
        <v>46.9</v>
      </c>
      <c r="BZ268" s="138">
        <v>4075</v>
      </c>
      <c r="CA268" s="138">
        <v>13092.5</v>
      </c>
      <c r="CB268" s="137">
        <v>1.88</v>
      </c>
      <c r="CC268" s="137">
        <v>0.6</v>
      </c>
      <c r="CD268" s="186" t="s">
        <v>1275</v>
      </c>
      <c r="CE268" s="186">
        <f>AL268+BN268+BV268+CC268+CB268</f>
        <v>99.999999999999986</v>
      </c>
      <c r="CF268" s="186" t="s">
        <v>1275</v>
      </c>
      <c r="CG268" s="186">
        <f>AM268+BI268+BE268+(DC268*100/AL268)+(CC268*100/AL268)</f>
        <v>98.551480144404337</v>
      </c>
      <c r="CH268" s="137">
        <v>6</v>
      </c>
      <c r="CI268" s="137">
        <f>CH268*100/AM268</f>
        <v>8.4269662921348303</v>
      </c>
      <c r="CJ268" s="137">
        <v>46.3</v>
      </c>
      <c r="CK268" s="138">
        <f>CJ268*BI268*AL268*AK268/1000</f>
        <v>209.30563199999995</v>
      </c>
      <c r="CL268" s="137">
        <v>4.97</v>
      </c>
      <c r="CM268" s="137">
        <v>41</v>
      </c>
      <c r="CN268" s="186" t="s">
        <v>1275</v>
      </c>
      <c r="CO268" s="137">
        <v>0.73</v>
      </c>
      <c r="CP268" s="137">
        <v>1.5</v>
      </c>
      <c r="CQ268" s="137">
        <v>18.7</v>
      </c>
      <c r="CR268" s="137">
        <v>21.3</v>
      </c>
      <c r="CS268" s="137">
        <v>34.6</v>
      </c>
      <c r="CT268" s="137">
        <v>25.4</v>
      </c>
      <c r="CU268" s="137">
        <v>54</v>
      </c>
      <c r="CV268" s="137">
        <v>1.24</v>
      </c>
      <c r="CW268" s="137"/>
      <c r="CX268" s="186" t="s">
        <v>1275</v>
      </c>
      <c r="CY268" s="133">
        <v>39299</v>
      </c>
      <c r="CZ268" s="137">
        <v>4.1100000000000003</v>
      </c>
      <c r="DA268" s="137">
        <v>43.4</v>
      </c>
      <c r="DB268" s="186" t="s">
        <v>1275</v>
      </c>
      <c r="DC268" s="139">
        <v>0.14000000000000001</v>
      </c>
      <c r="DD268" s="138">
        <v>29604</v>
      </c>
      <c r="DE268" s="137">
        <v>31.8</v>
      </c>
      <c r="DF268" s="137">
        <v>41.5</v>
      </c>
      <c r="DG268" s="137">
        <v>1.99</v>
      </c>
      <c r="DH268" s="137">
        <f>DG268-CC268</f>
        <v>1.3900000000000001</v>
      </c>
      <c r="DI268" s="137">
        <v>26.3</v>
      </c>
      <c r="DJ268" s="186" t="s">
        <v>1275</v>
      </c>
      <c r="DK268" s="137">
        <v>1.07</v>
      </c>
      <c r="DL268" s="137">
        <v>42.1</v>
      </c>
      <c r="DM268" s="137">
        <v>56.3</v>
      </c>
      <c r="DN268" s="137">
        <v>0.54</v>
      </c>
      <c r="DO268" s="137">
        <v>5.77</v>
      </c>
      <c r="DP268" s="137">
        <v>98.8</v>
      </c>
      <c r="DQ268" s="138">
        <v>2199</v>
      </c>
      <c r="DR268" s="133"/>
      <c r="DS268" s="186" t="s">
        <v>1275</v>
      </c>
      <c r="DT268" s="133">
        <f>DU268*2</f>
        <v>7552</v>
      </c>
      <c r="DU268" s="138">
        <v>3776</v>
      </c>
      <c r="DV268" s="138">
        <v>1364.6666666666667</v>
      </c>
      <c r="DW268" s="138">
        <v>139</v>
      </c>
      <c r="DX268" s="186" t="s">
        <v>1275</v>
      </c>
      <c r="DY268" s="138">
        <f>AK268*AN268*AM268*AL268/1000</f>
        <v>1017.5772280000001</v>
      </c>
      <c r="DZ268" s="138">
        <f>AK268*AM268*AO268*AL268/1000</f>
        <v>658.82677200000001</v>
      </c>
      <c r="EA268" s="137"/>
      <c r="EB268" s="137"/>
      <c r="EC268" s="137"/>
      <c r="ED268" s="137"/>
      <c r="EE268" s="137"/>
      <c r="EF268" s="186" t="s">
        <v>1275</v>
      </c>
      <c r="EG268" s="137" t="s">
        <v>1023</v>
      </c>
      <c r="EH268" s="137" t="s">
        <v>1023</v>
      </c>
      <c r="EI268" s="137" t="s">
        <v>1023</v>
      </c>
      <c r="EJ268" s="137" t="s">
        <v>1023</v>
      </c>
      <c r="EK268" s="137" t="s">
        <v>1023</v>
      </c>
      <c r="EL268" s="137" t="s">
        <v>1023</v>
      </c>
      <c r="EM268" s="137" t="s">
        <v>1023</v>
      </c>
      <c r="EN268" s="137" t="s">
        <v>1023</v>
      </c>
      <c r="EO268" s="137" t="s">
        <v>1023</v>
      </c>
      <c r="EP268" s="137" t="s">
        <v>1023</v>
      </c>
      <c r="EQ268" s="137" t="s">
        <v>1023</v>
      </c>
      <c r="ER268" s="137" t="s">
        <v>1023</v>
      </c>
      <c r="ES268" s="137" t="s">
        <v>1023</v>
      </c>
      <c r="ET268" s="137" t="s">
        <v>1023</v>
      </c>
      <c r="EU268" s="137" t="s">
        <v>1023</v>
      </c>
      <c r="EV268" s="137" t="s">
        <v>1023</v>
      </c>
      <c r="EW268" s="137" t="s">
        <v>1023</v>
      </c>
      <c r="EX268" s="137" t="s">
        <v>1023</v>
      </c>
      <c r="EY268" s="137" t="s">
        <v>1023</v>
      </c>
      <c r="EZ268" s="137" t="s">
        <v>1023</v>
      </c>
      <c r="FA268" s="137" t="s">
        <v>1023</v>
      </c>
      <c r="FB268" s="186" t="s">
        <v>1275</v>
      </c>
      <c r="FC268" s="137"/>
      <c r="FD268" s="137"/>
      <c r="FE268" s="137"/>
      <c r="FF268" s="137"/>
      <c r="FG268" s="137"/>
      <c r="FH268" s="190"/>
      <c r="FI268" s="190"/>
      <c r="FJ268" s="380" t="s">
        <v>379</v>
      </c>
      <c r="FK268" t="s">
        <v>33</v>
      </c>
      <c r="FL268" t="s">
        <v>1662</v>
      </c>
      <c r="FM268" t="s">
        <v>1659</v>
      </c>
      <c r="FN268" t="s">
        <v>1665</v>
      </c>
      <c r="FO268" t="s">
        <v>1662</v>
      </c>
      <c r="FP268" t="s">
        <v>1659</v>
      </c>
      <c r="FQ268" t="s">
        <v>1665</v>
      </c>
      <c r="FR268" t="s">
        <v>1667</v>
      </c>
      <c r="FS268" t="s">
        <v>1666</v>
      </c>
      <c r="FT268" t="s">
        <v>1659</v>
      </c>
      <c r="FU268" t="s">
        <v>1659</v>
      </c>
      <c r="FV268" t="s">
        <v>1662</v>
      </c>
      <c r="FW268" t="s">
        <v>86</v>
      </c>
      <c r="FX268" t="s">
        <v>1661</v>
      </c>
      <c r="FY268" t="s">
        <v>1662</v>
      </c>
      <c r="FZ268" t="s">
        <v>1662</v>
      </c>
      <c r="GA268" t="s">
        <v>1659</v>
      </c>
      <c r="GB268" t="s">
        <v>1663</v>
      </c>
      <c r="GC268" t="s">
        <v>1662</v>
      </c>
      <c r="GD268" t="s">
        <v>33</v>
      </c>
      <c r="GE268" t="s">
        <v>1662</v>
      </c>
      <c r="GF268" t="s">
        <v>1665</v>
      </c>
      <c r="GG268" t="s">
        <v>1664</v>
      </c>
      <c r="GH268" t="s">
        <v>1663</v>
      </c>
      <c r="GI268" t="s">
        <v>1661</v>
      </c>
      <c r="GJ268" t="s">
        <v>33</v>
      </c>
      <c r="GK268" t="s">
        <v>33</v>
      </c>
      <c r="GL268" t="s">
        <v>86</v>
      </c>
      <c r="GM268" t="s">
        <v>1659</v>
      </c>
      <c r="GN268" t="s">
        <v>1659</v>
      </c>
      <c r="GO268" t="s">
        <v>1662</v>
      </c>
      <c r="GP268" t="s">
        <v>1664</v>
      </c>
      <c r="GQ268" t="s">
        <v>1660</v>
      </c>
      <c r="GR268" t="s">
        <v>33</v>
      </c>
      <c r="GS268" t="s">
        <v>1659</v>
      </c>
      <c r="GT268" t="s">
        <v>1659</v>
      </c>
      <c r="GU268" t="s">
        <v>86</v>
      </c>
      <c r="GV268" t="s">
        <v>1662</v>
      </c>
      <c r="GW268" t="s">
        <v>1662</v>
      </c>
      <c r="GX268" t="s">
        <v>33</v>
      </c>
      <c r="GY268" t="s">
        <v>1662</v>
      </c>
      <c r="GZ268" s="372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 s="5"/>
      <c r="HP268" s="17"/>
      <c r="HQ268" s="23"/>
      <c r="HR268" s="23"/>
      <c r="HS268" s="23"/>
      <c r="HT268" s="17"/>
      <c r="HU268" s="17"/>
      <c r="HV268" s="24"/>
      <c r="HW268" s="24"/>
      <c r="HX268" s="24"/>
      <c r="HY268" s="24"/>
      <c r="HZ268" s="24"/>
      <c r="IA268" s="24"/>
      <c r="IB268" s="24"/>
      <c r="IC268" s="24"/>
      <c r="ID268" s="24"/>
      <c r="IE268" s="24"/>
      <c r="IF268" s="24"/>
      <c r="IG268" s="24"/>
      <c r="IH268" s="24"/>
      <c r="II268" s="24"/>
      <c r="IJ268" s="24"/>
      <c r="IK268" s="24"/>
      <c r="IL268" s="24"/>
      <c r="IM268" s="24"/>
      <c r="IN268" s="25"/>
      <c r="IO268" s="25"/>
      <c r="IP268" s="294"/>
      <c r="IQ268" s="24"/>
      <c r="IR268" s="24"/>
      <c r="IS268" s="170"/>
      <c r="IT268" s="170"/>
      <c r="IU268" s="170"/>
      <c r="IV268" s="274"/>
      <c r="IW268" s="170"/>
      <c r="IX268" s="170"/>
      <c r="IY268"/>
      <c r="IZ268"/>
      <c r="JA268" s="170"/>
      <c r="JB268" s="170"/>
      <c r="JC268" s="170"/>
      <c r="JD268" s="170"/>
      <c r="JE268" s="170"/>
      <c r="JF268"/>
      <c r="JG268" s="170"/>
      <c r="JH268" s="170"/>
      <c r="JI268" s="170"/>
      <c r="JJ268" s="170"/>
      <c r="JK268"/>
      <c r="JL268"/>
      <c r="JM268" s="279"/>
      <c r="JN268"/>
      <c r="JO268"/>
      <c r="JP268"/>
      <c r="JQ268"/>
      <c r="JR268" s="170"/>
      <c r="JS268" s="170"/>
      <c r="JT268" s="170"/>
      <c r="JU268" s="170"/>
      <c r="JV268" s="170"/>
      <c r="JW268" s="170"/>
      <c r="JX268"/>
      <c r="JY268" s="170"/>
      <c r="JZ268" s="170"/>
      <c r="KA268" s="170"/>
      <c r="KB268" s="170"/>
      <c r="KC268" s="170"/>
      <c r="KD268" s="170"/>
      <c r="KE268"/>
    </row>
    <row r="269" spans="1:291" s="4" customFormat="1" x14ac:dyDescent="0.25">
      <c r="A269" s="311"/>
      <c r="B269" s="15"/>
      <c r="C269" s="17"/>
      <c r="D269" s="26"/>
      <c r="E269" s="90"/>
      <c r="F269" s="23"/>
      <c r="G269" s="94"/>
      <c r="H269" s="51"/>
      <c r="I269" s="377"/>
      <c r="J269" s="20"/>
      <c r="K269" s="100"/>
      <c r="L269" s="121"/>
      <c r="M269" s="46"/>
      <c r="N269" s="19"/>
      <c r="O269" s="22"/>
      <c r="P269" s="16"/>
      <c r="Q269" s="121"/>
      <c r="R269" s="121"/>
      <c r="S269" s="121"/>
      <c r="T269" s="145"/>
      <c r="U269" s="130"/>
      <c r="V269" s="130"/>
      <c r="W269" s="130"/>
      <c r="X269" s="129"/>
      <c r="Y269" s="129"/>
      <c r="Z269" s="132"/>
      <c r="AA269" s="129"/>
      <c r="AB269" s="133"/>
      <c r="AC269" s="134"/>
      <c r="AD269" s="135"/>
      <c r="AE269" s="136"/>
      <c r="AF269" s="220"/>
      <c r="AG269" s="220"/>
      <c r="AH269" s="220"/>
      <c r="AI269" s="220"/>
      <c r="AJ269" s="220"/>
      <c r="AK269" s="220"/>
      <c r="AL269" s="133"/>
      <c r="AM269" s="137"/>
      <c r="AN269" s="137"/>
      <c r="AO269" s="137"/>
      <c r="AP269" s="137"/>
      <c r="AQ269" s="137"/>
      <c r="AR269" s="137"/>
      <c r="AS269" s="137"/>
      <c r="AT269" s="137"/>
      <c r="AU269" s="137"/>
      <c r="AV269" s="137"/>
      <c r="AW269" s="137"/>
      <c r="AX269" s="137"/>
      <c r="AY269" s="137"/>
      <c r="AZ269" s="137"/>
      <c r="BA269" s="137"/>
      <c r="BB269" s="137"/>
      <c r="BC269" s="137"/>
      <c r="BD269" s="137"/>
      <c r="BE269" s="137"/>
      <c r="BF269" s="137"/>
      <c r="BG269" s="137"/>
      <c r="BH269" s="138"/>
      <c r="BI269" s="137"/>
      <c r="BJ269" s="137"/>
      <c r="BK269" s="137"/>
      <c r="BL269" s="137"/>
      <c r="BM269" s="139"/>
      <c r="BN269" s="137"/>
      <c r="BO269" s="137"/>
      <c r="BP269" s="137"/>
      <c r="BQ269" s="137"/>
      <c r="BR269" s="138"/>
      <c r="BS269" s="138"/>
      <c r="BT269" s="137"/>
      <c r="BU269" s="137"/>
      <c r="BV269" s="137"/>
      <c r="BW269" s="138"/>
      <c r="BX269" s="137"/>
      <c r="BY269" s="137"/>
      <c r="BZ269" s="138"/>
      <c r="CA269" s="138"/>
      <c r="CB269" s="137"/>
      <c r="CC269" s="137"/>
      <c r="CD269" s="186"/>
      <c r="CE269" s="186"/>
      <c r="CF269" s="186"/>
      <c r="CG269" s="186"/>
      <c r="CH269" s="137"/>
      <c r="CI269" s="137"/>
      <c r="CJ269" s="137"/>
      <c r="CK269" s="138"/>
      <c r="CL269" s="137"/>
      <c r="CM269" s="137"/>
      <c r="CN269" s="186"/>
      <c r="CO269" s="137"/>
      <c r="CP269" s="137"/>
      <c r="CQ269" s="137"/>
      <c r="CR269" s="137"/>
      <c r="CS269" s="137"/>
      <c r="CT269" s="137"/>
      <c r="CU269" s="137"/>
      <c r="CV269" s="137"/>
      <c r="CW269" s="137"/>
      <c r="CX269" s="186"/>
      <c r="CY269" s="133"/>
      <c r="CZ269" s="137"/>
      <c r="DA269" s="137"/>
      <c r="DB269" s="186"/>
      <c r="DC269" s="139"/>
      <c r="DD269" s="138"/>
      <c r="DE269" s="137"/>
      <c r="DF269" s="137"/>
      <c r="DG269" s="137"/>
      <c r="DH269" s="137"/>
      <c r="DI269" s="137"/>
      <c r="DJ269" s="186"/>
      <c r="DK269" s="137"/>
      <c r="DL269" s="137"/>
      <c r="DM269" s="137"/>
      <c r="DN269" s="137"/>
      <c r="DO269" s="137"/>
      <c r="DP269" s="137"/>
      <c r="DQ269" s="138"/>
      <c r="DR269" s="133"/>
      <c r="DS269" s="186"/>
      <c r="DT269" s="133"/>
      <c r="DU269" s="138"/>
      <c r="DV269" s="138"/>
      <c r="DW269" s="138"/>
      <c r="DX269" s="186"/>
      <c r="DY269" s="138"/>
      <c r="DZ269" s="138"/>
      <c r="EA269" s="137"/>
      <c r="EB269" s="137"/>
      <c r="EC269" s="137"/>
      <c r="ED269" s="137"/>
      <c r="EE269" s="137"/>
      <c r="EF269" s="186"/>
      <c r="EG269" s="137"/>
      <c r="EH269" s="137"/>
      <c r="EI269" s="137"/>
      <c r="EJ269" s="137"/>
      <c r="EK269" s="137"/>
      <c r="EL269" s="137"/>
      <c r="EM269" s="137"/>
      <c r="EN269" s="137"/>
      <c r="EO269" s="137"/>
      <c r="EP269" s="137"/>
      <c r="EQ269" s="137"/>
      <c r="ER269" s="137"/>
      <c r="ES269" s="137"/>
      <c r="ET269" s="137"/>
      <c r="EU269" s="137"/>
      <c r="EV269" s="137"/>
      <c r="EW269" s="137"/>
      <c r="EX269" s="137"/>
      <c r="EY269" s="137"/>
      <c r="EZ269" s="137"/>
      <c r="FA269" s="137"/>
      <c r="FB269" s="186"/>
      <c r="FC269" s="137"/>
      <c r="FD269" s="137"/>
      <c r="FE269" s="137"/>
      <c r="FF269" s="137"/>
      <c r="FG269" s="137"/>
      <c r="FH269" s="190"/>
      <c r="FI269" s="190"/>
      <c r="FJ269" s="5"/>
      <c r="GZ269" s="372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 s="5"/>
      <c r="HP269" s="17"/>
      <c r="HQ269" s="23"/>
      <c r="HR269" s="23"/>
      <c r="HS269" s="23"/>
      <c r="HT269" s="17"/>
      <c r="HU269" s="17"/>
      <c r="HV269" s="24"/>
      <c r="HW269" s="24"/>
      <c r="HX269" s="24"/>
      <c r="HY269" s="24"/>
      <c r="HZ269" s="24"/>
      <c r="IA269" s="24"/>
      <c r="IB269" s="24"/>
      <c r="IC269" s="24"/>
      <c r="ID269" s="24"/>
      <c r="IE269" s="24"/>
      <c r="IF269" s="24"/>
      <c r="IG269" s="24"/>
      <c r="IH269" s="24"/>
      <c r="II269" s="24"/>
      <c r="IJ269" s="24"/>
      <c r="IK269" s="24"/>
      <c r="IL269" s="24"/>
      <c r="IM269" s="24"/>
      <c r="IN269" s="25"/>
      <c r="IO269" s="25"/>
      <c r="IP269" s="294"/>
      <c r="IQ269" s="24"/>
      <c r="IR269" s="24"/>
      <c r="IS269" s="170"/>
      <c r="IT269" s="170"/>
      <c r="IU269" s="170"/>
      <c r="IV269" s="274"/>
      <c r="IW269" s="170"/>
      <c r="IX269" s="170"/>
      <c r="IY269"/>
      <c r="IZ269"/>
      <c r="JA269" s="170"/>
      <c r="JB269" s="170"/>
      <c r="JC269" s="170"/>
      <c r="JD269" s="170"/>
      <c r="JE269" s="170"/>
      <c r="JF269"/>
      <c r="JG269" s="170"/>
      <c r="JH269" s="170"/>
      <c r="JI269" s="170"/>
      <c r="JJ269" s="170"/>
      <c r="JK269"/>
      <c r="JL269"/>
      <c r="JM269" s="279"/>
      <c r="JN269"/>
      <c r="JO269"/>
      <c r="JP269"/>
      <c r="JQ269"/>
      <c r="JR269" s="170"/>
      <c r="JS269" s="170"/>
      <c r="JT269" s="170"/>
      <c r="JU269" s="170"/>
      <c r="JV269" s="170"/>
      <c r="JW269" s="170"/>
      <c r="JX269"/>
      <c r="JY269" s="170"/>
      <c r="JZ269" s="170"/>
      <c r="KA269" s="170"/>
      <c r="KB269" s="170"/>
      <c r="KC269" s="170"/>
      <c r="KD269" s="170"/>
      <c r="KE269"/>
    </row>
    <row r="270" spans="1:291" s="4" customFormat="1" x14ac:dyDescent="0.25">
      <c r="A270" s="311"/>
      <c r="B270" s="15" t="s">
        <v>1494</v>
      </c>
      <c r="C270" s="17" t="s">
        <v>380</v>
      </c>
      <c r="D270" s="26" t="s">
        <v>381</v>
      </c>
      <c r="E270" s="88">
        <v>44708</v>
      </c>
      <c r="F270" s="23"/>
      <c r="G270" s="94"/>
      <c r="H270" s="51"/>
      <c r="I270" s="377">
        <v>0</v>
      </c>
      <c r="J270" s="20">
        <v>44761</v>
      </c>
      <c r="K270" s="100">
        <f t="shared" ref="K270:K276" si="21">DATEDIF(E270, J270, "m")</f>
        <v>1</v>
      </c>
      <c r="L270" s="121">
        <v>1</v>
      </c>
      <c r="M270" s="4" t="s">
        <v>382</v>
      </c>
      <c r="N270" s="19">
        <v>306</v>
      </c>
      <c r="O270" s="22">
        <v>4</v>
      </c>
      <c r="P270" s="16">
        <v>1</v>
      </c>
      <c r="Q270" s="11"/>
      <c r="R270" s="11"/>
      <c r="S270" s="11"/>
      <c r="T270" s="145">
        <v>17754</v>
      </c>
      <c r="U270" s="130">
        <v>10126</v>
      </c>
      <c r="V270" s="130" t="s">
        <v>387</v>
      </c>
      <c r="W270" s="130" t="s">
        <v>1066</v>
      </c>
      <c r="X270" s="129">
        <v>5655112353</v>
      </c>
      <c r="Y270" s="129">
        <f ca="1">ROUNDDOWN(YEARFRAC(DATE(IF(VALUE(LEFT(X270,2))&lt;VALUE(RIGHT(YEAR(TODAY()),2)),"20","19")&amp;LEFT(X270,2),IF(VALUE(MID(X270,3,1))&gt;4,MID(X270,3,2)-50,MID(X270,3,2)),MID(X270,5,2)),Z270,1),0)</f>
        <v>66</v>
      </c>
      <c r="Z270" s="132">
        <v>44761</v>
      </c>
      <c r="AA270" s="129" t="e">
        <f>COUNTIFS(#REF!,X270)</f>
        <v>#REF!</v>
      </c>
      <c r="AB270" s="133">
        <f>DATEDIF(_xlfn.MINIFS(Z:Z,X:X,X270), Z270,  "m")</f>
        <v>0</v>
      </c>
      <c r="AC270" s="134" t="s">
        <v>383</v>
      </c>
      <c r="AD270" s="135" t="s">
        <v>1025</v>
      </c>
      <c r="AE270" s="136" t="s">
        <v>67</v>
      </c>
      <c r="AF270" s="198">
        <v>29.3</v>
      </c>
      <c r="AG270" s="198">
        <v>4.0999999999999996</v>
      </c>
      <c r="AH270" s="198">
        <v>65.8</v>
      </c>
      <c r="AI270" s="198">
        <v>0.5</v>
      </c>
      <c r="AJ270" s="198">
        <v>0.3</v>
      </c>
      <c r="AK270" s="198">
        <v>7.31</v>
      </c>
      <c r="AL270" s="133">
        <v>27.5</v>
      </c>
      <c r="AM270" s="137">
        <v>80</v>
      </c>
      <c r="AN270" s="137">
        <v>83.5</v>
      </c>
      <c r="AO270" s="137">
        <v>16.5</v>
      </c>
      <c r="AP270" s="137">
        <f>AN270/AO270</f>
        <v>5.0606060606060606</v>
      </c>
      <c r="AQ270" s="137">
        <v>0.69</v>
      </c>
      <c r="AR270" s="137">
        <v>2.42</v>
      </c>
      <c r="AS270" s="137">
        <v>4.22</v>
      </c>
      <c r="AT270" s="137">
        <v>1.32</v>
      </c>
      <c r="AU270" s="137">
        <v>5.07</v>
      </c>
      <c r="AV270" s="137">
        <v>30.3</v>
      </c>
      <c r="AW270" s="137">
        <v>38.9</v>
      </c>
      <c r="AX270" s="137">
        <v>44.7</v>
      </c>
      <c r="AY270" s="137">
        <v>14.1</v>
      </c>
      <c r="AZ270" s="137">
        <v>2.33</v>
      </c>
      <c r="BA270" s="137">
        <v>30</v>
      </c>
      <c r="BB270" s="137">
        <v>16.8</v>
      </c>
      <c r="BC270" s="137">
        <v>43.9</v>
      </c>
      <c r="BD270" s="137">
        <v>2.5000000000000001E-2</v>
      </c>
      <c r="BE270" s="137">
        <v>13</v>
      </c>
      <c r="BF270" s="137">
        <f>DL270+DN270</f>
        <v>47.7</v>
      </c>
      <c r="BG270" s="137">
        <v>25.1</v>
      </c>
      <c r="BH270" s="138">
        <v>1680</v>
      </c>
      <c r="BI270" s="137">
        <v>4.33</v>
      </c>
      <c r="BJ270" s="137">
        <v>4.32</v>
      </c>
      <c r="BK270" s="137">
        <v>10.9</v>
      </c>
      <c r="BL270" s="137">
        <v>52.7</v>
      </c>
      <c r="BM270" s="139">
        <v>3.9E-2</v>
      </c>
      <c r="BN270" s="137">
        <v>3</v>
      </c>
      <c r="BO270" s="137">
        <v>87.9</v>
      </c>
      <c r="BP270" s="137">
        <v>6.1</v>
      </c>
      <c r="BQ270" s="137">
        <v>6.1</v>
      </c>
      <c r="BR270" s="138">
        <v>5044</v>
      </c>
      <c r="BS270" s="138">
        <f>CY270/9</f>
        <v>2200.3333333333335</v>
      </c>
      <c r="BT270" s="137">
        <v>64.7</v>
      </c>
      <c r="BU270" s="137">
        <v>10.5</v>
      </c>
      <c r="BV270" s="137">
        <f>100-AL270-BN270-CB270-CC270</f>
        <v>69.050000000000011</v>
      </c>
      <c r="BW270" s="138">
        <v>1438</v>
      </c>
      <c r="BX270" s="137">
        <v>29.3</v>
      </c>
      <c r="BY270" s="137">
        <v>51.4</v>
      </c>
      <c r="BZ270" s="138">
        <v>2196</v>
      </c>
      <c r="CA270" s="138">
        <v>8674</v>
      </c>
      <c r="CB270" s="137">
        <v>0.35</v>
      </c>
      <c r="CC270" s="137">
        <v>0.1</v>
      </c>
      <c r="CD270" s="186" t="s">
        <v>1275</v>
      </c>
      <c r="CE270" s="186">
        <f>AL270+BN270+BV270+CC270+CB270</f>
        <v>100</v>
      </c>
      <c r="CF270" s="186" t="s">
        <v>1275</v>
      </c>
      <c r="CG270" s="186">
        <f>AM270+BI270+BE270+(DC270*100/AL270)+(CC270*100/AL270)</f>
        <v>97.71905454545454</v>
      </c>
      <c r="CH270" s="137">
        <v>4.79</v>
      </c>
      <c r="CI270" s="137">
        <f>CH270*100/AM270</f>
        <v>5.9874999999999998</v>
      </c>
      <c r="CJ270" s="137">
        <v>2.0299999999999998</v>
      </c>
      <c r="CK270" s="138">
        <f>CJ270*BI270*AL270*AK270/1000</f>
        <v>1.7669896474999998</v>
      </c>
      <c r="CL270" s="137">
        <v>0.34</v>
      </c>
      <c r="CM270" s="137">
        <v>2.23</v>
      </c>
      <c r="CN270" s="186" t="s">
        <v>1275</v>
      </c>
      <c r="CO270" s="137">
        <v>0.7</v>
      </c>
      <c r="CP270" s="137">
        <v>0.34</v>
      </c>
      <c r="CQ270" s="137">
        <v>17.899999999999999</v>
      </c>
      <c r="CR270" s="137">
        <v>50.6</v>
      </c>
      <c r="CS270" s="137">
        <v>12.1</v>
      </c>
      <c r="CT270" s="137">
        <v>19.399999999999999</v>
      </c>
      <c r="CU270" s="137">
        <v>41</v>
      </c>
      <c r="CV270" s="137">
        <v>0.56999999999999995</v>
      </c>
      <c r="CW270" s="137"/>
      <c r="CX270" s="186" t="s">
        <v>1275</v>
      </c>
      <c r="CY270" s="133">
        <v>19803</v>
      </c>
      <c r="CZ270" s="137">
        <v>0.45</v>
      </c>
      <c r="DA270" s="137">
        <v>14.2</v>
      </c>
      <c r="DB270" s="186" t="s">
        <v>1275</v>
      </c>
      <c r="DC270" s="139">
        <v>6.9899999999999997E-3</v>
      </c>
      <c r="DD270" s="138">
        <v>9533</v>
      </c>
      <c r="DE270" s="137">
        <v>26.8</v>
      </c>
      <c r="DF270" s="137">
        <v>33.799999999999997</v>
      </c>
      <c r="DG270" s="137">
        <v>0.86</v>
      </c>
      <c r="DH270" s="137">
        <f>DG270-CC270</f>
        <v>0.76</v>
      </c>
      <c r="DI270" s="137">
        <v>55.4</v>
      </c>
      <c r="DJ270" s="186" t="s">
        <v>1275</v>
      </c>
      <c r="DK270" s="137">
        <v>0.49</v>
      </c>
      <c r="DL270" s="137">
        <v>47.7</v>
      </c>
      <c r="DM270" s="137">
        <v>51.8</v>
      </c>
      <c r="DN270" s="137">
        <v>0</v>
      </c>
      <c r="DO270" s="137">
        <v>29.8</v>
      </c>
      <c r="DP270" s="137">
        <v>96.5</v>
      </c>
      <c r="DQ270" s="138">
        <v>645</v>
      </c>
      <c r="DR270" s="133"/>
      <c r="DS270" s="186" t="s">
        <v>1275</v>
      </c>
      <c r="DT270" s="133">
        <f>DU270*2</f>
        <v>10496</v>
      </c>
      <c r="DU270" s="138">
        <v>5248</v>
      </c>
      <c r="DV270" s="138">
        <v>348</v>
      </c>
      <c r="DW270" s="138">
        <v>154</v>
      </c>
      <c r="DX270" s="186" t="s">
        <v>1275</v>
      </c>
      <c r="DY270" s="138">
        <f>AK270*AN270*AM270*AL270/1000</f>
        <v>1342.847</v>
      </c>
      <c r="DZ270" s="138">
        <f>AK270*AM270*AO270*AL270/1000</f>
        <v>265.35299999999995</v>
      </c>
      <c r="EA270" s="137"/>
      <c r="EB270" s="137"/>
      <c r="EC270" s="137"/>
      <c r="ED270" s="137"/>
      <c r="EE270" s="137"/>
      <c r="EF270" s="186" t="s">
        <v>1275</v>
      </c>
      <c r="EG270" s="137" t="s">
        <v>1023</v>
      </c>
      <c r="EH270" s="137" t="s">
        <v>1023</v>
      </c>
      <c r="EI270" s="137" t="s">
        <v>1023</v>
      </c>
      <c r="EJ270" s="137" t="s">
        <v>1023</v>
      </c>
      <c r="EK270" s="137" t="s">
        <v>1023</v>
      </c>
      <c r="EL270" s="137" t="s">
        <v>1023</v>
      </c>
      <c r="EM270" s="137" t="s">
        <v>1023</v>
      </c>
      <c r="EN270" s="137" t="s">
        <v>1023</v>
      </c>
      <c r="EO270" s="137" t="s">
        <v>1023</v>
      </c>
      <c r="EP270" s="137" t="s">
        <v>1023</v>
      </c>
      <c r="EQ270" s="137" t="s">
        <v>1023</v>
      </c>
      <c r="ER270" s="137" t="s">
        <v>1023</v>
      </c>
      <c r="ES270" s="137" t="s">
        <v>1023</v>
      </c>
      <c r="ET270" s="137" t="s">
        <v>1023</v>
      </c>
      <c r="EU270" s="137" t="s">
        <v>1023</v>
      </c>
      <c r="EV270" s="137" t="s">
        <v>1023</v>
      </c>
      <c r="EW270" s="137" t="s">
        <v>1023</v>
      </c>
      <c r="EX270" s="137" t="s">
        <v>1023</v>
      </c>
      <c r="EY270" s="137" t="s">
        <v>1023</v>
      </c>
      <c r="EZ270" s="137" t="s">
        <v>1023</v>
      </c>
      <c r="FA270" s="137" t="s">
        <v>1023</v>
      </c>
      <c r="FB270" s="186" t="s">
        <v>1275</v>
      </c>
      <c r="FC270" s="137"/>
      <c r="FD270" s="137"/>
      <c r="FE270" s="137"/>
      <c r="FF270" s="137"/>
      <c r="FG270" s="137"/>
      <c r="FH270" s="190"/>
      <c r="FI270" s="190"/>
      <c r="FJ270" s="380" t="s">
        <v>382</v>
      </c>
      <c r="FK270" t="s">
        <v>1662</v>
      </c>
      <c r="FL270" t="s">
        <v>1662</v>
      </c>
      <c r="FM270" t="s">
        <v>86</v>
      </c>
      <c r="FN270" t="s">
        <v>1659</v>
      </c>
      <c r="FO270" t="s">
        <v>1662</v>
      </c>
      <c r="FP270" t="s">
        <v>86</v>
      </c>
      <c r="FQ270" t="s">
        <v>1659</v>
      </c>
      <c r="FR270" t="s">
        <v>1667</v>
      </c>
      <c r="FS270" t="s">
        <v>1659</v>
      </c>
      <c r="FT270" t="s">
        <v>1665</v>
      </c>
      <c r="FU270" t="s">
        <v>1663</v>
      </c>
      <c r="FV270" t="s">
        <v>1660</v>
      </c>
      <c r="FW270" t="s">
        <v>86</v>
      </c>
      <c r="FX270" t="s">
        <v>86</v>
      </c>
      <c r="FY270" t="s">
        <v>1662</v>
      </c>
      <c r="FZ270" t="s">
        <v>1662</v>
      </c>
      <c r="GA270" t="s">
        <v>1663</v>
      </c>
      <c r="GB270" t="s">
        <v>33</v>
      </c>
      <c r="GC270" t="s">
        <v>1662</v>
      </c>
      <c r="GD270" t="s">
        <v>33</v>
      </c>
      <c r="GE270" t="s">
        <v>1662</v>
      </c>
      <c r="GF270" t="s">
        <v>1659</v>
      </c>
      <c r="GG270" t="s">
        <v>86</v>
      </c>
      <c r="GH270" t="s">
        <v>33</v>
      </c>
      <c r="GI270" t="s">
        <v>1661</v>
      </c>
      <c r="GJ270" t="s">
        <v>1660</v>
      </c>
      <c r="GK270" t="s">
        <v>33</v>
      </c>
      <c r="GL270" t="s">
        <v>86</v>
      </c>
      <c r="GM270" t="s">
        <v>1659</v>
      </c>
      <c r="GN270" t="s">
        <v>1659</v>
      </c>
      <c r="GO270" t="s">
        <v>1662</v>
      </c>
      <c r="GP270" t="s">
        <v>33</v>
      </c>
      <c r="GQ270" t="s">
        <v>1660</v>
      </c>
      <c r="GR270" t="s">
        <v>33</v>
      </c>
      <c r="GS270" t="s">
        <v>1659</v>
      </c>
      <c r="GT270" t="s">
        <v>1659</v>
      </c>
      <c r="GU270" t="s">
        <v>1661</v>
      </c>
      <c r="GV270" t="s">
        <v>1662</v>
      </c>
      <c r="GW270" t="s">
        <v>1662</v>
      </c>
      <c r="GX270" t="s">
        <v>33</v>
      </c>
      <c r="GY270" t="s">
        <v>1662</v>
      </c>
      <c r="GZ270" s="372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 s="5"/>
      <c r="HP270" s="17"/>
      <c r="HQ270" s="23"/>
      <c r="HR270" s="23"/>
      <c r="HS270" s="23"/>
      <c r="HT270" s="17"/>
      <c r="HU270" s="17"/>
      <c r="HV270" s="24"/>
      <c r="HW270" s="24"/>
      <c r="HX270" s="24"/>
      <c r="HY270" s="24"/>
      <c r="HZ270" s="24"/>
      <c r="IA270" s="24"/>
      <c r="IB270" s="24"/>
      <c r="IC270" s="24"/>
      <c r="ID270" s="24"/>
      <c r="IE270" s="24"/>
      <c r="IF270" s="24"/>
      <c r="IG270" s="24"/>
      <c r="IH270" s="24"/>
      <c r="II270" s="24"/>
      <c r="IJ270" s="24"/>
      <c r="IK270" s="24"/>
      <c r="IL270" s="24"/>
      <c r="IM270" s="24"/>
      <c r="IN270" s="25"/>
      <c r="IO270" s="25"/>
      <c r="IP270" s="294" t="s">
        <v>1494</v>
      </c>
      <c r="IQ270" s="24" t="s">
        <v>387</v>
      </c>
      <c r="IR270" s="24" t="s">
        <v>1066</v>
      </c>
      <c r="IS270" s="170" t="s">
        <v>1433</v>
      </c>
      <c r="IT270" s="170"/>
      <c r="IU270" s="170">
        <v>1</v>
      </c>
      <c r="IV270" s="274">
        <v>44708</v>
      </c>
      <c r="IW270" s="170">
        <v>1958</v>
      </c>
      <c r="IX270" s="170">
        <v>2022</v>
      </c>
      <c r="IY270"/>
      <c r="IZ270"/>
      <c r="JA270" s="170">
        <v>66</v>
      </c>
      <c r="JB270" s="170"/>
      <c r="JC270" s="170" t="s">
        <v>1407</v>
      </c>
      <c r="JD270"/>
      <c r="JE270" s="170">
        <v>1</v>
      </c>
      <c r="JF270" s="276" t="s">
        <v>323</v>
      </c>
      <c r="JG270"/>
      <c r="JH270" s="170"/>
      <c r="JI270" s="170">
        <v>1</v>
      </c>
      <c r="JJ270"/>
      <c r="JK270"/>
      <c r="JL270"/>
      <c r="JM270" s="279"/>
      <c r="JN270" t="s">
        <v>1411</v>
      </c>
      <c r="JO270" t="s">
        <v>1411</v>
      </c>
      <c r="JP270" t="s">
        <v>1495</v>
      </c>
      <c r="JQ270" t="s">
        <v>1420</v>
      </c>
      <c r="JR270" s="170">
        <v>0</v>
      </c>
      <c r="JS270" s="170">
        <v>1</v>
      </c>
      <c r="JT270" s="170">
        <v>2</v>
      </c>
      <c r="JU270" s="170">
        <v>4</v>
      </c>
      <c r="JV270" s="170">
        <v>1</v>
      </c>
      <c r="JW270" s="170">
        <v>0</v>
      </c>
      <c r="JX270"/>
      <c r="JY270" s="170">
        <v>1</v>
      </c>
      <c r="JZ270" s="170">
        <v>1</v>
      </c>
      <c r="KA270" s="170">
        <v>1</v>
      </c>
      <c r="KB270" s="170">
        <v>0</v>
      </c>
      <c r="KC270" s="170">
        <v>0</v>
      </c>
      <c r="KD270" s="170"/>
      <c r="KE270"/>
    </row>
    <row r="271" spans="1:291" s="4" customFormat="1" x14ac:dyDescent="0.25">
      <c r="A271" s="311"/>
      <c r="B271" s="15" t="s">
        <v>1494</v>
      </c>
      <c r="C271" s="17" t="s">
        <v>380</v>
      </c>
      <c r="D271" s="26" t="s">
        <v>381</v>
      </c>
      <c r="E271" s="88">
        <v>44708</v>
      </c>
      <c r="F271" s="23"/>
      <c r="G271" s="94"/>
      <c r="H271" s="51"/>
      <c r="I271" s="377">
        <v>0</v>
      </c>
      <c r="J271" s="20">
        <v>44774</v>
      </c>
      <c r="K271" s="100">
        <f t="shared" si="21"/>
        <v>2</v>
      </c>
      <c r="L271" s="121">
        <v>2</v>
      </c>
      <c r="M271" s="4" t="s">
        <v>384</v>
      </c>
      <c r="N271" s="19">
        <v>343</v>
      </c>
      <c r="O271" s="22">
        <v>4</v>
      </c>
      <c r="P271" s="16">
        <v>3</v>
      </c>
      <c r="Q271" s="11"/>
      <c r="R271" s="11"/>
      <c r="S271" s="11"/>
      <c r="T271" s="145">
        <v>17815</v>
      </c>
      <c r="U271" s="130"/>
      <c r="V271" s="130" t="s">
        <v>387</v>
      </c>
      <c r="W271" s="130" t="s">
        <v>1066</v>
      </c>
      <c r="X271" s="129">
        <v>5655112353</v>
      </c>
      <c r="Y271" s="129">
        <f ca="1">ROUNDDOWN(YEARFRAC(DATE(IF(VALUE(LEFT(X271,2))&lt;VALUE(RIGHT(YEAR(TODAY()),2)),"20","19")&amp;LEFT(X271,2),IF(VALUE(MID(X271,3,1))&gt;4,MID(X271,3,2)-50,MID(X271,3,2)),MID(X271,5,2)),Z271,1),0)</f>
        <v>66</v>
      </c>
      <c r="Z271" s="132">
        <v>44774</v>
      </c>
      <c r="AA271" s="129">
        <v>2</v>
      </c>
      <c r="AB271" s="133" t="s">
        <v>1346</v>
      </c>
      <c r="AC271" s="134" t="s">
        <v>383</v>
      </c>
      <c r="AD271" s="135" t="s">
        <v>1025</v>
      </c>
      <c r="AE271" s="136" t="s">
        <v>67</v>
      </c>
      <c r="AF271" s="198">
        <v>27.5</v>
      </c>
      <c r="AG271" s="198">
        <v>5.4</v>
      </c>
      <c r="AH271" s="198">
        <v>66.599999999999994</v>
      </c>
      <c r="AI271" s="198">
        <v>0.3</v>
      </c>
      <c r="AJ271" s="198">
        <v>0.2</v>
      </c>
      <c r="AK271" s="198">
        <v>6.51</v>
      </c>
      <c r="AL271" s="133">
        <v>31.8</v>
      </c>
      <c r="AM271" s="137">
        <v>78.5</v>
      </c>
      <c r="AN271" s="137">
        <v>80.3</v>
      </c>
      <c r="AO271" s="137">
        <v>19.7</v>
      </c>
      <c r="AP271" s="137">
        <f>AN271/AO271</f>
        <v>4.0761421319796955</v>
      </c>
      <c r="AQ271" s="137">
        <v>0.26</v>
      </c>
      <c r="AR271" s="137">
        <v>1.1200000000000001</v>
      </c>
      <c r="AS271" s="137">
        <v>2.02</v>
      </c>
      <c r="AT271" s="137">
        <v>0.28999999999999998</v>
      </c>
      <c r="AU271" s="137">
        <v>4.1100000000000003</v>
      </c>
      <c r="AV271" s="137">
        <v>20.6</v>
      </c>
      <c r="AW271" s="137">
        <v>44.2</v>
      </c>
      <c r="AX271" s="137">
        <v>43.6</v>
      </c>
      <c r="AY271" s="137">
        <v>11</v>
      </c>
      <c r="AZ271" s="137">
        <v>1.1499999999999999</v>
      </c>
      <c r="BA271" s="137">
        <v>20.5</v>
      </c>
      <c r="BB271" s="137">
        <v>15.4</v>
      </c>
      <c r="BC271" s="137">
        <v>23.8</v>
      </c>
      <c r="BD271" s="137">
        <v>6.5000000000000002E-2</v>
      </c>
      <c r="BE271" s="137">
        <v>12.5</v>
      </c>
      <c r="BF271" s="137">
        <f>DL271+DN271</f>
        <v>43.7</v>
      </c>
      <c r="BG271" s="137">
        <v>21.8</v>
      </c>
      <c r="BH271" s="138">
        <v>1478</v>
      </c>
      <c r="BI271" s="137">
        <v>7.1</v>
      </c>
      <c r="BJ271" s="137">
        <v>0.57999999999999996</v>
      </c>
      <c r="BK271" s="137">
        <v>8.4</v>
      </c>
      <c r="BL271" s="137">
        <v>28.6</v>
      </c>
      <c r="BM271" s="139">
        <v>0.02</v>
      </c>
      <c r="BN271" s="137">
        <v>2.8</v>
      </c>
      <c r="BO271" s="137">
        <v>75.7</v>
      </c>
      <c r="BP271" s="137">
        <v>13.8</v>
      </c>
      <c r="BQ271" s="137">
        <v>10.5</v>
      </c>
      <c r="BR271" s="138">
        <v>4703</v>
      </c>
      <c r="BS271" s="138">
        <f>CY271/9</f>
        <v>1901</v>
      </c>
      <c r="BT271" s="137">
        <v>63.9</v>
      </c>
      <c r="BU271" s="137">
        <v>8.85</v>
      </c>
      <c r="BV271" s="137">
        <f>100-AL271-BN271-CB271-CC271</f>
        <v>64.970000000000013</v>
      </c>
      <c r="BW271" s="138">
        <v>1212</v>
      </c>
      <c r="BX271" s="137">
        <v>27.8</v>
      </c>
      <c r="BY271" s="137">
        <v>82.9</v>
      </c>
      <c r="BZ271" s="138">
        <v>1429</v>
      </c>
      <c r="CA271" s="138">
        <v>4371</v>
      </c>
      <c r="CB271" s="137">
        <v>0.33</v>
      </c>
      <c r="CC271" s="137">
        <v>0.1</v>
      </c>
      <c r="CD271" s="186" t="s">
        <v>1275</v>
      </c>
      <c r="CE271" s="186">
        <f>AL271+BN271+BV271+CC271+CB271</f>
        <v>100.00000000000001</v>
      </c>
      <c r="CF271" s="186" t="s">
        <v>1275</v>
      </c>
      <c r="CG271" s="186">
        <f>AM271+BI271+BE271+(DC271*100/AL271)+(CC271*100/AL271)</f>
        <v>98.414465408805029</v>
      </c>
      <c r="CH271" s="137">
        <v>2.25</v>
      </c>
      <c r="CI271" s="137">
        <f>CH271*100/AM271</f>
        <v>2.8662420382165603</v>
      </c>
      <c r="CJ271" s="137">
        <v>0.61</v>
      </c>
      <c r="CK271" s="138">
        <f>CJ271*BI271*AL271*AK271/1000</f>
        <v>0.89659495799999989</v>
      </c>
      <c r="CL271" s="137">
        <v>0.53</v>
      </c>
      <c r="CM271" s="137">
        <v>2.76</v>
      </c>
      <c r="CN271" s="186" t="s">
        <v>1275</v>
      </c>
      <c r="CO271" s="137">
        <v>0.35</v>
      </c>
      <c r="CP271" s="137">
        <v>0.28999999999999998</v>
      </c>
      <c r="CQ271" s="137">
        <v>17.600000000000001</v>
      </c>
      <c r="CR271" s="137">
        <v>51.8</v>
      </c>
      <c r="CS271" s="137">
        <v>12.2</v>
      </c>
      <c r="CT271" s="137">
        <v>18.399999999999999</v>
      </c>
      <c r="CU271" s="137">
        <v>41.3</v>
      </c>
      <c r="CV271" s="137">
        <v>7.4999999999999997E-2</v>
      </c>
      <c r="CW271" s="137"/>
      <c r="CX271" s="186" t="s">
        <v>1275</v>
      </c>
      <c r="CY271" s="133">
        <v>17109</v>
      </c>
      <c r="CZ271" s="137">
        <v>0.24</v>
      </c>
      <c r="DA271" s="137">
        <v>6.2</v>
      </c>
      <c r="DB271" s="186" t="s">
        <v>1275</v>
      </c>
      <c r="DC271" s="139">
        <v>0</v>
      </c>
      <c r="DD271" s="138">
        <v>5090</v>
      </c>
      <c r="DE271" s="137">
        <v>10.9</v>
      </c>
      <c r="DF271" s="137">
        <v>31.4</v>
      </c>
      <c r="DG271" s="137">
        <v>0.68</v>
      </c>
      <c r="DH271" s="137">
        <f>DG271-CC271</f>
        <v>0.58000000000000007</v>
      </c>
      <c r="DI271" s="137">
        <v>8.56</v>
      </c>
      <c r="DJ271" s="186" t="s">
        <v>1275</v>
      </c>
      <c r="DK271" s="137">
        <v>5.6000000000000001E-2</v>
      </c>
      <c r="DL271" s="137">
        <v>43.7</v>
      </c>
      <c r="DM271" s="137">
        <v>56.3</v>
      </c>
      <c r="DN271" s="137">
        <v>0</v>
      </c>
      <c r="DO271" s="137">
        <v>23</v>
      </c>
      <c r="DP271" s="137">
        <v>67.8</v>
      </c>
      <c r="DQ271" s="138" t="s">
        <v>1023</v>
      </c>
      <c r="DR271" s="133"/>
      <c r="DS271" s="186" t="s">
        <v>1275</v>
      </c>
      <c r="DT271" s="133">
        <f>DU271*2</f>
        <v>1476</v>
      </c>
      <c r="DU271" s="138">
        <v>738</v>
      </c>
      <c r="DV271" s="138">
        <v>844</v>
      </c>
      <c r="DW271" s="138">
        <v>326</v>
      </c>
      <c r="DX271" s="186" t="s">
        <v>1275</v>
      </c>
      <c r="DY271" s="138">
        <f>AK271*AN271*AM271*AL271/1000</f>
        <v>1304.9483138999999</v>
      </c>
      <c r="DZ271" s="138">
        <f>AK271*AM271*AO271*AL271/1000</f>
        <v>320.14298609999997</v>
      </c>
      <c r="EA271" s="137"/>
      <c r="EB271" s="137"/>
      <c r="EC271" s="137"/>
      <c r="ED271" s="137"/>
      <c r="EE271" s="137"/>
      <c r="EF271" s="186" t="s">
        <v>1275</v>
      </c>
      <c r="EG271" s="137" t="s">
        <v>1023</v>
      </c>
      <c r="EH271" s="137" t="s">
        <v>1023</v>
      </c>
      <c r="EI271" s="137" t="s">
        <v>1023</v>
      </c>
      <c r="EJ271" s="137" t="s">
        <v>1023</v>
      </c>
      <c r="EK271" s="137" t="s">
        <v>1023</v>
      </c>
      <c r="EL271" s="137" t="s">
        <v>1023</v>
      </c>
      <c r="EM271" s="137" t="s">
        <v>1023</v>
      </c>
      <c r="EN271" s="137" t="s">
        <v>1023</v>
      </c>
      <c r="EO271" s="137" t="s">
        <v>1023</v>
      </c>
      <c r="EP271" s="137" t="s">
        <v>1023</v>
      </c>
      <c r="EQ271" s="137" t="s">
        <v>1023</v>
      </c>
      <c r="ER271" s="137" t="s">
        <v>1023</v>
      </c>
      <c r="ES271" s="137" t="s">
        <v>1023</v>
      </c>
      <c r="ET271" s="137" t="s">
        <v>1023</v>
      </c>
      <c r="EU271" s="137" t="s">
        <v>1023</v>
      </c>
      <c r="EV271" s="137" t="s">
        <v>1023</v>
      </c>
      <c r="EW271" s="137" t="s">
        <v>1023</v>
      </c>
      <c r="EX271" s="137" t="s">
        <v>1023</v>
      </c>
      <c r="EY271" s="137" t="s">
        <v>1023</v>
      </c>
      <c r="EZ271" s="137" t="s">
        <v>1023</v>
      </c>
      <c r="FA271" s="137" t="s">
        <v>1023</v>
      </c>
      <c r="FB271" s="186" t="s">
        <v>1275</v>
      </c>
      <c r="FC271" s="137"/>
      <c r="FD271" s="137"/>
      <c r="FE271" s="137"/>
      <c r="FF271" s="137"/>
      <c r="FG271" s="137"/>
      <c r="FH271" s="190"/>
      <c r="FI271" s="190"/>
      <c r="FJ271" s="372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 s="372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 s="5"/>
      <c r="HP271" s="17"/>
      <c r="HQ271" s="23"/>
      <c r="HR271" s="23"/>
      <c r="HS271" s="23"/>
      <c r="HT271" s="17"/>
      <c r="HU271" s="17"/>
      <c r="HV271" s="24"/>
      <c r="HW271" s="24"/>
      <c r="HX271" s="24"/>
      <c r="HY271" s="24"/>
      <c r="HZ271" s="24"/>
      <c r="IA271" s="24"/>
      <c r="IB271" s="24"/>
      <c r="IC271" s="24"/>
      <c r="ID271" s="24"/>
      <c r="IE271" s="24"/>
      <c r="IF271" s="24"/>
      <c r="IG271" s="24"/>
      <c r="IH271" s="24"/>
      <c r="II271" s="24"/>
      <c r="IJ271" s="24"/>
      <c r="IK271" s="24"/>
      <c r="IL271" s="24"/>
      <c r="IM271" s="24"/>
      <c r="IN271" s="25"/>
      <c r="IO271" s="25"/>
      <c r="IP271" s="294"/>
      <c r="IQ271" s="24"/>
      <c r="IR271" s="24"/>
      <c r="IS271" s="170"/>
      <c r="IT271" s="170"/>
      <c r="IU271" s="170"/>
      <c r="IV271" s="274"/>
      <c r="IW271" s="170"/>
      <c r="IX271" s="170"/>
      <c r="IY271"/>
      <c r="IZ271"/>
      <c r="JA271" s="170"/>
      <c r="JB271" s="170"/>
      <c r="JC271" s="170"/>
      <c r="JD271"/>
      <c r="JE271" s="170"/>
      <c r="JF271" s="276"/>
      <c r="JG271"/>
      <c r="JH271" s="170"/>
      <c r="JI271" s="170"/>
      <c r="JJ271"/>
      <c r="JK271"/>
      <c r="JL271"/>
      <c r="JM271" s="279"/>
      <c r="JN271"/>
      <c r="JO271"/>
      <c r="JP271"/>
      <c r="JQ271"/>
      <c r="JR271" s="170"/>
      <c r="JS271" s="170"/>
      <c r="JT271" s="170"/>
      <c r="JU271" s="170"/>
      <c r="JV271" s="170"/>
      <c r="JW271" s="170"/>
      <c r="JX271"/>
      <c r="JY271" s="170"/>
      <c r="JZ271" s="170"/>
      <c r="KA271" s="170"/>
      <c r="KB271" s="170"/>
      <c r="KC271" s="170"/>
      <c r="KD271" s="170"/>
      <c r="KE271"/>
    </row>
    <row r="272" spans="1:291" s="4" customFormat="1" x14ac:dyDescent="0.25">
      <c r="A272" s="311"/>
      <c r="B272" s="15" t="s">
        <v>1494</v>
      </c>
      <c r="C272" s="17" t="s">
        <v>380</v>
      </c>
      <c r="D272" s="26" t="s">
        <v>381</v>
      </c>
      <c r="E272" s="88">
        <v>44708</v>
      </c>
      <c r="F272" s="23"/>
      <c r="G272" s="94"/>
      <c r="H272" s="51"/>
      <c r="I272" s="377">
        <v>0</v>
      </c>
      <c r="J272" s="20">
        <v>44791</v>
      </c>
      <c r="K272" s="100">
        <f t="shared" si="21"/>
        <v>2</v>
      </c>
      <c r="L272" s="121">
        <v>3</v>
      </c>
      <c r="M272" s="4" t="s">
        <v>385</v>
      </c>
      <c r="N272" s="19">
        <v>143</v>
      </c>
      <c r="O272" s="22">
        <v>4</v>
      </c>
      <c r="P272" s="16">
        <v>3</v>
      </c>
      <c r="Q272" s="11"/>
      <c r="R272" s="11"/>
      <c r="S272" s="11"/>
      <c r="T272" s="145">
        <v>17898</v>
      </c>
      <c r="U272" s="130"/>
      <c r="V272" s="130" t="s">
        <v>387</v>
      </c>
      <c r="W272" s="130" t="s">
        <v>1066</v>
      </c>
      <c r="X272" s="129">
        <v>5655112353</v>
      </c>
      <c r="Y272" s="129">
        <f ca="1">ROUNDDOWN(YEARFRAC(DATE(IF(VALUE(LEFT(X272,2))&lt;VALUE(RIGHT(YEAR(TODAY()),2)),"20","19")&amp;LEFT(X272,2),IF(VALUE(MID(X272,3,1))&gt;4,MID(X272,3,2)-50,MID(X272,3,2)),MID(X272,5,2)),Z272,1),0)</f>
        <v>66</v>
      </c>
      <c r="Z272" s="132">
        <v>44791</v>
      </c>
      <c r="AA272" s="129">
        <v>3</v>
      </c>
      <c r="AB272" s="133">
        <v>1</v>
      </c>
      <c r="AC272" s="134" t="s">
        <v>383</v>
      </c>
      <c r="AD272" s="135" t="s">
        <v>1025</v>
      </c>
      <c r="AE272" s="136" t="s">
        <v>67</v>
      </c>
      <c r="AF272" s="185">
        <v>37.1</v>
      </c>
      <c r="AG272" s="185">
        <v>6.1</v>
      </c>
      <c r="AH272" s="185">
        <v>55.7</v>
      </c>
      <c r="AI272" s="185">
        <v>0.7</v>
      </c>
      <c r="AJ272" s="185">
        <v>0.4</v>
      </c>
      <c r="AK272" s="185">
        <v>5.37</v>
      </c>
      <c r="AL272" s="133">
        <v>35.200000000000003</v>
      </c>
      <c r="AM272" s="137">
        <v>76.3</v>
      </c>
      <c r="AN272" s="137">
        <v>82.4</v>
      </c>
      <c r="AO272" s="137">
        <v>17.600000000000001</v>
      </c>
      <c r="AP272" s="137">
        <f>AN272/AO272</f>
        <v>4.6818181818181817</v>
      </c>
      <c r="AQ272" s="137">
        <v>0.36</v>
      </c>
      <c r="AR272" s="137">
        <v>1.68</v>
      </c>
      <c r="AS272" s="137">
        <v>4.8</v>
      </c>
      <c r="AT272" s="137">
        <v>1.95</v>
      </c>
      <c r="AU272" s="137">
        <v>3.4</v>
      </c>
      <c r="AV272" s="137">
        <v>35.1</v>
      </c>
      <c r="AW272" s="137">
        <v>45.2</v>
      </c>
      <c r="AX272" s="137">
        <v>47.2</v>
      </c>
      <c r="AY272" s="137">
        <v>7.48</v>
      </c>
      <c r="AZ272" s="137">
        <v>0.17</v>
      </c>
      <c r="BA272" s="137">
        <v>30.4</v>
      </c>
      <c r="BB272" s="137">
        <v>15.2</v>
      </c>
      <c r="BC272" s="137">
        <v>46.6</v>
      </c>
      <c r="BD272" s="137">
        <v>0.37</v>
      </c>
      <c r="BE272" s="137">
        <v>14.4</v>
      </c>
      <c r="BF272" s="137">
        <f>DL272+DN272</f>
        <v>52.14</v>
      </c>
      <c r="BG272" s="137">
        <v>21.8</v>
      </c>
      <c r="BH272" s="138">
        <v>2465</v>
      </c>
      <c r="BI272" s="137">
        <v>6.07</v>
      </c>
      <c r="BJ272" s="137">
        <v>3.99</v>
      </c>
      <c r="BK272" s="137">
        <v>8.65</v>
      </c>
      <c r="BL272" s="137">
        <v>48</v>
      </c>
      <c r="BM272" s="139">
        <v>5.3999999999999999E-2</v>
      </c>
      <c r="BN272" s="137">
        <v>6.2</v>
      </c>
      <c r="BO272" s="137">
        <v>85.1</v>
      </c>
      <c r="BP272" s="137">
        <v>11.6</v>
      </c>
      <c r="BQ272" s="137">
        <v>3.3</v>
      </c>
      <c r="BR272" s="138">
        <v>6358</v>
      </c>
      <c r="BS272" s="138">
        <f>CY272/9</f>
        <v>2338.5555555555557</v>
      </c>
      <c r="BT272" s="137">
        <v>77.900000000000006</v>
      </c>
      <c r="BU272" s="137">
        <v>4.54</v>
      </c>
      <c r="BV272" s="137">
        <f>100-AL272-BN272-CB272-CC272</f>
        <v>57.339999999999996</v>
      </c>
      <c r="BW272" s="138">
        <v>1096</v>
      </c>
      <c r="BX272" s="137">
        <v>26.5</v>
      </c>
      <c r="BY272" s="137">
        <v>94.8</v>
      </c>
      <c r="BZ272" s="138">
        <v>1501</v>
      </c>
      <c r="CA272" s="138">
        <v>4492</v>
      </c>
      <c r="CB272" s="137">
        <v>0.86</v>
      </c>
      <c r="CC272" s="137">
        <v>0.4</v>
      </c>
      <c r="CD272" s="186" t="s">
        <v>1275</v>
      </c>
      <c r="CE272" s="186">
        <f>AL272+BN272+BV272+CC272+CB272</f>
        <v>100.00000000000001</v>
      </c>
      <c r="CF272" s="186" t="s">
        <v>1275</v>
      </c>
      <c r="CG272" s="186">
        <f>AM272+BI272+BE272+(DC272*100/AL272)+(CC272*100/AL272)</f>
        <v>97.92889204545456</v>
      </c>
      <c r="CH272" s="137">
        <v>3.94</v>
      </c>
      <c r="CI272" s="137">
        <f>CH272*100/AM272</f>
        <v>5.1638269986893839</v>
      </c>
      <c r="CJ272" s="137">
        <v>3.64</v>
      </c>
      <c r="CK272" s="138">
        <f>CJ272*BI272*AL272*AK272/1000</f>
        <v>4.1764474752000016</v>
      </c>
      <c r="CL272" s="137">
        <v>1</v>
      </c>
      <c r="CM272" s="137">
        <v>4.49</v>
      </c>
      <c r="CN272" s="186" t="s">
        <v>1275</v>
      </c>
      <c r="CO272" s="137">
        <v>0.53</v>
      </c>
      <c r="CP272" s="137">
        <v>0.36</v>
      </c>
      <c r="CQ272" s="137">
        <v>18.3</v>
      </c>
      <c r="CR272" s="137">
        <v>50.7</v>
      </c>
      <c r="CS272" s="137">
        <v>12.1</v>
      </c>
      <c r="CT272" s="137">
        <v>18.899999999999999</v>
      </c>
      <c r="CU272" s="137">
        <v>41.3</v>
      </c>
      <c r="CV272" s="137">
        <v>0.21</v>
      </c>
      <c r="CW272" s="137"/>
      <c r="CX272" s="186" t="s">
        <v>1275</v>
      </c>
      <c r="CY272" s="133">
        <v>21047</v>
      </c>
      <c r="CZ272" s="137">
        <v>0.56999999999999995</v>
      </c>
      <c r="DA272" s="137">
        <v>10.5</v>
      </c>
      <c r="DB272" s="186" t="s">
        <v>1275</v>
      </c>
      <c r="DC272" s="139">
        <v>7.9299999999999995E-3</v>
      </c>
      <c r="DD272" s="138">
        <v>8087</v>
      </c>
      <c r="DE272" s="137">
        <v>20</v>
      </c>
      <c r="DF272" s="137">
        <v>32.9</v>
      </c>
      <c r="DG272" s="137">
        <v>1.1000000000000001</v>
      </c>
      <c r="DH272" s="137">
        <f>DG272-CC272</f>
        <v>0.70000000000000007</v>
      </c>
      <c r="DI272" s="137">
        <v>46.6</v>
      </c>
      <c r="DJ272" s="186" t="s">
        <v>1275</v>
      </c>
      <c r="DK272" s="137">
        <v>0.16</v>
      </c>
      <c r="DL272" s="137">
        <v>51.7</v>
      </c>
      <c r="DM272" s="137">
        <v>47.7</v>
      </c>
      <c r="DN272" s="137">
        <v>0.44</v>
      </c>
      <c r="DO272" s="137">
        <v>31.1</v>
      </c>
      <c r="DP272" s="137">
        <v>99.2</v>
      </c>
      <c r="DQ272" s="138">
        <v>1019</v>
      </c>
      <c r="DR272" s="133"/>
      <c r="DS272" s="186" t="s">
        <v>1275</v>
      </c>
      <c r="DT272" s="133">
        <f>DU272*2</f>
        <v>13228</v>
      </c>
      <c r="DU272" s="138">
        <v>6614</v>
      </c>
      <c r="DV272" s="138">
        <v>775</v>
      </c>
      <c r="DW272" s="138">
        <v>659</v>
      </c>
      <c r="DX272" s="186" t="s">
        <v>1275</v>
      </c>
      <c r="DY272" s="138">
        <f>AK272*AN272*AM272*AL272/1000</f>
        <v>1188.4165708800001</v>
      </c>
      <c r="DZ272" s="138">
        <f>AK272*AM272*AO272*AL272/1000</f>
        <v>253.83654912000003</v>
      </c>
      <c r="EA272" s="137"/>
      <c r="EB272" s="137"/>
      <c r="EC272" s="137"/>
      <c r="ED272" s="137"/>
      <c r="EE272" s="137"/>
      <c r="EF272" s="186" t="s">
        <v>1275</v>
      </c>
      <c r="EG272" s="137" t="s">
        <v>1023</v>
      </c>
      <c r="EH272" s="137" t="s">
        <v>1023</v>
      </c>
      <c r="EI272" s="137" t="s">
        <v>1023</v>
      </c>
      <c r="EJ272" s="137" t="s">
        <v>1023</v>
      </c>
      <c r="EK272" s="137" t="s">
        <v>1023</v>
      </c>
      <c r="EL272" s="137" t="s">
        <v>1023</v>
      </c>
      <c r="EM272" s="137" t="s">
        <v>1023</v>
      </c>
      <c r="EN272" s="137" t="s">
        <v>1023</v>
      </c>
      <c r="EO272" s="137" t="s">
        <v>1023</v>
      </c>
      <c r="EP272" s="137" t="s">
        <v>1023</v>
      </c>
      <c r="EQ272" s="137" t="s">
        <v>1023</v>
      </c>
      <c r="ER272" s="137" t="s">
        <v>1023</v>
      </c>
      <c r="ES272" s="137" t="s">
        <v>1023</v>
      </c>
      <c r="ET272" s="137" t="s">
        <v>1023</v>
      </c>
      <c r="EU272" s="137" t="s">
        <v>1023</v>
      </c>
      <c r="EV272" s="137" t="s">
        <v>1023</v>
      </c>
      <c r="EW272" s="137" t="s">
        <v>1023</v>
      </c>
      <c r="EX272" s="137" t="s">
        <v>1023</v>
      </c>
      <c r="EY272" s="137" t="s">
        <v>1023</v>
      </c>
      <c r="EZ272" s="137" t="s">
        <v>1023</v>
      </c>
      <c r="FA272" s="137" t="s">
        <v>1023</v>
      </c>
      <c r="FB272" s="186" t="s">
        <v>1275</v>
      </c>
      <c r="FC272" s="137"/>
      <c r="FD272" s="137"/>
      <c r="FE272" s="137"/>
      <c r="FF272" s="137"/>
      <c r="FG272" s="137"/>
      <c r="FH272" s="190"/>
      <c r="FI272" s="190"/>
      <c r="FJ272" s="3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 s="3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 s="5"/>
      <c r="HP272" s="17"/>
      <c r="HQ272" s="23"/>
      <c r="HR272" s="23"/>
      <c r="HS272" s="23"/>
      <c r="HT272" s="17"/>
      <c r="HU272" s="17"/>
      <c r="HV272" s="24"/>
      <c r="HW272" s="24"/>
      <c r="HX272" s="24"/>
      <c r="HY272" s="24"/>
      <c r="HZ272" s="24"/>
      <c r="IA272" s="24"/>
      <c r="IB272" s="24"/>
      <c r="IC272" s="24"/>
      <c r="ID272" s="24"/>
      <c r="IE272" s="24"/>
      <c r="IF272" s="24"/>
      <c r="IG272" s="24"/>
      <c r="IH272" s="24"/>
      <c r="II272" s="24"/>
      <c r="IJ272" s="24"/>
      <c r="IK272" s="24"/>
      <c r="IL272" s="24"/>
      <c r="IM272" s="24"/>
      <c r="IN272" s="25"/>
      <c r="IO272" s="25"/>
      <c r="IP272" s="294"/>
      <c r="IQ272" s="24"/>
      <c r="IR272" s="24"/>
      <c r="IS272" s="170"/>
      <c r="IT272" s="170"/>
      <c r="IU272" s="170"/>
      <c r="IV272" s="274"/>
      <c r="IW272" s="170"/>
      <c r="IX272" s="170"/>
      <c r="IY272"/>
      <c r="IZ272"/>
      <c r="JA272" s="170"/>
      <c r="JB272" s="170"/>
      <c r="JC272" s="170"/>
      <c r="JD272"/>
      <c r="JE272" s="170"/>
      <c r="JF272" s="276"/>
      <c r="JG272"/>
      <c r="JH272" s="170"/>
      <c r="JI272" s="170"/>
      <c r="JJ272"/>
      <c r="JK272"/>
      <c r="JL272"/>
      <c r="JM272" s="279"/>
      <c r="JN272"/>
      <c r="JO272"/>
      <c r="JP272"/>
      <c r="JQ272"/>
      <c r="JR272" s="170"/>
      <c r="JS272" s="170"/>
      <c r="JT272" s="170"/>
      <c r="JU272" s="170"/>
      <c r="JV272" s="170"/>
      <c r="JW272" s="170"/>
      <c r="JX272"/>
      <c r="JY272" s="170"/>
      <c r="JZ272" s="170"/>
      <c r="KA272" s="170"/>
      <c r="KB272" s="170"/>
      <c r="KC272" s="170"/>
      <c r="KD272" s="170"/>
      <c r="KE272"/>
    </row>
    <row r="273" spans="1:291" s="4" customFormat="1" x14ac:dyDescent="0.25">
      <c r="A273" s="311"/>
      <c r="B273" s="15" t="s">
        <v>1494</v>
      </c>
      <c r="C273" s="17" t="s">
        <v>380</v>
      </c>
      <c r="D273" s="26" t="s">
        <v>381</v>
      </c>
      <c r="E273" s="88">
        <v>44708</v>
      </c>
      <c r="F273" s="27">
        <v>44833</v>
      </c>
      <c r="G273" s="94">
        <f>DATEDIF(E273, F273, "m")</f>
        <v>4</v>
      </c>
      <c r="H273" s="16">
        <v>1</v>
      </c>
      <c r="I273" s="377">
        <v>1</v>
      </c>
      <c r="J273" s="20">
        <v>44833</v>
      </c>
      <c r="K273" s="100">
        <f t="shared" si="21"/>
        <v>4</v>
      </c>
      <c r="L273" s="121">
        <v>4</v>
      </c>
      <c r="M273" s="4" t="s">
        <v>386</v>
      </c>
      <c r="N273" s="19"/>
      <c r="O273" s="22">
        <v>2</v>
      </c>
      <c r="P273" s="16">
        <v>3</v>
      </c>
      <c r="Q273" s="11"/>
      <c r="R273" s="11"/>
      <c r="S273" s="11"/>
      <c r="T273" s="145">
        <v>18072</v>
      </c>
      <c r="U273" s="130" t="s">
        <v>387</v>
      </c>
      <c r="V273" s="130" t="s">
        <v>387</v>
      </c>
      <c r="W273" s="130" t="s">
        <v>1066</v>
      </c>
      <c r="X273" s="129">
        <v>5655112353</v>
      </c>
      <c r="Y273" s="129">
        <f ca="1">ROUNDDOWN(YEARFRAC(DATE(IF(VALUE(LEFT(X273,2))&lt;VALUE(RIGHT(YEAR(TODAY()),2)),"20","19")&amp;LEFT(X273,2),IF(VALUE(MID(X273,3,1))&gt;4,MID(X273,3,2)-50,MID(X273,3,2)),MID(X273,5,2)),Z273,1),0)</f>
        <v>66</v>
      </c>
      <c r="Z273" s="132">
        <v>44833</v>
      </c>
      <c r="AA273" s="129">
        <v>4</v>
      </c>
      <c r="AB273" s="133">
        <f>DATEDIF(_xlfn.MINIFS(Z:Z,X:X,X273), Z273,  "m")</f>
        <v>2</v>
      </c>
      <c r="AC273" s="134" t="s">
        <v>53</v>
      </c>
      <c r="AD273" s="135" t="s">
        <v>1022</v>
      </c>
      <c r="AE273" s="136" t="s">
        <v>60</v>
      </c>
      <c r="AF273" s="207">
        <v>39.1</v>
      </c>
      <c r="AG273" s="207">
        <v>5</v>
      </c>
      <c r="AH273" s="207">
        <v>54.6</v>
      </c>
      <c r="AI273" s="207">
        <v>1</v>
      </c>
      <c r="AJ273" s="207">
        <v>0.3</v>
      </c>
      <c r="AK273" s="208">
        <v>3.02</v>
      </c>
      <c r="AL273" s="133">
        <v>10.8</v>
      </c>
      <c r="AM273" s="137">
        <v>58.7</v>
      </c>
      <c r="AN273" s="137">
        <v>78.7</v>
      </c>
      <c r="AO273" s="137">
        <v>21.3</v>
      </c>
      <c r="AP273" s="137">
        <f>AN273/AO273</f>
        <v>3.6948356807511735</v>
      </c>
      <c r="AQ273" s="137">
        <v>0.25</v>
      </c>
      <c r="AR273" s="137">
        <v>2.0099999999999998</v>
      </c>
      <c r="AS273" s="137">
        <v>2.7</v>
      </c>
      <c r="AT273" s="137">
        <v>1.83</v>
      </c>
      <c r="AU273" s="137">
        <v>27.2</v>
      </c>
      <c r="AV273" s="137">
        <v>20.9</v>
      </c>
      <c r="AW273" s="137">
        <v>63.9</v>
      </c>
      <c r="AX273" s="137">
        <v>27</v>
      </c>
      <c r="AY273" s="137">
        <v>8.5</v>
      </c>
      <c r="AZ273" s="137">
        <v>0.66</v>
      </c>
      <c r="BA273" s="137">
        <v>5.74</v>
      </c>
      <c r="BB273" s="137">
        <v>16.5</v>
      </c>
      <c r="BC273" s="137">
        <v>34.9</v>
      </c>
      <c r="BD273" s="137">
        <v>0.13</v>
      </c>
      <c r="BE273" s="137">
        <v>14.6</v>
      </c>
      <c r="BF273" s="137">
        <f>DL273+DN273</f>
        <v>47.73</v>
      </c>
      <c r="BG273" s="137">
        <v>20.3</v>
      </c>
      <c r="BH273" s="138">
        <v>2960</v>
      </c>
      <c r="BI273" s="137">
        <v>24.2</v>
      </c>
      <c r="BJ273" s="137">
        <v>0.47</v>
      </c>
      <c r="BK273" s="137">
        <v>27.3</v>
      </c>
      <c r="BL273" s="137">
        <v>40.299999999999997</v>
      </c>
      <c r="BM273" s="139">
        <v>0.12</v>
      </c>
      <c r="BN273" s="137">
        <v>3.4</v>
      </c>
      <c r="BO273" s="137">
        <v>82.75</v>
      </c>
      <c r="BP273" s="137">
        <v>9.2100000000000009</v>
      </c>
      <c r="BQ273" s="137">
        <v>8.0500000000000007</v>
      </c>
      <c r="BR273" s="138">
        <v>6281</v>
      </c>
      <c r="BS273" s="138">
        <f>CY273/15</f>
        <v>1897</v>
      </c>
      <c r="BT273" s="137">
        <v>28.2</v>
      </c>
      <c r="BU273" s="137">
        <v>11.7</v>
      </c>
      <c r="BV273" s="137">
        <f>100-AL273-BN273-CB273-CC273</f>
        <v>85</v>
      </c>
      <c r="BW273" s="138">
        <v>1016</v>
      </c>
      <c r="BX273" s="137">
        <v>18.5</v>
      </c>
      <c r="BY273" s="137">
        <v>94.4</v>
      </c>
      <c r="BZ273" s="138">
        <v>1705</v>
      </c>
      <c r="CA273" s="133">
        <v>6186</v>
      </c>
      <c r="CB273" s="137">
        <v>0.7</v>
      </c>
      <c r="CC273" s="137">
        <v>0.1</v>
      </c>
      <c r="CD273" s="186" t="s">
        <v>1275</v>
      </c>
      <c r="CE273" s="186">
        <f>AL273+BN273+BV273+CC273+CB273</f>
        <v>100</v>
      </c>
      <c r="CF273" s="186" t="s">
        <v>1275</v>
      </c>
      <c r="CG273" s="186">
        <f>AM273+BI273+BE273+(DC273*100/AL273)+(CC273*100/AL273)</f>
        <v>98.458518518518517</v>
      </c>
      <c r="CH273" s="137">
        <v>2.61</v>
      </c>
      <c r="CI273" s="137">
        <f>CH273*100/AM273</f>
        <v>4.4463373083475295</v>
      </c>
      <c r="CJ273" s="137">
        <v>0.98</v>
      </c>
      <c r="CK273" s="138">
        <f>CJ273*BI273*AL273*AK273/1000</f>
        <v>0.77352105599999998</v>
      </c>
      <c r="CL273" s="137">
        <v>0.31</v>
      </c>
      <c r="CM273" s="137">
        <v>2.5299999999999998</v>
      </c>
      <c r="CN273" s="186" t="s">
        <v>1275</v>
      </c>
      <c r="CO273" s="137">
        <v>0.35</v>
      </c>
      <c r="CP273" s="137">
        <v>0.37</v>
      </c>
      <c r="CQ273" s="137">
        <v>13.8</v>
      </c>
      <c r="CR273" s="137">
        <v>68.5</v>
      </c>
      <c r="CS273" s="137">
        <v>8.14</v>
      </c>
      <c r="CT273" s="137">
        <v>9.5399999999999991</v>
      </c>
      <c r="CU273" s="137">
        <v>32.5</v>
      </c>
      <c r="CV273" s="137">
        <v>0.59</v>
      </c>
      <c r="CW273" s="137"/>
      <c r="CX273" s="186" t="s">
        <v>1275</v>
      </c>
      <c r="CY273" s="133">
        <v>28455</v>
      </c>
      <c r="CZ273" s="137">
        <v>0.5</v>
      </c>
      <c r="DA273" s="137">
        <v>5.74</v>
      </c>
      <c r="DB273" s="186" t="s">
        <v>1275</v>
      </c>
      <c r="DC273" s="139">
        <v>3.5200000000000001E-3</v>
      </c>
      <c r="DD273" s="138">
        <v>5296</v>
      </c>
      <c r="DE273" s="137">
        <v>10</v>
      </c>
      <c r="DF273" s="137">
        <v>20.2</v>
      </c>
      <c r="DG273" s="137">
        <v>2.69</v>
      </c>
      <c r="DH273" s="137">
        <f>DG273-CC273</f>
        <v>2.59</v>
      </c>
      <c r="DI273" s="137">
        <v>73.400000000000006</v>
      </c>
      <c r="DJ273" s="186" t="s">
        <v>1275</v>
      </c>
      <c r="DK273" s="137">
        <v>1.73</v>
      </c>
      <c r="DL273" s="137">
        <v>47.5</v>
      </c>
      <c r="DM273" s="137">
        <v>50.6</v>
      </c>
      <c r="DN273" s="137">
        <v>0.23</v>
      </c>
      <c r="DO273" s="137">
        <v>33.700000000000003</v>
      </c>
      <c r="DP273" s="137">
        <v>90</v>
      </c>
      <c r="DQ273" s="138">
        <v>921</v>
      </c>
      <c r="DR273" s="133"/>
      <c r="DS273" s="186" t="s">
        <v>1275</v>
      </c>
      <c r="DT273" s="138">
        <f>DU273*1.5</f>
        <v>16753.5</v>
      </c>
      <c r="DU273" s="133">
        <v>11169</v>
      </c>
      <c r="DV273" s="133">
        <v>459</v>
      </c>
      <c r="DW273" s="138">
        <v>584</v>
      </c>
      <c r="DX273" s="186" t="s">
        <v>1275</v>
      </c>
      <c r="DY273" s="138">
        <f>AK273*AN273*AM273*AL273/1000</f>
        <v>150.67580904000002</v>
      </c>
      <c r="DZ273" s="138">
        <f>AK273*AM273*AO273*AL273/1000</f>
        <v>40.780110960000009</v>
      </c>
      <c r="EA273" s="137"/>
      <c r="EB273" s="137"/>
      <c r="EC273" s="137"/>
      <c r="ED273" s="137"/>
      <c r="EE273" s="137"/>
      <c r="EF273" s="186" t="s">
        <v>1275</v>
      </c>
      <c r="EG273" s="137" t="s">
        <v>1023</v>
      </c>
      <c r="EH273" s="137" t="s">
        <v>1023</v>
      </c>
      <c r="EI273" s="137" t="s">
        <v>1023</v>
      </c>
      <c r="EJ273" s="137" t="s">
        <v>1023</v>
      </c>
      <c r="EK273" s="137" t="s">
        <v>1023</v>
      </c>
      <c r="EL273" s="137" t="s">
        <v>1023</v>
      </c>
      <c r="EM273" s="137" t="s">
        <v>1023</v>
      </c>
      <c r="EN273" s="137" t="s">
        <v>1023</v>
      </c>
      <c r="EO273" s="137" t="s">
        <v>1023</v>
      </c>
      <c r="EP273" s="137" t="s">
        <v>1023</v>
      </c>
      <c r="EQ273" s="137" t="s">
        <v>1023</v>
      </c>
      <c r="ER273" s="137" t="s">
        <v>1023</v>
      </c>
      <c r="ES273" s="137" t="s">
        <v>1023</v>
      </c>
      <c r="ET273" s="137" t="s">
        <v>1023</v>
      </c>
      <c r="EU273" s="137" t="s">
        <v>1023</v>
      </c>
      <c r="EV273" s="137" t="s">
        <v>1023</v>
      </c>
      <c r="EW273" s="137" t="s">
        <v>1023</v>
      </c>
      <c r="EX273" s="137" t="s">
        <v>1023</v>
      </c>
      <c r="EY273" s="137" t="s">
        <v>1023</v>
      </c>
      <c r="EZ273" s="137" t="s">
        <v>1023</v>
      </c>
      <c r="FA273" s="137" t="s">
        <v>1023</v>
      </c>
      <c r="FB273" s="186" t="s">
        <v>1275</v>
      </c>
      <c r="FC273" s="137"/>
      <c r="FD273" s="137"/>
      <c r="FE273" s="137"/>
      <c r="FF273" s="137"/>
      <c r="FG273" s="137"/>
      <c r="FH273" s="190"/>
      <c r="FI273" s="190"/>
      <c r="FJ273" s="372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 s="372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 s="5" t="s">
        <v>387</v>
      </c>
      <c r="HP273" s="121">
        <v>66</v>
      </c>
      <c r="HQ273" s="27">
        <v>44708</v>
      </c>
      <c r="HR273" s="27"/>
      <c r="HS273" s="27">
        <v>44833</v>
      </c>
      <c r="HT273" s="121">
        <v>3</v>
      </c>
      <c r="HU273" s="121">
        <v>1</v>
      </c>
      <c r="HV273" s="28">
        <v>0</v>
      </c>
      <c r="HW273" s="28">
        <v>0</v>
      </c>
      <c r="HX273" s="28">
        <v>0</v>
      </c>
      <c r="HY273" s="28">
        <v>1</v>
      </c>
      <c r="HZ273" s="28">
        <v>0</v>
      </c>
      <c r="IA273" s="28">
        <v>0</v>
      </c>
      <c r="IB273" s="28">
        <v>0</v>
      </c>
      <c r="IC273" s="28">
        <v>0</v>
      </c>
      <c r="ID273" s="28">
        <v>0</v>
      </c>
      <c r="IE273" s="25"/>
      <c r="IF273" s="28">
        <v>1</v>
      </c>
      <c r="IG273" s="29"/>
      <c r="IH273" s="25" t="s">
        <v>388</v>
      </c>
      <c r="II273" s="28">
        <v>0</v>
      </c>
      <c r="IJ273" s="25" t="s">
        <v>70</v>
      </c>
      <c r="IK273" s="25"/>
      <c r="IL273" s="25"/>
      <c r="IM273" s="25">
        <v>0</v>
      </c>
      <c r="IN273" s="28">
        <v>0</v>
      </c>
      <c r="IO273" s="25"/>
      <c r="IP273" s="294"/>
      <c r="IQ273" s="24"/>
      <c r="IR273" s="24"/>
      <c r="IS273" s="170"/>
      <c r="IT273" s="170"/>
      <c r="IU273" s="170"/>
      <c r="IV273" s="274"/>
      <c r="IW273" s="170"/>
      <c r="IX273" s="170"/>
      <c r="IY273"/>
      <c r="IZ273"/>
      <c r="JA273" s="170"/>
      <c r="JB273" s="170"/>
      <c r="JC273" s="170"/>
      <c r="JD273"/>
      <c r="JE273" s="170"/>
      <c r="JF273" s="276"/>
      <c r="JG273"/>
      <c r="JH273" s="170"/>
      <c r="JI273" s="170"/>
      <c r="JJ273"/>
      <c r="JK273"/>
      <c r="JL273"/>
      <c r="JM273" s="279"/>
      <c r="JN273"/>
      <c r="JO273"/>
      <c r="JP273"/>
      <c r="JQ273"/>
      <c r="JR273" s="170"/>
      <c r="JS273" s="170"/>
      <c r="JT273" s="170"/>
      <c r="JU273" s="170"/>
      <c r="JV273" s="170"/>
      <c r="JW273" s="170"/>
      <c r="JX273"/>
      <c r="JY273" s="170"/>
      <c r="JZ273" s="170"/>
      <c r="KA273" s="170"/>
      <c r="KB273" s="170"/>
      <c r="KC273" s="170"/>
      <c r="KD273" s="170"/>
      <c r="KE273"/>
    </row>
    <row r="274" spans="1:291" s="4" customFormat="1" x14ac:dyDescent="0.25">
      <c r="A274" s="311"/>
      <c r="B274" s="15" t="s">
        <v>1494</v>
      </c>
      <c r="C274" s="17" t="s">
        <v>380</v>
      </c>
      <c r="D274" s="26" t="s">
        <v>381</v>
      </c>
      <c r="E274" s="88">
        <v>44708</v>
      </c>
      <c r="F274" s="23"/>
      <c r="G274" s="94"/>
      <c r="H274" s="51"/>
      <c r="I274" s="377">
        <v>1</v>
      </c>
      <c r="J274" s="20">
        <v>44833</v>
      </c>
      <c r="K274" s="100">
        <f t="shared" si="21"/>
        <v>4</v>
      </c>
      <c r="L274" s="121">
        <v>5</v>
      </c>
      <c r="M274" s="4" t="s">
        <v>389</v>
      </c>
      <c r="N274" s="19"/>
      <c r="O274" s="22"/>
      <c r="P274" s="16"/>
      <c r="Q274" s="11"/>
      <c r="R274" s="11"/>
      <c r="S274" s="11">
        <v>10</v>
      </c>
      <c r="T274" s="145"/>
      <c r="U274" s="130"/>
      <c r="V274" s="130"/>
      <c r="W274" s="130"/>
      <c r="X274" s="129"/>
      <c r="Y274" s="129"/>
      <c r="Z274" s="132"/>
      <c r="AA274" s="129"/>
      <c r="AB274" s="133"/>
      <c r="AC274" s="134"/>
      <c r="AD274" s="135"/>
      <c r="AE274" s="136"/>
      <c r="AF274" s="220"/>
      <c r="AG274" s="220"/>
      <c r="AH274" s="220"/>
      <c r="AI274" s="220"/>
      <c r="AJ274" s="220"/>
      <c r="AK274" s="220"/>
      <c r="AL274" s="133"/>
      <c r="AM274" s="137"/>
      <c r="AN274" s="137"/>
      <c r="AO274" s="137"/>
      <c r="AP274" s="137"/>
      <c r="AQ274" s="137"/>
      <c r="AR274" s="137"/>
      <c r="AS274" s="137"/>
      <c r="AT274" s="137"/>
      <c r="AU274" s="137"/>
      <c r="AV274" s="137"/>
      <c r="AW274" s="137"/>
      <c r="AX274" s="137"/>
      <c r="AY274" s="137"/>
      <c r="AZ274" s="137"/>
      <c r="BA274" s="137"/>
      <c r="BB274" s="137"/>
      <c r="BC274" s="137"/>
      <c r="BD274" s="137"/>
      <c r="BE274" s="137"/>
      <c r="BF274" s="137"/>
      <c r="BG274" s="137"/>
      <c r="BH274" s="138"/>
      <c r="BI274" s="137"/>
      <c r="BJ274" s="137"/>
      <c r="BK274" s="137"/>
      <c r="BL274" s="137"/>
      <c r="BM274" s="139"/>
      <c r="BN274" s="137"/>
      <c r="BO274" s="137"/>
      <c r="BP274" s="137"/>
      <c r="BQ274" s="137"/>
      <c r="BR274" s="138"/>
      <c r="BS274" s="138"/>
      <c r="BT274" s="137"/>
      <c r="BU274" s="137"/>
      <c r="BV274" s="137"/>
      <c r="BW274" s="138"/>
      <c r="BX274" s="137"/>
      <c r="BY274" s="137"/>
      <c r="BZ274" s="138"/>
      <c r="CA274" s="133"/>
      <c r="CB274" s="137"/>
      <c r="CC274" s="137"/>
      <c r="CD274" s="186"/>
      <c r="CE274" s="186"/>
      <c r="CF274" s="186"/>
      <c r="CG274" s="186"/>
      <c r="CH274" s="137"/>
      <c r="CI274" s="137"/>
      <c r="CJ274" s="137"/>
      <c r="CK274" s="138"/>
      <c r="CL274" s="137"/>
      <c r="CM274" s="137"/>
      <c r="CN274" s="186"/>
      <c r="CO274" s="137"/>
      <c r="CP274" s="137"/>
      <c r="CQ274" s="137"/>
      <c r="CR274" s="137"/>
      <c r="CS274" s="137"/>
      <c r="CT274" s="137"/>
      <c r="CU274" s="137"/>
      <c r="CV274" s="137"/>
      <c r="CW274" s="137"/>
      <c r="CX274" s="186"/>
      <c r="CY274" s="133"/>
      <c r="CZ274" s="137"/>
      <c r="DA274" s="137"/>
      <c r="DB274" s="186"/>
      <c r="DC274" s="139"/>
      <c r="DD274" s="138"/>
      <c r="DE274" s="137"/>
      <c r="DF274" s="137"/>
      <c r="DG274" s="137"/>
      <c r="DH274" s="137"/>
      <c r="DI274" s="137"/>
      <c r="DJ274" s="186"/>
      <c r="DK274" s="137"/>
      <c r="DL274" s="137"/>
      <c r="DM274" s="137"/>
      <c r="DN274" s="137"/>
      <c r="DO274" s="137"/>
      <c r="DP274" s="137"/>
      <c r="DQ274" s="138"/>
      <c r="DR274" s="133"/>
      <c r="DS274" s="186"/>
      <c r="DT274" s="138"/>
      <c r="DU274" s="133"/>
      <c r="DV274" s="133"/>
      <c r="DW274" s="138"/>
      <c r="DX274" s="186"/>
      <c r="DY274" s="138"/>
      <c r="DZ274" s="138"/>
      <c r="EA274" s="137"/>
      <c r="EB274" s="137"/>
      <c r="EC274" s="137"/>
      <c r="ED274" s="137"/>
      <c r="EE274" s="137"/>
      <c r="EF274" s="186"/>
      <c r="EG274" s="137"/>
      <c r="EH274" s="137"/>
      <c r="EI274" s="137"/>
      <c r="EJ274" s="137"/>
      <c r="EK274" s="137"/>
      <c r="EL274" s="137"/>
      <c r="EM274" s="137"/>
      <c r="EN274" s="137"/>
      <c r="EO274" s="137"/>
      <c r="EP274" s="137"/>
      <c r="EQ274" s="137"/>
      <c r="ER274" s="137"/>
      <c r="ES274" s="137"/>
      <c r="ET274" s="137"/>
      <c r="EU274" s="137"/>
      <c r="EV274" s="137"/>
      <c r="EW274" s="137"/>
      <c r="EX274" s="137"/>
      <c r="EY274" s="137"/>
      <c r="EZ274" s="137"/>
      <c r="FA274" s="137"/>
      <c r="FB274" s="186"/>
      <c r="FC274" s="137"/>
      <c r="FD274" s="137"/>
      <c r="FE274" s="137"/>
      <c r="FF274" s="137"/>
      <c r="FG274" s="137"/>
      <c r="FH274" s="190"/>
      <c r="FI274" s="190"/>
      <c r="FJ274" s="5"/>
      <c r="GZ274" s="372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 s="5"/>
      <c r="HP274" s="17"/>
      <c r="HQ274" s="23"/>
      <c r="HR274" s="23"/>
      <c r="HS274" s="23"/>
      <c r="HT274" s="17"/>
      <c r="HU274" s="17"/>
      <c r="HV274" s="24"/>
      <c r="HW274" s="24"/>
      <c r="HX274" s="24"/>
      <c r="HY274" s="24"/>
      <c r="HZ274" s="24"/>
      <c r="IA274" s="24"/>
      <c r="IB274" s="24"/>
      <c r="IC274" s="24"/>
      <c r="ID274" s="24"/>
      <c r="IE274" s="24"/>
      <c r="IF274" s="24"/>
      <c r="IG274" s="24"/>
      <c r="IH274" s="24"/>
      <c r="II274" s="24"/>
      <c r="IJ274" s="24"/>
      <c r="IK274" s="24"/>
      <c r="IL274" s="24"/>
      <c r="IM274" s="24"/>
      <c r="IN274" s="25"/>
      <c r="IO274" s="25"/>
      <c r="IP274" s="294"/>
      <c r="IQ274" s="24"/>
      <c r="IR274" s="24"/>
      <c r="IS274" s="170"/>
      <c r="IT274" s="170"/>
      <c r="IU274" s="170"/>
      <c r="IV274" s="274"/>
      <c r="IW274" s="170"/>
      <c r="IX274" s="170"/>
      <c r="IY274"/>
      <c r="IZ274"/>
      <c r="JA274" s="170"/>
      <c r="JB274" s="170"/>
      <c r="JC274" s="170"/>
      <c r="JD274"/>
      <c r="JE274" s="170"/>
      <c r="JF274" s="276"/>
      <c r="JG274"/>
      <c r="JH274" s="170"/>
      <c r="JI274" s="170"/>
      <c r="JJ274"/>
      <c r="JK274"/>
      <c r="JL274"/>
      <c r="JM274" s="279"/>
      <c r="JN274"/>
      <c r="JO274"/>
      <c r="JP274"/>
      <c r="JQ274"/>
      <c r="JR274" s="170"/>
      <c r="JS274" s="170"/>
      <c r="JT274" s="170"/>
      <c r="JU274" s="170"/>
      <c r="JV274" s="170"/>
      <c r="JW274" s="170"/>
      <c r="JX274"/>
      <c r="JY274" s="170"/>
      <c r="JZ274" s="170"/>
      <c r="KA274" s="170"/>
      <c r="KB274" s="170"/>
      <c r="KC274" s="170"/>
      <c r="KD274" s="170"/>
      <c r="KE274"/>
    </row>
    <row r="275" spans="1:291" s="4" customFormat="1" x14ac:dyDescent="0.25">
      <c r="A275" s="311"/>
      <c r="B275" s="15" t="s">
        <v>1494</v>
      </c>
      <c r="C275" s="17" t="s">
        <v>380</v>
      </c>
      <c r="D275" s="26" t="s">
        <v>381</v>
      </c>
      <c r="E275" s="88">
        <v>44708</v>
      </c>
      <c r="F275" s="23"/>
      <c r="G275" s="94"/>
      <c r="H275" s="51"/>
      <c r="I275" s="377">
        <v>1</v>
      </c>
      <c r="J275" s="20">
        <v>44855</v>
      </c>
      <c r="K275" s="100">
        <f t="shared" si="21"/>
        <v>4</v>
      </c>
      <c r="L275" s="121">
        <v>6</v>
      </c>
      <c r="M275" s="4" t="s">
        <v>390</v>
      </c>
      <c r="N275" s="19">
        <v>236</v>
      </c>
      <c r="O275" s="22">
        <v>4</v>
      </c>
      <c r="P275" s="16">
        <v>3</v>
      </c>
      <c r="Q275" s="121"/>
      <c r="R275" s="11"/>
      <c r="S275" s="11"/>
      <c r="T275" s="145">
        <v>18200</v>
      </c>
      <c r="U275" s="130"/>
      <c r="V275" s="130" t="s">
        <v>387</v>
      </c>
      <c r="W275" s="130" t="s">
        <v>1066</v>
      </c>
      <c r="X275" s="131">
        <v>5655112353</v>
      </c>
      <c r="Y275" s="129">
        <v>66</v>
      </c>
      <c r="Z275" s="132">
        <v>44855</v>
      </c>
      <c r="AA275" s="129">
        <v>5</v>
      </c>
      <c r="AB275" s="133">
        <v>3</v>
      </c>
      <c r="AC275" s="134" t="s">
        <v>383</v>
      </c>
      <c r="AD275" s="135" t="s">
        <v>1025</v>
      </c>
      <c r="AE275" s="136" t="s">
        <v>75</v>
      </c>
      <c r="AF275" s="185">
        <v>25.5</v>
      </c>
      <c r="AG275" s="185">
        <v>5.0999999999999996</v>
      </c>
      <c r="AH275" s="185">
        <v>69</v>
      </c>
      <c r="AI275" s="185">
        <v>0.2</v>
      </c>
      <c r="AJ275" s="185">
        <v>0.2</v>
      </c>
      <c r="AK275" s="185">
        <v>5.26</v>
      </c>
      <c r="AL275" s="133">
        <v>25.7</v>
      </c>
      <c r="AM275" s="137">
        <v>84.6</v>
      </c>
      <c r="AN275" s="137">
        <v>85.2</v>
      </c>
      <c r="AO275" s="137">
        <v>14.8</v>
      </c>
      <c r="AP275" s="137">
        <v>5.756756756756757</v>
      </c>
      <c r="AQ275" s="137">
        <v>0.41</v>
      </c>
      <c r="AR275" s="137">
        <v>5.69</v>
      </c>
      <c r="AS275" s="137">
        <v>3.24</v>
      </c>
      <c r="AT275" s="137">
        <v>2.23</v>
      </c>
      <c r="AU275" s="137">
        <v>8.81</v>
      </c>
      <c r="AV275" s="137">
        <v>24.8</v>
      </c>
      <c r="AW275" s="137">
        <v>51</v>
      </c>
      <c r="AX275" s="137">
        <v>41.6</v>
      </c>
      <c r="AY275" s="137">
        <v>7.17</v>
      </c>
      <c r="AZ275" s="137">
        <v>0.17</v>
      </c>
      <c r="BA275" s="137">
        <v>30.3</v>
      </c>
      <c r="BB275" s="137">
        <v>12.4</v>
      </c>
      <c r="BC275" s="137">
        <v>38</v>
      </c>
      <c r="BD275" s="137">
        <v>1.4E-2</v>
      </c>
      <c r="BE275" s="137">
        <v>8.02</v>
      </c>
      <c r="BF275" s="137">
        <v>36.4</v>
      </c>
      <c r="BG275" s="137">
        <v>22.7</v>
      </c>
      <c r="BH275" s="138">
        <v>2354.4</v>
      </c>
      <c r="BI275" s="137">
        <v>4.05</v>
      </c>
      <c r="BJ275" s="137">
        <v>1.07</v>
      </c>
      <c r="BK275" s="137">
        <v>14.9</v>
      </c>
      <c r="BL275" s="137">
        <v>49.5</v>
      </c>
      <c r="BM275" s="139">
        <v>3.5999999999999997E-2</v>
      </c>
      <c r="BN275" s="137">
        <v>4.5</v>
      </c>
      <c r="BO275" s="137">
        <v>82.3</v>
      </c>
      <c r="BP275" s="137">
        <v>11.2</v>
      </c>
      <c r="BQ275" s="137">
        <v>6.5</v>
      </c>
      <c r="BR275" s="138">
        <v>8754</v>
      </c>
      <c r="BS275" s="138">
        <v>2687.6666666666665</v>
      </c>
      <c r="BT275" s="137">
        <v>83.5</v>
      </c>
      <c r="BU275" s="137">
        <v>5.07</v>
      </c>
      <c r="BV275" s="137">
        <f>100-AL275-BN275-CB275-CC275</f>
        <v>69.059999999999988</v>
      </c>
      <c r="BW275" s="138">
        <v>1770.353982300885</v>
      </c>
      <c r="BX275" s="137">
        <v>51.4</v>
      </c>
      <c r="BY275" s="137">
        <v>93.1</v>
      </c>
      <c r="BZ275" s="138">
        <v>1705</v>
      </c>
      <c r="CA275" s="138">
        <v>3960</v>
      </c>
      <c r="CB275" s="137">
        <v>0.28999999999999998</v>
      </c>
      <c r="CC275" s="137">
        <v>0.45</v>
      </c>
      <c r="CD275" s="186" t="s">
        <v>1275</v>
      </c>
      <c r="CE275" s="186">
        <f>AL275+BN275+BV275+CC275+CB275</f>
        <v>100</v>
      </c>
      <c r="CF275" s="186" t="s">
        <v>1275</v>
      </c>
      <c r="CG275" s="186">
        <f>AM275+BI275+BE275+(DC275*100/AL275)+(CC275*100/AL275)</f>
        <v>98.450194552529169</v>
      </c>
      <c r="CH275" s="137">
        <v>2.83</v>
      </c>
      <c r="CI275" s="137">
        <f>CH275*100/AM275</f>
        <v>3.3451536643026007</v>
      </c>
      <c r="CJ275" s="137">
        <v>1.24</v>
      </c>
      <c r="CK275" s="138">
        <f>CJ275*BI275*AL275*AK275/1000</f>
        <v>0.67888400399999993</v>
      </c>
      <c r="CL275" s="137">
        <v>0.16</v>
      </c>
      <c r="CM275" s="137">
        <v>1.81</v>
      </c>
      <c r="CN275" s="186" t="s">
        <v>1275</v>
      </c>
      <c r="CO275" s="137">
        <v>0.95</v>
      </c>
      <c r="CP275" s="137">
        <v>0.31</v>
      </c>
      <c r="CQ275" s="137">
        <v>18.7</v>
      </c>
      <c r="CR275" s="137">
        <v>52.9</v>
      </c>
      <c r="CS275" s="137">
        <v>10.8</v>
      </c>
      <c r="CT275" s="137">
        <v>17.600000000000001</v>
      </c>
      <c r="CU275" s="137">
        <v>41.1</v>
      </c>
      <c r="CV275" s="137">
        <v>1.53</v>
      </c>
      <c r="CW275" s="137"/>
      <c r="CX275" s="186" t="s">
        <v>1275</v>
      </c>
      <c r="CY275" s="133">
        <v>8063</v>
      </c>
      <c r="CZ275" s="137">
        <v>0.46</v>
      </c>
      <c r="DA275" s="137">
        <v>13.8</v>
      </c>
      <c r="DB275" s="186" t="s">
        <v>1275</v>
      </c>
      <c r="DC275" s="139">
        <v>7.5100000000000002E-3</v>
      </c>
      <c r="DD275" s="138">
        <v>12351</v>
      </c>
      <c r="DE275" s="137">
        <v>48.3</v>
      </c>
      <c r="DF275" s="137">
        <v>27.8</v>
      </c>
      <c r="DG275" s="137">
        <v>4.75</v>
      </c>
      <c r="DH275" s="137">
        <v>4.3</v>
      </c>
      <c r="DI275" s="137">
        <v>41.4</v>
      </c>
      <c r="DJ275" s="186" t="s">
        <v>1275</v>
      </c>
      <c r="DK275" s="137">
        <v>0.37</v>
      </c>
      <c r="DL275" s="137">
        <v>36.4</v>
      </c>
      <c r="DM275" s="137">
        <v>63.2</v>
      </c>
      <c r="DN275" s="137">
        <v>0</v>
      </c>
      <c r="DO275" s="137">
        <v>28.7</v>
      </c>
      <c r="DP275" s="137">
        <v>98.4</v>
      </c>
      <c r="DQ275" s="138">
        <v>1396</v>
      </c>
      <c r="DR275" s="133"/>
      <c r="DS275" s="186" t="s">
        <v>1275</v>
      </c>
      <c r="DT275" s="138">
        <f>DU275/1.1</f>
        <v>17199.090909090908</v>
      </c>
      <c r="DU275" s="138">
        <v>18919</v>
      </c>
      <c r="DV275" s="138">
        <v>447.69230769230768</v>
      </c>
      <c r="DW275" s="138">
        <v>865</v>
      </c>
      <c r="DX275" s="186" t="s">
        <v>1275</v>
      </c>
      <c r="DY275" s="138">
        <f>AK275*AN275*AM275*AL275/1000</f>
        <v>974.38104143999988</v>
      </c>
      <c r="DZ275" s="138">
        <f>AK275*AM275*AO275*AL275/1000</f>
        <v>169.25867855999996</v>
      </c>
      <c r="EA275" s="137"/>
      <c r="EB275" s="137"/>
      <c r="EC275" s="137"/>
      <c r="ED275" s="137"/>
      <c r="EE275" s="137"/>
      <c r="EF275" s="186" t="s">
        <v>1275</v>
      </c>
      <c r="EG275" s="137" t="s">
        <v>1023</v>
      </c>
      <c r="EH275" s="137" t="s">
        <v>1023</v>
      </c>
      <c r="EI275" s="137" t="s">
        <v>1023</v>
      </c>
      <c r="EJ275" s="137" t="s">
        <v>1023</v>
      </c>
      <c r="EK275" s="137" t="s">
        <v>1023</v>
      </c>
      <c r="EL275" s="137" t="s">
        <v>1023</v>
      </c>
      <c r="EM275" s="137" t="s">
        <v>1023</v>
      </c>
      <c r="EN275" s="137" t="s">
        <v>1023</v>
      </c>
      <c r="EO275" s="137" t="s">
        <v>1023</v>
      </c>
      <c r="EP275" s="137" t="s">
        <v>1023</v>
      </c>
      <c r="EQ275" s="137" t="s">
        <v>1023</v>
      </c>
      <c r="ER275" s="137" t="s">
        <v>1023</v>
      </c>
      <c r="ES275" s="137" t="s">
        <v>1023</v>
      </c>
      <c r="ET275" s="137" t="s">
        <v>1023</v>
      </c>
      <c r="EU275" s="137" t="s">
        <v>1023</v>
      </c>
      <c r="EV275" s="137" t="s">
        <v>1023</v>
      </c>
      <c r="EW275" s="137" t="s">
        <v>1023</v>
      </c>
      <c r="EX275" s="137" t="s">
        <v>1023</v>
      </c>
      <c r="EY275" s="137" t="s">
        <v>1023</v>
      </c>
      <c r="EZ275" s="137" t="s">
        <v>1023</v>
      </c>
      <c r="FA275" s="137" t="s">
        <v>1023</v>
      </c>
      <c r="FB275" s="186" t="s">
        <v>1275</v>
      </c>
      <c r="FC275" s="137"/>
      <c r="FD275" s="137"/>
      <c r="FE275" s="137"/>
      <c r="FF275" s="137"/>
      <c r="FG275" s="137"/>
      <c r="FH275" s="190"/>
      <c r="FI275" s="190"/>
      <c r="FJ275" s="372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 s="5"/>
      <c r="HO275" s="5"/>
      <c r="HP275" s="17"/>
      <c r="HQ275" s="23"/>
      <c r="HR275" s="23"/>
      <c r="HS275" s="23"/>
      <c r="HT275" s="17"/>
      <c r="HU275" s="17"/>
      <c r="HV275" s="24"/>
      <c r="HW275" s="24"/>
      <c r="HX275" s="24"/>
      <c r="HY275" s="24"/>
      <c r="HZ275" s="24"/>
      <c r="IA275" s="24"/>
      <c r="IB275" s="24"/>
      <c r="IC275" s="24"/>
      <c r="ID275" s="24"/>
      <c r="IE275" s="24"/>
      <c r="IF275" s="24"/>
      <c r="IG275" s="24"/>
      <c r="IH275" s="24"/>
      <c r="II275" s="24"/>
      <c r="IJ275" s="24"/>
      <c r="IK275" s="24"/>
      <c r="IL275" s="24"/>
      <c r="IM275" s="24"/>
      <c r="IN275" s="25"/>
      <c r="IO275" s="25"/>
      <c r="IP275" s="294"/>
      <c r="IQ275" s="24"/>
      <c r="IR275" s="24"/>
      <c r="IS275" s="170"/>
      <c r="IT275" s="170"/>
      <c r="IU275" s="170"/>
      <c r="IV275" s="274"/>
      <c r="IW275" s="170"/>
      <c r="IX275" s="170"/>
      <c r="IY275"/>
      <c r="IZ275"/>
      <c r="JA275" s="170"/>
      <c r="JB275" s="170"/>
      <c r="JC275" s="170"/>
      <c r="JD275"/>
      <c r="JE275" s="170"/>
      <c r="JF275" s="276"/>
      <c r="JG275"/>
      <c r="JH275" s="170"/>
      <c r="JI275" s="170"/>
      <c r="JJ275"/>
      <c r="JK275"/>
      <c r="JL275"/>
      <c r="JM275" s="279"/>
      <c r="JN275"/>
      <c r="JO275"/>
      <c r="JP275"/>
      <c r="JQ275"/>
      <c r="JR275" s="170"/>
      <c r="JS275" s="170"/>
      <c r="JT275" s="170"/>
      <c r="JU275" s="170"/>
      <c r="JV275" s="170"/>
      <c r="JW275" s="170"/>
      <c r="JX275"/>
      <c r="JY275" s="170"/>
      <c r="JZ275" s="170"/>
      <c r="KA275" s="170"/>
      <c r="KB275" s="170"/>
      <c r="KC275" s="170"/>
      <c r="KD275" s="170"/>
      <c r="KE275"/>
    </row>
    <row r="276" spans="1:291" s="4" customFormat="1" x14ac:dyDescent="0.25">
      <c r="A276" s="311"/>
      <c r="B276" s="15" t="s">
        <v>1494</v>
      </c>
      <c r="C276" s="17" t="s">
        <v>380</v>
      </c>
      <c r="D276" s="26" t="s">
        <v>381</v>
      </c>
      <c r="E276" s="88">
        <v>44708</v>
      </c>
      <c r="F276" s="23"/>
      <c r="G276" s="94"/>
      <c r="H276" s="51"/>
      <c r="I276" s="377">
        <v>0</v>
      </c>
      <c r="J276" s="20">
        <v>44883</v>
      </c>
      <c r="K276" s="100">
        <f t="shared" si="21"/>
        <v>5</v>
      </c>
      <c r="L276" s="121">
        <v>7</v>
      </c>
      <c r="M276" s="4" t="s">
        <v>391</v>
      </c>
      <c r="N276" s="19">
        <v>172</v>
      </c>
      <c r="O276" s="22">
        <v>4</v>
      </c>
      <c r="P276" s="16">
        <v>3</v>
      </c>
      <c r="Q276" s="11"/>
      <c r="R276" s="11"/>
      <c r="S276" s="11"/>
      <c r="T276" s="145">
        <v>18348</v>
      </c>
      <c r="U276" s="130"/>
      <c r="V276" s="130" t="s">
        <v>387</v>
      </c>
      <c r="W276" s="130" t="s">
        <v>1066</v>
      </c>
      <c r="X276" s="131">
        <v>5655112353</v>
      </c>
      <c r="Y276" s="129">
        <f ca="1">ROUNDDOWN(YEARFRAC(DATE(IF(VALUE(LEFT(X276,2))&lt;VALUE(RIGHT(YEAR(TODAY()),2)),"20","19")&amp;LEFT(X276,2),IF(VALUE(MID(X276,3,1))&gt;4,MID(X276,3,2)-50,MID(X276,3,2)),MID(X276,5,2)),Z276,1),0)</f>
        <v>66</v>
      </c>
      <c r="Z276" s="132">
        <v>44883</v>
      </c>
      <c r="AA276" s="129">
        <v>6</v>
      </c>
      <c r="AB276" s="133">
        <v>3</v>
      </c>
      <c r="AC276" s="134" t="s">
        <v>383</v>
      </c>
      <c r="AD276" s="135" t="s">
        <v>1025</v>
      </c>
      <c r="AE276" s="136" t="s">
        <v>75</v>
      </c>
      <c r="AF276" s="185">
        <v>30</v>
      </c>
      <c r="AG276" s="185">
        <v>5.3</v>
      </c>
      <c r="AH276" s="185">
        <v>63.7</v>
      </c>
      <c r="AI276" s="185">
        <v>0.8</v>
      </c>
      <c r="AJ276" s="185">
        <v>0.2</v>
      </c>
      <c r="AK276" s="185">
        <v>6</v>
      </c>
      <c r="AL276" s="133">
        <v>31.9</v>
      </c>
      <c r="AM276" s="137">
        <v>86.7</v>
      </c>
      <c r="AN276" s="137">
        <v>85.1</v>
      </c>
      <c r="AO276" s="137">
        <v>14.9</v>
      </c>
      <c r="AP276" s="137">
        <f>AN276/AO276</f>
        <v>5.7114093959731536</v>
      </c>
      <c r="AQ276" s="137">
        <v>0.51</v>
      </c>
      <c r="AR276" s="137">
        <v>2.14</v>
      </c>
      <c r="AS276" s="137">
        <v>5.24</v>
      </c>
      <c r="AT276" s="137">
        <v>2.94</v>
      </c>
      <c r="AU276" s="137">
        <v>6.97</v>
      </c>
      <c r="AV276" s="137">
        <v>30.9</v>
      </c>
      <c r="AW276" s="137">
        <v>48.4</v>
      </c>
      <c r="AX276" s="137">
        <v>37.299999999999997</v>
      </c>
      <c r="AY276" s="137">
        <v>12.2</v>
      </c>
      <c r="AZ276" s="137">
        <v>2.0099999999999998</v>
      </c>
      <c r="BA276" s="137">
        <v>29</v>
      </c>
      <c r="BB276" s="137">
        <v>11.3</v>
      </c>
      <c r="BC276" s="137">
        <v>45.7</v>
      </c>
      <c r="BD276" s="137">
        <v>4.75</v>
      </c>
      <c r="BE276" s="137">
        <v>8.3000000000000007</v>
      </c>
      <c r="BF276" s="137">
        <v>40.4</v>
      </c>
      <c r="BG276" s="137">
        <v>22.6</v>
      </c>
      <c r="BH276" s="138">
        <v>2046.6000000000001</v>
      </c>
      <c r="BI276" s="137">
        <v>2.1800000000000002</v>
      </c>
      <c r="BJ276" s="137">
        <v>2.0499999999999998</v>
      </c>
      <c r="BK276" s="137">
        <v>13.7</v>
      </c>
      <c r="BL276" s="137">
        <v>34.6</v>
      </c>
      <c r="BM276" s="139">
        <v>0.19</v>
      </c>
      <c r="BN276" s="137">
        <v>4.9000000000000004</v>
      </c>
      <c r="BO276" s="137">
        <v>88.7</v>
      </c>
      <c r="BP276" s="137">
        <v>5.2</v>
      </c>
      <c r="BQ276" s="137">
        <v>6.1</v>
      </c>
      <c r="BR276" s="138">
        <v>10350</v>
      </c>
      <c r="BS276" s="138">
        <v>2720.6666666666665</v>
      </c>
      <c r="BT276" s="137">
        <v>68</v>
      </c>
      <c r="BU276" s="137">
        <v>4.88</v>
      </c>
      <c r="BV276" s="137">
        <f>100-AL276-BN276-CB276-CC276</f>
        <v>61.93</v>
      </c>
      <c r="BW276" s="138">
        <v>1922.12389380531</v>
      </c>
      <c r="BX276" s="137">
        <v>38.1</v>
      </c>
      <c r="BY276" s="137">
        <v>91.7</v>
      </c>
      <c r="BZ276" s="138">
        <v>1829</v>
      </c>
      <c r="CA276" s="138">
        <v>4876.2</v>
      </c>
      <c r="CB276" s="137">
        <v>0.76</v>
      </c>
      <c r="CC276" s="137">
        <v>0.51</v>
      </c>
      <c r="CD276" s="186" t="s">
        <v>1275</v>
      </c>
      <c r="CE276" s="186">
        <f>AL276+BN276+BV276+CC276+CB276</f>
        <v>100</v>
      </c>
      <c r="CF276" s="186" t="s">
        <v>1275</v>
      </c>
      <c r="CG276" s="186">
        <f>AM276+BI276+BE276+(DC276*100/AL276)+(CC276*100/AL276)</f>
        <v>98.793573667711598</v>
      </c>
      <c r="CH276" s="137">
        <v>2.89</v>
      </c>
      <c r="CI276" s="137">
        <f>CH276*100/AM276</f>
        <v>3.333333333333333</v>
      </c>
      <c r="CJ276" s="137">
        <v>0.67</v>
      </c>
      <c r="CK276" s="138">
        <f>CJ276*BI276*AL276*AK276/1000</f>
        <v>0.27955883999999998</v>
      </c>
      <c r="CL276" s="137">
        <v>0.22</v>
      </c>
      <c r="CM276" s="137">
        <v>0.94</v>
      </c>
      <c r="CN276" s="186" t="s">
        <v>1275</v>
      </c>
      <c r="CO276" s="137">
        <v>0.74</v>
      </c>
      <c r="CP276" s="137">
        <v>0.45</v>
      </c>
      <c r="CQ276" s="137">
        <v>16.600000000000001</v>
      </c>
      <c r="CR276" s="137">
        <v>55.4</v>
      </c>
      <c r="CS276" s="137">
        <v>12.7</v>
      </c>
      <c r="CT276" s="137">
        <v>15.3</v>
      </c>
      <c r="CU276" s="137">
        <v>34.799999999999997</v>
      </c>
      <c r="CV276" s="137">
        <v>2.1800000000000002</v>
      </c>
      <c r="CW276" s="137"/>
      <c r="CX276" s="186" t="s">
        <v>1275</v>
      </c>
      <c r="CY276" s="133">
        <v>8162</v>
      </c>
      <c r="CZ276" s="137">
        <v>0.51</v>
      </c>
      <c r="DA276" s="137">
        <v>19.8</v>
      </c>
      <c r="DB276" s="186" t="s">
        <v>1275</v>
      </c>
      <c r="DC276" s="139">
        <v>4.7299999999999998E-3</v>
      </c>
      <c r="DD276" s="138">
        <v>10573</v>
      </c>
      <c r="DE276" s="137">
        <v>20.7</v>
      </c>
      <c r="DF276" s="137">
        <v>29.5</v>
      </c>
      <c r="DG276" s="137">
        <v>4.6900000000000004</v>
      </c>
      <c r="DH276" s="137">
        <v>4.1800000000000006</v>
      </c>
      <c r="DI276" s="137">
        <v>54.8</v>
      </c>
      <c r="DJ276" s="186" t="s">
        <v>1275</v>
      </c>
      <c r="DK276" s="137">
        <v>0.27</v>
      </c>
      <c r="DL276" s="137">
        <v>40.4</v>
      </c>
      <c r="DM276" s="137">
        <v>59.3</v>
      </c>
      <c r="DN276" s="137">
        <v>0</v>
      </c>
      <c r="DO276" s="137">
        <v>30.1</v>
      </c>
      <c r="DP276" s="137">
        <v>99</v>
      </c>
      <c r="DQ276" s="138">
        <v>868</v>
      </c>
      <c r="DR276" s="133"/>
      <c r="DS276" s="186" t="s">
        <v>1275</v>
      </c>
      <c r="DT276" s="138">
        <f>DU276/1.2</f>
        <v>15765.833333333334</v>
      </c>
      <c r="DU276" s="138">
        <v>18919</v>
      </c>
      <c r="DV276" s="138">
        <v>677.69230769230762</v>
      </c>
      <c r="DW276" s="138">
        <v>867</v>
      </c>
      <c r="DX276" s="186" t="s">
        <v>1275</v>
      </c>
      <c r="DY276" s="138">
        <f>AK276*AN276*AM276*AL276/1000</f>
        <v>1412.181738</v>
      </c>
      <c r="DZ276" s="138">
        <f>AK276*AM276*AO276*AL276/1000</f>
        <v>247.25626200000002</v>
      </c>
      <c r="EA276" s="137"/>
      <c r="EB276" s="137"/>
      <c r="EC276" s="137"/>
      <c r="ED276" s="137"/>
      <c r="EE276" s="137"/>
      <c r="EF276" s="186" t="s">
        <v>1275</v>
      </c>
      <c r="EG276" s="137" t="s">
        <v>1023</v>
      </c>
      <c r="EH276" s="137" t="s">
        <v>1023</v>
      </c>
      <c r="EI276" s="137" t="s">
        <v>1023</v>
      </c>
      <c r="EJ276" s="137" t="s">
        <v>1023</v>
      </c>
      <c r="EK276" s="137" t="s">
        <v>1023</v>
      </c>
      <c r="EL276" s="137" t="s">
        <v>1023</v>
      </c>
      <c r="EM276" s="137" t="s">
        <v>1023</v>
      </c>
      <c r="EN276" s="137" t="s">
        <v>1023</v>
      </c>
      <c r="EO276" s="137" t="s">
        <v>1023</v>
      </c>
      <c r="EP276" s="137" t="s">
        <v>1023</v>
      </c>
      <c r="EQ276" s="137" t="s">
        <v>1023</v>
      </c>
      <c r="ER276" s="137" t="s">
        <v>1023</v>
      </c>
      <c r="ES276" s="137" t="s">
        <v>1023</v>
      </c>
      <c r="ET276" s="137" t="s">
        <v>1023</v>
      </c>
      <c r="EU276" s="137" t="s">
        <v>1023</v>
      </c>
      <c r="EV276" s="137" t="s">
        <v>1023</v>
      </c>
      <c r="EW276" s="137" t="s">
        <v>1023</v>
      </c>
      <c r="EX276" s="137" t="s">
        <v>1023</v>
      </c>
      <c r="EY276" s="137" t="s">
        <v>1023</v>
      </c>
      <c r="EZ276" s="137" t="s">
        <v>1023</v>
      </c>
      <c r="FA276" s="137" t="s">
        <v>1023</v>
      </c>
      <c r="FB276" s="186" t="s">
        <v>1275</v>
      </c>
      <c r="FC276" s="137"/>
      <c r="FD276" s="137"/>
      <c r="FE276" s="137"/>
      <c r="FF276" s="137"/>
      <c r="FG276" s="137"/>
      <c r="FH276" s="190"/>
      <c r="FI276" s="190"/>
      <c r="FJ276" s="372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 s="371" t="s">
        <v>391</v>
      </c>
      <c r="HA276" s="369" t="s">
        <v>1726</v>
      </c>
      <c r="HB276" s="358">
        <v>0.32</v>
      </c>
      <c r="HC276" s="358">
        <v>0.48000000000000004</v>
      </c>
      <c r="HD276" s="356">
        <v>51.769999999999996</v>
      </c>
      <c r="HE276" s="356">
        <v>3.94</v>
      </c>
      <c r="HF276" s="356">
        <v>5.57</v>
      </c>
      <c r="HG276" s="356">
        <v>584.49</v>
      </c>
      <c r="HH276" s="358">
        <v>0.12999999999999998</v>
      </c>
      <c r="HI276" s="356">
        <v>5.61</v>
      </c>
      <c r="HJ276" s="356">
        <v>1.1800000000000002</v>
      </c>
      <c r="HK276" s="356">
        <v>4.1100000000000003</v>
      </c>
      <c r="HL276" s="356">
        <v>11.41</v>
      </c>
      <c r="HM276" s="358">
        <v>2.44</v>
      </c>
      <c r="HN276" s="357">
        <v>21.84</v>
      </c>
      <c r="HO276" s="5"/>
      <c r="HP276" s="17"/>
      <c r="HQ276" s="23"/>
      <c r="HR276" s="23"/>
      <c r="HS276" s="23"/>
      <c r="HT276" s="17"/>
      <c r="HU276" s="17"/>
      <c r="HV276" s="24"/>
      <c r="HW276" s="24"/>
      <c r="HX276" s="24"/>
      <c r="HY276" s="24"/>
      <c r="HZ276" s="24"/>
      <c r="IA276" s="24"/>
      <c r="IB276" s="24"/>
      <c r="IC276" s="24"/>
      <c r="ID276" s="24"/>
      <c r="IE276" s="24"/>
      <c r="IF276" s="24"/>
      <c r="IG276" s="24"/>
      <c r="IH276" s="24"/>
      <c r="II276" s="24"/>
      <c r="IJ276" s="24"/>
      <c r="IK276" s="24"/>
      <c r="IL276" s="24"/>
      <c r="IM276" s="24"/>
      <c r="IN276" s="25"/>
      <c r="IO276" s="25"/>
      <c r="IP276" s="294"/>
      <c r="IQ276" s="24"/>
      <c r="IR276" s="24"/>
      <c r="IS276" s="170"/>
      <c r="IT276" s="170"/>
      <c r="IU276" s="170"/>
      <c r="IV276" s="274"/>
      <c r="IW276" s="170"/>
      <c r="IX276" s="170"/>
      <c r="IY276"/>
      <c r="IZ276"/>
      <c r="JA276" s="170"/>
      <c r="JB276" s="170"/>
      <c r="JC276" s="170"/>
      <c r="JD276"/>
      <c r="JE276" s="170"/>
      <c r="JF276" s="276"/>
      <c r="JG276"/>
      <c r="JH276" s="170"/>
      <c r="JI276" s="170"/>
      <c r="JJ276"/>
      <c r="JK276"/>
      <c r="JL276"/>
      <c r="JM276" s="279"/>
      <c r="JN276"/>
      <c r="JO276"/>
      <c r="JP276"/>
      <c r="JQ276"/>
      <c r="JR276" s="170"/>
      <c r="JS276" s="170"/>
      <c r="JT276" s="170"/>
      <c r="JU276" s="170"/>
      <c r="JV276" s="170"/>
      <c r="JW276" s="170"/>
      <c r="JX276"/>
      <c r="JY276" s="170"/>
      <c r="JZ276" s="170"/>
      <c r="KA276" s="170"/>
      <c r="KB276" s="170"/>
      <c r="KC276" s="170"/>
      <c r="KD276" s="170"/>
      <c r="KE276"/>
    </row>
    <row r="277" spans="1:291" s="4" customFormat="1" x14ac:dyDescent="0.25">
      <c r="A277" s="311"/>
      <c r="B277" s="15" t="s">
        <v>1494</v>
      </c>
      <c r="C277" s="17" t="s">
        <v>380</v>
      </c>
      <c r="D277" s="26" t="s">
        <v>381</v>
      </c>
      <c r="E277" s="88">
        <v>44708</v>
      </c>
      <c r="F277" s="27">
        <v>44892</v>
      </c>
      <c r="G277" s="94">
        <f>DATEDIF(E277, F277, "m")</f>
        <v>6</v>
      </c>
      <c r="H277" s="16">
        <v>1</v>
      </c>
      <c r="I277" s="377"/>
      <c r="J277" s="20" t="s">
        <v>316</v>
      </c>
      <c r="K277" s="100"/>
      <c r="L277" s="121"/>
      <c r="N277" s="19"/>
      <c r="O277" s="22"/>
      <c r="P277" s="16"/>
      <c r="Q277" s="11"/>
      <c r="R277" s="11"/>
      <c r="S277" s="11"/>
      <c r="T277" s="145"/>
      <c r="U277" s="130"/>
      <c r="V277" s="130"/>
      <c r="W277" s="130"/>
      <c r="X277" s="131"/>
      <c r="Y277" s="129"/>
      <c r="Z277" s="132"/>
      <c r="AA277" s="129"/>
      <c r="AB277" s="133"/>
      <c r="AC277" s="134"/>
      <c r="AD277" s="135"/>
      <c r="AE277" s="136"/>
      <c r="AF277" s="220"/>
      <c r="AG277" s="220"/>
      <c r="AH277" s="220"/>
      <c r="AI277" s="220"/>
      <c r="AJ277" s="220"/>
      <c r="AK277" s="220"/>
      <c r="AL277" s="133"/>
      <c r="AM277" s="137"/>
      <c r="AN277" s="137"/>
      <c r="AO277" s="137"/>
      <c r="AP277" s="137"/>
      <c r="AQ277" s="137"/>
      <c r="AR277" s="137"/>
      <c r="AS277" s="137"/>
      <c r="AT277" s="137"/>
      <c r="AU277" s="137"/>
      <c r="AV277" s="137"/>
      <c r="AW277" s="137"/>
      <c r="AX277" s="137"/>
      <c r="AY277" s="137"/>
      <c r="AZ277" s="137"/>
      <c r="BA277" s="137"/>
      <c r="BB277" s="137"/>
      <c r="BC277" s="137"/>
      <c r="BD277" s="137"/>
      <c r="BE277" s="137"/>
      <c r="BF277" s="137"/>
      <c r="BG277" s="137"/>
      <c r="BH277" s="138"/>
      <c r="BI277" s="137"/>
      <c r="BJ277" s="137"/>
      <c r="BK277" s="137"/>
      <c r="BL277" s="137"/>
      <c r="BM277" s="139"/>
      <c r="BN277" s="137"/>
      <c r="BO277" s="137"/>
      <c r="BP277" s="137"/>
      <c r="BQ277" s="137"/>
      <c r="BR277" s="138"/>
      <c r="BS277" s="138"/>
      <c r="BT277" s="137"/>
      <c r="BU277" s="137"/>
      <c r="BV277" s="137"/>
      <c r="BW277" s="138"/>
      <c r="BX277" s="137"/>
      <c r="BY277" s="137"/>
      <c r="BZ277" s="138"/>
      <c r="CA277" s="138"/>
      <c r="CB277" s="137"/>
      <c r="CC277" s="137"/>
      <c r="CD277" s="186"/>
      <c r="CE277" s="186"/>
      <c r="CF277" s="186"/>
      <c r="CG277" s="186"/>
      <c r="CH277" s="137"/>
      <c r="CI277" s="137"/>
      <c r="CJ277" s="137"/>
      <c r="CK277" s="138"/>
      <c r="CL277" s="137"/>
      <c r="CM277" s="137"/>
      <c r="CN277" s="186"/>
      <c r="CO277" s="137"/>
      <c r="CP277" s="137"/>
      <c r="CQ277" s="137"/>
      <c r="CR277" s="137"/>
      <c r="CS277" s="137"/>
      <c r="CT277" s="137"/>
      <c r="CU277" s="137"/>
      <c r="CV277" s="137"/>
      <c r="CW277" s="137"/>
      <c r="CX277" s="186"/>
      <c r="CY277" s="133"/>
      <c r="CZ277" s="137"/>
      <c r="DA277" s="137"/>
      <c r="DB277" s="186"/>
      <c r="DC277" s="139"/>
      <c r="DD277" s="138"/>
      <c r="DE277" s="137"/>
      <c r="DF277" s="137"/>
      <c r="DG277" s="137"/>
      <c r="DH277" s="137"/>
      <c r="DI277" s="137"/>
      <c r="DJ277" s="186"/>
      <c r="DK277" s="137"/>
      <c r="DL277" s="137"/>
      <c r="DM277" s="137"/>
      <c r="DN277" s="137"/>
      <c r="DO277" s="137"/>
      <c r="DP277" s="137"/>
      <c r="DQ277" s="138"/>
      <c r="DR277" s="133"/>
      <c r="DS277" s="186"/>
      <c r="DT277" s="138"/>
      <c r="DU277" s="138"/>
      <c r="DV277" s="138"/>
      <c r="DW277" s="138"/>
      <c r="DX277" s="186"/>
      <c r="DY277" s="138"/>
      <c r="DZ277" s="138"/>
      <c r="EA277" s="137"/>
      <c r="EB277" s="137"/>
      <c r="EC277" s="137"/>
      <c r="ED277" s="137"/>
      <c r="EE277" s="137"/>
      <c r="EF277" s="186"/>
      <c r="EG277" s="137"/>
      <c r="EH277" s="137"/>
      <c r="EI277" s="137"/>
      <c r="EJ277" s="137"/>
      <c r="EK277" s="137"/>
      <c r="EL277" s="137"/>
      <c r="EM277" s="137"/>
      <c r="EN277" s="137"/>
      <c r="EO277" s="137"/>
      <c r="EP277" s="137"/>
      <c r="EQ277" s="137"/>
      <c r="ER277" s="137"/>
      <c r="ES277" s="137"/>
      <c r="ET277" s="137"/>
      <c r="EU277" s="137"/>
      <c r="EV277" s="137"/>
      <c r="EW277" s="137"/>
      <c r="EX277" s="137"/>
      <c r="EY277" s="137"/>
      <c r="EZ277" s="137"/>
      <c r="FA277" s="137"/>
      <c r="FB277" s="186"/>
      <c r="FC277" s="137"/>
      <c r="FD277" s="137"/>
      <c r="FE277" s="137"/>
      <c r="FF277" s="137"/>
      <c r="FG277" s="137"/>
      <c r="FH277" s="190"/>
      <c r="FI277" s="190"/>
      <c r="FJ277" s="5"/>
      <c r="GZ277" s="5"/>
      <c r="HO277" s="5" t="s">
        <v>387</v>
      </c>
      <c r="HP277" s="121">
        <v>66</v>
      </c>
      <c r="HQ277" s="27">
        <v>44708</v>
      </c>
      <c r="HR277" s="27"/>
      <c r="HS277" s="27">
        <v>44892</v>
      </c>
      <c r="HT277" s="121">
        <v>6</v>
      </c>
      <c r="HU277" s="121">
        <v>1</v>
      </c>
      <c r="HV277" s="28">
        <v>0</v>
      </c>
      <c r="HW277" s="28">
        <v>0</v>
      </c>
      <c r="HX277" s="28">
        <v>0</v>
      </c>
      <c r="HY277" s="28">
        <v>1</v>
      </c>
      <c r="HZ277" s="28">
        <v>0</v>
      </c>
      <c r="IA277" s="28">
        <v>0</v>
      </c>
      <c r="IB277" s="28">
        <v>0</v>
      </c>
      <c r="IC277" s="28">
        <v>0</v>
      </c>
      <c r="ID277" s="28">
        <v>0</v>
      </c>
      <c r="IE277" s="25" t="s">
        <v>69</v>
      </c>
      <c r="IF277" s="28">
        <v>1</v>
      </c>
      <c r="IG277" s="29"/>
      <c r="IH277" s="25" t="s">
        <v>369</v>
      </c>
      <c r="II277" s="28">
        <v>1</v>
      </c>
      <c r="IJ277" s="25" t="s">
        <v>79</v>
      </c>
      <c r="IK277" s="25" t="s">
        <v>80</v>
      </c>
      <c r="IL277" s="25"/>
      <c r="IM277" s="25">
        <v>0</v>
      </c>
      <c r="IN277" s="28">
        <v>0</v>
      </c>
      <c r="IO277" s="25"/>
      <c r="IP277" s="294"/>
      <c r="IQ277" s="24"/>
      <c r="IR277" s="24"/>
      <c r="IS277" s="170"/>
      <c r="IT277" s="170"/>
      <c r="IU277" s="170"/>
      <c r="IV277" s="274"/>
      <c r="IW277" s="170"/>
      <c r="IX277" s="170"/>
      <c r="IY277"/>
      <c r="IZ277"/>
      <c r="JA277" s="170"/>
      <c r="JB277" s="170"/>
      <c r="JC277" s="170"/>
      <c r="JD277"/>
      <c r="JE277" s="170"/>
      <c r="JF277" s="276"/>
      <c r="JG277"/>
      <c r="JH277" s="170"/>
      <c r="JI277" s="170"/>
      <c r="JJ277"/>
      <c r="JK277"/>
      <c r="JL277"/>
      <c r="JM277" s="279"/>
      <c r="JN277"/>
      <c r="JO277"/>
      <c r="JP277"/>
      <c r="JQ277"/>
      <c r="JR277" s="170"/>
      <c r="JS277" s="170"/>
      <c r="JT277" s="170"/>
      <c r="JU277" s="170"/>
      <c r="JV277" s="170"/>
      <c r="JW277" s="170"/>
      <c r="JX277"/>
      <c r="JY277" s="170"/>
      <c r="JZ277" s="170"/>
      <c r="KA277" s="170"/>
      <c r="KB277" s="170"/>
      <c r="KC277" s="170"/>
      <c r="KD277" s="170"/>
      <c r="KE277"/>
    </row>
    <row r="278" spans="1:291" s="4" customFormat="1" x14ac:dyDescent="0.25">
      <c r="A278" s="311"/>
      <c r="B278" s="15" t="s">
        <v>1494</v>
      </c>
      <c r="C278" s="17" t="s">
        <v>380</v>
      </c>
      <c r="D278" s="26" t="s">
        <v>381</v>
      </c>
      <c r="E278" s="88">
        <v>44708</v>
      </c>
      <c r="F278" s="27">
        <v>45078</v>
      </c>
      <c r="G278" s="94">
        <f>DATEDIF(E278, F278, "m")</f>
        <v>12</v>
      </c>
      <c r="H278" s="16">
        <v>1</v>
      </c>
      <c r="I278" s="377"/>
      <c r="J278" s="20" t="s">
        <v>316</v>
      </c>
      <c r="K278" s="100"/>
      <c r="L278" s="121"/>
      <c r="N278" s="19"/>
      <c r="O278" s="22"/>
      <c r="P278" s="16"/>
      <c r="Q278" s="11"/>
      <c r="R278" s="11"/>
      <c r="S278" s="11"/>
      <c r="T278" s="145"/>
      <c r="U278" s="130"/>
      <c r="V278" s="130"/>
      <c r="W278" s="130"/>
      <c r="X278" s="131"/>
      <c r="Y278" s="129"/>
      <c r="Z278" s="132"/>
      <c r="AA278" s="129"/>
      <c r="AB278" s="133"/>
      <c r="AC278" s="134"/>
      <c r="AD278" s="135"/>
      <c r="AE278" s="136"/>
      <c r="AF278" s="220"/>
      <c r="AG278" s="220"/>
      <c r="AH278" s="220"/>
      <c r="AI278" s="220"/>
      <c r="AJ278" s="220"/>
      <c r="AK278" s="220"/>
      <c r="AL278" s="133"/>
      <c r="AM278" s="137"/>
      <c r="AN278" s="137"/>
      <c r="AO278" s="137"/>
      <c r="AP278" s="137"/>
      <c r="AQ278" s="137"/>
      <c r="AR278" s="137"/>
      <c r="AS278" s="137"/>
      <c r="AT278" s="137"/>
      <c r="AU278" s="137"/>
      <c r="AV278" s="137"/>
      <c r="AW278" s="137"/>
      <c r="AX278" s="137"/>
      <c r="AY278" s="137"/>
      <c r="AZ278" s="137"/>
      <c r="BA278" s="137"/>
      <c r="BB278" s="137"/>
      <c r="BC278" s="137"/>
      <c r="BD278" s="137"/>
      <c r="BE278" s="137"/>
      <c r="BF278" s="137"/>
      <c r="BG278" s="137"/>
      <c r="BH278" s="138"/>
      <c r="BI278" s="137"/>
      <c r="BJ278" s="137"/>
      <c r="BK278" s="137"/>
      <c r="BL278" s="137"/>
      <c r="BM278" s="139"/>
      <c r="BN278" s="137"/>
      <c r="BO278" s="137"/>
      <c r="BP278" s="137"/>
      <c r="BQ278" s="137"/>
      <c r="BR278" s="138"/>
      <c r="BS278" s="138"/>
      <c r="BT278" s="137"/>
      <c r="BU278" s="137"/>
      <c r="BV278" s="137"/>
      <c r="BW278" s="138"/>
      <c r="BX278" s="137"/>
      <c r="BY278" s="137"/>
      <c r="BZ278" s="138"/>
      <c r="CA278" s="138"/>
      <c r="CB278" s="137"/>
      <c r="CC278" s="137"/>
      <c r="CD278" s="186"/>
      <c r="CE278" s="186"/>
      <c r="CF278" s="186"/>
      <c r="CG278" s="186"/>
      <c r="CH278" s="137"/>
      <c r="CI278" s="137"/>
      <c r="CJ278" s="137"/>
      <c r="CK278" s="138"/>
      <c r="CL278" s="137"/>
      <c r="CM278" s="137"/>
      <c r="CN278" s="186"/>
      <c r="CO278" s="137"/>
      <c r="CP278" s="137"/>
      <c r="CQ278" s="137"/>
      <c r="CR278" s="137"/>
      <c r="CS278" s="137"/>
      <c r="CT278" s="137"/>
      <c r="CU278" s="137"/>
      <c r="CV278" s="137"/>
      <c r="CW278" s="137"/>
      <c r="CX278" s="186"/>
      <c r="CY278" s="133"/>
      <c r="CZ278" s="137"/>
      <c r="DA278" s="137"/>
      <c r="DB278" s="186"/>
      <c r="DC278" s="139"/>
      <c r="DD278" s="138"/>
      <c r="DE278" s="137"/>
      <c r="DF278" s="137"/>
      <c r="DG278" s="137"/>
      <c r="DH278" s="137"/>
      <c r="DI278" s="137"/>
      <c r="DJ278" s="186"/>
      <c r="DK278" s="137"/>
      <c r="DL278" s="137"/>
      <c r="DM278" s="137"/>
      <c r="DN278" s="137"/>
      <c r="DO278" s="137"/>
      <c r="DP278" s="137"/>
      <c r="DQ278" s="138"/>
      <c r="DR278" s="133"/>
      <c r="DS278" s="186"/>
      <c r="DT278" s="138"/>
      <c r="DU278" s="138"/>
      <c r="DV278" s="138"/>
      <c r="DW278" s="138"/>
      <c r="DX278" s="186"/>
      <c r="DY278" s="138"/>
      <c r="DZ278" s="138"/>
      <c r="EA278" s="137"/>
      <c r="EB278" s="137"/>
      <c r="EC278" s="137"/>
      <c r="ED278" s="137"/>
      <c r="EE278" s="137"/>
      <c r="EF278" s="186"/>
      <c r="EG278" s="137"/>
      <c r="EH278" s="137"/>
      <c r="EI278" s="137"/>
      <c r="EJ278" s="137"/>
      <c r="EK278" s="137"/>
      <c r="EL278" s="137"/>
      <c r="EM278" s="137"/>
      <c r="EN278" s="137"/>
      <c r="EO278" s="137"/>
      <c r="EP278" s="137"/>
      <c r="EQ278" s="137"/>
      <c r="ER278" s="137"/>
      <c r="ES278" s="137"/>
      <c r="ET278" s="137"/>
      <c r="EU278" s="137"/>
      <c r="EV278" s="137"/>
      <c r="EW278" s="137"/>
      <c r="EX278" s="137"/>
      <c r="EY278" s="137"/>
      <c r="EZ278" s="137"/>
      <c r="FA278" s="137"/>
      <c r="FB278" s="186"/>
      <c r="FC278" s="137"/>
      <c r="FD278" s="137"/>
      <c r="FE278" s="137"/>
      <c r="FF278" s="137"/>
      <c r="FG278" s="137"/>
      <c r="FH278" s="190"/>
      <c r="FI278" s="190"/>
      <c r="FJ278" s="5"/>
      <c r="GZ278" s="5"/>
      <c r="HO278" s="5" t="s">
        <v>387</v>
      </c>
      <c r="HP278" s="121">
        <v>66</v>
      </c>
      <c r="HQ278" s="27">
        <v>44708</v>
      </c>
      <c r="HR278" s="27"/>
      <c r="HS278" s="27">
        <v>45078</v>
      </c>
      <c r="HT278" s="121">
        <v>12</v>
      </c>
      <c r="HU278" s="121">
        <v>1</v>
      </c>
      <c r="HV278" s="28">
        <v>0</v>
      </c>
      <c r="HW278" s="28">
        <v>0</v>
      </c>
      <c r="HX278" s="28">
        <v>0</v>
      </c>
      <c r="HY278" s="28">
        <v>1</v>
      </c>
      <c r="HZ278" s="28">
        <v>0</v>
      </c>
      <c r="IA278" s="28">
        <v>0</v>
      </c>
      <c r="IB278" s="28">
        <v>0</v>
      </c>
      <c r="IC278" s="28">
        <v>0</v>
      </c>
      <c r="ID278" s="28">
        <v>0</v>
      </c>
      <c r="IE278" s="25" t="s">
        <v>69</v>
      </c>
      <c r="IF278" s="28">
        <v>0</v>
      </c>
      <c r="IG278" s="29"/>
      <c r="IH278" s="25"/>
      <c r="II278" s="28">
        <v>1</v>
      </c>
      <c r="IJ278" s="25" t="s">
        <v>79</v>
      </c>
      <c r="IK278" s="25"/>
      <c r="IL278" s="25"/>
      <c r="IM278" s="25">
        <v>0</v>
      </c>
      <c r="IN278" s="28">
        <v>0</v>
      </c>
      <c r="IO278" s="25"/>
      <c r="IP278" s="294"/>
      <c r="IQ278" s="24"/>
      <c r="IR278" s="24"/>
      <c r="IS278" s="170"/>
      <c r="IT278" s="170"/>
      <c r="IU278" s="170"/>
      <c r="IV278" s="274"/>
      <c r="IW278" s="170"/>
      <c r="IX278" s="170"/>
      <c r="IY278"/>
      <c r="IZ278"/>
      <c r="JA278" s="170"/>
      <c r="JB278" s="170"/>
      <c r="JC278" s="170"/>
      <c r="JD278"/>
      <c r="JE278" s="170"/>
      <c r="JF278" s="276"/>
      <c r="JG278"/>
      <c r="JH278" s="170"/>
      <c r="JI278" s="170"/>
      <c r="JJ278"/>
      <c r="JK278"/>
      <c r="JL278"/>
      <c r="JM278" s="279"/>
      <c r="JN278"/>
      <c r="JO278"/>
      <c r="JP278"/>
      <c r="JQ278"/>
      <c r="JR278" s="170"/>
      <c r="JS278" s="170"/>
      <c r="JT278" s="170"/>
      <c r="JU278" s="170"/>
      <c r="JV278" s="170"/>
      <c r="JW278" s="170"/>
      <c r="JX278"/>
      <c r="JY278" s="170"/>
      <c r="JZ278" s="170"/>
      <c r="KA278" s="170"/>
      <c r="KB278" s="170"/>
      <c r="KC278" s="170"/>
      <c r="KD278" s="170"/>
      <c r="KE278"/>
    </row>
    <row r="279" spans="1:291" s="4" customFormat="1" x14ac:dyDescent="0.25">
      <c r="A279" s="311"/>
      <c r="B279" s="15" t="s">
        <v>1494</v>
      </c>
      <c r="C279" s="17" t="s">
        <v>380</v>
      </c>
      <c r="D279" s="26" t="s">
        <v>381</v>
      </c>
      <c r="E279" s="88">
        <v>44708</v>
      </c>
      <c r="F279" s="274">
        <v>45316</v>
      </c>
      <c r="G279" s="94">
        <f>DATEDIF(E279, F279, "m")</f>
        <v>19</v>
      </c>
      <c r="H279" s="16"/>
      <c r="I279" s="377"/>
      <c r="J279" s="20"/>
      <c r="K279" s="100"/>
      <c r="L279" s="121"/>
      <c r="N279" s="19"/>
      <c r="O279" s="22"/>
      <c r="P279" s="16"/>
      <c r="Q279" s="121"/>
      <c r="R279" s="121"/>
      <c r="S279" s="121"/>
      <c r="T279" s="145"/>
      <c r="U279" s="130"/>
      <c r="V279" s="130"/>
      <c r="W279" s="130"/>
      <c r="X279" s="131"/>
      <c r="Y279" s="129"/>
      <c r="Z279" s="132"/>
      <c r="AA279" s="129"/>
      <c r="AB279" s="133"/>
      <c r="AC279" s="134"/>
      <c r="AD279" s="135"/>
      <c r="AE279" s="136"/>
      <c r="AF279" s="220"/>
      <c r="AG279" s="220"/>
      <c r="AH279" s="220"/>
      <c r="AI279" s="220"/>
      <c r="AJ279" s="220"/>
      <c r="AK279" s="220"/>
      <c r="AL279" s="133"/>
      <c r="AM279" s="137"/>
      <c r="AN279" s="137"/>
      <c r="AO279" s="137"/>
      <c r="AP279" s="137"/>
      <c r="AQ279" s="137"/>
      <c r="AR279" s="137"/>
      <c r="AS279" s="137"/>
      <c r="AT279" s="137"/>
      <c r="AU279" s="137"/>
      <c r="AV279" s="137"/>
      <c r="AW279" s="137"/>
      <c r="AX279" s="137"/>
      <c r="AY279" s="137"/>
      <c r="AZ279" s="137"/>
      <c r="BA279" s="137"/>
      <c r="BB279" s="137"/>
      <c r="BC279" s="137"/>
      <c r="BD279" s="137"/>
      <c r="BE279" s="137"/>
      <c r="BF279" s="137"/>
      <c r="BG279" s="137"/>
      <c r="BH279" s="138"/>
      <c r="BI279" s="137"/>
      <c r="BJ279" s="137"/>
      <c r="BK279" s="137"/>
      <c r="BL279" s="137"/>
      <c r="BM279" s="139"/>
      <c r="BN279" s="137"/>
      <c r="BO279" s="137"/>
      <c r="BP279" s="137"/>
      <c r="BQ279" s="137"/>
      <c r="BR279" s="138"/>
      <c r="BS279" s="138"/>
      <c r="BT279" s="137"/>
      <c r="BU279" s="137"/>
      <c r="BV279" s="137"/>
      <c r="BW279" s="138"/>
      <c r="BX279" s="137"/>
      <c r="BY279" s="137"/>
      <c r="BZ279" s="138"/>
      <c r="CA279" s="138"/>
      <c r="CB279" s="137"/>
      <c r="CC279" s="137"/>
      <c r="CD279" s="186"/>
      <c r="CE279" s="186"/>
      <c r="CF279" s="186"/>
      <c r="CG279" s="186"/>
      <c r="CH279" s="137"/>
      <c r="CI279" s="137"/>
      <c r="CJ279" s="137"/>
      <c r="CK279" s="138"/>
      <c r="CL279" s="137"/>
      <c r="CM279" s="137"/>
      <c r="CN279" s="186"/>
      <c r="CO279" s="137"/>
      <c r="CP279" s="137"/>
      <c r="CQ279" s="137"/>
      <c r="CR279" s="137"/>
      <c r="CS279" s="137"/>
      <c r="CT279" s="137"/>
      <c r="CU279" s="137"/>
      <c r="CV279" s="137"/>
      <c r="CW279" s="137"/>
      <c r="CX279" s="186"/>
      <c r="CY279" s="133"/>
      <c r="CZ279" s="137"/>
      <c r="DA279" s="137"/>
      <c r="DB279" s="186"/>
      <c r="DC279" s="139"/>
      <c r="DD279" s="138"/>
      <c r="DE279" s="137"/>
      <c r="DF279" s="137"/>
      <c r="DG279" s="137"/>
      <c r="DH279" s="137"/>
      <c r="DI279" s="137"/>
      <c r="DJ279" s="186"/>
      <c r="DK279" s="137"/>
      <c r="DL279" s="137"/>
      <c r="DM279" s="137"/>
      <c r="DN279" s="137"/>
      <c r="DO279" s="137"/>
      <c r="DP279" s="137"/>
      <c r="DQ279" s="138"/>
      <c r="DR279" s="133"/>
      <c r="DS279" s="186"/>
      <c r="DT279" s="138"/>
      <c r="DU279" s="138"/>
      <c r="DV279" s="138"/>
      <c r="DW279" s="138"/>
      <c r="DX279" s="186"/>
      <c r="DY279" s="138"/>
      <c r="DZ279" s="138"/>
      <c r="EA279" s="137"/>
      <c r="EB279" s="137"/>
      <c r="EC279" s="137"/>
      <c r="ED279" s="137"/>
      <c r="EE279" s="137"/>
      <c r="EF279" s="186"/>
      <c r="EG279" s="137"/>
      <c r="EH279" s="137"/>
      <c r="EI279" s="137"/>
      <c r="EJ279" s="137"/>
      <c r="EK279" s="137"/>
      <c r="EL279" s="137"/>
      <c r="EM279" s="137"/>
      <c r="EN279" s="137"/>
      <c r="EO279" s="137"/>
      <c r="EP279" s="137"/>
      <c r="EQ279" s="137"/>
      <c r="ER279" s="137"/>
      <c r="ES279" s="137"/>
      <c r="ET279" s="137"/>
      <c r="EU279" s="137"/>
      <c r="EV279" s="137"/>
      <c r="EW279" s="137"/>
      <c r="EX279" s="137"/>
      <c r="EY279" s="137"/>
      <c r="EZ279" s="137"/>
      <c r="FA279" s="137"/>
      <c r="FB279" s="186"/>
      <c r="FC279" s="137"/>
      <c r="FD279" s="137"/>
      <c r="FE279" s="137"/>
      <c r="FF279" s="137"/>
      <c r="FG279" s="137"/>
      <c r="FH279" s="190"/>
      <c r="FI279" s="190"/>
      <c r="FJ279" s="5"/>
      <c r="GZ279" s="5"/>
      <c r="HO279" s="59" t="s">
        <v>387</v>
      </c>
      <c r="HP279" s="62">
        <v>66</v>
      </c>
      <c r="HQ279" s="274">
        <v>44708</v>
      </c>
      <c r="HR279" s="274"/>
      <c r="HS279" s="274">
        <v>45316</v>
      </c>
      <c r="HT279" s="170">
        <v>19</v>
      </c>
      <c r="HU279" s="170">
        <v>0</v>
      </c>
      <c r="HV279" s="170">
        <v>1</v>
      </c>
      <c r="HW279" s="170">
        <v>0</v>
      </c>
      <c r="HX279" s="170">
        <v>0</v>
      </c>
      <c r="HY279" s="170">
        <v>1</v>
      </c>
      <c r="HZ279" s="170">
        <v>0</v>
      </c>
      <c r="IA279" s="170">
        <v>0</v>
      </c>
      <c r="IB279" s="170">
        <v>1</v>
      </c>
      <c r="IC279" s="170">
        <v>1</v>
      </c>
      <c r="ID279" s="170">
        <v>1</v>
      </c>
      <c r="IE279" t="s">
        <v>62</v>
      </c>
      <c r="IF279" s="170">
        <v>1</v>
      </c>
      <c r="IG279" s="276"/>
      <c r="IH279" s="276"/>
      <c r="II279" t="s">
        <v>175</v>
      </c>
      <c r="IJ279" s="170">
        <v>1</v>
      </c>
      <c r="IK279" t="s">
        <v>79</v>
      </c>
      <c r="IL279" t="s">
        <v>80</v>
      </c>
      <c r="IM279"/>
      <c r="IN279" s="170">
        <v>0</v>
      </c>
      <c r="IO279" s="62">
        <v>1</v>
      </c>
      <c r="IP279" s="294"/>
      <c r="IQ279" s="24"/>
      <c r="IR279" s="24"/>
      <c r="IS279" s="170"/>
      <c r="IT279" s="170"/>
      <c r="IU279" s="170"/>
      <c r="IV279" s="274"/>
      <c r="IW279" s="170"/>
      <c r="IX279" s="170"/>
      <c r="IY279"/>
      <c r="IZ279"/>
      <c r="JA279" s="170"/>
      <c r="JB279" s="170"/>
      <c r="JC279" s="170"/>
      <c r="JD279"/>
      <c r="JE279" s="170"/>
      <c r="JF279" s="276"/>
      <c r="JG279"/>
      <c r="JH279" s="170"/>
      <c r="JI279" s="170"/>
      <c r="JJ279"/>
      <c r="JK279"/>
      <c r="JL279"/>
      <c r="JM279" s="279"/>
      <c r="JN279"/>
      <c r="JO279"/>
      <c r="JP279"/>
      <c r="JQ279"/>
      <c r="JR279" s="170"/>
      <c r="JS279" s="170"/>
      <c r="JT279" s="170"/>
      <c r="JU279" s="170"/>
      <c r="JV279" s="170"/>
      <c r="JW279" s="170"/>
      <c r="JX279"/>
      <c r="JY279" s="170"/>
      <c r="JZ279" s="170"/>
      <c r="KA279" s="170"/>
      <c r="KB279" s="170"/>
      <c r="KC279" s="170"/>
      <c r="KD279" s="170"/>
      <c r="KE279"/>
    </row>
    <row r="280" spans="1:291" s="4" customFormat="1" x14ac:dyDescent="0.25">
      <c r="A280" s="311"/>
      <c r="B280" s="15"/>
      <c r="C280" s="17"/>
      <c r="D280" s="26"/>
      <c r="E280" s="90"/>
      <c r="G280" s="94"/>
      <c r="H280" s="16"/>
      <c r="I280" s="377"/>
      <c r="J280" s="20"/>
      <c r="K280" s="100"/>
      <c r="L280" s="85"/>
      <c r="N280" s="19"/>
      <c r="O280" s="22"/>
      <c r="P280" s="16"/>
      <c r="Q280" s="11"/>
      <c r="R280" s="11"/>
      <c r="S280" s="11"/>
      <c r="T280" s="145"/>
      <c r="U280" s="130"/>
      <c r="V280" s="130"/>
      <c r="W280" s="130"/>
      <c r="X280" s="131"/>
      <c r="Y280" s="129"/>
      <c r="Z280" s="132"/>
      <c r="AA280" s="129"/>
      <c r="AB280" s="133"/>
      <c r="AC280" s="134"/>
      <c r="AD280" s="135"/>
      <c r="AE280" s="136"/>
      <c r="AF280" s="133"/>
      <c r="AG280" s="133"/>
      <c r="AH280" s="133"/>
      <c r="AI280" s="133"/>
      <c r="AJ280" s="133"/>
      <c r="AK280" s="133"/>
      <c r="AL280" s="133"/>
      <c r="AM280" s="137"/>
      <c r="AN280" s="137"/>
      <c r="AO280" s="137"/>
      <c r="AP280" s="137"/>
      <c r="AQ280" s="137"/>
      <c r="AR280" s="137"/>
      <c r="AS280" s="137"/>
      <c r="AT280" s="137"/>
      <c r="AU280" s="137"/>
      <c r="AV280" s="137"/>
      <c r="AW280" s="137"/>
      <c r="AX280" s="137"/>
      <c r="AY280" s="137"/>
      <c r="AZ280" s="137"/>
      <c r="BA280" s="137"/>
      <c r="BB280" s="137"/>
      <c r="BC280" s="137"/>
      <c r="BD280" s="137"/>
      <c r="BE280" s="137"/>
      <c r="BF280" s="137"/>
      <c r="BG280" s="137"/>
      <c r="BH280" s="138"/>
      <c r="BI280" s="137"/>
      <c r="BJ280" s="137"/>
      <c r="BK280" s="137"/>
      <c r="BL280" s="137"/>
      <c r="BM280" s="139"/>
      <c r="BN280" s="137"/>
      <c r="BO280" s="137"/>
      <c r="BP280" s="137"/>
      <c r="BQ280" s="137"/>
      <c r="BR280" s="138"/>
      <c r="BS280" s="138"/>
      <c r="BT280" s="137"/>
      <c r="BU280" s="137"/>
      <c r="BV280" s="137"/>
      <c r="BW280" s="138"/>
      <c r="BX280" s="137"/>
      <c r="BY280" s="137"/>
      <c r="BZ280" s="138"/>
      <c r="CA280" s="138"/>
      <c r="CB280" s="137"/>
      <c r="CC280" s="137"/>
      <c r="CD280" s="186"/>
      <c r="CE280" s="186"/>
      <c r="CF280" s="186"/>
      <c r="CG280" s="186"/>
      <c r="CH280" s="137"/>
      <c r="CI280" s="137"/>
      <c r="CJ280" s="137"/>
      <c r="CK280" s="138"/>
      <c r="CL280" s="137"/>
      <c r="CM280" s="137"/>
      <c r="CN280" s="186"/>
      <c r="CO280" s="137"/>
      <c r="CP280" s="137"/>
      <c r="CQ280" s="137"/>
      <c r="CR280" s="137"/>
      <c r="CS280" s="137"/>
      <c r="CT280" s="137"/>
      <c r="CU280" s="137"/>
      <c r="CV280" s="137"/>
      <c r="CW280" s="137"/>
      <c r="CX280" s="186"/>
      <c r="CY280" s="133"/>
      <c r="CZ280" s="137"/>
      <c r="DA280" s="137"/>
      <c r="DB280" s="186"/>
      <c r="DC280" s="139"/>
      <c r="DD280" s="138"/>
      <c r="DE280" s="137"/>
      <c r="DF280" s="137"/>
      <c r="DG280" s="137"/>
      <c r="DH280" s="137"/>
      <c r="DI280" s="137"/>
      <c r="DJ280" s="186"/>
      <c r="DK280" s="137"/>
      <c r="DL280" s="137"/>
      <c r="DM280" s="137"/>
      <c r="DN280" s="137"/>
      <c r="DO280" s="137"/>
      <c r="DP280" s="137"/>
      <c r="DQ280" s="138"/>
      <c r="DR280" s="133"/>
      <c r="DS280" s="186"/>
      <c r="DT280" s="138"/>
      <c r="DU280" s="138"/>
      <c r="DV280" s="138"/>
      <c r="DW280" s="138"/>
      <c r="DX280" s="186"/>
      <c r="DY280" s="138"/>
      <c r="DZ280" s="138"/>
      <c r="EA280" s="137"/>
      <c r="EB280" s="137"/>
      <c r="EC280" s="137"/>
      <c r="ED280" s="137"/>
      <c r="EE280" s="137"/>
      <c r="EF280" s="186"/>
      <c r="EG280" s="137"/>
      <c r="EH280" s="137"/>
      <c r="EI280" s="137"/>
      <c r="EJ280" s="137"/>
      <c r="EK280" s="137"/>
      <c r="EL280" s="137"/>
      <c r="EM280" s="137"/>
      <c r="EN280" s="137"/>
      <c r="EO280" s="137"/>
      <c r="EP280" s="137"/>
      <c r="EQ280" s="137"/>
      <c r="ER280" s="137"/>
      <c r="ES280" s="137"/>
      <c r="ET280" s="137"/>
      <c r="EU280" s="137"/>
      <c r="EV280" s="137"/>
      <c r="EW280" s="137"/>
      <c r="EX280" s="137"/>
      <c r="EY280" s="137"/>
      <c r="EZ280" s="137"/>
      <c r="FA280" s="137"/>
      <c r="FB280" s="186"/>
      <c r="FC280" s="137"/>
      <c r="FD280" s="137"/>
      <c r="FE280" s="137"/>
      <c r="FF280" s="137"/>
      <c r="FG280" s="137"/>
      <c r="FH280" s="190"/>
      <c r="FI280" s="190"/>
      <c r="FJ280" s="5"/>
      <c r="GZ280" s="5"/>
      <c r="HO280" s="5"/>
      <c r="HP280" s="121"/>
      <c r="HQ280" s="27"/>
      <c r="HR280" s="27"/>
      <c r="HS280" s="27"/>
      <c r="HT280" s="121"/>
      <c r="HU280" s="121"/>
      <c r="HV280" s="28"/>
      <c r="HW280" s="28"/>
      <c r="HX280" s="28"/>
      <c r="HY280" s="28"/>
      <c r="HZ280" s="28"/>
      <c r="IA280" s="28"/>
      <c r="IB280" s="28"/>
      <c r="IC280" s="28"/>
      <c r="ID280" s="28"/>
      <c r="IE280" s="25"/>
      <c r="IF280" s="28"/>
      <c r="IG280" s="29"/>
      <c r="IH280" s="25"/>
      <c r="II280" s="28"/>
      <c r="IJ280" s="25"/>
      <c r="IK280" s="25"/>
      <c r="IL280" s="25"/>
      <c r="IM280" s="25"/>
      <c r="IN280" s="28"/>
      <c r="IO280" s="25"/>
      <c r="IP280" s="294"/>
      <c r="IQ280" s="24"/>
      <c r="IR280" s="24"/>
      <c r="IS280" s="170"/>
      <c r="IT280" s="170"/>
      <c r="IU280" s="170"/>
      <c r="IV280" s="274"/>
      <c r="IW280" s="170"/>
      <c r="IX280" s="170"/>
      <c r="IY280"/>
      <c r="IZ280"/>
      <c r="JA280" s="170"/>
      <c r="JB280" s="170"/>
      <c r="JC280" s="170"/>
      <c r="JD280"/>
      <c r="JE280" s="170"/>
      <c r="JF280" s="276"/>
      <c r="JG280"/>
      <c r="JH280" s="170"/>
      <c r="JI280" s="170"/>
      <c r="JJ280"/>
      <c r="JK280"/>
      <c r="JL280"/>
      <c r="JM280" s="279"/>
      <c r="JN280"/>
      <c r="JO280"/>
      <c r="JP280"/>
      <c r="JQ280"/>
      <c r="JR280" s="170"/>
      <c r="JS280" s="170"/>
      <c r="JT280" s="170"/>
      <c r="JU280" s="170"/>
      <c r="JV280" s="170"/>
      <c r="JW280" s="170"/>
      <c r="JX280"/>
      <c r="JY280" s="170"/>
      <c r="JZ280" s="170"/>
      <c r="KA280" s="170"/>
      <c r="KB280" s="170"/>
      <c r="KC280" s="170"/>
      <c r="KD280" s="170"/>
      <c r="KE280"/>
    </row>
    <row r="281" spans="1:291" s="4" customFormat="1" x14ac:dyDescent="0.25">
      <c r="A281" s="311"/>
      <c r="B281" s="15" t="s">
        <v>1496</v>
      </c>
      <c r="C281" s="17" t="s">
        <v>392</v>
      </c>
      <c r="D281" s="26" t="s">
        <v>393</v>
      </c>
      <c r="E281" s="88">
        <v>44469</v>
      </c>
      <c r="F281" s="27">
        <v>44651</v>
      </c>
      <c r="G281" s="94">
        <f>DATEDIF(E281, F281, "m")</f>
        <v>6</v>
      </c>
      <c r="H281" s="16">
        <v>1</v>
      </c>
      <c r="I281" s="377">
        <v>0</v>
      </c>
      <c r="J281" s="20">
        <v>44651</v>
      </c>
      <c r="K281" s="100">
        <f t="shared" ref="K281:K288" si="22">DATEDIF(E281, J281, "m")</f>
        <v>6</v>
      </c>
      <c r="L281" s="121">
        <v>1</v>
      </c>
      <c r="M281" s="4" t="s">
        <v>394</v>
      </c>
      <c r="N281" s="19"/>
      <c r="O281" s="22">
        <v>2</v>
      </c>
      <c r="P281" s="16">
        <v>3</v>
      </c>
      <c r="Q281" s="121"/>
      <c r="R281" s="11"/>
      <c r="S281" s="11"/>
      <c r="T281" s="145">
        <v>17150</v>
      </c>
      <c r="U281" s="130" t="s">
        <v>395</v>
      </c>
      <c r="V281" s="130" t="s">
        <v>395</v>
      </c>
      <c r="W281" s="130" t="s">
        <v>1052</v>
      </c>
      <c r="X281" s="131">
        <v>5909241646</v>
      </c>
      <c r="Y281" s="129">
        <f ca="1">ROUNDDOWN(YEARFRAC(DATE(IF(VALUE(LEFT(X281,2))&lt;VALUE(RIGHT(YEAR(TODAY()),2)),"20","19")&amp;LEFT(X281,2),IF(VALUE(MID(X281,3,1))&gt;4,MID(X281,3,2)-50,MID(X281,3,2)),MID(X281,5,2)),Z281,1),0)</f>
        <v>62</v>
      </c>
      <c r="Z281" s="132">
        <v>44651</v>
      </c>
      <c r="AA281" s="129" t="e">
        <f>COUNTIFS(#REF!,X281)</f>
        <v>#REF!</v>
      </c>
      <c r="AB281" s="133">
        <f>DATEDIF(_xlfn.MINIFS(Z:Z,X:X,X281), Z281,  "m")</f>
        <v>0</v>
      </c>
      <c r="AC281" s="134" t="s">
        <v>53</v>
      </c>
      <c r="AD281" s="135" t="s">
        <v>1022</v>
      </c>
      <c r="AE281" s="203" t="s">
        <v>1344</v>
      </c>
      <c r="AF281" s="185">
        <v>22.9</v>
      </c>
      <c r="AG281" s="185">
        <v>10.5</v>
      </c>
      <c r="AH281" s="185">
        <v>65.599999999999994</v>
      </c>
      <c r="AI281" s="185">
        <v>0.7</v>
      </c>
      <c r="AJ281" s="185">
        <v>0.3</v>
      </c>
      <c r="AK281" s="185">
        <v>7.35</v>
      </c>
      <c r="AL281" s="133">
        <v>15.3</v>
      </c>
      <c r="AM281" s="137">
        <v>66.8</v>
      </c>
      <c r="AN281" s="137">
        <v>47.7</v>
      </c>
      <c r="AO281" s="137">
        <v>52.3</v>
      </c>
      <c r="AP281" s="137">
        <f>AN281/AO281</f>
        <v>0.91204588910133855</v>
      </c>
      <c r="AQ281" s="137">
        <v>8.4499999999999993</v>
      </c>
      <c r="AR281" s="137">
        <v>2.58</v>
      </c>
      <c r="AS281" s="137">
        <v>1.8</v>
      </c>
      <c r="AT281" s="137">
        <v>49.6</v>
      </c>
      <c r="AU281" s="137">
        <v>23.5</v>
      </c>
      <c r="AV281" s="137">
        <v>4.3899999999999997</v>
      </c>
      <c r="AW281" s="137">
        <v>36.200000000000003</v>
      </c>
      <c r="AX281" s="137">
        <v>32.1</v>
      </c>
      <c r="AY281" s="137">
        <v>27.7</v>
      </c>
      <c r="AZ281" s="137">
        <v>3.96</v>
      </c>
      <c r="BA281" s="137">
        <v>33.700000000000003</v>
      </c>
      <c r="BB281" s="137">
        <v>14</v>
      </c>
      <c r="BC281" s="137">
        <v>36.5</v>
      </c>
      <c r="BD281" s="137">
        <v>0.2</v>
      </c>
      <c r="BE281" s="137">
        <v>14.6</v>
      </c>
      <c r="BF281" s="137">
        <f>DL281+DN281</f>
        <v>16.643000000000001</v>
      </c>
      <c r="BG281" s="137">
        <v>9.34</v>
      </c>
      <c r="BH281" s="138">
        <v>4438</v>
      </c>
      <c r="BI281" s="137">
        <v>16.3</v>
      </c>
      <c r="BJ281" s="137">
        <v>18.399999999999999</v>
      </c>
      <c r="BK281" s="137">
        <v>37.799999999999997</v>
      </c>
      <c r="BL281" s="137">
        <v>59.5</v>
      </c>
      <c r="BM281" s="139">
        <v>1.9E-2</v>
      </c>
      <c r="BN281" s="137">
        <v>4.9000000000000004</v>
      </c>
      <c r="BO281" s="137">
        <v>92.53</v>
      </c>
      <c r="BP281" s="137">
        <v>5.08</v>
      </c>
      <c r="BQ281" s="137">
        <v>2.42</v>
      </c>
      <c r="BR281" s="138">
        <v>3881</v>
      </c>
      <c r="BS281" s="138">
        <f>CY281/9</f>
        <v>1912.6666666666667</v>
      </c>
      <c r="BT281" s="137">
        <v>25.1</v>
      </c>
      <c r="BU281" s="137">
        <v>19.5</v>
      </c>
      <c r="BV281" s="137">
        <v>78.5</v>
      </c>
      <c r="BW281" s="138">
        <v>4100</v>
      </c>
      <c r="BX281" s="137">
        <v>10.5</v>
      </c>
      <c r="BY281" s="137">
        <v>63.7</v>
      </c>
      <c r="BZ281" s="138">
        <v>3663</v>
      </c>
      <c r="CA281" s="138">
        <v>11515</v>
      </c>
      <c r="CB281" s="137">
        <v>1.1000000000000001</v>
      </c>
      <c r="CC281" s="137">
        <v>0.22</v>
      </c>
      <c r="CD281" s="186" t="s">
        <v>1275</v>
      </c>
      <c r="CE281" s="186">
        <f>AL281+BN281+BV281+CC281+CB281</f>
        <v>100.02</v>
      </c>
      <c r="CF281" s="186" t="s">
        <v>1275</v>
      </c>
      <c r="CG281" s="186">
        <f>AM281+BI281+BE281+(DC281*100/AL281)+(CC281*100/AL281)</f>
        <v>99.255555555555546</v>
      </c>
      <c r="CH281" s="137">
        <v>1.94</v>
      </c>
      <c r="CI281" s="137">
        <f>CH281*100/AM281</f>
        <v>2.9041916167664672</v>
      </c>
      <c r="CJ281" s="137">
        <v>24.8</v>
      </c>
      <c r="CK281" s="138">
        <f>CJ281*BI281*AL281*AK281/1000</f>
        <v>45.458809200000005</v>
      </c>
      <c r="CL281" s="137">
        <v>9.26</v>
      </c>
      <c r="CM281" s="137">
        <v>45.5</v>
      </c>
      <c r="CN281" s="186" t="s">
        <v>1275</v>
      </c>
      <c r="CO281" s="137">
        <v>0.14000000000000001</v>
      </c>
      <c r="CP281" s="137">
        <v>2.7</v>
      </c>
      <c r="CQ281" s="137">
        <v>10.6</v>
      </c>
      <c r="CR281" s="137">
        <v>52.2</v>
      </c>
      <c r="CS281" s="137">
        <v>17.5</v>
      </c>
      <c r="CT281" s="137">
        <v>19.7</v>
      </c>
      <c r="CU281" s="137">
        <v>48.6</v>
      </c>
      <c r="CV281" s="137">
        <v>1.73</v>
      </c>
      <c r="CW281" s="137"/>
      <c r="CX281" s="186" t="s">
        <v>1275</v>
      </c>
      <c r="CY281" s="133">
        <v>17214</v>
      </c>
      <c r="CZ281" s="137">
        <v>1.7</v>
      </c>
      <c r="DA281" s="137">
        <v>1.49</v>
      </c>
      <c r="DB281" s="186" t="s">
        <v>1275</v>
      </c>
      <c r="DC281" s="139">
        <v>1.7999999999999999E-2</v>
      </c>
      <c r="DD281" s="138">
        <v>11135</v>
      </c>
      <c r="DE281" s="137">
        <v>3.81</v>
      </c>
      <c r="DF281" s="137">
        <v>27.8</v>
      </c>
      <c r="DG281" s="137">
        <v>0.49</v>
      </c>
      <c r="DH281" s="137">
        <f>DG281-CC281</f>
        <v>0.27</v>
      </c>
      <c r="DI281" s="137">
        <v>56.4</v>
      </c>
      <c r="DJ281" s="186" t="s">
        <v>1275</v>
      </c>
      <c r="DK281" s="137">
        <v>4.2999999999999997E-2</v>
      </c>
      <c r="DL281" s="137">
        <v>16.600000000000001</v>
      </c>
      <c r="DM281" s="137">
        <v>83.3</v>
      </c>
      <c r="DN281" s="137">
        <v>4.2999999999999997E-2</v>
      </c>
      <c r="DO281" s="137">
        <v>12.1</v>
      </c>
      <c r="DP281" s="137">
        <v>99.7</v>
      </c>
      <c r="DQ281" s="138">
        <v>1147.3</v>
      </c>
      <c r="DR281" s="133"/>
      <c r="DS281" s="186" t="s">
        <v>1275</v>
      </c>
      <c r="DT281" s="133">
        <f>DU281*2</f>
        <v>5724</v>
      </c>
      <c r="DU281" s="138">
        <v>2862</v>
      </c>
      <c r="DV281" s="138">
        <v>656</v>
      </c>
      <c r="DW281" s="138">
        <v>201</v>
      </c>
      <c r="DX281" s="186" t="s">
        <v>1275</v>
      </c>
      <c r="DY281" s="138">
        <f>AK281*AN281*AM281*AL281/1000</f>
        <v>358.32211380000001</v>
      </c>
      <c r="DZ281" s="138">
        <f>AK281*AM281*AO281*AL281/1000</f>
        <v>392.87728619999996</v>
      </c>
      <c r="EA281" s="137"/>
      <c r="EB281" s="137"/>
      <c r="EC281" s="137"/>
      <c r="ED281" s="137"/>
      <c r="EE281" s="137"/>
      <c r="EF281" s="186" t="s">
        <v>1275</v>
      </c>
      <c r="EG281" s="137" t="s">
        <v>1023</v>
      </c>
      <c r="EH281" s="137" t="s">
        <v>1023</v>
      </c>
      <c r="EI281" s="137" t="s">
        <v>1023</v>
      </c>
      <c r="EJ281" s="137" t="s">
        <v>1023</v>
      </c>
      <c r="EK281" s="137" t="s">
        <v>1023</v>
      </c>
      <c r="EL281" s="137" t="s">
        <v>1023</v>
      </c>
      <c r="EM281" s="137" t="s">
        <v>1023</v>
      </c>
      <c r="EN281" s="137" t="s">
        <v>1023</v>
      </c>
      <c r="EO281" s="137" t="s">
        <v>1023</v>
      </c>
      <c r="EP281" s="137" t="s">
        <v>1023</v>
      </c>
      <c r="EQ281" s="137" t="s">
        <v>1023</v>
      </c>
      <c r="ER281" s="137" t="s">
        <v>1023</v>
      </c>
      <c r="ES281" s="137" t="s">
        <v>1023</v>
      </c>
      <c r="ET281" s="137" t="s">
        <v>1023</v>
      </c>
      <c r="EU281" s="137" t="s">
        <v>1023</v>
      </c>
      <c r="EV281" s="137" t="s">
        <v>1023</v>
      </c>
      <c r="EW281" s="137" t="s">
        <v>1023</v>
      </c>
      <c r="EX281" s="137" t="s">
        <v>1023</v>
      </c>
      <c r="EY281" s="137" t="s">
        <v>1023</v>
      </c>
      <c r="EZ281" s="137" t="s">
        <v>1023</v>
      </c>
      <c r="FA281" s="137" t="s">
        <v>1023</v>
      </c>
      <c r="FB281" s="186" t="s">
        <v>1275</v>
      </c>
      <c r="FC281" s="137"/>
      <c r="FD281" s="137"/>
      <c r="FE281" s="137"/>
      <c r="FF281" s="137"/>
      <c r="FG281" s="137"/>
      <c r="FH281" s="190"/>
      <c r="FI281" s="190"/>
      <c r="FJ281" s="372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 s="371" t="s">
        <v>394</v>
      </c>
      <c r="HA281" s="369" t="s">
        <v>1727</v>
      </c>
      <c r="HB281" s="358">
        <v>0</v>
      </c>
      <c r="HC281" s="356">
        <v>4.45</v>
      </c>
      <c r="HD281" s="356">
        <v>179.51</v>
      </c>
      <c r="HE281" s="356">
        <v>3</v>
      </c>
      <c r="HF281" s="356">
        <v>5.57</v>
      </c>
      <c r="HG281" s="356">
        <v>156.94</v>
      </c>
      <c r="HH281" s="356">
        <v>2.19</v>
      </c>
      <c r="HI281" s="356">
        <v>9.0900000000000016</v>
      </c>
      <c r="HJ281" s="356">
        <v>7.64</v>
      </c>
      <c r="HK281" s="356">
        <v>3.58</v>
      </c>
      <c r="HL281" s="356">
        <v>1.26</v>
      </c>
      <c r="HM281" s="356">
        <v>3.12</v>
      </c>
      <c r="HN281" s="357">
        <v>31.52</v>
      </c>
      <c r="HO281" s="5" t="s">
        <v>395</v>
      </c>
      <c r="HP281" s="121">
        <v>62</v>
      </c>
      <c r="HQ281" s="27">
        <v>44469</v>
      </c>
      <c r="HR281" s="27"/>
      <c r="HS281" s="27">
        <v>44651</v>
      </c>
      <c r="HT281" s="121">
        <v>6</v>
      </c>
      <c r="HU281" s="121">
        <v>1</v>
      </c>
      <c r="HV281" s="28">
        <v>0</v>
      </c>
      <c r="HW281" s="28">
        <v>0</v>
      </c>
      <c r="HX281" s="28">
        <v>0</v>
      </c>
      <c r="HY281" s="28">
        <v>1</v>
      </c>
      <c r="HZ281" s="28">
        <v>0</v>
      </c>
      <c r="IA281" s="28">
        <v>0</v>
      </c>
      <c r="IB281" s="28"/>
      <c r="IC281" s="28">
        <v>0</v>
      </c>
      <c r="ID281" s="28">
        <v>0</v>
      </c>
      <c r="IE281" s="25" t="s">
        <v>69</v>
      </c>
      <c r="IF281" s="28">
        <v>0</v>
      </c>
      <c r="IG281" s="29"/>
      <c r="IH281" s="25"/>
      <c r="II281" s="28">
        <v>1</v>
      </c>
      <c r="IJ281" s="25" t="s">
        <v>79</v>
      </c>
      <c r="IK281" s="25" t="s">
        <v>80</v>
      </c>
      <c r="IL281" s="25"/>
      <c r="IM281" s="25">
        <v>1</v>
      </c>
      <c r="IN281" s="28">
        <v>1</v>
      </c>
      <c r="IO281" s="25"/>
      <c r="IP281" s="294" t="s">
        <v>1496</v>
      </c>
      <c r="IQ281" s="24" t="s">
        <v>395</v>
      </c>
      <c r="IR281" s="24" t="s">
        <v>1052</v>
      </c>
      <c r="IS281" s="170" t="s">
        <v>55</v>
      </c>
      <c r="IT281" s="170">
        <v>1</v>
      </c>
      <c r="IU281"/>
      <c r="IV281" s="274">
        <v>44469</v>
      </c>
      <c r="IW281" s="170">
        <v>1959</v>
      </c>
      <c r="IX281" s="170">
        <v>2021</v>
      </c>
      <c r="IY281"/>
      <c r="IZ281"/>
      <c r="JA281" s="170">
        <v>62</v>
      </c>
      <c r="JB281" s="170"/>
      <c r="JC281" s="170" t="s">
        <v>1407</v>
      </c>
      <c r="JD281"/>
      <c r="JE281" s="170">
        <v>1</v>
      </c>
      <c r="JF281" s="276" t="s">
        <v>405</v>
      </c>
      <c r="JG281"/>
      <c r="JH281" s="170">
        <v>1</v>
      </c>
      <c r="JI281"/>
      <c r="JJ281"/>
      <c r="JK281" t="s">
        <v>1431</v>
      </c>
      <c r="JL281"/>
      <c r="JM281" s="279"/>
      <c r="JN281" t="s">
        <v>1411</v>
      </c>
      <c r="JO281" t="s">
        <v>1411</v>
      </c>
      <c r="JP281" t="s">
        <v>1412</v>
      </c>
      <c r="JQ281" t="s">
        <v>1415</v>
      </c>
      <c r="JR281" s="170">
        <v>0</v>
      </c>
      <c r="JS281" s="170">
        <v>1</v>
      </c>
      <c r="JT281" s="170">
        <v>0</v>
      </c>
      <c r="JU281" s="170">
        <v>1</v>
      </c>
      <c r="JV281" s="170">
        <v>0</v>
      </c>
      <c r="JW281" s="170">
        <v>0</v>
      </c>
      <c r="JX281"/>
      <c r="JY281" s="170">
        <v>1</v>
      </c>
      <c r="JZ281" s="170">
        <v>0</v>
      </c>
      <c r="KA281" s="170">
        <v>0</v>
      </c>
      <c r="KB281" s="170">
        <v>0</v>
      </c>
      <c r="KC281" s="170">
        <v>0</v>
      </c>
      <c r="KD281" s="170"/>
      <c r="KE281"/>
    </row>
    <row r="282" spans="1:291" s="4" customFormat="1" x14ac:dyDescent="0.25">
      <c r="A282" s="311"/>
      <c r="B282" s="15" t="s">
        <v>1496</v>
      </c>
      <c r="C282" s="17" t="s">
        <v>392</v>
      </c>
      <c r="D282" s="26" t="s">
        <v>393</v>
      </c>
      <c r="E282" s="88">
        <v>44469</v>
      </c>
      <c r="F282" s="23"/>
      <c r="G282" s="94"/>
      <c r="H282" s="51"/>
      <c r="I282" s="377">
        <v>0</v>
      </c>
      <c r="J282" s="20">
        <v>44651</v>
      </c>
      <c r="K282" s="100">
        <f t="shared" si="22"/>
        <v>6</v>
      </c>
      <c r="L282" s="121">
        <v>2</v>
      </c>
      <c r="M282" s="4" t="s">
        <v>396</v>
      </c>
      <c r="N282" s="19"/>
      <c r="O282" s="22"/>
      <c r="P282" s="16"/>
      <c r="Q282" s="121"/>
      <c r="R282" s="11"/>
      <c r="S282" s="11">
        <v>10</v>
      </c>
      <c r="T282" s="145"/>
      <c r="U282" s="130"/>
      <c r="V282" s="130"/>
      <c r="W282" s="130"/>
      <c r="X282" s="131"/>
      <c r="Y282" s="129"/>
      <c r="Z282" s="132"/>
      <c r="AA282" s="129"/>
      <c r="AB282" s="133"/>
      <c r="AC282" s="134"/>
      <c r="AD282" s="135"/>
      <c r="AE282" s="203"/>
      <c r="AF282" s="220"/>
      <c r="AG282" s="220"/>
      <c r="AH282" s="220"/>
      <c r="AI282" s="220"/>
      <c r="AJ282" s="220"/>
      <c r="AK282" s="220"/>
      <c r="AL282" s="133"/>
      <c r="AM282" s="137"/>
      <c r="AN282" s="137"/>
      <c r="AO282" s="137"/>
      <c r="AP282" s="137"/>
      <c r="AQ282" s="137"/>
      <c r="AR282" s="137"/>
      <c r="AS282" s="137"/>
      <c r="AT282" s="137"/>
      <c r="AU282" s="137"/>
      <c r="AV282" s="137"/>
      <c r="AW282" s="137"/>
      <c r="AX282" s="137"/>
      <c r="AY282" s="137"/>
      <c r="AZ282" s="137"/>
      <c r="BA282" s="137"/>
      <c r="BB282" s="137"/>
      <c r="BC282" s="137"/>
      <c r="BD282" s="137"/>
      <c r="BE282" s="137"/>
      <c r="BF282" s="137"/>
      <c r="BG282" s="137"/>
      <c r="BH282" s="138"/>
      <c r="BI282" s="137"/>
      <c r="BJ282" s="137"/>
      <c r="BK282" s="137"/>
      <c r="BL282" s="137"/>
      <c r="BM282" s="139"/>
      <c r="BN282" s="137"/>
      <c r="BO282" s="137"/>
      <c r="BP282" s="137"/>
      <c r="BQ282" s="137"/>
      <c r="BR282" s="138"/>
      <c r="BS282" s="138"/>
      <c r="BT282" s="137"/>
      <c r="BU282" s="137"/>
      <c r="BV282" s="137"/>
      <c r="BW282" s="138"/>
      <c r="BX282" s="137"/>
      <c r="BY282" s="137"/>
      <c r="BZ282" s="138"/>
      <c r="CA282" s="138"/>
      <c r="CB282" s="137"/>
      <c r="CC282" s="137"/>
      <c r="CD282" s="186"/>
      <c r="CE282" s="186"/>
      <c r="CF282" s="186"/>
      <c r="CG282" s="186"/>
      <c r="CH282" s="137"/>
      <c r="CI282" s="137"/>
      <c r="CJ282" s="137"/>
      <c r="CK282" s="138"/>
      <c r="CL282" s="137"/>
      <c r="CM282" s="137"/>
      <c r="CN282" s="186"/>
      <c r="CO282" s="137"/>
      <c r="CP282" s="137"/>
      <c r="CQ282" s="137"/>
      <c r="CR282" s="137"/>
      <c r="CS282" s="137"/>
      <c r="CT282" s="137"/>
      <c r="CU282" s="137"/>
      <c r="CV282" s="137"/>
      <c r="CW282" s="137"/>
      <c r="CX282" s="186"/>
      <c r="CY282" s="133"/>
      <c r="CZ282" s="137"/>
      <c r="DA282" s="137"/>
      <c r="DB282" s="186"/>
      <c r="DC282" s="139"/>
      <c r="DD282" s="138"/>
      <c r="DE282" s="137"/>
      <c r="DF282" s="137"/>
      <c r="DG282" s="137"/>
      <c r="DH282" s="137"/>
      <c r="DI282" s="137"/>
      <c r="DJ282" s="186"/>
      <c r="DK282" s="137"/>
      <c r="DL282" s="137"/>
      <c r="DM282" s="137"/>
      <c r="DN282" s="137"/>
      <c r="DO282" s="137"/>
      <c r="DP282" s="137"/>
      <c r="DQ282" s="138"/>
      <c r="DR282" s="133"/>
      <c r="DS282" s="186"/>
      <c r="DT282" s="133"/>
      <c r="DU282" s="138"/>
      <c r="DV282" s="138"/>
      <c r="DW282" s="138"/>
      <c r="DX282" s="186"/>
      <c r="DY282" s="138"/>
      <c r="DZ282" s="138"/>
      <c r="EA282" s="137"/>
      <c r="EB282" s="137"/>
      <c r="EC282" s="137"/>
      <c r="ED282" s="137"/>
      <c r="EE282" s="137"/>
      <c r="EF282" s="186"/>
      <c r="EG282" s="137"/>
      <c r="EH282" s="137"/>
      <c r="EI282" s="137"/>
      <c r="EJ282" s="137"/>
      <c r="EK282" s="137"/>
      <c r="EL282" s="137"/>
      <c r="EM282" s="137"/>
      <c r="EN282" s="137"/>
      <c r="EO282" s="137"/>
      <c r="EP282" s="137"/>
      <c r="EQ282" s="137"/>
      <c r="ER282" s="137"/>
      <c r="ES282" s="137"/>
      <c r="ET282" s="137"/>
      <c r="EU282" s="137"/>
      <c r="EV282" s="137"/>
      <c r="EW282" s="137"/>
      <c r="EX282" s="137"/>
      <c r="EY282" s="137"/>
      <c r="EZ282" s="137"/>
      <c r="FA282" s="137"/>
      <c r="FB282" s="186"/>
      <c r="FC282" s="137"/>
      <c r="FD282" s="137"/>
      <c r="FE282" s="137"/>
      <c r="FF282" s="137"/>
      <c r="FG282" s="137"/>
      <c r="FH282" s="190"/>
      <c r="FI282" s="190"/>
      <c r="FJ282" s="5"/>
      <c r="GZ282" s="5"/>
      <c r="HO282" s="5"/>
      <c r="HP282" s="17"/>
      <c r="HQ282" s="23"/>
      <c r="HR282" s="23"/>
      <c r="HS282" s="23"/>
      <c r="HT282" s="17"/>
      <c r="HU282" s="17"/>
      <c r="HV282" s="24"/>
      <c r="HW282" s="24"/>
      <c r="HX282" s="24"/>
      <c r="HY282" s="24"/>
      <c r="HZ282" s="24"/>
      <c r="IA282" s="24"/>
      <c r="IB282" s="24"/>
      <c r="IC282" s="24"/>
      <c r="ID282" s="24"/>
      <c r="IE282" s="24"/>
      <c r="IF282" s="24"/>
      <c r="IG282" s="24"/>
      <c r="IH282" s="24"/>
      <c r="II282" s="24"/>
      <c r="IJ282" s="24"/>
      <c r="IK282" s="24"/>
      <c r="IL282" s="24"/>
      <c r="IM282" s="24"/>
      <c r="IN282" s="25"/>
      <c r="IO282" s="25"/>
      <c r="IP282" s="294"/>
      <c r="IQ282" s="24"/>
      <c r="IR282" s="24"/>
      <c r="IS282" s="170"/>
      <c r="IT282" s="170"/>
      <c r="IU282"/>
      <c r="IV282" s="274"/>
      <c r="IW282" s="170"/>
      <c r="IX282" s="170"/>
      <c r="IY282"/>
      <c r="IZ282"/>
      <c r="JA282" s="170"/>
      <c r="JB282" s="170"/>
      <c r="JC282" s="170"/>
      <c r="JD282"/>
      <c r="JE282" s="170"/>
      <c r="JF282" s="276"/>
      <c r="JG282"/>
      <c r="JH282" s="170"/>
      <c r="JI282"/>
      <c r="JJ282"/>
      <c r="JK282"/>
      <c r="JL282"/>
      <c r="JM282" s="279"/>
      <c r="JN282"/>
      <c r="JO282"/>
      <c r="JP282"/>
      <c r="JQ282"/>
      <c r="JR282" s="170"/>
      <c r="JS282" s="170"/>
      <c r="JT282" s="170"/>
      <c r="JU282" s="170"/>
      <c r="JV282" s="170"/>
      <c r="JW282" s="170"/>
      <c r="JX282"/>
      <c r="JY282" s="170"/>
      <c r="JZ282" s="170"/>
      <c r="KA282" s="170"/>
      <c r="KB282" s="170"/>
      <c r="KC282" s="170"/>
      <c r="KD282" s="170"/>
      <c r="KE282"/>
    </row>
    <row r="283" spans="1:291" s="4" customFormat="1" x14ac:dyDescent="0.25">
      <c r="A283" s="311"/>
      <c r="B283" s="15" t="s">
        <v>1496</v>
      </c>
      <c r="C283" s="17" t="s">
        <v>392</v>
      </c>
      <c r="D283" s="26" t="s">
        <v>393</v>
      </c>
      <c r="E283" s="88">
        <v>44469</v>
      </c>
      <c r="F283" s="23"/>
      <c r="G283" s="94"/>
      <c r="H283" s="51"/>
      <c r="I283" s="377">
        <v>0</v>
      </c>
      <c r="J283" s="20">
        <v>44761</v>
      </c>
      <c r="K283" s="100">
        <f t="shared" si="22"/>
        <v>9</v>
      </c>
      <c r="L283" s="121">
        <v>3</v>
      </c>
      <c r="M283" s="4" t="s">
        <v>397</v>
      </c>
      <c r="N283" s="19">
        <v>352</v>
      </c>
      <c r="O283" s="22">
        <v>4</v>
      </c>
      <c r="P283" s="16">
        <v>3</v>
      </c>
      <c r="Q283" s="121"/>
      <c r="R283" s="11"/>
      <c r="S283" s="11"/>
      <c r="T283" s="145">
        <v>17753</v>
      </c>
      <c r="U283" s="130">
        <v>10125</v>
      </c>
      <c r="V283" s="130" t="s">
        <v>395</v>
      </c>
      <c r="W283" s="130" t="s">
        <v>1052</v>
      </c>
      <c r="X283" s="129">
        <v>5909241646</v>
      </c>
      <c r="Y283" s="129">
        <f ca="1">ROUNDDOWN(YEARFRAC(DATE(IF(VALUE(LEFT(X283,2))&lt;VALUE(RIGHT(YEAR(TODAY()),2)),"20","19")&amp;LEFT(X283,2),IF(VALUE(MID(X283,3,1))&gt;4,MID(X283,3,2)-50,MID(X283,3,2)),MID(X283,5,2)),Z283,1),0)</f>
        <v>62</v>
      </c>
      <c r="Z283" s="132">
        <v>44761</v>
      </c>
      <c r="AA283" s="129">
        <v>2</v>
      </c>
      <c r="AB283" s="133">
        <f>DATEDIF(_xlfn.MINIFS(Z:Z,X:X,X283), Z283,  "m")</f>
        <v>3</v>
      </c>
      <c r="AC283" s="134" t="s">
        <v>53</v>
      </c>
      <c r="AD283" s="135" t="s">
        <v>1025</v>
      </c>
      <c r="AE283" s="136" t="s">
        <v>67</v>
      </c>
      <c r="AF283" s="198">
        <v>29.7</v>
      </c>
      <c r="AG283" s="198">
        <v>9.8000000000000007</v>
      </c>
      <c r="AH283" s="198">
        <v>59</v>
      </c>
      <c r="AI283" s="198">
        <v>0.9</v>
      </c>
      <c r="AJ283" s="198">
        <v>0.6</v>
      </c>
      <c r="AK283" s="198">
        <v>8.51</v>
      </c>
      <c r="AL283" s="133">
        <v>31.1</v>
      </c>
      <c r="AM283" s="137">
        <v>78.099999999999994</v>
      </c>
      <c r="AN283" s="137">
        <v>58.6</v>
      </c>
      <c r="AO283" s="137">
        <v>41.4</v>
      </c>
      <c r="AP283" s="137">
        <f>AN283/AO283</f>
        <v>1.4154589371980677</v>
      </c>
      <c r="AQ283" s="137">
        <v>6.16</v>
      </c>
      <c r="AR283" s="137">
        <v>4.6900000000000004</v>
      </c>
      <c r="AS283" s="137">
        <v>2.17</v>
      </c>
      <c r="AT283" s="137">
        <v>25.5</v>
      </c>
      <c r="AU283" s="137">
        <v>15.3</v>
      </c>
      <c r="AV283" s="137">
        <v>3.79</v>
      </c>
      <c r="AW283" s="137">
        <v>28.9</v>
      </c>
      <c r="AX283" s="137">
        <v>32.299999999999997</v>
      </c>
      <c r="AY283" s="137">
        <v>29.5</v>
      </c>
      <c r="AZ283" s="137">
        <v>9.24</v>
      </c>
      <c r="BA283" s="137">
        <v>21.3</v>
      </c>
      <c r="BB283" s="137">
        <v>16.399999999999999</v>
      </c>
      <c r="BC283" s="137">
        <v>50.9</v>
      </c>
      <c r="BD283" s="137">
        <v>0.12</v>
      </c>
      <c r="BE283" s="137">
        <v>13.7</v>
      </c>
      <c r="BF283" s="137">
        <f>DL283+DN283</f>
        <v>19.100000000000001</v>
      </c>
      <c r="BG283" s="137">
        <v>12.3</v>
      </c>
      <c r="BH283" s="138">
        <v>2644</v>
      </c>
      <c r="BI283" s="137">
        <v>5.7</v>
      </c>
      <c r="BJ283" s="137">
        <v>9.1199999999999992</v>
      </c>
      <c r="BK283" s="137">
        <v>28.5</v>
      </c>
      <c r="BL283" s="137">
        <v>55</v>
      </c>
      <c r="BM283" s="139">
        <v>6.5900000000000004E-3</v>
      </c>
      <c r="BN283" s="137">
        <v>7.9</v>
      </c>
      <c r="BO283" s="137">
        <v>88.2</v>
      </c>
      <c r="BP283" s="137">
        <v>8.1</v>
      </c>
      <c r="BQ283" s="137">
        <v>3.7</v>
      </c>
      <c r="BR283" s="138">
        <v>3686</v>
      </c>
      <c r="BS283" s="138">
        <f>CY283/9</f>
        <v>2508.2222222222222</v>
      </c>
      <c r="BT283" s="137">
        <v>31.7</v>
      </c>
      <c r="BU283" s="137">
        <v>11.3</v>
      </c>
      <c r="BV283" s="137">
        <f>100-AL283-BN283-CB283-CC283</f>
        <v>58.500000000000007</v>
      </c>
      <c r="BW283" s="138">
        <v>2496</v>
      </c>
      <c r="BX283" s="137">
        <v>31.1</v>
      </c>
      <c r="BY283" s="137">
        <v>56.9</v>
      </c>
      <c r="BZ283" s="138">
        <v>2785</v>
      </c>
      <c r="CA283" s="138">
        <v>10509</v>
      </c>
      <c r="CB283" s="137">
        <v>1.7</v>
      </c>
      <c r="CC283" s="137">
        <v>0.8</v>
      </c>
      <c r="CD283" s="186" t="s">
        <v>1275</v>
      </c>
      <c r="CE283" s="186">
        <f>AL283+BN283+BV283+CC283+CB283</f>
        <v>100</v>
      </c>
      <c r="CF283" s="186" t="s">
        <v>1275</v>
      </c>
      <c r="CG283" s="186">
        <f>AM283+BI283+BE283+(DC283*100/AL283)+(CC283*100/AL283)</f>
        <v>100.23633440514469</v>
      </c>
      <c r="CH283" s="137">
        <v>4.57</v>
      </c>
      <c r="CI283" s="137">
        <f>CH283*100/AM283</f>
        <v>5.8514724711907817</v>
      </c>
      <c r="CJ283" s="137">
        <v>21.7</v>
      </c>
      <c r="CK283" s="138">
        <f>CJ283*BI283*AL283*AK283/1000</f>
        <v>32.735919089999996</v>
      </c>
      <c r="CL283" s="137">
        <v>7.09</v>
      </c>
      <c r="CM283" s="137">
        <v>42.9</v>
      </c>
      <c r="CN283" s="186" t="s">
        <v>1275</v>
      </c>
      <c r="CO283" s="137">
        <v>1.25</v>
      </c>
      <c r="CP283" s="137">
        <v>1.64</v>
      </c>
      <c r="CQ283" s="137">
        <v>11</v>
      </c>
      <c r="CR283" s="137">
        <v>53.1</v>
      </c>
      <c r="CS283" s="137">
        <v>18</v>
      </c>
      <c r="CT283" s="137">
        <v>17.899999999999999</v>
      </c>
      <c r="CU283" s="137">
        <v>42</v>
      </c>
      <c r="CV283" s="137">
        <v>1.06</v>
      </c>
      <c r="CW283" s="137"/>
      <c r="CX283" s="186" t="s">
        <v>1275</v>
      </c>
      <c r="CY283" s="133">
        <v>22574</v>
      </c>
      <c r="CZ283" s="137">
        <v>2.54</v>
      </c>
      <c r="DA283" s="137">
        <v>15.4</v>
      </c>
      <c r="DB283" s="186" t="s">
        <v>1275</v>
      </c>
      <c r="DC283" s="139">
        <v>5.0999999999999997E-2</v>
      </c>
      <c r="DD283" s="138">
        <v>11306</v>
      </c>
      <c r="DE283" s="137">
        <v>11</v>
      </c>
      <c r="DF283" s="137">
        <v>30.1</v>
      </c>
      <c r="DG283" s="137">
        <v>1.1499999999999999</v>
      </c>
      <c r="DH283" s="137">
        <f>DG283-CC283</f>
        <v>0.34999999999999987</v>
      </c>
      <c r="DI283" s="137">
        <v>58.7</v>
      </c>
      <c r="DJ283" s="186" t="s">
        <v>1275</v>
      </c>
      <c r="DK283" s="137">
        <v>0.25</v>
      </c>
      <c r="DL283" s="137">
        <v>19.100000000000001</v>
      </c>
      <c r="DM283" s="137">
        <v>80.599999999999994</v>
      </c>
      <c r="DN283" s="137">
        <v>0</v>
      </c>
      <c r="DO283" s="137">
        <v>24.2</v>
      </c>
      <c r="DP283" s="137">
        <v>95.5</v>
      </c>
      <c r="DQ283" s="138">
        <v>960</v>
      </c>
      <c r="DR283" s="133"/>
      <c r="DS283" s="186" t="s">
        <v>1275</v>
      </c>
      <c r="DT283" s="133">
        <f>DU283*2</f>
        <v>5022</v>
      </c>
      <c r="DU283" s="138">
        <v>2511</v>
      </c>
      <c r="DV283" s="138">
        <v>1399</v>
      </c>
      <c r="DW283" s="138">
        <v>183</v>
      </c>
      <c r="DX283" s="186" t="s">
        <v>1275</v>
      </c>
      <c r="DY283" s="138">
        <f>AK283*AN283*AM283*AL283/1000</f>
        <v>1211.26341226</v>
      </c>
      <c r="DZ283" s="138">
        <f>AK283*AM283*AO283*AL283/1000</f>
        <v>855.73899774000006</v>
      </c>
      <c r="EA283" s="137"/>
      <c r="EB283" s="137"/>
      <c r="EC283" s="137"/>
      <c r="ED283" s="137"/>
      <c r="EE283" s="137"/>
      <c r="EF283" s="186" t="s">
        <v>1275</v>
      </c>
      <c r="EG283" s="137" t="s">
        <v>1023</v>
      </c>
      <c r="EH283" s="137" t="s">
        <v>1023</v>
      </c>
      <c r="EI283" s="137" t="s">
        <v>1023</v>
      </c>
      <c r="EJ283" s="137" t="s">
        <v>1023</v>
      </c>
      <c r="EK283" s="137" t="s">
        <v>1023</v>
      </c>
      <c r="EL283" s="137" t="s">
        <v>1023</v>
      </c>
      <c r="EM283" s="137" t="s">
        <v>1023</v>
      </c>
      <c r="EN283" s="137" t="s">
        <v>1023</v>
      </c>
      <c r="EO283" s="137" t="s">
        <v>1023</v>
      </c>
      <c r="EP283" s="137" t="s">
        <v>1023</v>
      </c>
      <c r="EQ283" s="137" t="s">
        <v>1023</v>
      </c>
      <c r="ER283" s="137" t="s">
        <v>1023</v>
      </c>
      <c r="ES283" s="137" t="s">
        <v>1023</v>
      </c>
      <c r="ET283" s="137" t="s">
        <v>1023</v>
      </c>
      <c r="EU283" s="137" t="s">
        <v>1023</v>
      </c>
      <c r="EV283" s="137" t="s">
        <v>1023</v>
      </c>
      <c r="EW283" s="137" t="s">
        <v>1023</v>
      </c>
      <c r="EX283" s="137" t="s">
        <v>1023</v>
      </c>
      <c r="EY283" s="137" t="s">
        <v>1023</v>
      </c>
      <c r="EZ283" s="137" t="s">
        <v>1023</v>
      </c>
      <c r="FA283" s="137" t="s">
        <v>1023</v>
      </c>
      <c r="FB283" s="186" t="s">
        <v>1275</v>
      </c>
      <c r="FC283" s="137"/>
      <c r="FD283" s="137"/>
      <c r="FE283" s="137"/>
      <c r="FF283" s="137"/>
      <c r="FG283" s="137"/>
      <c r="FH283" s="190"/>
      <c r="FI283" s="190"/>
      <c r="FJ283" s="380" t="s">
        <v>397</v>
      </c>
      <c r="FK283" t="s">
        <v>33</v>
      </c>
      <c r="FL283" t="s">
        <v>1667</v>
      </c>
      <c r="FM283" t="s">
        <v>1659</v>
      </c>
      <c r="FN283" t="s">
        <v>1665</v>
      </c>
      <c r="FO283" t="s">
        <v>1662</v>
      </c>
      <c r="FP283" t="s">
        <v>1659</v>
      </c>
      <c r="FQ283" t="s">
        <v>1659</v>
      </c>
      <c r="FR283" t="s">
        <v>1659</v>
      </c>
      <c r="FS283" t="s">
        <v>1659</v>
      </c>
      <c r="FT283" t="s">
        <v>1659</v>
      </c>
      <c r="FU283" t="s">
        <v>1659</v>
      </c>
      <c r="FV283" t="s">
        <v>1662</v>
      </c>
      <c r="FW283" t="s">
        <v>1665</v>
      </c>
      <c r="FX283" t="s">
        <v>86</v>
      </c>
      <c r="FY283" t="s">
        <v>1662</v>
      </c>
      <c r="FZ283" t="s">
        <v>1662</v>
      </c>
      <c r="GA283" t="s">
        <v>1663</v>
      </c>
      <c r="GB283" t="s">
        <v>1663</v>
      </c>
      <c r="GC283" t="s">
        <v>33</v>
      </c>
      <c r="GD283" t="s">
        <v>33</v>
      </c>
      <c r="GE283" t="s">
        <v>1662</v>
      </c>
      <c r="GF283" t="s">
        <v>86</v>
      </c>
      <c r="GG283" t="s">
        <v>33</v>
      </c>
      <c r="GH283" t="s">
        <v>33</v>
      </c>
      <c r="GI283" t="s">
        <v>1661</v>
      </c>
      <c r="GJ283" t="s">
        <v>1662</v>
      </c>
      <c r="GK283" t="s">
        <v>33</v>
      </c>
      <c r="GL283" t="s">
        <v>86</v>
      </c>
      <c r="GM283" t="s">
        <v>1659</v>
      </c>
      <c r="GN283" t="s">
        <v>1659</v>
      </c>
      <c r="GO283" t="s">
        <v>1662</v>
      </c>
      <c r="GP283" t="s">
        <v>1664</v>
      </c>
      <c r="GQ283" t="s">
        <v>33</v>
      </c>
      <c r="GR283" t="s">
        <v>1664</v>
      </c>
      <c r="GS283" t="s">
        <v>1659</v>
      </c>
      <c r="GT283" t="s">
        <v>1659</v>
      </c>
      <c r="GU283" t="s">
        <v>1661</v>
      </c>
      <c r="GV283" t="s">
        <v>1662</v>
      </c>
      <c r="GW283" t="s">
        <v>1662</v>
      </c>
      <c r="GX283" t="s">
        <v>33</v>
      </c>
      <c r="GY283" t="s">
        <v>1660</v>
      </c>
      <c r="GZ283" s="5"/>
      <c r="HO283" s="5"/>
      <c r="HP283" s="17"/>
      <c r="HQ283" s="23"/>
      <c r="HR283" s="23"/>
      <c r="HS283" s="23"/>
      <c r="HT283" s="17"/>
      <c r="HU283" s="17"/>
      <c r="HV283" s="24"/>
      <c r="HW283" s="24"/>
      <c r="HX283" s="24"/>
      <c r="HY283" s="24"/>
      <c r="HZ283" s="24"/>
      <c r="IA283" s="24"/>
      <c r="IB283" s="24"/>
      <c r="IC283" s="24"/>
      <c r="ID283" s="24"/>
      <c r="IE283" s="24"/>
      <c r="IF283" s="24"/>
      <c r="IG283" s="24"/>
      <c r="IH283" s="24"/>
      <c r="II283" s="24"/>
      <c r="IJ283" s="24"/>
      <c r="IK283" s="24"/>
      <c r="IL283" s="24"/>
      <c r="IM283" s="24"/>
      <c r="IN283" s="25"/>
      <c r="IO283" s="25"/>
      <c r="IP283" s="294"/>
      <c r="IQ283" s="24"/>
      <c r="IR283" s="24"/>
      <c r="IS283" s="170"/>
      <c r="IT283" s="170"/>
      <c r="IU283"/>
      <c r="IV283" s="274"/>
      <c r="IW283" s="170"/>
      <c r="IX283" s="170"/>
      <c r="IY283"/>
      <c r="IZ283"/>
      <c r="JA283" s="170"/>
      <c r="JB283" s="170"/>
      <c r="JC283" s="170"/>
      <c r="JD283"/>
      <c r="JE283" s="170"/>
      <c r="JF283" s="276"/>
      <c r="JG283"/>
      <c r="JH283" s="170"/>
      <c r="JI283"/>
      <c r="JJ283"/>
      <c r="JK283"/>
      <c r="JL283"/>
      <c r="JM283" s="279"/>
      <c r="JN283"/>
      <c r="JO283"/>
      <c r="JP283"/>
      <c r="JQ283"/>
      <c r="JR283" s="170"/>
      <c r="JS283" s="170"/>
      <c r="JT283" s="170"/>
      <c r="JU283" s="170"/>
      <c r="JV283" s="170"/>
      <c r="JW283" s="170"/>
      <c r="JX283"/>
      <c r="JY283" s="170"/>
      <c r="JZ283" s="170"/>
      <c r="KA283" s="170"/>
      <c r="KB283" s="170"/>
      <c r="KC283" s="170"/>
      <c r="KD283" s="170"/>
      <c r="KE283"/>
    </row>
    <row r="284" spans="1:291" s="4" customFormat="1" x14ac:dyDescent="0.25">
      <c r="A284" s="311"/>
      <c r="B284" s="15" t="s">
        <v>1496</v>
      </c>
      <c r="C284" s="17" t="s">
        <v>392</v>
      </c>
      <c r="D284" s="26" t="s">
        <v>393</v>
      </c>
      <c r="E284" s="88">
        <v>44469</v>
      </c>
      <c r="F284" s="27">
        <v>44833</v>
      </c>
      <c r="G284" s="94">
        <f>DATEDIF(E284, F284, "m")</f>
        <v>11</v>
      </c>
      <c r="H284" s="16">
        <v>1</v>
      </c>
      <c r="I284" s="377">
        <v>0</v>
      </c>
      <c r="J284" s="20">
        <v>44833</v>
      </c>
      <c r="K284" s="100">
        <f t="shared" si="22"/>
        <v>11</v>
      </c>
      <c r="L284" s="121">
        <v>4</v>
      </c>
      <c r="M284" s="4" t="s">
        <v>398</v>
      </c>
      <c r="N284" s="19"/>
      <c r="O284" s="22">
        <v>2</v>
      </c>
      <c r="P284" s="16">
        <v>3</v>
      </c>
      <c r="Q284" s="121"/>
      <c r="R284" s="11"/>
      <c r="S284" s="11"/>
      <c r="T284" s="145">
        <v>18069</v>
      </c>
      <c r="U284" s="130" t="s">
        <v>395</v>
      </c>
      <c r="V284" s="130" t="s">
        <v>395</v>
      </c>
      <c r="W284" s="130" t="s">
        <v>1052</v>
      </c>
      <c r="X284" s="129">
        <v>5909241646</v>
      </c>
      <c r="Y284" s="129">
        <f ca="1">ROUNDDOWN(YEARFRAC(DATE(IF(VALUE(LEFT(X284,2))&lt;VALUE(RIGHT(YEAR(TODAY()),2)),"20","19")&amp;LEFT(X284,2),IF(VALUE(MID(X284,3,1))&gt;4,MID(X284,3,2)-50,MID(X284,3,2)),MID(X284,5,2)),Z284,1),0)</f>
        <v>63</v>
      </c>
      <c r="Z284" s="132">
        <v>44833</v>
      </c>
      <c r="AA284" s="129">
        <v>3</v>
      </c>
      <c r="AB284" s="133">
        <f>DATEDIF(_xlfn.MINIFS(Z:Z,X:X,X284), Z284,  "m")</f>
        <v>5</v>
      </c>
      <c r="AC284" s="134" t="s">
        <v>53</v>
      </c>
      <c r="AD284" s="135" t="s">
        <v>1022</v>
      </c>
      <c r="AE284" s="136" t="s">
        <v>60</v>
      </c>
      <c r="AF284" s="207">
        <v>23.7</v>
      </c>
      <c r="AG284" s="207">
        <v>9.4</v>
      </c>
      <c r="AH284" s="207">
        <v>65.8</v>
      </c>
      <c r="AI284" s="207">
        <v>0.5</v>
      </c>
      <c r="AJ284" s="207">
        <v>0.6</v>
      </c>
      <c r="AK284" s="208">
        <v>9.25</v>
      </c>
      <c r="AL284" s="133">
        <v>10.3</v>
      </c>
      <c r="AM284" s="137">
        <v>68.5</v>
      </c>
      <c r="AN284" s="137">
        <v>47.9</v>
      </c>
      <c r="AO284" s="137">
        <v>52.1</v>
      </c>
      <c r="AP284" s="137">
        <f>AN284/AO284</f>
        <v>0.91938579654510555</v>
      </c>
      <c r="AQ284" s="137">
        <v>8.3000000000000007</v>
      </c>
      <c r="AR284" s="137">
        <v>3.74</v>
      </c>
      <c r="AS284" s="137">
        <v>2.08</v>
      </c>
      <c r="AT284" s="137">
        <v>24.7</v>
      </c>
      <c r="AU284" s="137">
        <v>14.7</v>
      </c>
      <c r="AV284" s="137">
        <v>4.72</v>
      </c>
      <c r="AW284" s="137">
        <v>42.5</v>
      </c>
      <c r="AX284" s="137">
        <v>35.700000000000003</v>
      </c>
      <c r="AY284" s="137">
        <v>21.3</v>
      </c>
      <c r="AZ284" s="137">
        <v>0.46</v>
      </c>
      <c r="BA284" s="137">
        <v>21.2</v>
      </c>
      <c r="BB284" s="137">
        <v>16</v>
      </c>
      <c r="BC284" s="137">
        <v>52.2</v>
      </c>
      <c r="BD284" s="137">
        <v>2.9000000000000001E-2</v>
      </c>
      <c r="BE284" s="137">
        <v>15.8</v>
      </c>
      <c r="BF284" s="137">
        <f>DL284+DN284</f>
        <v>20.763999999999999</v>
      </c>
      <c r="BG284" s="137">
        <v>10.3</v>
      </c>
      <c r="BH284" s="138">
        <v>4575</v>
      </c>
      <c r="BI284" s="137">
        <v>11.1</v>
      </c>
      <c r="BJ284" s="137">
        <v>3.42</v>
      </c>
      <c r="BK284" s="137">
        <v>32.1</v>
      </c>
      <c r="BL284" s="137">
        <v>39.799999999999997</v>
      </c>
      <c r="BM284" s="139">
        <v>5.0999999999999997E-2</v>
      </c>
      <c r="BN284" s="137">
        <v>3.5</v>
      </c>
      <c r="BO284" s="137">
        <v>94.56</v>
      </c>
      <c r="BP284" s="137">
        <v>3.15</v>
      </c>
      <c r="BQ284" s="137">
        <v>2.3199999999999998</v>
      </c>
      <c r="BR284" s="138">
        <v>3243</v>
      </c>
      <c r="BS284" s="138">
        <f>CY284/15</f>
        <v>3041.6666666666665</v>
      </c>
      <c r="BT284" s="137">
        <v>13.5</v>
      </c>
      <c r="BU284" s="137">
        <v>15.5</v>
      </c>
      <c r="BV284" s="137">
        <f>100-AL284-BN284-CB284-CC284</f>
        <v>84.99</v>
      </c>
      <c r="BW284" s="138">
        <v>950</v>
      </c>
      <c r="BX284" s="137">
        <v>80</v>
      </c>
      <c r="BY284" s="137">
        <v>66</v>
      </c>
      <c r="BZ284" s="138">
        <v>3061</v>
      </c>
      <c r="CA284" s="133">
        <v>14208</v>
      </c>
      <c r="CB284" s="137">
        <v>0.7</v>
      </c>
      <c r="CC284" s="137">
        <v>0.51</v>
      </c>
      <c r="CD284" s="186" t="s">
        <v>1275</v>
      </c>
      <c r="CE284" s="186">
        <f>AL284+BN284+BV284+CC284+CB284</f>
        <v>100</v>
      </c>
      <c r="CF284" s="186" t="s">
        <v>1275</v>
      </c>
      <c r="CG284" s="186">
        <f>AM284+BI284+BE284+(DC284*100/AL284)+(CC284*100/AL284)</f>
        <v>100.44854368932039</v>
      </c>
      <c r="CH284" s="137">
        <v>2.84</v>
      </c>
      <c r="CI284" s="137">
        <f>CH284*100/AM284</f>
        <v>4.1459854014598543</v>
      </c>
      <c r="CJ284" s="137">
        <v>42.7</v>
      </c>
      <c r="CK284" s="138">
        <f>CJ284*BI284*AL284*AK284/1000</f>
        <v>45.157491750000005</v>
      </c>
      <c r="CL284" s="137">
        <v>3.74</v>
      </c>
      <c r="CM284" s="137">
        <v>32.5</v>
      </c>
      <c r="CN284" s="186" t="s">
        <v>1275</v>
      </c>
      <c r="CO284" s="137">
        <v>1.4</v>
      </c>
      <c r="CP284" s="137">
        <v>2.06</v>
      </c>
      <c r="CQ284" s="137">
        <v>10.5</v>
      </c>
      <c r="CR284" s="137">
        <v>59.3</v>
      </c>
      <c r="CS284" s="137">
        <v>16.600000000000001</v>
      </c>
      <c r="CT284" s="137">
        <v>16.2</v>
      </c>
      <c r="CU284" s="137">
        <v>48.8</v>
      </c>
      <c r="CV284" s="137">
        <v>5.89</v>
      </c>
      <c r="CW284" s="137"/>
      <c r="CX284" s="186" t="s">
        <v>1275</v>
      </c>
      <c r="CY284" s="133">
        <v>45625</v>
      </c>
      <c r="CZ284" s="137">
        <v>3.12</v>
      </c>
      <c r="DA284" s="137">
        <v>9.8699999999999992</v>
      </c>
      <c r="DB284" s="186" t="s">
        <v>1275</v>
      </c>
      <c r="DC284" s="139">
        <v>0.01</v>
      </c>
      <c r="DD284" s="138">
        <v>11169</v>
      </c>
      <c r="DE284" s="137">
        <v>0.39</v>
      </c>
      <c r="DF284" s="137">
        <v>20.100000000000001</v>
      </c>
      <c r="DG284" s="137">
        <v>1.07</v>
      </c>
      <c r="DH284" s="137">
        <f>DG284-CC284</f>
        <v>0.56000000000000005</v>
      </c>
      <c r="DI284" s="137">
        <v>34.4</v>
      </c>
      <c r="DJ284" s="186" t="s">
        <v>1275</v>
      </c>
      <c r="DK284" s="137">
        <v>0</v>
      </c>
      <c r="DL284" s="137">
        <v>20.7</v>
      </c>
      <c r="DM284" s="137">
        <v>79.2</v>
      </c>
      <c r="DN284" s="137">
        <v>6.4000000000000001E-2</v>
      </c>
      <c r="DO284" s="137">
        <v>20.2</v>
      </c>
      <c r="DP284" s="137">
        <v>99.2</v>
      </c>
      <c r="DQ284" s="138">
        <v>1055</v>
      </c>
      <c r="DR284" s="133"/>
      <c r="DS284" s="186" t="s">
        <v>1275</v>
      </c>
      <c r="DT284" s="138">
        <f>DU284*1.5</f>
        <v>8239.5</v>
      </c>
      <c r="DU284" s="133">
        <v>5493</v>
      </c>
      <c r="DV284" s="133">
        <v>1304</v>
      </c>
      <c r="DW284" s="138">
        <v>220</v>
      </c>
      <c r="DX284" s="186" t="s">
        <v>1275</v>
      </c>
      <c r="DY284" s="138">
        <f>AK284*AN284*AM284*AL284/1000</f>
        <v>312.61156625000001</v>
      </c>
      <c r="DZ284" s="138">
        <f>AK284*AM284*AO284*AL284/1000</f>
        <v>340.02218375000001</v>
      </c>
      <c r="EA284" s="137"/>
      <c r="EB284" s="137"/>
      <c r="EC284" s="137"/>
      <c r="ED284" s="137"/>
      <c r="EE284" s="137"/>
      <c r="EF284" s="186" t="s">
        <v>1275</v>
      </c>
      <c r="EG284" s="137" t="s">
        <v>1023</v>
      </c>
      <c r="EH284" s="137" t="s">
        <v>1023</v>
      </c>
      <c r="EI284" s="137" t="s">
        <v>1023</v>
      </c>
      <c r="EJ284" s="137" t="s">
        <v>1023</v>
      </c>
      <c r="EK284" s="137" t="s">
        <v>1023</v>
      </c>
      <c r="EL284" s="137" t="s">
        <v>1023</v>
      </c>
      <c r="EM284" s="137" t="s">
        <v>1023</v>
      </c>
      <c r="EN284" s="137" t="s">
        <v>1023</v>
      </c>
      <c r="EO284" s="137" t="s">
        <v>1023</v>
      </c>
      <c r="EP284" s="137" t="s">
        <v>1023</v>
      </c>
      <c r="EQ284" s="137" t="s">
        <v>1023</v>
      </c>
      <c r="ER284" s="137" t="s">
        <v>1023</v>
      </c>
      <c r="ES284" s="137" t="s">
        <v>1023</v>
      </c>
      <c r="ET284" s="137" t="s">
        <v>1023</v>
      </c>
      <c r="EU284" s="137" t="s">
        <v>1023</v>
      </c>
      <c r="EV284" s="137" t="s">
        <v>1023</v>
      </c>
      <c r="EW284" s="137" t="s">
        <v>1023</v>
      </c>
      <c r="EX284" s="137" t="s">
        <v>1023</v>
      </c>
      <c r="EY284" s="137" t="s">
        <v>1023</v>
      </c>
      <c r="EZ284" s="137" t="s">
        <v>1023</v>
      </c>
      <c r="FA284" s="137" t="s">
        <v>1023</v>
      </c>
      <c r="FB284" s="186" t="s">
        <v>1275</v>
      </c>
      <c r="FC284" s="137"/>
      <c r="FD284" s="137"/>
      <c r="FE284" s="137"/>
      <c r="FF284" s="137"/>
      <c r="FG284" s="137"/>
      <c r="FH284" s="190"/>
      <c r="FI284" s="190"/>
      <c r="FJ284" s="372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 s="371" t="s">
        <v>398</v>
      </c>
      <c r="HA284" s="369" t="s">
        <v>1728</v>
      </c>
      <c r="HB284" s="358">
        <v>0</v>
      </c>
      <c r="HC284" s="356">
        <v>5.4</v>
      </c>
      <c r="HD284" s="356">
        <v>130.33000000000001</v>
      </c>
      <c r="HE284" s="356">
        <v>4.97</v>
      </c>
      <c r="HF284" s="356">
        <v>6.9300000000000006</v>
      </c>
      <c r="HG284" s="356">
        <v>129.62</v>
      </c>
      <c r="HH284" s="356">
        <v>2.19</v>
      </c>
      <c r="HI284" s="356">
        <v>8.370000000000001</v>
      </c>
      <c r="HJ284" s="356">
        <v>7.32</v>
      </c>
      <c r="HK284" s="356">
        <v>2.17</v>
      </c>
      <c r="HL284" s="358">
        <v>1.1299999999999999</v>
      </c>
      <c r="HM284" s="356">
        <v>5.7600000000000007</v>
      </c>
      <c r="HN284" s="357">
        <v>13.33</v>
      </c>
      <c r="HO284" s="5" t="s">
        <v>395</v>
      </c>
      <c r="HP284" s="121">
        <v>62</v>
      </c>
      <c r="HQ284" s="27">
        <v>44469</v>
      </c>
      <c r="HR284" s="27"/>
      <c r="HS284" s="27">
        <v>44833</v>
      </c>
      <c r="HT284" s="121">
        <v>12</v>
      </c>
      <c r="HU284" s="121">
        <v>1</v>
      </c>
      <c r="HV284" s="28">
        <v>0</v>
      </c>
      <c r="HW284" s="28">
        <v>0</v>
      </c>
      <c r="HX284" s="28">
        <v>0</v>
      </c>
      <c r="HY284" s="28">
        <v>1</v>
      </c>
      <c r="HZ284" s="28">
        <v>0</v>
      </c>
      <c r="IA284" s="28">
        <v>0</v>
      </c>
      <c r="IB284" s="28">
        <v>0</v>
      </c>
      <c r="IC284" s="28">
        <v>0</v>
      </c>
      <c r="ID284" s="28">
        <v>0</v>
      </c>
      <c r="IE284" s="25"/>
      <c r="IF284" s="28">
        <v>1</v>
      </c>
      <c r="IG284" s="29"/>
      <c r="IH284" s="25" t="s">
        <v>399</v>
      </c>
      <c r="II284" s="28">
        <v>0</v>
      </c>
      <c r="IJ284" s="25" t="s">
        <v>70</v>
      </c>
      <c r="IK284" s="25"/>
      <c r="IL284" s="25"/>
      <c r="IM284" s="25">
        <v>1</v>
      </c>
      <c r="IN284" s="28">
        <v>0</v>
      </c>
      <c r="IO284" s="25"/>
      <c r="IP284" s="294"/>
      <c r="IQ284" s="24"/>
      <c r="IR284" s="24"/>
      <c r="IS284" s="170"/>
      <c r="IT284" s="170"/>
      <c r="IU284"/>
      <c r="IV284" s="274"/>
      <c r="IW284" s="170"/>
      <c r="IX284" s="170"/>
      <c r="IY284"/>
      <c r="IZ284"/>
      <c r="JA284" s="170"/>
      <c r="JB284" s="170"/>
      <c r="JC284" s="170"/>
      <c r="JD284"/>
      <c r="JE284" s="170"/>
      <c r="JF284" s="276"/>
      <c r="JG284"/>
      <c r="JH284" s="170"/>
      <c r="JI284"/>
      <c r="JJ284"/>
      <c r="JK284"/>
      <c r="JL284"/>
      <c r="JM284" s="279"/>
      <c r="JN284"/>
      <c r="JO284"/>
      <c r="JP284"/>
      <c r="JQ284"/>
      <c r="JR284" s="170"/>
      <c r="JS284" s="170"/>
      <c r="JT284" s="170"/>
      <c r="JU284" s="170"/>
      <c r="JV284" s="170"/>
      <c r="JW284" s="170"/>
      <c r="JX284"/>
      <c r="JY284" s="170"/>
      <c r="JZ284" s="170"/>
      <c r="KA284" s="170"/>
      <c r="KB284" s="170"/>
      <c r="KC284" s="170"/>
      <c r="KD284" s="170"/>
      <c r="KE284"/>
    </row>
    <row r="285" spans="1:291" s="4" customFormat="1" x14ac:dyDescent="0.25">
      <c r="A285" s="311"/>
      <c r="B285" s="15" t="s">
        <v>1496</v>
      </c>
      <c r="C285" s="17" t="s">
        <v>392</v>
      </c>
      <c r="D285" s="26" t="s">
        <v>393</v>
      </c>
      <c r="E285" s="88">
        <v>44469</v>
      </c>
      <c r="F285" s="23"/>
      <c r="G285" s="94"/>
      <c r="H285" s="51"/>
      <c r="I285" s="377">
        <v>0</v>
      </c>
      <c r="J285" s="20">
        <v>44833</v>
      </c>
      <c r="K285" s="100">
        <f t="shared" si="22"/>
        <v>11</v>
      </c>
      <c r="L285" s="121">
        <v>5</v>
      </c>
      <c r="M285" s="4" t="s">
        <v>400</v>
      </c>
      <c r="N285" s="19"/>
      <c r="O285" s="22"/>
      <c r="P285" s="16"/>
      <c r="Q285" s="121"/>
      <c r="R285" s="11"/>
      <c r="S285" s="11">
        <v>7</v>
      </c>
      <c r="T285" s="145"/>
      <c r="U285" s="130"/>
      <c r="V285" s="130"/>
      <c r="W285" s="130"/>
      <c r="X285" s="129"/>
      <c r="Y285" s="129"/>
      <c r="Z285" s="132"/>
      <c r="AA285" s="129"/>
      <c r="AB285" s="133"/>
      <c r="AC285" s="134"/>
      <c r="AD285" s="135"/>
      <c r="AE285" s="136"/>
      <c r="AF285" s="133"/>
      <c r="AG285" s="133"/>
      <c r="AH285" s="133"/>
      <c r="AI285" s="133"/>
      <c r="AJ285" s="133"/>
      <c r="AK285" s="133"/>
      <c r="AL285" s="133"/>
      <c r="AM285" s="137"/>
      <c r="AN285" s="137"/>
      <c r="AO285" s="137"/>
      <c r="AP285" s="137"/>
      <c r="AQ285" s="137"/>
      <c r="AR285" s="137"/>
      <c r="AS285" s="137"/>
      <c r="AT285" s="137"/>
      <c r="AU285" s="137"/>
      <c r="AV285" s="137"/>
      <c r="AW285" s="137"/>
      <c r="AX285" s="137"/>
      <c r="AY285" s="137"/>
      <c r="AZ285" s="137"/>
      <c r="BA285" s="137"/>
      <c r="BB285" s="137"/>
      <c r="BC285" s="137"/>
      <c r="BD285" s="137"/>
      <c r="BE285" s="137"/>
      <c r="BF285" s="137"/>
      <c r="BG285" s="137"/>
      <c r="BH285" s="138"/>
      <c r="BI285" s="137"/>
      <c r="BJ285" s="137"/>
      <c r="BK285" s="137"/>
      <c r="BL285" s="137"/>
      <c r="BM285" s="139"/>
      <c r="BN285" s="137"/>
      <c r="BO285" s="137"/>
      <c r="BP285" s="137"/>
      <c r="BQ285" s="137"/>
      <c r="BR285" s="138"/>
      <c r="BS285" s="138"/>
      <c r="BT285" s="137"/>
      <c r="BU285" s="137"/>
      <c r="BV285" s="137"/>
      <c r="BW285" s="138"/>
      <c r="BX285" s="137"/>
      <c r="BY285" s="137"/>
      <c r="BZ285" s="138"/>
      <c r="CA285" s="133"/>
      <c r="CB285" s="137"/>
      <c r="CC285" s="137"/>
      <c r="CD285" s="186"/>
      <c r="CE285" s="186"/>
      <c r="CF285" s="186"/>
      <c r="CG285" s="186"/>
      <c r="CH285" s="137"/>
      <c r="CI285" s="137"/>
      <c r="CJ285" s="137"/>
      <c r="CK285" s="138"/>
      <c r="CL285" s="137"/>
      <c r="CM285" s="137"/>
      <c r="CN285" s="186"/>
      <c r="CO285" s="137"/>
      <c r="CP285" s="137"/>
      <c r="CQ285" s="137"/>
      <c r="CR285" s="137"/>
      <c r="CS285" s="137"/>
      <c r="CT285" s="137"/>
      <c r="CU285" s="137"/>
      <c r="CV285" s="137"/>
      <c r="CW285" s="137"/>
      <c r="CX285" s="186"/>
      <c r="CY285" s="133"/>
      <c r="CZ285" s="137"/>
      <c r="DA285" s="137"/>
      <c r="DB285" s="186"/>
      <c r="DC285" s="139"/>
      <c r="DD285" s="138"/>
      <c r="DE285" s="137"/>
      <c r="DF285" s="137"/>
      <c r="DG285" s="137"/>
      <c r="DH285" s="137"/>
      <c r="DI285" s="137"/>
      <c r="DJ285" s="186"/>
      <c r="DK285" s="137"/>
      <c r="DL285" s="137"/>
      <c r="DM285" s="137"/>
      <c r="DN285" s="137"/>
      <c r="DO285" s="137"/>
      <c r="DP285" s="137"/>
      <c r="DQ285" s="138"/>
      <c r="DR285" s="133"/>
      <c r="DS285" s="186"/>
      <c r="DT285" s="138"/>
      <c r="DU285" s="133"/>
      <c r="DV285" s="133"/>
      <c r="DW285" s="138"/>
      <c r="DX285" s="186"/>
      <c r="DY285" s="138"/>
      <c r="DZ285" s="138"/>
      <c r="EA285" s="137"/>
      <c r="EB285" s="137"/>
      <c r="EC285" s="137"/>
      <c r="ED285" s="137"/>
      <c r="EE285" s="137"/>
      <c r="EF285" s="186"/>
      <c r="EG285" s="137"/>
      <c r="EH285" s="137"/>
      <c r="EI285" s="137"/>
      <c r="EJ285" s="137"/>
      <c r="EK285" s="137"/>
      <c r="EL285" s="137"/>
      <c r="EM285" s="137"/>
      <c r="EN285" s="137"/>
      <c r="EO285" s="137"/>
      <c r="EP285" s="137"/>
      <c r="EQ285" s="137"/>
      <c r="ER285" s="137"/>
      <c r="ES285" s="137"/>
      <c r="ET285" s="137"/>
      <c r="EU285" s="137"/>
      <c r="EV285" s="137"/>
      <c r="EW285" s="137"/>
      <c r="EX285" s="137"/>
      <c r="EY285" s="137"/>
      <c r="EZ285" s="137"/>
      <c r="FA285" s="137"/>
      <c r="FB285" s="186"/>
      <c r="FC285" s="137"/>
      <c r="FD285" s="137"/>
      <c r="FE285" s="137"/>
      <c r="FF285" s="137"/>
      <c r="FG285" s="137"/>
      <c r="FH285" s="190"/>
      <c r="FI285" s="190"/>
      <c r="FJ285" s="5"/>
      <c r="GZ285" s="5"/>
      <c r="HO285" s="5"/>
      <c r="HP285" s="17"/>
      <c r="HQ285" s="23"/>
      <c r="HR285" s="23"/>
      <c r="HS285" s="23"/>
      <c r="HT285" s="17"/>
      <c r="HU285" s="17"/>
      <c r="HV285" s="24"/>
      <c r="HW285" s="24"/>
      <c r="HX285" s="24"/>
      <c r="HY285" s="24"/>
      <c r="HZ285" s="24"/>
      <c r="IA285" s="24"/>
      <c r="IB285" s="24"/>
      <c r="IC285" s="24"/>
      <c r="ID285" s="24"/>
      <c r="IE285" s="24"/>
      <c r="IF285" s="24"/>
      <c r="IG285" s="24"/>
      <c r="IH285" s="24"/>
      <c r="II285" s="24"/>
      <c r="IJ285" s="24"/>
      <c r="IK285" s="24"/>
      <c r="IL285" s="24"/>
      <c r="IM285" s="24"/>
      <c r="IN285" s="25"/>
      <c r="IO285" s="25"/>
      <c r="IP285" s="294"/>
      <c r="IQ285" s="24"/>
      <c r="IR285" s="24"/>
      <c r="IS285" s="170"/>
      <c r="IT285" s="170"/>
      <c r="IU285"/>
      <c r="IV285" s="274"/>
      <c r="IW285" s="170"/>
      <c r="IX285" s="170"/>
      <c r="IY285"/>
      <c r="IZ285"/>
      <c r="JA285" s="170"/>
      <c r="JB285" s="170"/>
      <c r="JC285" s="170"/>
      <c r="JD285"/>
      <c r="JE285" s="170"/>
      <c r="JF285" s="276"/>
      <c r="JG285"/>
      <c r="JH285" s="170"/>
      <c r="JI285"/>
      <c r="JJ285"/>
      <c r="JK285"/>
      <c r="JL285"/>
      <c r="JM285" s="279"/>
      <c r="JN285"/>
      <c r="JO285"/>
      <c r="JP285"/>
      <c r="JQ285"/>
      <c r="JR285" s="170"/>
      <c r="JS285" s="170"/>
      <c r="JT285" s="170"/>
      <c r="JU285" s="170"/>
      <c r="JV285" s="170"/>
      <c r="JW285" s="170"/>
      <c r="JX285"/>
      <c r="JY285" s="170"/>
      <c r="JZ285" s="170"/>
      <c r="KA285" s="170"/>
      <c r="KB285" s="170"/>
      <c r="KC285" s="170"/>
      <c r="KD285" s="170"/>
      <c r="KE285"/>
    </row>
    <row r="286" spans="1:291" s="4" customFormat="1" x14ac:dyDescent="0.25">
      <c r="A286" s="311"/>
      <c r="B286" s="15" t="s">
        <v>1496</v>
      </c>
      <c r="C286" s="17" t="s">
        <v>392</v>
      </c>
      <c r="D286" s="26" t="s">
        <v>393</v>
      </c>
      <c r="E286" s="88">
        <v>44469</v>
      </c>
      <c r="F286" s="23"/>
      <c r="G286" s="94"/>
      <c r="H286" s="51"/>
      <c r="I286" s="377">
        <v>1</v>
      </c>
      <c r="J286" s="20">
        <v>44855</v>
      </c>
      <c r="K286" s="100">
        <f t="shared" si="22"/>
        <v>12</v>
      </c>
      <c r="L286" s="121">
        <v>6</v>
      </c>
      <c r="M286" s="4" t="s">
        <v>401</v>
      </c>
      <c r="N286" s="19">
        <v>266</v>
      </c>
      <c r="O286" s="22">
        <v>4</v>
      </c>
      <c r="P286" s="16">
        <v>2</v>
      </c>
      <c r="Q286" s="121"/>
      <c r="R286" s="11"/>
      <c r="S286" s="11"/>
      <c r="T286" s="145">
        <v>18201</v>
      </c>
      <c r="U286" s="130"/>
      <c r="V286" s="130" t="s">
        <v>395</v>
      </c>
      <c r="W286" s="130" t="s">
        <v>1052</v>
      </c>
      <c r="X286" s="131">
        <v>5909241646</v>
      </c>
      <c r="Y286" s="129">
        <v>63</v>
      </c>
      <c r="Z286" s="132">
        <v>44855</v>
      </c>
      <c r="AA286" s="129">
        <v>4</v>
      </c>
      <c r="AB286" s="133">
        <v>6</v>
      </c>
      <c r="AC286" s="134" t="s">
        <v>53</v>
      </c>
      <c r="AD286" s="135" t="s">
        <v>1025</v>
      </c>
      <c r="AE286" s="136" t="s">
        <v>75</v>
      </c>
      <c r="AF286" s="185">
        <v>27.1</v>
      </c>
      <c r="AG286" s="185">
        <v>9.6999999999999993</v>
      </c>
      <c r="AH286" s="185">
        <v>61.9</v>
      </c>
      <c r="AI286" s="185">
        <v>0.8</v>
      </c>
      <c r="AJ286" s="185">
        <v>0.5</v>
      </c>
      <c r="AK286" s="185">
        <v>7.75</v>
      </c>
      <c r="AL286" s="133">
        <v>24.3</v>
      </c>
      <c r="AM286" s="137">
        <v>81.900000000000006</v>
      </c>
      <c r="AN286" s="137">
        <v>60.4</v>
      </c>
      <c r="AO286" s="137">
        <v>39.6</v>
      </c>
      <c r="AP286" s="137">
        <v>1.5252525252525251</v>
      </c>
      <c r="AQ286" s="137">
        <v>6.45</v>
      </c>
      <c r="AR286" s="137">
        <v>3.52</v>
      </c>
      <c r="AS286" s="137">
        <v>3.25</v>
      </c>
      <c r="AT286" s="137">
        <v>40.9</v>
      </c>
      <c r="AU286" s="137">
        <v>13.1</v>
      </c>
      <c r="AV286" s="137">
        <v>3.43</v>
      </c>
      <c r="AW286" s="137">
        <v>37.5</v>
      </c>
      <c r="AX286" s="137">
        <v>44.5</v>
      </c>
      <c r="AY286" s="137">
        <v>17.3</v>
      </c>
      <c r="AZ286" s="137">
        <v>0.76</v>
      </c>
      <c r="BA286" s="137">
        <v>22.7</v>
      </c>
      <c r="BB286" s="137">
        <v>11.7</v>
      </c>
      <c r="BC286" s="137">
        <v>48.4</v>
      </c>
      <c r="BD286" s="137">
        <v>5.5E-2</v>
      </c>
      <c r="BE286" s="137">
        <v>10.4</v>
      </c>
      <c r="BF286" s="137">
        <v>20.268999999999998</v>
      </c>
      <c r="BG286" s="137">
        <v>14.4</v>
      </c>
      <c r="BH286" s="138">
        <v>2759.4</v>
      </c>
      <c r="BI286" s="137">
        <v>4.45</v>
      </c>
      <c r="BJ286" s="137">
        <v>12</v>
      </c>
      <c r="BK286" s="137">
        <v>22</v>
      </c>
      <c r="BL286" s="137">
        <v>42.3</v>
      </c>
      <c r="BM286" s="139">
        <v>3.5000000000000003E-2</v>
      </c>
      <c r="BN286" s="137">
        <v>8.6</v>
      </c>
      <c r="BO286" s="137">
        <v>88.7</v>
      </c>
      <c r="BP286" s="137">
        <v>6.2</v>
      </c>
      <c r="BQ286" s="137">
        <v>5.0999999999999996</v>
      </c>
      <c r="BR286" s="138">
        <v>6186</v>
      </c>
      <c r="BS286" s="138">
        <v>3129.6666666666665</v>
      </c>
      <c r="BT286" s="137">
        <v>42.2</v>
      </c>
      <c r="BU286" s="137">
        <v>10.6</v>
      </c>
      <c r="BV286" s="137">
        <f>100-AL286-BN286-CB286-CC286</f>
        <v>65.63000000000001</v>
      </c>
      <c r="BW286" s="138">
        <v>3101.3274336283189</v>
      </c>
      <c r="BX286" s="137">
        <v>28.6</v>
      </c>
      <c r="BY286" s="137">
        <v>69</v>
      </c>
      <c r="BZ286" s="138">
        <v>2644</v>
      </c>
      <c r="CA286" s="138">
        <v>6466</v>
      </c>
      <c r="CB286" s="137">
        <v>0.8</v>
      </c>
      <c r="CC286" s="137">
        <v>0.67</v>
      </c>
      <c r="CD286" s="186" t="s">
        <v>1275</v>
      </c>
      <c r="CE286" s="186">
        <f>AL286+BN286+BV286+CC286+CB286</f>
        <v>100</v>
      </c>
      <c r="CF286" s="186" t="s">
        <v>1275</v>
      </c>
      <c r="CG286" s="186">
        <f>AM286+BI286+BE286+(DC286*100/AL286)+(CC286*100/AL286)</f>
        <v>99.889917695473272</v>
      </c>
      <c r="CH286" s="137">
        <v>4.75</v>
      </c>
      <c r="CI286" s="137">
        <f>CH286*100/AM286</f>
        <v>5.7997557997557996</v>
      </c>
      <c r="CJ286" s="137">
        <v>18.7</v>
      </c>
      <c r="CK286" s="138">
        <f>CJ286*BI286*AL286*AK286/1000</f>
        <v>15.671464875000002</v>
      </c>
      <c r="CL286" s="137">
        <v>6.08</v>
      </c>
      <c r="CM286" s="137">
        <v>39.700000000000003</v>
      </c>
      <c r="CN286" s="186" t="s">
        <v>1275</v>
      </c>
      <c r="CO286" s="137">
        <v>1.24</v>
      </c>
      <c r="CP286" s="137">
        <v>1.92</v>
      </c>
      <c r="CQ286" s="137">
        <v>11.6</v>
      </c>
      <c r="CR286" s="137">
        <v>54.7</v>
      </c>
      <c r="CS286" s="137">
        <v>16.600000000000001</v>
      </c>
      <c r="CT286" s="137">
        <v>17.100000000000001</v>
      </c>
      <c r="CU286" s="137">
        <v>42.4</v>
      </c>
      <c r="CV286" s="137">
        <v>1.49</v>
      </c>
      <c r="CW286" s="137"/>
      <c r="CX286" s="186" t="s">
        <v>1275</v>
      </c>
      <c r="CY286" s="133">
        <v>9389</v>
      </c>
      <c r="CZ286" s="137">
        <v>2.29</v>
      </c>
      <c r="DA286" s="137">
        <v>14.4</v>
      </c>
      <c r="DB286" s="186" t="s">
        <v>1275</v>
      </c>
      <c r="DC286" s="139">
        <v>9.2999999999999999E-2</v>
      </c>
      <c r="DD286" s="138">
        <v>16147</v>
      </c>
      <c r="DE286" s="137">
        <v>32.299999999999997</v>
      </c>
      <c r="DF286" s="137">
        <v>28.4</v>
      </c>
      <c r="DG286" s="137">
        <v>2.3199999999999998</v>
      </c>
      <c r="DH286" s="137">
        <v>1.65</v>
      </c>
      <c r="DI286" s="137">
        <v>30.6</v>
      </c>
      <c r="DJ286" s="186" t="s">
        <v>1275</v>
      </c>
      <c r="DK286" s="137">
        <v>6.9000000000000006E-2</v>
      </c>
      <c r="DL286" s="137">
        <v>20.2</v>
      </c>
      <c r="DM286" s="137">
        <v>79.599999999999994</v>
      </c>
      <c r="DN286" s="137">
        <v>6.9000000000000006E-2</v>
      </c>
      <c r="DO286" s="137">
        <v>23.5</v>
      </c>
      <c r="DP286" s="137">
        <v>99.1</v>
      </c>
      <c r="DQ286" s="138">
        <v>1226</v>
      </c>
      <c r="DR286" s="133"/>
      <c r="DS286" s="186" t="s">
        <v>1275</v>
      </c>
      <c r="DT286" s="138">
        <f>DU286/1.1</f>
        <v>7556.363636363636</v>
      </c>
      <c r="DU286" s="138">
        <v>8312</v>
      </c>
      <c r="DV286" s="138">
        <v>1316.1538461538462</v>
      </c>
      <c r="DW286" s="138">
        <v>363</v>
      </c>
      <c r="DX286" s="186" t="s">
        <v>1275</v>
      </c>
      <c r="DY286" s="138">
        <f>AK286*AN286*AM286*AL286/1000</f>
        <v>931.59857700000009</v>
      </c>
      <c r="DZ286" s="138">
        <f>AK286*AM286*AO286*AL286/1000</f>
        <v>610.78317300000003</v>
      </c>
      <c r="EA286" s="137"/>
      <c r="EB286" s="137"/>
      <c r="EC286" s="137"/>
      <c r="ED286" s="137"/>
      <c r="EE286" s="137"/>
      <c r="EF286" s="186" t="s">
        <v>1275</v>
      </c>
      <c r="EG286" s="137" t="s">
        <v>1023</v>
      </c>
      <c r="EH286" s="137" t="s">
        <v>1023</v>
      </c>
      <c r="EI286" s="137" t="s">
        <v>1023</v>
      </c>
      <c r="EJ286" s="137" t="s">
        <v>1023</v>
      </c>
      <c r="EK286" s="137" t="s">
        <v>1023</v>
      </c>
      <c r="EL286" s="137" t="s">
        <v>1023</v>
      </c>
      <c r="EM286" s="137" t="s">
        <v>1023</v>
      </c>
      <c r="EN286" s="137" t="s">
        <v>1023</v>
      </c>
      <c r="EO286" s="137" t="s">
        <v>1023</v>
      </c>
      <c r="EP286" s="137" t="s">
        <v>1023</v>
      </c>
      <c r="EQ286" s="137" t="s">
        <v>1023</v>
      </c>
      <c r="ER286" s="137" t="s">
        <v>1023</v>
      </c>
      <c r="ES286" s="137" t="s">
        <v>1023</v>
      </c>
      <c r="ET286" s="137" t="s">
        <v>1023</v>
      </c>
      <c r="EU286" s="137" t="s">
        <v>1023</v>
      </c>
      <c r="EV286" s="137" t="s">
        <v>1023</v>
      </c>
      <c r="EW286" s="137" t="s">
        <v>1023</v>
      </c>
      <c r="EX286" s="137" t="s">
        <v>1023</v>
      </c>
      <c r="EY286" s="137" t="s">
        <v>1023</v>
      </c>
      <c r="EZ286" s="137" t="s">
        <v>1023</v>
      </c>
      <c r="FA286" s="137" t="s">
        <v>1023</v>
      </c>
      <c r="FB286" s="186" t="s">
        <v>1275</v>
      </c>
      <c r="FC286" s="137"/>
      <c r="FD286" s="137"/>
      <c r="FE286" s="137"/>
      <c r="FF286" s="137"/>
      <c r="FG286" s="137"/>
      <c r="FH286" s="190"/>
      <c r="FI286" s="190"/>
      <c r="FJ286" s="372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 s="5"/>
      <c r="HO286" s="5"/>
      <c r="HP286" s="17"/>
      <c r="HQ286" s="23"/>
      <c r="HR286" s="23"/>
      <c r="HS286" s="23"/>
      <c r="HT286" s="17"/>
      <c r="HU286" s="17"/>
      <c r="HV286" s="24"/>
      <c r="HW286" s="24"/>
      <c r="HX286" s="24"/>
      <c r="HY286" s="24"/>
      <c r="HZ286" s="24"/>
      <c r="IA286" s="24"/>
      <c r="IB286" s="24"/>
      <c r="IC286" s="24"/>
      <c r="ID286" s="24"/>
      <c r="IE286" s="24"/>
      <c r="IF286" s="24"/>
      <c r="IG286" s="24"/>
      <c r="IH286" s="24"/>
      <c r="II286" s="24"/>
      <c r="IJ286" s="24"/>
      <c r="IK286" s="24"/>
      <c r="IL286" s="24"/>
      <c r="IM286" s="24"/>
      <c r="IN286" s="25"/>
      <c r="IO286" s="25"/>
      <c r="IP286" s="294"/>
      <c r="IQ286" s="24"/>
      <c r="IR286" s="24"/>
      <c r="IS286" s="170"/>
      <c r="IT286" s="170"/>
      <c r="IU286"/>
      <c r="IV286" s="274"/>
      <c r="IW286" s="170"/>
      <c r="IX286" s="170"/>
      <c r="IY286"/>
      <c r="IZ286"/>
      <c r="JA286" s="170"/>
      <c r="JB286" s="170"/>
      <c r="JC286" s="170"/>
      <c r="JD286"/>
      <c r="JE286" s="170"/>
      <c r="JF286" s="276"/>
      <c r="JG286"/>
      <c r="JH286" s="170"/>
      <c r="JI286"/>
      <c r="JJ286"/>
      <c r="JK286"/>
      <c r="JL286"/>
      <c r="JM286" s="279"/>
      <c r="JN286"/>
      <c r="JO286"/>
      <c r="JP286"/>
      <c r="JQ286"/>
      <c r="JR286" s="170"/>
      <c r="JS286" s="170"/>
      <c r="JT286" s="170"/>
      <c r="JU286" s="170"/>
      <c r="JV286" s="170"/>
      <c r="JW286" s="170"/>
      <c r="JX286"/>
      <c r="JY286" s="170"/>
      <c r="JZ286" s="170"/>
      <c r="KA286" s="170"/>
      <c r="KB286" s="170"/>
      <c r="KC286" s="170"/>
      <c r="KD286" s="170"/>
      <c r="KE286"/>
    </row>
    <row r="287" spans="1:291" s="4" customFormat="1" x14ac:dyDescent="0.25">
      <c r="A287" s="311"/>
      <c r="B287" s="15" t="s">
        <v>1496</v>
      </c>
      <c r="C287" s="17" t="s">
        <v>392</v>
      </c>
      <c r="D287" s="26" t="s">
        <v>393</v>
      </c>
      <c r="E287" s="88">
        <v>44469</v>
      </c>
      <c r="F287" s="23"/>
      <c r="G287" s="94"/>
      <c r="H287" s="51"/>
      <c r="I287" s="377">
        <v>0</v>
      </c>
      <c r="J287" s="20">
        <v>44874</v>
      </c>
      <c r="K287" s="100">
        <f t="shared" si="22"/>
        <v>13</v>
      </c>
      <c r="L287" s="121">
        <v>7</v>
      </c>
      <c r="M287" s="4" t="s">
        <v>402</v>
      </c>
      <c r="N287" s="19">
        <v>282</v>
      </c>
      <c r="O287" s="22">
        <v>4</v>
      </c>
      <c r="P287" s="16">
        <v>3</v>
      </c>
      <c r="Q287" s="121"/>
      <c r="R287" s="11"/>
      <c r="S287" s="11"/>
      <c r="T287" s="145">
        <v>18308</v>
      </c>
      <c r="U287" s="130"/>
      <c r="V287" s="130" t="s">
        <v>395</v>
      </c>
      <c r="W287" s="130" t="s">
        <v>1052</v>
      </c>
      <c r="X287" s="131">
        <v>5909241646</v>
      </c>
      <c r="Y287" s="129">
        <v>63</v>
      </c>
      <c r="Z287" s="132">
        <v>44874</v>
      </c>
      <c r="AA287" s="129">
        <v>5</v>
      </c>
      <c r="AB287" s="133">
        <v>7</v>
      </c>
      <c r="AC287" s="134" t="s">
        <v>53</v>
      </c>
      <c r="AD287" s="135" t="s">
        <v>1025</v>
      </c>
      <c r="AE287" s="136" t="s">
        <v>75</v>
      </c>
      <c r="AF287" s="198">
        <v>28</v>
      </c>
      <c r="AG287" s="185">
        <v>10.3</v>
      </c>
      <c r="AH287" s="185">
        <v>60.1</v>
      </c>
      <c r="AI287" s="185">
        <v>0.9</v>
      </c>
      <c r="AJ287" s="185">
        <v>0.7</v>
      </c>
      <c r="AK287" s="185">
        <v>8.82</v>
      </c>
      <c r="AL287" s="133">
        <v>30.2</v>
      </c>
      <c r="AM287" s="137">
        <v>82</v>
      </c>
      <c r="AN287" s="137">
        <v>51.8</v>
      </c>
      <c r="AO287" s="137">
        <v>48.2</v>
      </c>
      <c r="AP287" s="137">
        <f>AN287/AO287</f>
        <v>1.0746887966804979</v>
      </c>
      <c r="AQ287" s="137">
        <v>5.34</v>
      </c>
      <c r="AR287" s="137">
        <v>5.15</v>
      </c>
      <c r="AS287" s="137">
        <v>2.39</v>
      </c>
      <c r="AT287" s="137">
        <v>24.6</v>
      </c>
      <c r="AU287" s="137">
        <v>10.3</v>
      </c>
      <c r="AV287" s="137">
        <v>2.17</v>
      </c>
      <c r="AW287" s="137">
        <v>34.6</v>
      </c>
      <c r="AX287" s="137">
        <v>38.6</v>
      </c>
      <c r="AY287" s="137">
        <v>22.9</v>
      </c>
      <c r="AZ287" s="137">
        <v>3.95</v>
      </c>
      <c r="BA287" s="137">
        <v>19.7</v>
      </c>
      <c r="BB287" s="137">
        <v>11.1</v>
      </c>
      <c r="BC287" s="137">
        <v>40.6</v>
      </c>
      <c r="BD287" s="137">
        <v>0.94</v>
      </c>
      <c r="BE287" s="137">
        <v>9.6999999999999993</v>
      </c>
      <c r="BF287" s="137">
        <v>24.4</v>
      </c>
      <c r="BG287" s="137">
        <v>17</v>
      </c>
      <c r="BH287" s="138">
        <v>2053.8000000000002</v>
      </c>
      <c r="BI287" s="137">
        <v>5.83</v>
      </c>
      <c r="BJ287" s="137">
        <v>6.53</v>
      </c>
      <c r="BK287" s="137">
        <v>20.2</v>
      </c>
      <c r="BL287" s="137">
        <v>37.200000000000003</v>
      </c>
      <c r="BM287" s="139">
        <v>4.2000000000000003E-2</v>
      </c>
      <c r="BN287" s="137">
        <v>11.8</v>
      </c>
      <c r="BO287" s="137">
        <v>53.03</v>
      </c>
      <c r="BP287" s="137">
        <v>2.16</v>
      </c>
      <c r="BQ287" s="137">
        <v>44.8</v>
      </c>
      <c r="BR287" s="138">
        <v>6514</v>
      </c>
      <c r="BS287" s="138">
        <v>2971.6666666666665</v>
      </c>
      <c r="BT287" s="137">
        <v>42.2</v>
      </c>
      <c r="BU287" s="137">
        <v>12.4</v>
      </c>
      <c r="BV287" s="137">
        <f>100-AL287-BN287-CB287-CC287</f>
        <v>56.9</v>
      </c>
      <c r="BW287" s="138">
        <v>3633.1858407079649</v>
      </c>
      <c r="BX287" s="137">
        <v>36.5</v>
      </c>
      <c r="BY287" s="137">
        <v>67.599999999999994</v>
      </c>
      <c r="BZ287" s="138">
        <v>2450</v>
      </c>
      <c r="CA287" s="138">
        <v>8402</v>
      </c>
      <c r="CB287" s="137">
        <v>0.7</v>
      </c>
      <c r="CC287" s="137">
        <v>0.4</v>
      </c>
      <c r="CD287" s="186" t="s">
        <v>1275</v>
      </c>
      <c r="CE287" s="186">
        <f>AL287+BN287+BV287+CC287+CB287</f>
        <v>100.00000000000001</v>
      </c>
      <c r="CF287" s="186" t="s">
        <v>1275</v>
      </c>
      <c r="CG287" s="186">
        <f>AM287+BI287+BE287+(DC287*100/AL287)+(CC287*100/AL287)</f>
        <v>98.973708609271526</v>
      </c>
      <c r="CH287" s="137">
        <v>2.25</v>
      </c>
      <c r="CI287" s="137">
        <f>CH287*100/AM287</f>
        <v>2.7439024390243905</v>
      </c>
      <c r="CJ287" s="137">
        <v>21.9</v>
      </c>
      <c r="CK287" s="138">
        <f>CJ287*BI287*AL287*AK287/1000</f>
        <v>34.008556427999999</v>
      </c>
      <c r="CL287" s="137">
        <v>5.99</v>
      </c>
      <c r="CM287" s="137">
        <v>40.700000000000003</v>
      </c>
      <c r="CN287" s="186" t="s">
        <v>1275</v>
      </c>
      <c r="CO287" s="137">
        <v>1.1299999999999999</v>
      </c>
      <c r="CP287" s="137">
        <v>1.64</v>
      </c>
      <c r="CQ287" s="137">
        <v>8.7899999999999991</v>
      </c>
      <c r="CR287" s="137">
        <v>56.2</v>
      </c>
      <c r="CS287" s="137">
        <v>21</v>
      </c>
      <c r="CT287" s="137">
        <v>14</v>
      </c>
      <c r="CU287" s="137">
        <v>25.8</v>
      </c>
      <c r="CV287" s="137">
        <v>5.91</v>
      </c>
      <c r="CW287" s="137"/>
      <c r="CX287" s="186" t="s">
        <v>1275</v>
      </c>
      <c r="CY287" s="133">
        <v>8915</v>
      </c>
      <c r="CZ287" s="137">
        <v>1.72</v>
      </c>
      <c r="DA287" s="137">
        <v>9.2799999999999994</v>
      </c>
      <c r="DB287" s="186" t="s">
        <v>1275</v>
      </c>
      <c r="DC287" s="139">
        <v>3.5999999999999997E-2</v>
      </c>
      <c r="DD287" s="138">
        <v>16049</v>
      </c>
      <c r="DE287" s="137">
        <v>6.32</v>
      </c>
      <c r="DF287" s="137">
        <v>25.7</v>
      </c>
      <c r="DG287" s="137">
        <v>2.68</v>
      </c>
      <c r="DH287" s="137">
        <v>2.2800000000000002</v>
      </c>
      <c r="DI287" s="137">
        <v>40.5</v>
      </c>
      <c r="DJ287" s="186" t="s">
        <v>1275</v>
      </c>
      <c r="DK287" s="137">
        <v>0.17</v>
      </c>
      <c r="DL287" s="137">
        <v>24.4</v>
      </c>
      <c r="DM287" s="137">
        <v>75.400000000000006</v>
      </c>
      <c r="DN287" s="137">
        <v>0</v>
      </c>
      <c r="DO287" s="137">
        <v>15.8</v>
      </c>
      <c r="DP287" s="137">
        <v>70.099999999999994</v>
      </c>
      <c r="DQ287" s="138" t="s">
        <v>1023</v>
      </c>
      <c r="DR287" s="133"/>
      <c r="DS287" s="186" t="s">
        <v>1275</v>
      </c>
      <c r="DT287" s="138">
        <f>DU287/1.1</f>
        <v>5555.454545454545</v>
      </c>
      <c r="DU287" s="138">
        <v>6111</v>
      </c>
      <c r="DV287" s="138">
        <v>1556.1538461538462</v>
      </c>
      <c r="DW287" s="138">
        <v>360</v>
      </c>
      <c r="DX287" s="186" t="s">
        <v>1275</v>
      </c>
      <c r="DY287" s="138">
        <f>AK287*AN287*AM287*AL287/1000</f>
        <v>1131.4077263999998</v>
      </c>
      <c r="DZ287" s="138">
        <f>AK287*AM287*AO287*AL287/1000</f>
        <v>1052.7770736000002</v>
      </c>
      <c r="EA287" s="137"/>
      <c r="EB287" s="137"/>
      <c r="EC287" s="137"/>
      <c r="ED287" s="137"/>
      <c r="EE287" s="137"/>
      <c r="EF287" s="186" t="s">
        <v>1275</v>
      </c>
      <c r="EG287" s="137" t="s">
        <v>1023</v>
      </c>
      <c r="EH287" s="137" t="s">
        <v>1023</v>
      </c>
      <c r="EI287" s="137" t="s">
        <v>1023</v>
      </c>
      <c r="EJ287" s="137" t="s">
        <v>1023</v>
      </c>
      <c r="EK287" s="137" t="s">
        <v>1023</v>
      </c>
      <c r="EL287" s="137" t="s">
        <v>1023</v>
      </c>
      <c r="EM287" s="137" t="s">
        <v>1023</v>
      </c>
      <c r="EN287" s="137" t="s">
        <v>1023</v>
      </c>
      <c r="EO287" s="137" t="s">
        <v>1023</v>
      </c>
      <c r="EP287" s="137" t="s">
        <v>1023</v>
      </c>
      <c r="EQ287" s="137" t="s">
        <v>1023</v>
      </c>
      <c r="ER287" s="137" t="s">
        <v>1023</v>
      </c>
      <c r="ES287" s="137" t="s">
        <v>1023</v>
      </c>
      <c r="ET287" s="137" t="s">
        <v>1023</v>
      </c>
      <c r="EU287" s="137" t="s">
        <v>1023</v>
      </c>
      <c r="EV287" s="137" t="s">
        <v>1023</v>
      </c>
      <c r="EW287" s="137" t="s">
        <v>1023</v>
      </c>
      <c r="EX287" s="137" t="s">
        <v>1023</v>
      </c>
      <c r="EY287" s="137" t="s">
        <v>1023</v>
      </c>
      <c r="EZ287" s="137" t="s">
        <v>1023</v>
      </c>
      <c r="FA287" s="137" t="s">
        <v>1023</v>
      </c>
      <c r="FB287" s="186" t="s">
        <v>1275</v>
      </c>
      <c r="FC287" s="137"/>
      <c r="FD287" s="137"/>
      <c r="FE287" s="137"/>
      <c r="FF287" s="137"/>
      <c r="FG287" s="137"/>
      <c r="FH287" s="190"/>
      <c r="FI287" s="190"/>
      <c r="FJ287" s="372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 s="5"/>
      <c r="HO287" s="5"/>
      <c r="HP287" s="17"/>
      <c r="HQ287" s="23"/>
      <c r="HR287" s="23"/>
      <c r="HS287" s="23"/>
      <c r="HT287" s="17"/>
      <c r="HU287" s="17"/>
      <c r="HV287" s="24"/>
      <c r="HW287" s="24"/>
      <c r="HX287" s="24"/>
      <c r="HY287" s="24"/>
      <c r="HZ287" s="24"/>
      <c r="IA287" s="24"/>
      <c r="IB287" s="24"/>
      <c r="IC287" s="24"/>
      <c r="ID287" s="24"/>
      <c r="IE287" s="24"/>
      <c r="IF287" s="24"/>
      <c r="IG287" s="24"/>
      <c r="IH287" s="24"/>
      <c r="II287" s="24"/>
      <c r="IJ287" s="24"/>
      <c r="IK287" s="24"/>
      <c r="IL287" s="24"/>
      <c r="IM287" s="24"/>
      <c r="IN287" s="25"/>
      <c r="IO287" s="25"/>
      <c r="IP287" s="294"/>
      <c r="IQ287" s="24"/>
      <c r="IR287" s="24"/>
      <c r="IS287" s="170"/>
      <c r="IT287" s="170"/>
      <c r="IU287"/>
      <c r="IV287" s="274"/>
      <c r="IW287" s="170"/>
      <c r="IX287" s="170"/>
      <c r="IY287"/>
      <c r="IZ287"/>
      <c r="JA287" s="170"/>
      <c r="JB287" s="170"/>
      <c r="JC287" s="170"/>
      <c r="JD287"/>
      <c r="JE287" s="170"/>
      <c r="JF287" s="276"/>
      <c r="JG287"/>
      <c r="JH287" s="170"/>
      <c r="JI287"/>
      <c r="JJ287"/>
      <c r="JK287"/>
      <c r="JL287"/>
      <c r="JM287" s="279"/>
      <c r="JN287"/>
      <c r="JO287"/>
      <c r="JP287"/>
      <c r="JQ287"/>
      <c r="JR287" s="170"/>
      <c r="JS287" s="170"/>
      <c r="JT287" s="170"/>
      <c r="JU287" s="170"/>
      <c r="JV287" s="170"/>
      <c r="JW287" s="170"/>
      <c r="JX287"/>
      <c r="JY287" s="170"/>
      <c r="JZ287" s="170"/>
      <c r="KA287" s="170"/>
      <c r="KB287" s="170"/>
      <c r="KC287" s="170"/>
      <c r="KD287" s="170"/>
      <c r="KE287"/>
    </row>
    <row r="288" spans="1:291" s="4" customFormat="1" x14ac:dyDescent="0.25">
      <c r="A288" s="311"/>
      <c r="B288" s="15" t="s">
        <v>1496</v>
      </c>
      <c r="C288" s="17" t="s">
        <v>392</v>
      </c>
      <c r="D288" s="26" t="s">
        <v>393</v>
      </c>
      <c r="E288" s="88">
        <v>44469</v>
      </c>
      <c r="F288" s="23"/>
      <c r="G288" s="94"/>
      <c r="H288" s="51"/>
      <c r="I288" s="377"/>
      <c r="J288" s="20">
        <v>45673</v>
      </c>
      <c r="K288" s="100">
        <f t="shared" si="22"/>
        <v>39</v>
      </c>
      <c r="L288" s="121">
        <v>8</v>
      </c>
      <c r="M288" s="4" t="s">
        <v>1927</v>
      </c>
      <c r="N288" s="19"/>
      <c r="O288" s="22">
        <v>2</v>
      </c>
      <c r="P288" s="16">
        <v>3</v>
      </c>
      <c r="Q288" s="121"/>
      <c r="R288" s="121">
        <v>3</v>
      </c>
      <c r="S288" s="121"/>
      <c r="T288" s="342"/>
      <c r="U288" s="130"/>
      <c r="V288" s="130"/>
      <c r="W288" s="130"/>
      <c r="X288" s="131"/>
      <c r="Y288" s="129"/>
      <c r="Z288" s="132"/>
      <c r="AA288" s="129"/>
      <c r="AB288" s="133"/>
      <c r="AC288" s="134"/>
      <c r="AD288" s="135"/>
      <c r="AE288" s="136"/>
      <c r="AF288" s="204"/>
      <c r="AG288" s="220"/>
      <c r="AH288" s="220"/>
      <c r="AI288" s="220"/>
      <c r="AJ288" s="220"/>
      <c r="AK288" s="220"/>
      <c r="AL288" s="133"/>
      <c r="AM288" s="137"/>
      <c r="AN288" s="137"/>
      <c r="AO288" s="137"/>
      <c r="AP288" s="137"/>
      <c r="AQ288" s="137"/>
      <c r="AR288" s="137"/>
      <c r="AS288" s="137"/>
      <c r="AT288" s="137"/>
      <c r="AU288" s="137"/>
      <c r="AV288" s="137"/>
      <c r="AW288" s="137"/>
      <c r="AX288" s="137"/>
      <c r="AY288" s="137"/>
      <c r="AZ288" s="137"/>
      <c r="BA288" s="137"/>
      <c r="BB288" s="137"/>
      <c r="BC288" s="137"/>
      <c r="BD288" s="137"/>
      <c r="BE288" s="137"/>
      <c r="BF288" s="137"/>
      <c r="BG288" s="137"/>
      <c r="BH288" s="138"/>
      <c r="BI288" s="137"/>
      <c r="BJ288" s="137"/>
      <c r="BK288" s="137"/>
      <c r="BL288" s="137"/>
      <c r="BM288" s="139"/>
      <c r="BN288" s="137"/>
      <c r="BO288" s="137"/>
      <c r="BP288" s="137"/>
      <c r="BQ288" s="137"/>
      <c r="BR288" s="138"/>
      <c r="BS288" s="138"/>
      <c r="BT288" s="137"/>
      <c r="BU288" s="137"/>
      <c r="BV288" s="137"/>
      <c r="BW288" s="138"/>
      <c r="BX288" s="137"/>
      <c r="BY288" s="137"/>
      <c r="BZ288" s="138"/>
      <c r="CA288" s="138"/>
      <c r="CB288" s="137"/>
      <c r="CC288" s="137"/>
      <c r="CD288" s="186"/>
      <c r="CE288" s="186"/>
      <c r="CF288" s="186"/>
      <c r="CG288" s="186"/>
      <c r="CH288" s="137"/>
      <c r="CI288" s="137"/>
      <c r="CJ288" s="137"/>
      <c r="CK288" s="138"/>
      <c r="CL288" s="137"/>
      <c r="CM288" s="137"/>
      <c r="CN288" s="186"/>
      <c r="CO288" s="137"/>
      <c r="CP288" s="137"/>
      <c r="CQ288" s="137"/>
      <c r="CR288" s="137"/>
      <c r="CS288" s="137"/>
      <c r="CT288" s="137"/>
      <c r="CU288" s="137"/>
      <c r="CV288" s="137"/>
      <c r="CW288" s="137"/>
      <c r="CX288" s="186"/>
      <c r="CY288" s="133"/>
      <c r="CZ288" s="137"/>
      <c r="DA288" s="137"/>
      <c r="DB288" s="186"/>
      <c r="DC288" s="139"/>
      <c r="DD288" s="138"/>
      <c r="DE288" s="137"/>
      <c r="DF288" s="137"/>
      <c r="DG288" s="137"/>
      <c r="DH288" s="137"/>
      <c r="DI288" s="137"/>
      <c r="DJ288" s="186"/>
      <c r="DK288" s="137"/>
      <c r="DL288" s="137"/>
      <c r="DM288" s="137"/>
      <c r="DN288" s="137"/>
      <c r="DO288" s="137"/>
      <c r="DP288" s="137"/>
      <c r="DQ288" s="138"/>
      <c r="DR288" s="133"/>
      <c r="DS288" s="186"/>
      <c r="DT288" s="138"/>
      <c r="DU288" s="138"/>
      <c r="DV288" s="138"/>
      <c r="DW288" s="138"/>
      <c r="DX288" s="186"/>
      <c r="DY288" s="138"/>
      <c r="DZ288" s="138"/>
      <c r="EA288" s="137"/>
      <c r="EB288" s="137"/>
      <c r="EC288" s="137"/>
      <c r="ED288" s="137"/>
      <c r="EE288" s="137"/>
      <c r="EF288" s="186"/>
      <c r="EG288" s="137"/>
      <c r="EH288" s="137"/>
      <c r="EI288" s="137"/>
      <c r="EJ288" s="137"/>
      <c r="EK288" s="137"/>
      <c r="EL288" s="137"/>
      <c r="EM288" s="137"/>
      <c r="EN288" s="137"/>
      <c r="EO288" s="137"/>
      <c r="EP288" s="137"/>
      <c r="EQ288" s="137"/>
      <c r="ER288" s="137"/>
      <c r="ES288" s="137"/>
      <c r="ET288" s="137"/>
      <c r="EU288" s="137"/>
      <c r="EV288" s="137"/>
      <c r="EW288" s="137"/>
      <c r="EX288" s="137"/>
      <c r="EY288" s="137"/>
      <c r="EZ288" s="137"/>
      <c r="FA288" s="137"/>
      <c r="FB288" s="186"/>
      <c r="FC288" s="137"/>
      <c r="FD288" s="137"/>
      <c r="FE288" s="137"/>
      <c r="FF288" s="137"/>
      <c r="FG288" s="137"/>
      <c r="FH288" s="190"/>
      <c r="FI288" s="190"/>
      <c r="FJ288" s="372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 s="5"/>
      <c r="HO288" s="5"/>
      <c r="HP288" s="17"/>
      <c r="HQ288" s="23"/>
      <c r="HR288" s="23"/>
      <c r="HS288" s="23"/>
      <c r="HT288" s="17"/>
      <c r="HU288" s="17"/>
      <c r="HV288" s="24"/>
      <c r="HW288" s="24"/>
      <c r="HX288" s="24"/>
      <c r="HY288" s="24"/>
      <c r="HZ288" s="24"/>
      <c r="IA288" s="24"/>
      <c r="IB288" s="24"/>
      <c r="IC288" s="24"/>
      <c r="ID288" s="24"/>
      <c r="IE288" s="24"/>
      <c r="IF288" s="24"/>
      <c r="IG288" s="24"/>
      <c r="IH288" s="24"/>
      <c r="II288" s="24"/>
      <c r="IJ288" s="24"/>
      <c r="IK288" s="24"/>
      <c r="IL288" s="24"/>
      <c r="IM288" s="24"/>
      <c r="IN288" s="25"/>
      <c r="IO288" s="25"/>
      <c r="IP288" s="294"/>
      <c r="IQ288" s="24"/>
      <c r="IR288" s="24"/>
      <c r="IS288" s="170"/>
      <c r="IT288" s="170"/>
      <c r="IU288"/>
      <c r="IV288" s="274"/>
      <c r="IW288" s="170"/>
      <c r="IX288" s="170"/>
      <c r="IY288"/>
      <c r="IZ288"/>
      <c r="JA288" s="170"/>
      <c r="JB288" s="170"/>
      <c r="JC288" s="170"/>
      <c r="JD288"/>
      <c r="JE288" s="170"/>
      <c r="JF288" s="276"/>
      <c r="JG288"/>
      <c r="JH288" s="170"/>
      <c r="JI288"/>
      <c r="JJ288"/>
      <c r="JK288"/>
      <c r="JL288"/>
      <c r="JM288" s="279"/>
      <c r="JN288"/>
      <c r="JO288"/>
      <c r="JP288"/>
      <c r="JQ288"/>
      <c r="JR288" s="170"/>
      <c r="JS288" s="170"/>
      <c r="JT288" s="170"/>
      <c r="JU288" s="170"/>
      <c r="JV288" s="170"/>
      <c r="JW288" s="170"/>
      <c r="JX288"/>
      <c r="JY288" s="170"/>
      <c r="JZ288" s="170"/>
      <c r="KA288" s="170"/>
      <c r="KB288" s="170"/>
      <c r="KC288" s="170"/>
      <c r="KD288" s="170"/>
      <c r="KE288"/>
    </row>
    <row r="289" spans="1:291" s="4" customFormat="1" x14ac:dyDescent="0.25">
      <c r="A289" s="311"/>
      <c r="B289" s="15"/>
      <c r="C289" s="17"/>
      <c r="D289" s="26"/>
      <c r="E289" s="90"/>
      <c r="F289" s="23"/>
      <c r="G289" s="94"/>
      <c r="H289" s="51"/>
      <c r="I289" s="377"/>
      <c r="J289" s="20"/>
      <c r="K289" s="100"/>
      <c r="L289" s="85"/>
      <c r="N289" s="19"/>
      <c r="O289" s="22"/>
      <c r="P289" s="16"/>
      <c r="Q289" s="11"/>
      <c r="R289" s="11"/>
      <c r="S289" s="11"/>
      <c r="T289" s="145"/>
      <c r="U289" s="130"/>
      <c r="V289" s="130"/>
      <c r="W289" s="130"/>
      <c r="X289" s="131"/>
      <c r="Y289" s="129"/>
      <c r="Z289" s="132"/>
      <c r="AA289" s="129"/>
      <c r="AB289" s="133"/>
      <c r="AC289" s="134"/>
      <c r="AD289" s="135"/>
      <c r="AE289" s="136"/>
      <c r="AF289" s="220"/>
      <c r="AG289" s="220"/>
      <c r="AH289" s="220"/>
      <c r="AI289" s="220"/>
      <c r="AJ289" s="220"/>
      <c r="AK289" s="220"/>
      <c r="AL289" s="133"/>
      <c r="AM289" s="137"/>
      <c r="AN289" s="137"/>
      <c r="AO289" s="137"/>
      <c r="AP289" s="137"/>
      <c r="AQ289" s="137"/>
      <c r="AR289" s="137"/>
      <c r="AS289" s="137"/>
      <c r="AT289" s="137"/>
      <c r="AU289" s="137"/>
      <c r="AV289" s="137"/>
      <c r="AW289" s="137"/>
      <c r="AX289" s="137"/>
      <c r="AY289" s="137"/>
      <c r="AZ289" s="137"/>
      <c r="BA289" s="137"/>
      <c r="BB289" s="137"/>
      <c r="BC289" s="137"/>
      <c r="BD289" s="137"/>
      <c r="BE289" s="137"/>
      <c r="BF289" s="137"/>
      <c r="BG289" s="137"/>
      <c r="BH289" s="138"/>
      <c r="BI289" s="137"/>
      <c r="BJ289" s="137"/>
      <c r="BK289" s="137"/>
      <c r="BL289" s="137"/>
      <c r="BM289" s="139"/>
      <c r="BN289" s="137"/>
      <c r="BO289" s="137"/>
      <c r="BP289" s="137"/>
      <c r="BQ289" s="137"/>
      <c r="BR289" s="138"/>
      <c r="BS289" s="138"/>
      <c r="BT289" s="137"/>
      <c r="BU289" s="137"/>
      <c r="BV289" s="137"/>
      <c r="BW289" s="138"/>
      <c r="BX289" s="137"/>
      <c r="BY289" s="137"/>
      <c r="BZ289" s="138"/>
      <c r="CA289" s="138"/>
      <c r="CB289" s="137"/>
      <c r="CC289" s="137"/>
      <c r="CD289" s="186"/>
      <c r="CE289" s="186"/>
      <c r="CF289" s="186"/>
      <c r="CG289" s="186"/>
      <c r="CH289" s="137"/>
      <c r="CI289" s="137"/>
      <c r="CJ289" s="137"/>
      <c r="CK289" s="138"/>
      <c r="CL289" s="137"/>
      <c r="CM289" s="137"/>
      <c r="CN289" s="186"/>
      <c r="CO289" s="137"/>
      <c r="CP289" s="137"/>
      <c r="CQ289" s="137"/>
      <c r="CR289" s="137"/>
      <c r="CS289" s="137"/>
      <c r="CT289" s="137"/>
      <c r="CU289" s="137"/>
      <c r="CV289" s="137"/>
      <c r="CW289" s="137"/>
      <c r="CX289" s="186"/>
      <c r="CY289" s="133"/>
      <c r="CZ289" s="137"/>
      <c r="DA289" s="137"/>
      <c r="DB289" s="186"/>
      <c r="DC289" s="139"/>
      <c r="DD289" s="138"/>
      <c r="DE289" s="137"/>
      <c r="DF289" s="137"/>
      <c r="DG289" s="137"/>
      <c r="DH289" s="137"/>
      <c r="DI289" s="137"/>
      <c r="DJ289" s="186"/>
      <c r="DK289" s="137"/>
      <c r="DL289" s="137"/>
      <c r="DM289" s="137"/>
      <c r="DN289" s="137"/>
      <c r="DO289" s="137"/>
      <c r="DP289" s="137"/>
      <c r="DQ289" s="138"/>
      <c r="DR289" s="133"/>
      <c r="DS289" s="186"/>
      <c r="DT289" s="138"/>
      <c r="DU289" s="138"/>
      <c r="DV289" s="138"/>
      <c r="DW289" s="138"/>
      <c r="DX289" s="186"/>
      <c r="DY289" s="138"/>
      <c r="DZ289" s="138"/>
      <c r="EA289" s="137"/>
      <c r="EB289" s="137"/>
      <c r="EC289" s="137"/>
      <c r="ED289" s="137"/>
      <c r="EE289" s="137"/>
      <c r="EF289" s="186"/>
      <c r="EG289" s="137"/>
      <c r="EH289" s="137"/>
      <c r="EI289" s="137"/>
      <c r="EJ289" s="137"/>
      <c r="EK289" s="137"/>
      <c r="EL289" s="137"/>
      <c r="EM289" s="137"/>
      <c r="EN289" s="137"/>
      <c r="EO289" s="137"/>
      <c r="EP289" s="137"/>
      <c r="EQ289" s="137"/>
      <c r="ER289" s="137"/>
      <c r="ES289" s="137"/>
      <c r="ET289" s="137"/>
      <c r="EU289" s="137"/>
      <c r="EV289" s="137"/>
      <c r="EW289" s="137"/>
      <c r="EX289" s="137"/>
      <c r="EY289" s="137"/>
      <c r="EZ289" s="137"/>
      <c r="FA289" s="137"/>
      <c r="FB289" s="186"/>
      <c r="FC289" s="137"/>
      <c r="FD289" s="137"/>
      <c r="FE289" s="137"/>
      <c r="FF289" s="137"/>
      <c r="FG289" s="137"/>
      <c r="FH289" s="190"/>
      <c r="FI289" s="190"/>
      <c r="FJ289" s="5"/>
      <c r="GZ289" s="5"/>
      <c r="HO289" s="5"/>
      <c r="HP289" s="17"/>
      <c r="HQ289" s="23"/>
      <c r="HR289" s="23"/>
      <c r="HS289" s="23"/>
      <c r="HT289" s="17"/>
      <c r="HU289" s="17"/>
      <c r="HV289" s="24"/>
      <c r="HW289" s="24"/>
      <c r="HX289" s="24"/>
      <c r="HY289" s="24"/>
      <c r="HZ289" s="24"/>
      <c r="IA289" s="24"/>
      <c r="IB289" s="24"/>
      <c r="IC289" s="24"/>
      <c r="ID289" s="24"/>
      <c r="IE289" s="24"/>
      <c r="IF289" s="24"/>
      <c r="IG289" s="24"/>
      <c r="IH289" s="24"/>
      <c r="II289" s="24"/>
      <c r="IJ289" s="24"/>
      <c r="IK289" s="24"/>
      <c r="IL289" s="24"/>
      <c r="IM289" s="24"/>
      <c r="IN289" s="25"/>
      <c r="IO289" s="25"/>
      <c r="IP289" s="294"/>
      <c r="IQ289" s="24"/>
      <c r="IR289" s="24"/>
      <c r="IS289" s="170"/>
      <c r="IT289" s="170"/>
      <c r="IU289"/>
      <c r="IV289" s="274"/>
      <c r="IW289" s="170"/>
      <c r="IX289" s="170"/>
      <c r="IY289"/>
      <c r="IZ289"/>
      <c r="JA289" s="170"/>
      <c r="JB289" s="170"/>
      <c r="JC289" s="170"/>
      <c r="JD289"/>
      <c r="JE289" s="170"/>
      <c r="JF289" s="276"/>
      <c r="JG289"/>
      <c r="JH289" s="170"/>
      <c r="JI289"/>
      <c r="JJ289"/>
      <c r="JK289"/>
      <c r="JL289"/>
      <c r="JM289" s="279"/>
      <c r="JN289"/>
      <c r="JO289"/>
      <c r="JP289"/>
      <c r="JQ289"/>
      <c r="JR289" s="170"/>
      <c r="JS289" s="170"/>
      <c r="JT289" s="170"/>
      <c r="JU289" s="170"/>
      <c r="JV289" s="170"/>
      <c r="JW289" s="170"/>
      <c r="JX289"/>
      <c r="JY289" s="170"/>
      <c r="JZ289" s="170"/>
      <c r="KA289" s="170"/>
      <c r="KB289" s="170"/>
      <c r="KC289" s="170"/>
      <c r="KD289" s="170"/>
      <c r="KE289"/>
    </row>
    <row r="290" spans="1:291" s="4" customFormat="1" ht="15.75" customHeight="1" x14ac:dyDescent="0.25">
      <c r="A290" s="311"/>
      <c r="B290" s="15" t="s">
        <v>1497</v>
      </c>
      <c r="C290" s="39" t="s">
        <v>403</v>
      </c>
      <c r="D290" s="26">
        <v>7610234665</v>
      </c>
      <c r="E290" s="89" t="s">
        <v>316</v>
      </c>
      <c r="F290" s="23"/>
      <c r="G290" s="94"/>
      <c r="H290" s="51"/>
      <c r="I290" s="377" t="s">
        <v>1023</v>
      </c>
      <c r="J290" s="20">
        <v>41697</v>
      </c>
      <c r="K290" s="100"/>
      <c r="L290" s="121">
        <v>1</v>
      </c>
      <c r="M290" s="42" t="s">
        <v>404</v>
      </c>
      <c r="N290" s="18">
        <v>343</v>
      </c>
      <c r="O290" s="37"/>
      <c r="P290" s="16">
        <v>3</v>
      </c>
      <c r="Q290" s="16"/>
      <c r="R290" s="11"/>
      <c r="S290" s="16"/>
      <c r="T290" s="145"/>
      <c r="U290" s="130"/>
      <c r="V290" s="130"/>
      <c r="W290" s="130"/>
      <c r="X290" s="131"/>
      <c r="Y290" s="129"/>
      <c r="Z290" s="132"/>
      <c r="AA290" s="129"/>
      <c r="AB290" s="133"/>
      <c r="AC290" s="134"/>
      <c r="AD290" s="135"/>
      <c r="AE290" s="136"/>
      <c r="AF290" s="220"/>
      <c r="AG290" s="220"/>
      <c r="AH290" s="220"/>
      <c r="AI290" s="220"/>
      <c r="AJ290" s="220"/>
      <c r="AK290" s="220"/>
      <c r="AL290" s="133"/>
      <c r="AM290" s="137"/>
      <c r="AN290" s="137"/>
      <c r="AO290" s="137"/>
      <c r="AP290" s="137"/>
      <c r="AQ290" s="137"/>
      <c r="AR290" s="137"/>
      <c r="AS290" s="137"/>
      <c r="AT290" s="137"/>
      <c r="AU290" s="137"/>
      <c r="AV290" s="137"/>
      <c r="AW290" s="137"/>
      <c r="AX290" s="137"/>
      <c r="AY290" s="137"/>
      <c r="AZ290" s="137"/>
      <c r="BA290" s="137"/>
      <c r="BB290" s="137"/>
      <c r="BC290" s="137"/>
      <c r="BD290" s="137"/>
      <c r="BE290" s="137"/>
      <c r="BF290" s="137"/>
      <c r="BG290" s="137"/>
      <c r="BH290" s="138"/>
      <c r="BI290" s="137"/>
      <c r="BJ290" s="137"/>
      <c r="BK290" s="137"/>
      <c r="BL290" s="137"/>
      <c r="BM290" s="139"/>
      <c r="BN290" s="137"/>
      <c r="BO290" s="137"/>
      <c r="BP290" s="137"/>
      <c r="BQ290" s="137"/>
      <c r="BR290" s="138"/>
      <c r="BS290" s="138"/>
      <c r="BT290" s="137"/>
      <c r="BU290" s="137"/>
      <c r="BV290" s="137"/>
      <c r="BW290" s="138"/>
      <c r="BX290" s="137"/>
      <c r="BY290" s="137"/>
      <c r="BZ290" s="138"/>
      <c r="CA290" s="138"/>
      <c r="CB290" s="137"/>
      <c r="CC290" s="137"/>
      <c r="CD290" s="186"/>
      <c r="CE290" s="186"/>
      <c r="CF290" s="186"/>
      <c r="CG290" s="186"/>
      <c r="CH290" s="137"/>
      <c r="CI290" s="137"/>
      <c r="CJ290" s="137"/>
      <c r="CK290" s="138"/>
      <c r="CL290" s="137"/>
      <c r="CM290" s="137"/>
      <c r="CN290" s="186"/>
      <c r="CO290" s="137"/>
      <c r="CP290" s="137"/>
      <c r="CQ290" s="137"/>
      <c r="CR290" s="137"/>
      <c r="CS290" s="137"/>
      <c r="CT290" s="137"/>
      <c r="CU290" s="137"/>
      <c r="CV290" s="137"/>
      <c r="CW290" s="137"/>
      <c r="CX290" s="186"/>
      <c r="CY290" s="133"/>
      <c r="CZ290" s="137"/>
      <c r="DA290" s="137"/>
      <c r="DB290" s="186"/>
      <c r="DC290" s="139"/>
      <c r="DD290" s="138"/>
      <c r="DE290" s="137"/>
      <c r="DF290" s="137"/>
      <c r="DG290" s="137"/>
      <c r="DH290" s="137"/>
      <c r="DI290" s="137"/>
      <c r="DJ290" s="186"/>
      <c r="DK290" s="137"/>
      <c r="DL290" s="137"/>
      <c r="DM290" s="137"/>
      <c r="DN290" s="137"/>
      <c r="DO290" s="137"/>
      <c r="DP290" s="137"/>
      <c r="DQ290" s="138"/>
      <c r="DR290" s="133"/>
      <c r="DS290" s="186"/>
      <c r="DT290" s="138"/>
      <c r="DU290" s="138"/>
      <c r="DV290" s="138"/>
      <c r="DW290" s="138"/>
      <c r="DX290" s="186"/>
      <c r="DY290" s="138"/>
      <c r="DZ290" s="138"/>
      <c r="EA290" s="137"/>
      <c r="EB290" s="137"/>
      <c r="EC290" s="137"/>
      <c r="ED290" s="137"/>
      <c r="EE290" s="137"/>
      <c r="EF290" s="186"/>
      <c r="EG290" s="137"/>
      <c r="EH290" s="137"/>
      <c r="EI290" s="137"/>
      <c r="EJ290" s="137"/>
      <c r="EK290" s="137"/>
      <c r="EL290" s="137"/>
      <c r="EM290" s="137"/>
      <c r="EN290" s="137"/>
      <c r="EO290" s="137"/>
      <c r="EP290" s="137"/>
      <c r="EQ290" s="137"/>
      <c r="ER290" s="137"/>
      <c r="ES290" s="137"/>
      <c r="ET290" s="137"/>
      <c r="EU290" s="137"/>
      <c r="EV290" s="137"/>
      <c r="EW290" s="137"/>
      <c r="EX290" s="137"/>
      <c r="EY290" s="137"/>
      <c r="EZ290" s="137"/>
      <c r="FA290" s="137"/>
      <c r="FB290" s="186"/>
      <c r="FC290" s="137"/>
      <c r="FD290" s="137"/>
      <c r="FE290" s="137"/>
      <c r="FF290" s="137"/>
      <c r="FG290" s="137"/>
      <c r="FH290" s="190"/>
      <c r="FI290" s="190"/>
      <c r="FJ290" s="380" t="s">
        <v>404</v>
      </c>
      <c r="FK290" t="s">
        <v>1658</v>
      </c>
      <c r="FL290" t="s">
        <v>1662</v>
      </c>
      <c r="FM290" t="s">
        <v>1659</v>
      </c>
      <c r="FN290" t="s">
        <v>86</v>
      </c>
      <c r="FO290" t="s">
        <v>1662</v>
      </c>
      <c r="FP290" t="s">
        <v>1659</v>
      </c>
      <c r="FQ290" t="s">
        <v>1665</v>
      </c>
      <c r="FR290" t="s">
        <v>1667</v>
      </c>
      <c r="FS290" t="s">
        <v>1666</v>
      </c>
      <c r="FT290" t="s">
        <v>1659</v>
      </c>
      <c r="FU290" t="s">
        <v>1659</v>
      </c>
      <c r="FV290" t="s">
        <v>33</v>
      </c>
      <c r="FW290" t="s">
        <v>86</v>
      </c>
      <c r="FX290" t="s">
        <v>1661</v>
      </c>
      <c r="FY290" t="s">
        <v>1661</v>
      </c>
      <c r="FZ290" t="s">
        <v>1662</v>
      </c>
      <c r="GA290" t="s">
        <v>1663</v>
      </c>
      <c r="GB290" t="s">
        <v>33</v>
      </c>
      <c r="GC290" t="s">
        <v>1662</v>
      </c>
      <c r="GD290" t="s">
        <v>33</v>
      </c>
      <c r="GE290" t="s">
        <v>1662</v>
      </c>
      <c r="GF290" t="s">
        <v>1665</v>
      </c>
      <c r="GG290" t="s">
        <v>1664</v>
      </c>
      <c r="GH290" t="s">
        <v>1663</v>
      </c>
      <c r="GI290" t="s">
        <v>1662</v>
      </c>
      <c r="GJ290" t="s">
        <v>33</v>
      </c>
      <c r="GK290" t="s">
        <v>33</v>
      </c>
      <c r="GL290" t="s">
        <v>86</v>
      </c>
      <c r="GM290" t="s">
        <v>1663</v>
      </c>
      <c r="GN290" t="s">
        <v>1659</v>
      </c>
      <c r="GO290" t="s">
        <v>1662</v>
      </c>
      <c r="GP290" t="s">
        <v>33</v>
      </c>
      <c r="GQ290" t="s">
        <v>1662</v>
      </c>
      <c r="GR290" t="s">
        <v>33</v>
      </c>
      <c r="GS290" t="s">
        <v>1659</v>
      </c>
      <c r="GT290" t="s">
        <v>1659</v>
      </c>
      <c r="GU290" t="s">
        <v>86</v>
      </c>
      <c r="GV290" t="s">
        <v>1662</v>
      </c>
      <c r="GW290" t="s">
        <v>1662</v>
      </c>
      <c r="GX290" t="s">
        <v>33</v>
      </c>
      <c r="GY290" t="s">
        <v>1660</v>
      </c>
      <c r="GZ290" s="5"/>
      <c r="HO290" s="5"/>
      <c r="HP290" s="17"/>
      <c r="HQ290" s="23"/>
      <c r="HR290" s="23"/>
      <c r="HS290" s="23"/>
      <c r="HT290" s="17"/>
      <c r="HU290" s="17"/>
      <c r="HV290" s="24"/>
      <c r="HW290" s="24"/>
      <c r="HX290" s="24"/>
      <c r="HY290" s="24"/>
      <c r="HZ290" s="24"/>
      <c r="IA290" s="24"/>
      <c r="IB290" s="24"/>
      <c r="IC290" s="24"/>
      <c r="ID290" s="24"/>
      <c r="IE290" s="24"/>
      <c r="IF290" s="24"/>
      <c r="IG290" s="24"/>
      <c r="IH290" s="24"/>
      <c r="II290" s="24"/>
      <c r="IJ290" s="24"/>
      <c r="IK290" s="24"/>
      <c r="IL290" s="24"/>
      <c r="IM290" s="24"/>
      <c r="IN290" s="25"/>
      <c r="IO290" s="25"/>
      <c r="IP290" s="294" t="s">
        <v>1497</v>
      </c>
      <c r="IQ290" s="24" t="s">
        <v>407</v>
      </c>
      <c r="IR290" s="24" t="s">
        <v>1056</v>
      </c>
      <c r="IS290" s="170" t="s">
        <v>55</v>
      </c>
      <c r="IT290" s="170">
        <v>1</v>
      </c>
      <c r="IU290" s="170"/>
      <c r="IV290" s="274">
        <v>41907</v>
      </c>
      <c r="IW290" s="170">
        <v>1976</v>
      </c>
      <c r="IX290" s="170">
        <v>2014</v>
      </c>
      <c r="IY290"/>
      <c r="IZ290"/>
      <c r="JA290" s="170">
        <f>+IX290-IW290</f>
        <v>38</v>
      </c>
      <c r="JB290" s="170"/>
      <c r="JC290" s="170" t="s">
        <v>1407</v>
      </c>
      <c r="JD290" s="170"/>
      <c r="JE290" s="170">
        <v>1</v>
      </c>
      <c r="JF290" t="s">
        <v>405</v>
      </c>
      <c r="JG290" s="170"/>
      <c r="JH290" s="170">
        <v>1</v>
      </c>
      <c r="JI290" s="170"/>
      <c r="JJ290" s="170"/>
      <c r="JK290"/>
      <c r="JL290"/>
      <c r="JM290" s="279"/>
      <c r="JN290" t="s">
        <v>1409</v>
      </c>
      <c r="JO290" t="s">
        <v>1411</v>
      </c>
      <c r="JP290" t="s">
        <v>1412</v>
      </c>
      <c r="JQ290" t="s">
        <v>1420</v>
      </c>
      <c r="JR290" s="170">
        <v>1</v>
      </c>
      <c r="JS290" s="170">
        <v>4</v>
      </c>
      <c r="JT290" s="170">
        <v>0</v>
      </c>
      <c r="JU290" s="170">
        <v>1</v>
      </c>
      <c r="JV290" s="170">
        <v>0</v>
      </c>
      <c r="JW290" s="170">
        <v>0</v>
      </c>
      <c r="JX290"/>
      <c r="JY290" s="170">
        <v>0</v>
      </c>
      <c r="JZ290" s="170">
        <v>0</v>
      </c>
      <c r="KA290" s="170">
        <v>3</v>
      </c>
      <c r="KB290" s="170">
        <v>0</v>
      </c>
      <c r="KC290" s="170">
        <v>0</v>
      </c>
      <c r="KD290" s="170"/>
      <c r="KE290"/>
    </row>
    <row r="291" spans="1:291" s="4" customFormat="1" x14ac:dyDescent="0.25">
      <c r="A291" s="311"/>
      <c r="B291" s="15" t="s">
        <v>1497</v>
      </c>
      <c r="C291" s="17" t="s">
        <v>403</v>
      </c>
      <c r="D291" s="26">
        <v>7610234665</v>
      </c>
      <c r="E291" s="88">
        <v>41907</v>
      </c>
      <c r="F291" s="27">
        <v>43727</v>
      </c>
      <c r="G291" s="94">
        <f>DATEDIF(E291, F291, "m")</f>
        <v>59</v>
      </c>
      <c r="H291" s="16">
        <v>0</v>
      </c>
      <c r="I291" s="377">
        <v>0</v>
      </c>
      <c r="J291" s="20">
        <v>43727</v>
      </c>
      <c r="K291" s="100">
        <f>DATEDIF(E291, J291, "m")</f>
        <v>59</v>
      </c>
      <c r="L291" s="121">
        <v>2</v>
      </c>
      <c r="M291" s="4" t="s">
        <v>406</v>
      </c>
      <c r="N291" s="19"/>
      <c r="O291" s="22">
        <v>1</v>
      </c>
      <c r="P291" s="16">
        <v>3</v>
      </c>
      <c r="Q291" s="11">
        <v>2</v>
      </c>
      <c r="R291" s="11"/>
      <c r="S291" s="11">
        <v>10</v>
      </c>
      <c r="T291" s="145">
        <v>11653</v>
      </c>
      <c r="U291" s="130" t="s">
        <v>407</v>
      </c>
      <c r="V291" s="130" t="s">
        <v>407</v>
      </c>
      <c r="W291" s="130" t="s">
        <v>1056</v>
      </c>
      <c r="X291" s="131">
        <v>7610234665</v>
      </c>
      <c r="Y291" s="129">
        <f ca="1">ROUNDDOWN(YEARFRAC(DATE(IF(VALUE(LEFT(X291,2))&lt;VALUE(RIGHT(YEAR(TODAY()),2)),"20","19")&amp;LEFT(X291,2),IF(VALUE(MID(X291,3,1))&gt;4,MID(X291,3,2)-50,MID(X291,3,2)),MID(X291,5,2)),Z291,1),0)</f>
        <v>42</v>
      </c>
      <c r="Z291" s="132">
        <v>43727</v>
      </c>
      <c r="AA291" s="129">
        <v>1</v>
      </c>
      <c r="AB291" s="133">
        <v>0</v>
      </c>
      <c r="AC291" s="182" t="s">
        <v>53</v>
      </c>
      <c r="AD291" s="183" t="s">
        <v>1022</v>
      </c>
      <c r="AE291" s="184" t="s">
        <v>54</v>
      </c>
      <c r="AF291" s="185">
        <v>32.5</v>
      </c>
      <c r="AG291" s="189">
        <v>14.2</v>
      </c>
      <c r="AH291" s="185">
        <v>51.9</v>
      </c>
      <c r="AI291" s="185">
        <v>1.2</v>
      </c>
      <c r="AJ291" s="185">
        <v>0.2</v>
      </c>
      <c r="AK291" s="185">
        <v>6.62</v>
      </c>
      <c r="AL291" s="137">
        <v>21.7</v>
      </c>
      <c r="AM291" s="156">
        <v>55.4</v>
      </c>
      <c r="AN291" s="137">
        <v>56.9</v>
      </c>
      <c r="AO291" s="137">
        <v>43.1</v>
      </c>
      <c r="AP291" s="137">
        <v>1.3201856148491879</v>
      </c>
      <c r="AQ291" s="137">
        <v>8.64</v>
      </c>
      <c r="AR291" s="137">
        <v>5.21</v>
      </c>
      <c r="AS291" s="137">
        <v>2.2799999999999998</v>
      </c>
      <c r="AT291" s="155">
        <v>24.9</v>
      </c>
      <c r="AU291" s="137">
        <v>8.35</v>
      </c>
      <c r="AV291" s="137">
        <v>12.7</v>
      </c>
      <c r="AW291" s="155">
        <v>67.8</v>
      </c>
      <c r="AX291" s="156">
        <v>18.7</v>
      </c>
      <c r="AY291" s="137">
        <v>11.2</v>
      </c>
      <c r="AZ291" s="137">
        <v>2.2999999999999998</v>
      </c>
      <c r="BA291" s="137">
        <v>32.6</v>
      </c>
      <c r="BB291" s="137">
        <v>6.3999999999999995</v>
      </c>
      <c r="BC291" s="137">
        <v>46.1</v>
      </c>
      <c r="BD291" s="137">
        <v>1.0900000000000001</v>
      </c>
      <c r="BE291" s="137">
        <v>4.7</v>
      </c>
      <c r="BF291" s="137">
        <v>26.22</v>
      </c>
      <c r="BG291" s="137">
        <v>13.6</v>
      </c>
      <c r="BH291" s="138">
        <v>3098</v>
      </c>
      <c r="BI291" s="155">
        <v>32</v>
      </c>
      <c r="BJ291" s="155">
        <v>18.8</v>
      </c>
      <c r="BK291" s="155">
        <v>17.3</v>
      </c>
      <c r="BL291" s="137">
        <v>35.799999999999997</v>
      </c>
      <c r="BM291" s="139">
        <v>0.15</v>
      </c>
      <c r="BN291" s="137">
        <v>3.5</v>
      </c>
      <c r="BO291" s="156">
        <v>69.8</v>
      </c>
      <c r="BP291" s="155">
        <v>13.9</v>
      </c>
      <c r="BQ291" s="155">
        <v>16.2</v>
      </c>
      <c r="BR291" s="160">
        <v>6205</v>
      </c>
      <c r="BS291" s="160">
        <v>3881</v>
      </c>
      <c r="BT291" s="137">
        <v>31.6</v>
      </c>
      <c r="BU291" s="155">
        <v>40</v>
      </c>
      <c r="BV291" s="155">
        <v>73.3</v>
      </c>
      <c r="BW291" s="160">
        <v>6416</v>
      </c>
      <c r="BX291" s="137">
        <v>41.3</v>
      </c>
      <c r="BY291" s="137">
        <v>26.9</v>
      </c>
      <c r="BZ291" s="133">
        <v>3597</v>
      </c>
      <c r="CA291" s="160">
        <v>13287</v>
      </c>
      <c r="CB291" s="137">
        <v>0.57999999999999996</v>
      </c>
      <c r="CC291" s="137">
        <v>0.42</v>
      </c>
      <c r="CD291" s="186" t="s">
        <v>1275</v>
      </c>
      <c r="CE291" s="186">
        <f>AL291+BN291+BV291+CC291+CB291</f>
        <v>99.5</v>
      </c>
      <c r="CF291" s="186" t="s">
        <v>1275</v>
      </c>
      <c r="CG291" s="186"/>
      <c r="CH291" s="137" t="s">
        <v>1023</v>
      </c>
      <c r="CI291" s="137"/>
      <c r="CJ291" s="137"/>
      <c r="CK291" s="138"/>
      <c r="CL291" s="137"/>
      <c r="CM291" s="137"/>
      <c r="CN291" s="186" t="s">
        <v>1275</v>
      </c>
      <c r="CO291" s="137"/>
      <c r="CP291" s="137"/>
      <c r="CQ291" s="137"/>
      <c r="CR291" s="137"/>
      <c r="CS291" s="137"/>
      <c r="CT291" s="137"/>
      <c r="CU291" s="137"/>
      <c r="CV291" s="155">
        <v>11.4</v>
      </c>
      <c r="CW291" s="137">
        <v>5.55</v>
      </c>
      <c r="CX291" s="186" t="s">
        <v>1275</v>
      </c>
      <c r="CY291" s="133"/>
      <c r="CZ291" s="137" t="s">
        <v>1023</v>
      </c>
      <c r="DA291" s="137"/>
      <c r="DB291" s="186" t="s">
        <v>1275</v>
      </c>
      <c r="DC291" s="187">
        <v>3.9E-2</v>
      </c>
      <c r="DD291" s="133">
        <v>26610</v>
      </c>
      <c r="DE291" s="137">
        <v>6.52</v>
      </c>
      <c r="DF291" s="156">
        <v>11.1</v>
      </c>
      <c r="DG291" s="137">
        <v>0.9</v>
      </c>
      <c r="DH291" s="137">
        <v>0.48000000000000004</v>
      </c>
      <c r="DI291" s="137"/>
      <c r="DJ291" s="186" t="s">
        <v>1275</v>
      </c>
      <c r="DK291" s="137">
        <v>3.3</v>
      </c>
      <c r="DL291" s="137">
        <v>26</v>
      </c>
      <c r="DM291" s="137">
        <v>70.5</v>
      </c>
      <c r="DN291" s="139">
        <v>0.22</v>
      </c>
      <c r="DO291" s="137">
        <v>34.200000000000003</v>
      </c>
      <c r="DP291" s="137"/>
      <c r="DQ291" s="137"/>
      <c r="DR291" s="133"/>
      <c r="DS291" s="186" t="s">
        <v>1275</v>
      </c>
      <c r="DT291" s="133">
        <v>4937</v>
      </c>
      <c r="DU291" s="133"/>
      <c r="DV291" s="133"/>
      <c r="DW291" s="133"/>
      <c r="DX291" s="186" t="s">
        <v>1275</v>
      </c>
      <c r="DY291" s="138">
        <f>AK291*AN291*AM291*AL291/1000</f>
        <v>452.83475803999994</v>
      </c>
      <c r="DZ291" s="138">
        <f>AK291*AM291*AO291*AL291/1000</f>
        <v>343.00840196000001</v>
      </c>
      <c r="EA291" s="137"/>
      <c r="EB291" s="137"/>
      <c r="EC291" s="137"/>
      <c r="ED291" s="137"/>
      <c r="EE291" s="137"/>
      <c r="EF291" s="186" t="s">
        <v>1275</v>
      </c>
      <c r="EG291" s="137" t="s">
        <v>1023</v>
      </c>
      <c r="EH291" s="137" t="s">
        <v>1023</v>
      </c>
      <c r="EI291" s="137" t="s">
        <v>1023</v>
      </c>
      <c r="EJ291" s="137" t="s">
        <v>1023</v>
      </c>
      <c r="EK291" s="137" t="s">
        <v>1023</v>
      </c>
      <c r="EL291" s="137" t="s">
        <v>1023</v>
      </c>
      <c r="EM291" s="137" t="s">
        <v>1023</v>
      </c>
      <c r="EN291" s="137" t="s">
        <v>1023</v>
      </c>
      <c r="EO291" s="137" t="s">
        <v>1023</v>
      </c>
      <c r="EP291" s="137" t="s">
        <v>1023</v>
      </c>
      <c r="EQ291" s="137" t="s">
        <v>1023</v>
      </c>
      <c r="ER291" s="137" t="s">
        <v>1023</v>
      </c>
      <c r="ES291" s="137" t="s">
        <v>1023</v>
      </c>
      <c r="ET291" s="137" t="s">
        <v>1023</v>
      </c>
      <c r="EU291" s="137" t="s">
        <v>1023</v>
      </c>
      <c r="EV291" s="137" t="s">
        <v>1023</v>
      </c>
      <c r="EW291" s="137" t="s">
        <v>1023</v>
      </c>
      <c r="EX291" s="137" t="s">
        <v>1023</v>
      </c>
      <c r="EY291" s="137" t="s">
        <v>1023</v>
      </c>
      <c r="EZ291" s="137" t="s">
        <v>1023</v>
      </c>
      <c r="FA291" s="137" t="s">
        <v>1023</v>
      </c>
      <c r="FB291" s="186" t="s">
        <v>1275</v>
      </c>
      <c r="FC291" s="137"/>
      <c r="FD291" s="137"/>
      <c r="FE291" s="137"/>
      <c r="FF291" s="137"/>
      <c r="FG291" s="137"/>
      <c r="FH291" s="190"/>
      <c r="FI291" s="190"/>
      <c r="FJ291" s="372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 s="5"/>
      <c r="HO291" s="5" t="s">
        <v>407</v>
      </c>
      <c r="HP291" s="121">
        <v>38</v>
      </c>
      <c r="HQ291" s="27">
        <v>41907</v>
      </c>
      <c r="HR291" s="27"/>
      <c r="HS291" s="27">
        <v>43727</v>
      </c>
      <c r="HT291" s="121">
        <v>60</v>
      </c>
      <c r="HU291" s="121">
        <v>0</v>
      </c>
      <c r="HV291" s="28">
        <v>1</v>
      </c>
      <c r="HW291" s="28">
        <v>0</v>
      </c>
      <c r="HX291" s="28">
        <v>0</v>
      </c>
      <c r="HY291" s="28">
        <v>1</v>
      </c>
      <c r="HZ291" s="28">
        <v>0</v>
      </c>
      <c r="IA291" s="28">
        <v>0</v>
      </c>
      <c r="IB291" s="28">
        <v>1</v>
      </c>
      <c r="IC291" s="28">
        <v>1</v>
      </c>
      <c r="ID291" s="28">
        <v>1</v>
      </c>
      <c r="IE291" s="25" t="s">
        <v>69</v>
      </c>
      <c r="IF291" s="28">
        <v>0</v>
      </c>
      <c r="IG291" s="29"/>
      <c r="IH291" s="25"/>
      <c r="II291" s="28">
        <v>0</v>
      </c>
      <c r="IJ291" s="25" t="s">
        <v>63</v>
      </c>
      <c r="IK291" s="25"/>
      <c r="IL291" s="25" t="s">
        <v>408</v>
      </c>
      <c r="IM291" s="25"/>
      <c r="IN291" s="28">
        <v>0</v>
      </c>
      <c r="IO291" s="25"/>
      <c r="IP291" s="294"/>
      <c r="IQ291" s="24"/>
      <c r="IR291" s="24"/>
      <c r="IS291" s="170"/>
      <c r="IT291" s="170"/>
      <c r="IU291" s="170"/>
      <c r="IV291" s="274"/>
      <c r="IW291" s="170"/>
      <c r="IX291" s="170"/>
      <c r="IY291"/>
      <c r="IZ291"/>
      <c r="JA291" s="170"/>
      <c r="JB291" s="170"/>
      <c r="JC291" s="170"/>
      <c r="JD291" s="170"/>
      <c r="JE291" s="170"/>
      <c r="JF291"/>
      <c r="JG291" s="170"/>
      <c r="JH291" s="170"/>
      <c r="JI291" s="170"/>
      <c r="JJ291" s="170"/>
      <c r="JK291"/>
      <c r="JL291"/>
      <c r="JM291" s="279"/>
      <c r="JN291"/>
      <c r="JO291"/>
      <c r="JP291"/>
      <c r="JQ291"/>
      <c r="JR291" s="170"/>
      <c r="JS291" s="170"/>
      <c r="JT291" s="170"/>
      <c r="JU291" s="170"/>
      <c r="JV291" s="170"/>
      <c r="JW291" s="170"/>
      <c r="JX291"/>
      <c r="JY291" s="170"/>
      <c r="JZ291" s="170"/>
      <c r="KA291" s="170"/>
      <c r="KB291" s="170"/>
      <c r="KC291" s="170"/>
      <c r="KD291" s="170"/>
      <c r="KE291"/>
    </row>
    <row r="292" spans="1:291" s="4" customFormat="1" x14ac:dyDescent="0.25">
      <c r="A292" s="311"/>
      <c r="B292" s="15" t="s">
        <v>1497</v>
      </c>
      <c r="C292" s="17" t="s">
        <v>403</v>
      </c>
      <c r="D292" s="26" t="s">
        <v>409</v>
      </c>
      <c r="E292" s="88">
        <v>41907</v>
      </c>
      <c r="F292" s="23"/>
      <c r="G292" s="94"/>
      <c r="H292" s="51"/>
      <c r="I292" s="377">
        <v>0</v>
      </c>
      <c r="J292" s="20">
        <v>43881</v>
      </c>
      <c r="K292" s="100">
        <f>DATEDIF(E292, J292, "m")</f>
        <v>64</v>
      </c>
      <c r="L292" s="121">
        <v>3</v>
      </c>
      <c r="M292" s="4" t="s">
        <v>410</v>
      </c>
      <c r="N292" s="19">
        <v>20.7</v>
      </c>
      <c r="O292" s="22"/>
      <c r="P292" s="16">
        <v>3</v>
      </c>
      <c r="Q292" s="11"/>
      <c r="R292" s="11"/>
      <c r="S292" s="11"/>
      <c r="T292" s="145">
        <v>12407</v>
      </c>
      <c r="U292" s="130" t="s">
        <v>407</v>
      </c>
      <c r="V292" s="130" t="s">
        <v>407</v>
      </c>
      <c r="W292" s="130" t="s">
        <v>1056</v>
      </c>
      <c r="X292" s="131">
        <v>7610234665</v>
      </c>
      <c r="Y292" s="129">
        <f ca="1">ROUNDDOWN(YEARFRAC(DATE(IF(VALUE(LEFT(X292,2))&lt;VALUE(RIGHT(YEAR(TODAY()),2)),"20","19")&amp;LEFT(X292,2),IF(VALUE(MID(X292,3,1))&gt;4,MID(X292,3,2)-50,MID(X292,3,2)),MID(X292,5,2)),Z292,1),0)</f>
        <v>43</v>
      </c>
      <c r="Z292" s="132">
        <v>43881</v>
      </c>
      <c r="AA292" s="129">
        <v>2</v>
      </c>
      <c r="AB292" s="133">
        <v>5</v>
      </c>
      <c r="AC292" s="182" t="s">
        <v>53</v>
      </c>
      <c r="AD292" s="183" t="s">
        <v>1022</v>
      </c>
      <c r="AE292" s="184" t="s">
        <v>1300</v>
      </c>
      <c r="AF292" s="185">
        <v>25.1</v>
      </c>
      <c r="AG292" s="185">
        <v>10</v>
      </c>
      <c r="AH292" s="185">
        <v>63.1</v>
      </c>
      <c r="AI292" s="185">
        <v>1.3</v>
      </c>
      <c r="AJ292" s="185">
        <v>0.5</v>
      </c>
      <c r="AK292" s="185">
        <v>7.92</v>
      </c>
      <c r="AL292" s="137">
        <v>20.2</v>
      </c>
      <c r="AM292" s="137">
        <v>71.3</v>
      </c>
      <c r="AN292" s="137">
        <v>61.5</v>
      </c>
      <c r="AO292" s="137">
        <v>38.5</v>
      </c>
      <c r="AP292" s="137">
        <v>1.5974025974025974</v>
      </c>
      <c r="AQ292" s="137">
        <v>5.68</v>
      </c>
      <c r="AR292" s="155">
        <v>17.399999999999999</v>
      </c>
      <c r="AS292" s="156">
        <v>2.23</v>
      </c>
      <c r="AT292" s="137">
        <v>18.100000000000001</v>
      </c>
      <c r="AU292" s="137">
        <v>7.72</v>
      </c>
      <c r="AV292" s="137">
        <v>17.899999999999999</v>
      </c>
      <c r="AW292" s="155">
        <v>52.8</v>
      </c>
      <c r="AX292" s="137">
        <v>26.6</v>
      </c>
      <c r="AY292" s="137">
        <v>17.600000000000001</v>
      </c>
      <c r="AZ292" s="137">
        <v>2.8</v>
      </c>
      <c r="BA292" s="137">
        <v>25.3</v>
      </c>
      <c r="BB292" s="137">
        <v>6.0399999999999991</v>
      </c>
      <c r="BC292" s="137">
        <v>40.799999999999997</v>
      </c>
      <c r="BD292" s="155">
        <v>5.5</v>
      </c>
      <c r="BE292" s="137">
        <v>4.66</v>
      </c>
      <c r="BF292" s="137">
        <v>15.6</v>
      </c>
      <c r="BG292" s="137">
        <v>12.3</v>
      </c>
      <c r="BH292" s="159">
        <v>4589</v>
      </c>
      <c r="BI292" s="137">
        <v>19.100000000000001</v>
      </c>
      <c r="BJ292" s="137">
        <v>15</v>
      </c>
      <c r="BK292" s="155">
        <v>19.399999999999999</v>
      </c>
      <c r="BL292" s="137">
        <v>82.1</v>
      </c>
      <c r="BM292" s="139">
        <v>0.04</v>
      </c>
      <c r="BN292" s="137">
        <v>11.9</v>
      </c>
      <c r="BO292" s="155">
        <v>93.1</v>
      </c>
      <c r="BP292" s="137">
        <v>3.84</v>
      </c>
      <c r="BQ292" s="137">
        <v>3.1</v>
      </c>
      <c r="BR292" s="133">
        <v>2669</v>
      </c>
      <c r="BS292" s="138">
        <f>CY292/9</f>
        <v>3057.4444444444443</v>
      </c>
      <c r="BT292" s="137">
        <v>67.7</v>
      </c>
      <c r="BU292" s="137">
        <v>20.100000000000001</v>
      </c>
      <c r="BV292" s="137">
        <v>64.900000000000006</v>
      </c>
      <c r="BW292" s="133">
        <v>2596</v>
      </c>
      <c r="BX292" s="137">
        <v>45.7</v>
      </c>
      <c r="BY292" s="156">
        <v>4.1900000000000004</v>
      </c>
      <c r="BZ292" s="159">
        <v>7821</v>
      </c>
      <c r="CA292" s="133">
        <v>12238</v>
      </c>
      <c r="CB292" s="137">
        <v>2.35</v>
      </c>
      <c r="CC292" s="137">
        <v>0.61</v>
      </c>
      <c r="CD292" s="186" t="s">
        <v>1275</v>
      </c>
      <c r="CE292" s="186">
        <f>AL292+BN292+BV292+CC292+CB292</f>
        <v>99.96</v>
      </c>
      <c r="CF292" s="186" t="s">
        <v>1275</v>
      </c>
      <c r="CG292" s="186">
        <f>AM292+BI292+BE292+(DC292*100/AL292)+(CC292*100/AL292)</f>
        <v>99.119405940594064</v>
      </c>
      <c r="CH292" s="137" t="s">
        <v>1023</v>
      </c>
      <c r="CI292" s="137"/>
      <c r="CJ292" s="137"/>
      <c r="CK292" s="138"/>
      <c r="CL292" s="137"/>
      <c r="CM292" s="137"/>
      <c r="CN292" s="186" t="s">
        <v>1275</v>
      </c>
      <c r="CO292" s="137"/>
      <c r="CP292" s="137"/>
      <c r="CQ292" s="137"/>
      <c r="CR292" s="137"/>
      <c r="CS292" s="137"/>
      <c r="CT292" s="137"/>
      <c r="CU292" s="137"/>
      <c r="CV292" s="137">
        <v>5.07</v>
      </c>
      <c r="CW292" s="137">
        <v>4.2</v>
      </c>
      <c r="CX292" s="186" t="s">
        <v>1275</v>
      </c>
      <c r="CY292" s="138">
        <v>27517</v>
      </c>
      <c r="CZ292" s="137" t="s">
        <v>1023</v>
      </c>
      <c r="DA292" s="137"/>
      <c r="DB292" s="186" t="s">
        <v>1275</v>
      </c>
      <c r="DC292" s="139">
        <v>0.21</v>
      </c>
      <c r="DD292" s="133">
        <v>28282</v>
      </c>
      <c r="DE292" s="137">
        <v>7.89</v>
      </c>
      <c r="DF292" s="156">
        <v>10.7</v>
      </c>
      <c r="DG292" s="137">
        <v>1.03</v>
      </c>
      <c r="DH292" s="156">
        <v>0.42000000000000004</v>
      </c>
      <c r="DI292" s="156"/>
      <c r="DJ292" s="186" t="s">
        <v>1275</v>
      </c>
      <c r="DK292" s="137">
        <v>5.01</v>
      </c>
      <c r="DL292" s="156">
        <v>15.4</v>
      </c>
      <c r="DM292" s="137">
        <v>79.400000000000006</v>
      </c>
      <c r="DN292" s="139">
        <v>0.2</v>
      </c>
      <c r="DO292" s="137">
        <v>38.6</v>
      </c>
      <c r="DP292" s="137"/>
      <c r="DQ292" s="137"/>
      <c r="DR292" s="133"/>
      <c r="DS292" s="186" t="s">
        <v>1275</v>
      </c>
      <c r="DT292" s="138">
        <v>2490</v>
      </c>
      <c r="DU292" s="162">
        <v>498</v>
      </c>
      <c r="DV292" s="162"/>
      <c r="DW292" s="162"/>
      <c r="DX292" s="186" t="s">
        <v>1275</v>
      </c>
      <c r="DY292" s="138">
        <f>AK292*AN292*AM292*AL292/1000</f>
        <v>701.52184079999984</v>
      </c>
      <c r="DZ292" s="138">
        <f>AK292*AM292*AO292*AL292/1000</f>
        <v>439.16407920000006</v>
      </c>
      <c r="EA292" s="137"/>
      <c r="EB292" s="137"/>
      <c r="EC292" s="137"/>
      <c r="ED292" s="137"/>
      <c r="EE292" s="137"/>
      <c r="EF292" s="186" t="s">
        <v>1275</v>
      </c>
      <c r="EG292" s="137" t="s">
        <v>1023</v>
      </c>
      <c r="EH292" s="137" t="s">
        <v>1023</v>
      </c>
      <c r="EI292" s="137" t="s">
        <v>1023</v>
      </c>
      <c r="EJ292" s="137" t="s">
        <v>1023</v>
      </c>
      <c r="EK292" s="137" t="s">
        <v>1023</v>
      </c>
      <c r="EL292" s="137" t="s">
        <v>1023</v>
      </c>
      <c r="EM292" s="137" t="s">
        <v>1023</v>
      </c>
      <c r="EN292" s="137" t="s">
        <v>1023</v>
      </c>
      <c r="EO292" s="137" t="s">
        <v>1023</v>
      </c>
      <c r="EP292" s="137" t="s">
        <v>1023</v>
      </c>
      <c r="EQ292" s="137" t="s">
        <v>1023</v>
      </c>
      <c r="ER292" s="137" t="s">
        <v>1023</v>
      </c>
      <c r="ES292" s="137" t="s">
        <v>1023</v>
      </c>
      <c r="ET292" s="137" t="s">
        <v>1023</v>
      </c>
      <c r="EU292" s="137" t="s">
        <v>1023</v>
      </c>
      <c r="EV292" s="137" t="s">
        <v>1023</v>
      </c>
      <c r="EW292" s="137" t="s">
        <v>1023</v>
      </c>
      <c r="EX292" s="137" t="s">
        <v>1023</v>
      </c>
      <c r="EY292" s="137" t="s">
        <v>1023</v>
      </c>
      <c r="EZ292" s="137" t="s">
        <v>1023</v>
      </c>
      <c r="FA292" s="137" t="s">
        <v>1023</v>
      </c>
      <c r="FB292" s="186" t="s">
        <v>1275</v>
      </c>
      <c r="FC292" s="137"/>
      <c r="FD292" s="137"/>
      <c r="FE292" s="137"/>
      <c r="FF292" s="137"/>
      <c r="FG292" s="137"/>
      <c r="FH292" s="153"/>
      <c r="FI292" s="153"/>
      <c r="FJ292" s="37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 s="5"/>
      <c r="HO292" s="5"/>
      <c r="HP292" s="17"/>
      <c r="HQ292" s="23"/>
      <c r="HR292" s="23"/>
      <c r="HS292" s="23"/>
      <c r="HT292" s="17"/>
      <c r="HU292" s="17"/>
      <c r="HV292" s="24"/>
      <c r="HW292" s="24"/>
      <c r="HX292" s="24"/>
      <c r="HY292" s="24"/>
      <c r="HZ292" s="24"/>
      <c r="IA292" s="24"/>
      <c r="IB292" s="24"/>
      <c r="IC292" s="24"/>
      <c r="ID292" s="24"/>
      <c r="IE292" s="24"/>
      <c r="IF292" s="24"/>
      <c r="IG292" s="24"/>
      <c r="IH292" s="24"/>
      <c r="II292" s="24"/>
      <c r="IJ292" s="24"/>
      <c r="IK292" s="24"/>
      <c r="IL292" s="24"/>
      <c r="IM292" s="24"/>
      <c r="IN292" s="25"/>
      <c r="IO292" s="25"/>
      <c r="IP292" s="294"/>
      <c r="IQ292" s="24"/>
      <c r="IR292" s="24"/>
      <c r="IS292" s="170"/>
      <c r="IT292" s="170"/>
      <c r="IU292" s="170"/>
      <c r="IV292" s="274"/>
      <c r="IW292" s="170"/>
      <c r="IX292" s="170"/>
      <c r="IY292"/>
      <c r="IZ292"/>
      <c r="JA292" s="170"/>
      <c r="JB292" s="170"/>
      <c r="JC292" s="170"/>
      <c r="JD292" s="170"/>
      <c r="JE292" s="170"/>
      <c r="JF292"/>
      <c r="JG292" s="170"/>
      <c r="JH292" s="170"/>
      <c r="JI292" s="170"/>
      <c r="JJ292" s="170"/>
      <c r="JK292"/>
      <c r="JL292"/>
      <c r="JM292" s="279"/>
      <c r="JN292"/>
      <c r="JO292"/>
      <c r="JP292"/>
      <c r="JQ292"/>
      <c r="JR292" s="170"/>
      <c r="JS292" s="170"/>
      <c r="JT292" s="170"/>
      <c r="JU292" s="170"/>
      <c r="JV292" s="170"/>
      <c r="JW292" s="170"/>
      <c r="JX292"/>
      <c r="JY292" s="170"/>
      <c r="JZ292" s="170"/>
      <c r="KA292" s="170"/>
      <c r="KB292" s="170"/>
      <c r="KC292" s="170"/>
      <c r="KD292" s="170"/>
      <c r="KE292"/>
    </row>
    <row r="293" spans="1:291" s="4" customFormat="1" x14ac:dyDescent="0.25">
      <c r="A293" s="311"/>
      <c r="B293" s="15" t="s">
        <v>1497</v>
      </c>
      <c r="C293" s="17" t="s">
        <v>403</v>
      </c>
      <c r="D293" s="26" t="s">
        <v>409</v>
      </c>
      <c r="E293" s="88">
        <v>41907</v>
      </c>
      <c r="F293" s="23"/>
      <c r="G293" s="94"/>
      <c r="H293" s="51"/>
      <c r="I293" s="377">
        <v>0</v>
      </c>
      <c r="J293" s="20">
        <v>44851</v>
      </c>
      <c r="K293" s="100">
        <f>DATEDIF(E293, J293, "m")</f>
        <v>96</v>
      </c>
      <c r="L293" s="121">
        <v>4</v>
      </c>
      <c r="M293" s="4" t="s">
        <v>411</v>
      </c>
      <c r="N293" s="19">
        <v>322</v>
      </c>
      <c r="O293" s="22">
        <v>4</v>
      </c>
      <c r="P293" s="16">
        <v>3</v>
      </c>
      <c r="Q293" s="11"/>
      <c r="R293" s="11"/>
      <c r="S293" s="11"/>
      <c r="T293" s="145">
        <v>18164</v>
      </c>
      <c r="U293" s="130"/>
      <c r="V293" s="130" t="s">
        <v>407</v>
      </c>
      <c r="W293" s="130" t="s">
        <v>1056</v>
      </c>
      <c r="X293" s="131">
        <v>7610234665</v>
      </c>
      <c r="Y293" s="129">
        <v>45</v>
      </c>
      <c r="Z293" s="132">
        <v>44851</v>
      </c>
      <c r="AA293" s="129">
        <v>3</v>
      </c>
      <c r="AB293" s="133">
        <v>36</v>
      </c>
      <c r="AC293" s="134" t="s">
        <v>412</v>
      </c>
      <c r="AD293" s="135" t="s">
        <v>1025</v>
      </c>
      <c r="AE293" s="136" t="s">
        <v>75</v>
      </c>
      <c r="AF293" s="185">
        <v>18.100000000000001</v>
      </c>
      <c r="AG293" s="185">
        <v>12.5</v>
      </c>
      <c r="AH293" s="185">
        <v>68</v>
      </c>
      <c r="AI293" s="185">
        <v>1.1000000000000001</v>
      </c>
      <c r="AJ293" s="185">
        <v>0.3</v>
      </c>
      <c r="AK293" s="185">
        <v>9.36</v>
      </c>
      <c r="AL293" s="133">
        <v>19.2</v>
      </c>
      <c r="AM293" s="137">
        <v>61.1</v>
      </c>
      <c r="AN293" s="137">
        <v>57.8</v>
      </c>
      <c r="AO293" s="137">
        <v>42.2</v>
      </c>
      <c r="AP293" s="137">
        <v>1.3696682464454975</v>
      </c>
      <c r="AQ293" s="137">
        <v>12.7</v>
      </c>
      <c r="AR293" s="137">
        <v>2.6</v>
      </c>
      <c r="AS293" s="137">
        <v>1.91</v>
      </c>
      <c r="AT293" s="137">
        <v>35.9</v>
      </c>
      <c r="AU293" s="137">
        <v>7.33</v>
      </c>
      <c r="AV293" s="137">
        <v>5.1100000000000003</v>
      </c>
      <c r="AW293" s="137">
        <v>44.6</v>
      </c>
      <c r="AX293" s="137">
        <v>27.2</v>
      </c>
      <c r="AY293" s="137">
        <v>21.6</v>
      </c>
      <c r="AZ293" s="137">
        <v>6.63</v>
      </c>
      <c r="BA293" s="137">
        <v>25.6</v>
      </c>
      <c r="BB293" s="137">
        <v>10.1</v>
      </c>
      <c r="BC293" s="137">
        <v>35.4</v>
      </c>
      <c r="BD293" s="137">
        <v>0.1</v>
      </c>
      <c r="BE293" s="137">
        <v>7.9</v>
      </c>
      <c r="BF293" s="137">
        <v>17.559999999999999</v>
      </c>
      <c r="BG293" s="137">
        <v>15.9</v>
      </c>
      <c r="BH293" s="138">
        <v>2853</v>
      </c>
      <c r="BI293" s="137">
        <v>28.1</v>
      </c>
      <c r="BJ293" s="137">
        <v>8.5</v>
      </c>
      <c r="BK293" s="137">
        <v>25.7</v>
      </c>
      <c r="BL293" s="137">
        <v>70.5</v>
      </c>
      <c r="BM293" s="139">
        <v>3.1E-2</v>
      </c>
      <c r="BN293" s="137">
        <v>12</v>
      </c>
      <c r="BO293" s="137">
        <v>82.919999999999987</v>
      </c>
      <c r="BP293" s="137">
        <v>6.14</v>
      </c>
      <c r="BQ293" s="137">
        <v>10.9</v>
      </c>
      <c r="BR293" s="138">
        <v>7247</v>
      </c>
      <c r="BS293" s="138">
        <v>2856.3333333333335</v>
      </c>
      <c r="BT293" s="137">
        <v>37</v>
      </c>
      <c r="BU293" s="137">
        <v>9.02</v>
      </c>
      <c r="BV293" s="137">
        <f>100-AL293-BN293-CB293-CC293</f>
        <v>66.8</v>
      </c>
      <c r="BW293" s="138">
        <v>2838.9380530973453</v>
      </c>
      <c r="BX293" s="137">
        <v>28.5</v>
      </c>
      <c r="BY293" s="137">
        <v>27.3</v>
      </c>
      <c r="BZ293" s="138">
        <v>5426</v>
      </c>
      <c r="CA293" s="138">
        <v>17402</v>
      </c>
      <c r="CB293" s="137">
        <v>1.8</v>
      </c>
      <c r="CC293" s="137">
        <v>0.2</v>
      </c>
      <c r="CD293" s="186" t="s">
        <v>1275</v>
      </c>
      <c r="CE293" s="186">
        <f>AL293+BN293+BV293+CC293+CB293</f>
        <v>100</v>
      </c>
      <c r="CF293" s="186" t="s">
        <v>1275</v>
      </c>
      <c r="CG293" s="186">
        <f>AM293+BI293+BE293+(DC293*100/AL293)+(CC293*100/AL293)</f>
        <v>98.92291666666668</v>
      </c>
      <c r="CH293" s="137">
        <v>3.44</v>
      </c>
      <c r="CI293" s="137">
        <f>CH293*100/AM293</f>
        <v>5.6301145662847789</v>
      </c>
      <c r="CJ293" s="137">
        <v>30.4</v>
      </c>
      <c r="CK293" s="138">
        <f>CJ293*BI293*AL293*AK293/1000</f>
        <v>153.51717887999999</v>
      </c>
      <c r="CL293" s="137">
        <v>3.64</v>
      </c>
      <c r="CM293" s="137">
        <v>30.6</v>
      </c>
      <c r="CN293" s="186" t="s">
        <v>1275</v>
      </c>
      <c r="CO293" s="137">
        <v>0.7</v>
      </c>
      <c r="CP293" s="137">
        <v>1.5</v>
      </c>
      <c r="CQ293" s="137">
        <v>18.600000000000001</v>
      </c>
      <c r="CR293" s="137">
        <v>47.2</v>
      </c>
      <c r="CS293" s="137">
        <v>13.3</v>
      </c>
      <c r="CT293" s="137">
        <v>20.9</v>
      </c>
      <c r="CU293" s="137">
        <v>56.1</v>
      </c>
      <c r="CV293" s="137">
        <v>1.25</v>
      </c>
      <c r="CW293" s="137"/>
      <c r="CX293" s="186" t="s">
        <v>1275</v>
      </c>
      <c r="CY293" s="133">
        <v>8569</v>
      </c>
      <c r="CZ293" s="137">
        <v>2.0699999999999998</v>
      </c>
      <c r="DA293" s="137">
        <v>15.8</v>
      </c>
      <c r="DB293" s="186" t="s">
        <v>1275</v>
      </c>
      <c r="DC293" s="139">
        <v>0.15</v>
      </c>
      <c r="DD293" s="138">
        <v>63398</v>
      </c>
      <c r="DE293" s="137">
        <v>24.2</v>
      </c>
      <c r="DF293" s="137">
        <v>21.1</v>
      </c>
      <c r="DG293" s="137">
        <v>1.1000000000000001</v>
      </c>
      <c r="DH293" s="137">
        <v>0.90000000000000013</v>
      </c>
      <c r="DI293" s="137">
        <v>54.1</v>
      </c>
      <c r="DJ293" s="186" t="s">
        <v>1275</v>
      </c>
      <c r="DK293" s="137">
        <v>2.75</v>
      </c>
      <c r="DL293" s="137">
        <v>17.2</v>
      </c>
      <c r="DM293" s="137">
        <v>79.7</v>
      </c>
      <c r="DN293" s="137">
        <v>0.36</v>
      </c>
      <c r="DO293" s="137">
        <v>17</v>
      </c>
      <c r="DP293" s="137">
        <v>84.3</v>
      </c>
      <c r="DQ293" s="138">
        <v>1682</v>
      </c>
      <c r="DR293" s="133"/>
      <c r="DS293" s="186" t="s">
        <v>1275</v>
      </c>
      <c r="DT293" s="138">
        <f>DU293/1.1</f>
        <v>6218.181818181818</v>
      </c>
      <c r="DU293" s="138">
        <v>6840</v>
      </c>
      <c r="DV293" s="138">
        <v>1752.3076923076922</v>
      </c>
      <c r="DW293" s="138">
        <v>149</v>
      </c>
      <c r="DX293" s="186" t="s">
        <v>1275</v>
      </c>
      <c r="DY293" s="138">
        <f>AK293*AN293*AM293*AL293/1000</f>
        <v>634.66730496000002</v>
      </c>
      <c r="DZ293" s="138">
        <f>AK293*AM293*AO293*AL293/1000</f>
        <v>463.37301504000004</v>
      </c>
      <c r="EA293" s="137"/>
      <c r="EB293" s="137"/>
      <c r="EC293" s="137"/>
      <c r="ED293" s="137"/>
      <c r="EE293" s="137"/>
      <c r="EF293" s="186" t="s">
        <v>1275</v>
      </c>
      <c r="EG293" s="137" t="s">
        <v>1023</v>
      </c>
      <c r="EH293" s="137" t="s">
        <v>1023</v>
      </c>
      <c r="EI293" s="137" t="s">
        <v>1023</v>
      </c>
      <c r="EJ293" s="137" t="s">
        <v>1023</v>
      </c>
      <c r="EK293" s="137" t="s">
        <v>1023</v>
      </c>
      <c r="EL293" s="137" t="s">
        <v>1023</v>
      </c>
      <c r="EM293" s="137" t="s">
        <v>1023</v>
      </c>
      <c r="EN293" s="137" t="s">
        <v>1023</v>
      </c>
      <c r="EO293" s="137" t="s">
        <v>1023</v>
      </c>
      <c r="EP293" s="137" t="s">
        <v>1023</v>
      </c>
      <c r="EQ293" s="137" t="s">
        <v>1023</v>
      </c>
      <c r="ER293" s="137" t="s">
        <v>1023</v>
      </c>
      <c r="ES293" s="137" t="s">
        <v>1023</v>
      </c>
      <c r="ET293" s="137" t="s">
        <v>1023</v>
      </c>
      <c r="EU293" s="137" t="s">
        <v>1023</v>
      </c>
      <c r="EV293" s="137" t="s">
        <v>1023</v>
      </c>
      <c r="EW293" s="137" t="s">
        <v>1023</v>
      </c>
      <c r="EX293" s="137" t="s">
        <v>1023</v>
      </c>
      <c r="EY293" s="137" t="s">
        <v>1023</v>
      </c>
      <c r="EZ293" s="137" t="s">
        <v>1023</v>
      </c>
      <c r="FA293" s="137" t="s">
        <v>1023</v>
      </c>
      <c r="FB293" s="186" t="s">
        <v>1275</v>
      </c>
      <c r="FC293" s="137"/>
      <c r="FD293" s="137"/>
      <c r="FE293" s="137"/>
      <c r="FF293" s="137"/>
      <c r="FG293" s="137"/>
      <c r="FH293" s="190"/>
      <c r="FI293" s="190"/>
      <c r="FJ293" s="372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 s="5"/>
      <c r="HO293" s="5"/>
      <c r="HP293" s="17"/>
      <c r="HQ293" s="23"/>
      <c r="HR293" s="23"/>
      <c r="HS293" s="23"/>
      <c r="HT293" s="17"/>
      <c r="HU293" s="17"/>
      <c r="HV293" s="24"/>
      <c r="HW293" s="24"/>
      <c r="HX293" s="24"/>
      <c r="HY293" s="24"/>
      <c r="HZ293" s="24"/>
      <c r="IA293" s="24"/>
      <c r="IB293" s="24"/>
      <c r="IC293" s="24"/>
      <c r="ID293" s="24"/>
      <c r="IE293" s="24"/>
      <c r="IF293" s="24"/>
      <c r="IG293" s="24"/>
      <c r="IH293" s="24"/>
      <c r="II293" s="24"/>
      <c r="IJ293" s="24"/>
      <c r="IK293" s="24"/>
      <c r="IL293" s="24"/>
      <c r="IM293" s="24"/>
      <c r="IN293" s="25"/>
      <c r="IO293" s="25"/>
      <c r="IP293" s="294"/>
      <c r="IQ293" s="24"/>
      <c r="IR293" s="24"/>
      <c r="IS293" s="170"/>
      <c r="IT293" s="170"/>
      <c r="IU293" s="170"/>
      <c r="IV293" s="274"/>
      <c r="IW293" s="170"/>
      <c r="IX293" s="170"/>
      <c r="IY293"/>
      <c r="IZ293"/>
      <c r="JA293" s="170"/>
      <c r="JB293" s="170"/>
      <c r="JC293" s="170"/>
      <c r="JD293" s="170"/>
      <c r="JE293" s="170"/>
      <c r="JF293"/>
      <c r="JG293" s="170"/>
      <c r="JH293" s="170"/>
      <c r="JI293" s="170"/>
      <c r="JJ293" s="170"/>
      <c r="JK293"/>
      <c r="JL293"/>
      <c r="JM293" s="279"/>
      <c r="JN293"/>
      <c r="JO293"/>
      <c r="JP293"/>
      <c r="JQ293"/>
      <c r="JR293" s="170"/>
      <c r="JS293" s="170"/>
      <c r="JT293" s="170"/>
      <c r="JU293" s="170"/>
      <c r="JV293" s="170"/>
      <c r="JW293" s="170"/>
      <c r="JX293"/>
      <c r="JY293" s="170"/>
      <c r="JZ293" s="170"/>
      <c r="KA293" s="170"/>
      <c r="KB293" s="170"/>
      <c r="KC293" s="170"/>
      <c r="KD293" s="170"/>
      <c r="KE293"/>
    </row>
    <row r="294" spans="1:291" s="4" customFormat="1" x14ac:dyDescent="0.25">
      <c r="A294" s="311"/>
      <c r="B294" s="15" t="s">
        <v>1497</v>
      </c>
      <c r="C294" s="17" t="s">
        <v>403</v>
      </c>
      <c r="D294" s="26" t="s">
        <v>409</v>
      </c>
      <c r="E294" s="88">
        <v>41907</v>
      </c>
      <c r="F294" s="27">
        <v>44861</v>
      </c>
      <c r="G294" s="94">
        <f>DATEDIF(E294, F294, "m")</f>
        <v>97</v>
      </c>
      <c r="H294" s="16">
        <v>0</v>
      </c>
      <c r="I294" s="377"/>
      <c r="J294" s="20" t="s">
        <v>316</v>
      </c>
      <c r="K294" s="100"/>
      <c r="L294" s="121"/>
      <c r="N294" s="19"/>
      <c r="O294" s="22"/>
      <c r="P294" s="16"/>
      <c r="Q294" s="11"/>
      <c r="R294" s="11"/>
      <c r="S294" s="11"/>
      <c r="T294" s="5"/>
      <c r="FJ294" s="5"/>
      <c r="GZ294" s="5"/>
      <c r="HO294" s="5" t="s">
        <v>407</v>
      </c>
      <c r="HP294" s="121">
        <v>38</v>
      </c>
      <c r="HQ294" s="27">
        <v>41907</v>
      </c>
      <c r="HR294" s="27"/>
      <c r="HS294" s="27">
        <v>44861</v>
      </c>
      <c r="HT294" s="121">
        <v>97</v>
      </c>
      <c r="HU294" s="121">
        <v>0</v>
      </c>
      <c r="HV294" s="28">
        <v>1</v>
      </c>
      <c r="HW294" s="28">
        <v>0</v>
      </c>
      <c r="HX294" s="28">
        <v>0</v>
      </c>
      <c r="HY294" s="28">
        <v>1</v>
      </c>
      <c r="HZ294" s="28">
        <v>0</v>
      </c>
      <c r="IA294" s="28">
        <v>0</v>
      </c>
      <c r="IB294" s="28">
        <v>1</v>
      </c>
      <c r="IC294" s="28">
        <v>1</v>
      </c>
      <c r="ID294" s="28">
        <v>1</v>
      </c>
      <c r="IE294" s="25"/>
      <c r="IF294" s="28">
        <v>0</v>
      </c>
      <c r="IG294" s="29"/>
      <c r="IH294" s="25"/>
      <c r="II294" s="28">
        <v>0</v>
      </c>
      <c r="IJ294" s="25" t="s">
        <v>70</v>
      </c>
      <c r="IK294" s="25"/>
      <c r="IL294" s="25" t="s">
        <v>124</v>
      </c>
      <c r="IM294" s="25"/>
      <c r="IN294" s="28">
        <v>0</v>
      </c>
      <c r="IO294" s="25"/>
      <c r="IP294" s="294"/>
      <c r="IQ294" s="24"/>
      <c r="IR294" s="24"/>
      <c r="IS294" s="170"/>
      <c r="IT294" s="170"/>
      <c r="IU294" s="170"/>
      <c r="IV294" s="274"/>
      <c r="IW294" s="170"/>
      <c r="IX294" s="170"/>
      <c r="IY294"/>
      <c r="IZ294"/>
      <c r="JA294" s="170"/>
      <c r="JB294" s="170"/>
      <c r="JC294" s="170"/>
      <c r="JD294" s="170"/>
      <c r="JE294" s="170"/>
      <c r="JF294"/>
      <c r="JG294" s="170"/>
      <c r="JH294" s="170"/>
      <c r="JI294" s="170"/>
      <c r="JJ294" s="170"/>
      <c r="JK294"/>
      <c r="JL294"/>
      <c r="JM294" s="279"/>
      <c r="JN294"/>
      <c r="JO294"/>
      <c r="JP294"/>
      <c r="JQ294"/>
      <c r="JR294" s="170"/>
      <c r="JS294" s="170"/>
      <c r="JT294" s="170"/>
      <c r="JU294" s="170"/>
      <c r="JV294" s="170"/>
      <c r="JW294" s="170"/>
      <c r="JX294"/>
      <c r="JY294" s="170"/>
      <c r="JZ294" s="170"/>
      <c r="KA294" s="170"/>
      <c r="KB294" s="170"/>
      <c r="KC294" s="170"/>
      <c r="KD294" s="170"/>
      <c r="KE294"/>
    </row>
    <row r="295" spans="1:291" s="4" customFormat="1" x14ac:dyDescent="0.25">
      <c r="A295" s="311"/>
      <c r="B295" s="15" t="s">
        <v>1497</v>
      </c>
      <c r="C295" s="17" t="s">
        <v>403</v>
      </c>
      <c r="D295" s="26" t="s">
        <v>409</v>
      </c>
      <c r="E295" s="88">
        <v>41907</v>
      </c>
      <c r="F295" s="403">
        <v>45452</v>
      </c>
      <c r="G295" s="94">
        <f>DATEDIF(E295, F295, "m")</f>
        <v>116</v>
      </c>
      <c r="H295" s="16"/>
      <c r="I295" s="377"/>
      <c r="J295" s="20"/>
      <c r="K295" s="100"/>
      <c r="L295" s="121"/>
      <c r="N295" s="19"/>
      <c r="O295" s="22"/>
      <c r="P295" s="16"/>
      <c r="Q295" s="121"/>
      <c r="R295" s="121"/>
      <c r="S295" s="121"/>
      <c r="T295" s="5"/>
      <c r="FJ295" s="5"/>
      <c r="GZ295" s="5"/>
      <c r="HO295" s="409" t="s">
        <v>407</v>
      </c>
      <c r="HP295" s="28">
        <v>38</v>
      </c>
      <c r="HQ295" s="288">
        <v>41907</v>
      </c>
      <c r="HR295" s="288"/>
      <c r="HS295" s="403">
        <v>45452</v>
      </c>
      <c r="HT295" s="28">
        <v>117</v>
      </c>
      <c r="HU295" s="28">
        <v>0</v>
      </c>
      <c r="HV295" s="28">
        <v>1</v>
      </c>
      <c r="HW295" s="28">
        <v>0</v>
      </c>
      <c r="HX295" s="28">
        <v>0</v>
      </c>
      <c r="HY295" s="28">
        <v>1</v>
      </c>
      <c r="HZ295" s="28">
        <v>0</v>
      </c>
      <c r="IA295" s="28">
        <v>0</v>
      </c>
      <c r="IB295" s="28">
        <v>1</v>
      </c>
      <c r="IC295" s="28">
        <v>1</v>
      </c>
      <c r="ID295" s="28">
        <v>1</v>
      </c>
      <c r="IE295" s="153" t="s">
        <v>69</v>
      </c>
      <c r="IF295" s="28">
        <v>0</v>
      </c>
      <c r="IG295" s="29"/>
      <c r="IH295" s="29"/>
      <c r="II295" s="25"/>
      <c r="IJ295" s="28">
        <v>0</v>
      </c>
      <c r="IK295" s="153" t="s">
        <v>63</v>
      </c>
      <c r="IL295" s="153"/>
      <c r="IM295" s="153" t="s">
        <v>408</v>
      </c>
      <c r="IN295" s="287">
        <v>0</v>
      </c>
      <c r="IO295" s="28">
        <v>0</v>
      </c>
      <c r="IP295" s="5"/>
      <c r="IQ295" s="24"/>
      <c r="IR295" s="170"/>
      <c r="IS295" s="170"/>
      <c r="IT295" s="170"/>
      <c r="IU295" s="274"/>
      <c r="IV295" s="170"/>
      <c r="IW295" s="170"/>
      <c r="IX295"/>
      <c r="IY295"/>
      <c r="IZ295" s="170"/>
      <c r="JA295" s="170"/>
      <c r="JB295" s="170"/>
      <c r="JC295" s="170"/>
      <c r="JD295" s="170"/>
      <c r="JE295"/>
      <c r="JF295" s="170"/>
      <c r="JG295" s="170"/>
      <c r="JH295" s="170"/>
      <c r="JI295" s="170"/>
      <c r="JJ295"/>
      <c r="JK295"/>
      <c r="JL295" s="279"/>
      <c r="JM295"/>
      <c r="JN295"/>
      <c r="JO295"/>
      <c r="JP295"/>
      <c r="JQ295" s="170"/>
      <c r="JR295" s="170"/>
      <c r="JS295" s="170"/>
      <c r="JT295" s="170"/>
      <c r="JU295" s="170"/>
      <c r="JV295" s="170"/>
      <c r="JW295"/>
      <c r="JX295" s="170"/>
      <c r="JY295" s="170"/>
      <c r="JZ295" s="170"/>
      <c r="KA295" s="170"/>
      <c r="KB295" s="170"/>
      <c r="KC295" s="170"/>
      <c r="KD295"/>
    </row>
    <row r="296" spans="1:291" s="4" customFormat="1" x14ac:dyDescent="0.25">
      <c r="A296" s="311"/>
      <c r="B296" s="15"/>
      <c r="C296" s="17"/>
      <c r="D296" s="26"/>
      <c r="E296" s="90"/>
      <c r="F296" s="27"/>
      <c r="G296" s="94"/>
      <c r="H296" s="16"/>
      <c r="I296" s="377"/>
      <c r="J296" s="20"/>
      <c r="K296" s="100"/>
      <c r="L296" s="85"/>
      <c r="N296" s="19"/>
      <c r="O296" s="22"/>
      <c r="P296" s="16"/>
      <c r="Q296" s="11"/>
      <c r="R296" s="11"/>
      <c r="S296" s="11"/>
      <c r="T296" s="5"/>
      <c r="FJ296" s="5"/>
      <c r="GZ296" s="5"/>
      <c r="HO296" s="5"/>
      <c r="HP296" s="121"/>
      <c r="HQ296" s="27"/>
      <c r="HR296" s="27"/>
      <c r="HS296" s="27"/>
      <c r="HT296" s="121"/>
      <c r="HU296" s="121"/>
      <c r="HV296" s="28"/>
      <c r="HW296" s="28"/>
      <c r="HX296" s="28"/>
      <c r="HY296" s="28"/>
      <c r="HZ296" s="28"/>
      <c r="IA296" s="28"/>
      <c r="IB296" s="28"/>
      <c r="IC296" s="28"/>
      <c r="ID296" s="28"/>
      <c r="IE296" s="25"/>
      <c r="IF296" s="28"/>
      <c r="IG296" s="29"/>
      <c r="IH296" s="25"/>
      <c r="II296" s="28"/>
      <c r="IJ296" s="25"/>
      <c r="IK296" s="25"/>
      <c r="IL296" s="25"/>
      <c r="IM296" s="25"/>
      <c r="IN296" s="28"/>
      <c r="IO296" s="25"/>
      <c r="IP296" s="294"/>
      <c r="IQ296" s="24"/>
      <c r="IR296" s="24"/>
      <c r="IS296" s="170"/>
      <c r="IT296" s="170"/>
      <c r="IU296" s="170"/>
      <c r="IV296" s="274"/>
      <c r="IW296" s="170"/>
      <c r="IX296" s="170"/>
      <c r="IY296"/>
      <c r="IZ296"/>
      <c r="JA296" s="170"/>
      <c r="JB296" s="170"/>
      <c r="JC296" s="170"/>
      <c r="JD296" s="170"/>
      <c r="JE296" s="170"/>
      <c r="JF296"/>
      <c r="JG296" s="170"/>
      <c r="JH296" s="170"/>
      <c r="JI296" s="170"/>
      <c r="JJ296" s="170"/>
      <c r="JK296"/>
      <c r="JL296"/>
      <c r="JM296" s="279"/>
      <c r="JN296"/>
      <c r="JO296"/>
      <c r="JP296"/>
      <c r="JQ296"/>
      <c r="JR296" s="170"/>
      <c r="JS296" s="170"/>
      <c r="JT296" s="170"/>
      <c r="JU296" s="170"/>
      <c r="JV296" s="170"/>
      <c r="JW296" s="170"/>
      <c r="JX296"/>
      <c r="JY296" s="170"/>
      <c r="JZ296" s="170"/>
      <c r="KA296" s="170"/>
      <c r="KB296" s="170"/>
      <c r="KC296" s="170"/>
      <c r="KD296" s="170"/>
      <c r="KE296"/>
    </row>
    <row r="297" spans="1:291" s="4" customFormat="1" ht="15" customHeight="1" x14ac:dyDescent="0.25">
      <c r="A297" s="311"/>
      <c r="B297" s="15" t="s">
        <v>1498</v>
      </c>
      <c r="C297" s="17" t="s">
        <v>413</v>
      </c>
      <c r="D297" s="26">
        <v>486208252</v>
      </c>
      <c r="E297" s="89" t="s">
        <v>316</v>
      </c>
      <c r="F297" s="23"/>
      <c r="G297" s="94"/>
      <c r="H297" s="51"/>
      <c r="I297" s="377" t="s">
        <v>1023</v>
      </c>
      <c r="J297" s="20">
        <v>42339</v>
      </c>
      <c r="K297" s="100"/>
      <c r="L297" s="121">
        <v>1</v>
      </c>
      <c r="M297" s="4" t="s">
        <v>414</v>
      </c>
      <c r="N297" s="34">
        <v>195</v>
      </c>
      <c r="O297" s="22"/>
      <c r="P297" s="16">
        <v>5</v>
      </c>
      <c r="Q297" s="121"/>
      <c r="R297" s="121"/>
      <c r="S297" s="11"/>
      <c r="T297" s="5"/>
      <c r="FJ297" s="5"/>
      <c r="GZ297" s="5"/>
      <c r="HO297" s="5"/>
      <c r="HP297" s="17"/>
      <c r="HQ297" s="23"/>
      <c r="HR297" s="23"/>
      <c r="HS297" s="23"/>
      <c r="HT297" s="17"/>
      <c r="HU297" s="17"/>
      <c r="HV297" s="24"/>
      <c r="HW297" s="24"/>
      <c r="HX297" s="24"/>
      <c r="HY297" s="24"/>
      <c r="HZ297" s="24"/>
      <c r="IA297" s="24"/>
      <c r="IB297" s="24"/>
      <c r="IC297" s="24"/>
      <c r="ID297" s="24"/>
      <c r="IE297" s="24"/>
      <c r="IF297" s="24"/>
      <c r="IG297" s="24"/>
      <c r="IH297" s="24"/>
      <c r="II297" s="24"/>
      <c r="IJ297" s="24"/>
      <c r="IK297" s="24"/>
      <c r="IL297" s="24"/>
      <c r="IM297" s="24"/>
      <c r="IN297" s="25"/>
      <c r="IO297" s="25"/>
      <c r="IP297" s="294" t="s">
        <v>1498</v>
      </c>
      <c r="IQ297" s="24" t="s">
        <v>417</v>
      </c>
      <c r="IR297" s="24" t="s">
        <v>1110</v>
      </c>
      <c r="IS297" s="170" t="s">
        <v>1433</v>
      </c>
      <c r="IT297" s="170"/>
      <c r="IU297" s="170">
        <v>1</v>
      </c>
      <c r="IV297" s="274">
        <v>42770</v>
      </c>
      <c r="IW297" s="170">
        <v>1948</v>
      </c>
      <c r="IX297" s="170">
        <v>2017</v>
      </c>
      <c r="IY297" s="285">
        <v>43222</v>
      </c>
      <c r="IZ297" s="281"/>
      <c r="JA297" s="170">
        <f>+IX297-IW297</f>
        <v>69</v>
      </c>
      <c r="JB297" s="170"/>
      <c r="JC297" s="170" t="s">
        <v>31</v>
      </c>
      <c r="JD297" s="170">
        <v>1</v>
      </c>
      <c r="JE297" s="170"/>
      <c r="JF297" t="s">
        <v>323</v>
      </c>
      <c r="JG297" s="170"/>
      <c r="JH297" s="170"/>
      <c r="JI297" s="170">
        <v>1</v>
      </c>
      <c r="JJ297" s="170"/>
      <c r="JK297"/>
      <c r="JL297"/>
      <c r="JM297" s="279"/>
      <c r="JN297" t="s">
        <v>1411</v>
      </c>
      <c r="JO297" t="s">
        <v>1411</v>
      </c>
      <c r="JP297" t="s">
        <v>1412</v>
      </c>
      <c r="JQ297" t="s">
        <v>1420</v>
      </c>
      <c r="JR297" s="170">
        <v>0</v>
      </c>
      <c r="JS297" s="170">
        <v>1</v>
      </c>
      <c r="JT297" s="170">
        <v>4</v>
      </c>
      <c r="JU297" s="282">
        <v>3</v>
      </c>
      <c r="JV297" s="170">
        <v>1</v>
      </c>
      <c r="JW297" s="170">
        <v>1</v>
      </c>
      <c r="JX297" t="s">
        <v>810</v>
      </c>
      <c r="JY297" s="170">
        <v>0</v>
      </c>
      <c r="JZ297" s="170">
        <v>0</v>
      </c>
      <c r="KA297" s="170">
        <v>0</v>
      </c>
      <c r="KB297" s="170">
        <v>0</v>
      </c>
      <c r="KC297" s="170">
        <v>0</v>
      </c>
      <c r="KD297" s="274">
        <v>43222</v>
      </c>
      <c r="KE297" t="s">
        <v>1499</v>
      </c>
    </row>
    <row r="298" spans="1:291" s="4" customFormat="1" ht="15" customHeight="1" x14ac:dyDescent="0.25">
      <c r="A298" s="311"/>
      <c r="B298" s="15" t="s">
        <v>1498</v>
      </c>
      <c r="C298" s="17" t="s">
        <v>413</v>
      </c>
      <c r="D298" s="26">
        <v>486208252</v>
      </c>
      <c r="E298" s="88">
        <v>42770</v>
      </c>
      <c r="F298" s="27">
        <v>42831</v>
      </c>
      <c r="G298" s="94">
        <f>DATEDIF(E298, F298, "m")</f>
        <v>2</v>
      </c>
      <c r="H298" s="16">
        <v>0</v>
      </c>
      <c r="I298" s="377">
        <v>1</v>
      </c>
      <c r="J298" s="20">
        <v>42831</v>
      </c>
      <c r="K298" s="100">
        <f>DATEDIF(E298, J298, "m")</f>
        <v>2</v>
      </c>
      <c r="L298" s="121">
        <v>2</v>
      </c>
      <c r="M298" s="4" t="s">
        <v>415</v>
      </c>
      <c r="N298" s="19"/>
      <c r="O298" s="22"/>
      <c r="P298" s="16">
        <v>3</v>
      </c>
      <c r="Q298" s="121">
        <v>4</v>
      </c>
      <c r="R298" s="121"/>
      <c r="S298" s="11" t="s">
        <v>416</v>
      </c>
      <c r="T298" s="5"/>
      <c r="FJ298" s="5"/>
      <c r="GZ298" s="5"/>
      <c r="HO298" s="5" t="s">
        <v>417</v>
      </c>
      <c r="HP298" s="121">
        <v>69</v>
      </c>
      <c r="HQ298" s="27">
        <v>42770</v>
      </c>
      <c r="HR298" s="27"/>
      <c r="HS298" s="27">
        <v>42831</v>
      </c>
      <c r="HT298" s="121">
        <v>2</v>
      </c>
      <c r="HU298" s="121">
        <v>0</v>
      </c>
      <c r="HV298" s="28">
        <v>1</v>
      </c>
      <c r="HW298" s="28">
        <v>0</v>
      </c>
      <c r="HX298" s="28">
        <v>0</v>
      </c>
      <c r="HY298" s="28">
        <v>1</v>
      </c>
      <c r="HZ298" s="28">
        <v>0</v>
      </c>
      <c r="IA298" s="28">
        <v>1</v>
      </c>
      <c r="IB298" s="28">
        <v>1</v>
      </c>
      <c r="IC298" s="28">
        <v>1</v>
      </c>
      <c r="ID298" s="28">
        <v>1</v>
      </c>
      <c r="IE298" s="25" t="s">
        <v>143</v>
      </c>
      <c r="IF298" s="28">
        <v>1</v>
      </c>
      <c r="IG298" s="29" t="s">
        <v>144</v>
      </c>
      <c r="IH298" s="25"/>
      <c r="II298" s="28">
        <v>1</v>
      </c>
      <c r="IJ298" s="25" t="s">
        <v>237</v>
      </c>
      <c r="IK298" s="25" t="s">
        <v>80</v>
      </c>
      <c r="IL298" s="25"/>
      <c r="IM298" s="25"/>
      <c r="IN298" s="28">
        <v>0</v>
      </c>
      <c r="IO298" s="25"/>
      <c r="IP298" s="294"/>
      <c r="IQ298" s="24"/>
      <c r="IR298" s="24"/>
      <c r="IS298" s="170"/>
      <c r="IT298" s="170"/>
      <c r="IU298" s="170"/>
      <c r="IV298" s="274"/>
      <c r="IW298" s="170"/>
      <c r="IX298" s="170"/>
      <c r="IY298" s="292"/>
      <c r="IZ298" s="281"/>
      <c r="JA298" s="170"/>
      <c r="JB298" s="170"/>
      <c r="JC298" s="170"/>
      <c r="JD298" s="170"/>
      <c r="JE298" s="170"/>
      <c r="JF298"/>
      <c r="JG298" s="170"/>
      <c r="JH298" s="170"/>
      <c r="JI298" s="170"/>
      <c r="JJ298" s="170"/>
      <c r="JK298"/>
      <c r="JL298"/>
      <c r="JM298" s="279"/>
      <c r="JN298"/>
      <c r="JO298"/>
      <c r="JP298"/>
      <c r="JQ298"/>
      <c r="JR298" s="170"/>
      <c r="JS298" s="170"/>
      <c r="JT298" s="170"/>
      <c r="JU298" s="282"/>
      <c r="JV298" s="170"/>
      <c r="JW298" s="170"/>
      <c r="JX298"/>
      <c r="JY298" s="170"/>
      <c r="JZ298" s="170"/>
      <c r="KA298" s="170"/>
      <c r="KB298" s="170"/>
      <c r="KC298" s="170"/>
      <c r="KD298" s="274"/>
      <c r="KE298"/>
    </row>
    <row r="299" spans="1:291" s="4" customFormat="1" ht="15" customHeight="1" x14ac:dyDescent="0.25">
      <c r="A299" s="311"/>
      <c r="B299" s="15" t="s">
        <v>1498</v>
      </c>
      <c r="C299" s="17" t="s">
        <v>413</v>
      </c>
      <c r="D299" s="26">
        <v>486208252</v>
      </c>
      <c r="E299" s="88">
        <v>42770</v>
      </c>
      <c r="F299" s="27">
        <v>42893</v>
      </c>
      <c r="G299" s="94">
        <f>DATEDIF(E299, F299, "m")</f>
        <v>4</v>
      </c>
      <c r="H299" s="16">
        <v>0</v>
      </c>
      <c r="I299" s="377"/>
      <c r="J299" s="20" t="s">
        <v>316</v>
      </c>
      <c r="K299" s="100"/>
      <c r="L299" s="121"/>
      <c r="N299" s="19"/>
      <c r="O299" s="22"/>
      <c r="P299" s="16"/>
      <c r="Q299" s="121"/>
      <c r="R299" s="121"/>
      <c r="S299" s="11"/>
      <c r="T299" s="5"/>
      <c r="FJ299" s="5"/>
      <c r="GZ299" s="5"/>
      <c r="HO299" s="5" t="s">
        <v>417</v>
      </c>
      <c r="HP299" s="121">
        <v>69</v>
      </c>
      <c r="HQ299" s="27">
        <v>42770</v>
      </c>
      <c r="HR299" s="27"/>
      <c r="HS299" s="27">
        <v>42893</v>
      </c>
      <c r="HT299" s="121">
        <v>4</v>
      </c>
      <c r="HU299" s="121">
        <v>0</v>
      </c>
      <c r="HV299" s="28">
        <v>1</v>
      </c>
      <c r="HW299" s="28">
        <v>1</v>
      </c>
      <c r="HX299" s="28">
        <v>0</v>
      </c>
      <c r="HY299" s="28">
        <v>0</v>
      </c>
      <c r="HZ299" s="28">
        <v>0</v>
      </c>
      <c r="IA299" s="28">
        <v>0</v>
      </c>
      <c r="IB299" s="28">
        <v>1</v>
      </c>
      <c r="IC299" s="28">
        <v>1</v>
      </c>
      <c r="ID299" s="28">
        <v>1</v>
      </c>
      <c r="IE299" s="25" t="s">
        <v>333</v>
      </c>
      <c r="IF299" s="28">
        <v>0</v>
      </c>
      <c r="IG299" s="29"/>
      <c r="IH299" s="25"/>
      <c r="II299" s="28"/>
      <c r="IJ299" s="25"/>
      <c r="IK299" s="25"/>
      <c r="IL299" s="25"/>
      <c r="IM299" s="25"/>
      <c r="IN299" s="28">
        <v>0</v>
      </c>
      <c r="IO299" s="25"/>
      <c r="IP299" s="294"/>
      <c r="IQ299" s="24"/>
      <c r="IR299" s="24"/>
      <c r="IS299" s="170"/>
      <c r="IT299" s="170"/>
      <c r="IU299" s="170"/>
      <c r="IV299" s="274"/>
      <c r="IW299" s="170"/>
      <c r="IX299" s="170"/>
      <c r="IY299" s="292"/>
      <c r="IZ299" s="281"/>
      <c r="JA299" s="170"/>
      <c r="JB299" s="170"/>
      <c r="JC299" s="170"/>
      <c r="JD299" s="170"/>
      <c r="JE299" s="170"/>
      <c r="JF299"/>
      <c r="JG299" s="170"/>
      <c r="JH299" s="170"/>
      <c r="JI299" s="170"/>
      <c r="JJ299" s="170"/>
      <c r="JK299"/>
      <c r="JL299"/>
      <c r="JM299" s="279"/>
      <c r="JN299"/>
      <c r="JO299"/>
      <c r="JP299"/>
      <c r="JQ299"/>
      <c r="JR299" s="170"/>
      <c r="JS299" s="170"/>
      <c r="JT299" s="170"/>
      <c r="JU299" s="282"/>
      <c r="JV299" s="170"/>
      <c r="JW299" s="170"/>
      <c r="JX299"/>
      <c r="JY299" s="170"/>
      <c r="JZ299" s="170"/>
      <c r="KA299" s="170"/>
      <c r="KB299" s="170"/>
      <c r="KC299" s="170"/>
      <c r="KD299" s="274"/>
      <c r="KE299"/>
    </row>
    <row r="300" spans="1:291" s="4" customFormat="1" ht="15" customHeight="1" x14ac:dyDescent="0.25">
      <c r="A300" s="311"/>
      <c r="B300" s="15" t="s">
        <v>1498</v>
      </c>
      <c r="C300" s="17" t="s">
        <v>413</v>
      </c>
      <c r="D300" s="26">
        <v>486208252</v>
      </c>
      <c r="E300" s="88">
        <v>42770</v>
      </c>
      <c r="F300" s="27">
        <v>42950</v>
      </c>
      <c r="G300" s="94">
        <f>DATEDIF(E300, F300, "m")</f>
        <v>5</v>
      </c>
      <c r="H300" s="16">
        <v>1</v>
      </c>
      <c r="I300" s="377">
        <v>1</v>
      </c>
      <c r="J300" s="20">
        <v>42950</v>
      </c>
      <c r="K300" s="100">
        <f>DATEDIF(E300, J300, "m")</f>
        <v>5</v>
      </c>
      <c r="L300" s="121">
        <v>3</v>
      </c>
      <c r="M300" s="4" t="s">
        <v>418</v>
      </c>
      <c r="N300" s="19">
        <v>436</v>
      </c>
      <c r="O300" s="22">
        <v>2</v>
      </c>
      <c r="P300" s="16">
        <v>3</v>
      </c>
      <c r="Q300" s="121">
        <v>2</v>
      </c>
      <c r="R300" s="121"/>
      <c r="S300" s="11" t="s">
        <v>416</v>
      </c>
      <c r="T300" s="5"/>
      <c r="FJ300" s="381" t="s">
        <v>418</v>
      </c>
      <c r="FK300" s="327" t="s">
        <v>1658</v>
      </c>
      <c r="FL300" s="327" t="s">
        <v>1659</v>
      </c>
      <c r="FM300" s="327" t="s">
        <v>1665</v>
      </c>
      <c r="FN300" s="327" t="s">
        <v>1659</v>
      </c>
      <c r="FO300" s="327" t="s">
        <v>1658</v>
      </c>
      <c r="FP300" s="327" t="s">
        <v>1665</v>
      </c>
      <c r="FQ300" s="327" t="s">
        <v>1665</v>
      </c>
      <c r="FR300" s="327" t="s">
        <v>1662</v>
      </c>
      <c r="FS300" s="327" t="s">
        <v>86</v>
      </c>
      <c r="FT300" s="327" t="s">
        <v>1659</v>
      </c>
      <c r="FU300" s="327" t="s">
        <v>1659</v>
      </c>
      <c r="FV300" s="327" t="s">
        <v>1662</v>
      </c>
      <c r="FW300" s="327" t="s">
        <v>1665</v>
      </c>
      <c r="FX300" s="327" t="s">
        <v>86</v>
      </c>
      <c r="FY300" s="327" t="s">
        <v>1662</v>
      </c>
      <c r="FZ300" s="327" t="s">
        <v>1662</v>
      </c>
      <c r="GA300" s="327" t="s">
        <v>1659</v>
      </c>
      <c r="GB300" s="327" t="s">
        <v>33</v>
      </c>
      <c r="GC300" s="327" t="s">
        <v>1660</v>
      </c>
      <c r="GD300" s="327" t="s">
        <v>1659</v>
      </c>
      <c r="GE300" s="327" t="s">
        <v>1662</v>
      </c>
      <c r="GF300" s="327" t="s">
        <v>1665</v>
      </c>
      <c r="GG300" s="327" t="s">
        <v>86</v>
      </c>
      <c r="GH300" s="327" t="s">
        <v>33</v>
      </c>
      <c r="GI300" s="327" t="s">
        <v>86</v>
      </c>
      <c r="GJ300" s="327" t="s">
        <v>1660</v>
      </c>
      <c r="GK300" s="327" t="s">
        <v>1663</v>
      </c>
      <c r="GL300" s="327" t="s">
        <v>86</v>
      </c>
      <c r="GM300" s="327" t="s">
        <v>1659</v>
      </c>
      <c r="GN300" s="327" t="s">
        <v>1659</v>
      </c>
      <c r="GO300" s="327" t="s">
        <v>1658</v>
      </c>
      <c r="GP300" s="327" t="s">
        <v>33</v>
      </c>
      <c r="GQ300" s="327" t="s">
        <v>33</v>
      </c>
      <c r="GR300" s="327" t="s">
        <v>33</v>
      </c>
      <c r="GS300" s="327" t="s">
        <v>1659</v>
      </c>
      <c r="GT300" s="327" t="s">
        <v>1659</v>
      </c>
      <c r="GU300" s="327" t="s">
        <v>1661</v>
      </c>
      <c r="GV300" s="327" t="s">
        <v>1662</v>
      </c>
      <c r="GW300" s="327" t="s">
        <v>1662</v>
      </c>
      <c r="GX300" s="327" t="s">
        <v>33</v>
      </c>
      <c r="GY300" s="327" t="s">
        <v>1662</v>
      </c>
      <c r="GZ300" s="5"/>
      <c r="HO300" s="5" t="s">
        <v>417</v>
      </c>
      <c r="HP300" s="121">
        <v>69</v>
      </c>
      <c r="HQ300" s="27">
        <v>42770</v>
      </c>
      <c r="HR300" s="27"/>
      <c r="HS300" s="27">
        <v>42950</v>
      </c>
      <c r="HT300" s="121">
        <v>6</v>
      </c>
      <c r="HU300" s="121">
        <v>1</v>
      </c>
      <c r="HV300" s="28">
        <v>0</v>
      </c>
      <c r="HW300" s="28">
        <v>0</v>
      </c>
      <c r="HX300" s="28">
        <v>0</v>
      </c>
      <c r="HY300" s="28">
        <v>1</v>
      </c>
      <c r="HZ300" s="28">
        <v>0</v>
      </c>
      <c r="IA300" s="28">
        <v>0</v>
      </c>
      <c r="IB300" s="28">
        <v>1</v>
      </c>
      <c r="IC300" s="28">
        <v>1</v>
      </c>
      <c r="ID300" s="28">
        <v>1</v>
      </c>
      <c r="IE300" s="25" t="s">
        <v>62</v>
      </c>
      <c r="IF300" s="28">
        <v>1</v>
      </c>
      <c r="IG300" s="29"/>
      <c r="IH300" s="25" t="s">
        <v>175</v>
      </c>
      <c r="II300" s="28">
        <v>0</v>
      </c>
      <c r="IJ300" s="25" t="s">
        <v>248</v>
      </c>
      <c r="IK300" s="25"/>
      <c r="IL300" s="25"/>
      <c r="IM300" s="25"/>
      <c r="IN300" s="28">
        <v>0</v>
      </c>
      <c r="IO300" s="25"/>
      <c r="IP300" s="294"/>
      <c r="IQ300" s="24"/>
      <c r="IR300" s="24"/>
      <c r="IS300" s="170"/>
      <c r="IT300" s="170"/>
      <c r="IU300" s="170"/>
      <c r="IV300" s="274"/>
      <c r="IW300" s="170"/>
      <c r="IX300" s="170"/>
      <c r="IY300" s="292"/>
      <c r="IZ300" s="281"/>
      <c r="JA300" s="170"/>
      <c r="JB300" s="170"/>
      <c r="JC300" s="170"/>
      <c r="JD300" s="170"/>
      <c r="JE300" s="170"/>
      <c r="JF300"/>
      <c r="JG300" s="170"/>
      <c r="JH300" s="170"/>
      <c r="JI300" s="170"/>
      <c r="JJ300" s="170"/>
      <c r="JK300"/>
      <c r="JL300"/>
      <c r="JM300" s="279"/>
      <c r="JN300"/>
      <c r="JO300"/>
      <c r="JP300"/>
      <c r="JQ300"/>
      <c r="JR300" s="170"/>
      <c r="JS300" s="170"/>
      <c r="JT300" s="170"/>
      <c r="JU300" s="282"/>
      <c r="JV300" s="170"/>
      <c r="JW300" s="170"/>
      <c r="JX300"/>
      <c r="JY300" s="170"/>
      <c r="JZ300" s="170"/>
      <c r="KA300" s="170"/>
      <c r="KB300" s="170"/>
      <c r="KC300" s="170"/>
      <c r="KD300" s="274"/>
      <c r="KE300"/>
    </row>
    <row r="301" spans="1:291" s="4" customFormat="1" x14ac:dyDescent="0.25">
      <c r="A301" s="311"/>
      <c r="B301" s="15" t="s">
        <v>1498</v>
      </c>
      <c r="C301" s="17" t="s">
        <v>413</v>
      </c>
      <c r="D301" s="26">
        <v>486208252</v>
      </c>
      <c r="E301" s="88">
        <v>42770</v>
      </c>
      <c r="F301" s="27">
        <v>43195</v>
      </c>
      <c r="G301" s="94">
        <f>DATEDIF(E301, F301, "m")</f>
        <v>14</v>
      </c>
      <c r="H301" s="16">
        <v>1</v>
      </c>
      <c r="I301" s="377">
        <v>0</v>
      </c>
      <c r="J301" s="20">
        <v>43195</v>
      </c>
      <c r="K301" s="100">
        <f>DATEDIF(E301, J301, "m")</f>
        <v>14</v>
      </c>
      <c r="L301" s="121">
        <v>4</v>
      </c>
      <c r="M301" s="4" t="s">
        <v>419</v>
      </c>
      <c r="O301" s="22"/>
      <c r="P301" s="16">
        <v>3</v>
      </c>
      <c r="Q301" s="121">
        <v>4</v>
      </c>
      <c r="S301" s="11" t="s">
        <v>420</v>
      </c>
      <c r="T301" s="5"/>
      <c r="FJ301" s="5"/>
      <c r="GZ301" s="371" t="s">
        <v>419</v>
      </c>
      <c r="HA301" s="369" t="s">
        <v>1729</v>
      </c>
      <c r="HB301" s="358">
        <v>0</v>
      </c>
      <c r="HC301" s="356">
        <v>5.4</v>
      </c>
      <c r="HD301" s="356">
        <v>147.37</v>
      </c>
      <c r="HE301" s="356">
        <v>5.52</v>
      </c>
      <c r="HF301" s="356">
        <v>20.66</v>
      </c>
      <c r="HG301" s="356">
        <v>207.94000000000003</v>
      </c>
      <c r="HH301" s="356">
        <v>4.33</v>
      </c>
      <c r="HI301" s="356">
        <v>17.64</v>
      </c>
      <c r="HJ301" s="356">
        <v>20.330000000000002</v>
      </c>
      <c r="HK301" s="356">
        <v>9</v>
      </c>
      <c r="HL301" s="356">
        <v>3.65</v>
      </c>
      <c r="HM301" s="356">
        <v>3.77</v>
      </c>
      <c r="HN301" s="357">
        <v>56.08</v>
      </c>
      <c r="HO301" s="5" t="s">
        <v>417</v>
      </c>
      <c r="HP301" s="121">
        <v>69</v>
      </c>
      <c r="HQ301" s="27">
        <v>42770</v>
      </c>
      <c r="HR301" s="27"/>
      <c r="HS301" s="27">
        <v>43195</v>
      </c>
      <c r="HT301" s="121">
        <v>12</v>
      </c>
      <c r="HU301" s="121">
        <v>1</v>
      </c>
      <c r="HV301" s="28">
        <v>0</v>
      </c>
      <c r="HW301" s="28">
        <v>0</v>
      </c>
      <c r="HX301" s="28">
        <v>0</v>
      </c>
      <c r="HY301" s="28">
        <v>1</v>
      </c>
      <c r="HZ301" s="28">
        <v>0</v>
      </c>
      <c r="IA301" s="28">
        <v>1</v>
      </c>
      <c r="IB301" s="28">
        <v>1</v>
      </c>
      <c r="IC301" s="28">
        <v>0</v>
      </c>
      <c r="ID301" s="28">
        <v>0</v>
      </c>
      <c r="IE301" s="25" t="s">
        <v>69</v>
      </c>
      <c r="IF301" s="28">
        <v>1</v>
      </c>
      <c r="IG301" s="29"/>
      <c r="IH301" s="25" t="s">
        <v>283</v>
      </c>
      <c r="II301" s="28">
        <v>1</v>
      </c>
      <c r="IJ301" s="25" t="s">
        <v>79</v>
      </c>
      <c r="IK301" s="25" t="s">
        <v>80</v>
      </c>
      <c r="IL301" s="25"/>
      <c r="IM301" s="25"/>
      <c r="IN301" s="28">
        <v>0</v>
      </c>
      <c r="IO301" s="25"/>
      <c r="IP301" s="294"/>
      <c r="IQ301" s="24"/>
      <c r="IR301" s="24"/>
      <c r="IS301" s="170"/>
      <c r="IT301" s="170"/>
      <c r="IU301" s="170"/>
      <c r="IV301" s="274"/>
      <c r="IW301" s="170"/>
      <c r="IX301" s="170"/>
      <c r="IY301" s="292"/>
      <c r="IZ301" s="281"/>
      <c r="JA301" s="170"/>
      <c r="JB301" s="170"/>
      <c r="JC301" s="170"/>
      <c r="JD301" s="170"/>
      <c r="JE301" s="170"/>
      <c r="JF301"/>
      <c r="JG301" s="170"/>
      <c r="JH301" s="170"/>
      <c r="JI301" s="170"/>
      <c r="JJ301" s="170"/>
      <c r="JK301"/>
      <c r="JL301"/>
      <c r="JM301" s="279"/>
      <c r="JN301"/>
      <c r="JO301"/>
      <c r="JP301"/>
      <c r="JQ301"/>
      <c r="JR301" s="170"/>
      <c r="JS301" s="170"/>
      <c r="JT301" s="170"/>
      <c r="JU301" s="282"/>
      <c r="JV301" s="170"/>
      <c r="JW301" s="170"/>
      <c r="JX301"/>
      <c r="JY301" s="170"/>
      <c r="JZ301" s="170"/>
      <c r="KA301" s="170"/>
      <c r="KB301" s="170"/>
      <c r="KC301" s="170"/>
      <c r="KD301" s="274"/>
      <c r="KE301"/>
    </row>
    <row r="302" spans="1:291" s="4" customFormat="1" x14ac:dyDescent="0.25">
      <c r="A302" s="311"/>
      <c r="B302" s="15"/>
      <c r="C302" s="17"/>
      <c r="D302" s="26"/>
      <c r="E302" s="90"/>
      <c r="F302" s="27"/>
      <c r="G302" s="94"/>
      <c r="H302" s="16"/>
      <c r="I302" s="377"/>
      <c r="J302" s="20"/>
      <c r="K302" s="100"/>
      <c r="L302" s="85"/>
      <c r="O302" s="22"/>
      <c r="P302" s="16"/>
      <c r="Q302" s="11"/>
      <c r="S302" s="11"/>
      <c r="T302" s="5"/>
      <c r="FJ302" s="5"/>
      <c r="GZ302" s="5"/>
      <c r="HO302" s="5"/>
      <c r="HP302" s="121"/>
      <c r="HQ302" s="27"/>
      <c r="HR302" s="27"/>
      <c r="HS302" s="27"/>
      <c r="HT302" s="121"/>
      <c r="HU302" s="121"/>
      <c r="HV302" s="28"/>
      <c r="HW302" s="28"/>
      <c r="HX302" s="28"/>
      <c r="HY302" s="28"/>
      <c r="HZ302" s="28"/>
      <c r="IA302" s="28"/>
      <c r="IB302" s="28"/>
      <c r="IC302" s="28"/>
      <c r="ID302" s="28"/>
      <c r="IE302" s="25"/>
      <c r="IF302" s="28"/>
      <c r="IG302" s="29"/>
      <c r="IH302" s="25"/>
      <c r="II302" s="28"/>
      <c r="IJ302" s="25"/>
      <c r="IK302" s="25"/>
      <c r="IL302" s="25"/>
      <c r="IM302" s="25"/>
      <c r="IN302" s="28"/>
      <c r="IO302" s="25"/>
      <c r="IP302" s="294"/>
      <c r="IQ302" s="24"/>
      <c r="IR302" s="24"/>
      <c r="IS302" s="287"/>
      <c r="IT302" s="287"/>
      <c r="IU302" s="287"/>
      <c r="IV302" s="288"/>
      <c r="IW302" s="287"/>
      <c r="IX302" s="287"/>
      <c r="IY302" s="292"/>
      <c r="IZ302" s="292"/>
      <c r="JA302" s="287"/>
      <c r="JB302" s="287"/>
      <c r="JC302" s="287"/>
      <c r="JD302" s="287"/>
      <c r="JE302" s="287"/>
      <c r="JF302" s="153"/>
      <c r="JG302" s="287"/>
      <c r="JH302" s="287"/>
      <c r="JI302" s="287"/>
      <c r="JJ302" s="287"/>
      <c r="JK302" s="153"/>
      <c r="JL302" s="153"/>
      <c r="JM302" s="293"/>
      <c r="JN302" s="153"/>
      <c r="JO302" s="153"/>
      <c r="JP302" s="153"/>
      <c r="JQ302" s="153"/>
      <c r="JR302" s="287"/>
      <c r="JS302" s="287"/>
      <c r="JT302" s="287"/>
      <c r="JU302" s="282"/>
      <c r="JV302" s="287"/>
      <c r="JW302" s="287"/>
      <c r="JX302" s="153"/>
      <c r="JY302" s="287"/>
      <c r="JZ302" s="287"/>
      <c r="KA302" s="287"/>
      <c r="KB302" s="287"/>
      <c r="KC302" s="287"/>
      <c r="KD302" s="288"/>
      <c r="KE302" s="153"/>
    </row>
    <row r="303" spans="1:291" s="4" customFormat="1" x14ac:dyDescent="0.25">
      <c r="A303" s="311"/>
      <c r="B303" s="15" t="s">
        <v>1500</v>
      </c>
      <c r="C303" s="17" t="s">
        <v>421</v>
      </c>
      <c r="D303" s="26" t="s">
        <v>422</v>
      </c>
      <c r="E303" s="88">
        <v>44887</v>
      </c>
      <c r="F303" s="27">
        <v>45005</v>
      </c>
      <c r="G303" s="94">
        <f>DATEDIF(E303, F303, "m")</f>
        <v>3</v>
      </c>
      <c r="H303" s="16">
        <v>1</v>
      </c>
      <c r="I303" s="377">
        <v>0</v>
      </c>
      <c r="J303" s="20">
        <v>45005</v>
      </c>
      <c r="K303" s="100">
        <f>DATEDIF(E303, J303, "m")</f>
        <v>3</v>
      </c>
      <c r="L303" s="121">
        <v>1</v>
      </c>
      <c r="M303" s="4" t="s">
        <v>423</v>
      </c>
      <c r="N303" s="19">
        <v>76.2</v>
      </c>
      <c r="O303" s="22">
        <v>2</v>
      </c>
      <c r="P303" s="16">
        <v>3</v>
      </c>
      <c r="Q303" s="11"/>
      <c r="R303" s="11"/>
      <c r="S303" s="11"/>
      <c r="T303" s="145">
        <v>18941</v>
      </c>
      <c r="U303" s="130"/>
      <c r="V303" s="130" t="s">
        <v>1067</v>
      </c>
      <c r="W303" s="130" t="s">
        <v>1068</v>
      </c>
      <c r="X303" s="129">
        <v>7506255636</v>
      </c>
      <c r="Y303" s="129">
        <f ca="1">ROUNDDOWN(YEARFRAC(DATE(IF(VALUE(LEFT(X303,2))&lt;VALUE(RIGHT(YEAR(TODAY()),2)),"20","19")&amp;LEFT(X303,2),IF(VALUE(MID(X303,3,1))&gt;4,MID(X303,3,2)-50,MID(X303,3,2)),MID(X303,5,2)),Z303,1),0)</f>
        <v>47</v>
      </c>
      <c r="Z303" s="132">
        <v>45005</v>
      </c>
      <c r="AA303" s="129" t="e">
        <f>COUNTIFS(#REF!,X303)</f>
        <v>#REF!</v>
      </c>
      <c r="AB303" s="133">
        <f>DATEDIF(_xlfn.MINIFS(Z:Z,X:X,X303), Z303,  "m")</f>
        <v>0</v>
      </c>
      <c r="AC303" s="134" t="s">
        <v>53</v>
      </c>
      <c r="AD303" s="135" t="s">
        <v>1022</v>
      </c>
      <c r="AE303" s="136" t="s">
        <v>54</v>
      </c>
      <c r="AF303" s="185">
        <v>35.5</v>
      </c>
      <c r="AG303" s="185">
        <v>4.5</v>
      </c>
      <c r="AH303" s="185">
        <v>54.7</v>
      </c>
      <c r="AI303" s="185">
        <v>3.8</v>
      </c>
      <c r="AJ303" s="185">
        <v>1.5</v>
      </c>
      <c r="AK303" s="185">
        <v>2.65</v>
      </c>
      <c r="AL303" s="133">
        <v>25.1</v>
      </c>
      <c r="AM303" s="137">
        <v>69.2</v>
      </c>
      <c r="AN303" s="137">
        <v>66.8</v>
      </c>
      <c r="AO303" s="137">
        <v>33.200000000000003</v>
      </c>
      <c r="AP303" s="137">
        <f>AN303/AO303</f>
        <v>2.012048192771084</v>
      </c>
      <c r="AQ303" s="137">
        <v>7.4</v>
      </c>
      <c r="AR303" s="137">
        <v>7.01</v>
      </c>
      <c r="AS303" s="137">
        <v>2.11</v>
      </c>
      <c r="AT303" s="137">
        <v>3.77</v>
      </c>
      <c r="AU303" s="137">
        <v>20.2</v>
      </c>
      <c r="AV303" s="137">
        <v>7.62</v>
      </c>
      <c r="AW303" s="137">
        <v>30.4</v>
      </c>
      <c r="AX303" s="137">
        <v>34.700000000000003</v>
      </c>
      <c r="AY303" s="137">
        <v>34.200000000000003</v>
      </c>
      <c r="AZ303" s="137">
        <v>0.7</v>
      </c>
      <c r="BA303" s="137">
        <v>21.4</v>
      </c>
      <c r="BB303" s="137">
        <v>25.9</v>
      </c>
      <c r="BC303" s="137">
        <v>53.2</v>
      </c>
      <c r="BD303" s="137">
        <v>5.62</v>
      </c>
      <c r="BE303" s="137">
        <v>9.4</v>
      </c>
      <c r="BF303" s="137">
        <f>DL303+DN303</f>
        <v>37.5</v>
      </c>
      <c r="BG303" s="137">
        <v>13.3</v>
      </c>
      <c r="BH303" s="138">
        <v>7749</v>
      </c>
      <c r="BI303" s="137">
        <v>12.5</v>
      </c>
      <c r="BJ303" s="137">
        <v>3.47</v>
      </c>
      <c r="BK303" s="137">
        <v>26.5</v>
      </c>
      <c r="BL303" s="137">
        <v>66.2</v>
      </c>
      <c r="BM303" s="139">
        <v>0.13</v>
      </c>
      <c r="BN303" s="137">
        <v>4.5</v>
      </c>
      <c r="BO303" s="137">
        <v>92.09</v>
      </c>
      <c r="BP303" s="137">
        <v>5.57</v>
      </c>
      <c r="BQ303" s="137">
        <v>2.37</v>
      </c>
      <c r="BR303" s="138">
        <v>16395</v>
      </c>
      <c r="BS303" s="138">
        <f>CY303/3</f>
        <v>2012.3333333333333</v>
      </c>
      <c r="BT303" s="137">
        <v>35.299999999999997</v>
      </c>
      <c r="BU303" s="137">
        <v>25.9</v>
      </c>
      <c r="BV303" s="137">
        <f>100-AL303-BN303-CB303-CC303</f>
        <v>65.040000000000006</v>
      </c>
      <c r="BW303" s="138">
        <v>2018.1415929203542</v>
      </c>
      <c r="BX303" s="137">
        <v>76.099999999999994</v>
      </c>
      <c r="BY303" s="137">
        <v>66.8</v>
      </c>
      <c r="BZ303" s="138">
        <v>3240.251572327044</v>
      </c>
      <c r="CA303" s="138">
        <v>7716</v>
      </c>
      <c r="CB303" s="137">
        <v>3.3</v>
      </c>
      <c r="CC303" s="137">
        <v>2.06</v>
      </c>
      <c r="CD303" s="186" t="s">
        <v>1275</v>
      </c>
      <c r="CE303" s="186">
        <f>AL303+BN303+BV303+CC303+CB303</f>
        <v>100.00000000000001</v>
      </c>
      <c r="CF303" s="186" t="s">
        <v>1275</v>
      </c>
      <c r="CG303" s="186">
        <f>AM303+BI303+BE303+(DC303*100/AL303)+(CC303*100/AL303)</f>
        <v>99.502390438247019</v>
      </c>
      <c r="CH303" s="137">
        <v>2.5499999999999998</v>
      </c>
      <c r="CI303" s="137">
        <f>CH303*100/AM303</f>
        <v>3.6849710982658954</v>
      </c>
      <c r="CJ303" s="137">
        <v>2.61</v>
      </c>
      <c r="CK303" s="138">
        <f>CJ303*BI303*AL303*AK303/1000</f>
        <v>2.170051875</v>
      </c>
      <c r="CL303" s="137">
        <v>2.8</v>
      </c>
      <c r="CM303" s="137">
        <v>17.899999999999999</v>
      </c>
      <c r="CN303" s="186" t="s">
        <v>1275</v>
      </c>
      <c r="CO303" s="137">
        <v>0.84</v>
      </c>
      <c r="CP303" s="137">
        <v>1.95</v>
      </c>
      <c r="CQ303" s="137">
        <v>17.600000000000001</v>
      </c>
      <c r="CR303" s="137">
        <v>47.8</v>
      </c>
      <c r="CS303" s="137">
        <v>9.85</v>
      </c>
      <c r="CT303" s="137">
        <v>24.7</v>
      </c>
      <c r="CU303" s="137">
        <v>52.7</v>
      </c>
      <c r="CV303" s="137">
        <v>75.599999999999994</v>
      </c>
      <c r="CW303" s="137" t="s">
        <v>1023</v>
      </c>
      <c r="CX303" s="186" t="s">
        <v>1275</v>
      </c>
      <c r="CY303" s="133">
        <v>6037</v>
      </c>
      <c r="CZ303" s="137">
        <v>0.98</v>
      </c>
      <c r="DA303" s="137">
        <v>10.8</v>
      </c>
      <c r="DB303" s="186" t="s">
        <v>1275</v>
      </c>
      <c r="DC303" s="139">
        <v>4.9000000000000002E-2</v>
      </c>
      <c r="DD303" s="133">
        <v>57510</v>
      </c>
      <c r="DE303" s="137">
        <v>15.3</v>
      </c>
      <c r="DF303" s="137">
        <v>34.700000000000003</v>
      </c>
      <c r="DG303" s="137">
        <v>3.96</v>
      </c>
      <c r="DH303" s="137">
        <f>DG303-CC303</f>
        <v>1.9</v>
      </c>
      <c r="DI303" s="137">
        <v>62.5</v>
      </c>
      <c r="DJ303" s="186" t="s">
        <v>1275</v>
      </c>
      <c r="DK303" s="137">
        <v>0.5</v>
      </c>
      <c r="DL303" s="137">
        <v>37.5</v>
      </c>
      <c r="DM303" s="137">
        <v>62</v>
      </c>
      <c r="DN303" s="137">
        <v>0</v>
      </c>
      <c r="DO303" s="137">
        <v>25.7</v>
      </c>
      <c r="DP303" s="137">
        <v>97.3</v>
      </c>
      <c r="DQ303" s="138">
        <v>897</v>
      </c>
      <c r="DR303" s="133"/>
      <c r="DS303" s="186" t="s">
        <v>1275</v>
      </c>
      <c r="DT303" s="138">
        <f>DU303/1.2</f>
        <v>14128.333333333334</v>
      </c>
      <c r="DU303" s="138">
        <v>16954</v>
      </c>
      <c r="DV303" s="138">
        <v>1565.3846153846152</v>
      </c>
      <c r="DW303" s="138">
        <v>396</v>
      </c>
      <c r="DX303" s="186" t="s">
        <v>1275</v>
      </c>
      <c r="DY303" s="138">
        <f>AK303*AN303*AM303*AL303/1000</f>
        <v>307.46957839999999</v>
      </c>
      <c r="DZ303" s="138">
        <f>AK303*AM303*AO303*AL303/1000</f>
        <v>152.81422160000002</v>
      </c>
      <c r="EA303" s="137"/>
      <c r="EB303" s="137"/>
      <c r="EC303" s="137"/>
      <c r="ED303" s="137"/>
      <c r="EE303" s="137"/>
      <c r="EF303" s="186" t="s">
        <v>1275</v>
      </c>
      <c r="EG303" s="137" t="s">
        <v>1023</v>
      </c>
      <c r="EH303" s="137" t="s">
        <v>1023</v>
      </c>
      <c r="EI303" s="137" t="s">
        <v>1023</v>
      </c>
      <c r="EJ303" s="137" t="s">
        <v>1023</v>
      </c>
      <c r="EK303" s="137" t="s">
        <v>1023</v>
      </c>
      <c r="EL303" s="137" t="s">
        <v>1023</v>
      </c>
      <c r="EM303" s="137" t="s">
        <v>1023</v>
      </c>
      <c r="EN303" s="137" t="s">
        <v>1023</v>
      </c>
      <c r="EO303" s="137" t="s">
        <v>1023</v>
      </c>
      <c r="EP303" s="137" t="s">
        <v>1023</v>
      </c>
      <c r="EQ303" s="137" t="s">
        <v>1023</v>
      </c>
      <c r="ER303" s="137" t="s">
        <v>1023</v>
      </c>
      <c r="ES303" s="137" t="s">
        <v>1023</v>
      </c>
      <c r="ET303" s="137" t="s">
        <v>1023</v>
      </c>
      <c r="EU303" s="137" t="s">
        <v>1023</v>
      </c>
      <c r="EV303" s="137" t="s">
        <v>1023</v>
      </c>
      <c r="EW303" s="137" t="s">
        <v>1023</v>
      </c>
      <c r="EX303" s="137" t="s">
        <v>1023</v>
      </c>
      <c r="EY303" s="137" t="s">
        <v>1023</v>
      </c>
      <c r="EZ303" s="137" t="s">
        <v>1023</v>
      </c>
      <c r="FA303" s="137" t="s">
        <v>1023</v>
      </c>
      <c r="FB303" s="186" t="s">
        <v>1275</v>
      </c>
      <c r="FC303" s="137"/>
      <c r="FD303" s="137"/>
      <c r="FE303" s="137"/>
      <c r="FF303" s="137"/>
      <c r="FG303" s="137"/>
      <c r="FH303" s="190"/>
      <c r="FI303" s="190"/>
      <c r="FJ303" s="380" t="s">
        <v>423</v>
      </c>
      <c r="FK303" t="s">
        <v>33</v>
      </c>
      <c r="FL303" t="s">
        <v>1667</v>
      </c>
      <c r="FM303" t="s">
        <v>1659</v>
      </c>
      <c r="FN303" t="s">
        <v>1659</v>
      </c>
      <c r="FO303" t="s">
        <v>1662</v>
      </c>
      <c r="FP303" t="s">
        <v>1659</v>
      </c>
      <c r="FQ303" t="s">
        <v>1659</v>
      </c>
      <c r="FR303" t="s">
        <v>1667</v>
      </c>
      <c r="FS303" t="s">
        <v>1666</v>
      </c>
      <c r="FT303" t="s">
        <v>1659</v>
      </c>
      <c r="FU303" t="s">
        <v>1659</v>
      </c>
      <c r="FV303" t="s">
        <v>1662</v>
      </c>
      <c r="FW303" t="s">
        <v>86</v>
      </c>
      <c r="FX303" t="s">
        <v>1661</v>
      </c>
      <c r="FY303" t="s">
        <v>1661</v>
      </c>
      <c r="FZ303" t="s">
        <v>1662</v>
      </c>
      <c r="GA303" t="s">
        <v>1659</v>
      </c>
      <c r="GB303" t="s">
        <v>1659</v>
      </c>
      <c r="GC303" t="s">
        <v>1662</v>
      </c>
      <c r="GD303" t="s">
        <v>33</v>
      </c>
      <c r="GE303" t="s">
        <v>1662</v>
      </c>
      <c r="GF303" t="s">
        <v>1665</v>
      </c>
      <c r="GG303" t="s">
        <v>86</v>
      </c>
      <c r="GH303" t="s">
        <v>33</v>
      </c>
      <c r="GI303" t="s">
        <v>1662</v>
      </c>
      <c r="GJ303" t="s">
        <v>33</v>
      </c>
      <c r="GK303" t="s">
        <v>33</v>
      </c>
      <c r="GL303" t="s">
        <v>86</v>
      </c>
      <c r="GM303" t="s">
        <v>1659</v>
      </c>
      <c r="GN303" t="s">
        <v>1659</v>
      </c>
      <c r="GO303" t="s">
        <v>1658</v>
      </c>
      <c r="GP303" t="s">
        <v>86</v>
      </c>
      <c r="GQ303" t="s">
        <v>1662</v>
      </c>
      <c r="GR303" t="s">
        <v>33</v>
      </c>
      <c r="GS303" t="s">
        <v>1666</v>
      </c>
      <c r="GT303" t="s">
        <v>1666</v>
      </c>
      <c r="GU303" t="s">
        <v>1662</v>
      </c>
      <c r="GV303" t="s">
        <v>1662</v>
      </c>
      <c r="GW303" t="s">
        <v>1662</v>
      </c>
      <c r="GX303" t="s">
        <v>1660</v>
      </c>
      <c r="GY303" t="s">
        <v>1662</v>
      </c>
      <c r="GZ303" s="5"/>
      <c r="HO303" s="5" t="s">
        <v>424</v>
      </c>
      <c r="HP303" s="121">
        <v>47</v>
      </c>
      <c r="HQ303" s="27">
        <v>44887</v>
      </c>
      <c r="HR303" s="27"/>
      <c r="HS303" s="27">
        <v>45005</v>
      </c>
      <c r="HT303" s="121">
        <v>3</v>
      </c>
      <c r="HU303" s="121">
        <v>1</v>
      </c>
      <c r="HV303" s="28">
        <v>0</v>
      </c>
      <c r="HW303" s="28">
        <v>0</v>
      </c>
      <c r="HX303" s="28">
        <v>0</v>
      </c>
      <c r="HY303" s="28">
        <v>1</v>
      </c>
      <c r="HZ303" s="28">
        <v>0</v>
      </c>
      <c r="IA303" s="28">
        <v>0</v>
      </c>
      <c r="IB303" s="28">
        <v>1</v>
      </c>
      <c r="IC303" s="28">
        <v>1</v>
      </c>
      <c r="ID303" s="28">
        <v>0</v>
      </c>
      <c r="IE303" s="25" t="s">
        <v>83</v>
      </c>
      <c r="IF303" s="28">
        <v>0</v>
      </c>
      <c r="IG303" s="29"/>
      <c r="IH303" s="25"/>
      <c r="II303" s="28">
        <v>1</v>
      </c>
      <c r="IJ303" s="25" t="s">
        <v>425</v>
      </c>
      <c r="IK303" s="25" t="s">
        <v>80</v>
      </c>
      <c r="IL303" s="25"/>
      <c r="IM303" s="25">
        <v>0</v>
      </c>
      <c r="IN303" s="28">
        <v>0</v>
      </c>
      <c r="IO303" s="25"/>
      <c r="IP303" s="294" t="s">
        <v>1500</v>
      </c>
      <c r="IQ303" s="392" t="s">
        <v>424</v>
      </c>
      <c r="IR303" s="24" t="s">
        <v>1068</v>
      </c>
      <c r="IS303" s="170" t="s">
        <v>55</v>
      </c>
      <c r="IT303" s="170">
        <v>1</v>
      </c>
      <c r="IU303" s="170"/>
      <c r="IV303" s="274">
        <v>44887</v>
      </c>
      <c r="IW303" s="170">
        <v>1975</v>
      </c>
      <c r="IX303" s="170">
        <v>2022</v>
      </c>
      <c r="IY303"/>
      <c r="IZ303"/>
      <c r="JA303" s="170">
        <v>47</v>
      </c>
      <c r="JB303" s="170"/>
      <c r="JC303" s="170" t="s">
        <v>1407</v>
      </c>
      <c r="JD303"/>
      <c r="JE303" s="170">
        <v>1</v>
      </c>
      <c r="JF303" s="276" t="s">
        <v>1501</v>
      </c>
      <c r="JG303"/>
      <c r="JH303" s="170"/>
      <c r="JI303" s="277">
        <v>1</v>
      </c>
      <c r="JJ303"/>
      <c r="JK303"/>
      <c r="JL303"/>
      <c r="JM303" s="278"/>
      <c r="JN303" t="s">
        <v>1409</v>
      </c>
      <c r="JO303" t="s">
        <v>1411</v>
      </c>
      <c r="JP303" t="s">
        <v>1412</v>
      </c>
      <c r="JQ303" t="s">
        <v>1409</v>
      </c>
      <c r="JR303" s="170">
        <v>0</v>
      </c>
      <c r="JS303" s="170">
        <v>2</v>
      </c>
      <c r="JT303" s="170">
        <v>0</v>
      </c>
      <c r="JU303" s="170">
        <v>0</v>
      </c>
      <c r="JV303" s="170">
        <v>0</v>
      </c>
      <c r="JW303" s="170">
        <v>0</v>
      </c>
      <c r="JX303"/>
      <c r="JY303" s="170">
        <v>1</v>
      </c>
      <c r="JZ303" s="170">
        <v>1</v>
      </c>
      <c r="KA303" s="170">
        <v>0</v>
      </c>
      <c r="KB303" s="170">
        <v>0</v>
      </c>
      <c r="KC303" s="170">
        <v>0</v>
      </c>
      <c r="KD303" s="170"/>
      <c r="KE303"/>
    </row>
    <row r="304" spans="1:291" s="4" customFormat="1" x14ac:dyDescent="0.25">
      <c r="A304" s="311"/>
      <c r="B304" s="15" t="s">
        <v>1500</v>
      </c>
      <c r="C304" s="17" t="s">
        <v>421</v>
      </c>
      <c r="D304" s="26" t="s">
        <v>422</v>
      </c>
      <c r="E304" s="88">
        <v>44887</v>
      </c>
      <c r="F304" s="23"/>
      <c r="G304" s="94"/>
      <c r="H304" s="51"/>
      <c r="I304" s="377">
        <v>0</v>
      </c>
      <c r="J304" s="20">
        <v>45005</v>
      </c>
      <c r="K304" s="100">
        <f>DATEDIF(E304, J304, "m")</f>
        <v>3</v>
      </c>
      <c r="L304" s="121">
        <v>2</v>
      </c>
      <c r="M304" s="4" t="s">
        <v>426</v>
      </c>
      <c r="N304" s="19"/>
      <c r="O304" s="22"/>
      <c r="P304" s="16"/>
      <c r="Q304" s="11"/>
      <c r="R304" s="11"/>
      <c r="S304" s="11">
        <v>10</v>
      </c>
      <c r="T304" s="145"/>
      <c r="U304" s="130"/>
      <c r="V304" s="130"/>
      <c r="W304" s="130"/>
      <c r="X304" s="129"/>
      <c r="Y304" s="129"/>
      <c r="Z304" s="132"/>
      <c r="AA304" s="129"/>
      <c r="AB304" s="133"/>
      <c r="AC304" s="134"/>
      <c r="AD304" s="135"/>
      <c r="AE304" s="136"/>
      <c r="AF304" s="220"/>
      <c r="AG304" s="220"/>
      <c r="AH304" s="220"/>
      <c r="AI304" s="220"/>
      <c r="AJ304" s="220"/>
      <c r="AK304" s="220"/>
      <c r="AL304" s="133"/>
      <c r="AM304" s="137"/>
      <c r="AN304" s="137"/>
      <c r="AO304" s="137"/>
      <c r="AP304" s="137"/>
      <c r="AQ304" s="137"/>
      <c r="AR304" s="137"/>
      <c r="AS304" s="137"/>
      <c r="AT304" s="137"/>
      <c r="AU304" s="137"/>
      <c r="AV304" s="137"/>
      <c r="AW304" s="137"/>
      <c r="AX304" s="137"/>
      <c r="AY304" s="137"/>
      <c r="AZ304" s="137"/>
      <c r="BA304" s="137"/>
      <c r="BB304" s="137"/>
      <c r="BC304" s="137"/>
      <c r="BD304" s="137"/>
      <c r="BE304" s="137"/>
      <c r="BF304" s="137"/>
      <c r="BG304" s="137"/>
      <c r="BH304" s="138"/>
      <c r="BI304" s="137"/>
      <c r="BJ304" s="137"/>
      <c r="BK304" s="137"/>
      <c r="BL304" s="137"/>
      <c r="BM304" s="139"/>
      <c r="BN304" s="137"/>
      <c r="BO304" s="137"/>
      <c r="BP304" s="137"/>
      <c r="BQ304" s="137"/>
      <c r="BR304" s="138"/>
      <c r="BS304" s="138"/>
      <c r="BT304" s="137"/>
      <c r="BU304" s="137"/>
      <c r="BV304" s="137"/>
      <c r="BW304" s="138"/>
      <c r="BX304" s="137"/>
      <c r="BY304" s="137"/>
      <c r="BZ304" s="138"/>
      <c r="CA304" s="138"/>
      <c r="CB304" s="137"/>
      <c r="CC304" s="137"/>
      <c r="CD304" s="186"/>
      <c r="CE304" s="186"/>
      <c r="CF304" s="186"/>
      <c r="CG304" s="186"/>
      <c r="CH304" s="137"/>
      <c r="CI304" s="137"/>
      <c r="CJ304" s="137"/>
      <c r="CK304" s="138"/>
      <c r="CL304" s="137"/>
      <c r="CM304" s="137"/>
      <c r="CN304" s="186"/>
      <c r="CO304" s="137"/>
      <c r="CP304" s="137"/>
      <c r="CQ304" s="137"/>
      <c r="CR304" s="137"/>
      <c r="CS304" s="137"/>
      <c r="CT304" s="137"/>
      <c r="CU304" s="137"/>
      <c r="CV304" s="137"/>
      <c r="CW304" s="137"/>
      <c r="CX304" s="186"/>
      <c r="CY304" s="133"/>
      <c r="CZ304" s="137"/>
      <c r="DA304" s="137"/>
      <c r="DB304" s="186"/>
      <c r="DC304" s="139"/>
      <c r="DD304" s="133"/>
      <c r="DE304" s="137"/>
      <c r="DF304" s="137"/>
      <c r="DG304" s="137"/>
      <c r="DH304" s="137"/>
      <c r="DI304" s="137"/>
      <c r="DJ304" s="186"/>
      <c r="DK304" s="137"/>
      <c r="DL304" s="137"/>
      <c r="DM304" s="137"/>
      <c r="DN304" s="137"/>
      <c r="DO304" s="137"/>
      <c r="DP304" s="137"/>
      <c r="DQ304" s="138"/>
      <c r="DR304" s="133"/>
      <c r="DS304" s="186"/>
      <c r="DT304" s="138"/>
      <c r="DU304" s="138"/>
      <c r="DV304" s="138"/>
      <c r="DW304" s="138"/>
      <c r="DX304" s="186"/>
      <c r="DY304" s="138"/>
      <c r="DZ304" s="138"/>
      <c r="EA304" s="137"/>
      <c r="EB304" s="137"/>
      <c r="EC304" s="137"/>
      <c r="ED304" s="137"/>
      <c r="EE304" s="137"/>
      <c r="EF304" s="186"/>
      <c r="EG304" s="137"/>
      <c r="EH304" s="137"/>
      <c r="EI304" s="137"/>
      <c r="EJ304" s="137"/>
      <c r="EK304" s="137"/>
      <c r="EL304" s="137"/>
      <c r="EM304" s="137"/>
      <c r="EN304" s="137"/>
      <c r="EO304" s="137"/>
      <c r="EP304" s="137"/>
      <c r="EQ304" s="137"/>
      <c r="ER304" s="137"/>
      <c r="ES304" s="137"/>
      <c r="ET304" s="137"/>
      <c r="EU304" s="137"/>
      <c r="EV304" s="137"/>
      <c r="EW304" s="137"/>
      <c r="EX304" s="137"/>
      <c r="EY304" s="137"/>
      <c r="EZ304" s="137"/>
      <c r="FA304" s="137"/>
      <c r="FB304" s="186"/>
      <c r="FC304" s="137"/>
      <c r="FD304" s="137"/>
      <c r="FE304" s="137"/>
      <c r="FF304" s="137"/>
      <c r="FG304" s="137"/>
      <c r="FH304" s="190"/>
      <c r="FI304" s="190"/>
      <c r="FJ304" s="5"/>
      <c r="GZ304" s="5"/>
      <c r="HO304" s="5"/>
      <c r="HP304" s="17"/>
      <c r="HQ304" s="23"/>
      <c r="HR304" s="23"/>
      <c r="HS304" s="23"/>
      <c r="HT304" s="17"/>
      <c r="HU304" s="17"/>
      <c r="HV304" s="24"/>
      <c r="HW304" s="24"/>
      <c r="HX304" s="24"/>
      <c r="HY304" s="24"/>
      <c r="HZ304" s="24"/>
      <c r="IA304" s="24"/>
      <c r="IB304" s="24"/>
      <c r="IC304" s="24"/>
      <c r="ID304" s="24"/>
      <c r="IE304" s="24"/>
      <c r="IF304" s="24"/>
      <c r="IG304" s="24"/>
      <c r="IH304" s="24"/>
      <c r="II304" s="24"/>
      <c r="IJ304" s="24"/>
      <c r="IK304" s="24"/>
      <c r="IL304" s="24"/>
      <c r="IM304" s="24"/>
      <c r="IN304" s="25"/>
      <c r="IO304" s="25"/>
      <c r="IP304" s="294"/>
      <c r="IQ304" s="24"/>
      <c r="IR304" s="24"/>
      <c r="IS304" s="170"/>
      <c r="IT304" s="170"/>
      <c r="IU304" s="170"/>
      <c r="IV304" s="274"/>
      <c r="IW304" s="170"/>
      <c r="IX304" s="170"/>
      <c r="IY304"/>
      <c r="IZ304"/>
      <c r="JA304" s="170"/>
      <c r="JB304" s="170"/>
      <c r="JC304" s="170"/>
      <c r="JD304"/>
      <c r="JE304" s="170"/>
      <c r="JF304" s="276"/>
      <c r="JG304"/>
      <c r="JH304" s="170"/>
      <c r="JI304" s="277"/>
      <c r="JJ304"/>
      <c r="JK304"/>
      <c r="JL304"/>
      <c r="JM304" s="278"/>
      <c r="JN304"/>
      <c r="JO304"/>
      <c r="JP304"/>
      <c r="JQ304"/>
      <c r="JR304" s="170"/>
      <c r="JS304" s="170"/>
      <c r="JT304" s="170"/>
      <c r="JU304" s="170"/>
      <c r="JV304" s="170"/>
      <c r="JW304" s="170"/>
      <c r="JX304"/>
      <c r="JY304" s="170"/>
      <c r="JZ304" s="170"/>
      <c r="KA304" s="170"/>
      <c r="KB304" s="170"/>
      <c r="KC304" s="170"/>
      <c r="KD304" s="170"/>
      <c r="KE304"/>
    </row>
    <row r="305" spans="1:291" s="4" customFormat="1" x14ac:dyDescent="0.25">
      <c r="A305" s="311"/>
      <c r="B305" s="15" t="s">
        <v>1500</v>
      </c>
      <c r="C305" s="17" t="s">
        <v>421</v>
      </c>
      <c r="D305" s="18">
        <v>7506255636</v>
      </c>
      <c r="E305" s="88">
        <v>44887</v>
      </c>
      <c r="F305" s="27">
        <v>45239</v>
      </c>
      <c r="G305" s="94">
        <f>DATEDIF(E305, F305, "m")</f>
        <v>11</v>
      </c>
      <c r="H305" s="16">
        <v>1</v>
      </c>
      <c r="I305" s="377">
        <v>0</v>
      </c>
      <c r="J305" s="20">
        <v>45239</v>
      </c>
      <c r="K305" s="100">
        <f>DATEDIF(E305, J305, "m")</f>
        <v>11</v>
      </c>
      <c r="L305" s="121">
        <v>3</v>
      </c>
      <c r="M305" s="4" t="s">
        <v>427</v>
      </c>
      <c r="N305" s="19"/>
      <c r="O305" s="22">
        <v>2</v>
      </c>
      <c r="P305" s="16">
        <v>3</v>
      </c>
      <c r="Q305" s="11"/>
      <c r="R305" s="11">
        <v>3</v>
      </c>
      <c r="S305" s="11"/>
      <c r="T305" s="145">
        <v>20300</v>
      </c>
      <c r="U305" s="130"/>
      <c r="V305" s="130" t="s">
        <v>1067</v>
      </c>
      <c r="W305" s="130" t="s">
        <v>1068</v>
      </c>
      <c r="X305" s="129">
        <v>7506255636</v>
      </c>
      <c r="Y305" s="129">
        <f ca="1">ROUNDDOWN(YEARFRAC(DATE(IF(VALUE(LEFT(X305,2))&lt;VALUE(RIGHT(YEAR(TODAY()),2)),"20","19")&amp;LEFT(X305,2),IF(VALUE(MID(X305,3,1))&gt;4,MID(X305,3,2)-50,MID(X305,3,2)),MID(X305,5,2)),Z305,1),0)</f>
        <v>48</v>
      </c>
      <c r="Z305" s="132">
        <v>45239</v>
      </c>
      <c r="AA305" s="129">
        <v>2</v>
      </c>
      <c r="AB305" s="133">
        <f>DATEDIF(_xlfn.MINIFS(Z:Z,X:X,X305), Z305,  "m")</f>
        <v>7</v>
      </c>
      <c r="AC305" s="134" t="s">
        <v>53</v>
      </c>
      <c r="AD305" s="135" t="s">
        <v>1022</v>
      </c>
      <c r="AE305" s="136" t="s">
        <v>428</v>
      </c>
      <c r="AF305" s="185">
        <v>21</v>
      </c>
      <c r="AG305" s="185">
        <v>6.1</v>
      </c>
      <c r="AH305" s="185">
        <v>71.5</v>
      </c>
      <c r="AI305" s="185">
        <v>0.8</v>
      </c>
      <c r="AJ305" s="185">
        <v>0.6</v>
      </c>
      <c r="AK305" s="185">
        <v>7.08</v>
      </c>
      <c r="AL305" s="133">
        <v>10.6</v>
      </c>
      <c r="AM305" s="137">
        <v>78.599999999999994</v>
      </c>
      <c r="AN305" s="137">
        <v>43.3</v>
      </c>
      <c r="AO305" s="137">
        <v>56.7</v>
      </c>
      <c r="AP305" s="137">
        <f>AN305/AO305</f>
        <v>0.7636684303350969</v>
      </c>
      <c r="AQ305" s="137">
        <v>6.49</v>
      </c>
      <c r="AR305" s="137">
        <v>2.16</v>
      </c>
      <c r="AS305" s="137">
        <v>1.61</v>
      </c>
      <c r="AT305" s="137">
        <v>17.399999999999999</v>
      </c>
      <c r="AU305" s="137">
        <v>14.6</v>
      </c>
      <c r="AV305" s="137">
        <v>4.04</v>
      </c>
      <c r="AW305" s="137">
        <v>42.4</v>
      </c>
      <c r="AX305" s="137">
        <v>28.9</v>
      </c>
      <c r="AY305" s="137">
        <v>26.8</v>
      </c>
      <c r="AZ305" s="137">
        <v>1.96</v>
      </c>
      <c r="BA305" s="137">
        <v>23.6</v>
      </c>
      <c r="BB305" s="137">
        <v>17.899999999999999</v>
      </c>
      <c r="BC305" s="137">
        <v>57.7</v>
      </c>
      <c r="BD305" s="137">
        <v>2.2799999999999998</v>
      </c>
      <c r="BE305" s="137">
        <v>3.78</v>
      </c>
      <c r="BF305" s="137">
        <f>DL305+DN305</f>
        <v>49.4</v>
      </c>
      <c r="BG305" s="137">
        <v>25.5</v>
      </c>
      <c r="BH305" s="138">
        <v>4014</v>
      </c>
      <c r="BI305" s="137">
        <v>11.2</v>
      </c>
      <c r="BJ305" s="137">
        <v>3.73</v>
      </c>
      <c r="BK305" s="137">
        <v>16.5</v>
      </c>
      <c r="BL305" s="137">
        <v>69.7</v>
      </c>
      <c r="BM305" s="139">
        <v>9.1999999999999998E-2</v>
      </c>
      <c r="BN305" s="137">
        <v>3.1</v>
      </c>
      <c r="BO305" s="137">
        <v>89.39</v>
      </c>
      <c r="BP305" s="137">
        <v>6.77</v>
      </c>
      <c r="BQ305" s="137">
        <v>3.88</v>
      </c>
      <c r="BR305" s="138">
        <v>8443.3333333333339</v>
      </c>
      <c r="BS305" s="138">
        <f>CY305*3.14</f>
        <v>2957.88</v>
      </c>
      <c r="BT305" s="137">
        <v>19.7</v>
      </c>
      <c r="BU305" s="137">
        <v>38.799999999999997</v>
      </c>
      <c r="BV305" s="137">
        <f>100-AL305-BN305-CB305-CC305</f>
        <v>84.90000000000002</v>
      </c>
      <c r="BW305" s="138">
        <v>1681.4159292035399</v>
      </c>
      <c r="BX305" s="137">
        <v>24.5</v>
      </c>
      <c r="BY305" s="137">
        <v>56.2</v>
      </c>
      <c r="BZ305" s="138">
        <v>5242.5</v>
      </c>
      <c r="CA305" s="138">
        <v>14718</v>
      </c>
      <c r="CB305" s="137">
        <v>0.8</v>
      </c>
      <c r="CC305" s="137">
        <v>0.6</v>
      </c>
      <c r="CD305" s="186" t="s">
        <v>1275</v>
      </c>
      <c r="CE305" s="186">
        <f>AL305+BN305+BV305+CC305+CB305</f>
        <v>100.00000000000001</v>
      </c>
      <c r="CF305" s="186" t="s">
        <v>1275</v>
      </c>
      <c r="CG305" s="186">
        <f>AM305+BI305+BE305+(DC305*100/AL305)+(CC305*100/AL305)</f>
        <v>99.778113207547165</v>
      </c>
      <c r="CH305" s="137">
        <v>3.5</v>
      </c>
      <c r="CI305" s="137">
        <f>CH305*100/AM305</f>
        <v>4.4529262086513999</v>
      </c>
      <c r="CJ305" s="137">
        <v>8.89</v>
      </c>
      <c r="CK305" s="138">
        <f>CJ305*BI305*AL305*AK305/1000</f>
        <v>7.4723792639999989</v>
      </c>
      <c r="CL305" s="137">
        <v>7.67</v>
      </c>
      <c r="CM305" s="137">
        <v>42.7</v>
      </c>
      <c r="CN305" s="186" t="s">
        <v>1275</v>
      </c>
      <c r="CO305" s="137">
        <v>0.84</v>
      </c>
      <c r="CP305" s="137">
        <v>1.48</v>
      </c>
      <c r="CQ305" s="137">
        <v>20.5</v>
      </c>
      <c r="CR305" s="137">
        <v>47.7</v>
      </c>
      <c r="CS305" s="137">
        <v>8.34</v>
      </c>
      <c r="CT305" s="137">
        <v>23.4</v>
      </c>
      <c r="CU305" s="137">
        <v>57.4</v>
      </c>
      <c r="CV305" s="137">
        <v>47.3</v>
      </c>
      <c r="CW305" s="137"/>
      <c r="CX305" s="186" t="s">
        <v>1275</v>
      </c>
      <c r="CY305" s="133">
        <v>942</v>
      </c>
      <c r="CZ305" s="137">
        <v>1.32</v>
      </c>
      <c r="DA305" s="137">
        <v>21.1</v>
      </c>
      <c r="DB305" s="186" t="s">
        <v>1275</v>
      </c>
      <c r="DC305" s="139">
        <v>5.7000000000000002E-2</v>
      </c>
      <c r="DD305" s="138">
        <v>60015</v>
      </c>
      <c r="DE305" s="137" t="s">
        <v>1023</v>
      </c>
      <c r="DF305" s="137" t="s">
        <v>1023</v>
      </c>
      <c r="DG305" s="137">
        <v>2.99</v>
      </c>
      <c r="DH305" s="137">
        <f>DG305-CC305</f>
        <v>2.39</v>
      </c>
      <c r="DI305" s="137">
        <v>68.5</v>
      </c>
      <c r="DJ305" s="186" t="s">
        <v>1275</v>
      </c>
      <c r="DK305" s="137">
        <v>0.4</v>
      </c>
      <c r="DL305" s="137">
        <v>49.4</v>
      </c>
      <c r="DM305" s="137">
        <v>50.2</v>
      </c>
      <c r="DN305" s="137">
        <v>0</v>
      </c>
      <c r="DO305" s="137">
        <v>18.399999999999999</v>
      </c>
      <c r="DP305" s="137">
        <v>97.4</v>
      </c>
      <c r="DQ305" s="138">
        <v>1459</v>
      </c>
      <c r="DR305" s="133"/>
      <c r="DS305" s="186" t="s">
        <v>1275</v>
      </c>
      <c r="DT305" s="138">
        <f>DU305/1.2</f>
        <v>10642.5</v>
      </c>
      <c r="DU305" s="138">
        <v>12771</v>
      </c>
      <c r="DV305" s="138">
        <v>1126.1538461538462</v>
      </c>
      <c r="DW305" s="138">
        <v>272</v>
      </c>
      <c r="DX305" s="186" t="s">
        <v>1275</v>
      </c>
      <c r="DY305" s="138">
        <f>AK305*AN305*AM305*AL305/1000</f>
        <v>255.41686223999994</v>
      </c>
      <c r="DZ305" s="138">
        <f>AK305*AM305*AO305*AL305/1000</f>
        <v>334.46041775999998</v>
      </c>
      <c r="EA305" s="137"/>
      <c r="EB305" s="137"/>
      <c r="EC305" s="137"/>
      <c r="ED305" s="137"/>
      <c r="EE305" s="137"/>
      <c r="EF305" s="186" t="s">
        <v>1275</v>
      </c>
      <c r="EG305" s="137" t="s">
        <v>1023</v>
      </c>
      <c r="EH305" s="137" t="s">
        <v>1023</v>
      </c>
      <c r="EI305" s="137" t="s">
        <v>1023</v>
      </c>
      <c r="EJ305" s="137" t="s">
        <v>1023</v>
      </c>
      <c r="EK305" s="137" t="s">
        <v>1023</v>
      </c>
      <c r="EL305" s="137" t="s">
        <v>1023</v>
      </c>
      <c r="EM305" s="137" t="s">
        <v>1023</v>
      </c>
      <c r="EN305" s="137" t="s">
        <v>1023</v>
      </c>
      <c r="EO305" s="137" t="s">
        <v>1023</v>
      </c>
      <c r="EP305" s="137" t="s">
        <v>1023</v>
      </c>
      <c r="EQ305" s="137" t="s">
        <v>1023</v>
      </c>
      <c r="ER305" s="137" t="s">
        <v>1023</v>
      </c>
      <c r="ES305" s="137" t="s">
        <v>1023</v>
      </c>
      <c r="ET305" s="137" t="s">
        <v>1023</v>
      </c>
      <c r="EU305" s="137" t="s">
        <v>1023</v>
      </c>
      <c r="EV305" s="137" t="s">
        <v>1023</v>
      </c>
      <c r="EW305" s="137" t="s">
        <v>1023</v>
      </c>
      <c r="EX305" s="137" t="s">
        <v>1023</v>
      </c>
      <c r="EY305" s="137" t="s">
        <v>1023</v>
      </c>
      <c r="EZ305" s="137" t="s">
        <v>1023</v>
      </c>
      <c r="FA305" s="137" t="s">
        <v>1023</v>
      </c>
      <c r="FB305" s="186" t="s">
        <v>1275</v>
      </c>
      <c r="FC305" s="137">
        <v>0.48</v>
      </c>
      <c r="FD305" s="137">
        <v>1.22</v>
      </c>
      <c r="FE305" s="137">
        <v>0</v>
      </c>
      <c r="FF305" s="137"/>
      <c r="FG305" s="137"/>
      <c r="FH305" s="190"/>
      <c r="FI305" s="190">
        <v>1</v>
      </c>
      <c r="FJ305" s="372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 s="371" t="s">
        <v>427</v>
      </c>
      <c r="HA305" s="369" t="s">
        <v>1730</v>
      </c>
      <c r="HB305" s="356">
        <v>4.4600000000000009</v>
      </c>
      <c r="HC305" s="356">
        <v>1.31</v>
      </c>
      <c r="HD305" s="356">
        <v>65.64</v>
      </c>
      <c r="HE305" s="356">
        <v>3.46</v>
      </c>
      <c r="HF305" s="356">
        <v>36.17</v>
      </c>
      <c r="HG305" s="356">
        <v>127.48</v>
      </c>
      <c r="HH305" s="356">
        <v>6.36</v>
      </c>
      <c r="HI305" s="356">
        <v>15.549999999999999</v>
      </c>
      <c r="HJ305" s="356">
        <v>5.47</v>
      </c>
      <c r="HK305" s="356">
        <v>9.68</v>
      </c>
      <c r="HL305" s="356">
        <v>1.39</v>
      </c>
      <c r="HM305" s="356">
        <v>8.74</v>
      </c>
      <c r="HN305" s="357">
        <v>22.790000000000003</v>
      </c>
      <c r="HO305" s="5" t="s">
        <v>424</v>
      </c>
      <c r="HP305" s="121">
        <v>47</v>
      </c>
      <c r="HQ305" s="27">
        <v>44887</v>
      </c>
      <c r="HR305" s="27"/>
      <c r="HS305" s="27">
        <v>45239</v>
      </c>
      <c r="HT305" s="121">
        <v>12</v>
      </c>
      <c r="HU305" s="121">
        <v>1</v>
      </c>
      <c r="HV305" s="28">
        <v>0</v>
      </c>
      <c r="HW305" s="28">
        <v>0</v>
      </c>
      <c r="HX305" s="28">
        <v>1</v>
      </c>
      <c r="HY305" s="28">
        <v>0</v>
      </c>
      <c r="HZ305" s="28">
        <v>0</v>
      </c>
      <c r="IA305" s="28">
        <v>0</v>
      </c>
      <c r="IB305" s="28">
        <v>0</v>
      </c>
      <c r="IC305" s="28">
        <v>0</v>
      </c>
      <c r="ID305" s="28">
        <v>0</v>
      </c>
      <c r="IE305" s="25" t="s">
        <v>62</v>
      </c>
      <c r="IF305" s="28">
        <v>0</v>
      </c>
      <c r="IG305" s="29"/>
      <c r="IH305" s="25"/>
      <c r="II305" s="28">
        <v>0</v>
      </c>
      <c r="IJ305" s="25" t="s">
        <v>70</v>
      </c>
      <c r="IK305" s="25"/>
      <c r="IL305" s="25"/>
      <c r="IM305" s="25">
        <v>1</v>
      </c>
      <c r="IN305" s="28">
        <v>0</v>
      </c>
      <c r="IO305" s="25"/>
      <c r="IP305" s="294"/>
      <c r="IQ305" s="24"/>
      <c r="IR305" s="24"/>
      <c r="IS305" s="170"/>
      <c r="IT305" s="170"/>
      <c r="IU305" s="170"/>
      <c r="IV305" s="274"/>
      <c r="IW305" s="170"/>
      <c r="IX305" s="170"/>
      <c r="IY305"/>
      <c r="IZ305"/>
      <c r="JA305" s="170"/>
      <c r="JB305" s="170"/>
      <c r="JC305" s="170"/>
      <c r="JD305"/>
      <c r="JE305" s="170"/>
      <c r="JF305" s="276"/>
      <c r="JG305"/>
      <c r="JH305" s="170"/>
      <c r="JI305" s="277"/>
      <c r="JJ305"/>
      <c r="JK305"/>
      <c r="JL305"/>
      <c r="JM305" s="278"/>
      <c r="JN305"/>
      <c r="JO305"/>
      <c r="JP305"/>
      <c r="JQ305"/>
      <c r="JR305" s="170"/>
      <c r="JS305" s="170"/>
      <c r="JT305" s="170"/>
      <c r="JU305" s="170"/>
      <c r="JV305" s="170"/>
      <c r="JW305" s="170"/>
      <c r="JX305"/>
      <c r="JY305" s="170"/>
      <c r="JZ305" s="170"/>
      <c r="KA305" s="170"/>
      <c r="KB305" s="170"/>
      <c r="KC305" s="170"/>
      <c r="KD305" s="170"/>
      <c r="KE305"/>
    </row>
    <row r="306" spans="1:291" s="4" customFormat="1" x14ac:dyDescent="0.25">
      <c r="A306" s="311"/>
      <c r="B306" s="15" t="s">
        <v>1500</v>
      </c>
      <c r="C306" s="17" t="s">
        <v>421</v>
      </c>
      <c r="D306" s="18">
        <v>7506255636</v>
      </c>
      <c r="E306" s="88">
        <v>44887</v>
      </c>
      <c r="F306" s="23"/>
      <c r="G306" s="94"/>
      <c r="H306" s="51"/>
      <c r="I306" s="377">
        <v>0</v>
      </c>
      <c r="J306" s="20">
        <v>45239</v>
      </c>
      <c r="K306" s="100">
        <f>DATEDIF(E306, J306, "m")</f>
        <v>11</v>
      </c>
      <c r="L306" s="121">
        <v>4</v>
      </c>
      <c r="M306" s="4" t="s">
        <v>429</v>
      </c>
      <c r="N306" s="19"/>
      <c r="O306" s="22"/>
      <c r="P306" s="16"/>
      <c r="Q306" s="11"/>
      <c r="R306" s="11"/>
      <c r="S306" s="11">
        <v>10</v>
      </c>
      <c r="T306" s="145"/>
      <c r="U306" s="130"/>
      <c r="V306" s="130"/>
      <c r="W306" s="130"/>
      <c r="X306" s="129"/>
      <c r="Y306" s="129"/>
      <c r="Z306" s="132"/>
      <c r="AA306" s="129"/>
      <c r="AB306" s="133"/>
      <c r="AC306" s="134"/>
      <c r="AD306" s="135"/>
      <c r="AE306" s="136"/>
      <c r="AF306" s="220"/>
      <c r="AG306" s="220"/>
      <c r="AH306" s="220"/>
      <c r="AI306" s="220"/>
      <c r="AJ306" s="220"/>
      <c r="AK306" s="220"/>
      <c r="AL306" s="133"/>
      <c r="AM306" s="137"/>
      <c r="AN306" s="137"/>
      <c r="AO306" s="137"/>
      <c r="AP306" s="137"/>
      <c r="AQ306" s="137"/>
      <c r="AR306" s="137"/>
      <c r="AS306" s="137"/>
      <c r="AT306" s="137"/>
      <c r="AU306" s="137"/>
      <c r="AV306" s="137"/>
      <c r="AW306" s="137"/>
      <c r="AX306" s="137"/>
      <c r="AY306" s="137"/>
      <c r="AZ306" s="137"/>
      <c r="BA306" s="137"/>
      <c r="BB306" s="137"/>
      <c r="BC306" s="137"/>
      <c r="BD306" s="137"/>
      <c r="BE306" s="137"/>
      <c r="BF306" s="137"/>
      <c r="BG306" s="137"/>
      <c r="BH306" s="138"/>
      <c r="BI306" s="137"/>
      <c r="BJ306" s="137"/>
      <c r="BK306" s="137"/>
      <c r="BL306" s="137"/>
      <c r="BM306" s="139"/>
      <c r="BN306" s="137"/>
      <c r="BO306" s="137"/>
      <c r="BP306" s="137"/>
      <c r="BQ306" s="137"/>
      <c r="BR306" s="138"/>
      <c r="BS306" s="138"/>
      <c r="BT306" s="137"/>
      <c r="BU306" s="137"/>
      <c r="BV306" s="137"/>
      <c r="BW306" s="138"/>
      <c r="BX306" s="137"/>
      <c r="BY306" s="137"/>
      <c r="BZ306" s="138"/>
      <c r="CA306" s="138"/>
      <c r="CB306" s="137"/>
      <c r="CC306" s="137"/>
      <c r="CD306" s="186"/>
      <c r="CE306" s="186"/>
      <c r="CF306" s="186"/>
      <c r="CG306" s="186"/>
      <c r="CH306" s="137"/>
      <c r="CI306" s="137"/>
      <c r="CJ306" s="137"/>
      <c r="CK306" s="138"/>
      <c r="CL306" s="137"/>
      <c r="CM306" s="137"/>
      <c r="CN306" s="186"/>
      <c r="CO306" s="137"/>
      <c r="CP306" s="137"/>
      <c r="CQ306" s="137"/>
      <c r="CR306" s="137"/>
      <c r="CS306" s="137"/>
      <c r="CT306" s="137"/>
      <c r="CU306" s="137"/>
      <c r="CV306" s="137"/>
      <c r="CW306" s="137"/>
      <c r="CX306" s="186"/>
      <c r="CY306" s="133"/>
      <c r="CZ306" s="137"/>
      <c r="DA306" s="137"/>
      <c r="DB306" s="186"/>
      <c r="DC306" s="139"/>
      <c r="DD306" s="138"/>
      <c r="DE306" s="137"/>
      <c r="DF306" s="137"/>
      <c r="DG306" s="137"/>
      <c r="DH306" s="137"/>
      <c r="DI306" s="137"/>
      <c r="DJ306" s="186"/>
      <c r="DK306" s="137"/>
      <c r="DL306" s="137"/>
      <c r="DM306" s="137"/>
      <c r="DN306" s="137"/>
      <c r="DO306" s="137"/>
      <c r="DP306" s="137"/>
      <c r="DQ306" s="138"/>
      <c r="DR306" s="133"/>
      <c r="DS306" s="186"/>
      <c r="DT306" s="138"/>
      <c r="DU306" s="138"/>
      <c r="DV306" s="138"/>
      <c r="DW306" s="138"/>
      <c r="DX306" s="186"/>
      <c r="DY306" s="138"/>
      <c r="DZ306" s="138"/>
      <c r="EA306" s="137"/>
      <c r="EB306" s="137"/>
      <c r="EC306" s="137"/>
      <c r="ED306" s="137"/>
      <c r="EE306" s="137"/>
      <c r="EF306" s="186"/>
      <c r="EG306" s="137"/>
      <c r="EH306" s="137"/>
      <c r="EI306" s="137"/>
      <c r="EJ306" s="137"/>
      <c r="EK306" s="137"/>
      <c r="EL306" s="137"/>
      <c r="EM306" s="137"/>
      <c r="EN306" s="137"/>
      <c r="EO306" s="137"/>
      <c r="EP306" s="137"/>
      <c r="EQ306" s="137"/>
      <c r="ER306" s="137"/>
      <c r="ES306" s="137"/>
      <c r="ET306" s="137"/>
      <c r="EU306" s="137"/>
      <c r="EV306" s="137"/>
      <c r="EW306" s="137"/>
      <c r="EX306" s="137"/>
      <c r="EY306" s="137"/>
      <c r="EZ306" s="137"/>
      <c r="FA306" s="137"/>
      <c r="FB306" s="186"/>
      <c r="FC306" s="137"/>
      <c r="FD306" s="137"/>
      <c r="FE306" s="137"/>
      <c r="FF306" s="137"/>
      <c r="FG306" s="137"/>
      <c r="FH306" s="190"/>
      <c r="FI306" s="190"/>
      <c r="FJ306" s="5"/>
      <c r="GZ306" s="5"/>
      <c r="HO306" s="5"/>
      <c r="HP306" s="17"/>
      <c r="HQ306" s="23"/>
      <c r="HR306" s="23"/>
      <c r="HS306" s="23"/>
      <c r="HT306" s="17"/>
      <c r="HU306" s="17"/>
      <c r="HV306" s="24"/>
      <c r="HW306" s="24"/>
      <c r="HX306" s="24"/>
      <c r="HY306" s="24"/>
      <c r="HZ306" s="24"/>
      <c r="IA306" s="24"/>
      <c r="IB306" s="24"/>
      <c r="IC306" s="24"/>
      <c r="ID306" s="24"/>
      <c r="IE306" s="24"/>
      <c r="IF306" s="24"/>
      <c r="IG306" s="24"/>
      <c r="IH306" s="24"/>
      <c r="II306" s="24"/>
      <c r="IJ306" s="24"/>
      <c r="IK306" s="24"/>
      <c r="IL306" s="24"/>
      <c r="IM306" s="24"/>
      <c r="IN306" s="25"/>
      <c r="IO306" s="25"/>
      <c r="IP306" s="294"/>
      <c r="IQ306" s="24"/>
      <c r="IR306" s="24"/>
      <c r="IS306" s="170"/>
      <c r="IT306" s="170"/>
      <c r="IU306" s="170"/>
      <c r="IV306" s="274"/>
      <c r="IW306" s="170"/>
      <c r="IX306" s="170"/>
      <c r="IY306"/>
      <c r="IZ306"/>
      <c r="JA306" s="170"/>
      <c r="JB306" s="170"/>
      <c r="JC306" s="170"/>
      <c r="JD306"/>
      <c r="JE306" s="170"/>
      <c r="JF306" s="276"/>
      <c r="JG306"/>
      <c r="JH306" s="170"/>
      <c r="JI306" s="277"/>
      <c r="JJ306"/>
      <c r="JK306"/>
      <c r="JL306"/>
      <c r="JM306" s="278"/>
      <c r="JN306"/>
      <c r="JO306"/>
      <c r="JP306"/>
      <c r="JQ306"/>
      <c r="JR306" s="170"/>
      <c r="JS306" s="170"/>
      <c r="JT306" s="170"/>
      <c r="JU306" s="170"/>
      <c r="JV306" s="170"/>
      <c r="JW306" s="170"/>
      <c r="JX306"/>
      <c r="JY306" s="170"/>
      <c r="JZ306" s="170"/>
      <c r="KA306" s="170"/>
      <c r="KB306" s="170"/>
      <c r="KC306" s="170"/>
      <c r="KD306" s="170"/>
      <c r="KE306"/>
    </row>
    <row r="307" spans="1:291" s="4" customFormat="1" x14ac:dyDescent="0.25">
      <c r="A307" s="311"/>
      <c r="B307" s="15"/>
      <c r="C307" s="17"/>
      <c r="D307" s="18"/>
      <c r="E307" s="91"/>
      <c r="F307" s="23"/>
      <c r="G307" s="94"/>
      <c r="H307" s="51"/>
      <c r="I307" s="377"/>
      <c r="J307" s="20"/>
      <c r="K307" s="100"/>
      <c r="L307" s="85"/>
      <c r="N307" s="19"/>
      <c r="O307" s="22"/>
      <c r="P307" s="16"/>
      <c r="Q307" s="11"/>
      <c r="R307" s="11"/>
      <c r="S307" s="11"/>
      <c r="T307" s="145"/>
      <c r="U307" s="130"/>
      <c r="V307" s="130"/>
      <c r="W307" s="130"/>
      <c r="X307" s="129"/>
      <c r="Y307" s="129"/>
      <c r="Z307" s="132"/>
      <c r="AA307" s="129"/>
      <c r="AB307" s="133"/>
      <c r="AC307" s="134"/>
      <c r="AD307" s="135"/>
      <c r="AE307" s="136"/>
      <c r="AF307" s="220"/>
      <c r="AG307" s="220"/>
      <c r="AH307" s="220"/>
      <c r="AI307" s="220"/>
      <c r="AJ307" s="220"/>
      <c r="AK307" s="220"/>
      <c r="AL307" s="133"/>
      <c r="AM307" s="137"/>
      <c r="AN307" s="137"/>
      <c r="AO307" s="137"/>
      <c r="AP307" s="137"/>
      <c r="AQ307" s="137"/>
      <c r="AR307" s="137"/>
      <c r="AS307" s="137"/>
      <c r="AT307" s="137"/>
      <c r="AU307" s="137"/>
      <c r="AV307" s="137"/>
      <c r="AW307" s="137"/>
      <c r="AX307" s="137"/>
      <c r="AY307" s="137"/>
      <c r="AZ307" s="137"/>
      <c r="BA307" s="137"/>
      <c r="BB307" s="137"/>
      <c r="BC307" s="137"/>
      <c r="BD307" s="137"/>
      <c r="BE307" s="137"/>
      <c r="BF307" s="137"/>
      <c r="BG307" s="137"/>
      <c r="BH307" s="138"/>
      <c r="BI307" s="137"/>
      <c r="BJ307" s="137"/>
      <c r="BK307" s="137"/>
      <c r="BL307" s="137"/>
      <c r="BM307" s="139"/>
      <c r="BN307" s="137"/>
      <c r="BO307" s="137"/>
      <c r="BP307" s="137"/>
      <c r="BQ307" s="137"/>
      <c r="BR307" s="138"/>
      <c r="BS307" s="138"/>
      <c r="BT307" s="137"/>
      <c r="BU307" s="137"/>
      <c r="BV307" s="137"/>
      <c r="BW307" s="138"/>
      <c r="BX307" s="137"/>
      <c r="BY307" s="137"/>
      <c r="BZ307" s="138"/>
      <c r="CA307" s="138"/>
      <c r="CB307" s="137"/>
      <c r="CC307" s="137"/>
      <c r="CD307" s="186"/>
      <c r="CE307" s="186"/>
      <c r="CF307" s="186"/>
      <c r="CG307" s="186"/>
      <c r="CH307" s="137"/>
      <c r="CI307" s="137"/>
      <c r="CJ307" s="137"/>
      <c r="CK307" s="138"/>
      <c r="CL307" s="137"/>
      <c r="CM307" s="137"/>
      <c r="CN307" s="186"/>
      <c r="CO307" s="137"/>
      <c r="CP307" s="137"/>
      <c r="CQ307" s="137"/>
      <c r="CR307" s="137"/>
      <c r="CS307" s="137"/>
      <c r="CT307" s="137"/>
      <c r="CU307" s="137"/>
      <c r="CV307" s="137"/>
      <c r="CW307" s="137"/>
      <c r="CX307" s="186"/>
      <c r="CY307" s="133"/>
      <c r="CZ307" s="137"/>
      <c r="DA307" s="137"/>
      <c r="DB307" s="186"/>
      <c r="DC307" s="139"/>
      <c r="DD307" s="138"/>
      <c r="DE307" s="137"/>
      <c r="DF307" s="137"/>
      <c r="DG307" s="137"/>
      <c r="DH307" s="137"/>
      <c r="DI307" s="137"/>
      <c r="DJ307" s="186"/>
      <c r="DK307" s="137"/>
      <c r="DL307" s="137"/>
      <c r="DM307" s="137"/>
      <c r="DN307" s="137"/>
      <c r="DO307" s="137"/>
      <c r="DP307" s="137"/>
      <c r="DQ307" s="138"/>
      <c r="DR307" s="133"/>
      <c r="DS307" s="186"/>
      <c r="DT307" s="138"/>
      <c r="DU307" s="138"/>
      <c r="DV307" s="138"/>
      <c r="DW307" s="138"/>
      <c r="DX307" s="186"/>
      <c r="DY307" s="138"/>
      <c r="DZ307" s="138"/>
      <c r="EA307" s="137"/>
      <c r="EB307" s="137"/>
      <c r="EC307" s="137"/>
      <c r="ED307" s="137"/>
      <c r="EE307" s="137"/>
      <c r="EF307" s="186"/>
      <c r="EG307" s="137"/>
      <c r="EH307" s="137"/>
      <c r="EI307" s="137"/>
      <c r="EJ307" s="137"/>
      <c r="EK307" s="137"/>
      <c r="EL307" s="137"/>
      <c r="EM307" s="137"/>
      <c r="EN307" s="137"/>
      <c r="EO307" s="137"/>
      <c r="EP307" s="137"/>
      <c r="EQ307" s="137"/>
      <c r="ER307" s="137"/>
      <c r="ES307" s="137"/>
      <c r="ET307" s="137"/>
      <c r="EU307" s="137"/>
      <c r="EV307" s="137"/>
      <c r="EW307" s="137"/>
      <c r="EX307" s="137"/>
      <c r="EY307" s="137"/>
      <c r="EZ307" s="137"/>
      <c r="FA307" s="137"/>
      <c r="FB307" s="186"/>
      <c r="FC307" s="137"/>
      <c r="FD307" s="137"/>
      <c r="FE307" s="137"/>
      <c r="FF307" s="137"/>
      <c r="FG307" s="137"/>
      <c r="FH307" s="190"/>
      <c r="FI307" s="190"/>
      <c r="FJ307" s="5"/>
      <c r="GZ307" s="5"/>
      <c r="HO307" s="5"/>
      <c r="HP307" s="17"/>
      <c r="HQ307" s="23"/>
      <c r="HR307" s="23"/>
      <c r="HS307" s="23"/>
      <c r="HT307" s="17"/>
      <c r="HU307" s="17"/>
      <c r="HV307" s="24"/>
      <c r="HW307" s="24"/>
      <c r="HX307" s="24"/>
      <c r="HY307" s="24"/>
      <c r="HZ307" s="24"/>
      <c r="IA307" s="24"/>
      <c r="IB307" s="24"/>
      <c r="IC307" s="24"/>
      <c r="ID307" s="24"/>
      <c r="IE307" s="24"/>
      <c r="IF307" s="24"/>
      <c r="IG307" s="24"/>
      <c r="IH307" s="24"/>
      <c r="II307" s="24"/>
      <c r="IJ307" s="24"/>
      <c r="IK307" s="24"/>
      <c r="IL307" s="24"/>
      <c r="IM307" s="24"/>
      <c r="IN307" s="25"/>
      <c r="IO307" s="25"/>
      <c r="IP307" s="294"/>
      <c r="IQ307" s="24"/>
      <c r="IR307" s="24"/>
      <c r="IS307" s="170"/>
      <c r="IT307" s="170"/>
      <c r="IU307" s="170"/>
      <c r="IV307" s="274"/>
      <c r="IW307" s="170"/>
      <c r="IX307" s="170"/>
      <c r="IY307"/>
      <c r="IZ307"/>
      <c r="JA307" s="170"/>
      <c r="JB307" s="170"/>
      <c r="JC307" s="170"/>
      <c r="JD307"/>
      <c r="JE307" s="170"/>
      <c r="JF307" s="276"/>
      <c r="JG307"/>
      <c r="JH307" s="170"/>
      <c r="JI307" s="277"/>
      <c r="JJ307"/>
      <c r="JK307"/>
      <c r="JL307"/>
      <c r="JM307" s="278"/>
      <c r="JN307"/>
      <c r="JO307"/>
      <c r="JP307"/>
      <c r="JQ307"/>
      <c r="JR307" s="170"/>
      <c r="JS307" s="170"/>
      <c r="JT307" s="170"/>
      <c r="JU307" s="170"/>
      <c r="JV307" s="170"/>
      <c r="JW307" s="170"/>
      <c r="JX307"/>
      <c r="JY307" s="170"/>
      <c r="JZ307" s="170"/>
      <c r="KA307" s="170"/>
      <c r="KB307" s="170"/>
      <c r="KC307" s="170"/>
      <c r="KD307" s="170"/>
      <c r="KE307"/>
    </row>
    <row r="308" spans="1:291" s="4" customFormat="1" x14ac:dyDescent="0.25">
      <c r="A308" s="311"/>
      <c r="B308" s="15" t="s">
        <v>1502</v>
      </c>
      <c r="C308" s="17" t="s">
        <v>430</v>
      </c>
      <c r="D308" s="26">
        <v>6112131586</v>
      </c>
      <c r="E308" s="88">
        <v>42826</v>
      </c>
      <c r="F308" s="27">
        <v>42929</v>
      </c>
      <c r="G308" s="94">
        <f>DATEDIF(E308, F308, "m")</f>
        <v>3</v>
      </c>
      <c r="H308" s="16">
        <v>1</v>
      </c>
      <c r="I308" s="377"/>
      <c r="J308" s="20" t="s">
        <v>316</v>
      </c>
      <c r="K308" s="100"/>
      <c r="L308" s="121"/>
      <c r="N308" s="19"/>
      <c r="O308" s="22"/>
      <c r="P308" s="16"/>
      <c r="Q308" s="11"/>
      <c r="R308" s="11"/>
      <c r="S308" s="11"/>
      <c r="T308" s="145"/>
      <c r="U308" s="130"/>
      <c r="V308" s="130"/>
      <c r="W308" s="130"/>
      <c r="X308" s="129"/>
      <c r="Y308" s="129"/>
      <c r="Z308" s="132"/>
      <c r="AA308" s="129"/>
      <c r="AB308" s="133"/>
      <c r="AC308" s="134"/>
      <c r="AD308" s="135"/>
      <c r="AE308" s="136"/>
      <c r="AF308" s="220"/>
      <c r="AG308" s="220"/>
      <c r="AH308" s="220"/>
      <c r="AI308" s="220"/>
      <c r="AJ308" s="220"/>
      <c r="AK308" s="220"/>
      <c r="AL308" s="133"/>
      <c r="AM308" s="137"/>
      <c r="AN308" s="137"/>
      <c r="AO308" s="137"/>
      <c r="AP308" s="137"/>
      <c r="AQ308" s="137"/>
      <c r="AR308" s="137"/>
      <c r="AS308" s="137"/>
      <c r="AT308" s="137"/>
      <c r="AU308" s="137"/>
      <c r="AV308" s="137"/>
      <c r="AW308" s="137"/>
      <c r="AX308" s="137"/>
      <c r="AY308" s="137"/>
      <c r="AZ308" s="137"/>
      <c r="BA308" s="137"/>
      <c r="BB308" s="137"/>
      <c r="BC308" s="137"/>
      <c r="BD308" s="137"/>
      <c r="BE308" s="137"/>
      <c r="BF308" s="137"/>
      <c r="BG308" s="137"/>
      <c r="BH308" s="138"/>
      <c r="BI308" s="137"/>
      <c r="BJ308" s="137"/>
      <c r="BK308" s="137"/>
      <c r="BL308" s="137"/>
      <c r="BM308" s="139"/>
      <c r="BN308" s="137"/>
      <c r="BO308" s="137"/>
      <c r="BP308" s="137"/>
      <c r="BQ308" s="137"/>
      <c r="BR308" s="138"/>
      <c r="BS308" s="138"/>
      <c r="BT308" s="137"/>
      <c r="BU308" s="137"/>
      <c r="BV308" s="137"/>
      <c r="BW308" s="138"/>
      <c r="BX308" s="137"/>
      <c r="BY308" s="137"/>
      <c r="BZ308" s="138"/>
      <c r="CA308" s="138"/>
      <c r="CB308" s="137"/>
      <c r="CC308" s="137"/>
      <c r="CD308" s="186"/>
      <c r="CE308" s="186"/>
      <c r="CF308" s="186"/>
      <c r="CG308" s="186"/>
      <c r="CH308" s="137"/>
      <c r="CI308" s="137"/>
      <c r="CJ308" s="137"/>
      <c r="CK308" s="138"/>
      <c r="CL308" s="137"/>
      <c r="CM308" s="137"/>
      <c r="CN308" s="186"/>
      <c r="CO308" s="137"/>
      <c r="CP308" s="137"/>
      <c r="CQ308" s="137"/>
      <c r="CR308" s="137"/>
      <c r="CS308" s="137"/>
      <c r="CT308" s="137"/>
      <c r="CU308" s="137"/>
      <c r="CV308" s="137"/>
      <c r="CW308" s="137"/>
      <c r="CX308" s="186"/>
      <c r="CY308" s="133"/>
      <c r="CZ308" s="137"/>
      <c r="DA308" s="137"/>
      <c r="DB308" s="186"/>
      <c r="DC308" s="139"/>
      <c r="DD308" s="138"/>
      <c r="DE308" s="137"/>
      <c r="DF308" s="137"/>
      <c r="DG308" s="137"/>
      <c r="DH308" s="137"/>
      <c r="DI308" s="137"/>
      <c r="DJ308" s="186"/>
      <c r="DK308" s="137"/>
      <c r="DL308" s="137"/>
      <c r="DM308" s="137"/>
      <c r="DN308" s="137"/>
      <c r="DO308" s="137"/>
      <c r="DP308" s="137"/>
      <c r="DQ308" s="138"/>
      <c r="DR308" s="133"/>
      <c r="DS308" s="186"/>
      <c r="DT308" s="138"/>
      <c r="DU308" s="138"/>
      <c r="DV308" s="138"/>
      <c r="DW308" s="138"/>
      <c r="DX308" s="186"/>
      <c r="DY308" s="138"/>
      <c r="DZ308" s="138"/>
      <c r="EA308" s="137"/>
      <c r="EB308" s="137"/>
      <c r="EC308" s="137"/>
      <c r="ED308" s="137"/>
      <c r="EE308" s="137"/>
      <c r="EF308" s="186"/>
      <c r="EG308" s="137"/>
      <c r="EH308" s="137"/>
      <c r="EI308" s="137"/>
      <c r="EJ308" s="137"/>
      <c r="EK308" s="137"/>
      <c r="EL308" s="137"/>
      <c r="EM308" s="137"/>
      <c r="EN308" s="137"/>
      <c r="EO308" s="137"/>
      <c r="EP308" s="137"/>
      <c r="EQ308" s="137"/>
      <c r="ER308" s="137"/>
      <c r="ES308" s="137"/>
      <c r="ET308" s="137"/>
      <c r="EU308" s="137"/>
      <c r="EV308" s="137"/>
      <c r="EW308" s="137"/>
      <c r="EX308" s="137"/>
      <c r="EY308" s="137"/>
      <c r="EZ308" s="137"/>
      <c r="FA308" s="137"/>
      <c r="FB308" s="186"/>
      <c r="FC308" s="137"/>
      <c r="FD308" s="137"/>
      <c r="FE308" s="137"/>
      <c r="FF308" s="137"/>
      <c r="FG308" s="137"/>
      <c r="FH308" s="190"/>
      <c r="FI308" s="190"/>
      <c r="FJ308" s="5"/>
      <c r="GZ308" s="5"/>
      <c r="HO308" s="5" t="s">
        <v>431</v>
      </c>
      <c r="HP308" s="121">
        <v>56</v>
      </c>
      <c r="HQ308" s="27">
        <v>42826</v>
      </c>
      <c r="HR308" s="27"/>
      <c r="HS308" s="27">
        <v>42929</v>
      </c>
      <c r="HT308" s="121">
        <v>3</v>
      </c>
      <c r="HU308" s="121">
        <v>1</v>
      </c>
      <c r="HV308" s="28">
        <v>0</v>
      </c>
      <c r="HW308" s="28">
        <v>0</v>
      </c>
      <c r="HX308" s="28">
        <v>0</v>
      </c>
      <c r="HY308" s="28">
        <v>0</v>
      </c>
      <c r="HZ308" s="28">
        <v>0</v>
      </c>
      <c r="IA308" s="28">
        <v>0</v>
      </c>
      <c r="IB308" s="28"/>
      <c r="IC308" s="28">
        <v>0</v>
      </c>
      <c r="ID308" s="28">
        <v>0</v>
      </c>
      <c r="IE308" s="25" t="s">
        <v>69</v>
      </c>
      <c r="IF308" s="28">
        <v>0</v>
      </c>
      <c r="IG308" s="29"/>
      <c r="IH308" s="25"/>
      <c r="II308" s="28">
        <v>1</v>
      </c>
      <c r="IJ308" s="25" t="s">
        <v>432</v>
      </c>
      <c r="IK308" s="25" t="s">
        <v>80</v>
      </c>
      <c r="IL308" s="25"/>
      <c r="IM308" s="25"/>
      <c r="IN308" s="28">
        <v>0</v>
      </c>
      <c r="IO308" s="25"/>
      <c r="IP308" s="294" t="s">
        <v>1502</v>
      </c>
      <c r="IQ308" s="24" t="s">
        <v>431</v>
      </c>
      <c r="IR308" s="24" t="s">
        <v>1070</v>
      </c>
      <c r="IS308" s="170" t="s">
        <v>55</v>
      </c>
      <c r="IT308" s="170">
        <v>1</v>
      </c>
      <c r="IU308" s="170"/>
      <c r="IV308" s="274">
        <v>42826</v>
      </c>
      <c r="IW308" s="170">
        <v>1961</v>
      </c>
      <c r="IX308" s="170">
        <v>2017</v>
      </c>
      <c r="IY308" s="281">
        <v>43502</v>
      </c>
      <c r="IZ308" s="281"/>
      <c r="JA308" s="170">
        <f>+IX308-IW308</f>
        <v>56</v>
      </c>
      <c r="JB308" s="170"/>
      <c r="JC308" s="170" t="s">
        <v>1407</v>
      </c>
      <c r="JD308" s="170"/>
      <c r="JE308" s="170">
        <v>1</v>
      </c>
      <c r="JF308" t="s">
        <v>405</v>
      </c>
      <c r="JG308" s="170"/>
      <c r="JH308" s="170">
        <v>1</v>
      </c>
      <c r="JI308" s="170"/>
      <c r="JJ308" s="170"/>
      <c r="JK308"/>
      <c r="JL308"/>
      <c r="JM308" s="279"/>
      <c r="JN308" t="s">
        <v>1411</v>
      </c>
      <c r="JO308" t="s">
        <v>1411</v>
      </c>
      <c r="JP308" t="s">
        <v>1412</v>
      </c>
      <c r="JQ308" t="s">
        <v>1415</v>
      </c>
      <c r="JR308" s="170">
        <v>0</v>
      </c>
      <c r="JS308" s="170">
        <v>1</v>
      </c>
      <c r="JT308" s="170">
        <v>0</v>
      </c>
      <c r="JU308" s="170">
        <v>5</v>
      </c>
      <c r="JV308" s="170">
        <v>1</v>
      </c>
      <c r="JW308" s="170">
        <v>0</v>
      </c>
      <c r="JX308"/>
      <c r="JY308" s="170">
        <v>1</v>
      </c>
      <c r="JZ308" s="170">
        <v>1</v>
      </c>
      <c r="KA308" s="170">
        <v>0</v>
      </c>
      <c r="KB308" s="170">
        <v>0</v>
      </c>
      <c r="KC308" s="170">
        <v>0</v>
      </c>
      <c r="KD308" s="274">
        <v>43502</v>
      </c>
      <c r="KE308" t="s">
        <v>1503</v>
      </c>
    </row>
    <row r="309" spans="1:291" s="4" customFormat="1" x14ac:dyDescent="0.25">
      <c r="A309" s="311"/>
      <c r="B309" s="15" t="s">
        <v>1502</v>
      </c>
      <c r="C309" s="17" t="s">
        <v>430</v>
      </c>
      <c r="D309" s="26">
        <v>6112131586</v>
      </c>
      <c r="E309" s="88">
        <v>42826</v>
      </c>
      <c r="F309" s="27">
        <v>43220</v>
      </c>
      <c r="G309" s="94">
        <f>DATEDIF(E309, F309, "m")</f>
        <v>12</v>
      </c>
      <c r="H309" s="16">
        <v>1</v>
      </c>
      <c r="I309" s="377">
        <v>0</v>
      </c>
      <c r="J309" s="20">
        <v>43220</v>
      </c>
      <c r="K309" s="100">
        <f>DATEDIF(E309, J309, "m")</f>
        <v>12</v>
      </c>
      <c r="L309" s="121">
        <v>1</v>
      </c>
      <c r="M309" s="4" t="s">
        <v>433</v>
      </c>
      <c r="N309" s="19">
        <v>520</v>
      </c>
      <c r="O309" s="22"/>
      <c r="P309" s="16">
        <v>3</v>
      </c>
      <c r="Q309" s="11">
        <v>4</v>
      </c>
      <c r="R309" s="11"/>
      <c r="S309" s="11">
        <v>10</v>
      </c>
      <c r="T309" s="145"/>
      <c r="U309" s="130"/>
      <c r="V309" s="130"/>
      <c r="W309" s="130"/>
      <c r="X309" s="129"/>
      <c r="Y309" s="129"/>
      <c r="Z309" s="132"/>
      <c r="AA309" s="129"/>
      <c r="AB309" s="133"/>
      <c r="AC309" s="134"/>
      <c r="AD309" s="135"/>
      <c r="AE309" s="136"/>
      <c r="AF309" s="220"/>
      <c r="AG309" s="220"/>
      <c r="AH309" s="220"/>
      <c r="AI309" s="220"/>
      <c r="AJ309" s="220"/>
      <c r="AK309" s="220"/>
      <c r="AL309" s="133"/>
      <c r="AM309" s="137"/>
      <c r="AN309" s="137"/>
      <c r="AO309" s="137"/>
      <c r="AP309" s="137"/>
      <c r="AQ309" s="137"/>
      <c r="AR309" s="137"/>
      <c r="AS309" s="137"/>
      <c r="AT309" s="137"/>
      <c r="AU309" s="137"/>
      <c r="AV309" s="137"/>
      <c r="AW309" s="137"/>
      <c r="AX309" s="137"/>
      <c r="AY309" s="137"/>
      <c r="AZ309" s="137"/>
      <c r="BA309" s="137"/>
      <c r="BB309" s="137"/>
      <c r="BC309" s="137"/>
      <c r="BD309" s="137"/>
      <c r="BE309" s="137"/>
      <c r="BF309" s="137"/>
      <c r="BG309" s="137"/>
      <c r="BH309" s="138"/>
      <c r="BI309" s="137"/>
      <c r="BJ309" s="137"/>
      <c r="BK309" s="137"/>
      <c r="BL309" s="137"/>
      <c r="BM309" s="139"/>
      <c r="BN309" s="137"/>
      <c r="BO309" s="137"/>
      <c r="BP309" s="137"/>
      <c r="BQ309" s="137"/>
      <c r="BR309" s="138"/>
      <c r="BS309" s="138"/>
      <c r="BT309" s="137"/>
      <c r="BU309" s="137"/>
      <c r="BV309" s="137"/>
      <c r="BW309" s="138"/>
      <c r="BX309" s="137"/>
      <c r="BY309" s="137"/>
      <c r="BZ309" s="138"/>
      <c r="CA309" s="138"/>
      <c r="CB309" s="137"/>
      <c r="CC309" s="137"/>
      <c r="CD309" s="186"/>
      <c r="CE309" s="186"/>
      <c r="CF309" s="186"/>
      <c r="CG309" s="186"/>
      <c r="CH309" s="137"/>
      <c r="CI309" s="137"/>
      <c r="CJ309" s="137"/>
      <c r="CK309" s="138"/>
      <c r="CL309" s="137"/>
      <c r="CM309" s="137"/>
      <c r="CN309" s="186"/>
      <c r="CO309" s="137"/>
      <c r="CP309" s="137"/>
      <c r="CQ309" s="137"/>
      <c r="CR309" s="137"/>
      <c r="CS309" s="137"/>
      <c r="CT309" s="137"/>
      <c r="CU309" s="137"/>
      <c r="CV309" s="137"/>
      <c r="CW309" s="137"/>
      <c r="CX309" s="186"/>
      <c r="CY309" s="133"/>
      <c r="CZ309" s="137"/>
      <c r="DA309" s="137"/>
      <c r="DB309" s="186"/>
      <c r="DC309" s="139"/>
      <c r="DD309" s="138"/>
      <c r="DE309" s="137"/>
      <c r="DF309" s="137"/>
      <c r="DG309" s="137"/>
      <c r="DH309" s="137"/>
      <c r="DI309" s="137"/>
      <c r="DJ309" s="186"/>
      <c r="DK309" s="137"/>
      <c r="DL309" s="137"/>
      <c r="DM309" s="137"/>
      <c r="DN309" s="137"/>
      <c r="DO309" s="137"/>
      <c r="DP309" s="137"/>
      <c r="DQ309" s="138"/>
      <c r="DR309" s="133"/>
      <c r="DS309" s="186"/>
      <c r="DT309" s="138"/>
      <c r="DU309" s="138"/>
      <c r="DV309" s="138"/>
      <c r="DW309" s="138"/>
      <c r="DX309" s="186"/>
      <c r="DY309" s="138"/>
      <c r="DZ309" s="138"/>
      <c r="EA309" s="137"/>
      <c r="EB309" s="137"/>
      <c r="EC309" s="137"/>
      <c r="ED309" s="137"/>
      <c r="EE309" s="137"/>
      <c r="EF309" s="186"/>
      <c r="EG309" s="137"/>
      <c r="EH309" s="137"/>
      <c r="EI309" s="137"/>
      <c r="EJ309" s="137"/>
      <c r="EK309" s="137"/>
      <c r="EL309" s="137"/>
      <c r="EM309" s="137"/>
      <c r="EN309" s="137"/>
      <c r="EO309" s="137"/>
      <c r="EP309" s="137"/>
      <c r="EQ309" s="137"/>
      <c r="ER309" s="137"/>
      <c r="ES309" s="137"/>
      <c r="ET309" s="137"/>
      <c r="EU309" s="137"/>
      <c r="EV309" s="137"/>
      <c r="EW309" s="137"/>
      <c r="EX309" s="137"/>
      <c r="EY309" s="137"/>
      <c r="EZ309" s="137"/>
      <c r="FA309" s="137"/>
      <c r="FB309" s="186"/>
      <c r="FC309" s="137"/>
      <c r="FD309" s="137"/>
      <c r="FE309" s="137"/>
      <c r="FF309" s="137"/>
      <c r="FG309" s="137"/>
      <c r="FH309" s="190"/>
      <c r="FI309" s="190"/>
      <c r="FJ309" s="5"/>
      <c r="GZ309" s="371" t="s">
        <v>433</v>
      </c>
      <c r="HA309" s="369" t="s">
        <v>1731</v>
      </c>
      <c r="HB309" s="358">
        <v>0</v>
      </c>
      <c r="HC309" s="356">
        <v>3.82</v>
      </c>
      <c r="HD309" s="356">
        <v>147.37</v>
      </c>
      <c r="HE309" s="356">
        <v>8.48</v>
      </c>
      <c r="HF309" s="356">
        <v>8.42</v>
      </c>
      <c r="HG309" s="356">
        <v>402.31</v>
      </c>
      <c r="HH309" s="356">
        <v>0.83</v>
      </c>
      <c r="HI309" s="356">
        <v>15.74</v>
      </c>
      <c r="HJ309" s="356">
        <v>29.57</v>
      </c>
      <c r="HK309" s="356">
        <v>14.73</v>
      </c>
      <c r="HL309" s="356">
        <v>9.94</v>
      </c>
      <c r="HM309" s="356">
        <v>14.069999999999999</v>
      </c>
      <c r="HN309" s="357">
        <v>31.52</v>
      </c>
      <c r="HO309" s="5" t="s">
        <v>431</v>
      </c>
      <c r="HP309" s="121">
        <v>56</v>
      </c>
      <c r="HQ309" s="27">
        <v>42826</v>
      </c>
      <c r="HR309" s="27"/>
      <c r="HS309" s="27">
        <v>43220</v>
      </c>
      <c r="HT309" s="121">
        <v>12</v>
      </c>
      <c r="HU309" s="121">
        <v>1</v>
      </c>
      <c r="HV309" s="28">
        <v>0</v>
      </c>
      <c r="HW309" s="28">
        <v>0</v>
      </c>
      <c r="HX309" s="28">
        <v>0</v>
      </c>
      <c r="HY309" s="28">
        <v>0</v>
      </c>
      <c r="HZ309" s="28">
        <v>0</v>
      </c>
      <c r="IA309" s="28">
        <v>1</v>
      </c>
      <c r="IB309" s="28">
        <v>1</v>
      </c>
      <c r="IC309" s="28">
        <v>1</v>
      </c>
      <c r="ID309" s="28">
        <v>1</v>
      </c>
      <c r="IE309" s="25" t="s">
        <v>69</v>
      </c>
      <c r="IF309" s="28">
        <v>1</v>
      </c>
      <c r="IG309" s="29" t="s">
        <v>144</v>
      </c>
      <c r="IH309" s="25"/>
      <c r="II309" s="28">
        <v>1</v>
      </c>
      <c r="IJ309" s="25" t="s">
        <v>434</v>
      </c>
      <c r="IK309" s="25" t="s">
        <v>80</v>
      </c>
      <c r="IL309" s="25"/>
      <c r="IM309" s="25"/>
      <c r="IN309" s="28">
        <v>0</v>
      </c>
      <c r="IO309" s="25"/>
      <c r="IP309" s="294"/>
      <c r="IQ309" s="24"/>
      <c r="IR309" s="24"/>
      <c r="IS309" s="170"/>
      <c r="IT309" s="170"/>
      <c r="IU309" s="170"/>
      <c r="IV309" s="274"/>
      <c r="IW309" s="170"/>
      <c r="IX309" s="170"/>
      <c r="IY309" s="281"/>
      <c r="IZ309" s="281"/>
      <c r="JA309" s="170"/>
      <c r="JB309" s="170"/>
      <c r="JC309" s="170"/>
      <c r="JD309" s="170"/>
      <c r="JE309" s="170"/>
      <c r="JF309"/>
      <c r="JG309" s="170"/>
      <c r="JH309" s="170"/>
      <c r="JI309" s="170"/>
      <c r="JJ309" s="170"/>
      <c r="JK309"/>
      <c r="JL309"/>
      <c r="JM309" s="279"/>
      <c r="JN309"/>
      <c r="JO309"/>
      <c r="JP309"/>
      <c r="JQ309"/>
      <c r="JR309" s="170"/>
      <c r="JS309" s="170"/>
      <c r="JT309" s="170"/>
      <c r="JU309" s="170"/>
      <c r="JV309" s="170"/>
      <c r="JW309" s="170"/>
      <c r="JX309"/>
      <c r="JY309" s="170"/>
      <c r="JZ309" s="170"/>
      <c r="KA309" s="170"/>
      <c r="KB309" s="170"/>
      <c r="KC309" s="170"/>
      <c r="KD309" s="274"/>
      <c r="KE309"/>
    </row>
    <row r="310" spans="1:291" s="4" customFormat="1" x14ac:dyDescent="0.25">
      <c r="A310" s="311"/>
      <c r="B310" s="15" t="s">
        <v>1502</v>
      </c>
      <c r="C310" s="17" t="s">
        <v>430</v>
      </c>
      <c r="D310" s="26">
        <v>6112131586</v>
      </c>
      <c r="E310" s="88">
        <v>42826</v>
      </c>
      <c r="F310" s="27">
        <v>43451</v>
      </c>
      <c r="G310" s="94">
        <f>DATEDIF(E310, F310, "m")</f>
        <v>20</v>
      </c>
      <c r="H310" s="16">
        <v>0</v>
      </c>
      <c r="I310" s="377">
        <v>1</v>
      </c>
      <c r="J310" s="20">
        <v>43451</v>
      </c>
      <c r="K310" s="100">
        <f>DATEDIF(E310, J310, "m")</f>
        <v>20</v>
      </c>
      <c r="L310" s="121">
        <v>2</v>
      </c>
      <c r="M310" s="4" t="s">
        <v>435</v>
      </c>
      <c r="N310" s="19">
        <v>408</v>
      </c>
      <c r="O310" s="22"/>
      <c r="P310" s="16">
        <v>3</v>
      </c>
      <c r="Q310" s="11"/>
      <c r="R310" s="11"/>
      <c r="S310" s="11">
        <v>10</v>
      </c>
      <c r="T310" s="145">
        <v>9966</v>
      </c>
      <c r="U310" s="130" t="s">
        <v>1069</v>
      </c>
      <c r="V310" s="130" t="s">
        <v>1069</v>
      </c>
      <c r="W310" s="130" t="s">
        <v>1070</v>
      </c>
      <c r="X310" s="131">
        <v>6112131586</v>
      </c>
      <c r="Y310" s="129">
        <f ca="1">ROUNDDOWN(YEARFRAC(DATE(IF(VALUE(LEFT(X310,2))&lt;VALUE(RIGHT(YEAR(TODAY()),2)),"20","19")&amp;LEFT(X310,2),IF(VALUE(MID(X310,3,1))&gt;4,MID(X310,3,2)-50,MID(X310,3,2)),MID(X310,5,2)),Z310,1),0)</f>
        <v>57</v>
      </c>
      <c r="Z310" s="132">
        <v>43451</v>
      </c>
      <c r="AA310" s="129">
        <v>1</v>
      </c>
      <c r="AB310" s="133">
        <v>0</v>
      </c>
      <c r="AC310" s="182" t="s">
        <v>53</v>
      </c>
      <c r="AD310" s="183" t="s">
        <v>1022</v>
      </c>
      <c r="AE310" s="184" t="s">
        <v>1071</v>
      </c>
      <c r="AF310" s="220"/>
      <c r="AG310" s="220"/>
      <c r="AH310" s="220"/>
      <c r="AI310" s="220"/>
      <c r="AJ310" s="220"/>
      <c r="AK310" s="185">
        <v>4.5199999999999996</v>
      </c>
      <c r="AL310" s="156">
        <v>2.4</v>
      </c>
      <c r="AM310" s="156">
        <v>46.1</v>
      </c>
      <c r="AN310" s="137">
        <v>56.1</v>
      </c>
      <c r="AO310" s="137">
        <v>43.9</v>
      </c>
      <c r="AP310" s="137">
        <v>1.2779043280182234</v>
      </c>
      <c r="AQ310" s="155">
        <v>15.7</v>
      </c>
      <c r="AR310" s="155">
        <v>12.7</v>
      </c>
      <c r="AS310" s="137">
        <v>3.77</v>
      </c>
      <c r="AT310" s="155">
        <v>20.5</v>
      </c>
      <c r="AU310" s="155">
        <v>20.6</v>
      </c>
      <c r="AV310" s="137">
        <v>11.5</v>
      </c>
      <c r="AW310" s="139" t="s">
        <v>1023</v>
      </c>
      <c r="AX310" s="139" t="s">
        <v>1023</v>
      </c>
      <c r="AY310" s="139" t="s">
        <v>1023</v>
      </c>
      <c r="AZ310" s="139" t="s">
        <v>1023</v>
      </c>
      <c r="BA310" s="137">
        <v>24.5</v>
      </c>
      <c r="BB310" s="137">
        <v>12.790000000000001</v>
      </c>
      <c r="BC310" s="137">
        <v>35.5</v>
      </c>
      <c r="BD310" s="137">
        <v>0.9</v>
      </c>
      <c r="BE310" s="137">
        <v>7.01</v>
      </c>
      <c r="BF310" s="155">
        <v>93.6</v>
      </c>
      <c r="BG310" s="155">
        <v>44.1</v>
      </c>
      <c r="BH310" s="138">
        <v>1986</v>
      </c>
      <c r="BI310" s="155">
        <v>21.8</v>
      </c>
      <c r="BJ310" s="137">
        <v>8.8699999999999992</v>
      </c>
      <c r="BK310" s="155">
        <v>40.9</v>
      </c>
      <c r="BL310" s="137">
        <v>68</v>
      </c>
      <c r="BM310" s="139">
        <v>2.1000000000000001E-2</v>
      </c>
      <c r="BN310" s="137">
        <v>6.5</v>
      </c>
      <c r="BO310" s="155">
        <v>95.2</v>
      </c>
      <c r="BP310" s="137">
        <v>4.2300000000000004</v>
      </c>
      <c r="BQ310" s="156">
        <v>0.52</v>
      </c>
      <c r="BR310" s="162">
        <v>1395</v>
      </c>
      <c r="BS310" s="158">
        <v>1349</v>
      </c>
      <c r="BT310" s="156">
        <v>16.2</v>
      </c>
      <c r="BU310" s="137">
        <v>5.13</v>
      </c>
      <c r="BV310" s="155">
        <v>89.8</v>
      </c>
      <c r="BW310" s="133">
        <v>2488</v>
      </c>
      <c r="BX310" s="137">
        <v>35.78</v>
      </c>
      <c r="BY310" s="137">
        <v>48.5</v>
      </c>
      <c r="BZ310" s="138">
        <v>3117</v>
      </c>
      <c r="CA310" s="133">
        <v>6416</v>
      </c>
      <c r="CB310" s="137">
        <v>4.2000000000000003E-2</v>
      </c>
      <c r="CC310" s="137">
        <v>3.5999999999999997E-2</v>
      </c>
      <c r="CD310" s="186" t="s">
        <v>1275</v>
      </c>
      <c r="CE310" s="186">
        <f>AL310+BN310+BV310+CC310+CB310</f>
        <v>98.778000000000006</v>
      </c>
      <c r="CF310" s="186" t="s">
        <v>1275</v>
      </c>
      <c r="CG310" s="186"/>
      <c r="CH310" s="137" t="s">
        <v>1023</v>
      </c>
      <c r="CI310" s="137"/>
      <c r="CJ310" s="137"/>
      <c r="CK310" s="138"/>
      <c r="CL310" s="137"/>
      <c r="CM310" s="137"/>
      <c r="CN310" s="186" t="s">
        <v>1275</v>
      </c>
      <c r="CO310" s="137"/>
      <c r="CP310" s="137"/>
      <c r="CQ310" s="137"/>
      <c r="CR310" s="137"/>
      <c r="CS310" s="137"/>
      <c r="CT310" s="137"/>
      <c r="CU310" s="137"/>
      <c r="CV310" s="137"/>
      <c r="CW310" s="137">
        <v>7.27</v>
      </c>
      <c r="CX310" s="186" t="s">
        <v>1275</v>
      </c>
      <c r="CY310" s="138"/>
      <c r="CZ310" s="137" t="s">
        <v>1023</v>
      </c>
      <c r="DA310" s="137"/>
      <c r="DB310" s="186" t="s">
        <v>1275</v>
      </c>
      <c r="DC310" s="187">
        <v>9.0799999999999995E-4</v>
      </c>
      <c r="DD310" s="137"/>
      <c r="DE310" s="137"/>
      <c r="DF310" s="137">
        <v>19.8</v>
      </c>
      <c r="DG310" s="137" t="s">
        <v>1023</v>
      </c>
      <c r="DH310" s="137" t="s">
        <v>1023</v>
      </c>
      <c r="DI310" s="137"/>
      <c r="DJ310" s="186" t="s">
        <v>1275</v>
      </c>
      <c r="DK310" s="156">
        <v>0</v>
      </c>
      <c r="DL310" s="155">
        <v>93.6</v>
      </c>
      <c r="DM310" s="156">
        <v>6.38</v>
      </c>
      <c r="DN310" s="187">
        <v>0</v>
      </c>
      <c r="DO310" s="156">
        <v>7.24</v>
      </c>
      <c r="DP310" s="156"/>
      <c r="DQ310" s="156"/>
      <c r="DR310" s="133"/>
      <c r="DS310" s="186" t="s">
        <v>1275</v>
      </c>
      <c r="DT310" s="133" t="s">
        <v>1072</v>
      </c>
      <c r="DU310" s="133"/>
      <c r="DV310" s="133"/>
      <c r="DW310" s="133"/>
      <c r="DX310" s="186" t="s">
        <v>1275</v>
      </c>
      <c r="DY310" s="138">
        <f>AK310*AN310*AM310*AL310/1000</f>
        <v>28.055206079999998</v>
      </c>
      <c r="DZ310" s="138">
        <f>AK310*AM310*AO310*AL310/1000</f>
        <v>21.954073919999995</v>
      </c>
      <c r="EA310" s="137"/>
      <c r="EB310" s="137"/>
      <c r="EC310" s="137"/>
      <c r="ED310" s="137"/>
      <c r="EE310" s="137"/>
      <c r="EF310" s="186" t="s">
        <v>1275</v>
      </c>
      <c r="EG310" s="137" t="s">
        <v>1023</v>
      </c>
      <c r="EH310" s="137" t="s">
        <v>1023</v>
      </c>
      <c r="EI310" s="137" t="s">
        <v>1023</v>
      </c>
      <c r="EJ310" s="137" t="s">
        <v>1023</v>
      </c>
      <c r="EK310" s="137" t="s">
        <v>1023</v>
      </c>
      <c r="EL310" s="137" t="s">
        <v>1023</v>
      </c>
      <c r="EM310" s="137" t="s">
        <v>1023</v>
      </c>
      <c r="EN310" s="137" t="s">
        <v>1023</v>
      </c>
      <c r="EO310" s="137" t="s">
        <v>1023</v>
      </c>
      <c r="EP310" s="137" t="s">
        <v>1023</v>
      </c>
      <c r="EQ310" s="137" t="s">
        <v>1023</v>
      </c>
      <c r="ER310" s="137" t="s">
        <v>1023</v>
      </c>
      <c r="ES310" s="137" t="s">
        <v>1023</v>
      </c>
      <c r="ET310" s="137" t="s">
        <v>1023</v>
      </c>
      <c r="EU310" s="137" t="s">
        <v>1023</v>
      </c>
      <c r="EV310" s="137" t="s">
        <v>1023</v>
      </c>
      <c r="EW310" s="137" t="s">
        <v>1023</v>
      </c>
      <c r="EX310" s="137" t="s">
        <v>1023</v>
      </c>
      <c r="EY310" s="137" t="s">
        <v>1023</v>
      </c>
      <c r="EZ310" s="137" t="s">
        <v>1023</v>
      </c>
      <c r="FA310" s="137" t="s">
        <v>1023</v>
      </c>
      <c r="FB310" s="186" t="s">
        <v>1275</v>
      </c>
      <c r="FC310" s="137"/>
      <c r="FD310" s="137"/>
      <c r="FE310" s="137"/>
      <c r="FF310" s="137"/>
      <c r="FG310" s="137"/>
      <c r="FH310" s="190"/>
      <c r="FI310" s="190"/>
      <c r="FJ310" s="380" t="s">
        <v>435</v>
      </c>
      <c r="FK310" t="s">
        <v>1658</v>
      </c>
      <c r="FL310" t="s">
        <v>1667</v>
      </c>
      <c r="FM310" t="s">
        <v>1659</v>
      </c>
      <c r="FN310" t="s">
        <v>1665</v>
      </c>
      <c r="FO310" t="s">
        <v>1662</v>
      </c>
      <c r="FP310" t="s">
        <v>1659</v>
      </c>
      <c r="FQ310" t="s">
        <v>1659</v>
      </c>
      <c r="FR310" t="s">
        <v>1659</v>
      </c>
      <c r="FS310" t="s">
        <v>1659</v>
      </c>
      <c r="FT310" t="s">
        <v>1659</v>
      </c>
      <c r="FU310" t="s">
        <v>1659</v>
      </c>
      <c r="FV310" t="s">
        <v>1660</v>
      </c>
      <c r="FW310" t="s">
        <v>1665</v>
      </c>
      <c r="FX310" t="s">
        <v>86</v>
      </c>
      <c r="FY310" t="s">
        <v>1662</v>
      </c>
      <c r="FZ310" t="s">
        <v>1662</v>
      </c>
      <c r="GA310" t="s">
        <v>33</v>
      </c>
      <c r="GB310" t="s">
        <v>33</v>
      </c>
      <c r="GC310" t="s">
        <v>1660</v>
      </c>
      <c r="GD310" t="s">
        <v>33</v>
      </c>
      <c r="GE310" t="s">
        <v>1662</v>
      </c>
      <c r="GF310" t="s">
        <v>1665</v>
      </c>
      <c r="GG310" t="s">
        <v>1664</v>
      </c>
      <c r="GH310" t="s">
        <v>1659</v>
      </c>
      <c r="GI310" t="s">
        <v>86</v>
      </c>
      <c r="GJ310" t="s">
        <v>33</v>
      </c>
      <c r="GK310" t="s">
        <v>33</v>
      </c>
      <c r="GL310" t="s">
        <v>86</v>
      </c>
      <c r="GM310" t="s">
        <v>1659</v>
      </c>
      <c r="GN310" t="s">
        <v>1659</v>
      </c>
      <c r="GO310" t="s">
        <v>1658</v>
      </c>
      <c r="GP310" t="s">
        <v>33</v>
      </c>
      <c r="GQ310" t="s">
        <v>1662</v>
      </c>
      <c r="GR310" t="s">
        <v>1664</v>
      </c>
      <c r="GS310" t="s">
        <v>1659</v>
      </c>
      <c r="GT310" t="s">
        <v>1659</v>
      </c>
      <c r="GU310" t="s">
        <v>1661</v>
      </c>
      <c r="GV310" t="s">
        <v>1662</v>
      </c>
      <c r="GW310" t="s">
        <v>1662</v>
      </c>
      <c r="GX310" t="s">
        <v>33</v>
      </c>
      <c r="GY310" t="s">
        <v>33</v>
      </c>
      <c r="GZ310" s="5"/>
      <c r="HO310" s="5" t="s">
        <v>431</v>
      </c>
      <c r="HP310" s="121">
        <v>56</v>
      </c>
      <c r="HQ310" s="27">
        <v>42826</v>
      </c>
      <c r="HR310" s="27"/>
      <c r="HS310" s="27">
        <v>43451</v>
      </c>
      <c r="HT310" s="121">
        <v>20</v>
      </c>
      <c r="HU310" s="121">
        <v>0</v>
      </c>
      <c r="HV310" s="28">
        <v>1</v>
      </c>
      <c r="HW310" s="28">
        <v>0</v>
      </c>
      <c r="HX310" s="28">
        <v>0</v>
      </c>
      <c r="HY310" s="28">
        <v>0</v>
      </c>
      <c r="HZ310" s="28">
        <v>0</v>
      </c>
      <c r="IA310" s="28">
        <v>0</v>
      </c>
      <c r="IB310" s="28">
        <v>1</v>
      </c>
      <c r="IC310" s="28">
        <v>0</v>
      </c>
      <c r="ID310" s="28">
        <v>0</v>
      </c>
      <c r="IE310" s="25" t="s">
        <v>69</v>
      </c>
      <c r="IF310" s="28">
        <v>0</v>
      </c>
      <c r="IG310" s="29"/>
      <c r="IH310" s="25"/>
      <c r="II310" s="28">
        <v>0</v>
      </c>
      <c r="IJ310" s="25" t="s">
        <v>63</v>
      </c>
      <c r="IK310" s="25"/>
      <c r="IL310" s="25"/>
      <c r="IM310" s="25"/>
      <c r="IN310" s="28">
        <v>0</v>
      </c>
      <c r="IO310" s="25"/>
      <c r="IP310" s="294"/>
      <c r="IQ310" s="24"/>
      <c r="IR310" s="24"/>
      <c r="IS310" s="170"/>
      <c r="IT310" s="170"/>
      <c r="IU310" s="170"/>
      <c r="IV310" s="274"/>
      <c r="IW310" s="170"/>
      <c r="IX310" s="170"/>
      <c r="IY310" s="281"/>
      <c r="IZ310" s="281"/>
      <c r="JA310" s="170"/>
      <c r="JB310" s="170"/>
      <c r="JC310" s="170"/>
      <c r="JD310" s="170"/>
      <c r="JE310" s="170"/>
      <c r="JF310"/>
      <c r="JG310" s="170"/>
      <c r="JH310" s="170"/>
      <c r="JI310" s="170"/>
      <c r="JJ310" s="170"/>
      <c r="JK310"/>
      <c r="JL310"/>
      <c r="JM310" s="279"/>
      <c r="JN310"/>
      <c r="JO310"/>
      <c r="JP310"/>
      <c r="JQ310"/>
      <c r="JR310" s="170"/>
      <c r="JS310" s="170"/>
      <c r="JT310" s="170"/>
      <c r="JU310" s="170"/>
      <c r="JV310" s="170"/>
      <c r="JW310" s="170"/>
      <c r="JX310"/>
      <c r="JY310" s="170"/>
      <c r="JZ310" s="170"/>
      <c r="KA310" s="170"/>
      <c r="KB310" s="170"/>
      <c r="KC310" s="170"/>
      <c r="KD310" s="274"/>
      <c r="KE310"/>
    </row>
    <row r="311" spans="1:291" s="4" customFormat="1" x14ac:dyDescent="0.25">
      <c r="A311" s="311"/>
      <c r="B311" s="15"/>
      <c r="C311" s="17"/>
      <c r="D311" s="26"/>
      <c r="E311" s="90"/>
      <c r="F311" s="27"/>
      <c r="G311" s="94"/>
      <c r="H311" s="16"/>
      <c r="I311" s="377"/>
      <c r="J311" s="20"/>
      <c r="K311" s="100"/>
      <c r="L311" s="85"/>
      <c r="N311" s="19"/>
      <c r="O311" s="22"/>
      <c r="P311" s="16"/>
      <c r="Q311" s="11"/>
      <c r="R311" s="11"/>
      <c r="S311" s="11"/>
      <c r="T311" s="145"/>
      <c r="U311" s="130"/>
      <c r="V311" s="130"/>
      <c r="W311" s="130"/>
      <c r="X311" s="131"/>
      <c r="Y311" s="129"/>
      <c r="Z311" s="132"/>
      <c r="AA311" s="129"/>
      <c r="AB311" s="133"/>
      <c r="AC311" s="182"/>
      <c r="AD311" s="183"/>
      <c r="AE311" s="184"/>
      <c r="AF311" s="312"/>
      <c r="AG311" s="312"/>
      <c r="AH311" s="312"/>
      <c r="AI311" s="312"/>
      <c r="AJ311" s="312"/>
      <c r="AK311" s="312"/>
      <c r="AL311" s="156"/>
      <c r="AM311" s="156"/>
      <c r="AN311" s="137"/>
      <c r="AO311" s="137"/>
      <c r="AP311" s="137"/>
      <c r="AQ311" s="155"/>
      <c r="AR311" s="155"/>
      <c r="AS311" s="137"/>
      <c r="AT311" s="155"/>
      <c r="AU311" s="155"/>
      <c r="AV311" s="137"/>
      <c r="AW311" s="139"/>
      <c r="AX311" s="139"/>
      <c r="AY311" s="139"/>
      <c r="AZ311" s="139"/>
      <c r="BA311" s="137"/>
      <c r="BB311" s="137"/>
      <c r="BC311" s="137"/>
      <c r="BD311" s="137"/>
      <c r="BE311" s="137"/>
      <c r="BF311" s="155"/>
      <c r="BG311" s="155"/>
      <c r="BH311" s="138"/>
      <c r="BI311" s="155"/>
      <c r="BJ311" s="137"/>
      <c r="BK311" s="155"/>
      <c r="BL311" s="137"/>
      <c r="BM311" s="139"/>
      <c r="BN311" s="137"/>
      <c r="BO311" s="155"/>
      <c r="BP311" s="137"/>
      <c r="BQ311" s="156"/>
      <c r="BR311" s="162"/>
      <c r="BS311" s="158"/>
      <c r="BT311" s="156"/>
      <c r="BU311" s="137"/>
      <c r="BV311" s="155"/>
      <c r="BW311" s="133"/>
      <c r="BX311" s="137"/>
      <c r="BY311" s="137"/>
      <c r="BZ311" s="138"/>
      <c r="CA311" s="133"/>
      <c r="CB311" s="137"/>
      <c r="CC311" s="137"/>
      <c r="CD311" s="186"/>
      <c r="CE311" s="186"/>
      <c r="CF311" s="186"/>
      <c r="CG311" s="186"/>
      <c r="CH311" s="137"/>
      <c r="CI311" s="137"/>
      <c r="CJ311" s="137"/>
      <c r="CK311" s="138"/>
      <c r="CL311" s="137"/>
      <c r="CM311" s="137"/>
      <c r="CN311" s="186"/>
      <c r="CO311" s="137"/>
      <c r="CP311" s="137"/>
      <c r="CQ311" s="137"/>
      <c r="CR311" s="137"/>
      <c r="CS311" s="137"/>
      <c r="CT311" s="137"/>
      <c r="CU311" s="137"/>
      <c r="CV311" s="137"/>
      <c r="CW311" s="137"/>
      <c r="CX311" s="186"/>
      <c r="CY311" s="138"/>
      <c r="CZ311" s="137"/>
      <c r="DA311" s="137"/>
      <c r="DB311" s="186"/>
      <c r="DC311" s="187"/>
      <c r="DD311" s="137"/>
      <c r="DE311" s="137"/>
      <c r="DF311" s="137"/>
      <c r="DG311" s="137"/>
      <c r="DH311" s="137"/>
      <c r="DI311" s="137"/>
      <c r="DJ311" s="186"/>
      <c r="DK311" s="156"/>
      <c r="DL311" s="155"/>
      <c r="DM311" s="156"/>
      <c r="DN311" s="187"/>
      <c r="DO311" s="156"/>
      <c r="DP311" s="156"/>
      <c r="DQ311" s="156"/>
      <c r="DR311" s="133"/>
      <c r="DS311" s="186"/>
      <c r="DT311" s="133"/>
      <c r="DU311" s="133"/>
      <c r="DV311" s="133"/>
      <c r="DW311" s="133"/>
      <c r="DX311" s="186"/>
      <c r="DY311" s="138"/>
      <c r="DZ311" s="138"/>
      <c r="EA311" s="137"/>
      <c r="EB311" s="137"/>
      <c r="EC311" s="137"/>
      <c r="ED311" s="137"/>
      <c r="EE311" s="137"/>
      <c r="EF311" s="186"/>
      <c r="EG311" s="137"/>
      <c r="EH311" s="137"/>
      <c r="EI311" s="137"/>
      <c r="EJ311" s="137"/>
      <c r="EK311" s="137"/>
      <c r="EL311" s="137"/>
      <c r="EM311" s="137"/>
      <c r="EN311" s="137"/>
      <c r="EO311" s="137"/>
      <c r="EP311" s="137"/>
      <c r="EQ311" s="137"/>
      <c r="ER311" s="137"/>
      <c r="ES311" s="137"/>
      <c r="ET311" s="137"/>
      <c r="EU311" s="137"/>
      <c r="EV311" s="137"/>
      <c r="EW311" s="137"/>
      <c r="EX311" s="137"/>
      <c r="EY311" s="137"/>
      <c r="EZ311" s="137"/>
      <c r="FA311" s="137"/>
      <c r="FB311" s="186"/>
      <c r="FC311" s="137"/>
      <c r="FD311" s="137"/>
      <c r="FE311" s="137"/>
      <c r="FF311" s="137"/>
      <c r="FG311" s="137"/>
      <c r="FH311" s="190"/>
      <c r="FI311" s="190"/>
      <c r="FJ311" s="5"/>
      <c r="GZ311" s="5"/>
      <c r="HO311" s="5"/>
      <c r="HP311" s="121"/>
      <c r="HQ311" s="27"/>
      <c r="HR311" s="27"/>
      <c r="HS311" s="27"/>
      <c r="HT311" s="121"/>
      <c r="HU311" s="121"/>
      <c r="HV311" s="28"/>
      <c r="HW311" s="28"/>
      <c r="HX311" s="28"/>
      <c r="HY311" s="28"/>
      <c r="HZ311" s="28"/>
      <c r="IA311" s="28"/>
      <c r="IB311" s="28"/>
      <c r="IC311" s="28"/>
      <c r="ID311" s="28"/>
      <c r="IE311" s="25"/>
      <c r="IF311" s="28"/>
      <c r="IG311" s="29"/>
      <c r="IH311" s="25"/>
      <c r="II311" s="28"/>
      <c r="IJ311" s="25"/>
      <c r="IK311" s="25"/>
      <c r="IL311" s="25"/>
      <c r="IM311" s="25"/>
      <c r="IN311" s="28"/>
      <c r="IO311" s="25"/>
      <c r="IP311" s="294"/>
      <c r="IQ311" s="24"/>
      <c r="IR311" s="24"/>
      <c r="IS311" s="170"/>
      <c r="IT311" s="170"/>
      <c r="IU311" s="170"/>
      <c r="IV311" s="274"/>
      <c r="IW311" s="170"/>
      <c r="IX311" s="170"/>
      <c r="IY311" s="281"/>
      <c r="IZ311" s="281"/>
      <c r="JA311" s="170"/>
      <c r="JB311" s="170"/>
      <c r="JC311" s="170"/>
      <c r="JD311" s="170"/>
      <c r="JE311" s="170"/>
      <c r="JF311"/>
      <c r="JG311" s="170"/>
      <c r="JH311" s="170"/>
      <c r="JI311" s="170"/>
      <c r="JJ311" s="170"/>
      <c r="JK311"/>
      <c r="JL311"/>
      <c r="JM311" s="279"/>
      <c r="JN311"/>
      <c r="JO311"/>
      <c r="JP311"/>
      <c r="JQ311"/>
      <c r="JR311" s="170"/>
      <c r="JS311" s="170"/>
      <c r="JT311" s="170"/>
      <c r="JU311" s="170"/>
      <c r="JV311" s="170"/>
      <c r="JW311" s="170"/>
      <c r="JX311"/>
      <c r="JY311" s="170"/>
      <c r="JZ311" s="170"/>
      <c r="KA311" s="170"/>
      <c r="KB311" s="170"/>
      <c r="KC311" s="170"/>
      <c r="KD311" s="274"/>
      <c r="KE311"/>
    </row>
    <row r="312" spans="1:291" s="4" customFormat="1" x14ac:dyDescent="0.25">
      <c r="A312" s="311"/>
      <c r="B312" s="15" t="s">
        <v>1599</v>
      </c>
      <c r="C312" s="17" t="s">
        <v>436</v>
      </c>
      <c r="D312" s="26" t="s">
        <v>1866</v>
      </c>
      <c r="E312" s="88">
        <v>42152</v>
      </c>
      <c r="F312" s="27">
        <v>44637</v>
      </c>
      <c r="G312" s="94">
        <f>DATEDIF(E312, F312, "m")</f>
        <v>81</v>
      </c>
      <c r="H312" s="16">
        <v>0</v>
      </c>
      <c r="I312" s="377" t="s">
        <v>1023</v>
      </c>
      <c r="J312" s="20"/>
      <c r="K312" s="100"/>
      <c r="L312" s="85"/>
      <c r="N312" s="19"/>
      <c r="O312" s="22"/>
      <c r="P312" s="16"/>
      <c r="Q312" s="11"/>
      <c r="R312" s="11"/>
      <c r="S312" s="11"/>
      <c r="T312" s="145"/>
      <c r="U312" s="130"/>
      <c r="V312" s="130"/>
      <c r="W312" s="130"/>
      <c r="X312" s="131"/>
      <c r="Y312" s="129"/>
      <c r="Z312" s="132"/>
      <c r="AA312" s="129"/>
      <c r="AB312" s="133"/>
      <c r="AC312" s="182"/>
      <c r="AD312" s="183"/>
      <c r="AE312" s="184"/>
      <c r="AF312" s="312"/>
      <c r="AG312" s="312"/>
      <c r="AH312" s="312"/>
      <c r="AI312" s="312"/>
      <c r="AJ312" s="312"/>
      <c r="AK312" s="312"/>
      <c r="AL312" s="156"/>
      <c r="AM312" s="156"/>
      <c r="AN312" s="137"/>
      <c r="AO312" s="137"/>
      <c r="AP312" s="137"/>
      <c r="AQ312" s="155"/>
      <c r="AR312" s="155"/>
      <c r="AS312" s="137"/>
      <c r="AT312" s="155"/>
      <c r="AU312" s="155"/>
      <c r="AV312" s="137"/>
      <c r="AW312" s="139"/>
      <c r="AX312" s="139"/>
      <c r="AY312" s="139"/>
      <c r="AZ312" s="139"/>
      <c r="BA312" s="137"/>
      <c r="BB312" s="137"/>
      <c r="BC312" s="137"/>
      <c r="BD312" s="137"/>
      <c r="BE312" s="137"/>
      <c r="BF312" s="155"/>
      <c r="BG312" s="155"/>
      <c r="BH312" s="138"/>
      <c r="BI312" s="155"/>
      <c r="BJ312" s="137"/>
      <c r="BK312" s="155"/>
      <c r="BL312" s="137"/>
      <c r="BM312" s="139"/>
      <c r="BN312" s="137"/>
      <c r="BO312" s="155"/>
      <c r="BP312" s="137"/>
      <c r="BQ312" s="156"/>
      <c r="BR312" s="162"/>
      <c r="BS312" s="158"/>
      <c r="BT312" s="156"/>
      <c r="BU312" s="137"/>
      <c r="BV312" s="155"/>
      <c r="BW312" s="133"/>
      <c r="BX312" s="137"/>
      <c r="BY312" s="137"/>
      <c r="BZ312" s="138"/>
      <c r="CA312" s="133"/>
      <c r="CB312" s="137"/>
      <c r="CC312" s="137"/>
      <c r="CD312" s="186"/>
      <c r="CE312" s="186"/>
      <c r="CF312" s="186"/>
      <c r="CG312" s="186"/>
      <c r="CH312" s="137"/>
      <c r="CI312" s="137"/>
      <c r="CJ312" s="137"/>
      <c r="CK312" s="138"/>
      <c r="CL312" s="137"/>
      <c r="CM312" s="137"/>
      <c r="CN312" s="186"/>
      <c r="CO312" s="137"/>
      <c r="CP312" s="137"/>
      <c r="CQ312" s="137"/>
      <c r="CR312" s="137"/>
      <c r="CS312" s="137"/>
      <c r="CT312" s="137"/>
      <c r="CU312" s="137"/>
      <c r="CV312" s="137"/>
      <c r="CW312" s="137"/>
      <c r="CX312" s="186"/>
      <c r="CY312" s="138"/>
      <c r="CZ312" s="137"/>
      <c r="DA312" s="137"/>
      <c r="DB312" s="186"/>
      <c r="DC312" s="187"/>
      <c r="DD312" s="137"/>
      <c r="DE312" s="137"/>
      <c r="DF312" s="137"/>
      <c r="DG312" s="137"/>
      <c r="DH312" s="137"/>
      <c r="DI312" s="137"/>
      <c r="DJ312" s="186"/>
      <c r="DK312" s="156"/>
      <c r="DL312" s="155"/>
      <c r="DM312" s="156"/>
      <c r="DN312" s="187"/>
      <c r="DO312" s="156"/>
      <c r="DP312" s="156"/>
      <c r="DQ312" s="156"/>
      <c r="DR312" s="133"/>
      <c r="DS312" s="186"/>
      <c r="DT312" s="133"/>
      <c r="DU312" s="133"/>
      <c r="DV312" s="133"/>
      <c r="DW312" s="133"/>
      <c r="DX312" s="186"/>
      <c r="DY312" s="138"/>
      <c r="DZ312" s="138"/>
      <c r="EA312" s="137"/>
      <c r="EB312" s="137"/>
      <c r="EC312" s="137"/>
      <c r="ED312" s="137"/>
      <c r="EE312" s="137"/>
      <c r="EF312" s="186"/>
      <c r="EG312" s="137"/>
      <c r="EH312" s="137"/>
      <c r="EI312" s="137"/>
      <c r="EJ312" s="137"/>
      <c r="EK312" s="137"/>
      <c r="EL312" s="137"/>
      <c r="EM312" s="137"/>
      <c r="EN312" s="137"/>
      <c r="EO312" s="137"/>
      <c r="EP312" s="137"/>
      <c r="EQ312" s="137"/>
      <c r="ER312" s="137"/>
      <c r="ES312" s="137"/>
      <c r="ET312" s="137"/>
      <c r="EU312" s="137"/>
      <c r="EV312" s="137"/>
      <c r="EW312" s="137"/>
      <c r="EX312" s="137"/>
      <c r="EY312" s="137"/>
      <c r="EZ312" s="137"/>
      <c r="FA312" s="137"/>
      <c r="FB312" s="186"/>
      <c r="FC312" s="137"/>
      <c r="FD312" s="137"/>
      <c r="FE312" s="137"/>
      <c r="FF312" s="137"/>
      <c r="FG312" s="137"/>
      <c r="FH312" s="190"/>
      <c r="FI312" s="190"/>
      <c r="FJ312" s="5"/>
      <c r="GZ312" s="5"/>
      <c r="HO312" s="5" t="s">
        <v>437</v>
      </c>
      <c r="HP312" s="121">
        <v>27</v>
      </c>
      <c r="HQ312" s="27">
        <v>42152</v>
      </c>
      <c r="HR312" s="27"/>
      <c r="HS312" s="27">
        <v>44637</v>
      </c>
      <c r="HT312" s="121">
        <v>82</v>
      </c>
      <c r="HU312" s="121">
        <v>0</v>
      </c>
      <c r="HV312" s="28">
        <v>1</v>
      </c>
      <c r="HW312" s="28">
        <v>0</v>
      </c>
      <c r="HX312" s="28">
        <v>0</v>
      </c>
      <c r="HY312" s="28">
        <v>1</v>
      </c>
      <c r="HZ312" s="28">
        <v>0</v>
      </c>
      <c r="IA312" s="28">
        <v>0</v>
      </c>
      <c r="IB312" s="28">
        <v>1</v>
      </c>
      <c r="IC312" s="28">
        <v>1</v>
      </c>
      <c r="ID312" s="28">
        <v>1</v>
      </c>
      <c r="IE312" s="25"/>
      <c r="IF312" s="28">
        <v>0</v>
      </c>
      <c r="IG312" s="29"/>
      <c r="IH312" s="25"/>
      <c r="II312" s="28">
        <v>1</v>
      </c>
      <c r="IJ312" s="25" t="s">
        <v>438</v>
      </c>
      <c r="IK312" s="25" t="s">
        <v>439</v>
      </c>
      <c r="IL312" s="25"/>
      <c r="IM312" s="25"/>
      <c r="IN312" s="28">
        <v>0</v>
      </c>
      <c r="IO312" s="25"/>
      <c r="IP312" s="294" t="s">
        <v>1599</v>
      </c>
      <c r="IQ312" s="289" t="s">
        <v>437</v>
      </c>
      <c r="IR312" s="289" t="s">
        <v>1600</v>
      </c>
      <c r="IS312" s="170" t="s">
        <v>1433</v>
      </c>
      <c r="IT312" s="170"/>
      <c r="IU312" s="170">
        <v>1</v>
      </c>
      <c r="IV312" s="274">
        <v>42152</v>
      </c>
      <c r="IW312" s="170">
        <v>1988</v>
      </c>
      <c r="IX312" s="170">
        <v>2015</v>
      </c>
      <c r="IY312"/>
      <c r="IZ312"/>
      <c r="JA312" s="170">
        <f>+IX312-IW312</f>
        <v>27</v>
      </c>
      <c r="JB312" s="170"/>
      <c r="JC312" s="170" t="s">
        <v>1407</v>
      </c>
      <c r="JD312" s="170"/>
      <c r="JE312" s="170">
        <v>1</v>
      </c>
      <c r="JF312" t="s">
        <v>1422</v>
      </c>
      <c r="JG312" s="170">
        <v>1</v>
      </c>
      <c r="JH312" s="170"/>
      <c r="JI312" s="170"/>
      <c r="JJ312" s="170"/>
      <c r="JK312"/>
      <c r="JL312"/>
      <c r="JM312" s="279"/>
      <c r="JN312" t="s">
        <v>1411</v>
      </c>
      <c r="JO312" t="s">
        <v>1409</v>
      </c>
      <c r="JP312" t="s">
        <v>1412</v>
      </c>
      <c r="JQ312" t="s">
        <v>1601</v>
      </c>
      <c r="JR312" s="170">
        <v>2</v>
      </c>
      <c r="JS312" s="170">
        <v>4</v>
      </c>
      <c r="JT312" s="170">
        <v>0</v>
      </c>
      <c r="JU312" s="170">
        <v>4</v>
      </c>
      <c r="JV312" s="170">
        <v>1</v>
      </c>
      <c r="JW312" s="170">
        <v>1</v>
      </c>
      <c r="JX312" t="s">
        <v>810</v>
      </c>
      <c r="JY312" s="170">
        <v>1</v>
      </c>
      <c r="JZ312" s="170">
        <v>1</v>
      </c>
      <c r="KA312" s="170">
        <v>1</v>
      </c>
      <c r="KB312" s="170">
        <v>1</v>
      </c>
      <c r="KC312" s="170">
        <v>0</v>
      </c>
      <c r="KD312" s="170"/>
      <c r="KE312"/>
    </row>
    <row r="313" spans="1:291" s="4" customFormat="1" x14ac:dyDescent="0.25">
      <c r="A313" s="311"/>
      <c r="B313" s="15" t="s">
        <v>1599</v>
      </c>
      <c r="C313" s="17" t="s">
        <v>436</v>
      </c>
      <c r="D313" s="26" t="s">
        <v>1866</v>
      </c>
      <c r="E313" s="88">
        <v>42152</v>
      </c>
      <c r="F313" s="402">
        <v>45586</v>
      </c>
      <c r="G313" s="94">
        <f>DATEDIF(E313, F313, "m")</f>
        <v>112</v>
      </c>
      <c r="H313" s="16"/>
      <c r="I313" s="377"/>
      <c r="J313" s="20"/>
      <c r="K313" s="100"/>
      <c r="L313" s="121"/>
      <c r="N313" s="19"/>
      <c r="O313" s="22"/>
      <c r="P313" s="16"/>
      <c r="Q313" s="121"/>
      <c r="R313" s="121"/>
      <c r="S313" s="121"/>
      <c r="T313" s="145"/>
      <c r="U313" s="130"/>
      <c r="V313" s="130"/>
      <c r="W313" s="130"/>
      <c r="X313" s="131"/>
      <c r="Y313" s="129"/>
      <c r="Z313" s="132"/>
      <c r="AA313" s="129"/>
      <c r="AB313" s="133"/>
      <c r="AC313" s="182"/>
      <c r="AD313" s="183"/>
      <c r="AE313" s="184"/>
      <c r="AF313" s="312"/>
      <c r="AG313" s="312"/>
      <c r="AH313" s="312"/>
      <c r="AI313" s="312"/>
      <c r="AJ313" s="312"/>
      <c r="AK313" s="312"/>
      <c r="AL313" s="156"/>
      <c r="AM313" s="156"/>
      <c r="AN313" s="137"/>
      <c r="AO313" s="137"/>
      <c r="AP313" s="137"/>
      <c r="AQ313" s="155"/>
      <c r="AR313" s="155"/>
      <c r="AS313" s="137"/>
      <c r="AT313" s="155"/>
      <c r="AU313" s="155"/>
      <c r="AV313" s="137"/>
      <c r="AW313" s="139"/>
      <c r="AX313" s="139"/>
      <c r="AY313" s="139"/>
      <c r="AZ313" s="139"/>
      <c r="BA313" s="137"/>
      <c r="BB313" s="137"/>
      <c r="BC313" s="137"/>
      <c r="BD313" s="137"/>
      <c r="BE313" s="137"/>
      <c r="BF313" s="155"/>
      <c r="BG313" s="155"/>
      <c r="BH313" s="138"/>
      <c r="BI313" s="155"/>
      <c r="BJ313" s="137"/>
      <c r="BK313" s="155"/>
      <c r="BL313" s="137"/>
      <c r="BM313" s="139"/>
      <c r="BN313" s="137"/>
      <c r="BO313" s="155"/>
      <c r="BP313" s="137"/>
      <c r="BQ313" s="156"/>
      <c r="BR313" s="162"/>
      <c r="BS313" s="158"/>
      <c r="BT313" s="156"/>
      <c r="BU313" s="137"/>
      <c r="BV313" s="155"/>
      <c r="BW313" s="133"/>
      <c r="BX313" s="137"/>
      <c r="BY313" s="137"/>
      <c r="BZ313" s="138"/>
      <c r="CA313" s="133"/>
      <c r="CB313" s="137"/>
      <c r="CC313" s="137"/>
      <c r="CD313" s="186"/>
      <c r="CE313" s="186"/>
      <c r="CF313" s="186"/>
      <c r="CG313" s="186"/>
      <c r="CH313" s="137"/>
      <c r="CI313" s="137"/>
      <c r="CJ313" s="137"/>
      <c r="CK313" s="138"/>
      <c r="CL313" s="137"/>
      <c r="CM313" s="137"/>
      <c r="CN313" s="186"/>
      <c r="CO313" s="137"/>
      <c r="CP313" s="137"/>
      <c r="CQ313" s="137"/>
      <c r="CR313" s="137"/>
      <c r="CS313" s="137"/>
      <c r="CT313" s="137"/>
      <c r="CU313" s="137"/>
      <c r="CV313" s="137"/>
      <c r="CW313" s="137"/>
      <c r="CX313" s="186"/>
      <c r="CY313" s="138"/>
      <c r="CZ313" s="137"/>
      <c r="DA313" s="137"/>
      <c r="DB313" s="186"/>
      <c r="DC313" s="187"/>
      <c r="DD313" s="137"/>
      <c r="DE313" s="137"/>
      <c r="DF313" s="137"/>
      <c r="DG313" s="137"/>
      <c r="DH313" s="137"/>
      <c r="DI313" s="137"/>
      <c r="DJ313" s="186"/>
      <c r="DK313" s="156"/>
      <c r="DL313" s="155"/>
      <c r="DM313" s="156"/>
      <c r="DN313" s="187"/>
      <c r="DO313" s="156"/>
      <c r="DP313" s="156"/>
      <c r="DQ313" s="156"/>
      <c r="DR313" s="133"/>
      <c r="DS313" s="186"/>
      <c r="DT313" s="133"/>
      <c r="DU313" s="133"/>
      <c r="DV313" s="133"/>
      <c r="DW313" s="133"/>
      <c r="DX313" s="186"/>
      <c r="DY313" s="138"/>
      <c r="DZ313" s="138"/>
      <c r="EA313" s="137"/>
      <c r="EB313" s="137"/>
      <c r="EC313" s="137"/>
      <c r="ED313" s="137"/>
      <c r="EE313" s="137"/>
      <c r="EF313" s="186"/>
      <c r="EG313" s="137"/>
      <c r="EH313" s="137"/>
      <c r="EI313" s="137"/>
      <c r="EJ313" s="137"/>
      <c r="EK313" s="137"/>
      <c r="EL313" s="137"/>
      <c r="EM313" s="137"/>
      <c r="EN313" s="137"/>
      <c r="EO313" s="137"/>
      <c r="EP313" s="137"/>
      <c r="EQ313" s="137"/>
      <c r="ER313" s="137"/>
      <c r="ES313" s="137"/>
      <c r="ET313" s="137"/>
      <c r="EU313" s="137"/>
      <c r="EV313" s="137"/>
      <c r="EW313" s="137"/>
      <c r="EX313" s="137"/>
      <c r="EY313" s="137"/>
      <c r="EZ313" s="137"/>
      <c r="FA313" s="137"/>
      <c r="FB313" s="186"/>
      <c r="FC313" s="137"/>
      <c r="FD313" s="137"/>
      <c r="FE313" s="137"/>
      <c r="FF313" s="137"/>
      <c r="FG313" s="137"/>
      <c r="FH313" s="190"/>
      <c r="FI313" s="190"/>
      <c r="FJ313" s="5"/>
      <c r="GZ313" s="5"/>
      <c r="HO313" s="408" t="s">
        <v>437</v>
      </c>
      <c r="HP313" s="62">
        <v>27</v>
      </c>
      <c r="HQ313" s="402">
        <v>42152</v>
      </c>
      <c r="HR313" s="402"/>
      <c r="HS313" s="402">
        <v>45586</v>
      </c>
      <c r="HT313" s="62">
        <v>113</v>
      </c>
      <c r="HU313" s="62">
        <v>0</v>
      </c>
      <c r="HV313" s="62">
        <v>1</v>
      </c>
      <c r="HW313" s="62">
        <v>0</v>
      </c>
      <c r="HX313" s="62">
        <v>0</v>
      </c>
      <c r="HY313" s="62">
        <v>0</v>
      </c>
      <c r="HZ313" s="62">
        <v>0</v>
      </c>
      <c r="IA313" s="62">
        <v>0</v>
      </c>
      <c r="IB313" s="62">
        <v>1</v>
      </c>
      <c r="IC313" s="62">
        <v>1</v>
      </c>
      <c r="ID313" s="62">
        <v>1</v>
      </c>
      <c r="IE313" s="6"/>
      <c r="IF313" s="62">
        <v>1</v>
      </c>
      <c r="IG313" s="63" t="s">
        <v>174</v>
      </c>
      <c r="IH313" s="63" t="s">
        <v>1876</v>
      </c>
      <c r="II313"/>
      <c r="IJ313" s="62"/>
      <c r="IK313" s="6"/>
      <c r="IL313" s="6"/>
      <c r="IM313" s="6"/>
      <c r="IN313" s="62">
        <v>1</v>
      </c>
      <c r="IO313" s="62">
        <v>0</v>
      </c>
      <c r="IP313" s="294"/>
      <c r="IQ313" s="289"/>
      <c r="IR313" s="289"/>
      <c r="IS313" s="170"/>
      <c r="IT313" s="170"/>
      <c r="IU313" s="170"/>
      <c r="IV313" s="274"/>
      <c r="IW313" s="170"/>
      <c r="IX313" s="170"/>
      <c r="IY313"/>
      <c r="IZ313"/>
      <c r="JA313" s="170"/>
      <c r="JB313" s="170"/>
      <c r="JC313" s="170"/>
      <c r="JD313" s="170"/>
      <c r="JE313" s="170"/>
      <c r="JF313"/>
      <c r="JG313" s="170"/>
      <c r="JH313" s="170"/>
      <c r="JI313" s="170"/>
      <c r="JJ313" s="170"/>
      <c r="JK313"/>
      <c r="JL313"/>
      <c r="JM313" s="279"/>
      <c r="JN313"/>
      <c r="JO313"/>
      <c r="JP313"/>
      <c r="JQ313"/>
      <c r="JR313" s="170"/>
      <c r="JS313" s="170"/>
      <c r="JT313" s="170"/>
      <c r="JU313" s="170"/>
      <c r="JV313" s="170"/>
      <c r="JW313" s="170"/>
      <c r="JX313"/>
      <c r="JY313" s="170"/>
      <c r="JZ313" s="170"/>
      <c r="KA313" s="170"/>
      <c r="KB313" s="170"/>
      <c r="KC313" s="170"/>
      <c r="KD313" s="170"/>
      <c r="KE313"/>
    </row>
    <row r="314" spans="1:291" s="4" customFormat="1" x14ac:dyDescent="0.25">
      <c r="A314" s="311"/>
      <c r="B314" s="15" t="s">
        <v>1599</v>
      </c>
      <c r="C314" s="17" t="s">
        <v>436</v>
      </c>
      <c r="D314" s="26" t="s">
        <v>1866</v>
      </c>
      <c r="E314" s="88">
        <v>42152</v>
      </c>
      <c r="F314" s="27"/>
      <c r="G314" s="94"/>
      <c r="H314" s="16"/>
      <c r="I314" s="377" t="s">
        <v>1023</v>
      </c>
      <c r="J314" s="20">
        <v>45625</v>
      </c>
      <c r="K314" s="100">
        <f>DATEDIF(E314, J314, "m")</f>
        <v>114</v>
      </c>
      <c r="L314" s="121">
        <v>1</v>
      </c>
      <c r="M314" s="4" t="s">
        <v>1867</v>
      </c>
      <c r="N314" s="19">
        <v>44.7</v>
      </c>
      <c r="O314" s="22">
        <v>2</v>
      </c>
      <c r="P314" s="16">
        <v>3</v>
      </c>
      <c r="Q314" s="121"/>
      <c r="R314" s="121">
        <v>3</v>
      </c>
      <c r="S314" s="121"/>
      <c r="T314" s="342"/>
      <c r="U314" s="130"/>
      <c r="V314" s="130"/>
      <c r="W314" s="130"/>
      <c r="X314" s="131"/>
      <c r="Y314" s="129"/>
      <c r="Z314" s="132"/>
      <c r="AA314" s="129"/>
      <c r="AB314" s="133"/>
      <c r="AC314" s="182"/>
      <c r="AD314" s="183"/>
      <c r="AE314" s="184"/>
      <c r="AF314" s="312"/>
      <c r="AG314" s="312"/>
      <c r="AH314" s="312"/>
      <c r="AI314" s="312"/>
      <c r="AJ314" s="312"/>
      <c r="AK314" s="312"/>
      <c r="AL314" s="156"/>
      <c r="AM314" s="156"/>
      <c r="AN314" s="137"/>
      <c r="AO314" s="137"/>
      <c r="AP314" s="137"/>
      <c r="AQ314" s="155"/>
      <c r="AR314" s="155"/>
      <c r="AS314" s="137"/>
      <c r="AT314" s="155"/>
      <c r="AU314" s="155"/>
      <c r="AV314" s="137"/>
      <c r="AW314" s="139"/>
      <c r="AX314" s="139"/>
      <c r="AY314" s="139"/>
      <c r="AZ314" s="139"/>
      <c r="BA314" s="137"/>
      <c r="BB314" s="137"/>
      <c r="BC314" s="137"/>
      <c r="BD314" s="137"/>
      <c r="BE314" s="137"/>
      <c r="BF314" s="155"/>
      <c r="BG314" s="155"/>
      <c r="BH314" s="138"/>
      <c r="BI314" s="155"/>
      <c r="BJ314" s="137"/>
      <c r="BK314" s="155"/>
      <c r="BL314" s="137"/>
      <c r="BM314" s="139"/>
      <c r="BN314" s="137"/>
      <c r="BO314" s="155"/>
      <c r="BP314" s="137"/>
      <c r="BQ314" s="156"/>
      <c r="BR314" s="162"/>
      <c r="BS314" s="158"/>
      <c r="BT314" s="156"/>
      <c r="BU314" s="137"/>
      <c r="BV314" s="155"/>
      <c r="BW314" s="133"/>
      <c r="BX314" s="137"/>
      <c r="BY314" s="137"/>
      <c r="BZ314" s="138"/>
      <c r="CA314" s="133"/>
      <c r="CB314" s="137"/>
      <c r="CC314" s="137"/>
      <c r="CD314" s="186"/>
      <c r="CE314" s="186"/>
      <c r="CF314" s="186"/>
      <c r="CG314" s="186"/>
      <c r="CH314" s="137"/>
      <c r="CI314" s="137"/>
      <c r="CJ314" s="137"/>
      <c r="CK314" s="138"/>
      <c r="CL314" s="137"/>
      <c r="CM314" s="137"/>
      <c r="CN314" s="186"/>
      <c r="CO314" s="137"/>
      <c r="CP314" s="137"/>
      <c r="CQ314" s="137"/>
      <c r="CR314" s="137"/>
      <c r="CS314" s="137"/>
      <c r="CT314" s="137"/>
      <c r="CU314" s="137"/>
      <c r="CV314" s="137"/>
      <c r="CW314" s="137"/>
      <c r="CX314" s="186"/>
      <c r="CY314" s="138"/>
      <c r="CZ314" s="137"/>
      <c r="DA314" s="137"/>
      <c r="DB314" s="186"/>
      <c r="DC314" s="187"/>
      <c r="DD314" s="137"/>
      <c r="DE314" s="137"/>
      <c r="DF314" s="137"/>
      <c r="DG314" s="137"/>
      <c r="DH314" s="137"/>
      <c r="DI314" s="137"/>
      <c r="DJ314" s="186"/>
      <c r="DK314" s="156"/>
      <c r="DL314" s="155"/>
      <c r="DM314" s="156"/>
      <c r="DN314" s="187"/>
      <c r="DO314" s="156"/>
      <c r="DP314" s="156"/>
      <c r="DQ314" s="156"/>
      <c r="DR314" s="133"/>
      <c r="DS314" s="186"/>
      <c r="DT314" s="133"/>
      <c r="DU314" s="133"/>
      <c r="DV314" s="133"/>
      <c r="DW314" s="133"/>
      <c r="DX314" s="186"/>
      <c r="DY314" s="138"/>
      <c r="DZ314" s="138"/>
      <c r="EA314" s="137"/>
      <c r="EB314" s="137"/>
      <c r="EC314" s="137"/>
      <c r="ED314" s="137"/>
      <c r="EE314" s="137"/>
      <c r="EF314" s="186"/>
      <c r="EG314" s="137"/>
      <c r="EH314" s="137"/>
      <c r="EI314" s="137"/>
      <c r="EJ314" s="137"/>
      <c r="EK314" s="137"/>
      <c r="EL314" s="137"/>
      <c r="EM314" s="137"/>
      <c r="EN314" s="137"/>
      <c r="EO314" s="137"/>
      <c r="EP314" s="137"/>
      <c r="EQ314" s="137"/>
      <c r="ER314" s="137"/>
      <c r="ES314" s="137"/>
      <c r="ET314" s="137"/>
      <c r="EU314" s="137"/>
      <c r="EV314" s="137"/>
      <c r="EW314" s="137"/>
      <c r="EX314" s="137"/>
      <c r="EY314" s="137"/>
      <c r="EZ314" s="137"/>
      <c r="FA314" s="137"/>
      <c r="FB314" s="186"/>
      <c r="FC314" s="137"/>
      <c r="FD314" s="137"/>
      <c r="FE314" s="137"/>
      <c r="FF314" s="137"/>
      <c r="FG314" s="137"/>
      <c r="FH314" s="190"/>
      <c r="FI314" s="190"/>
      <c r="FJ314" s="5"/>
      <c r="GZ314" s="5"/>
      <c r="HO314" s="5"/>
      <c r="HP314" s="121"/>
      <c r="HQ314" s="27"/>
      <c r="HR314" s="27"/>
      <c r="HS314" s="27"/>
      <c r="HT314" s="121"/>
      <c r="HU314" s="121"/>
      <c r="HV314" s="28"/>
      <c r="HW314" s="28"/>
      <c r="HX314" s="28"/>
      <c r="HY314" s="28"/>
      <c r="HZ314" s="28"/>
      <c r="IA314" s="28"/>
      <c r="IB314" s="28"/>
      <c r="IC314" s="28"/>
      <c r="ID314" s="28"/>
      <c r="IE314" s="25"/>
      <c r="IF314" s="28"/>
      <c r="IG314" s="29"/>
      <c r="IH314" s="25"/>
      <c r="II314" s="28"/>
      <c r="IJ314" s="25"/>
      <c r="IK314" s="25"/>
      <c r="IL314" s="25"/>
      <c r="IM314" s="25"/>
      <c r="IN314" s="28"/>
      <c r="IO314" s="25"/>
      <c r="IP314" s="294"/>
      <c r="IQ314" s="24"/>
      <c r="IR314" s="24"/>
      <c r="IS314" s="287"/>
      <c r="IT314" s="170"/>
      <c r="IU314" s="170"/>
      <c r="IV314" s="274"/>
      <c r="IW314" s="170"/>
      <c r="IX314" s="170"/>
      <c r="IY314"/>
      <c r="IZ314"/>
      <c r="JA314" s="170"/>
      <c r="JB314" s="170"/>
      <c r="JC314" s="170"/>
      <c r="JD314" s="170"/>
      <c r="JE314" s="170"/>
      <c r="JF314"/>
      <c r="JG314" s="170"/>
      <c r="JH314" s="170"/>
      <c r="JI314" s="170"/>
      <c r="JJ314" s="170"/>
      <c r="JK314"/>
      <c r="JL314"/>
      <c r="JM314" s="279"/>
      <c r="JN314"/>
      <c r="JO314"/>
      <c r="JP314"/>
      <c r="JQ314"/>
      <c r="JR314" s="170"/>
      <c r="JS314" s="170"/>
      <c r="JT314" s="170"/>
      <c r="JU314" s="170"/>
      <c r="JV314" s="170"/>
      <c r="JW314" s="170"/>
      <c r="JX314"/>
      <c r="JY314" s="170"/>
      <c r="JZ314" s="170"/>
      <c r="KA314" s="170"/>
      <c r="KB314" s="170"/>
      <c r="KC314" s="170"/>
      <c r="KD314" s="170"/>
      <c r="KE314"/>
    </row>
    <row r="315" spans="1:291" s="4" customFormat="1" x14ac:dyDescent="0.25">
      <c r="A315" s="311"/>
      <c r="B315" s="15"/>
      <c r="C315" s="17"/>
      <c r="D315" s="26"/>
      <c r="E315" s="90"/>
      <c r="F315" s="27"/>
      <c r="G315" s="94"/>
      <c r="H315" s="16"/>
      <c r="I315" s="377"/>
      <c r="J315" s="20"/>
      <c r="K315" s="100"/>
      <c r="L315" s="121"/>
      <c r="N315" s="19"/>
      <c r="O315" s="22"/>
      <c r="P315" s="16"/>
      <c r="Q315" s="121"/>
      <c r="R315" s="121"/>
      <c r="S315" s="121"/>
      <c r="T315" s="145"/>
      <c r="U315" s="130"/>
      <c r="V315" s="130"/>
      <c r="W315" s="130"/>
      <c r="X315" s="131"/>
      <c r="Y315" s="129"/>
      <c r="Z315" s="132"/>
      <c r="AA315" s="129"/>
      <c r="AB315" s="133"/>
      <c r="AC315" s="182"/>
      <c r="AD315" s="183"/>
      <c r="AE315" s="184"/>
      <c r="AF315" s="312"/>
      <c r="AG315" s="312"/>
      <c r="AH315" s="312"/>
      <c r="AI315" s="312"/>
      <c r="AJ315" s="312"/>
      <c r="AK315" s="312"/>
      <c r="AL315" s="156"/>
      <c r="AM315" s="156"/>
      <c r="AN315" s="137"/>
      <c r="AO315" s="137"/>
      <c r="AP315" s="137"/>
      <c r="AQ315" s="155"/>
      <c r="AR315" s="155"/>
      <c r="AS315" s="137"/>
      <c r="AT315" s="155"/>
      <c r="AU315" s="155"/>
      <c r="AV315" s="137"/>
      <c r="AW315" s="139"/>
      <c r="AX315" s="139"/>
      <c r="AY315" s="139"/>
      <c r="AZ315" s="139"/>
      <c r="BA315" s="137"/>
      <c r="BB315" s="137"/>
      <c r="BC315" s="137"/>
      <c r="BD315" s="137"/>
      <c r="BE315" s="137"/>
      <c r="BF315" s="155"/>
      <c r="BG315" s="155"/>
      <c r="BH315" s="138"/>
      <c r="BI315" s="155"/>
      <c r="BJ315" s="137"/>
      <c r="BK315" s="155"/>
      <c r="BL315" s="137"/>
      <c r="BM315" s="139"/>
      <c r="BN315" s="137"/>
      <c r="BO315" s="155"/>
      <c r="BP315" s="137"/>
      <c r="BQ315" s="156"/>
      <c r="BR315" s="162"/>
      <c r="BS315" s="158"/>
      <c r="BT315" s="156"/>
      <c r="BU315" s="137"/>
      <c r="BV315" s="155"/>
      <c r="BW315" s="133"/>
      <c r="BX315" s="137"/>
      <c r="BY315" s="137"/>
      <c r="BZ315" s="138"/>
      <c r="CA315" s="133"/>
      <c r="CB315" s="137"/>
      <c r="CC315" s="137"/>
      <c r="CD315" s="186"/>
      <c r="CE315" s="186"/>
      <c r="CF315" s="186"/>
      <c r="CG315" s="186"/>
      <c r="CH315" s="137"/>
      <c r="CI315" s="137"/>
      <c r="CJ315" s="137"/>
      <c r="CK315" s="138"/>
      <c r="CL315" s="137"/>
      <c r="CM315" s="137"/>
      <c r="CN315" s="186"/>
      <c r="CO315" s="137"/>
      <c r="CP315" s="137"/>
      <c r="CQ315" s="137"/>
      <c r="CR315" s="137"/>
      <c r="CS315" s="137"/>
      <c r="CT315" s="137"/>
      <c r="CU315" s="137"/>
      <c r="CV315" s="137"/>
      <c r="CW315" s="137"/>
      <c r="CX315" s="186"/>
      <c r="CY315" s="138"/>
      <c r="CZ315" s="137"/>
      <c r="DA315" s="137"/>
      <c r="DB315" s="186"/>
      <c r="DC315" s="187"/>
      <c r="DD315" s="137"/>
      <c r="DE315" s="137"/>
      <c r="DF315" s="137"/>
      <c r="DG315" s="137"/>
      <c r="DH315" s="137"/>
      <c r="DI315" s="137"/>
      <c r="DJ315" s="186"/>
      <c r="DK315" s="156"/>
      <c r="DL315" s="155"/>
      <c r="DM315" s="156"/>
      <c r="DN315" s="187"/>
      <c r="DO315" s="156"/>
      <c r="DP315" s="156"/>
      <c r="DQ315" s="156"/>
      <c r="DR315" s="133"/>
      <c r="DS315" s="186"/>
      <c r="DT315" s="133"/>
      <c r="DU315" s="133"/>
      <c r="DV315" s="133"/>
      <c r="DW315" s="133"/>
      <c r="DX315" s="186"/>
      <c r="DY315" s="138"/>
      <c r="DZ315" s="138"/>
      <c r="EA315" s="137"/>
      <c r="EB315" s="137"/>
      <c r="EC315" s="137"/>
      <c r="ED315" s="137"/>
      <c r="EE315" s="137"/>
      <c r="EF315" s="186"/>
      <c r="EG315" s="137"/>
      <c r="EH315" s="137"/>
      <c r="EI315" s="137"/>
      <c r="EJ315" s="137"/>
      <c r="EK315" s="137"/>
      <c r="EL315" s="137"/>
      <c r="EM315" s="137"/>
      <c r="EN315" s="137"/>
      <c r="EO315" s="137"/>
      <c r="EP315" s="137"/>
      <c r="EQ315" s="137"/>
      <c r="ER315" s="137"/>
      <c r="ES315" s="137"/>
      <c r="ET315" s="137"/>
      <c r="EU315" s="137"/>
      <c r="EV315" s="137"/>
      <c r="EW315" s="137"/>
      <c r="EX315" s="137"/>
      <c r="EY315" s="137"/>
      <c r="EZ315" s="137"/>
      <c r="FA315" s="137"/>
      <c r="FB315" s="186"/>
      <c r="FC315" s="137"/>
      <c r="FD315" s="137"/>
      <c r="FE315" s="137"/>
      <c r="FF315" s="137"/>
      <c r="FG315" s="137"/>
      <c r="FH315" s="190"/>
      <c r="FI315" s="190"/>
      <c r="FJ315" s="5"/>
      <c r="GZ315" s="5"/>
      <c r="HO315" s="5"/>
      <c r="HP315" s="121"/>
      <c r="HQ315" s="27"/>
      <c r="HR315" s="27"/>
      <c r="HS315" s="27"/>
      <c r="HT315" s="121"/>
      <c r="HU315" s="121"/>
      <c r="HV315" s="28"/>
      <c r="HW315" s="28"/>
      <c r="HX315" s="28"/>
      <c r="HY315" s="28"/>
      <c r="HZ315" s="28"/>
      <c r="IA315" s="28"/>
      <c r="IB315" s="28"/>
      <c r="IC315" s="28"/>
      <c r="ID315" s="28"/>
      <c r="IE315" s="25"/>
      <c r="IF315" s="28"/>
      <c r="IG315" s="29"/>
      <c r="IH315" s="25"/>
      <c r="II315" s="28"/>
      <c r="IJ315" s="25"/>
      <c r="IK315" s="25"/>
      <c r="IL315" s="25"/>
      <c r="IM315" s="25"/>
      <c r="IN315" s="28"/>
      <c r="IO315" s="25"/>
      <c r="IP315" s="294"/>
      <c r="IQ315" s="24"/>
      <c r="IR315" s="24"/>
      <c r="IS315" s="170"/>
      <c r="IT315" s="170"/>
      <c r="IU315" s="170"/>
      <c r="IV315" s="274"/>
      <c r="IW315" s="170"/>
      <c r="IX315" s="170"/>
      <c r="IY315" s="281"/>
      <c r="IZ315" s="281"/>
      <c r="JA315" s="170"/>
      <c r="JB315" s="170"/>
      <c r="JC315" s="170"/>
      <c r="JD315" s="170"/>
      <c r="JE315" s="170"/>
      <c r="JF315"/>
      <c r="JG315" s="170"/>
      <c r="JH315" s="170"/>
      <c r="JI315" s="170"/>
      <c r="JJ315" s="170"/>
      <c r="JK315"/>
      <c r="JL315"/>
      <c r="JM315" s="279"/>
      <c r="JN315"/>
      <c r="JO315"/>
      <c r="JP315"/>
      <c r="JQ315"/>
      <c r="JR315" s="170"/>
      <c r="JS315" s="170"/>
      <c r="JT315" s="170"/>
      <c r="JU315" s="170"/>
      <c r="JV315" s="170"/>
      <c r="JW315" s="170"/>
      <c r="JX315"/>
      <c r="JY315" s="170"/>
      <c r="JZ315" s="170"/>
      <c r="KA315" s="170"/>
      <c r="KB315" s="170"/>
      <c r="KC315" s="170"/>
      <c r="KD315" s="274"/>
      <c r="KE315"/>
    </row>
    <row r="316" spans="1:291" s="4" customFormat="1" x14ac:dyDescent="0.25">
      <c r="A316" s="311"/>
      <c r="B316" s="15" t="s">
        <v>1504</v>
      </c>
      <c r="C316" s="17" t="s">
        <v>440</v>
      </c>
      <c r="D316" s="26">
        <v>8156014482</v>
      </c>
      <c r="E316" s="88">
        <v>43256</v>
      </c>
      <c r="F316" s="27">
        <v>43363</v>
      </c>
      <c r="G316" s="94">
        <f>DATEDIF(E316, F316, "m")</f>
        <v>3</v>
      </c>
      <c r="H316" s="16">
        <v>1</v>
      </c>
      <c r="I316" s="377">
        <v>0</v>
      </c>
      <c r="J316" s="20">
        <v>43363</v>
      </c>
      <c r="K316" s="100">
        <f>DATEDIF(E316, J316, "m")</f>
        <v>3</v>
      </c>
      <c r="L316" s="121">
        <v>1</v>
      </c>
      <c r="M316" s="4" t="s">
        <v>441</v>
      </c>
      <c r="N316" s="19">
        <v>42.8</v>
      </c>
      <c r="O316" s="22"/>
      <c r="P316" s="16">
        <v>3</v>
      </c>
      <c r="Q316" s="11"/>
      <c r="R316" s="11"/>
      <c r="S316" s="11">
        <v>10</v>
      </c>
      <c r="T316" s="145"/>
      <c r="U316" s="130"/>
      <c r="V316" s="130"/>
      <c r="W316" s="130"/>
      <c r="X316" s="131"/>
      <c r="Y316" s="129"/>
      <c r="Z316" s="132"/>
      <c r="AA316" s="129"/>
      <c r="AB316" s="133"/>
      <c r="AC316" s="182"/>
      <c r="AD316" s="183"/>
      <c r="AE316" s="184"/>
      <c r="AF316" s="312"/>
      <c r="AG316" s="312"/>
      <c r="AH316" s="312"/>
      <c r="AI316" s="312"/>
      <c r="AJ316" s="312"/>
      <c r="AK316" s="312"/>
      <c r="AL316" s="156"/>
      <c r="AM316" s="156"/>
      <c r="AN316" s="137"/>
      <c r="AO316" s="137"/>
      <c r="AP316" s="137"/>
      <c r="AQ316" s="155"/>
      <c r="AR316" s="155"/>
      <c r="AS316" s="137"/>
      <c r="AT316" s="155"/>
      <c r="AU316" s="155"/>
      <c r="AV316" s="137"/>
      <c r="AW316" s="139"/>
      <c r="AX316" s="139"/>
      <c r="AY316" s="139"/>
      <c r="AZ316" s="139"/>
      <c r="BA316" s="137"/>
      <c r="BB316" s="137"/>
      <c r="BC316" s="137"/>
      <c r="BD316" s="137"/>
      <c r="BE316" s="137"/>
      <c r="BF316" s="155"/>
      <c r="BG316" s="155"/>
      <c r="BH316" s="138"/>
      <c r="BI316" s="155"/>
      <c r="BJ316" s="137"/>
      <c r="BK316" s="155"/>
      <c r="BL316" s="137"/>
      <c r="BM316" s="139"/>
      <c r="BN316" s="137"/>
      <c r="BO316" s="155"/>
      <c r="BP316" s="137"/>
      <c r="BQ316" s="156"/>
      <c r="BR316" s="162"/>
      <c r="BS316" s="158"/>
      <c r="BT316" s="156"/>
      <c r="BU316" s="137"/>
      <c r="BV316" s="155"/>
      <c r="BW316" s="133"/>
      <c r="BX316" s="137"/>
      <c r="BY316" s="137"/>
      <c r="BZ316" s="138"/>
      <c r="CA316" s="133"/>
      <c r="CB316" s="137"/>
      <c r="CC316" s="137"/>
      <c r="CD316" s="186"/>
      <c r="CE316" s="186"/>
      <c r="CF316" s="186"/>
      <c r="CG316" s="186"/>
      <c r="CH316" s="137"/>
      <c r="CI316" s="137"/>
      <c r="CJ316" s="137"/>
      <c r="CK316" s="138"/>
      <c r="CL316" s="137"/>
      <c r="CM316" s="137"/>
      <c r="CN316" s="186"/>
      <c r="CO316" s="137"/>
      <c r="CP316" s="137"/>
      <c r="CQ316" s="137"/>
      <c r="CR316" s="137"/>
      <c r="CS316" s="137"/>
      <c r="CT316" s="137"/>
      <c r="CU316" s="137"/>
      <c r="CV316" s="137"/>
      <c r="CW316" s="137"/>
      <c r="CX316" s="186"/>
      <c r="CY316" s="138"/>
      <c r="CZ316" s="137"/>
      <c r="DA316" s="137"/>
      <c r="DB316" s="186"/>
      <c r="DC316" s="187"/>
      <c r="DD316" s="137"/>
      <c r="DE316" s="137"/>
      <c r="DF316" s="137"/>
      <c r="DG316" s="137"/>
      <c r="DH316" s="137"/>
      <c r="DI316" s="137"/>
      <c r="DJ316" s="186"/>
      <c r="DK316" s="156"/>
      <c r="DL316" s="155"/>
      <c r="DM316" s="156"/>
      <c r="DN316" s="187"/>
      <c r="DO316" s="156"/>
      <c r="DP316" s="156"/>
      <c r="DQ316" s="156"/>
      <c r="DR316" s="133"/>
      <c r="DS316" s="186"/>
      <c r="DT316" s="133"/>
      <c r="DU316" s="133"/>
      <c r="DV316" s="133"/>
      <c r="DW316" s="133"/>
      <c r="DX316" s="186"/>
      <c r="DY316" s="138"/>
      <c r="DZ316" s="138"/>
      <c r="EA316" s="137"/>
      <c r="EB316" s="137"/>
      <c r="EC316" s="137"/>
      <c r="ED316" s="137"/>
      <c r="EE316" s="137"/>
      <c r="EF316" s="186"/>
      <c r="EG316" s="137"/>
      <c r="EH316" s="137"/>
      <c r="EI316" s="137"/>
      <c r="EJ316" s="137"/>
      <c r="EK316" s="137"/>
      <c r="EL316" s="137"/>
      <c r="EM316" s="137"/>
      <c r="EN316" s="137"/>
      <c r="EO316" s="137"/>
      <c r="EP316" s="137"/>
      <c r="EQ316" s="137"/>
      <c r="ER316" s="137"/>
      <c r="ES316" s="137"/>
      <c r="ET316" s="137"/>
      <c r="EU316" s="137"/>
      <c r="EV316" s="137"/>
      <c r="EW316" s="137"/>
      <c r="EX316" s="137"/>
      <c r="EY316" s="137"/>
      <c r="EZ316" s="137"/>
      <c r="FA316" s="137"/>
      <c r="FB316" s="186"/>
      <c r="FC316" s="137"/>
      <c r="FD316" s="137"/>
      <c r="FE316" s="137"/>
      <c r="FF316" s="137"/>
      <c r="FG316" s="137"/>
      <c r="FH316" s="190"/>
      <c r="FI316" s="190"/>
      <c r="FJ316" s="5"/>
      <c r="GZ316" s="5"/>
      <c r="HO316" s="5" t="s">
        <v>442</v>
      </c>
      <c r="HP316" s="121">
        <v>37</v>
      </c>
      <c r="HQ316" s="27">
        <v>43256</v>
      </c>
      <c r="HR316" s="27"/>
      <c r="HS316" s="27">
        <v>43363</v>
      </c>
      <c r="HT316" s="121">
        <v>3</v>
      </c>
      <c r="HU316" s="121">
        <v>1</v>
      </c>
      <c r="HV316" s="28">
        <v>0</v>
      </c>
      <c r="HW316" s="28">
        <v>0</v>
      </c>
      <c r="HX316" s="28">
        <v>0</v>
      </c>
      <c r="HY316" s="28">
        <v>1</v>
      </c>
      <c r="HZ316" s="28">
        <v>0</v>
      </c>
      <c r="IA316" s="28">
        <v>0</v>
      </c>
      <c r="IB316" s="28"/>
      <c r="IC316" s="28">
        <v>0</v>
      </c>
      <c r="ID316" s="28">
        <v>0</v>
      </c>
      <c r="IE316" s="25" t="s">
        <v>69</v>
      </c>
      <c r="IF316" s="28">
        <v>0</v>
      </c>
      <c r="IG316" s="29"/>
      <c r="IH316" s="25"/>
      <c r="II316" s="28">
        <v>0</v>
      </c>
      <c r="IJ316" s="25" t="s">
        <v>63</v>
      </c>
      <c r="IK316" s="25"/>
      <c r="IL316" s="25"/>
      <c r="IM316" s="25"/>
      <c r="IN316" s="28">
        <v>0</v>
      </c>
      <c r="IO316" s="25"/>
      <c r="IP316" s="294" t="s">
        <v>1504</v>
      </c>
      <c r="IQ316" s="24" t="s">
        <v>442</v>
      </c>
      <c r="IR316" s="24" t="s">
        <v>1073</v>
      </c>
      <c r="IS316" s="170" t="s">
        <v>1433</v>
      </c>
      <c r="IT316" s="170"/>
      <c r="IU316" s="170">
        <v>1</v>
      </c>
      <c r="IV316" s="274">
        <v>43256</v>
      </c>
      <c r="IW316" s="170">
        <v>1981</v>
      </c>
      <c r="IX316" s="170">
        <v>2018</v>
      </c>
      <c r="IY316"/>
      <c r="IZ316"/>
      <c r="JA316" s="170">
        <f>+IX316-IW316</f>
        <v>37</v>
      </c>
      <c r="JB316" s="170"/>
      <c r="JC316" s="170" t="s">
        <v>1407</v>
      </c>
      <c r="JD316" s="170"/>
      <c r="JE316" s="170">
        <v>1</v>
      </c>
      <c r="JF316" t="s">
        <v>1422</v>
      </c>
      <c r="JG316" s="170">
        <v>1</v>
      </c>
      <c r="JH316" s="170"/>
      <c r="JI316" s="170"/>
      <c r="JJ316" s="170"/>
      <c r="JK316" t="s">
        <v>1505</v>
      </c>
      <c r="JL316"/>
      <c r="JM316" s="279"/>
      <c r="JN316" t="s">
        <v>1411</v>
      </c>
      <c r="JO316" t="s">
        <v>1409</v>
      </c>
      <c r="JP316" t="s">
        <v>1419</v>
      </c>
      <c r="JQ316" t="s">
        <v>1420</v>
      </c>
      <c r="JR316" s="170">
        <v>0</v>
      </c>
      <c r="JS316" s="170">
        <v>1</v>
      </c>
      <c r="JT316" s="170">
        <v>0</v>
      </c>
      <c r="JU316" s="170">
        <v>4</v>
      </c>
      <c r="JV316" s="170">
        <v>0</v>
      </c>
      <c r="JW316" s="170">
        <v>1</v>
      </c>
      <c r="JX316" t="s">
        <v>810</v>
      </c>
      <c r="JY316" s="170">
        <v>1</v>
      </c>
      <c r="JZ316" s="170">
        <v>0</v>
      </c>
      <c r="KA316" s="170">
        <v>0</v>
      </c>
      <c r="KB316" s="170">
        <v>0</v>
      </c>
      <c r="KC316" s="170">
        <v>0</v>
      </c>
      <c r="KD316" s="170"/>
      <c r="KE316"/>
    </row>
    <row r="317" spans="1:291" s="4" customFormat="1" x14ac:dyDescent="0.25">
      <c r="A317" s="311"/>
      <c r="B317" s="15" t="s">
        <v>1504</v>
      </c>
      <c r="C317" s="17" t="s">
        <v>440</v>
      </c>
      <c r="D317" s="26">
        <v>8156014482</v>
      </c>
      <c r="E317" s="88">
        <v>43256</v>
      </c>
      <c r="F317" s="27">
        <v>43447</v>
      </c>
      <c r="G317" s="94">
        <f>DATEDIF(E317, F317, "m")</f>
        <v>6</v>
      </c>
      <c r="H317" s="16">
        <v>1</v>
      </c>
      <c r="I317" s="377">
        <v>0</v>
      </c>
      <c r="J317" s="20">
        <v>43447</v>
      </c>
      <c r="K317" s="100">
        <f>DATEDIF(E317, J317, "m")</f>
        <v>6</v>
      </c>
      <c r="L317" s="121">
        <v>2</v>
      </c>
      <c r="M317" s="4" t="s">
        <v>443</v>
      </c>
      <c r="N317" s="19">
        <v>32.200000000000003</v>
      </c>
      <c r="O317" s="22">
        <v>1</v>
      </c>
      <c r="P317" s="16">
        <v>3</v>
      </c>
      <c r="Q317" s="11"/>
      <c r="R317" s="11"/>
      <c r="S317" s="11">
        <v>10</v>
      </c>
      <c r="T317" s="145">
        <v>9958</v>
      </c>
      <c r="U317" s="130" t="s">
        <v>1276</v>
      </c>
      <c r="V317" s="130" t="s">
        <v>1276</v>
      </c>
      <c r="W317" s="130" t="s">
        <v>1073</v>
      </c>
      <c r="X317" s="131">
        <v>8156014482</v>
      </c>
      <c r="Y317" s="129">
        <f ca="1">ROUNDDOWN(YEARFRAC(DATE(IF(VALUE(LEFT(X317,2))&lt;VALUE(RIGHT(YEAR(TODAY()),2)),"20","19")&amp;LEFT(X317,2),IF(VALUE(MID(X317,3,1))&gt;4,MID(X317,3,2)-50,MID(X317,3,2)),MID(X317,5,2)),Z317,1),0)</f>
        <v>37</v>
      </c>
      <c r="Z317" s="132">
        <v>43447</v>
      </c>
      <c r="AA317" s="129">
        <v>1</v>
      </c>
      <c r="AB317" s="133">
        <v>0</v>
      </c>
      <c r="AC317" s="182" t="s">
        <v>53</v>
      </c>
      <c r="AD317" s="183" t="s">
        <v>1022</v>
      </c>
      <c r="AE317" s="184" t="s">
        <v>1071</v>
      </c>
      <c r="AF317" s="188">
        <v>8.8000000000000007</v>
      </c>
      <c r="AG317" s="189">
        <v>33.5</v>
      </c>
      <c r="AH317" s="185">
        <v>57.7</v>
      </c>
      <c r="AI317" s="185">
        <v>0</v>
      </c>
      <c r="AJ317" s="185">
        <v>0</v>
      </c>
      <c r="AK317" s="188">
        <v>2.39</v>
      </c>
      <c r="AL317" s="156">
        <v>16.399999999999999</v>
      </c>
      <c r="AM317" s="156">
        <v>44.8</v>
      </c>
      <c r="AN317" s="156">
        <v>15.7</v>
      </c>
      <c r="AO317" s="155">
        <v>84.3</v>
      </c>
      <c r="AP317" s="156">
        <v>0.18623962040332148</v>
      </c>
      <c r="AQ317" s="137">
        <v>3.32</v>
      </c>
      <c r="AR317" s="155">
        <v>33.5</v>
      </c>
      <c r="AS317" s="156">
        <v>0.31</v>
      </c>
      <c r="AT317" s="156">
        <v>2.41</v>
      </c>
      <c r="AU317" s="155">
        <v>62.8</v>
      </c>
      <c r="AV317" s="155">
        <v>24</v>
      </c>
      <c r="AW317" s="139" t="s">
        <v>1023</v>
      </c>
      <c r="AX317" s="139" t="s">
        <v>1023</v>
      </c>
      <c r="AY317" s="139" t="s">
        <v>1023</v>
      </c>
      <c r="AZ317" s="139" t="s">
        <v>1023</v>
      </c>
      <c r="BA317" s="137">
        <v>20.3</v>
      </c>
      <c r="BB317" s="155">
        <v>30.5</v>
      </c>
      <c r="BC317" s="156">
        <v>28.8</v>
      </c>
      <c r="BD317" s="155">
        <v>3.08</v>
      </c>
      <c r="BE317" s="137">
        <v>9.6</v>
      </c>
      <c r="BF317" s="137">
        <v>31.720000000000002</v>
      </c>
      <c r="BG317" s="137">
        <v>15.3</v>
      </c>
      <c r="BH317" s="159">
        <v>5137</v>
      </c>
      <c r="BI317" s="155">
        <v>41.7</v>
      </c>
      <c r="BJ317" s="137">
        <v>9.43</v>
      </c>
      <c r="BK317" s="155">
        <v>42</v>
      </c>
      <c r="BL317" s="137">
        <v>27.7</v>
      </c>
      <c r="BM317" s="139">
        <v>4.8000000000000001E-2</v>
      </c>
      <c r="BN317" s="137">
        <v>9.4</v>
      </c>
      <c r="BO317" s="156">
        <v>72.2</v>
      </c>
      <c r="BP317" s="155">
        <v>25</v>
      </c>
      <c r="BQ317" s="137">
        <v>2.79</v>
      </c>
      <c r="BR317" s="160">
        <v>7540</v>
      </c>
      <c r="BS317" s="138">
        <v>2644</v>
      </c>
      <c r="BT317" s="137">
        <v>51.2</v>
      </c>
      <c r="BU317" s="137">
        <v>8.74</v>
      </c>
      <c r="BV317" s="155">
        <v>72.900000000000006</v>
      </c>
      <c r="BW317" s="133">
        <v>2785</v>
      </c>
      <c r="BX317" s="155">
        <v>68.8</v>
      </c>
      <c r="BY317" s="155">
        <v>93.4</v>
      </c>
      <c r="BZ317" s="138">
        <v>2620</v>
      </c>
      <c r="CA317" s="162">
        <v>2987</v>
      </c>
      <c r="CB317" s="137">
        <v>0.1</v>
      </c>
      <c r="CC317" s="137">
        <v>5.2999999999999999E-2</v>
      </c>
      <c r="CD317" s="186" t="s">
        <v>1275</v>
      </c>
      <c r="CE317" s="186">
        <f>AL317+BN317+BV317+CC317+CB317</f>
        <v>98.852999999999994</v>
      </c>
      <c r="CF317" s="186" t="s">
        <v>1275</v>
      </c>
      <c r="CG317" s="186">
        <f>AM317+BI317+BE317+(DC317*100/AL317)+(CC317*100/AL317)</f>
        <v>96.469329268292682</v>
      </c>
      <c r="CH317" s="137" t="s">
        <v>1023</v>
      </c>
      <c r="CI317" s="137"/>
      <c r="CJ317" s="137"/>
      <c r="CK317" s="138"/>
      <c r="CL317" s="137"/>
      <c r="CM317" s="137"/>
      <c r="CN317" s="186" t="s">
        <v>1275</v>
      </c>
      <c r="CO317" s="137"/>
      <c r="CP317" s="137"/>
      <c r="CQ317" s="137"/>
      <c r="CR317" s="137"/>
      <c r="CS317" s="137"/>
      <c r="CT317" s="137"/>
      <c r="CU317" s="137"/>
      <c r="CV317" s="137"/>
      <c r="CW317" s="137">
        <v>12</v>
      </c>
      <c r="CX317" s="186" t="s">
        <v>1275</v>
      </c>
      <c r="CY317" s="138"/>
      <c r="CZ317" s="137" t="s">
        <v>1023</v>
      </c>
      <c r="DA317" s="137"/>
      <c r="DB317" s="186" t="s">
        <v>1275</v>
      </c>
      <c r="DC317" s="187">
        <v>7.5700000000000003E-3</v>
      </c>
      <c r="DD317" s="137" t="s">
        <v>1023</v>
      </c>
      <c r="DE317" s="155">
        <v>96.4</v>
      </c>
      <c r="DF317" s="155">
        <v>40.1</v>
      </c>
      <c r="DG317" s="137" t="s">
        <v>1023</v>
      </c>
      <c r="DH317" s="137" t="s">
        <v>1023</v>
      </c>
      <c r="DI317" s="137"/>
      <c r="DJ317" s="186" t="s">
        <v>1275</v>
      </c>
      <c r="DK317" s="137">
        <v>2.62</v>
      </c>
      <c r="DL317" s="137">
        <v>31.3</v>
      </c>
      <c r="DM317" s="137">
        <v>65.7</v>
      </c>
      <c r="DN317" s="139">
        <v>0.42</v>
      </c>
      <c r="DO317" s="156">
        <v>9.6300000000000008</v>
      </c>
      <c r="DP317" s="156"/>
      <c r="DQ317" s="156"/>
      <c r="DR317" s="133"/>
      <c r="DS317" s="186" t="s">
        <v>1275</v>
      </c>
      <c r="DT317" s="133">
        <v>3542</v>
      </c>
      <c r="DU317" s="133"/>
      <c r="DV317" s="133"/>
      <c r="DW317" s="133"/>
      <c r="DX317" s="186" t="s">
        <v>1275</v>
      </c>
      <c r="DY317" s="138">
        <f>AK317*AN317*AM317*AL317/1000</f>
        <v>27.568898559999997</v>
      </c>
      <c r="DZ317" s="138">
        <f>AK317*AM317*AO317*AL317/1000</f>
        <v>148.02918143999997</v>
      </c>
      <c r="EA317" s="137"/>
      <c r="EB317" s="137"/>
      <c r="EC317" s="137"/>
      <c r="ED317" s="137"/>
      <c r="EE317" s="137"/>
      <c r="EF317" s="186" t="s">
        <v>1275</v>
      </c>
      <c r="EG317" s="137" t="s">
        <v>1023</v>
      </c>
      <c r="EH317" s="137" t="s">
        <v>1023</v>
      </c>
      <c r="EI317" s="137" t="s">
        <v>1023</v>
      </c>
      <c r="EJ317" s="137" t="s">
        <v>1023</v>
      </c>
      <c r="EK317" s="137" t="s">
        <v>1023</v>
      </c>
      <c r="EL317" s="137" t="s">
        <v>1023</v>
      </c>
      <c r="EM317" s="137" t="s">
        <v>1023</v>
      </c>
      <c r="EN317" s="137" t="s">
        <v>1023</v>
      </c>
      <c r="EO317" s="137" t="s">
        <v>1023</v>
      </c>
      <c r="EP317" s="137" t="s">
        <v>1023</v>
      </c>
      <c r="EQ317" s="137" t="s">
        <v>1023</v>
      </c>
      <c r="ER317" s="137" t="s">
        <v>1023</v>
      </c>
      <c r="ES317" s="137" t="s">
        <v>1023</v>
      </c>
      <c r="ET317" s="137" t="s">
        <v>1023</v>
      </c>
      <c r="EU317" s="137" t="s">
        <v>1023</v>
      </c>
      <c r="EV317" s="137" t="s">
        <v>1023</v>
      </c>
      <c r="EW317" s="137" t="s">
        <v>1023</v>
      </c>
      <c r="EX317" s="137" t="s">
        <v>1023</v>
      </c>
      <c r="EY317" s="137" t="s">
        <v>1023</v>
      </c>
      <c r="EZ317" s="137" t="s">
        <v>1023</v>
      </c>
      <c r="FA317" s="137" t="s">
        <v>1023</v>
      </c>
      <c r="FB317" s="186" t="s">
        <v>1275</v>
      </c>
      <c r="FC317" s="137"/>
      <c r="FD317" s="137"/>
      <c r="FE317" s="137"/>
      <c r="FF317" s="137"/>
      <c r="FG317" s="137"/>
      <c r="FH317" s="190"/>
      <c r="FI317" s="190"/>
      <c r="FJ317" s="372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 s="371" t="s">
        <v>443</v>
      </c>
      <c r="HA317" s="369" t="s">
        <v>1732</v>
      </c>
      <c r="HB317" s="358">
        <v>0</v>
      </c>
      <c r="HC317" s="356">
        <v>2.0799999999999996</v>
      </c>
      <c r="HD317" s="356">
        <v>458.26</v>
      </c>
      <c r="HE317" s="356">
        <v>6.66</v>
      </c>
      <c r="HF317" s="356">
        <v>9.2099999999999991</v>
      </c>
      <c r="HG317" s="356">
        <v>149.99</v>
      </c>
      <c r="HH317" s="356">
        <v>14.26</v>
      </c>
      <c r="HI317" s="356">
        <v>9.4499999999999993</v>
      </c>
      <c r="HJ317" s="356">
        <v>1.79</v>
      </c>
      <c r="HK317" s="356">
        <v>4.1100000000000003</v>
      </c>
      <c r="HL317" s="356">
        <v>7.85</v>
      </c>
      <c r="HM317" s="356">
        <v>28.46</v>
      </c>
      <c r="HN317" s="357">
        <v>24.080000000000002</v>
      </c>
      <c r="HO317" s="5" t="s">
        <v>442</v>
      </c>
      <c r="HP317" s="121">
        <v>37</v>
      </c>
      <c r="HQ317" s="27">
        <v>43256</v>
      </c>
      <c r="HR317" s="27"/>
      <c r="HS317" s="27">
        <v>43447</v>
      </c>
      <c r="HT317" s="121">
        <v>6</v>
      </c>
      <c r="HU317" s="121">
        <v>1</v>
      </c>
      <c r="HV317" s="28">
        <v>0</v>
      </c>
      <c r="HW317" s="28">
        <v>0</v>
      </c>
      <c r="HX317" s="28">
        <v>0</v>
      </c>
      <c r="HY317" s="28">
        <v>1</v>
      </c>
      <c r="HZ317" s="28">
        <v>0</v>
      </c>
      <c r="IA317" s="28">
        <v>0</v>
      </c>
      <c r="IB317" s="28"/>
      <c r="IC317" s="28">
        <v>0</v>
      </c>
      <c r="ID317" s="28">
        <v>0</v>
      </c>
      <c r="IE317" s="25" t="s">
        <v>69</v>
      </c>
      <c r="IF317" s="28">
        <v>0</v>
      </c>
      <c r="IG317" s="29"/>
      <c r="IH317" s="25"/>
      <c r="II317" s="28">
        <v>1</v>
      </c>
      <c r="IJ317" s="25" t="s">
        <v>79</v>
      </c>
      <c r="IK317" s="25" t="s">
        <v>80</v>
      </c>
      <c r="IL317" s="25"/>
      <c r="IM317" s="25"/>
      <c r="IN317" s="28">
        <v>0</v>
      </c>
      <c r="IO317" s="25"/>
      <c r="IP317" s="294"/>
      <c r="IQ317" s="24"/>
      <c r="IR317" s="24"/>
      <c r="IS317" s="170"/>
      <c r="IT317" s="170"/>
      <c r="IU317" s="170"/>
      <c r="IV317" s="274"/>
      <c r="IW317" s="170"/>
      <c r="IX317" s="170"/>
      <c r="IY317"/>
      <c r="IZ317"/>
      <c r="JA317" s="170"/>
      <c r="JB317" s="170"/>
      <c r="JC317" s="170"/>
      <c r="JD317" s="170"/>
      <c r="JE317" s="170"/>
      <c r="JF317"/>
      <c r="JG317" s="170"/>
      <c r="JH317" s="170"/>
      <c r="JI317" s="170"/>
      <c r="JJ317" s="170"/>
      <c r="JK317"/>
      <c r="JL317"/>
      <c r="JM317" s="279"/>
      <c r="JN317"/>
      <c r="JO317"/>
      <c r="JP317"/>
      <c r="JQ317"/>
      <c r="JR317" s="170"/>
      <c r="JS317" s="170"/>
      <c r="JT317" s="170"/>
      <c r="JU317" s="170"/>
      <c r="JV317" s="170"/>
      <c r="JW317" s="170"/>
      <c r="JX317"/>
      <c r="JY317" s="170"/>
      <c r="JZ317" s="170"/>
      <c r="KA317" s="170"/>
      <c r="KB317" s="170"/>
      <c r="KC317" s="170"/>
      <c r="KD317" s="170"/>
      <c r="KE317"/>
    </row>
    <row r="318" spans="1:291" s="4" customFormat="1" x14ac:dyDescent="0.25">
      <c r="A318" s="311"/>
      <c r="B318" s="15" t="s">
        <v>1504</v>
      </c>
      <c r="C318" s="17" t="s">
        <v>440</v>
      </c>
      <c r="D318" s="26">
        <v>8156014482</v>
      </c>
      <c r="E318" s="88">
        <v>43256</v>
      </c>
      <c r="F318" s="27">
        <v>43636</v>
      </c>
      <c r="G318" s="94">
        <f>DATEDIF(E318, F318, "m")</f>
        <v>12</v>
      </c>
      <c r="H318" s="16">
        <v>1</v>
      </c>
      <c r="I318" s="377">
        <v>0</v>
      </c>
      <c r="J318" s="20">
        <v>43636</v>
      </c>
      <c r="K318" s="100">
        <f>DATEDIF(E318, J318, "m")</f>
        <v>12</v>
      </c>
      <c r="L318" s="121">
        <v>3</v>
      </c>
      <c r="M318" s="4" t="s">
        <v>444</v>
      </c>
      <c r="N318" s="19" t="s">
        <v>445</v>
      </c>
      <c r="O318" s="22"/>
      <c r="P318" s="16">
        <v>3</v>
      </c>
      <c r="Q318" s="11">
        <v>2</v>
      </c>
      <c r="R318" s="11"/>
      <c r="S318" s="11">
        <v>10</v>
      </c>
      <c r="T318" s="145"/>
      <c r="U318" s="130"/>
      <c r="V318" s="130"/>
      <c r="W318" s="130"/>
      <c r="X318" s="131"/>
      <c r="Y318" s="129"/>
      <c r="Z318" s="132"/>
      <c r="AA318" s="129"/>
      <c r="AB318" s="133"/>
      <c r="AC318" s="182"/>
      <c r="AD318" s="183"/>
      <c r="AE318" s="184"/>
      <c r="AF318" s="312"/>
      <c r="AG318" s="312"/>
      <c r="AH318" s="312"/>
      <c r="AI318" s="312"/>
      <c r="AJ318" s="312"/>
      <c r="AK318" s="312"/>
      <c r="AL318" s="156"/>
      <c r="AM318" s="156"/>
      <c r="AN318" s="137"/>
      <c r="AO318" s="137"/>
      <c r="AP318" s="137"/>
      <c r="AQ318" s="155"/>
      <c r="AR318" s="155"/>
      <c r="AS318" s="137"/>
      <c r="AT318" s="155"/>
      <c r="AU318" s="155"/>
      <c r="AV318" s="137"/>
      <c r="AW318" s="139"/>
      <c r="AX318" s="139"/>
      <c r="AY318" s="139"/>
      <c r="AZ318" s="139"/>
      <c r="BA318" s="137"/>
      <c r="BB318" s="137"/>
      <c r="BC318" s="137"/>
      <c r="BD318" s="137"/>
      <c r="BE318" s="137"/>
      <c r="BF318" s="155"/>
      <c r="BG318" s="155"/>
      <c r="BH318" s="138"/>
      <c r="BI318" s="155"/>
      <c r="BJ318" s="137"/>
      <c r="BK318" s="155"/>
      <c r="BL318" s="137"/>
      <c r="BM318" s="139"/>
      <c r="BN318" s="137"/>
      <c r="BO318" s="155"/>
      <c r="BP318" s="137"/>
      <c r="BQ318" s="156"/>
      <c r="BR318" s="162"/>
      <c r="BS318" s="158"/>
      <c r="BT318" s="156"/>
      <c r="BU318" s="137"/>
      <c r="BV318" s="155"/>
      <c r="BW318" s="133"/>
      <c r="BX318" s="137"/>
      <c r="BY318" s="137"/>
      <c r="BZ318" s="138"/>
      <c r="CA318" s="133"/>
      <c r="CB318" s="137"/>
      <c r="CC318" s="137"/>
      <c r="CD318" s="186"/>
      <c r="CE318" s="186"/>
      <c r="CF318" s="186"/>
      <c r="CG318" s="186"/>
      <c r="CH318" s="137"/>
      <c r="CI318" s="137"/>
      <c r="CJ318" s="137"/>
      <c r="CK318" s="138"/>
      <c r="CL318" s="137"/>
      <c r="CM318" s="137"/>
      <c r="CN318" s="186"/>
      <c r="CO318" s="137"/>
      <c r="CP318" s="137"/>
      <c r="CQ318" s="137"/>
      <c r="CR318" s="137"/>
      <c r="CS318" s="137"/>
      <c r="CT318" s="137"/>
      <c r="CU318" s="137"/>
      <c r="CV318" s="137"/>
      <c r="CW318" s="137"/>
      <c r="CX318" s="186"/>
      <c r="CY318" s="138"/>
      <c r="CZ318" s="137"/>
      <c r="DA318" s="137"/>
      <c r="DB318" s="186"/>
      <c r="DC318" s="187"/>
      <c r="DD318" s="137"/>
      <c r="DE318" s="137"/>
      <c r="DF318" s="137"/>
      <c r="DG318" s="137"/>
      <c r="DH318" s="137"/>
      <c r="DI318" s="137"/>
      <c r="DJ318" s="186"/>
      <c r="DK318" s="156"/>
      <c r="DL318" s="155"/>
      <c r="DM318" s="156"/>
      <c r="DN318" s="187"/>
      <c r="DO318" s="156"/>
      <c r="DP318" s="156"/>
      <c r="DQ318" s="156"/>
      <c r="DR318" s="133"/>
      <c r="DS318" s="186"/>
      <c r="DT318" s="133"/>
      <c r="DU318" s="133"/>
      <c r="DV318" s="133"/>
      <c r="DW318" s="133"/>
      <c r="DX318" s="186"/>
      <c r="DY318" s="138"/>
      <c r="DZ318" s="138"/>
      <c r="EA318" s="137"/>
      <c r="EB318" s="137"/>
      <c r="EC318" s="137"/>
      <c r="ED318" s="137"/>
      <c r="EE318" s="137"/>
      <c r="EF318" s="186"/>
      <c r="EG318" s="137"/>
      <c r="EH318" s="137"/>
      <c r="EI318" s="137"/>
      <c r="EJ318" s="137"/>
      <c r="EK318" s="137"/>
      <c r="EL318" s="137"/>
      <c r="EM318" s="137"/>
      <c r="EN318" s="137"/>
      <c r="EO318" s="137"/>
      <c r="EP318" s="137"/>
      <c r="EQ318" s="137"/>
      <c r="ER318" s="137"/>
      <c r="ES318" s="137"/>
      <c r="ET318" s="137"/>
      <c r="EU318" s="137"/>
      <c r="EV318" s="137"/>
      <c r="EW318" s="137"/>
      <c r="EX318" s="137"/>
      <c r="EY318" s="137"/>
      <c r="EZ318" s="137"/>
      <c r="FA318" s="137"/>
      <c r="FB318" s="186"/>
      <c r="FC318" s="137"/>
      <c r="FD318" s="137"/>
      <c r="FE318" s="137"/>
      <c r="FF318" s="137"/>
      <c r="FG318" s="137"/>
      <c r="FH318" s="190"/>
      <c r="FI318" s="190"/>
      <c r="FJ318" s="5"/>
      <c r="GZ318" s="371" t="s">
        <v>444</v>
      </c>
      <c r="HA318" s="369" t="s">
        <v>1733</v>
      </c>
      <c r="HB318" s="358">
        <v>0</v>
      </c>
      <c r="HC318" s="356">
        <v>2.63</v>
      </c>
      <c r="HD318" s="356">
        <v>89.77</v>
      </c>
      <c r="HE318" s="356">
        <v>5.52</v>
      </c>
      <c r="HF318" s="356">
        <v>10.02</v>
      </c>
      <c r="HG318" s="356">
        <v>179.2</v>
      </c>
      <c r="HH318" s="356">
        <v>28.99</v>
      </c>
      <c r="HI318" s="356">
        <v>8.02</v>
      </c>
      <c r="HJ318" s="356">
        <v>1.3</v>
      </c>
      <c r="HK318" s="356">
        <v>2.61</v>
      </c>
      <c r="HL318" s="356">
        <v>6.38</v>
      </c>
      <c r="HM318" s="356">
        <v>8.42</v>
      </c>
      <c r="HN318" s="357">
        <v>69.7</v>
      </c>
      <c r="HO318" s="5" t="s">
        <v>442</v>
      </c>
      <c r="HP318" s="121">
        <v>37</v>
      </c>
      <c r="HQ318" s="27">
        <v>43256</v>
      </c>
      <c r="HR318" s="27"/>
      <c r="HS318" s="27">
        <v>43636</v>
      </c>
      <c r="HT318" s="121">
        <v>12</v>
      </c>
      <c r="HU318" s="121">
        <v>1</v>
      </c>
      <c r="HV318" s="28">
        <v>0</v>
      </c>
      <c r="HW318" s="28">
        <v>0</v>
      </c>
      <c r="HX318" s="28">
        <v>0</v>
      </c>
      <c r="HY318" s="28">
        <v>1</v>
      </c>
      <c r="HZ318" s="28">
        <v>0</v>
      </c>
      <c r="IA318" s="28">
        <v>0</v>
      </c>
      <c r="IB318" s="28">
        <v>0</v>
      </c>
      <c r="IC318" s="28">
        <v>0</v>
      </c>
      <c r="ID318" s="28">
        <v>0</v>
      </c>
      <c r="IE318" s="25" t="s">
        <v>69</v>
      </c>
      <c r="IF318" s="28">
        <v>0</v>
      </c>
      <c r="IG318" s="29"/>
      <c r="IH318" s="25"/>
      <c r="II318" s="28">
        <v>0</v>
      </c>
      <c r="IJ318" s="25" t="s">
        <v>63</v>
      </c>
      <c r="IK318" s="25"/>
      <c r="IL318" s="25"/>
      <c r="IM318" s="25"/>
      <c r="IN318" s="28">
        <v>0</v>
      </c>
      <c r="IO318" s="25"/>
      <c r="IP318" s="294"/>
      <c r="IQ318" s="24"/>
      <c r="IR318" s="24"/>
      <c r="IS318" s="170"/>
      <c r="IT318" s="170"/>
      <c r="IU318" s="170"/>
      <c r="IV318" s="274"/>
      <c r="IW318" s="170"/>
      <c r="IX318" s="170"/>
      <c r="IY318"/>
      <c r="IZ318"/>
      <c r="JA318" s="170"/>
      <c r="JB318" s="170"/>
      <c r="JC318" s="170"/>
      <c r="JD318" s="170"/>
      <c r="JE318" s="170"/>
      <c r="JF318"/>
      <c r="JG318" s="170"/>
      <c r="JH318" s="170"/>
      <c r="JI318" s="170"/>
      <c r="JJ318" s="170"/>
      <c r="JK318"/>
      <c r="JL318"/>
      <c r="JM318" s="279"/>
      <c r="JN318"/>
      <c r="JO318"/>
      <c r="JP318"/>
      <c r="JQ318"/>
      <c r="JR318" s="170"/>
      <c r="JS318" s="170"/>
      <c r="JT318" s="170"/>
      <c r="JU318" s="170"/>
      <c r="JV318" s="170"/>
      <c r="JW318" s="170"/>
      <c r="JX318"/>
      <c r="JY318" s="170"/>
      <c r="JZ318" s="170"/>
      <c r="KA318" s="170"/>
      <c r="KB318" s="170"/>
      <c r="KC318" s="170"/>
      <c r="KD318" s="170"/>
      <c r="KE318"/>
    </row>
    <row r="319" spans="1:291" s="4" customFormat="1" x14ac:dyDescent="0.25">
      <c r="A319" s="311"/>
      <c r="B319" s="15" t="s">
        <v>1504</v>
      </c>
      <c r="C319" s="17" t="s">
        <v>440</v>
      </c>
      <c r="D319" s="26" t="s">
        <v>446</v>
      </c>
      <c r="E319" s="88">
        <v>43256</v>
      </c>
      <c r="F319" s="23"/>
      <c r="G319" s="94"/>
      <c r="H319" s="51"/>
      <c r="I319" s="377">
        <v>0</v>
      </c>
      <c r="J319" s="20">
        <v>44777</v>
      </c>
      <c r="K319" s="100">
        <f>DATEDIF(E319, J319, "m")</f>
        <v>49</v>
      </c>
      <c r="L319" s="121">
        <v>4</v>
      </c>
      <c r="M319" s="4" t="s">
        <v>447</v>
      </c>
      <c r="N319" s="19">
        <v>434</v>
      </c>
      <c r="O319" s="22">
        <v>4</v>
      </c>
      <c r="P319" s="16">
        <v>3</v>
      </c>
      <c r="Q319" s="11"/>
      <c r="R319" s="11"/>
      <c r="S319" s="11"/>
      <c r="T319" s="145">
        <v>17833</v>
      </c>
      <c r="U319" s="130">
        <v>10134</v>
      </c>
      <c r="V319" s="130" t="s">
        <v>442</v>
      </c>
      <c r="W319" s="130" t="s">
        <v>1073</v>
      </c>
      <c r="X319" s="129">
        <v>8156014482</v>
      </c>
      <c r="Y319" s="129">
        <f ca="1">ROUNDDOWN(YEARFRAC(DATE(IF(VALUE(LEFT(X319,2))&lt;VALUE(RIGHT(YEAR(TODAY()),2)),"20","19")&amp;LEFT(X319,2),IF(VALUE(MID(X319,3,1))&gt;4,MID(X319,3,2)-50,MID(X319,3,2)),MID(X319,5,2)),Z319,1),0)</f>
        <v>41</v>
      </c>
      <c r="Z319" s="132">
        <v>44777</v>
      </c>
      <c r="AA319" s="129">
        <v>2</v>
      </c>
      <c r="AB319" s="133">
        <f>DATEDIF(_xlfn.MINIFS(Z:Z,X:X,X319), Z319,  "m")</f>
        <v>43</v>
      </c>
      <c r="AC319" s="134" t="s">
        <v>198</v>
      </c>
      <c r="AD319" s="135" t="s">
        <v>1025</v>
      </c>
      <c r="AE319" s="136" t="s">
        <v>67</v>
      </c>
      <c r="AF319" s="198">
        <v>22.2</v>
      </c>
      <c r="AG319" s="198">
        <v>17.899999999999999</v>
      </c>
      <c r="AH319" s="198">
        <v>54.7</v>
      </c>
      <c r="AI319" s="198">
        <v>4.5999999999999996</v>
      </c>
      <c r="AJ319" s="198">
        <v>0.6</v>
      </c>
      <c r="AK319" s="198">
        <v>6.27</v>
      </c>
      <c r="AL319" s="133">
        <v>26</v>
      </c>
      <c r="AM319" s="137">
        <v>74.400000000000006</v>
      </c>
      <c r="AN319" s="137">
        <v>38.9</v>
      </c>
      <c r="AO319" s="137">
        <v>61.1</v>
      </c>
      <c r="AP319" s="137">
        <f>AN319/AO319</f>
        <v>0.63666121112929619</v>
      </c>
      <c r="AQ319" s="137">
        <v>7.37</v>
      </c>
      <c r="AR319" s="137">
        <v>1.69</v>
      </c>
      <c r="AS319" s="137">
        <v>2.39</v>
      </c>
      <c r="AT319" s="137">
        <v>2.65</v>
      </c>
      <c r="AU319" s="137">
        <v>9.15</v>
      </c>
      <c r="AV319" s="137">
        <v>22.4</v>
      </c>
      <c r="AW319" s="137">
        <v>21.9</v>
      </c>
      <c r="AX319" s="137">
        <v>43.7</v>
      </c>
      <c r="AY319" s="137">
        <v>33.799999999999997</v>
      </c>
      <c r="AZ319" s="137">
        <v>0.56000000000000005</v>
      </c>
      <c r="BA319" s="137">
        <v>22.1</v>
      </c>
      <c r="BB319" s="137">
        <v>32.4</v>
      </c>
      <c r="BC319" s="137">
        <v>68.099999999999994</v>
      </c>
      <c r="BD319" s="137">
        <v>4.88</v>
      </c>
      <c r="BE319" s="137">
        <v>5.0999999999999996</v>
      </c>
      <c r="BF319" s="137">
        <f>DL319+DN319</f>
        <v>54.78</v>
      </c>
      <c r="BG319" s="137">
        <v>29.4</v>
      </c>
      <c r="BH319" s="138">
        <v>2223</v>
      </c>
      <c r="BI319" s="137">
        <v>16.5</v>
      </c>
      <c r="BJ319" s="137">
        <v>4.4000000000000004</v>
      </c>
      <c r="BK319" s="137">
        <v>10.7</v>
      </c>
      <c r="BL319" s="137">
        <v>74.7</v>
      </c>
      <c r="BM319" s="139">
        <v>2.1000000000000001E-2</v>
      </c>
      <c r="BN319" s="137">
        <v>15.5</v>
      </c>
      <c r="BO319" s="137">
        <v>91.19</v>
      </c>
      <c r="BP319" s="137">
        <v>8.1</v>
      </c>
      <c r="BQ319" s="137">
        <v>0.72</v>
      </c>
      <c r="BR319" s="138">
        <v>8287</v>
      </c>
      <c r="BS319" s="138">
        <f>CY319/9</f>
        <v>3002.1111111111113</v>
      </c>
      <c r="BT319" s="137">
        <v>70.900000000000006</v>
      </c>
      <c r="BU319" s="137">
        <v>35.9</v>
      </c>
      <c r="BV319" s="137">
        <f>100-AL319-BN319-CB319-CC319</f>
        <v>52.55</v>
      </c>
      <c r="BW319" s="138">
        <v>1769</v>
      </c>
      <c r="BX319" s="137">
        <v>45.7</v>
      </c>
      <c r="BY319" s="137">
        <v>36.700000000000003</v>
      </c>
      <c r="BZ319" s="138">
        <v>5013</v>
      </c>
      <c r="CA319" s="138">
        <v>13047</v>
      </c>
      <c r="CB319" s="137">
        <v>5.0999999999999996</v>
      </c>
      <c r="CC319" s="137">
        <v>0.85</v>
      </c>
      <c r="CD319" s="186" t="s">
        <v>1275</v>
      </c>
      <c r="CE319" s="186">
        <f>AL319+BN319+BV319+CC319+CB319</f>
        <v>99.999999999999986</v>
      </c>
      <c r="CF319" s="186" t="s">
        <v>1275</v>
      </c>
      <c r="CG319" s="186">
        <f>AM319+BI319+BE319+(DC319*100/AL319)+(CC319*100/AL319)</f>
        <v>99.511538461538464</v>
      </c>
      <c r="CH319" s="137">
        <v>4.6100000000000003</v>
      </c>
      <c r="CI319" s="137">
        <f>CH319*100/AM319</f>
        <v>6.196236559139785</v>
      </c>
      <c r="CJ319" s="137">
        <v>24.9</v>
      </c>
      <c r="CK319" s="138">
        <f>CJ319*BI319*AL319*AK319/1000</f>
        <v>66.976766999999995</v>
      </c>
      <c r="CL319" s="137">
        <v>0.98</v>
      </c>
      <c r="CM319" s="137">
        <v>6.78</v>
      </c>
      <c r="CN319" s="186" t="s">
        <v>1275</v>
      </c>
      <c r="CO319" s="137">
        <v>0.55000000000000004</v>
      </c>
      <c r="CP319" s="137">
        <v>10.8</v>
      </c>
      <c r="CQ319" s="137">
        <v>17.3</v>
      </c>
      <c r="CR319" s="137">
        <v>27.6</v>
      </c>
      <c r="CS319" s="137">
        <v>23.3</v>
      </c>
      <c r="CT319" s="137">
        <v>31.8</v>
      </c>
      <c r="CU319" s="137">
        <v>71.099999999999994</v>
      </c>
      <c r="CV319" s="137">
        <v>27.8</v>
      </c>
      <c r="CW319" s="137"/>
      <c r="CX319" s="186" t="s">
        <v>1275</v>
      </c>
      <c r="CY319" s="133">
        <v>27019</v>
      </c>
      <c r="CZ319" s="137">
        <v>10</v>
      </c>
      <c r="DA319" s="137">
        <v>18.8</v>
      </c>
      <c r="DB319" s="186" t="s">
        <v>1275</v>
      </c>
      <c r="DC319" s="139">
        <v>6.3E-2</v>
      </c>
      <c r="DD319" s="138">
        <v>25422</v>
      </c>
      <c r="DE319" s="137">
        <v>15.1</v>
      </c>
      <c r="DF319" s="137">
        <v>44.6</v>
      </c>
      <c r="DG319" s="137">
        <v>1.82</v>
      </c>
      <c r="DH319" s="137">
        <f>DG319-CC319</f>
        <v>0.97000000000000008</v>
      </c>
      <c r="DI319" s="137">
        <v>27.1</v>
      </c>
      <c r="DJ319" s="186" t="s">
        <v>1275</v>
      </c>
      <c r="DK319" s="137">
        <v>0.56000000000000005</v>
      </c>
      <c r="DL319" s="137">
        <v>54.5</v>
      </c>
      <c r="DM319" s="137">
        <v>44.7</v>
      </c>
      <c r="DN319" s="137">
        <v>0.28000000000000003</v>
      </c>
      <c r="DO319" s="137">
        <v>14.1</v>
      </c>
      <c r="DP319" s="137">
        <v>99.4</v>
      </c>
      <c r="DQ319" s="138">
        <v>1456</v>
      </c>
      <c r="DR319" s="133"/>
      <c r="DS319" s="186" t="s">
        <v>1275</v>
      </c>
      <c r="DT319" s="133">
        <f>DU319*2</f>
        <v>5418</v>
      </c>
      <c r="DU319" s="138">
        <v>2709</v>
      </c>
      <c r="DV319" s="138">
        <v>2313</v>
      </c>
      <c r="DW319" s="138">
        <v>106</v>
      </c>
      <c r="DX319" s="186" t="s">
        <v>1275</v>
      </c>
      <c r="DY319" s="138">
        <f>AK319*AN319*AM319*AL319/1000</f>
        <v>471.80596320000001</v>
      </c>
      <c r="DZ319" s="138">
        <f>AK319*AM319*AO319*AL319/1000</f>
        <v>741.0628367999999</v>
      </c>
      <c r="EA319" s="137"/>
      <c r="EB319" s="137"/>
      <c r="EC319" s="137"/>
      <c r="ED319" s="137"/>
      <c r="EE319" s="137"/>
      <c r="EF319" s="186" t="s">
        <v>1275</v>
      </c>
      <c r="EG319" s="137" t="s">
        <v>1023</v>
      </c>
      <c r="EH319" s="137" t="s">
        <v>1023</v>
      </c>
      <c r="EI319" s="137" t="s">
        <v>1023</v>
      </c>
      <c r="EJ319" s="137" t="s">
        <v>1023</v>
      </c>
      <c r="EK319" s="137" t="s">
        <v>1023</v>
      </c>
      <c r="EL319" s="137" t="s">
        <v>1023</v>
      </c>
      <c r="EM319" s="137" t="s">
        <v>1023</v>
      </c>
      <c r="EN319" s="137" t="s">
        <v>1023</v>
      </c>
      <c r="EO319" s="137" t="s">
        <v>1023</v>
      </c>
      <c r="EP319" s="137" t="s">
        <v>1023</v>
      </c>
      <c r="EQ319" s="137" t="s">
        <v>1023</v>
      </c>
      <c r="ER319" s="137" t="s">
        <v>1023</v>
      </c>
      <c r="ES319" s="137" t="s">
        <v>1023</v>
      </c>
      <c r="ET319" s="137" t="s">
        <v>1023</v>
      </c>
      <c r="EU319" s="137" t="s">
        <v>1023</v>
      </c>
      <c r="EV319" s="137" t="s">
        <v>1023</v>
      </c>
      <c r="EW319" s="137" t="s">
        <v>1023</v>
      </c>
      <c r="EX319" s="137" t="s">
        <v>1023</v>
      </c>
      <c r="EY319" s="137" t="s">
        <v>1023</v>
      </c>
      <c r="EZ319" s="137" t="s">
        <v>1023</v>
      </c>
      <c r="FA319" s="137" t="s">
        <v>1023</v>
      </c>
      <c r="FB319" s="186" t="s">
        <v>1275</v>
      </c>
      <c r="FC319" s="137"/>
      <c r="FD319" s="137"/>
      <c r="FE319" s="137"/>
      <c r="FF319" s="137"/>
      <c r="FG319" s="137"/>
      <c r="FH319" s="190"/>
      <c r="FI319" s="190"/>
      <c r="FJ319" s="380" t="s">
        <v>447</v>
      </c>
      <c r="FK319" t="s">
        <v>1658</v>
      </c>
      <c r="FL319" t="s">
        <v>1667</v>
      </c>
      <c r="FM319" t="s">
        <v>1659</v>
      </c>
      <c r="FN319" t="s">
        <v>1665</v>
      </c>
      <c r="FO319" t="s">
        <v>1658</v>
      </c>
      <c r="FP319" t="s">
        <v>1659</v>
      </c>
      <c r="FQ319" t="s">
        <v>1665</v>
      </c>
      <c r="FR319" t="s">
        <v>1659</v>
      </c>
      <c r="FS319" t="s">
        <v>1659</v>
      </c>
      <c r="FT319" t="s">
        <v>86</v>
      </c>
      <c r="FU319" t="s">
        <v>33</v>
      </c>
      <c r="FV319" t="s">
        <v>33</v>
      </c>
      <c r="FW319" t="s">
        <v>86</v>
      </c>
      <c r="FX319" t="s">
        <v>1661</v>
      </c>
      <c r="FY319" t="s">
        <v>1661</v>
      </c>
      <c r="FZ319" t="s">
        <v>1658</v>
      </c>
      <c r="GA319" t="s">
        <v>33</v>
      </c>
      <c r="GB319" t="s">
        <v>1663</v>
      </c>
      <c r="GC319" t="s">
        <v>1660</v>
      </c>
      <c r="GD319" t="s">
        <v>33</v>
      </c>
      <c r="GE319" t="s">
        <v>1660</v>
      </c>
      <c r="GF319" t="s">
        <v>1665</v>
      </c>
      <c r="GG319" t="s">
        <v>1664</v>
      </c>
      <c r="GH319" t="s">
        <v>1663</v>
      </c>
      <c r="GI319" t="s">
        <v>1661</v>
      </c>
      <c r="GJ319" t="s">
        <v>1660</v>
      </c>
      <c r="GK319" t="s">
        <v>33</v>
      </c>
      <c r="GL319" t="s">
        <v>86</v>
      </c>
      <c r="GM319" t="s">
        <v>1663</v>
      </c>
      <c r="GN319" t="s">
        <v>1659</v>
      </c>
      <c r="GO319" t="s">
        <v>1658</v>
      </c>
      <c r="GP319" t="s">
        <v>1664</v>
      </c>
      <c r="GQ319" t="s">
        <v>33</v>
      </c>
      <c r="GR319" t="s">
        <v>1664</v>
      </c>
      <c r="GS319" t="s">
        <v>1659</v>
      </c>
      <c r="GT319" t="s">
        <v>1659</v>
      </c>
      <c r="GU319" t="s">
        <v>86</v>
      </c>
      <c r="GV319" t="s">
        <v>1662</v>
      </c>
      <c r="GW319" t="s">
        <v>1662</v>
      </c>
      <c r="GX319" t="s">
        <v>33</v>
      </c>
      <c r="GY319" t="s">
        <v>1660</v>
      </c>
      <c r="GZ319" s="5"/>
      <c r="HO319" s="5"/>
      <c r="HP319" s="17"/>
      <c r="HQ319" s="23"/>
      <c r="HR319" s="23"/>
      <c r="HS319" s="23"/>
      <c r="HT319" s="17"/>
      <c r="HU319" s="17"/>
      <c r="HV319" s="24"/>
      <c r="HW319" s="24"/>
      <c r="HX319" s="24"/>
      <c r="HY319" s="24"/>
      <c r="HZ319" s="24"/>
      <c r="IA319" s="24"/>
      <c r="IB319" s="24"/>
      <c r="IC319" s="24"/>
      <c r="ID319" s="24"/>
      <c r="IE319" s="24"/>
      <c r="IF319" s="24"/>
      <c r="IG319" s="24"/>
      <c r="IH319" s="24"/>
      <c r="II319" s="24"/>
      <c r="IJ319" s="24"/>
      <c r="IK319" s="24"/>
      <c r="IL319" s="24"/>
      <c r="IM319" s="24"/>
      <c r="IN319" s="25"/>
      <c r="IO319" s="25"/>
      <c r="IP319" s="294"/>
      <c r="IQ319" s="24"/>
      <c r="IR319" s="24"/>
      <c r="IS319" s="170"/>
      <c r="IT319" s="170"/>
      <c r="IU319" s="170"/>
      <c r="IV319" s="274"/>
      <c r="IW319" s="170"/>
      <c r="IX319" s="170"/>
      <c r="IY319"/>
      <c r="IZ319"/>
      <c r="JA319" s="170"/>
      <c r="JB319" s="170"/>
      <c r="JC319" s="170"/>
      <c r="JD319" s="170"/>
      <c r="JE319" s="170"/>
      <c r="JF319"/>
      <c r="JG319" s="170"/>
      <c r="JH319" s="170"/>
      <c r="JI319" s="170"/>
      <c r="JJ319" s="170"/>
      <c r="JK319"/>
      <c r="JL319"/>
      <c r="JM319" s="279"/>
      <c r="JN319"/>
      <c r="JO319"/>
      <c r="JP319"/>
      <c r="JQ319"/>
      <c r="JR319" s="170"/>
      <c r="JS319" s="170"/>
      <c r="JT319" s="170"/>
      <c r="JU319" s="170"/>
      <c r="JV319" s="170"/>
      <c r="JW319" s="170"/>
      <c r="JX319"/>
      <c r="JY319" s="170"/>
      <c r="JZ319" s="170"/>
      <c r="KA319" s="170"/>
      <c r="KB319" s="170"/>
      <c r="KC319" s="170"/>
      <c r="KD319" s="170"/>
      <c r="KE319"/>
    </row>
    <row r="320" spans="1:291" s="4" customFormat="1" x14ac:dyDescent="0.25">
      <c r="A320" s="311"/>
      <c r="B320" s="15" t="s">
        <v>1504</v>
      </c>
      <c r="C320" s="17" t="s">
        <v>440</v>
      </c>
      <c r="D320" s="26" t="s">
        <v>446</v>
      </c>
      <c r="E320" s="88">
        <v>43256</v>
      </c>
      <c r="F320" s="23"/>
      <c r="G320" s="94"/>
      <c r="H320" s="51"/>
      <c r="I320" s="377"/>
      <c r="J320" s="20">
        <v>45663</v>
      </c>
      <c r="K320" s="100">
        <f>DATEDIF(E320, J320, "m")</f>
        <v>79</v>
      </c>
      <c r="L320" s="121">
        <v>5</v>
      </c>
      <c r="M320" s="4" t="s">
        <v>1926</v>
      </c>
      <c r="N320" s="19"/>
      <c r="O320" s="22">
        <v>2</v>
      </c>
      <c r="P320" s="16">
        <v>3</v>
      </c>
      <c r="Q320" s="121"/>
      <c r="R320" s="121">
        <v>3</v>
      </c>
      <c r="S320" s="121"/>
      <c r="T320" s="342"/>
      <c r="U320" s="130"/>
      <c r="V320" s="130"/>
      <c r="W320" s="130"/>
      <c r="X320" s="129"/>
      <c r="Y320" s="129"/>
      <c r="Z320" s="132"/>
      <c r="AA320" s="129"/>
      <c r="AB320" s="133"/>
      <c r="AC320" s="134"/>
      <c r="AD320" s="135"/>
      <c r="AE320" s="136"/>
      <c r="AF320" s="204"/>
      <c r="AG320" s="204"/>
      <c r="AH320" s="204"/>
      <c r="AI320" s="204"/>
      <c r="AJ320" s="204"/>
      <c r="AK320" s="204"/>
      <c r="AL320" s="133"/>
      <c r="AM320" s="137"/>
      <c r="AN320" s="137"/>
      <c r="AO320" s="137"/>
      <c r="AP320" s="137"/>
      <c r="AQ320" s="137"/>
      <c r="AR320" s="137"/>
      <c r="AS320" s="137"/>
      <c r="AT320" s="137"/>
      <c r="AU320" s="137"/>
      <c r="AV320" s="137"/>
      <c r="AW320" s="137"/>
      <c r="AX320" s="137"/>
      <c r="AY320" s="137"/>
      <c r="AZ320" s="137"/>
      <c r="BA320" s="137"/>
      <c r="BB320" s="137"/>
      <c r="BC320" s="137"/>
      <c r="BD320" s="137"/>
      <c r="BE320" s="137"/>
      <c r="BF320" s="137"/>
      <c r="BG320" s="137"/>
      <c r="BH320" s="138"/>
      <c r="BI320" s="137"/>
      <c r="BJ320" s="137"/>
      <c r="BK320" s="137"/>
      <c r="BL320" s="137"/>
      <c r="BM320" s="139"/>
      <c r="BN320" s="137"/>
      <c r="BO320" s="137"/>
      <c r="BP320" s="137"/>
      <c r="BQ320" s="137"/>
      <c r="BR320" s="138"/>
      <c r="BS320" s="138"/>
      <c r="BT320" s="137"/>
      <c r="BU320" s="137"/>
      <c r="BV320" s="137"/>
      <c r="BW320" s="138"/>
      <c r="BX320" s="137"/>
      <c r="BY320" s="137"/>
      <c r="BZ320" s="138"/>
      <c r="CA320" s="138"/>
      <c r="CB320" s="137"/>
      <c r="CC320" s="137"/>
      <c r="CD320" s="186"/>
      <c r="CE320" s="186"/>
      <c r="CF320" s="186"/>
      <c r="CG320" s="186"/>
      <c r="CH320" s="137"/>
      <c r="CI320" s="137"/>
      <c r="CJ320" s="137"/>
      <c r="CK320" s="138"/>
      <c r="CL320" s="137"/>
      <c r="CM320" s="137"/>
      <c r="CN320" s="186"/>
      <c r="CO320" s="137"/>
      <c r="CP320" s="137"/>
      <c r="CQ320" s="137"/>
      <c r="CR320" s="137"/>
      <c r="CS320" s="137"/>
      <c r="CT320" s="137"/>
      <c r="CU320" s="137"/>
      <c r="CV320" s="137"/>
      <c r="CW320" s="137"/>
      <c r="CX320" s="186"/>
      <c r="CY320" s="133"/>
      <c r="CZ320" s="137"/>
      <c r="DA320" s="137"/>
      <c r="DB320" s="186"/>
      <c r="DC320" s="139"/>
      <c r="DD320" s="138"/>
      <c r="DE320" s="137"/>
      <c r="DF320" s="137"/>
      <c r="DG320" s="137"/>
      <c r="DH320" s="137"/>
      <c r="DI320" s="137"/>
      <c r="DJ320" s="186"/>
      <c r="DK320" s="137"/>
      <c r="DL320" s="137"/>
      <c r="DM320" s="137"/>
      <c r="DN320" s="137"/>
      <c r="DO320" s="137"/>
      <c r="DP320" s="137"/>
      <c r="DQ320" s="138"/>
      <c r="DR320" s="133"/>
      <c r="DS320" s="186"/>
      <c r="DT320" s="133"/>
      <c r="DU320" s="138"/>
      <c r="DV320" s="138"/>
      <c r="DW320" s="138"/>
      <c r="DX320" s="186"/>
      <c r="DY320" s="138"/>
      <c r="DZ320" s="138"/>
      <c r="EA320" s="137"/>
      <c r="EB320" s="137"/>
      <c r="EC320" s="137"/>
      <c r="ED320" s="137"/>
      <c r="EE320" s="137"/>
      <c r="EF320" s="186"/>
      <c r="EG320" s="137"/>
      <c r="EH320" s="137"/>
      <c r="EI320" s="137"/>
      <c r="EJ320" s="137"/>
      <c r="EK320" s="137"/>
      <c r="EL320" s="137"/>
      <c r="EM320" s="137"/>
      <c r="EN320" s="137"/>
      <c r="EO320" s="137"/>
      <c r="EP320" s="137"/>
      <c r="EQ320" s="137"/>
      <c r="ER320" s="137"/>
      <c r="ES320" s="137"/>
      <c r="ET320" s="137"/>
      <c r="EU320" s="137"/>
      <c r="EV320" s="137"/>
      <c r="EW320" s="137"/>
      <c r="EX320" s="137"/>
      <c r="EY320" s="137"/>
      <c r="EZ320" s="137"/>
      <c r="FA320" s="137"/>
      <c r="FB320" s="186"/>
      <c r="FC320" s="137"/>
      <c r="FD320" s="137"/>
      <c r="FE320" s="137"/>
      <c r="FF320" s="137"/>
      <c r="FG320" s="137"/>
      <c r="FH320" s="190"/>
      <c r="FI320" s="190"/>
      <c r="FJ320" s="38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 s="5"/>
      <c r="HO320" s="5"/>
      <c r="HP320" s="17"/>
      <c r="HQ320" s="23"/>
      <c r="HR320" s="23"/>
      <c r="HS320" s="23"/>
      <c r="HT320" s="17"/>
      <c r="HU320" s="17"/>
      <c r="HV320" s="24"/>
      <c r="HW320" s="24"/>
      <c r="HX320" s="24"/>
      <c r="HY320" s="24"/>
      <c r="HZ320" s="24"/>
      <c r="IA320" s="24"/>
      <c r="IB320" s="24"/>
      <c r="IC320" s="24"/>
      <c r="ID320" s="24"/>
      <c r="IE320" s="24"/>
      <c r="IF320" s="24"/>
      <c r="IG320" s="24"/>
      <c r="IH320" s="24"/>
      <c r="II320" s="24"/>
      <c r="IJ320" s="24"/>
      <c r="IK320" s="24"/>
      <c r="IL320" s="24"/>
      <c r="IM320" s="24"/>
      <c r="IN320" s="25"/>
      <c r="IO320" s="25"/>
      <c r="IP320" s="294"/>
      <c r="IQ320" s="24"/>
      <c r="IR320" s="24"/>
      <c r="IS320" s="170"/>
      <c r="IT320" s="170"/>
      <c r="IU320" s="170"/>
      <c r="IV320" s="274"/>
      <c r="IW320" s="170"/>
      <c r="IX320" s="170"/>
      <c r="IY320"/>
      <c r="IZ320"/>
      <c r="JA320" s="170"/>
      <c r="JB320" s="170"/>
      <c r="JC320" s="170"/>
      <c r="JD320" s="170"/>
      <c r="JE320" s="170"/>
      <c r="JF320"/>
      <c r="JG320" s="170"/>
      <c r="JH320" s="170"/>
      <c r="JI320" s="170"/>
      <c r="JJ320" s="170"/>
      <c r="JK320"/>
      <c r="JL320"/>
      <c r="JM320" s="279"/>
      <c r="JN320"/>
      <c r="JO320"/>
      <c r="JP320"/>
      <c r="JQ320"/>
      <c r="JR320" s="170"/>
      <c r="JS320" s="170"/>
      <c r="JT320" s="170"/>
      <c r="JU320" s="170"/>
      <c r="JV320" s="170"/>
      <c r="JW320" s="170"/>
      <c r="JX320"/>
      <c r="JY320" s="170"/>
      <c r="JZ320" s="170"/>
      <c r="KA320" s="170"/>
      <c r="KB320" s="170"/>
      <c r="KC320" s="170"/>
      <c r="KD320" s="170"/>
      <c r="KE320"/>
    </row>
    <row r="321" spans="1:291" s="4" customFormat="1" x14ac:dyDescent="0.25">
      <c r="A321" s="311"/>
      <c r="B321" s="15"/>
      <c r="C321" s="17"/>
      <c r="D321" s="26"/>
      <c r="E321" s="90"/>
      <c r="F321" s="23"/>
      <c r="G321" s="94"/>
      <c r="H321" s="51"/>
      <c r="I321" s="377"/>
      <c r="J321" s="20"/>
      <c r="K321" s="100"/>
      <c r="L321" s="85"/>
      <c r="N321" s="19"/>
      <c r="O321" s="22"/>
      <c r="P321" s="16"/>
      <c r="Q321" s="11"/>
      <c r="R321" s="11"/>
      <c r="S321" s="11"/>
      <c r="T321" s="5"/>
      <c r="FJ321" s="5"/>
      <c r="GZ321" s="5"/>
      <c r="HO321" s="5"/>
      <c r="HP321" s="17"/>
      <c r="HQ321" s="23"/>
      <c r="HR321" s="23"/>
      <c r="HS321" s="23"/>
      <c r="HT321" s="17"/>
      <c r="HU321" s="17"/>
      <c r="HV321" s="24"/>
      <c r="HW321" s="24"/>
      <c r="HX321" s="24"/>
      <c r="HY321" s="24"/>
      <c r="HZ321" s="24"/>
      <c r="IA321" s="24"/>
      <c r="IB321" s="24"/>
      <c r="IC321" s="24"/>
      <c r="ID321" s="24"/>
      <c r="IE321" s="24"/>
      <c r="IF321" s="24"/>
      <c r="IG321" s="24"/>
      <c r="IH321" s="24"/>
      <c r="II321" s="24"/>
      <c r="IJ321" s="24"/>
      <c r="IK321" s="24"/>
      <c r="IL321" s="24"/>
      <c r="IM321" s="24"/>
      <c r="IN321" s="25"/>
      <c r="IO321" s="25"/>
      <c r="IP321" s="294"/>
      <c r="IQ321" s="24"/>
      <c r="IR321" s="24"/>
      <c r="IS321" s="170"/>
      <c r="IT321" s="170"/>
      <c r="IU321" s="170"/>
      <c r="IV321" s="274"/>
      <c r="IW321" s="170"/>
      <c r="IX321" s="170"/>
      <c r="IY321"/>
      <c r="IZ321"/>
      <c r="JA321" s="170"/>
      <c r="JB321" s="170"/>
      <c r="JC321" s="170"/>
      <c r="JD321" s="170"/>
      <c r="JE321" s="170"/>
      <c r="JF321"/>
      <c r="JG321" s="170"/>
      <c r="JH321" s="170"/>
      <c r="JI321" s="170"/>
      <c r="JJ321" s="170"/>
      <c r="JK321"/>
      <c r="JL321"/>
      <c r="JM321" s="279"/>
      <c r="JN321"/>
      <c r="JO321"/>
      <c r="JP321"/>
      <c r="JQ321"/>
      <c r="JR321" s="170"/>
      <c r="JS321" s="170"/>
      <c r="JT321" s="170"/>
      <c r="JU321" s="170"/>
      <c r="JV321" s="170"/>
      <c r="JW321" s="170"/>
      <c r="JX321"/>
      <c r="JY321" s="170"/>
      <c r="JZ321" s="170"/>
      <c r="KA321" s="170"/>
      <c r="KB321" s="170"/>
      <c r="KC321" s="170"/>
      <c r="KD321" s="170"/>
      <c r="KE321"/>
    </row>
    <row r="322" spans="1:291" s="4" customFormat="1" ht="15" customHeight="1" x14ac:dyDescent="0.25">
      <c r="A322" s="311"/>
      <c r="B322" s="15" t="s">
        <v>1506</v>
      </c>
      <c r="C322" s="17" t="s">
        <v>448</v>
      </c>
      <c r="D322" s="26">
        <v>6411291128</v>
      </c>
      <c r="E322" s="89" t="s">
        <v>316</v>
      </c>
      <c r="F322" s="23"/>
      <c r="G322" s="94"/>
      <c r="H322" s="51"/>
      <c r="I322" s="377" t="s">
        <v>1023</v>
      </c>
      <c r="J322" s="20">
        <v>42817</v>
      </c>
      <c r="K322" s="100"/>
      <c r="L322" s="121">
        <v>1</v>
      </c>
      <c r="M322" s="4" t="s">
        <v>449</v>
      </c>
      <c r="N322" s="19">
        <v>136</v>
      </c>
      <c r="O322" s="22"/>
      <c r="P322" s="16">
        <v>3</v>
      </c>
      <c r="Q322" s="121">
        <v>4</v>
      </c>
      <c r="R322" s="11"/>
      <c r="S322" s="11"/>
      <c r="T322" s="5"/>
      <c r="FJ322" s="5"/>
      <c r="GZ322" s="5"/>
      <c r="HO322" s="5"/>
      <c r="HP322" s="17"/>
      <c r="HQ322" s="23"/>
      <c r="HR322" s="23"/>
      <c r="HS322" s="23"/>
      <c r="HT322" s="17"/>
      <c r="HU322" s="17"/>
      <c r="HV322" s="24"/>
      <c r="HW322" s="24"/>
      <c r="HX322" s="24"/>
      <c r="HY322" s="24"/>
      <c r="HZ322" s="24"/>
      <c r="IA322" s="24"/>
      <c r="IB322" s="24"/>
      <c r="IC322" s="24"/>
      <c r="ID322" s="24"/>
      <c r="IE322" s="24"/>
      <c r="IF322" s="24"/>
      <c r="IG322" s="24"/>
      <c r="IH322" s="24"/>
      <c r="II322" s="24"/>
      <c r="IJ322" s="24"/>
      <c r="IK322" s="24"/>
      <c r="IL322" s="24"/>
      <c r="IM322" s="24"/>
      <c r="IN322" s="25"/>
      <c r="IO322" s="25"/>
      <c r="IP322" s="294" t="s">
        <v>1506</v>
      </c>
      <c r="IQ322" s="24" t="s">
        <v>455</v>
      </c>
      <c r="IR322" s="24" t="s">
        <v>1074</v>
      </c>
      <c r="IS322" s="170" t="s">
        <v>55</v>
      </c>
      <c r="IT322" s="170">
        <v>1</v>
      </c>
      <c r="IU322" s="170"/>
      <c r="IV322" s="274">
        <v>44692</v>
      </c>
      <c r="IW322" s="170">
        <v>1964</v>
      </c>
      <c r="IX322" s="170">
        <v>2022</v>
      </c>
      <c r="IY322"/>
      <c r="IZ322"/>
      <c r="JA322" s="170">
        <v>58</v>
      </c>
      <c r="JB322" s="170"/>
      <c r="JC322" s="170" t="s">
        <v>1407</v>
      </c>
      <c r="JD322"/>
      <c r="JE322" s="170">
        <v>1</v>
      </c>
      <c r="JF322" s="276" t="s">
        <v>405</v>
      </c>
      <c r="JG322"/>
      <c r="JH322" s="170">
        <v>1</v>
      </c>
      <c r="JI322"/>
      <c r="JJ322"/>
      <c r="JK322"/>
      <c r="JL322"/>
      <c r="JM322" s="279"/>
      <c r="JN322" t="s">
        <v>1411</v>
      </c>
      <c r="JO322" t="s">
        <v>1411</v>
      </c>
      <c r="JP322" t="s">
        <v>1409</v>
      </c>
      <c r="JQ322" t="s">
        <v>1420</v>
      </c>
      <c r="JR322" s="170">
        <v>0</v>
      </c>
      <c r="JS322" s="170">
        <v>0</v>
      </c>
      <c r="JT322" s="170">
        <v>0</v>
      </c>
      <c r="JU322" s="282">
        <v>3</v>
      </c>
      <c r="JV322" s="170">
        <v>1</v>
      </c>
      <c r="JW322" s="170">
        <v>1</v>
      </c>
      <c r="JX322"/>
      <c r="JY322" s="170">
        <v>1</v>
      </c>
      <c r="JZ322" s="170">
        <v>1</v>
      </c>
      <c r="KA322" s="170">
        <v>1</v>
      </c>
      <c r="KB322" s="170">
        <v>0</v>
      </c>
      <c r="KC322" s="170">
        <v>0</v>
      </c>
      <c r="KD322" s="170"/>
      <c r="KE322"/>
    </row>
    <row r="323" spans="1:291" s="4" customFormat="1" x14ac:dyDescent="0.25">
      <c r="A323" s="311"/>
      <c r="B323" s="15" t="s">
        <v>1506</v>
      </c>
      <c r="C323" s="17" t="s">
        <v>448</v>
      </c>
      <c r="D323" s="26">
        <v>6411291128</v>
      </c>
      <c r="E323" s="90" t="s">
        <v>316</v>
      </c>
      <c r="F323" s="23"/>
      <c r="G323" s="94"/>
      <c r="H323" s="51"/>
      <c r="I323" s="377" t="s">
        <v>1023</v>
      </c>
      <c r="J323" s="20">
        <v>43496</v>
      </c>
      <c r="K323" s="100"/>
      <c r="L323" s="121">
        <v>2</v>
      </c>
      <c r="M323" s="4" t="s">
        <v>450</v>
      </c>
      <c r="N323" s="19"/>
      <c r="O323" s="22"/>
      <c r="P323" s="16">
        <v>3</v>
      </c>
      <c r="Q323" s="11">
        <v>4</v>
      </c>
      <c r="R323" s="11"/>
      <c r="S323" s="11"/>
      <c r="T323" s="5"/>
      <c r="FJ323" s="5"/>
      <c r="GZ323" s="5"/>
      <c r="HO323" s="5"/>
      <c r="HP323" s="17"/>
      <c r="HQ323" s="23"/>
      <c r="HR323" s="23"/>
      <c r="HS323" s="23"/>
      <c r="HT323" s="17"/>
      <c r="HU323" s="17"/>
      <c r="HV323" s="24"/>
      <c r="HW323" s="24"/>
      <c r="HX323" s="24"/>
      <c r="HY323" s="24"/>
      <c r="HZ323" s="24"/>
      <c r="IA323" s="24"/>
      <c r="IB323" s="24"/>
      <c r="IC323" s="24"/>
      <c r="ID323" s="24"/>
      <c r="IE323" s="24"/>
      <c r="IF323" s="24"/>
      <c r="IG323" s="24"/>
      <c r="IH323" s="24"/>
      <c r="II323" s="24"/>
      <c r="IJ323" s="24"/>
      <c r="IK323" s="24"/>
      <c r="IL323" s="24"/>
      <c r="IM323" s="24"/>
      <c r="IN323" s="25"/>
      <c r="IO323" s="25"/>
      <c r="IP323" s="294"/>
      <c r="IQ323" s="24"/>
      <c r="IR323" s="24"/>
      <c r="IS323" s="170"/>
      <c r="IT323" s="170"/>
      <c r="IU323" s="170"/>
      <c r="IV323" s="274"/>
      <c r="IW323" s="170"/>
      <c r="IX323" s="170"/>
      <c r="IY323"/>
      <c r="IZ323"/>
      <c r="JA323" s="170"/>
      <c r="JB323" s="170"/>
      <c r="JC323" s="170"/>
      <c r="JD323"/>
      <c r="JE323" s="170"/>
      <c r="JF323" s="276"/>
      <c r="JG323"/>
      <c r="JH323" s="170"/>
      <c r="JI323"/>
      <c r="JJ323"/>
      <c r="JK323"/>
      <c r="JL323"/>
      <c r="JM323" s="279"/>
      <c r="JN323"/>
      <c r="JO323"/>
      <c r="JP323"/>
      <c r="JQ323"/>
      <c r="JR323" s="170"/>
      <c r="JS323" s="170"/>
      <c r="JT323" s="170"/>
      <c r="JU323" s="282"/>
      <c r="JV323" s="170"/>
      <c r="JW323" s="170"/>
      <c r="JX323"/>
      <c r="JY323" s="170"/>
      <c r="JZ323" s="170"/>
      <c r="KA323" s="170"/>
      <c r="KB323" s="170"/>
      <c r="KC323" s="170"/>
      <c r="KD323" s="170"/>
      <c r="KE323"/>
    </row>
    <row r="324" spans="1:291" s="4" customFormat="1" x14ac:dyDescent="0.25">
      <c r="A324" s="311"/>
      <c r="B324" s="15" t="s">
        <v>1506</v>
      </c>
      <c r="C324" s="17" t="s">
        <v>448</v>
      </c>
      <c r="D324" s="26" t="s">
        <v>451</v>
      </c>
      <c r="E324" s="88">
        <v>44692</v>
      </c>
      <c r="F324" s="23"/>
      <c r="G324" s="94"/>
      <c r="H324" s="51"/>
      <c r="I324" s="377">
        <v>0</v>
      </c>
      <c r="J324" s="20">
        <v>44753</v>
      </c>
      <c r="K324" s="100">
        <f>DATEDIF(E324, J324, "m")</f>
        <v>2</v>
      </c>
      <c r="L324" s="121">
        <v>3</v>
      </c>
      <c r="M324" s="4" t="s">
        <v>452</v>
      </c>
      <c r="N324" s="19">
        <v>273</v>
      </c>
      <c r="O324" s="22">
        <v>4</v>
      </c>
      <c r="P324" s="16">
        <v>3</v>
      </c>
      <c r="Q324" s="11"/>
      <c r="R324" s="11"/>
      <c r="S324" s="11"/>
      <c r="T324" s="145">
        <v>17711</v>
      </c>
      <c r="U324" s="130">
        <v>10124</v>
      </c>
      <c r="V324" s="130" t="s">
        <v>455</v>
      </c>
      <c r="W324" s="130" t="s">
        <v>1074</v>
      </c>
      <c r="X324" s="129">
        <v>6411291128</v>
      </c>
      <c r="Y324" s="129">
        <f ca="1">ROUNDDOWN(YEARFRAC(DATE(IF(VALUE(LEFT(X324,2))&lt;VALUE(RIGHT(YEAR(TODAY()),2)),"20","19")&amp;LEFT(X324,2),IF(VALUE(MID(X324,3,1))&gt;4,MID(X324,3,2)-50,MID(X324,3,2)),MID(X324,5,2)),Z324,1),0)</f>
        <v>57</v>
      </c>
      <c r="Z324" s="132">
        <v>44753</v>
      </c>
      <c r="AA324" s="129" t="e">
        <f>COUNTIFS(#REF!,X324)</f>
        <v>#REF!</v>
      </c>
      <c r="AB324" s="133">
        <f>DATEDIF(_xlfn.MINIFS(Z:Z,X:X,X324), Z324,  "m")</f>
        <v>0</v>
      </c>
      <c r="AC324" s="134" t="s">
        <v>53</v>
      </c>
      <c r="AD324" s="135" t="s">
        <v>1025</v>
      </c>
      <c r="AE324" s="136" t="s">
        <v>136</v>
      </c>
      <c r="AF324" s="198">
        <v>20.5</v>
      </c>
      <c r="AG324" s="198">
        <v>5.6</v>
      </c>
      <c r="AH324" s="198">
        <v>72.5</v>
      </c>
      <c r="AI324" s="198">
        <v>0.4</v>
      </c>
      <c r="AJ324" s="198">
        <v>1</v>
      </c>
      <c r="AK324" s="199">
        <v>5.16</v>
      </c>
      <c r="AL324" s="133">
        <v>23.4</v>
      </c>
      <c r="AM324" s="137">
        <v>68.900000000000006</v>
      </c>
      <c r="AN324" s="137">
        <v>82.8</v>
      </c>
      <c r="AO324" s="137">
        <v>17.2</v>
      </c>
      <c r="AP324" s="137">
        <f>AN324/AO324</f>
        <v>4.8139534883720927</v>
      </c>
      <c r="AQ324" s="137">
        <v>0.73</v>
      </c>
      <c r="AR324" s="137">
        <v>1.64</v>
      </c>
      <c r="AS324" s="137">
        <v>1.98</v>
      </c>
      <c r="AT324" s="137">
        <v>1.27</v>
      </c>
      <c r="AU324" s="137">
        <v>10.1</v>
      </c>
      <c r="AV324" s="137">
        <v>17.5</v>
      </c>
      <c r="AW324" s="137">
        <v>29.6</v>
      </c>
      <c r="AX324" s="137">
        <v>21.1</v>
      </c>
      <c r="AY324" s="137">
        <v>25.6</v>
      </c>
      <c r="AZ324" s="137">
        <v>23.7</v>
      </c>
      <c r="BA324" s="137">
        <v>25.7</v>
      </c>
      <c r="BB324" s="137">
        <v>12.8</v>
      </c>
      <c r="BC324" s="137">
        <v>39.6</v>
      </c>
      <c r="BD324" s="137">
        <v>0.55000000000000004</v>
      </c>
      <c r="BE324" s="137">
        <v>14.2</v>
      </c>
      <c r="BF324" s="137">
        <f>DL324+DN324</f>
        <v>8.7799999999999994</v>
      </c>
      <c r="BG324" s="137">
        <v>6.24</v>
      </c>
      <c r="BH324" s="138">
        <v>1863</v>
      </c>
      <c r="BI324" s="137">
        <v>13.4</v>
      </c>
      <c r="BJ324" s="137">
        <v>3.41</v>
      </c>
      <c r="BK324" s="137">
        <v>21.7</v>
      </c>
      <c r="BL324" s="137">
        <v>69.400000000000006</v>
      </c>
      <c r="BM324" s="139">
        <v>6.0999999999999999E-2</v>
      </c>
      <c r="BN324" s="137">
        <v>3.1</v>
      </c>
      <c r="BO324" s="137">
        <v>92.9</v>
      </c>
      <c r="BP324" s="137">
        <v>3.83</v>
      </c>
      <c r="BQ324" s="137">
        <v>3.26</v>
      </c>
      <c r="BR324" s="138">
        <v>3686</v>
      </c>
      <c r="BS324" s="138">
        <f>CY324/9</f>
        <v>1912.6666666666667</v>
      </c>
      <c r="BT324" s="137">
        <v>64.099999999999994</v>
      </c>
      <c r="BU324" s="137">
        <v>22.4</v>
      </c>
      <c r="BV324" s="137">
        <f>100-AL324-BN324-CB324-CC324</f>
        <v>71.94</v>
      </c>
      <c r="BW324" s="138">
        <v>1915</v>
      </c>
      <c r="BX324" s="137">
        <v>56.4</v>
      </c>
      <c r="BY324" s="137">
        <v>28.1</v>
      </c>
      <c r="BZ324" s="138">
        <v>2987</v>
      </c>
      <c r="CA324" s="138">
        <v>7075.8333333333339</v>
      </c>
      <c r="CB324" s="137">
        <v>0.36</v>
      </c>
      <c r="CC324" s="137">
        <v>1.2</v>
      </c>
      <c r="CD324" s="186" t="s">
        <v>1275</v>
      </c>
      <c r="CE324" s="186">
        <f>AL324+BN324+BV324+CC324+CB324</f>
        <v>100</v>
      </c>
      <c r="CF324" s="186" t="s">
        <v>1275</v>
      </c>
      <c r="CG324" s="186">
        <f>AM324+BI324+BE324+(DC324*100/AL324)+(CC324*100/AL324)</f>
        <v>101.64358974358976</v>
      </c>
      <c r="CH324" s="137">
        <v>3.88</v>
      </c>
      <c r="CI324" s="137">
        <f>CH324*100/AM324</f>
        <v>5.631349782293178</v>
      </c>
      <c r="CJ324" s="137">
        <v>17.8</v>
      </c>
      <c r="CK324" s="138">
        <f>CJ324*BI324*AL324*AK324/1000</f>
        <v>28.799858879999999</v>
      </c>
      <c r="CL324" s="137">
        <v>1.47</v>
      </c>
      <c r="CM324" s="137">
        <v>7.89</v>
      </c>
      <c r="CN324" s="186" t="s">
        <v>1275</v>
      </c>
      <c r="CO324" s="137">
        <v>0.61</v>
      </c>
      <c r="CP324" s="137">
        <v>0.8</v>
      </c>
      <c r="CQ324" s="137">
        <v>7.68</v>
      </c>
      <c r="CR324" s="137">
        <v>67.3</v>
      </c>
      <c r="CS324" s="137">
        <v>14.4</v>
      </c>
      <c r="CT324" s="137">
        <v>10.6</v>
      </c>
      <c r="CU324" s="137">
        <v>26.1</v>
      </c>
      <c r="CV324" s="137">
        <v>0.57999999999999996</v>
      </c>
      <c r="CW324" s="137"/>
      <c r="CX324" s="186" t="s">
        <v>1275</v>
      </c>
      <c r="CY324" s="133">
        <v>17214</v>
      </c>
      <c r="CZ324" s="137">
        <v>0.61</v>
      </c>
      <c r="DA324" s="137">
        <v>13.7</v>
      </c>
      <c r="DB324" s="186" t="s">
        <v>1275</v>
      </c>
      <c r="DC324" s="139">
        <v>3.5999999999999999E-3</v>
      </c>
      <c r="DD324" s="138">
        <v>26129</v>
      </c>
      <c r="DE324" s="137">
        <v>31.8</v>
      </c>
      <c r="DF324" s="137">
        <v>32.6</v>
      </c>
      <c r="DG324" s="137">
        <v>1.42</v>
      </c>
      <c r="DH324" s="137">
        <f>DG324-CC324</f>
        <v>0.21999999999999997</v>
      </c>
      <c r="DI324" s="137">
        <v>28.8</v>
      </c>
      <c r="DJ324" s="186" t="s">
        <v>1275</v>
      </c>
      <c r="DK324" s="137">
        <v>1.33</v>
      </c>
      <c r="DL324" s="137">
        <v>8.7799999999999994</v>
      </c>
      <c r="DM324" s="137">
        <v>89.9</v>
      </c>
      <c r="DN324" s="137">
        <v>0</v>
      </c>
      <c r="DO324" s="137">
        <v>30.7</v>
      </c>
      <c r="DP324" s="137">
        <v>77.3</v>
      </c>
      <c r="DQ324" s="138" t="s">
        <v>1023</v>
      </c>
      <c r="DR324" s="133"/>
      <c r="DS324" s="186" t="s">
        <v>1275</v>
      </c>
      <c r="DT324" s="133">
        <f>DU324*2</f>
        <v>7150</v>
      </c>
      <c r="DU324" s="138">
        <v>3575</v>
      </c>
      <c r="DV324" s="138">
        <v>430</v>
      </c>
      <c r="DW324" s="138">
        <v>79.599999999999994</v>
      </c>
      <c r="DX324" s="186" t="s">
        <v>1275</v>
      </c>
      <c r="DY324" s="138">
        <f>AK324*AN324*AM324*AL324/1000</f>
        <v>688.83486048000009</v>
      </c>
      <c r="DZ324" s="138">
        <f>AK324*AM324*AO324*AL324/1000</f>
        <v>143.09129952000001</v>
      </c>
      <c r="EA324" s="137"/>
      <c r="EB324" s="137"/>
      <c r="EC324" s="137"/>
      <c r="ED324" s="137"/>
      <c r="EE324" s="137"/>
      <c r="EF324" s="186" t="s">
        <v>1275</v>
      </c>
      <c r="EG324" s="137" t="s">
        <v>1023</v>
      </c>
      <c r="EH324" s="137" t="s">
        <v>1023</v>
      </c>
      <c r="EI324" s="137" t="s">
        <v>1023</v>
      </c>
      <c r="EJ324" s="137" t="s">
        <v>1023</v>
      </c>
      <c r="EK324" s="137" t="s">
        <v>1023</v>
      </c>
      <c r="EL324" s="137" t="s">
        <v>1023</v>
      </c>
      <c r="EM324" s="137" t="s">
        <v>1023</v>
      </c>
      <c r="EN324" s="137" t="s">
        <v>1023</v>
      </c>
      <c r="EO324" s="137" t="s">
        <v>1023</v>
      </c>
      <c r="EP324" s="137" t="s">
        <v>1023</v>
      </c>
      <c r="EQ324" s="137" t="s">
        <v>1023</v>
      </c>
      <c r="ER324" s="137" t="s">
        <v>1023</v>
      </c>
      <c r="ES324" s="137" t="s">
        <v>1023</v>
      </c>
      <c r="ET324" s="137" t="s">
        <v>1023</v>
      </c>
      <c r="EU324" s="137" t="s">
        <v>1023</v>
      </c>
      <c r="EV324" s="137" t="s">
        <v>1023</v>
      </c>
      <c r="EW324" s="137" t="s">
        <v>1023</v>
      </c>
      <c r="EX324" s="137" t="s">
        <v>1023</v>
      </c>
      <c r="EY324" s="137" t="s">
        <v>1023</v>
      </c>
      <c r="EZ324" s="137" t="s">
        <v>1023</v>
      </c>
      <c r="FA324" s="137" t="s">
        <v>1023</v>
      </c>
      <c r="FB324" s="186" t="s">
        <v>1275</v>
      </c>
      <c r="FC324" s="137"/>
      <c r="FD324" s="137"/>
      <c r="FE324" s="137"/>
      <c r="FF324" s="137"/>
      <c r="FG324" s="137"/>
      <c r="FH324" s="190"/>
      <c r="FI324" s="190"/>
      <c r="FJ324" s="380" t="s">
        <v>452</v>
      </c>
      <c r="FK324" t="s">
        <v>1658</v>
      </c>
      <c r="FL324" t="s">
        <v>1659</v>
      </c>
      <c r="FM324" t="s">
        <v>1665</v>
      </c>
      <c r="FN324" t="s">
        <v>1665</v>
      </c>
      <c r="FO324" t="s">
        <v>1662</v>
      </c>
      <c r="FP324" t="s">
        <v>1665</v>
      </c>
      <c r="FQ324" t="s">
        <v>1659</v>
      </c>
      <c r="FR324" t="s">
        <v>1667</v>
      </c>
      <c r="FS324" t="s">
        <v>1666</v>
      </c>
      <c r="FT324" t="s">
        <v>1665</v>
      </c>
      <c r="FU324" t="s">
        <v>1663</v>
      </c>
      <c r="FV324" t="s">
        <v>33</v>
      </c>
      <c r="FW324" t="s">
        <v>86</v>
      </c>
      <c r="FX324" t="s">
        <v>1661</v>
      </c>
      <c r="FY324" t="s">
        <v>1662</v>
      </c>
      <c r="FZ324" t="s">
        <v>1662</v>
      </c>
      <c r="GA324" t="s">
        <v>1663</v>
      </c>
      <c r="GB324" t="s">
        <v>1659</v>
      </c>
      <c r="GC324" t="s">
        <v>1660</v>
      </c>
      <c r="GD324" t="s">
        <v>33</v>
      </c>
      <c r="GE324" t="s">
        <v>1662</v>
      </c>
      <c r="GF324" t="s">
        <v>1665</v>
      </c>
      <c r="GG324" t="s">
        <v>1664</v>
      </c>
      <c r="GH324" t="s">
        <v>33</v>
      </c>
      <c r="GI324" t="s">
        <v>1661</v>
      </c>
      <c r="GJ324" t="s">
        <v>33</v>
      </c>
      <c r="GK324" t="s">
        <v>1663</v>
      </c>
      <c r="GL324" t="s">
        <v>86</v>
      </c>
      <c r="GM324" t="s">
        <v>1659</v>
      </c>
      <c r="GN324" t="s">
        <v>1659</v>
      </c>
      <c r="GO324" t="s">
        <v>1662</v>
      </c>
      <c r="GP324" t="s">
        <v>86</v>
      </c>
      <c r="GQ324" t="s">
        <v>1660</v>
      </c>
      <c r="GR324" t="s">
        <v>33</v>
      </c>
      <c r="GS324" t="s">
        <v>1659</v>
      </c>
      <c r="GT324" t="s">
        <v>1666</v>
      </c>
      <c r="GU324" t="s">
        <v>1661</v>
      </c>
      <c r="GV324" t="s">
        <v>1662</v>
      </c>
      <c r="GW324" t="s">
        <v>1662</v>
      </c>
      <c r="GX324" t="s">
        <v>33</v>
      </c>
      <c r="GY324" t="s">
        <v>1662</v>
      </c>
      <c r="GZ324" s="5"/>
      <c r="HO324" s="5"/>
      <c r="HP324" s="17"/>
      <c r="HQ324" s="23"/>
      <c r="HR324" s="23"/>
      <c r="HS324" s="23"/>
      <c r="HT324" s="17"/>
      <c r="HU324" s="17"/>
      <c r="HV324" s="24"/>
      <c r="HW324" s="24"/>
      <c r="HX324" s="24"/>
      <c r="HY324" s="24"/>
      <c r="HZ324" s="24"/>
      <c r="IA324" s="24"/>
      <c r="IB324" s="24"/>
      <c r="IC324" s="24"/>
      <c r="ID324" s="24"/>
      <c r="IE324" s="24"/>
      <c r="IF324" s="24"/>
      <c r="IG324" s="24"/>
      <c r="IH324" s="24"/>
      <c r="II324" s="24"/>
      <c r="IJ324" s="24"/>
      <c r="IK324" s="24"/>
      <c r="IL324" s="24"/>
      <c r="IM324" s="24"/>
      <c r="IN324" s="25"/>
      <c r="IO324" s="25"/>
      <c r="IP324" s="294"/>
      <c r="IQ324" s="24"/>
      <c r="IR324" s="24"/>
      <c r="IS324" s="170"/>
      <c r="IT324" s="170"/>
      <c r="IU324" s="170"/>
      <c r="IV324" s="274"/>
      <c r="IW324" s="170"/>
      <c r="IX324" s="170"/>
      <c r="IY324"/>
      <c r="IZ324"/>
      <c r="JA324" s="170"/>
      <c r="JB324" s="170"/>
      <c r="JC324" s="170"/>
      <c r="JD324"/>
      <c r="JE324" s="170"/>
      <c r="JF324" s="276"/>
      <c r="JG324"/>
      <c r="JH324" s="170"/>
      <c r="JI324"/>
      <c r="JJ324"/>
      <c r="JK324"/>
      <c r="JL324"/>
      <c r="JM324" s="279"/>
      <c r="JN324"/>
      <c r="JO324"/>
      <c r="JP324"/>
      <c r="JQ324"/>
      <c r="JR324" s="170"/>
      <c r="JS324" s="170"/>
      <c r="JT324" s="170"/>
      <c r="JU324" s="282"/>
      <c r="JV324" s="170"/>
      <c r="JW324" s="170"/>
      <c r="JX324"/>
      <c r="JY324" s="170"/>
      <c r="JZ324" s="170"/>
      <c r="KA324" s="170"/>
      <c r="KB324" s="170"/>
      <c r="KC324" s="170"/>
      <c r="KD324" s="170"/>
      <c r="KE324"/>
    </row>
    <row r="325" spans="1:291" s="4" customFormat="1" x14ac:dyDescent="0.25">
      <c r="A325" s="311"/>
      <c r="B325" s="15" t="s">
        <v>1506</v>
      </c>
      <c r="C325" s="17" t="s">
        <v>448</v>
      </c>
      <c r="D325" s="26" t="s">
        <v>451</v>
      </c>
      <c r="E325" s="88">
        <v>44692</v>
      </c>
      <c r="F325" s="23"/>
      <c r="G325" s="94"/>
      <c r="H325" s="51"/>
      <c r="I325" s="377">
        <v>0</v>
      </c>
      <c r="J325" s="20">
        <v>44778</v>
      </c>
      <c r="K325" s="100">
        <f>DATEDIF(E325, J325, "m")</f>
        <v>2</v>
      </c>
      <c r="L325" s="121">
        <v>4</v>
      </c>
      <c r="M325" s="4" t="s">
        <v>453</v>
      </c>
      <c r="N325" s="19">
        <v>264</v>
      </c>
      <c r="O325" s="22">
        <v>4</v>
      </c>
      <c r="P325" s="16">
        <v>3</v>
      </c>
      <c r="Q325" s="11"/>
      <c r="R325" s="11"/>
      <c r="S325" s="11"/>
      <c r="T325" s="145">
        <v>17838</v>
      </c>
      <c r="U325" s="130">
        <v>10136</v>
      </c>
      <c r="V325" s="130" t="s">
        <v>455</v>
      </c>
      <c r="W325" s="130" t="s">
        <v>1074</v>
      </c>
      <c r="X325" s="129">
        <v>6411291128</v>
      </c>
      <c r="Y325" s="129">
        <f ca="1">ROUNDDOWN(YEARFRAC(DATE(IF(VALUE(LEFT(X325,2))&lt;VALUE(RIGHT(YEAR(TODAY()),2)),"20","19")&amp;LEFT(X325,2),IF(VALUE(MID(X325,3,1))&gt;4,MID(X325,3,2)-50,MID(X325,3,2)),MID(X325,5,2)),Z325,1),0)</f>
        <v>57</v>
      </c>
      <c r="Z325" s="132">
        <v>44778</v>
      </c>
      <c r="AA325" s="129" t="e">
        <f>COUNTIFS(#REF!,X325)</f>
        <v>#REF!</v>
      </c>
      <c r="AB325" s="133">
        <f>DATEDIF(_xlfn.MINIFS(Z:Z,X:X,X325), Z325,  "m")</f>
        <v>0</v>
      </c>
      <c r="AC325" s="134" t="s">
        <v>53</v>
      </c>
      <c r="AD325" s="135" t="s">
        <v>1025</v>
      </c>
      <c r="AE325" s="136" t="s">
        <v>67</v>
      </c>
      <c r="AF325" s="198">
        <v>27.3</v>
      </c>
      <c r="AG325" s="198">
        <v>10.4</v>
      </c>
      <c r="AH325" s="198">
        <v>61.4</v>
      </c>
      <c r="AI325" s="198">
        <v>0.9</v>
      </c>
      <c r="AJ325" s="198">
        <v>0</v>
      </c>
      <c r="AK325" s="198">
        <v>3.26</v>
      </c>
      <c r="AL325" s="133">
        <v>30.7</v>
      </c>
      <c r="AM325" s="137">
        <v>35.299999999999997</v>
      </c>
      <c r="AN325" s="137">
        <v>72.5</v>
      </c>
      <c r="AO325" s="137">
        <v>27.5</v>
      </c>
      <c r="AP325" s="137">
        <f>AN325/AO325</f>
        <v>2.6363636363636362</v>
      </c>
      <c r="AQ325" s="137">
        <v>2.27</v>
      </c>
      <c r="AR325" s="137">
        <v>2.59</v>
      </c>
      <c r="AS325" s="137">
        <v>2.44</v>
      </c>
      <c r="AT325" s="137">
        <v>1.37</v>
      </c>
      <c r="AU325" s="137">
        <v>15.2</v>
      </c>
      <c r="AV325" s="137">
        <v>30.6</v>
      </c>
      <c r="AW325" s="137">
        <v>32.4</v>
      </c>
      <c r="AX325" s="137">
        <v>59.7</v>
      </c>
      <c r="AY325" s="137">
        <v>7.76</v>
      </c>
      <c r="AZ325" s="137">
        <v>0.11</v>
      </c>
      <c r="BA325" s="137">
        <v>22.5</v>
      </c>
      <c r="BB325" s="137">
        <v>22.8</v>
      </c>
      <c r="BC325" s="137">
        <v>23.4</v>
      </c>
      <c r="BD325" s="137">
        <v>1.81</v>
      </c>
      <c r="BE325" s="137">
        <v>16.399999999999999</v>
      </c>
      <c r="BF325" s="137">
        <f>DL325+DN325</f>
        <v>16.5</v>
      </c>
      <c r="BG325" s="137">
        <v>7.17</v>
      </c>
      <c r="BH325" s="138">
        <v>3051</v>
      </c>
      <c r="BI325" s="137">
        <v>48.1</v>
      </c>
      <c r="BJ325" s="137">
        <v>0.67</v>
      </c>
      <c r="BK325" s="137">
        <v>29.4</v>
      </c>
      <c r="BL325" s="137">
        <v>79.099999999999994</v>
      </c>
      <c r="BM325" s="139">
        <v>3.6999999999999998E-2</v>
      </c>
      <c r="BN325" s="137">
        <v>8.8000000000000007</v>
      </c>
      <c r="BO325" s="137">
        <v>75.960000000000008</v>
      </c>
      <c r="BP325" s="137">
        <v>19.5</v>
      </c>
      <c r="BQ325" s="137">
        <v>4.51</v>
      </c>
      <c r="BR325" s="138">
        <v>3108</v>
      </c>
      <c r="BS325" s="138">
        <f>CY325/9</f>
        <v>1578.6666666666667</v>
      </c>
      <c r="BT325" s="137">
        <v>38</v>
      </c>
      <c r="BU325" s="137">
        <v>16</v>
      </c>
      <c r="BV325" s="137">
        <f>100-AL325-BN325-CB325-CC325</f>
        <v>60.1</v>
      </c>
      <c r="BW325" s="138">
        <v>1246</v>
      </c>
      <c r="BX325" s="137">
        <v>22</v>
      </c>
      <c r="BY325" s="137">
        <v>56.1</v>
      </c>
      <c r="BZ325" s="138">
        <v>2793</v>
      </c>
      <c r="CA325" s="138">
        <v>9650</v>
      </c>
      <c r="CB325" s="137">
        <v>0.4</v>
      </c>
      <c r="CC325" s="137">
        <v>0</v>
      </c>
      <c r="CD325" s="186" t="s">
        <v>1275</v>
      </c>
      <c r="CE325" s="186">
        <f>AL325+BN325+BV325+CC325+CB325</f>
        <v>100</v>
      </c>
      <c r="CF325" s="186" t="s">
        <v>1275</v>
      </c>
      <c r="CG325" s="186">
        <f>AM325+BI325+BE325+(DC325*100/AL325)+(CC325*100/AL325)</f>
        <v>99.814104234527704</v>
      </c>
      <c r="CH325" s="137">
        <v>2.46</v>
      </c>
      <c r="CI325" s="137">
        <f>CH325*100/AM325</f>
        <v>6.9688385269121822</v>
      </c>
      <c r="CJ325" s="137">
        <v>27.8</v>
      </c>
      <c r="CK325" s="138">
        <f>CJ325*BI325*AL325*AK325/1000</f>
        <v>133.82764875999999</v>
      </c>
      <c r="CL325" s="137">
        <v>2.2000000000000002</v>
      </c>
      <c r="CM325" s="137">
        <v>14.9</v>
      </c>
      <c r="CN325" s="186" t="s">
        <v>1275</v>
      </c>
      <c r="CO325" s="137">
        <v>0.36</v>
      </c>
      <c r="CP325" s="137">
        <v>0.85</v>
      </c>
      <c r="CQ325" s="137">
        <v>7.88</v>
      </c>
      <c r="CR325" s="137">
        <v>51.5</v>
      </c>
      <c r="CS325" s="137">
        <v>25.2</v>
      </c>
      <c r="CT325" s="137">
        <v>15.4</v>
      </c>
      <c r="CU325" s="137">
        <v>38</v>
      </c>
      <c r="CV325" s="137">
        <v>0.19</v>
      </c>
      <c r="CW325" s="137"/>
      <c r="CX325" s="186" t="s">
        <v>1275</v>
      </c>
      <c r="CY325" s="133">
        <v>14208</v>
      </c>
      <c r="CZ325" s="137">
        <v>0.56000000000000005</v>
      </c>
      <c r="DA325" s="137">
        <v>9.24</v>
      </c>
      <c r="DB325" s="186" t="s">
        <v>1275</v>
      </c>
      <c r="DC325" s="139">
        <v>4.3299999999999996E-3</v>
      </c>
      <c r="DD325" s="138" t="s">
        <v>1072</v>
      </c>
      <c r="DE325" s="137">
        <v>0</v>
      </c>
      <c r="DF325" s="137">
        <v>34.6</v>
      </c>
      <c r="DG325" s="137">
        <v>0.93</v>
      </c>
      <c r="DH325" s="137">
        <f>DG325-CC325</f>
        <v>0.93</v>
      </c>
      <c r="DI325" s="137">
        <v>78.400000000000006</v>
      </c>
      <c r="DJ325" s="186" t="s">
        <v>1275</v>
      </c>
      <c r="DK325" s="137">
        <v>0.63</v>
      </c>
      <c r="DL325" s="137">
        <v>16.5</v>
      </c>
      <c r="DM325" s="137">
        <v>82.8</v>
      </c>
      <c r="DN325" s="137">
        <v>0</v>
      </c>
      <c r="DO325" s="137">
        <v>16.600000000000001</v>
      </c>
      <c r="DP325" s="137">
        <v>99.6</v>
      </c>
      <c r="DQ325" s="138">
        <v>1026</v>
      </c>
      <c r="DR325" s="133"/>
      <c r="DS325" s="186" t="s">
        <v>1275</v>
      </c>
      <c r="DT325" s="133">
        <f>DU325*2</f>
        <v>6506</v>
      </c>
      <c r="DU325" s="138">
        <v>3253</v>
      </c>
      <c r="DV325" s="138">
        <v>816</v>
      </c>
      <c r="DW325" s="138">
        <v>173</v>
      </c>
      <c r="DX325" s="186" t="s">
        <v>1275</v>
      </c>
      <c r="DY325" s="138">
        <f>AK325*AN325*AM325*AL325/1000</f>
        <v>256.13485849999995</v>
      </c>
      <c r="DZ325" s="138">
        <f>AK325*AM325*AO325*AL325/1000</f>
        <v>97.154601499999984</v>
      </c>
      <c r="EA325" s="137"/>
      <c r="EB325" s="137"/>
      <c r="EC325" s="137"/>
      <c r="ED325" s="137"/>
      <c r="EE325" s="137"/>
      <c r="EF325" s="186" t="s">
        <v>1275</v>
      </c>
      <c r="EG325" s="137" t="s">
        <v>1023</v>
      </c>
      <c r="EH325" s="137" t="s">
        <v>1023</v>
      </c>
      <c r="EI325" s="137" t="s">
        <v>1023</v>
      </c>
      <c r="EJ325" s="137" t="s">
        <v>1023</v>
      </c>
      <c r="EK325" s="137" t="s">
        <v>1023</v>
      </c>
      <c r="EL325" s="137" t="s">
        <v>1023</v>
      </c>
      <c r="EM325" s="137" t="s">
        <v>1023</v>
      </c>
      <c r="EN325" s="137" t="s">
        <v>1023</v>
      </c>
      <c r="EO325" s="137" t="s">
        <v>1023</v>
      </c>
      <c r="EP325" s="137" t="s">
        <v>1023</v>
      </c>
      <c r="EQ325" s="137" t="s">
        <v>1023</v>
      </c>
      <c r="ER325" s="137" t="s">
        <v>1023</v>
      </c>
      <c r="ES325" s="137" t="s">
        <v>1023</v>
      </c>
      <c r="ET325" s="137" t="s">
        <v>1023</v>
      </c>
      <c r="EU325" s="137" t="s">
        <v>1023</v>
      </c>
      <c r="EV325" s="137" t="s">
        <v>1023</v>
      </c>
      <c r="EW325" s="137" t="s">
        <v>1023</v>
      </c>
      <c r="EX325" s="137" t="s">
        <v>1023</v>
      </c>
      <c r="EY325" s="137" t="s">
        <v>1023</v>
      </c>
      <c r="EZ325" s="137" t="s">
        <v>1023</v>
      </c>
      <c r="FA325" s="137" t="s">
        <v>1023</v>
      </c>
      <c r="FB325" s="186" t="s">
        <v>1275</v>
      </c>
      <c r="FC325" s="137"/>
      <c r="FD325" s="137"/>
      <c r="FE325" s="137"/>
      <c r="FF325" s="137"/>
      <c r="FG325" s="137"/>
      <c r="FH325" s="190"/>
      <c r="FI325" s="190"/>
      <c r="FJ325" s="372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 s="5"/>
      <c r="HO325" s="5"/>
      <c r="HP325" s="17"/>
      <c r="HQ325" s="23"/>
      <c r="HR325" s="23"/>
      <c r="HS325" s="23"/>
      <c r="HT325" s="17"/>
      <c r="HU325" s="17"/>
      <c r="HV325" s="24"/>
      <c r="HW325" s="24"/>
      <c r="HX325" s="24"/>
      <c r="HY325" s="24"/>
      <c r="HZ325" s="24"/>
      <c r="IA325" s="24"/>
      <c r="IB325" s="24"/>
      <c r="IC325" s="24"/>
      <c r="ID325" s="24"/>
      <c r="IE325" s="24"/>
      <c r="IF325" s="24"/>
      <c r="IG325" s="24"/>
      <c r="IH325" s="24"/>
      <c r="II325" s="24"/>
      <c r="IJ325" s="24"/>
      <c r="IK325" s="24"/>
      <c r="IL325" s="24"/>
      <c r="IM325" s="24"/>
      <c r="IN325" s="25"/>
      <c r="IO325" s="25"/>
      <c r="IP325" s="294"/>
      <c r="IQ325" s="24"/>
      <c r="IR325" s="24"/>
      <c r="IS325" s="170"/>
      <c r="IT325" s="170"/>
      <c r="IU325" s="170"/>
      <c r="IV325" s="274"/>
      <c r="IW325" s="170"/>
      <c r="IX325" s="170"/>
      <c r="IY325"/>
      <c r="IZ325"/>
      <c r="JA325" s="170"/>
      <c r="JB325" s="170"/>
      <c r="JC325" s="170"/>
      <c r="JD325"/>
      <c r="JE325" s="170"/>
      <c r="JF325" s="276"/>
      <c r="JG325"/>
      <c r="JH325" s="170"/>
      <c r="JI325"/>
      <c r="JJ325"/>
      <c r="JK325"/>
      <c r="JL325"/>
      <c r="JM325" s="279"/>
      <c r="JN325"/>
      <c r="JO325"/>
      <c r="JP325"/>
      <c r="JQ325"/>
      <c r="JR325" s="170"/>
      <c r="JS325" s="170"/>
      <c r="JT325" s="170"/>
      <c r="JU325" s="282"/>
      <c r="JV325" s="170"/>
      <c r="JW325" s="170"/>
      <c r="JX325"/>
      <c r="JY325" s="170"/>
      <c r="JZ325" s="170"/>
      <c r="KA325" s="170"/>
      <c r="KB325" s="170"/>
      <c r="KC325" s="170"/>
      <c r="KD325" s="170"/>
      <c r="KE325"/>
    </row>
    <row r="326" spans="1:291" s="4" customFormat="1" x14ac:dyDescent="0.25">
      <c r="A326" s="311"/>
      <c r="B326" s="15" t="s">
        <v>1506</v>
      </c>
      <c r="C326" s="17" t="s">
        <v>448</v>
      </c>
      <c r="D326" s="26" t="s">
        <v>451</v>
      </c>
      <c r="E326" s="88">
        <v>44692</v>
      </c>
      <c r="F326" s="27">
        <v>44791</v>
      </c>
      <c r="G326" s="94">
        <f>DATEDIF(E326, F326, "m")</f>
        <v>3</v>
      </c>
      <c r="H326" s="16">
        <v>1</v>
      </c>
      <c r="I326" s="377">
        <v>0</v>
      </c>
      <c r="J326" s="20">
        <v>44791</v>
      </c>
      <c r="K326" s="100">
        <f>DATEDIF(E326, J326, "m")</f>
        <v>3</v>
      </c>
      <c r="L326" s="121">
        <v>5</v>
      </c>
      <c r="M326" s="26" t="s">
        <v>454</v>
      </c>
      <c r="N326" s="19"/>
      <c r="O326" s="22">
        <v>2</v>
      </c>
      <c r="P326" s="16">
        <v>3</v>
      </c>
      <c r="Q326" s="11"/>
      <c r="R326" s="11"/>
      <c r="S326" s="11">
        <v>10</v>
      </c>
      <c r="T326" s="145"/>
      <c r="U326" s="130"/>
      <c r="V326" s="130"/>
      <c r="W326" s="130"/>
      <c r="X326" s="129"/>
      <c r="Y326" s="129"/>
      <c r="Z326" s="132"/>
      <c r="AA326" s="129"/>
      <c r="AB326" s="133"/>
      <c r="AC326" s="134"/>
      <c r="AD326" s="135"/>
      <c r="AE326" s="136"/>
      <c r="AF326" s="220"/>
      <c r="AG326" s="220"/>
      <c r="AH326" s="220"/>
      <c r="AI326" s="220"/>
      <c r="AJ326" s="220"/>
      <c r="AK326" s="220"/>
      <c r="AL326" s="133"/>
      <c r="AM326" s="137"/>
      <c r="AN326" s="137"/>
      <c r="AO326" s="137"/>
      <c r="AP326" s="137"/>
      <c r="AQ326" s="137"/>
      <c r="AR326" s="137"/>
      <c r="AS326" s="137"/>
      <c r="AT326" s="137"/>
      <c r="AU326" s="137"/>
      <c r="AV326" s="137"/>
      <c r="AW326" s="137"/>
      <c r="AX326" s="137"/>
      <c r="AY326" s="137"/>
      <c r="AZ326" s="137"/>
      <c r="BA326" s="137"/>
      <c r="BB326" s="137"/>
      <c r="BC326" s="137"/>
      <c r="BD326" s="137"/>
      <c r="BE326" s="137"/>
      <c r="BF326" s="137"/>
      <c r="BG326" s="137"/>
      <c r="BH326" s="138"/>
      <c r="BI326" s="137"/>
      <c r="BJ326" s="137"/>
      <c r="BK326" s="137"/>
      <c r="BL326" s="137"/>
      <c r="BM326" s="139"/>
      <c r="BN326" s="137"/>
      <c r="BO326" s="137"/>
      <c r="BP326" s="137"/>
      <c r="BQ326" s="137"/>
      <c r="BR326" s="138"/>
      <c r="BS326" s="138"/>
      <c r="BT326" s="137"/>
      <c r="BU326" s="137"/>
      <c r="BV326" s="137"/>
      <c r="BW326" s="138"/>
      <c r="BX326" s="137"/>
      <c r="BY326" s="137"/>
      <c r="BZ326" s="138"/>
      <c r="CA326" s="138"/>
      <c r="CB326" s="137"/>
      <c r="CC326" s="137"/>
      <c r="CD326" s="186"/>
      <c r="CE326" s="186"/>
      <c r="CF326" s="186"/>
      <c r="CG326" s="186"/>
      <c r="CH326" s="137"/>
      <c r="CI326" s="137"/>
      <c r="CJ326" s="137"/>
      <c r="CK326" s="138"/>
      <c r="CL326" s="137"/>
      <c r="CM326" s="137"/>
      <c r="CN326" s="186"/>
      <c r="CO326" s="137"/>
      <c r="CP326" s="137"/>
      <c r="CQ326" s="137"/>
      <c r="CR326" s="137"/>
      <c r="CS326" s="137"/>
      <c r="CT326" s="137"/>
      <c r="CU326" s="137"/>
      <c r="CV326" s="137"/>
      <c r="CW326" s="137"/>
      <c r="CX326" s="186"/>
      <c r="CY326" s="133"/>
      <c r="CZ326" s="137"/>
      <c r="DA326" s="137"/>
      <c r="DB326" s="186"/>
      <c r="DC326" s="139"/>
      <c r="DD326" s="138"/>
      <c r="DE326" s="137"/>
      <c r="DF326" s="137"/>
      <c r="DG326" s="137"/>
      <c r="DH326" s="137"/>
      <c r="DI326" s="137"/>
      <c r="DJ326" s="186"/>
      <c r="DK326" s="137"/>
      <c r="DL326" s="137"/>
      <c r="DM326" s="137"/>
      <c r="DN326" s="137"/>
      <c r="DO326" s="137"/>
      <c r="DP326" s="137"/>
      <c r="DQ326" s="138"/>
      <c r="DR326" s="133"/>
      <c r="DS326" s="186"/>
      <c r="DT326" s="133"/>
      <c r="DU326" s="138"/>
      <c r="DV326" s="138"/>
      <c r="DW326" s="138"/>
      <c r="DX326" s="186"/>
      <c r="DY326" s="138"/>
      <c r="DZ326" s="138"/>
      <c r="EA326" s="137"/>
      <c r="EB326" s="137"/>
      <c r="EC326" s="137"/>
      <c r="ED326" s="137"/>
      <c r="EE326" s="137"/>
      <c r="EF326" s="186"/>
      <c r="EG326" s="137"/>
      <c r="EH326" s="137"/>
      <c r="EI326" s="137"/>
      <c r="EJ326" s="137"/>
      <c r="EK326" s="137"/>
      <c r="EL326" s="137"/>
      <c r="EM326" s="137"/>
      <c r="EN326" s="137"/>
      <c r="EO326" s="137"/>
      <c r="EP326" s="137"/>
      <c r="EQ326" s="137"/>
      <c r="ER326" s="137"/>
      <c r="ES326" s="137"/>
      <c r="ET326" s="137"/>
      <c r="EU326" s="137"/>
      <c r="EV326" s="137"/>
      <c r="EW326" s="137"/>
      <c r="EX326" s="137"/>
      <c r="EY326" s="137"/>
      <c r="EZ326" s="137"/>
      <c r="FA326" s="137"/>
      <c r="FB326" s="186"/>
      <c r="FC326" s="137"/>
      <c r="FD326" s="137"/>
      <c r="FE326" s="137"/>
      <c r="FF326" s="137"/>
      <c r="FG326" s="137"/>
      <c r="FH326" s="190"/>
      <c r="FI326" s="190"/>
      <c r="FJ326" s="5"/>
      <c r="GZ326" s="5"/>
      <c r="HO326" s="5" t="s">
        <v>455</v>
      </c>
      <c r="HP326" s="121">
        <v>58</v>
      </c>
      <c r="HQ326" s="27">
        <v>44692</v>
      </c>
      <c r="HR326" s="27"/>
      <c r="HS326" s="27">
        <v>44791</v>
      </c>
      <c r="HT326" s="121">
        <v>3</v>
      </c>
      <c r="HU326" s="121">
        <v>1</v>
      </c>
      <c r="HV326" s="28">
        <v>0</v>
      </c>
      <c r="HW326" s="28">
        <v>0</v>
      </c>
      <c r="HX326" s="28">
        <v>0</v>
      </c>
      <c r="HY326" s="28">
        <v>1</v>
      </c>
      <c r="HZ326" s="28">
        <v>0</v>
      </c>
      <c r="IA326" s="28">
        <v>0</v>
      </c>
      <c r="IB326" s="28">
        <v>0</v>
      </c>
      <c r="IC326" s="28">
        <v>0</v>
      </c>
      <c r="ID326" s="28">
        <v>0</v>
      </c>
      <c r="IE326" s="25" t="s">
        <v>69</v>
      </c>
      <c r="IF326" s="28">
        <v>0</v>
      </c>
      <c r="IG326" s="29"/>
      <c r="IH326" s="25"/>
      <c r="II326" s="28">
        <v>0</v>
      </c>
      <c r="IJ326" s="25" t="s">
        <v>63</v>
      </c>
      <c r="IK326" s="25"/>
      <c r="IL326" s="25"/>
      <c r="IM326" s="25"/>
      <c r="IN326" s="28"/>
      <c r="IO326" s="25"/>
      <c r="IP326" s="294"/>
      <c r="IQ326" s="24"/>
      <c r="IR326" s="24"/>
      <c r="IS326" s="170"/>
      <c r="IT326" s="170"/>
      <c r="IU326" s="170"/>
      <c r="IV326" s="274"/>
      <c r="IW326" s="170"/>
      <c r="IX326" s="170"/>
      <c r="IY326"/>
      <c r="IZ326"/>
      <c r="JA326" s="170"/>
      <c r="JB326" s="170"/>
      <c r="JC326" s="170"/>
      <c r="JD326"/>
      <c r="JE326" s="170"/>
      <c r="JF326" s="276"/>
      <c r="JG326"/>
      <c r="JH326" s="170"/>
      <c r="JI326"/>
      <c r="JJ326"/>
      <c r="JK326"/>
      <c r="JL326"/>
      <c r="JM326" s="279"/>
      <c r="JN326"/>
      <c r="JO326"/>
      <c r="JP326"/>
      <c r="JQ326"/>
      <c r="JR326" s="170"/>
      <c r="JS326" s="170"/>
      <c r="JT326" s="170"/>
      <c r="JU326" s="282"/>
      <c r="JV326" s="170"/>
      <c r="JW326" s="170"/>
      <c r="JX326"/>
      <c r="JY326" s="170"/>
      <c r="JZ326" s="170"/>
      <c r="KA326" s="170"/>
      <c r="KB326" s="170"/>
      <c r="KC326" s="170"/>
      <c r="KD326" s="170"/>
      <c r="KE326"/>
    </row>
    <row r="327" spans="1:291" s="4" customFormat="1" x14ac:dyDescent="0.25">
      <c r="A327" s="311"/>
      <c r="B327" s="15" t="s">
        <v>1506</v>
      </c>
      <c r="C327" s="17" t="s">
        <v>448</v>
      </c>
      <c r="D327" s="26" t="s">
        <v>451</v>
      </c>
      <c r="E327" s="88">
        <v>44692</v>
      </c>
      <c r="F327" s="27">
        <v>44879</v>
      </c>
      <c r="G327" s="94">
        <f>DATEDIF(E327, F327, "m")</f>
        <v>6</v>
      </c>
      <c r="H327" s="16">
        <v>1</v>
      </c>
      <c r="I327" s="377">
        <v>0</v>
      </c>
      <c r="J327" s="20">
        <v>44879</v>
      </c>
      <c r="K327" s="100">
        <f>DATEDIF(E327, J327, "m")</f>
        <v>6</v>
      </c>
      <c r="L327" s="121">
        <v>6</v>
      </c>
      <c r="M327" s="4" t="s">
        <v>456</v>
      </c>
      <c r="N327" s="19"/>
      <c r="O327" s="22">
        <v>2</v>
      </c>
      <c r="P327" s="16">
        <v>3</v>
      </c>
      <c r="Q327" s="11"/>
      <c r="R327" s="11"/>
      <c r="S327" s="11"/>
      <c r="T327" s="145">
        <v>18326</v>
      </c>
      <c r="U327" s="130"/>
      <c r="V327" s="130" t="s">
        <v>455</v>
      </c>
      <c r="W327" s="130" t="s">
        <v>1074</v>
      </c>
      <c r="X327" s="131">
        <v>6411291128</v>
      </c>
      <c r="Y327" s="129">
        <v>57</v>
      </c>
      <c r="Z327" s="132">
        <v>44879</v>
      </c>
      <c r="AA327" s="129">
        <v>3</v>
      </c>
      <c r="AB327" s="133">
        <v>4</v>
      </c>
      <c r="AC327" s="134" t="s">
        <v>53</v>
      </c>
      <c r="AD327" s="135" t="s">
        <v>1022</v>
      </c>
      <c r="AE327" s="136" t="s">
        <v>60</v>
      </c>
      <c r="AF327" s="185">
        <v>51.5</v>
      </c>
      <c r="AG327" s="185">
        <v>7.5</v>
      </c>
      <c r="AH327" s="185">
        <v>40.1</v>
      </c>
      <c r="AI327" s="185">
        <v>0.6</v>
      </c>
      <c r="AJ327" s="185">
        <v>0.3</v>
      </c>
      <c r="AK327" s="185">
        <v>3.32</v>
      </c>
      <c r="AL327" s="133">
        <v>13.5</v>
      </c>
      <c r="AM327" s="137">
        <v>33.200000000000003</v>
      </c>
      <c r="AN327" s="137">
        <v>62.1</v>
      </c>
      <c r="AO327" s="137">
        <v>37.9</v>
      </c>
      <c r="AP327" s="137">
        <f>AN327/AO327</f>
        <v>1.6385224274406334</v>
      </c>
      <c r="AQ327" s="137">
        <v>1.52</v>
      </c>
      <c r="AR327" s="137">
        <v>3.46</v>
      </c>
      <c r="AS327" s="137">
        <v>0.99</v>
      </c>
      <c r="AT327" s="137">
        <v>8.3699999999999992</v>
      </c>
      <c r="AU327" s="137">
        <v>40.299999999999997</v>
      </c>
      <c r="AV327" s="137">
        <v>16.8</v>
      </c>
      <c r="AW327" s="137">
        <v>54.8</v>
      </c>
      <c r="AX327" s="137">
        <v>42.6</v>
      </c>
      <c r="AY327" s="137">
        <v>2.46</v>
      </c>
      <c r="AZ327" s="137">
        <v>0.15</v>
      </c>
      <c r="BA327" s="137">
        <v>16.8</v>
      </c>
      <c r="BB327" s="137">
        <v>15.9</v>
      </c>
      <c r="BC327" s="137">
        <v>32.299999999999997</v>
      </c>
      <c r="BD327" s="137">
        <v>0.97</v>
      </c>
      <c r="BE327" s="137">
        <v>9.9</v>
      </c>
      <c r="BF327" s="137">
        <v>10.51</v>
      </c>
      <c r="BG327" s="137">
        <v>13.1</v>
      </c>
      <c r="BH327" s="138">
        <v>3673.8</v>
      </c>
      <c r="BI327" s="137">
        <v>54.7</v>
      </c>
      <c r="BJ327" s="137">
        <v>1.62</v>
      </c>
      <c r="BK327" s="137">
        <v>30.9</v>
      </c>
      <c r="BL327" s="137">
        <v>77.599999999999994</v>
      </c>
      <c r="BM327" s="139">
        <v>7.2999999999999995E-2</v>
      </c>
      <c r="BN327" s="137">
        <v>2.9</v>
      </c>
      <c r="BO327" s="137">
        <v>85.7</v>
      </c>
      <c r="BP327" s="137">
        <v>8.5</v>
      </c>
      <c r="BQ327" s="137">
        <v>5.8</v>
      </c>
      <c r="BR327" s="138">
        <v>9191</v>
      </c>
      <c r="BS327" s="138">
        <v>3838.3333333333335</v>
      </c>
      <c r="BT327" s="137">
        <v>60.3</v>
      </c>
      <c r="BU327" s="137">
        <v>13.8</v>
      </c>
      <c r="BV327" s="137">
        <f>100-AL327-BN327-CB327-CC327</f>
        <v>82.96</v>
      </c>
      <c r="BW327" s="138">
        <v>2737.1681415929206</v>
      </c>
      <c r="BX327" s="137">
        <v>33.299999999999997</v>
      </c>
      <c r="BY327" s="137">
        <v>76.599999999999994</v>
      </c>
      <c r="BZ327" s="138">
        <v>4617</v>
      </c>
      <c r="CA327" s="138">
        <v>7516.8</v>
      </c>
      <c r="CB327" s="137">
        <v>0.33</v>
      </c>
      <c r="CC327" s="137">
        <v>0.31</v>
      </c>
      <c r="CD327" s="186" t="s">
        <v>1275</v>
      </c>
      <c r="CE327" s="186">
        <f>AL327+BN327+BV327+CC327+CB327</f>
        <v>99.999999999999986</v>
      </c>
      <c r="CF327" s="186" t="s">
        <v>1275</v>
      </c>
      <c r="CG327" s="186">
        <f>AM327+BI327+BE327+(DC327*100/AL327)+(CC327*100/AL327)</f>
        <v>100.17007407407408</v>
      </c>
      <c r="CH327" s="137">
        <v>2.1</v>
      </c>
      <c r="CI327" s="137">
        <f>CH327*100/AM327</f>
        <v>6.3253012048192767</v>
      </c>
      <c r="CJ327" s="137">
        <v>18.2</v>
      </c>
      <c r="CK327" s="138">
        <f>CJ327*BI327*AL327*AK327/1000</f>
        <v>44.620102799999991</v>
      </c>
      <c r="CL327" s="137">
        <v>0.4</v>
      </c>
      <c r="CM327" s="137">
        <v>9.73</v>
      </c>
      <c r="CN327" s="186" t="s">
        <v>1275</v>
      </c>
      <c r="CO327" s="137">
        <v>0.27</v>
      </c>
      <c r="CP327" s="137">
        <v>1.1200000000000001</v>
      </c>
      <c r="CQ327" s="137">
        <v>7.23</v>
      </c>
      <c r="CR327" s="137">
        <v>74.599999999999994</v>
      </c>
      <c r="CS327" s="137">
        <v>11.6</v>
      </c>
      <c r="CT327" s="137">
        <v>6.56</v>
      </c>
      <c r="CU327" s="137">
        <v>28.9</v>
      </c>
      <c r="CV327" s="137">
        <v>2.99</v>
      </c>
      <c r="CW327" s="137"/>
      <c r="CX327" s="186" t="s">
        <v>1275</v>
      </c>
      <c r="CY327" s="133">
        <v>11515</v>
      </c>
      <c r="CZ327" s="137">
        <v>1.01</v>
      </c>
      <c r="DA327" s="137">
        <v>18</v>
      </c>
      <c r="DB327" s="186" t="s">
        <v>1275</v>
      </c>
      <c r="DC327" s="139">
        <v>9.9600000000000001E-3</v>
      </c>
      <c r="DD327" s="138">
        <v>55955</v>
      </c>
      <c r="DE327" s="137">
        <v>23.2</v>
      </c>
      <c r="DF327" s="137">
        <v>32.799999999999997</v>
      </c>
      <c r="DG327" s="137">
        <v>2.75</v>
      </c>
      <c r="DH327" s="137">
        <v>2.44</v>
      </c>
      <c r="DI327" s="137">
        <v>27.5</v>
      </c>
      <c r="DJ327" s="186" t="s">
        <v>1275</v>
      </c>
      <c r="DK327" s="137">
        <v>1.43</v>
      </c>
      <c r="DL327" s="137">
        <v>10.199999999999999</v>
      </c>
      <c r="DM327" s="137">
        <v>88.1</v>
      </c>
      <c r="DN327" s="137">
        <v>0.31</v>
      </c>
      <c r="DO327" s="137">
        <v>17.899999999999999</v>
      </c>
      <c r="DP327" s="137">
        <v>98.7</v>
      </c>
      <c r="DQ327" s="138">
        <v>2205</v>
      </c>
      <c r="DR327" s="133"/>
      <c r="DS327" s="186" t="s">
        <v>1275</v>
      </c>
      <c r="DT327" s="138">
        <f>DU327/1.2</f>
        <v>11242.5</v>
      </c>
      <c r="DU327" s="138">
        <v>13491</v>
      </c>
      <c r="DV327" s="138">
        <v>1446.1538461538462</v>
      </c>
      <c r="DW327" s="138">
        <v>453</v>
      </c>
      <c r="DX327" s="186" t="s">
        <v>1275</v>
      </c>
      <c r="DY327" s="138">
        <f>AK327*AN327*AM327*AL327/1000</f>
        <v>92.406290400000017</v>
      </c>
      <c r="DZ327" s="138">
        <f>AK327*AM327*AO327*AL327/1000</f>
        <v>56.396109599999996</v>
      </c>
      <c r="EA327" s="137"/>
      <c r="EB327" s="137"/>
      <c r="EC327" s="137"/>
      <c r="ED327" s="137"/>
      <c r="EE327" s="137"/>
      <c r="EF327" s="186" t="s">
        <v>1275</v>
      </c>
      <c r="EG327" s="137" t="s">
        <v>1023</v>
      </c>
      <c r="EH327" s="137" t="s">
        <v>1023</v>
      </c>
      <c r="EI327" s="137" t="s">
        <v>1023</v>
      </c>
      <c r="EJ327" s="137" t="s">
        <v>1023</v>
      </c>
      <c r="EK327" s="137" t="s">
        <v>1023</v>
      </c>
      <c r="EL327" s="137" t="s">
        <v>1023</v>
      </c>
      <c r="EM327" s="137" t="s">
        <v>1023</v>
      </c>
      <c r="EN327" s="137" t="s">
        <v>1023</v>
      </c>
      <c r="EO327" s="137" t="s">
        <v>1023</v>
      </c>
      <c r="EP327" s="137" t="s">
        <v>1023</v>
      </c>
      <c r="EQ327" s="137" t="s">
        <v>1023</v>
      </c>
      <c r="ER327" s="137" t="s">
        <v>1023</v>
      </c>
      <c r="ES327" s="137" t="s">
        <v>1023</v>
      </c>
      <c r="ET327" s="137" t="s">
        <v>1023</v>
      </c>
      <c r="EU327" s="137" t="s">
        <v>1023</v>
      </c>
      <c r="EV327" s="137" t="s">
        <v>1023</v>
      </c>
      <c r="EW327" s="137" t="s">
        <v>1023</v>
      </c>
      <c r="EX327" s="137" t="s">
        <v>1023</v>
      </c>
      <c r="EY327" s="137" t="s">
        <v>1023</v>
      </c>
      <c r="EZ327" s="137" t="s">
        <v>1023</v>
      </c>
      <c r="FA327" s="137" t="s">
        <v>1023</v>
      </c>
      <c r="FB327" s="186" t="s">
        <v>1275</v>
      </c>
      <c r="FC327" s="137"/>
      <c r="FD327" s="137"/>
      <c r="FE327" s="137"/>
      <c r="FF327" s="137"/>
      <c r="FG327" s="137"/>
      <c r="FH327" s="190"/>
      <c r="FI327" s="190"/>
      <c r="FJ327" s="372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 s="371" t="s">
        <v>456</v>
      </c>
      <c r="HA327" s="369" t="s">
        <v>1734</v>
      </c>
      <c r="HB327" s="358">
        <v>0</v>
      </c>
      <c r="HC327" s="358">
        <v>0.48000000000000004</v>
      </c>
      <c r="HD327" s="356">
        <v>99.77</v>
      </c>
      <c r="HE327" s="356">
        <v>2.16</v>
      </c>
      <c r="HF327" s="356">
        <v>6.9300000000000006</v>
      </c>
      <c r="HG327" s="356">
        <v>273.19</v>
      </c>
      <c r="HH327" s="358">
        <v>0.63</v>
      </c>
      <c r="HI327" s="356">
        <v>1.1800000000000002</v>
      </c>
      <c r="HJ327" s="356">
        <v>37.14</v>
      </c>
      <c r="HK327" s="356">
        <v>1.76</v>
      </c>
      <c r="HL327" s="358">
        <v>0.56999999999999995</v>
      </c>
      <c r="HM327" s="356">
        <v>2.72</v>
      </c>
      <c r="HN327" s="357">
        <v>19.670000000000002</v>
      </c>
      <c r="HO327" s="5" t="s">
        <v>455</v>
      </c>
      <c r="HP327" s="121">
        <v>58</v>
      </c>
      <c r="HQ327" s="27">
        <v>44692</v>
      </c>
      <c r="HR327" s="27"/>
      <c r="HS327" s="27">
        <v>44879</v>
      </c>
      <c r="HT327" s="121">
        <v>6</v>
      </c>
      <c r="HU327" s="121">
        <v>1</v>
      </c>
      <c r="HV327" s="28">
        <v>0</v>
      </c>
      <c r="HW327" s="28">
        <v>0</v>
      </c>
      <c r="HX327" s="28">
        <v>0</v>
      </c>
      <c r="HY327" s="28">
        <v>1</v>
      </c>
      <c r="HZ327" s="28">
        <v>0</v>
      </c>
      <c r="IA327" s="28">
        <v>0</v>
      </c>
      <c r="IB327" s="28"/>
      <c r="IC327" s="28">
        <v>0</v>
      </c>
      <c r="ID327" s="28">
        <v>0</v>
      </c>
      <c r="IE327" s="25" t="s">
        <v>69</v>
      </c>
      <c r="IF327" s="28">
        <v>0</v>
      </c>
      <c r="IG327" s="29"/>
      <c r="IH327" s="25"/>
      <c r="II327" s="28">
        <v>0</v>
      </c>
      <c r="IJ327" s="25" t="s">
        <v>70</v>
      </c>
      <c r="IK327" s="25"/>
      <c r="IL327" s="25"/>
      <c r="IM327" s="25"/>
      <c r="IN327" s="28"/>
      <c r="IO327" s="25"/>
      <c r="IP327" s="294"/>
      <c r="IQ327" s="24"/>
      <c r="IR327" s="24"/>
      <c r="IS327" s="170"/>
      <c r="IT327" s="170"/>
      <c r="IU327" s="170"/>
      <c r="IV327" s="274"/>
      <c r="IW327" s="170"/>
      <c r="IX327" s="170"/>
      <c r="IY327"/>
      <c r="IZ327"/>
      <c r="JA327" s="170"/>
      <c r="JB327" s="170"/>
      <c r="JC327" s="170"/>
      <c r="JD327"/>
      <c r="JE327" s="170"/>
      <c r="JF327" s="276"/>
      <c r="JG327"/>
      <c r="JH327" s="170"/>
      <c r="JI327"/>
      <c r="JJ327"/>
      <c r="JK327"/>
      <c r="JL327"/>
      <c r="JM327" s="279"/>
      <c r="JN327"/>
      <c r="JO327"/>
      <c r="JP327"/>
      <c r="JQ327"/>
      <c r="JR327" s="170"/>
      <c r="JS327" s="170"/>
      <c r="JT327" s="170"/>
      <c r="JU327" s="282"/>
      <c r="JV327" s="170"/>
      <c r="JW327" s="170"/>
      <c r="JX327"/>
      <c r="JY327" s="170"/>
      <c r="JZ327" s="170"/>
      <c r="KA327" s="170"/>
      <c r="KB327" s="170"/>
      <c r="KC327" s="170"/>
      <c r="KD327" s="170"/>
      <c r="KE327"/>
    </row>
    <row r="328" spans="1:291" s="4" customFormat="1" x14ac:dyDescent="0.25">
      <c r="A328" s="311"/>
      <c r="B328" s="15" t="s">
        <v>1506</v>
      </c>
      <c r="C328" s="17" t="s">
        <v>448</v>
      </c>
      <c r="D328" s="26" t="s">
        <v>451</v>
      </c>
      <c r="E328" s="88">
        <v>44692</v>
      </c>
      <c r="F328" s="23"/>
      <c r="G328" s="94"/>
      <c r="H328" s="51"/>
      <c r="I328" s="377">
        <v>0</v>
      </c>
      <c r="J328" s="20">
        <v>44879</v>
      </c>
      <c r="K328" s="100">
        <f>DATEDIF(E328, J328, "m")</f>
        <v>6</v>
      </c>
      <c r="L328" s="121">
        <v>7</v>
      </c>
      <c r="M328" s="4" t="s">
        <v>457</v>
      </c>
      <c r="N328" s="19"/>
      <c r="O328" s="22"/>
      <c r="P328" s="16"/>
      <c r="Q328" s="121"/>
      <c r="R328" s="11"/>
      <c r="S328" s="11">
        <v>10</v>
      </c>
      <c r="T328" s="145"/>
      <c r="U328" s="130"/>
      <c r="V328" s="130"/>
      <c r="W328" s="130"/>
      <c r="X328" s="131"/>
      <c r="Y328" s="129"/>
      <c r="Z328" s="132"/>
      <c r="AA328" s="129"/>
      <c r="AB328" s="133"/>
      <c r="AC328" s="134"/>
      <c r="AD328" s="135"/>
      <c r="AE328" s="136"/>
      <c r="AF328" s="220"/>
      <c r="AG328" s="220"/>
      <c r="AH328" s="220"/>
      <c r="AI328" s="220"/>
      <c r="AJ328" s="220"/>
      <c r="AK328" s="220"/>
      <c r="AL328" s="133"/>
      <c r="AM328" s="137"/>
      <c r="AN328" s="137"/>
      <c r="AO328" s="137"/>
      <c r="AP328" s="137"/>
      <c r="AQ328" s="137"/>
      <c r="AR328" s="137"/>
      <c r="AS328" s="137"/>
      <c r="AT328" s="137"/>
      <c r="AU328" s="137"/>
      <c r="AV328" s="137"/>
      <c r="AW328" s="137"/>
      <c r="AX328" s="137"/>
      <c r="AY328" s="137"/>
      <c r="AZ328" s="137"/>
      <c r="BA328" s="137"/>
      <c r="BB328" s="137"/>
      <c r="BC328" s="137"/>
      <c r="BD328" s="137"/>
      <c r="BE328" s="137"/>
      <c r="BF328" s="137"/>
      <c r="BG328" s="137"/>
      <c r="BH328" s="138"/>
      <c r="BI328" s="137"/>
      <c r="BJ328" s="137"/>
      <c r="BK328" s="137"/>
      <c r="BL328" s="137"/>
      <c r="BM328" s="139"/>
      <c r="BN328" s="137"/>
      <c r="BO328" s="137"/>
      <c r="BP328" s="137"/>
      <c r="BQ328" s="137"/>
      <c r="BR328" s="138"/>
      <c r="BS328" s="138"/>
      <c r="BT328" s="137"/>
      <c r="BU328" s="137"/>
      <c r="BV328" s="137"/>
      <c r="BW328" s="138"/>
      <c r="BX328" s="137"/>
      <c r="BY328" s="137"/>
      <c r="BZ328" s="138"/>
      <c r="CA328" s="138"/>
      <c r="CB328" s="137"/>
      <c r="CC328" s="137"/>
      <c r="CD328" s="186"/>
      <c r="CE328" s="186"/>
      <c r="CF328" s="186"/>
      <c r="CG328" s="186"/>
      <c r="CH328" s="137"/>
      <c r="CI328" s="137"/>
      <c r="CJ328" s="137"/>
      <c r="CK328" s="138"/>
      <c r="CL328" s="137"/>
      <c r="CM328" s="137"/>
      <c r="CN328" s="186"/>
      <c r="CO328" s="137"/>
      <c r="CP328" s="137"/>
      <c r="CQ328" s="137"/>
      <c r="CR328" s="137"/>
      <c r="CS328" s="137"/>
      <c r="CT328" s="137"/>
      <c r="CU328" s="137"/>
      <c r="CV328" s="137"/>
      <c r="CW328" s="137"/>
      <c r="CX328" s="186"/>
      <c r="CY328" s="133"/>
      <c r="CZ328" s="137"/>
      <c r="DA328" s="137"/>
      <c r="DB328" s="186"/>
      <c r="DC328" s="139"/>
      <c r="DD328" s="138"/>
      <c r="DE328" s="137"/>
      <c r="DF328" s="137"/>
      <c r="DG328" s="137"/>
      <c r="DH328" s="137"/>
      <c r="DI328" s="137"/>
      <c r="DJ328" s="186"/>
      <c r="DK328" s="137"/>
      <c r="DL328" s="137"/>
      <c r="DM328" s="137"/>
      <c r="DN328" s="137"/>
      <c r="DO328" s="137"/>
      <c r="DP328" s="137"/>
      <c r="DQ328" s="138"/>
      <c r="DR328" s="133"/>
      <c r="DS328" s="186"/>
      <c r="DT328" s="138"/>
      <c r="DU328" s="138"/>
      <c r="DV328" s="138"/>
      <c r="DW328" s="138"/>
      <c r="DX328" s="186"/>
      <c r="DY328" s="138"/>
      <c r="DZ328" s="138"/>
      <c r="EA328" s="137"/>
      <c r="EB328" s="137"/>
      <c r="EC328" s="137"/>
      <c r="ED328" s="137"/>
      <c r="EE328" s="137"/>
      <c r="EF328" s="186"/>
      <c r="EG328" s="137"/>
      <c r="EH328" s="137"/>
      <c r="EI328" s="137"/>
      <c r="EJ328" s="137"/>
      <c r="EK328" s="137"/>
      <c r="EL328" s="137"/>
      <c r="EM328" s="137"/>
      <c r="EN328" s="137"/>
      <c r="EO328" s="137"/>
      <c r="EP328" s="137"/>
      <c r="EQ328" s="137"/>
      <c r="ER328" s="137"/>
      <c r="ES328" s="137"/>
      <c r="ET328" s="137"/>
      <c r="EU328" s="137"/>
      <c r="EV328" s="137"/>
      <c r="EW328" s="137"/>
      <c r="EX328" s="137"/>
      <c r="EY328" s="137"/>
      <c r="EZ328" s="137"/>
      <c r="FA328" s="137"/>
      <c r="FB328" s="186"/>
      <c r="FC328" s="137"/>
      <c r="FD328" s="137"/>
      <c r="FE328" s="137"/>
      <c r="FF328" s="137"/>
      <c r="FG328" s="137"/>
      <c r="FH328" s="190"/>
      <c r="FI328" s="190"/>
      <c r="FJ328" s="5"/>
      <c r="GZ328" s="5"/>
      <c r="HO328" s="5"/>
      <c r="HP328" s="17"/>
      <c r="HQ328" s="23"/>
      <c r="HR328" s="23"/>
      <c r="HS328" s="23"/>
      <c r="HT328" s="17"/>
      <c r="HU328" s="17"/>
      <c r="HV328" s="24"/>
      <c r="HW328" s="24"/>
      <c r="HX328" s="24"/>
      <c r="HY328" s="24"/>
      <c r="HZ328" s="24"/>
      <c r="IA328" s="24"/>
      <c r="IB328" s="24"/>
      <c r="IC328" s="24"/>
      <c r="ID328" s="24"/>
      <c r="IE328" s="24"/>
      <c r="IF328" s="24"/>
      <c r="IG328" s="24"/>
      <c r="IH328" s="24"/>
      <c r="II328" s="24"/>
      <c r="IJ328" s="24"/>
      <c r="IK328" s="24"/>
      <c r="IL328" s="24"/>
      <c r="IM328" s="24"/>
      <c r="IN328" s="25"/>
      <c r="IO328" s="25"/>
      <c r="IP328" s="294"/>
      <c r="IQ328" s="24"/>
      <c r="IR328" s="24"/>
      <c r="IS328" s="170"/>
      <c r="IT328" s="170"/>
      <c r="IU328" s="170"/>
      <c r="IV328" s="274"/>
      <c r="IW328" s="170"/>
      <c r="IX328" s="170"/>
      <c r="IY328"/>
      <c r="IZ328"/>
      <c r="JA328" s="170"/>
      <c r="JB328" s="170"/>
      <c r="JC328" s="170"/>
      <c r="JD328"/>
      <c r="JE328" s="170"/>
      <c r="JF328" s="276"/>
      <c r="JG328"/>
      <c r="JH328" s="170"/>
      <c r="JI328"/>
      <c r="JJ328"/>
      <c r="JK328"/>
      <c r="JL328"/>
      <c r="JM328" s="279"/>
      <c r="JN328"/>
      <c r="JO328"/>
      <c r="JP328"/>
      <c r="JQ328"/>
      <c r="JR328" s="170"/>
      <c r="JS328" s="170"/>
      <c r="JT328" s="170"/>
      <c r="JU328" s="282"/>
      <c r="JV328" s="170"/>
      <c r="JW328" s="170"/>
      <c r="JX328"/>
      <c r="JY328" s="170"/>
      <c r="JZ328" s="170"/>
      <c r="KA328" s="170"/>
      <c r="KB328" s="170"/>
      <c r="KC328" s="170"/>
      <c r="KD328" s="170"/>
      <c r="KE328"/>
    </row>
    <row r="329" spans="1:291" s="4" customFormat="1" x14ac:dyDescent="0.25">
      <c r="A329" s="311"/>
      <c r="B329" s="15" t="s">
        <v>1506</v>
      </c>
      <c r="C329" s="17" t="s">
        <v>448</v>
      </c>
      <c r="D329" s="26" t="s">
        <v>451</v>
      </c>
      <c r="E329" s="88">
        <v>44692</v>
      </c>
      <c r="F329" s="27">
        <v>45057</v>
      </c>
      <c r="G329" s="94">
        <f>DATEDIF(E329, F329, "m")</f>
        <v>12</v>
      </c>
      <c r="H329" s="16">
        <v>1</v>
      </c>
      <c r="I329" s="377"/>
      <c r="J329" s="20" t="s">
        <v>316</v>
      </c>
      <c r="K329" s="100"/>
      <c r="L329" s="121"/>
      <c r="N329" s="19"/>
      <c r="O329" s="22"/>
      <c r="P329" s="16"/>
      <c r="Q329" s="11"/>
      <c r="R329" s="11"/>
      <c r="S329" s="11"/>
      <c r="T329" s="145"/>
      <c r="U329" s="130"/>
      <c r="V329" s="130"/>
      <c r="W329" s="130"/>
      <c r="X329" s="131"/>
      <c r="Y329" s="129"/>
      <c r="Z329" s="132"/>
      <c r="AA329" s="129"/>
      <c r="AB329" s="133"/>
      <c r="AC329" s="134"/>
      <c r="AD329" s="135"/>
      <c r="AE329" s="136"/>
      <c r="AF329" s="220"/>
      <c r="AG329" s="220"/>
      <c r="AH329" s="220"/>
      <c r="AI329" s="220"/>
      <c r="AJ329" s="220"/>
      <c r="AK329" s="220"/>
      <c r="AL329" s="133"/>
      <c r="AM329" s="137"/>
      <c r="AN329" s="137"/>
      <c r="AO329" s="137"/>
      <c r="AP329" s="137"/>
      <c r="AQ329" s="137"/>
      <c r="AR329" s="137"/>
      <c r="AS329" s="137"/>
      <c r="AT329" s="137"/>
      <c r="AU329" s="137"/>
      <c r="AV329" s="137"/>
      <c r="AW329" s="137"/>
      <c r="AX329" s="137"/>
      <c r="AY329" s="137"/>
      <c r="AZ329" s="137"/>
      <c r="BA329" s="137"/>
      <c r="BB329" s="137"/>
      <c r="BC329" s="137"/>
      <c r="BD329" s="137"/>
      <c r="BE329" s="137"/>
      <c r="BF329" s="137"/>
      <c r="BG329" s="137"/>
      <c r="BH329" s="138"/>
      <c r="BI329" s="137"/>
      <c r="BJ329" s="137"/>
      <c r="BK329" s="137"/>
      <c r="BL329" s="137"/>
      <c r="BM329" s="139"/>
      <c r="BN329" s="137"/>
      <c r="BO329" s="137"/>
      <c r="BP329" s="137"/>
      <c r="BQ329" s="137"/>
      <c r="BR329" s="138"/>
      <c r="BS329" s="138"/>
      <c r="BT329" s="137"/>
      <c r="BU329" s="137"/>
      <c r="BV329" s="137"/>
      <c r="BW329" s="138"/>
      <c r="BX329" s="137"/>
      <c r="BY329" s="137"/>
      <c r="BZ329" s="138"/>
      <c r="CA329" s="138"/>
      <c r="CB329" s="137"/>
      <c r="CC329" s="137"/>
      <c r="CD329" s="186"/>
      <c r="CE329" s="186"/>
      <c r="CF329" s="186"/>
      <c r="CG329" s="186"/>
      <c r="CH329" s="137"/>
      <c r="CI329" s="137"/>
      <c r="CJ329" s="137"/>
      <c r="CK329" s="138"/>
      <c r="CL329" s="137"/>
      <c r="CM329" s="137"/>
      <c r="CN329" s="186"/>
      <c r="CO329" s="137"/>
      <c r="CP329" s="137"/>
      <c r="CQ329" s="137"/>
      <c r="CR329" s="137"/>
      <c r="CS329" s="137"/>
      <c r="CT329" s="137"/>
      <c r="CU329" s="137"/>
      <c r="CV329" s="137"/>
      <c r="CW329" s="137"/>
      <c r="CX329" s="186"/>
      <c r="CY329" s="133"/>
      <c r="CZ329" s="137"/>
      <c r="DA329" s="137"/>
      <c r="DB329" s="186"/>
      <c r="DC329" s="139"/>
      <c r="DD329" s="138"/>
      <c r="DE329" s="137"/>
      <c r="DF329" s="137"/>
      <c r="DG329" s="137"/>
      <c r="DH329" s="137"/>
      <c r="DI329" s="137"/>
      <c r="DJ329" s="186"/>
      <c r="DK329" s="137"/>
      <c r="DL329" s="137"/>
      <c r="DM329" s="137"/>
      <c r="DN329" s="137"/>
      <c r="DO329" s="137"/>
      <c r="DP329" s="137"/>
      <c r="DQ329" s="138"/>
      <c r="DR329" s="133"/>
      <c r="DS329" s="186"/>
      <c r="DT329" s="138"/>
      <c r="DU329" s="138"/>
      <c r="DV329" s="138"/>
      <c r="DW329" s="138"/>
      <c r="DX329" s="186"/>
      <c r="DY329" s="138"/>
      <c r="DZ329" s="138"/>
      <c r="EA329" s="137"/>
      <c r="EB329" s="137"/>
      <c r="EC329" s="137"/>
      <c r="ED329" s="137"/>
      <c r="EE329" s="137"/>
      <c r="EF329" s="186"/>
      <c r="EG329" s="137"/>
      <c r="EH329" s="137"/>
      <c r="EI329" s="137"/>
      <c r="EJ329" s="137"/>
      <c r="EK329" s="137"/>
      <c r="EL329" s="137"/>
      <c r="EM329" s="137"/>
      <c r="EN329" s="137"/>
      <c r="EO329" s="137"/>
      <c r="EP329" s="137"/>
      <c r="EQ329" s="137"/>
      <c r="ER329" s="137"/>
      <c r="ES329" s="137"/>
      <c r="ET329" s="137"/>
      <c r="EU329" s="137"/>
      <c r="EV329" s="137"/>
      <c r="EW329" s="137"/>
      <c r="EX329" s="137"/>
      <c r="EY329" s="137"/>
      <c r="EZ329" s="137"/>
      <c r="FA329" s="137"/>
      <c r="FB329" s="186"/>
      <c r="FC329" s="137"/>
      <c r="FD329" s="137"/>
      <c r="FE329" s="137"/>
      <c r="FF329" s="137"/>
      <c r="FG329" s="137"/>
      <c r="FH329" s="190"/>
      <c r="FI329" s="190"/>
      <c r="FJ329" s="5"/>
      <c r="GZ329" s="5"/>
      <c r="HO329" s="5" t="s">
        <v>455</v>
      </c>
      <c r="HP329" s="121">
        <v>58</v>
      </c>
      <c r="HQ329" s="27">
        <v>44692</v>
      </c>
      <c r="HR329" s="27"/>
      <c r="HS329" s="27">
        <v>45057</v>
      </c>
      <c r="HT329" s="121">
        <v>12</v>
      </c>
      <c r="HU329" s="121">
        <v>1</v>
      </c>
      <c r="HV329" s="28">
        <v>0</v>
      </c>
      <c r="HW329" s="28">
        <v>0</v>
      </c>
      <c r="HX329" s="28">
        <v>0</v>
      </c>
      <c r="HY329" s="28">
        <v>1</v>
      </c>
      <c r="HZ329" s="28">
        <v>0</v>
      </c>
      <c r="IA329" s="28">
        <v>0</v>
      </c>
      <c r="IB329" s="28">
        <v>0</v>
      </c>
      <c r="IC329" s="28">
        <v>0</v>
      </c>
      <c r="ID329" s="28">
        <v>0</v>
      </c>
      <c r="IE329" s="25" t="s">
        <v>69</v>
      </c>
      <c r="IF329" s="28">
        <v>0</v>
      </c>
      <c r="IG329" s="29"/>
      <c r="IH329" s="25"/>
      <c r="II329" s="28">
        <v>0</v>
      </c>
      <c r="IJ329" s="25" t="s">
        <v>63</v>
      </c>
      <c r="IK329" s="25"/>
      <c r="IL329" s="25"/>
      <c r="IM329" s="25">
        <v>0</v>
      </c>
      <c r="IN329" s="28">
        <v>0</v>
      </c>
      <c r="IO329" s="25"/>
      <c r="IP329" s="294"/>
      <c r="IQ329" s="24"/>
      <c r="IR329" s="24"/>
      <c r="IS329" s="170"/>
      <c r="IT329" s="170"/>
      <c r="IU329" s="170"/>
      <c r="IV329" s="274"/>
      <c r="IW329" s="170"/>
      <c r="IX329" s="170"/>
      <c r="IY329"/>
      <c r="IZ329"/>
      <c r="JA329" s="170"/>
      <c r="JB329" s="170"/>
      <c r="JC329" s="170"/>
      <c r="JD329"/>
      <c r="JE329" s="170"/>
      <c r="JF329" s="276"/>
      <c r="JG329"/>
      <c r="JH329" s="170"/>
      <c r="JI329"/>
      <c r="JJ329"/>
      <c r="JK329"/>
      <c r="JL329"/>
      <c r="JM329" s="279"/>
      <c r="JN329"/>
      <c r="JO329"/>
      <c r="JP329"/>
      <c r="JQ329"/>
      <c r="JR329" s="170"/>
      <c r="JS329" s="170"/>
      <c r="JT329" s="170"/>
      <c r="JU329" s="282"/>
      <c r="JV329" s="170"/>
      <c r="JW329" s="170"/>
      <c r="JX329"/>
      <c r="JY329" s="170"/>
      <c r="JZ329" s="170"/>
      <c r="KA329" s="170"/>
      <c r="KB329" s="170"/>
      <c r="KC329" s="170"/>
      <c r="KD329" s="170"/>
      <c r="KE329"/>
    </row>
    <row r="330" spans="1:291" s="4" customFormat="1" x14ac:dyDescent="0.25">
      <c r="A330" s="311"/>
      <c r="B330" s="15"/>
      <c r="C330" s="17"/>
      <c r="D330" s="26"/>
      <c r="E330" s="90"/>
      <c r="F330" s="27"/>
      <c r="G330" s="94"/>
      <c r="H330" s="16"/>
      <c r="I330" s="377"/>
      <c r="J330" s="20"/>
      <c r="K330" s="100"/>
      <c r="L330" s="85"/>
      <c r="N330" s="19"/>
      <c r="O330" s="22"/>
      <c r="P330" s="16"/>
      <c r="Q330" s="11"/>
      <c r="R330" s="11"/>
      <c r="S330" s="11"/>
      <c r="T330" s="145"/>
      <c r="U330" s="130"/>
      <c r="V330" s="130"/>
      <c r="W330" s="130"/>
      <c r="X330" s="131"/>
      <c r="Y330" s="129"/>
      <c r="Z330" s="132"/>
      <c r="AA330" s="129"/>
      <c r="AB330" s="133"/>
      <c r="AC330" s="134"/>
      <c r="AD330" s="135"/>
      <c r="AE330" s="136"/>
      <c r="AF330" s="220"/>
      <c r="AG330" s="220"/>
      <c r="AH330" s="220"/>
      <c r="AI330" s="220"/>
      <c r="AJ330" s="220"/>
      <c r="AK330" s="220"/>
      <c r="AL330" s="133"/>
      <c r="AM330" s="137"/>
      <c r="AN330" s="137"/>
      <c r="AO330" s="137"/>
      <c r="AP330" s="137"/>
      <c r="AQ330" s="137"/>
      <c r="AR330" s="137"/>
      <c r="AS330" s="137"/>
      <c r="AT330" s="137"/>
      <c r="AU330" s="137"/>
      <c r="AV330" s="137"/>
      <c r="AW330" s="137"/>
      <c r="AX330" s="137"/>
      <c r="AY330" s="137"/>
      <c r="AZ330" s="137"/>
      <c r="BA330" s="137"/>
      <c r="BB330" s="137"/>
      <c r="BC330" s="137"/>
      <c r="BD330" s="137"/>
      <c r="BE330" s="137"/>
      <c r="BF330" s="137"/>
      <c r="BG330" s="137"/>
      <c r="BH330" s="138"/>
      <c r="BI330" s="137"/>
      <c r="BJ330" s="137"/>
      <c r="BK330" s="137"/>
      <c r="BL330" s="137"/>
      <c r="BM330" s="139"/>
      <c r="BN330" s="137"/>
      <c r="BO330" s="137"/>
      <c r="BP330" s="137"/>
      <c r="BQ330" s="137"/>
      <c r="BR330" s="138"/>
      <c r="BS330" s="138"/>
      <c r="BT330" s="137"/>
      <c r="BU330" s="137"/>
      <c r="BV330" s="137"/>
      <c r="BW330" s="138"/>
      <c r="BX330" s="137"/>
      <c r="BY330" s="137"/>
      <c r="BZ330" s="138"/>
      <c r="CA330" s="138"/>
      <c r="CB330" s="137"/>
      <c r="CC330" s="137"/>
      <c r="CD330" s="186"/>
      <c r="CE330" s="186"/>
      <c r="CF330" s="186"/>
      <c r="CG330" s="186"/>
      <c r="CH330" s="137"/>
      <c r="CI330" s="137"/>
      <c r="CJ330" s="137"/>
      <c r="CK330" s="138"/>
      <c r="CL330" s="137"/>
      <c r="CM330" s="137"/>
      <c r="CN330" s="186"/>
      <c r="CO330" s="137"/>
      <c r="CP330" s="137"/>
      <c r="CQ330" s="137"/>
      <c r="CR330" s="137"/>
      <c r="CS330" s="137"/>
      <c r="CT330" s="137"/>
      <c r="CU330" s="137"/>
      <c r="CV330" s="137"/>
      <c r="CW330" s="137"/>
      <c r="CX330" s="186"/>
      <c r="CY330" s="133"/>
      <c r="CZ330" s="137"/>
      <c r="DA330" s="137"/>
      <c r="DB330" s="186"/>
      <c r="DC330" s="139"/>
      <c r="DD330" s="138"/>
      <c r="DE330" s="137"/>
      <c r="DF330" s="137"/>
      <c r="DG330" s="137"/>
      <c r="DH330" s="137"/>
      <c r="DI330" s="137"/>
      <c r="DJ330" s="186"/>
      <c r="DK330" s="137"/>
      <c r="DL330" s="137"/>
      <c r="DM330" s="137"/>
      <c r="DN330" s="137"/>
      <c r="DO330" s="137"/>
      <c r="DP330" s="137"/>
      <c r="DQ330" s="138"/>
      <c r="DR330" s="133"/>
      <c r="DS330" s="186"/>
      <c r="DT330" s="138"/>
      <c r="DU330" s="138"/>
      <c r="DV330" s="138"/>
      <c r="DW330" s="138"/>
      <c r="DX330" s="186"/>
      <c r="DY330" s="138"/>
      <c r="DZ330" s="138"/>
      <c r="EA330" s="137"/>
      <c r="EB330" s="137"/>
      <c r="EC330" s="137"/>
      <c r="ED330" s="137"/>
      <c r="EE330" s="137"/>
      <c r="EF330" s="186"/>
      <c r="EG330" s="137"/>
      <c r="EH330" s="137"/>
      <c r="EI330" s="137"/>
      <c r="EJ330" s="137"/>
      <c r="EK330" s="137"/>
      <c r="EL330" s="137"/>
      <c r="EM330" s="137"/>
      <c r="EN330" s="137"/>
      <c r="EO330" s="137"/>
      <c r="EP330" s="137"/>
      <c r="EQ330" s="137"/>
      <c r="ER330" s="137"/>
      <c r="ES330" s="137"/>
      <c r="ET330" s="137"/>
      <c r="EU330" s="137"/>
      <c r="EV330" s="137"/>
      <c r="EW330" s="137"/>
      <c r="EX330" s="137"/>
      <c r="EY330" s="137"/>
      <c r="EZ330" s="137"/>
      <c r="FA330" s="137"/>
      <c r="FB330" s="186"/>
      <c r="FC330" s="137"/>
      <c r="FD330" s="137"/>
      <c r="FE330" s="137"/>
      <c r="FF330" s="137"/>
      <c r="FG330" s="137"/>
      <c r="FH330" s="190"/>
      <c r="FI330" s="190"/>
      <c r="FJ330" s="5"/>
      <c r="GZ330" s="5"/>
      <c r="HO330" s="5"/>
      <c r="HP330" s="121"/>
      <c r="HQ330" s="27"/>
      <c r="HR330" s="27"/>
      <c r="HS330" s="27"/>
      <c r="HT330" s="121"/>
      <c r="HU330" s="121"/>
      <c r="HV330" s="28"/>
      <c r="HW330" s="28"/>
      <c r="HX330" s="28"/>
      <c r="HY330" s="28"/>
      <c r="HZ330" s="28"/>
      <c r="IA330" s="28"/>
      <c r="IB330" s="28"/>
      <c r="IC330" s="28"/>
      <c r="ID330" s="28"/>
      <c r="IE330" s="25"/>
      <c r="IF330" s="28"/>
      <c r="IG330" s="29"/>
      <c r="IH330" s="25"/>
      <c r="II330" s="28"/>
      <c r="IJ330" s="25"/>
      <c r="IK330" s="25"/>
      <c r="IL330" s="25"/>
      <c r="IM330" s="25"/>
      <c r="IN330" s="28"/>
      <c r="IO330" s="25"/>
      <c r="IP330" s="294"/>
      <c r="IQ330" s="24"/>
      <c r="IR330" s="24"/>
      <c r="IS330" s="170"/>
      <c r="IT330" s="170"/>
      <c r="IU330" s="170"/>
      <c r="IV330" s="274"/>
      <c r="IW330" s="170"/>
      <c r="IX330" s="170"/>
      <c r="IY330"/>
      <c r="IZ330"/>
      <c r="JA330" s="170"/>
      <c r="JB330" s="170"/>
      <c r="JC330" s="170"/>
      <c r="JD330"/>
      <c r="JE330" s="170"/>
      <c r="JF330" s="276"/>
      <c r="JG330"/>
      <c r="JH330" s="170"/>
      <c r="JI330"/>
      <c r="JJ330"/>
      <c r="JK330"/>
      <c r="JL330"/>
      <c r="JM330" s="279"/>
      <c r="JN330"/>
      <c r="JO330"/>
      <c r="JP330"/>
      <c r="JQ330"/>
      <c r="JR330" s="170"/>
      <c r="JS330" s="170"/>
      <c r="JT330" s="170"/>
      <c r="JU330" s="282"/>
      <c r="JV330" s="170"/>
      <c r="JW330" s="170"/>
      <c r="JX330"/>
      <c r="JY330" s="170"/>
      <c r="JZ330" s="170"/>
      <c r="KA330" s="170"/>
      <c r="KB330" s="170"/>
      <c r="KC330" s="170"/>
      <c r="KD330" s="170"/>
      <c r="KE330"/>
    </row>
    <row r="331" spans="1:291" s="4" customFormat="1" x14ac:dyDescent="0.25">
      <c r="A331" s="311"/>
      <c r="B331" s="15" t="s">
        <v>1507</v>
      </c>
      <c r="C331" s="17" t="s">
        <v>458</v>
      </c>
      <c r="D331" s="26" t="s">
        <v>459</v>
      </c>
      <c r="E331" s="88">
        <v>44579</v>
      </c>
      <c r="F331" s="27">
        <v>44686</v>
      </c>
      <c r="G331" s="94">
        <f>DATEDIF(E331, F331, "m")</f>
        <v>3</v>
      </c>
      <c r="H331" s="16">
        <v>1</v>
      </c>
      <c r="I331" s="377">
        <v>0</v>
      </c>
      <c r="J331" s="20">
        <v>44686</v>
      </c>
      <c r="K331" s="100">
        <f t="shared" ref="K331:K343" si="23">DATEDIF(E331, J331, "m")</f>
        <v>3</v>
      </c>
      <c r="L331" s="121">
        <v>1</v>
      </c>
      <c r="M331" s="4" t="s">
        <v>460</v>
      </c>
      <c r="N331" s="19" t="s">
        <v>461</v>
      </c>
      <c r="O331" s="22">
        <v>2</v>
      </c>
      <c r="P331" s="16">
        <v>3</v>
      </c>
      <c r="Q331" s="11"/>
      <c r="R331" s="11"/>
      <c r="S331" s="11"/>
      <c r="T331" s="145">
        <v>17352</v>
      </c>
      <c r="U331" s="130" t="s">
        <v>462</v>
      </c>
      <c r="V331" s="130" t="s">
        <v>462</v>
      </c>
      <c r="W331" s="130" t="s">
        <v>1075</v>
      </c>
      <c r="X331" s="131">
        <v>5806182184</v>
      </c>
      <c r="Y331" s="129">
        <f ca="1">ROUNDDOWN(YEARFRAC(DATE(IF(VALUE(LEFT(X331,2))&lt;VALUE(RIGHT(YEAR(TODAY()),2)),"20","19")&amp;LEFT(X331,2),IF(VALUE(MID(X331,3,1))&gt;4,MID(X331,3,2)-50,MID(X331,3,2)),MID(X331,5,2)),Z331,1),0)</f>
        <v>63</v>
      </c>
      <c r="Z331" s="132">
        <v>44686</v>
      </c>
      <c r="AA331" s="129" t="e">
        <f>COUNTIFS(#REF!,X331)</f>
        <v>#REF!</v>
      </c>
      <c r="AB331" s="133">
        <f>DATEDIF(_xlfn.MINIFS(Z:Z,X:X,X331), Z331,  "m")</f>
        <v>0</v>
      </c>
      <c r="AC331" s="134" t="s">
        <v>53</v>
      </c>
      <c r="AD331" s="135" t="s">
        <v>1022</v>
      </c>
      <c r="AE331" s="136" t="s">
        <v>1345</v>
      </c>
      <c r="AF331" s="185">
        <v>29.5</v>
      </c>
      <c r="AG331" s="185">
        <v>5.6</v>
      </c>
      <c r="AH331" s="185">
        <v>64.5</v>
      </c>
      <c r="AI331" s="185">
        <v>0.2</v>
      </c>
      <c r="AJ331" s="185">
        <v>0.2</v>
      </c>
      <c r="AK331" s="185">
        <v>5.18</v>
      </c>
      <c r="AL331" s="133">
        <v>30.3</v>
      </c>
      <c r="AM331" s="137">
        <v>47</v>
      </c>
      <c r="AN331" s="137">
        <v>31.8</v>
      </c>
      <c r="AO331" s="137">
        <v>68.2</v>
      </c>
      <c r="AP331" s="137">
        <f>AN331/AO331</f>
        <v>0.4662756598240469</v>
      </c>
      <c r="AQ331" s="137">
        <v>10.7</v>
      </c>
      <c r="AR331" s="137">
        <v>5.75</v>
      </c>
      <c r="AS331" s="137">
        <v>0.46</v>
      </c>
      <c r="AT331" s="137">
        <v>14.4</v>
      </c>
      <c r="AU331" s="137">
        <v>16.899999999999999</v>
      </c>
      <c r="AV331" s="137">
        <v>6.38</v>
      </c>
      <c r="AW331" s="137">
        <v>6.72</v>
      </c>
      <c r="AX331" s="137">
        <v>56.4</v>
      </c>
      <c r="AY331" s="137">
        <v>35.4</v>
      </c>
      <c r="AZ331" s="137">
        <v>1.44</v>
      </c>
      <c r="BA331" s="137">
        <v>25.5</v>
      </c>
      <c r="BB331" s="137">
        <v>17.8</v>
      </c>
      <c r="BC331" s="137">
        <v>42.9</v>
      </c>
      <c r="BD331" s="137">
        <v>0.37</v>
      </c>
      <c r="BE331" s="137">
        <v>8</v>
      </c>
      <c r="BF331" s="137">
        <f>DL331+DN331</f>
        <v>34.229999999999997</v>
      </c>
      <c r="BG331" s="137">
        <v>18.899999999999999</v>
      </c>
      <c r="BH331" s="138">
        <v>2960</v>
      </c>
      <c r="BI331" s="137">
        <v>42.7</v>
      </c>
      <c r="BJ331" s="137">
        <v>13.6</v>
      </c>
      <c r="BK331" s="137">
        <v>15.7</v>
      </c>
      <c r="BL331" s="137">
        <v>68.2</v>
      </c>
      <c r="BM331" s="139">
        <v>0.3</v>
      </c>
      <c r="BN331" s="137">
        <v>2.6</v>
      </c>
      <c r="BO331" s="137">
        <v>84.07</v>
      </c>
      <c r="BP331" s="137">
        <v>6.34</v>
      </c>
      <c r="BQ331" s="137">
        <v>9.61</v>
      </c>
      <c r="BR331" s="138">
        <v>2029</v>
      </c>
      <c r="BS331" s="138">
        <f>CY331/9</f>
        <v>2782</v>
      </c>
      <c r="BT331" s="137">
        <v>62.3</v>
      </c>
      <c r="BU331" s="137">
        <v>11.3</v>
      </c>
      <c r="BV331" s="137">
        <v>66.599999999999994</v>
      </c>
      <c r="BW331" s="138">
        <v>3213</v>
      </c>
      <c r="BX331" s="137">
        <v>35.5</v>
      </c>
      <c r="BY331" s="137">
        <v>31.7</v>
      </c>
      <c r="BZ331" s="138">
        <v>2644</v>
      </c>
      <c r="CA331" s="138">
        <v>7404</v>
      </c>
      <c r="CB331" s="137">
        <v>0.28000000000000003</v>
      </c>
      <c r="CC331" s="137">
        <v>0.2</v>
      </c>
      <c r="CD331" s="186" t="s">
        <v>1275</v>
      </c>
      <c r="CE331" s="186">
        <f>AL331+BN331+BV331+CC331+CB331</f>
        <v>99.98</v>
      </c>
      <c r="CF331" s="186" t="s">
        <v>1275</v>
      </c>
      <c r="CG331" s="186">
        <f>AM331+BI331+BE331+(DC331*100/AL331)+(CC331*100/AL331)</f>
        <v>98.380990099009907</v>
      </c>
      <c r="CH331" s="137">
        <v>0.99</v>
      </c>
      <c r="CI331" s="137">
        <f>CH331*100/AM331</f>
        <v>2.1063829787234041</v>
      </c>
      <c r="CJ331" s="137">
        <v>67.900000000000006</v>
      </c>
      <c r="CK331" s="138">
        <f>CJ331*BI331*AL331*AK331/1000</f>
        <v>455.06144082000003</v>
      </c>
      <c r="CL331" s="137">
        <v>18.2</v>
      </c>
      <c r="CM331" s="137">
        <v>51.7</v>
      </c>
      <c r="CN331" s="186" t="s">
        <v>1275</v>
      </c>
      <c r="CO331" s="137">
        <v>0.16</v>
      </c>
      <c r="CP331" s="137">
        <v>1.21</v>
      </c>
      <c r="CQ331" s="137">
        <v>35.4</v>
      </c>
      <c r="CR331" s="137">
        <v>13.1</v>
      </c>
      <c r="CS331" s="137">
        <v>22.5</v>
      </c>
      <c r="CT331" s="137">
        <v>29</v>
      </c>
      <c r="CU331" s="137">
        <v>74.599999999999994</v>
      </c>
      <c r="CV331" s="137">
        <v>0.39</v>
      </c>
      <c r="CW331" s="137"/>
      <c r="CX331" s="186" t="s">
        <v>1275</v>
      </c>
      <c r="CY331" s="133">
        <v>25038</v>
      </c>
      <c r="CZ331" s="137">
        <v>4.1500000000000004</v>
      </c>
      <c r="DA331" s="137">
        <v>16.8</v>
      </c>
      <c r="DB331" s="186" t="s">
        <v>1275</v>
      </c>
      <c r="DC331" s="139">
        <v>6.3400000000000001E-3</v>
      </c>
      <c r="DD331" s="138">
        <v>30150</v>
      </c>
      <c r="DE331" s="137">
        <v>62.5</v>
      </c>
      <c r="DF331" s="137">
        <v>25</v>
      </c>
      <c r="DG331" s="137">
        <v>1.29</v>
      </c>
      <c r="DH331" s="137">
        <f>DG331-CC331</f>
        <v>1.0900000000000001</v>
      </c>
      <c r="DI331" s="137">
        <v>48.9</v>
      </c>
      <c r="DJ331" s="186" t="s">
        <v>1275</v>
      </c>
      <c r="DK331" s="137">
        <v>0.26</v>
      </c>
      <c r="DL331" s="137">
        <v>33</v>
      </c>
      <c r="DM331" s="137">
        <v>65.5</v>
      </c>
      <c r="DN331" s="137">
        <v>1.23</v>
      </c>
      <c r="DO331" s="137">
        <v>2.81</v>
      </c>
      <c r="DP331" s="137">
        <v>53.5</v>
      </c>
      <c r="DQ331" s="138" t="s">
        <v>1023</v>
      </c>
      <c r="DR331" s="133"/>
      <c r="DS331" s="186" t="s">
        <v>1275</v>
      </c>
      <c r="DT331" s="133">
        <f>DU331*2</f>
        <v>3960</v>
      </c>
      <c r="DU331" s="138">
        <v>1980</v>
      </c>
      <c r="DV331" s="138">
        <v>395</v>
      </c>
      <c r="DW331" s="138">
        <v>93.3</v>
      </c>
      <c r="DX331" s="186" t="s">
        <v>1275</v>
      </c>
      <c r="DY331" s="138">
        <f>AK331*AN331*AM331*AL331/1000</f>
        <v>234.58344839999998</v>
      </c>
      <c r="DZ331" s="138">
        <f>AK331*AM331*AO331*AL331/1000</f>
        <v>503.10035159999995</v>
      </c>
      <c r="EA331" s="137"/>
      <c r="EB331" s="137"/>
      <c r="EC331" s="137"/>
      <c r="ED331" s="137"/>
      <c r="EE331" s="137"/>
      <c r="EF331" s="186" t="s">
        <v>1275</v>
      </c>
      <c r="EG331" s="137" t="s">
        <v>1023</v>
      </c>
      <c r="EH331" s="137" t="s">
        <v>1023</v>
      </c>
      <c r="EI331" s="137" t="s">
        <v>1023</v>
      </c>
      <c r="EJ331" s="137" t="s">
        <v>1023</v>
      </c>
      <c r="EK331" s="137" t="s">
        <v>1023</v>
      </c>
      <c r="EL331" s="137" t="s">
        <v>1023</v>
      </c>
      <c r="EM331" s="137" t="s">
        <v>1023</v>
      </c>
      <c r="EN331" s="137" t="s">
        <v>1023</v>
      </c>
      <c r="EO331" s="137" t="s">
        <v>1023</v>
      </c>
      <c r="EP331" s="137" t="s">
        <v>1023</v>
      </c>
      <c r="EQ331" s="137" t="s">
        <v>1023</v>
      </c>
      <c r="ER331" s="137" t="s">
        <v>1023</v>
      </c>
      <c r="ES331" s="137" t="s">
        <v>1023</v>
      </c>
      <c r="ET331" s="137" t="s">
        <v>1023</v>
      </c>
      <c r="EU331" s="137" t="s">
        <v>1023</v>
      </c>
      <c r="EV331" s="137" t="s">
        <v>1023</v>
      </c>
      <c r="EW331" s="137" t="s">
        <v>1023</v>
      </c>
      <c r="EX331" s="137" t="s">
        <v>1023</v>
      </c>
      <c r="EY331" s="137" t="s">
        <v>1023</v>
      </c>
      <c r="EZ331" s="137" t="s">
        <v>1023</v>
      </c>
      <c r="FA331" s="137" t="s">
        <v>1023</v>
      </c>
      <c r="FB331" s="186" t="s">
        <v>1275</v>
      </c>
      <c r="FC331" s="137"/>
      <c r="FD331" s="137"/>
      <c r="FE331" s="137"/>
      <c r="FF331" s="137"/>
      <c r="FG331" s="137"/>
      <c r="FH331" s="190"/>
      <c r="FI331" s="190"/>
      <c r="FJ331" s="372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 s="5"/>
      <c r="HO331" s="5" t="s">
        <v>462</v>
      </c>
      <c r="HP331" s="121">
        <v>64</v>
      </c>
      <c r="HQ331" s="27">
        <v>44579</v>
      </c>
      <c r="HR331" s="27"/>
      <c r="HS331" s="27">
        <v>44686</v>
      </c>
      <c r="HT331" s="121">
        <v>3</v>
      </c>
      <c r="HU331" s="121">
        <v>1</v>
      </c>
      <c r="HV331" s="28">
        <v>0</v>
      </c>
      <c r="HW331" s="28">
        <v>0</v>
      </c>
      <c r="HX331" s="28">
        <v>0</v>
      </c>
      <c r="HY331" s="28">
        <v>1</v>
      </c>
      <c r="HZ331" s="28">
        <v>0</v>
      </c>
      <c r="IA331" s="28">
        <v>0</v>
      </c>
      <c r="IB331" s="28"/>
      <c r="IC331" s="28">
        <v>0</v>
      </c>
      <c r="ID331" s="28">
        <v>0</v>
      </c>
      <c r="IE331" s="25" t="s">
        <v>69</v>
      </c>
      <c r="IF331" s="28">
        <v>0</v>
      </c>
      <c r="IG331" s="29"/>
      <c r="IH331" s="25"/>
      <c r="II331" s="28">
        <v>0</v>
      </c>
      <c r="IJ331" s="25" t="s">
        <v>63</v>
      </c>
      <c r="IK331" s="25"/>
      <c r="IL331" s="25"/>
      <c r="IM331" s="25">
        <v>0</v>
      </c>
      <c r="IN331" s="28">
        <v>0</v>
      </c>
      <c r="IO331" s="25"/>
      <c r="IP331" s="294" t="s">
        <v>1507</v>
      </c>
      <c r="IQ331" s="24" t="s">
        <v>462</v>
      </c>
      <c r="IR331" s="24" t="s">
        <v>1075</v>
      </c>
      <c r="IS331" s="170" t="s">
        <v>55</v>
      </c>
      <c r="IT331" s="170">
        <v>1</v>
      </c>
      <c r="IU331" s="170"/>
      <c r="IV331" s="274">
        <v>44579</v>
      </c>
      <c r="IW331" s="170">
        <v>1958</v>
      </c>
      <c r="IX331" s="170">
        <v>2022</v>
      </c>
      <c r="IY331" s="281">
        <v>45392</v>
      </c>
      <c r="IZ331"/>
      <c r="JA331" s="170">
        <v>64</v>
      </c>
      <c r="JB331" s="170"/>
      <c r="JC331" s="170" t="s">
        <v>1407</v>
      </c>
      <c r="JD331"/>
      <c r="JE331" s="170">
        <v>1</v>
      </c>
      <c r="JF331" s="276" t="s">
        <v>323</v>
      </c>
      <c r="JG331"/>
      <c r="JH331"/>
      <c r="JI331" s="170">
        <v>1</v>
      </c>
      <c r="JJ331" s="170"/>
      <c r="JK331"/>
      <c r="JL331"/>
      <c r="JM331" s="279"/>
      <c r="JN331" t="s">
        <v>1409</v>
      </c>
      <c r="JO331" t="s">
        <v>1411</v>
      </c>
      <c r="JP331" t="s">
        <v>1412</v>
      </c>
      <c r="JQ331" t="s">
        <v>1420</v>
      </c>
      <c r="JR331" s="170">
        <v>0</v>
      </c>
      <c r="JS331" s="170">
        <v>1</v>
      </c>
      <c r="JT331" s="170">
        <v>0</v>
      </c>
      <c r="JU331" s="286">
        <v>4</v>
      </c>
      <c r="JV331" s="170">
        <v>0</v>
      </c>
      <c r="JW331" s="170">
        <v>0</v>
      </c>
      <c r="JX331" t="s">
        <v>1457</v>
      </c>
      <c r="JY331" s="170">
        <v>0</v>
      </c>
      <c r="JZ331" s="170">
        <v>0</v>
      </c>
      <c r="KA331" s="170">
        <v>0</v>
      </c>
      <c r="KB331" s="170">
        <v>0</v>
      </c>
      <c r="KC331" s="170">
        <v>0</v>
      </c>
      <c r="KD331" s="170"/>
      <c r="KE331"/>
    </row>
    <row r="332" spans="1:291" s="4" customFormat="1" x14ac:dyDescent="0.25">
      <c r="A332" s="311"/>
      <c r="B332" s="15" t="s">
        <v>1507</v>
      </c>
      <c r="C332" s="17" t="s">
        <v>458</v>
      </c>
      <c r="D332" s="26" t="s">
        <v>459</v>
      </c>
      <c r="E332" s="88">
        <v>44579</v>
      </c>
      <c r="F332" s="23"/>
      <c r="G332" s="94"/>
      <c r="H332" s="51"/>
      <c r="I332" s="377">
        <v>0</v>
      </c>
      <c r="J332" s="20">
        <v>44686</v>
      </c>
      <c r="K332" s="100">
        <f t="shared" si="23"/>
        <v>3</v>
      </c>
      <c r="L332" s="121">
        <v>2</v>
      </c>
      <c r="M332" s="4" t="s">
        <v>463</v>
      </c>
      <c r="N332" s="19"/>
      <c r="O332" s="22"/>
      <c r="P332" s="16"/>
      <c r="Q332" s="11"/>
      <c r="R332" s="11"/>
      <c r="S332" s="11">
        <v>10</v>
      </c>
      <c r="T332" s="145"/>
      <c r="U332" s="130"/>
      <c r="V332" s="130"/>
      <c r="W332" s="130"/>
      <c r="X332" s="131"/>
      <c r="Y332" s="129"/>
      <c r="Z332" s="132"/>
      <c r="AA332" s="129"/>
      <c r="AB332" s="133"/>
      <c r="AC332" s="134"/>
      <c r="AD332" s="135"/>
      <c r="AE332" s="136"/>
      <c r="AF332" s="220"/>
      <c r="AG332" s="220"/>
      <c r="AH332" s="220"/>
      <c r="AI332" s="220"/>
      <c r="AJ332" s="220"/>
      <c r="AK332" s="220"/>
      <c r="AL332" s="133"/>
      <c r="AM332" s="137"/>
      <c r="AN332" s="137"/>
      <c r="AO332" s="137"/>
      <c r="AP332" s="137"/>
      <c r="AQ332" s="137"/>
      <c r="AR332" s="137"/>
      <c r="AS332" s="137"/>
      <c r="AT332" s="137"/>
      <c r="AU332" s="137"/>
      <c r="AV332" s="137"/>
      <c r="AW332" s="137"/>
      <c r="AX332" s="137"/>
      <c r="AY332" s="137"/>
      <c r="AZ332" s="137"/>
      <c r="BA332" s="137"/>
      <c r="BB332" s="137"/>
      <c r="BC332" s="137"/>
      <c r="BD332" s="137"/>
      <c r="BE332" s="137"/>
      <c r="BF332" s="137"/>
      <c r="BG332" s="137"/>
      <c r="BH332" s="138"/>
      <c r="BI332" s="137"/>
      <c r="BJ332" s="137"/>
      <c r="BK332" s="137"/>
      <c r="BL332" s="137"/>
      <c r="BM332" s="139"/>
      <c r="BN332" s="137"/>
      <c r="BO332" s="137"/>
      <c r="BP332" s="137"/>
      <c r="BQ332" s="137"/>
      <c r="BR332" s="138"/>
      <c r="BS332" s="138"/>
      <c r="BT332" s="137"/>
      <c r="BU332" s="137"/>
      <c r="BV332" s="137"/>
      <c r="BW332" s="138"/>
      <c r="BX332" s="137"/>
      <c r="BY332" s="137"/>
      <c r="BZ332" s="138"/>
      <c r="CA332" s="138"/>
      <c r="CB332" s="137"/>
      <c r="CC332" s="137"/>
      <c r="CD332" s="186"/>
      <c r="CE332" s="186"/>
      <c r="CF332" s="186"/>
      <c r="CG332" s="186"/>
      <c r="CH332" s="137"/>
      <c r="CI332" s="137"/>
      <c r="CJ332" s="137"/>
      <c r="CK332" s="138"/>
      <c r="CL332" s="137"/>
      <c r="CM332" s="137"/>
      <c r="CN332" s="186"/>
      <c r="CO332" s="137"/>
      <c r="CP332" s="137"/>
      <c r="CQ332" s="137"/>
      <c r="CR332" s="137"/>
      <c r="CS332" s="137"/>
      <c r="CT332" s="137"/>
      <c r="CU332" s="137"/>
      <c r="CV332" s="137"/>
      <c r="CW332" s="137"/>
      <c r="CX332" s="186"/>
      <c r="CY332" s="133"/>
      <c r="CZ332" s="137"/>
      <c r="DA332" s="137"/>
      <c r="DB332" s="186"/>
      <c r="DC332" s="139"/>
      <c r="DD332" s="138"/>
      <c r="DE332" s="137"/>
      <c r="DF332" s="137"/>
      <c r="DG332" s="137"/>
      <c r="DH332" s="137"/>
      <c r="DI332" s="137"/>
      <c r="DJ332" s="186"/>
      <c r="DK332" s="137"/>
      <c r="DL332" s="137"/>
      <c r="DM332" s="137"/>
      <c r="DN332" s="137"/>
      <c r="DO332" s="137"/>
      <c r="DP332" s="137"/>
      <c r="DQ332" s="138"/>
      <c r="DR332" s="133"/>
      <c r="DS332" s="186"/>
      <c r="DT332" s="133"/>
      <c r="DU332" s="138"/>
      <c r="DV332" s="138"/>
      <c r="DW332" s="138"/>
      <c r="DX332" s="186"/>
      <c r="DY332" s="138"/>
      <c r="DZ332" s="138"/>
      <c r="EA332" s="137"/>
      <c r="EB332" s="137"/>
      <c r="EC332" s="137"/>
      <c r="ED332" s="137"/>
      <c r="EE332" s="137"/>
      <c r="EF332" s="186"/>
      <c r="EG332" s="137"/>
      <c r="EH332" s="137"/>
      <c r="EI332" s="137"/>
      <c r="EJ332" s="137"/>
      <c r="EK332" s="137"/>
      <c r="EL332" s="137"/>
      <c r="EM332" s="137"/>
      <c r="EN332" s="137"/>
      <c r="EO332" s="137"/>
      <c r="EP332" s="137"/>
      <c r="EQ332" s="137"/>
      <c r="ER332" s="137"/>
      <c r="ES332" s="137"/>
      <c r="ET332" s="137"/>
      <c r="EU332" s="137"/>
      <c r="EV332" s="137"/>
      <c r="EW332" s="137"/>
      <c r="EX332" s="137"/>
      <c r="EY332" s="137"/>
      <c r="EZ332" s="137"/>
      <c r="FA332" s="137"/>
      <c r="FB332" s="186"/>
      <c r="FC332" s="137"/>
      <c r="FD332" s="137"/>
      <c r="FE332" s="137"/>
      <c r="FF332" s="137"/>
      <c r="FG332" s="137"/>
      <c r="FH332" s="190"/>
      <c r="FI332" s="190"/>
      <c r="FJ332" s="5"/>
      <c r="GZ332" s="5"/>
      <c r="HO332" s="5"/>
      <c r="HP332" s="17"/>
      <c r="HQ332" s="23"/>
      <c r="HR332" s="23"/>
      <c r="HS332" s="23"/>
      <c r="HT332" s="17"/>
      <c r="HU332" s="17"/>
      <c r="HV332" s="24"/>
      <c r="HW332" s="24"/>
      <c r="HX332" s="24"/>
      <c r="HY332" s="24"/>
      <c r="HZ332" s="24"/>
      <c r="IA332" s="24"/>
      <c r="IB332" s="24"/>
      <c r="IC332" s="24"/>
      <c r="ID332" s="24"/>
      <c r="IE332" s="24"/>
      <c r="IF332" s="24"/>
      <c r="IG332" s="24"/>
      <c r="IH332" s="24"/>
      <c r="II332" s="24"/>
      <c r="IJ332" s="24"/>
      <c r="IK332" s="24"/>
      <c r="IL332" s="24"/>
      <c r="IM332" s="24"/>
      <c r="IN332" s="25"/>
      <c r="IO332" s="25"/>
      <c r="IP332" s="294"/>
      <c r="IQ332" s="24"/>
      <c r="IR332" s="24"/>
      <c r="IS332" s="170"/>
      <c r="IT332" s="170"/>
      <c r="IU332" s="170"/>
      <c r="IV332" s="274"/>
      <c r="IW332" s="170"/>
      <c r="IX332" s="170"/>
      <c r="IY332" s="281"/>
      <c r="IZ332"/>
      <c r="JA332" s="170"/>
      <c r="JB332" s="170"/>
      <c r="JC332" s="170"/>
      <c r="JD332"/>
      <c r="JE332" s="170"/>
      <c r="JF332" s="276"/>
      <c r="JG332"/>
      <c r="JH332"/>
      <c r="JI332" s="170"/>
      <c r="JJ332" s="170"/>
      <c r="JK332"/>
      <c r="JL332"/>
      <c r="JM332" s="279"/>
      <c r="JN332"/>
      <c r="JO332"/>
      <c r="JP332"/>
      <c r="JQ332"/>
      <c r="JR332" s="170"/>
      <c r="JS332" s="170"/>
      <c r="JT332" s="170"/>
      <c r="JU332" s="286"/>
      <c r="JV332" s="170"/>
      <c r="JW332" s="170"/>
      <c r="JX332"/>
      <c r="JY332" s="170"/>
      <c r="JZ332" s="170"/>
      <c r="KA332" s="170"/>
      <c r="KB332" s="170"/>
      <c r="KC332" s="170"/>
      <c r="KD332" s="170"/>
      <c r="KE332"/>
    </row>
    <row r="333" spans="1:291" s="4" customFormat="1" x14ac:dyDescent="0.25">
      <c r="A333" s="311"/>
      <c r="B333" s="15" t="s">
        <v>1507</v>
      </c>
      <c r="C333" s="17" t="s">
        <v>458</v>
      </c>
      <c r="D333" s="26" t="s">
        <v>459</v>
      </c>
      <c r="E333" s="88">
        <v>44579</v>
      </c>
      <c r="F333" s="23"/>
      <c r="G333" s="94"/>
      <c r="H333" s="51"/>
      <c r="I333" s="377">
        <v>0</v>
      </c>
      <c r="J333" s="20">
        <v>44694</v>
      </c>
      <c r="K333" s="100">
        <f t="shared" si="23"/>
        <v>3</v>
      </c>
      <c r="L333" s="121">
        <v>3</v>
      </c>
      <c r="M333" s="4" t="s">
        <v>464</v>
      </c>
      <c r="N333" s="19">
        <v>165</v>
      </c>
      <c r="O333" s="22">
        <v>4</v>
      </c>
      <c r="P333" s="16">
        <v>3</v>
      </c>
      <c r="Q333" s="11"/>
      <c r="R333" s="11"/>
      <c r="S333" s="11"/>
      <c r="T333" s="145">
        <v>17393</v>
      </c>
      <c r="U333" s="130"/>
      <c r="V333" s="130" t="s">
        <v>462</v>
      </c>
      <c r="W333" s="130" t="s">
        <v>1075</v>
      </c>
      <c r="X333" s="129">
        <v>5806182184</v>
      </c>
      <c r="Y333" s="129">
        <f ca="1">ROUNDDOWN(YEARFRAC(DATE(IF(VALUE(LEFT(X333,2))&lt;VALUE(RIGHT(YEAR(TODAY()),2)),"20","19")&amp;LEFT(X333,2),IF(VALUE(MID(X333,3,1))&gt;4,MID(X333,3,2)-50,MID(X333,3,2)),MID(X333,5,2)),Z333,1),0)</f>
        <v>63</v>
      </c>
      <c r="Z333" s="132">
        <v>44694</v>
      </c>
      <c r="AA333" s="129" t="e">
        <f>COUNTIFS(#REF!,X333)</f>
        <v>#REF!</v>
      </c>
      <c r="AB333" s="133" t="s">
        <v>1284</v>
      </c>
      <c r="AC333" s="134" t="s">
        <v>53</v>
      </c>
      <c r="AD333" s="135" t="s">
        <v>1025</v>
      </c>
      <c r="AE333" s="136" t="s">
        <v>65</v>
      </c>
      <c r="AF333" s="185">
        <v>27.4</v>
      </c>
      <c r="AG333" s="185">
        <v>6.3</v>
      </c>
      <c r="AH333" s="185">
        <v>66.099999999999994</v>
      </c>
      <c r="AI333" s="185">
        <v>0.2</v>
      </c>
      <c r="AJ333" s="185">
        <v>0</v>
      </c>
      <c r="AK333" s="185">
        <v>4.3099999999999996</v>
      </c>
      <c r="AL333" s="133">
        <v>27.1</v>
      </c>
      <c r="AM333" s="137">
        <v>60.9</v>
      </c>
      <c r="AN333" s="137">
        <v>59.4</v>
      </c>
      <c r="AO333" s="137">
        <v>40.6</v>
      </c>
      <c r="AP333" s="137">
        <f>AN333/AO333</f>
        <v>1.4630541871921181</v>
      </c>
      <c r="AQ333" s="137">
        <v>4.43</v>
      </c>
      <c r="AR333" s="137">
        <v>6.54</v>
      </c>
      <c r="AS333" s="137">
        <v>2.98</v>
      </c>
      <c r="AT333" s="137">
        <v>15.1</v>
      </c>
      <c r="AU333" s="137">
        <v>17.8</v>
      </c>
      <c r="AV333" s="137">
        <v>24.7</v>
      </c>
      <c r="AW333" s="137">
        <v>8.58</v>
      </c>
      <c r="AX333" s="137">
        <v>72</v>
      </c>
      <c r="AY333" s="137">
        <v>19.3</v>
      </c>
      <c r="AZ333" s="137">
        <v>9.8000000000000004E-2</v>
      </c>
      <c r="BA333" s="137">
        <v>36.700000000000003</v>
      </c>
      <c r="BB333" s="137">
        <v>20.2</v>
      </c>
      <c r="BC333" s="137">
        <v>57.1</v>
      </c>
      <c r="BD333" s="137">
        <v>0.04</v>
      </c>
      <c r="BE333" s="137">
        <v>30.1</v>
      </c>
      <c r="BF333" s="137">
        <f>DL333+DN333</f>
        <v>20.018000000000001</v>
      </c>
      <c r="BG333" s="137">
        <v>10.1</v>
      </c>
      <c r="BH333" s="138">
        <v>2066</v>
      </c>
      <c r="BI333" s="137">
        <v>9.06</v>
      </c>
      <c r="BJ333" s="137">
        <v>21.7</v>
      </c>
      <c r="BK333" s="137">
        <v>31</v>
      </c>
      <c r="BL333" s="137">
        <v>72.3</v>
      </c>
      <c r="BM333" s="139">
        <v>0.56999999999999995</v>
      </c>
      <c r="BN333" s="137">
        <v>6.4</v>
      </c>
      <c r="BO333" s="137">
        <v>81.160000000000011</v>
      </c>
      <c r="BP333" s="137">
        <v>14.4</v>
      </c>
      <c r="BQ333" s="137">
        <v>4.46</v>
      </c>
      <c r="BR333" s="138">
        <v>5344</v>
      </c>
      <c r="BS333" s="138">
        <f>CY333/9</f>
        <v>2331.4444444444443</v>
      </c>
      <c r="BT333" s="137">
        <v>74.5</v>
      </c>
      <c r="BU333" s="137">
        <v>9.66</v>
      </c>
      <c r="BV333" s="137">
        <v>66.2</v>
      </c>
      <c r="BW333" s="138">
        <v>3553</v>
      </c>
      <c r="BX333" s="137">
        <v>16.8</v>
      </c>
      <c r="BY333" s="137">
        <v>68.3</v>
      </c>
      <c r="BZ333" s="138">
        <v>3263</v>
      </c>
      <c r="CA333" s="138">
        <v>10132</v>
      </c>
      <c r="CB333" s="137">
        <v>0.3</v>
      </c>
      <c r="CC333" s="137">
        <v>3.1E-2</v>
      </c>
      <c r="CD333" s="186" t="s">
        <v>1275</v>
      </c>
      <c r="CE333" s="186">
        <f>AL333+BN333+BV333+CC333+CB333</f>
        <v>100.03100000000001</v>
      </c>
      <c r="CF333" s="186" t="s">
        <v>1275</v>
      </c>
      <c r="CG333" s="186">
        <f>AM333+BI333+BE333+(DC333*100/AL333)+(CC333*100/AL333)</f>
        <v>100.23712177121772</v>
      </c>
      <c r="CH333" s="137">
        <v>5.79</v>
      </c>
      <c r="CI333" s="137">
        <f>CH333*100/AM333</f>
        <v>9.5073891625615765</v>
      </c>
      <c r="CJ333" s="137">
        <v>61.1</v>
      </c>
      <c r="CK333" s="138">
        <f>CJ333*BI333*AL333*AK333/1000</f>
        <v>64.657062366000005</v>
      </c>
      <c r="CL333" s="137">
        <v>6.21</v>
      </c>
      <c r="CM333" s="137">
        <v>27.6</v>
      </c>
      <c r="CN333" s="186" t="s">
        <v>1275</v>
      </c>
      <c r="CO333" s="137">
        <v>0.33</v>
      </c>
      <c r="CP333" s="137">
        <v>1.1299999999999999</v>
      </c>
      <c r="CQ333" s="137">
        <v>25.5</v>
      </c>
      <c r="CR333" s="137">
        <v>22.1</v>
      </c>
      <c r="CS333" s="137">
        <v>24.4</v>
      </c>
      <c r="CT333" s="137">
        <v>27.9</v>
      </c>
      <c r="CU333" s="137">
        <v>63.7</v>
      </c>
      <c r="CV333" s="137">
        <v>1.1000000000000001</v>
      </c>
      <c r="CW333" s="137"/>
      <c r="CX333" s="186" t="s">
        <v>1275</v>
      </c>
      <c r="CY333" s="133">
        <v>20983</v>
      </c>
      <c r="CZ333" s="137">
        <v>1.03</v>
      </c>
      <c r="DA333" s="137">
        <v>30.3</v>
      </c>
      <c r="DB333" s="186" t="s">
        <v>1275</v>
      </c>
      <c r="DC333" s="139">
        <v>1.7000000000000001E-2</v>
      </c>
      <c r="DD333" s="133">
        <v>47758</v>
      </c>
      <c r="DE333" s="137">
        <v>66.7</v>
      </c>
      <c r="DF333" s="137">
        <v>50.5</v>
      </c>
      <c r="DG333" s="137">
        <v>2.2200000000000002</v>
      </c>
      <c r="DH333" s="137">
        <f>DG333-CC333</f>
        <v>2.1890000000000001</v>
      </c>
      <c r="DI333" s="137">
        <v>60.8</v>
      </c>
      <c r="DJ333" s="186" t="s">
        <v>1275</v>
      </c>
      <c r="DK333" s="137">
        <v>0.13</v>
      </c>
      <c r="DL333" s="137">
        <v>20</v>
      </c>
      <c r="DM333" s="137">
        <v>79.900000000000006</v>
      </c>
      <c r="DN333" s="137">
        <v>1.7999999999999999E-2</v>
      </c>
      <c r="DO333" s="137">
        <v>7.51</v>
      </c>
      <c r="DP333" s="137">
        <v>99.8</v>
      </c>
      <c r="DQ333" s="138">
        <v>1069</v>
      </c>
      <c r="DR333" s="133"/>
      <c r="DS333" s="186" t="s">
        <v>1275</v>
      </c>
      <c r="DT333" s="133">
        <f>DU333*2</f>
        <v>13270</v>
      </c>
      <c r="DU333" s="138">
        <v>6635</v>
      </c>
      <c r="DV333" s="138">
        <v>2259.7864768683276</v>
      </c>
      <c r="DW333" s="138">
        <v>224</v>
      </c>
      <c r="DX333" s="186" t="s">
        <v>1275</v>
      </c>
      <c r="DY333" s="138">
        <f>AK333*AN333*AM333*AL333/1000</f>
        <v>422.5229454599999</v>
      </c>
      <c r="DZ333" s="138">
        <f>AK333*AM333*AO333*AL333/1000</f>
        <v>288.79514454000002</v>
      </c>
      <c r="EA333" s="137"/>
      <c r="EB333" s="137"/>
      <c r="EC333" s="137"/>
      <c r="ED333" s="137"/>
      <c r="EE333" s="137"/>
      <c r="EF333" s="186" t="s">
        <v>1275</v>
      </c>
      <c r="EG333" s="137" t="s">
        <v>1023</v>
      </c>
      <c r="EH333" s="137" t="s">
        <v>1023</v>
      </c>
      <c r="EI333" s="137" t="s">
        <v>1023</v>
      </c>
      <c r="EJ333" s="137" t="s">
        <v>1023</v>
      </c>
      <c r="EK333" s="137" t="s">
        <v>1023</v>
      </c>
      <c r="EL333" s="137" t="s">
        <v>1023</v>
      </c>
      <c r="EM333" s="137" t="s">
        <v>1023</v>
      </c>
      <c r="EN333" s="137" t="s">
        <v>1023</v>
      </c>
      <c r="EO333" s="137" t="s">
        <v>1023</v>
      </c>
      <c r="EP333" s="137" t="s">
        <v>1023</v>
      </c>
      <c r="EQ333" s="137" t="s">
        <v>1023</v>
      </c>
      <c r="ER333" s="137" t="s">
        <v>1023</v>
      </c>
      <c r="ES333" s="137" t="s">
        <v>1023</v>
      </c>
      <c r="ET333" s="137" t="s">
        <v>1023</v>
      </c>
      <c r="EU333" s="137" t="s">
        <v>1023</v>
      </c>
      <c r="EV333" s="137" t="s">
        <v>1023</v>
      </c>
      <c r="EW333" s="137" t="s">
        <v>1023</v>
      </c>
      <c r="EX333" s="137" t="s">
        <v>1023</v>
      </c>
      <c r="EY333" s="137" t="s">
        <v>1023</v>
      </c>
      <c r="EZ333" s="137" t="s">
        <v>1023</v>
      </c>
      <c r="FA333" s="137" t="s">
        <v>1023</v>
      </c>
      <c r="FB333" s="186" t="s">
        <v>1275</v>
      </c>
      <c r="FC333" s="137"/>
      <c r="FD333" s="137"/>
      <c r="FE333" s="137"/>
      <c r="FF333" s="137"/>
      <c r="FG333" s="137"/>
      <c r="FH333" s="190"/>
      <c r="FI333" s="190"/>
      <c r="FJ333" s="372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 s="5"/>
      <c r="HO333" s="5"/>
      <c r="HP333" s="17"/>
      <c r="HQ333" s="23"/>
      <c r="HR333" s="23"/>
      <c r="HS333" s="23"/>
      <c r="HT333" s="17"/>
      <c r="HU333" s="17"/>
      <c r="HV333" s="24"/>
      <c r="HW333" s="24"/>
      <c r="HX333" s="24"/>
      <c r="HY333" s="24"/>
      <c r="HZ333" s="24"/>
      <c r="IA333" s="24"/>
      <c r="IB333" s="24"/>
      <c r="IC333" s="24"/>
      <c r="ID333" s="24"/>
      <c r="IE333" s="24"/>
      <c r="IF333" s="24"/>
      <c r="IG333" s="24"/>
      <c r="IH333" s="24"/>
      <c r="II333" s="24"/>
      <c r="IJ333" s="24"/>
      <c r="IK333" s="24"/>
      <c r="IL333" s="24"/>
      <c r="IM333" s="24"/>
      <c r="IN333" s="25"/>
      <c r="IO333" s="25"/>
      <c r="IP333" s="294"/>
      <c r="IQ333" s="24"/>
      <c r="IR333" s="24"/>
      <c r="IS333" s="170"/>
      <c r="IT333" s="170"/>
      <c r="IU333" s="170"/>
      <c r="IV333" s="274"/>
      <c r="IW333" s="170"/>
      <c r="IX333" s="170"/>
      <c r="IY333" s="281"/>
      <c r="IZ333"/>
      <c r="JA333" s="170"/>
      <c r="JB333" s="170"/>
      <c r="JC333" s="170"/>
      <c r="JD333"/>
      <c r="JE333" s="170"/>
      <c r="JF333" s="276"/>
      <c r="JG333"/>
      <c r="JH333"/>
      <c r="JI333" s="170"/>
      <c r="JJ333" s="170"/>
      <c r="JK333"/>
      <c r="JL333"/>
      <c r="JM333" s="279"/>
      <c r="JN333"/>
      <c r="JO333"/>
      <c r="JP333"/>
      <c r="JQ333"/>
      <c r="JR333" s="170"/>
      <c r="JS333" s="170"/>
      <c r="JT333" s="170"/>
      <c r="JU333" s="286"/>
      <c r="JV333" s="170"/>
      <c r="JW333" s="170"/>
      <c r="JX333"/>
      <c r="JY333" s="170"/>
      <c r="JZ333" s="170"/>
      <c r="KA333" s="170"/>
      <c r="KB333" s="170"/>
      <c r="KC333" s="170"/>
      <c r="KD333" s="170"/>
      <c r="KE333"/>
    </row>
    <row r="334" spans="1:291" s="4" customFormat="1" x14ac:dyDescent="0.25">
      <c r="A334" s="311"/>
      <c r="B334" s="15" t="s">
        <v>1507</v>
      </c>
      <c r="C334" s="17" t="s">
        <v>458</v>
      </c>
      <c r="D334" s="26" t="s">
        <v>459</v>
      </c>
      <c r="E334" s="88">
        <v>44579</v>
      </c>
      <c r="F334" s="23"/>
      <c r="G334" s="94"/>
      <c r="H334" s="51"/>
      <c r="I334" s="377">
        <v>0</v>
      </c>
      <c r="J334" s="20">
        <v>44719</v>
      </c>
      <c r="K334" s="100">
        <f t="shared" si="23"/>
        <v>4</v>
      </c>
      <c r="L334" s="121">
        <v>4</v>
      </c>
      <c r="M334" s="4" t="s">
        <v>465</v>
      </c>
      <c r="N334" s="19">
        <v>367</v>
      </c>
      <c r="O334" s="22">
        <v>4</v>
      </c>
      <c r="P334" s="16">
        <v>3</v>
      </c>
      <c r="Q334" s="121"/>
      <c r="R334" s="11"/>
      <c r="S334" s="11"/>
      <c r="T334" s="145">
        <v>17520</v>
      </c>
      <c r="U334" s="130">
        <v>10103</v>
      </c>
      <c r="V334" s="130" t="s">
        <v>462</v>
      </c>
      <c r="W334" s="130" t="s">
        <v>1075</v>
      </c>
      <c r="X334" s="129">
        <v>5806182184</v>
      </c>
      <c r="Y334" s="129">
        <f ca="1">ROUNDDOWN(YEARFRAC(DATE(IF(VALUE(LEFT(X334,2))&lt;VALUE(RIGHT(YEAR(TODAY()),2)),"20","19")&amp;LEFT(X334,2),IF(VALUE(MID(X334,3,1))&gt;4,MID(X334,3,2)-50,MID(X334,3,2)),MID(X334,5,2)),Z334,1),0)</f>
        <v>63</v>
      </c>
      <c r="Z334" s="132">
        <v>44719</v>
      </c>
      <c r="AA334" s="129" t="e">
        <f>COUNTIFS(#REF!,X334)</f>
        <v>#REF!</v>
      </c>
      <c r="AB334" s="133">
        <f>DATEDIF(_xlfn.MINIFS(Z:Z,X:X,X334), Z334,  "m")</f>
        <v>1</v>
      </c>
      <c r="AC334" s="134" t="s">
        <v>53</v>
      </c>
      <c r="AD334" s="135" t="s">
        <v>1025</v>
      </c>
      <c r="AE334" s="136" t="s">
        <v>65</v>
      </c>
      <c r="AF334" s="198">
        <v>23</v>
      </c>
      <c r="AG334" s="198">
        <v>12.6</v>
      </c>
      <c r="AH334" s="198">
        <v>62.7</v>
      </c>
      <c r="AI334" s="198">
        <v>1.2</v>
      </c>
      <c r="AJ334" s="198">
        <v>0.5</v>
      </c>
      <c r="AK334" s="199">
        <v>8.6199999999999992</v>
      </c>
      <c r="AL334" s="133">
        <v>23.4</v>
      </c>
      <c r="AM334" s="137">
        <v>65.099999999999994</v>
      </c>
      <c r="AN334" s="137">
        <v>61</v>
      </c>
      <c r="AO334" s="137">
        <v>39</v>
      </c>
      <c r="AP334" s="137">
        <f>AN334/AO334</f>
        <v>1.5641025641025641</v>
      </c>
      <c r="AQ334" s="137">
        <v>3.6</v>
      </c>
      <c r="AR334" s="137">
        <v>2.27</v>
      </c>
      <c r="AS334" s="137">
        <v>2.21</v>
      </c>
      <c r="AT334" s="137">
        <v>5.8</v>
      </c>
      <c r="AU334" s="137">
        <v>5.82</v>
      </c>
      <c r="AV334" s="137">
        <v>8.66</v>
      </c>
      <c r="AW334" s="137">
        <v>29.5</v>
      </c>
      <c r="AX334" s="137">
        <v>45.8</v>
      </c>
      <c r="AY334" s="137">
        <v>23</v>
      </c>
      <c r="AZ334" s="137">
        <v>1.68</v>
      </c>
      <c r="BA334" s="137">
        <v>30.6</v>
      </c>
      <c r="BB334" s="137">
        <v>17.3</v>
      </c>
      <c r="BC334" s="137">
        <v>47.6</v>
      </c>
      <c r="BD334" s="137">
        <v>5.5E-2</v>
      </c>
      <c r="BE334" s="137">
        <v>23</v>
      </c>
      <c r="BF334" s="137">
        <f>DL334+DN334</f>
        <v>9.8419999999999987</v>
      </c>
      <c r="BG334" s="137">
        <v>7.26</v>
      </c>
      <c r="BH334" s="138">
        <v>2406</v>
      </c>
      <c r="BI334" s="137">
        <v>9.3800000000000008</v>
      </c>
      <c r="BJ334" s="137">
        <v>13.4</v>
      </c>
      <c r="BK334" s="137">
        <v>7.55</v>
      </c>
      <c r="BL334" s="137">
        <v>70.099999999999994</v>
      </c>
      <c r="BM334" s="139">
        <v>0.45</v>
      </c>
      <c r="BN334" s="137">
        <v>12</v>
      </c>
      <c r="BO334" s="137">
        <v>93.86</v>
      </c>
      <c r="BP334" s="137">
        <v>2.99</v>
      </c>
      <c r="BQ334" s="137">
        <v>3.13</v>
      </c>
      <c r="BR334" s="138">
        <v>7030</v>
      </c>
      <c r="BS334" s="138">
        <f>CY334/9</f>
        <v>2641.5555555555557</v>
      </c>
      <c r="BT334" s="137">
        <v>35.4</v>
      </c>
      <c r="BU334" s="137">
        <v>1.9</v>
      </c>
      <c r="BV334" s="137">
        <v>62.9</v>
      </c>
      <c r="BW334" s="138">
        <v>6882</v>
      </c>
      <c r="BX334" s="137">
        <v>69.8</v>
      </c>
      <c r="BY334" s="137">
        <v>79.7</v>
      </c>
      <c r="BZ334" s="138">
        <v>3447</v>
      </c>
      <c r="CA334" s="138">
        <v>8304.545454545454</v>
      </c>
      <c r="CB334" s="137">
        <v>1.3</v>
      </c>
      <c r="CC334" s="137">
        <v>0.4</v>
      </c>
      <c r="CD334" s="186" t="s">
        <v>1275</v>
      </c>
      <c r="CE334" s="186">
        <f>AL334+BN334+BV334+CC334+CB334</f>
        <v>100</v>
      </c>
      <c r="CF334" s="186" t="s">
        <v>1275</v>
      </c>
      <c r="CG334" s="186">
        <f>AM334+BI334+BE334+(DC334*100/AL334)+(CC334*100/AL334)</f>
        <v>99.616752136752126</v>
      </c>
      <c r="CH334" s="137">
        <v>4.5199999999999996</v>
      </c>
      <c r="CI334" s="137">
        <f>CH334*100/AM334</f>
        <v>6.9431643625192008</v>
      </c>
      <c r="CJ334" s="137">
        <v>32.4</v>
      </c>
      <c r="CK334" s="138">
        <f>CJ334*BI334*AL334*AK334/1000</f>
        <v>61.301481696000003</v>
      </c>
      <c r="CL334" s="137">
        <v>2.91</v>
      </c>
      <c r="CM334" s="137">
        <v>23.8</v>
      </c>
      <c r="CN334" s="186" t="s">
        <v>1275</v>
      </c>
      <c r="CO334" s="137">
        <v>0.22</v>
      </c>
      <c r="CP334" s="137">
        <v>1.39</v>
      </c>
      <c r="CQ334" s="137">
        <v>23</v>
      </c>
      <c r="CR334" s="137">
        <v>32.1</v>
      </c>
      <c r="CS334" s="137">
        <v>23</v>
      </c>
      <c r="CT334" s="137">
        <v>21.9</v>
      </c>
      <c r="CU334" s="137">
        <v>55.3</v>
      </c>
      <c r="CV334" s="137">
        <v>0.38</v>
      </c>
      <c r="CW334" s="137"/>
      <c r="CX334" s="186" t="s">
        <v>1275</v>
      </c>
      <c r="CY334" s="133">
        <v>23774</v>
      </c>
      <c r="CZ334" s="137">
        <v>0.92</v>
      </c>
      <c r="DA334" s="137">
        <v>17.600000000000001</v>
      </c>
      <c r="DB334" s="186" t="s">
        <v>1275</v>
      </c>
      <c r="DC334" s="139">
        <v>0.1</v>
      </c>
      <c r="DD334" s="138">
        <v>45073</v>
      </c>
      <c r="DE334" s="137">
        <v>38.5</v>
      </c>
      <c r="DF334" s="137">
        <v>42.5</v>
      </c>
      <c r="DG334" s="137">
        <v>4.8099999999999996</v>
      </c>
      <c r="DH334" s="137">
        <f>DG334-CC334</f>
        <v>4.4099999999999993</v>
      </c>
      <c r="DI334" s="137">
        <v>37.799999999999997</v>
      </c>
      <c r="DJ334" s="186" t="s">
        <v>1275</v>
      </c>
      <c r="DK334" s="137">
        <v>0.39</v>
      </c>
      <c r="DL334" s="137">
        <v>9.7899999999999991</v>
      </c>
      <c r="DM334" s="137">
        <v>89.8</v>
      </c>
      <c r="DN334" s="137">
        <v>5.1999999999999998E-2</v>
      </c>
      <c r="DO334" s="137">
        <v>16.399999999999999</v>
      </c>
      <c r="DP334" s="137">
        <v>97.9</v>
      </c>
      <c r="DQ334" s="138">
        <v>590</v>
      </c>
      <c r="DR334" s="133"/>
      <c r="DS334" s="186" t="s">
        <v>1275</v>
      </c>
      <c r="DT334" s="133">
        <v>10834</v>
      </c>
      <c r="DU334" s="138">
        <v>10834</v>
      </c>
      <c r="DV334" s="138">
        <v>1659</v>
      </c>
      <c r="DW334" s="138">
        <v>323</v>
      </c>
      <c r="DX334" s="186" t="s">
        <v>1275</v>
      </c>
      <c r="DY334" s="138">
        <f>AK334*AN334*AM334*AL334/1000</f>
        <v>801.00263879999977</v>
      </c>
      <c r="DZ334" s="138">
        <f>AK334*AM334*AO334*AL334/1000</f>
        <v>512.11644119999994</v>
      </c>
      <c r="EA334" s="137"/>
      <c r="EB334" s="137"/>
      <c r="EC334" s="137"/>
      <c r="ED334" s="137"/>
      <c r="EE334" s="137"/>
      <c r="EF334" s="186" t="s">
        <v>1275</v>
      </c>
      <c r="EG334" s="137" t="s">
        <v>1023</v>
      </c>
      <c r="EH334" s="137" t="s">
        <v>1023</v>
      </c>
      <c r="EI334" s="137" t="s">
        <v>1023</v>
      </c>
      <c r="EJ334" s="137" t="s">
        <v>1023</v>
      </c>
      <c r="EK334" s="137" t="s">
        <v>1023</v>
      </c>
      <c r="EL334" s="137" t="s">
        <v>1023</v>
      </c>
      <c r="EM334" s="137" t="s">
        <v>1023</v>
      </c>
      <c r="EN334" s="137" t="s">
        <v>1023</v>
      </c>
      <c r="EO334" s="137" t="s">
        <v>1023</v>
      </c>
      <c r="EP334" s="137" t="s">
        <v>1023</v>
      </c>
      <c r="EQ334" s="137" t="s">
        <v>1023</v>
      </c>
      <c r="ER334" s="137" t="s">
        <v>1023</v>
      </c>
      <c r="ES334" s="137" t="s">
        <v>1023</v>
      </c>
      <c r="ET334" s="137" t="s">
        <v>1023</v>
      </c>
      <c r="EU334" s="137" t="s">
        <v>1023</v>
      </c>
      <c r="EV334" s="137" t="s">
        <v>1023</v>
      </c>
      <c r="EW334" s="137" t="s">
        <v>1023</v>
      </c>
      <c r="EX334" s="137" t="s">
        <v>1023</v>
      </c>
      <c r="EY334" s="137" t="s">
        <v>1023</v>
      </c>
      <c r="EZ334" s="137" t="s">
        <v>1023</v>
      </c>
      <c r="FA334" s="137" t="s">
        <v>1023</v>
      </c>
      <c r="FB334" s="186" t="s">
        <v>1275</v>
      </c>
      <c r="FC334" s="137"/>
      <c r="FD334" s="137"/>
      <c r="FE334" s="137"/>
      <c r="FF334" s="137"/>
      <c r="FG334" s="137"/>
      <c r="FH334" s="190"/>
      <c r="FI334" s="190"/>
      <c r="FJ334" s="380" t="s">
        <v>465</v>
      </c>
      <c r="FK334" t="s">
        <v>1662</v>
      </c>
      <c r="FL334" t="s">
        <v>1667</v>
      </c>
      <c r="FM334" t="s">
        <v>1659</v>
      </c>
      <c r="FN334" t="s">
        <v>1665</v>
      </c>
      <c r="FO334" t="s">
        <v>1662</v>
      </c>
      <c r="FP334" t="s">
        <v>1659</v>
      </c>
      <c r="FQ334" t="s">
        <v>1659</v>
      </c>
      <c r="FR334" t="s">
        <v>1662</v>
      </c>
      <c r="FS334" t="s">
        <v>86</v>
      </c>
      <c r="FT334" t="s">
        <v>1665</v>
      </c>
      <c r="FU334" t="s">
        <v>1663</v>
      </c>
      <c r="FV334" t="s">
        <v>33</v>
      </c>
      <c r="FW334" t="s">
        <v>86</v>
      </c>
      <c r="FX334" t="s">
        <v>1661</v>
      </c>
      <c r="FY334" t="s">
        <v>1662</v>
      </c>
      <c r="FZ334" t="s">
        <v>1662</v>
      </c>
      <c r="GA334" t="s">
        <v>1663</v>
      </c>
      <c r="GB334" t="s">
        <v>33</v>
      </c>
      <c r="GC334" t="s">
        <v>1662</v>
      </c>
      <c r="GD334" t="s">
        <v>33</v>
      </c>
      <c r="GE334" t="s">
        <v>1662</v>
      </c>
      <c r="GF334" t="s">
        <v>1659</v>
      </c>
      <c r="GG334" t="s">
        <v>1664</v>
      </c>
      <c r="GH334" t="s">
        <v>1663</v>
      </c>
      <c r="GI334" t="s">
        <v>1661</v>
      </c>
      <c r="GJ334" t="s">
        <v>33</v>
      </c>
      <c r="GK334" t="s">
        <v>1663</v>
      </c>
      <c r="GL334" t="s">
        <v>86</v>
      </c>
      <c r="GM334" t="s">
        <v>1659</v>
      </c>
      <c r="GN334" t="s">
        <v>1659</v>
      </c>
      <c r="GO334" t="s">
        <v>1658</v>
      </c>
      <c r="GP334" t="s">
        <v>33</v>
      </c>
      <c r="GQ334" t="s">
        <v>1662</v>
      </c>
      <c r="GR334" t="s">
        <v>33</v>
      </c>
      <c r="GS334" t="s">
        <v>1659</v>
      </c>
      <c r="GT334" t="s">
        <v>1659</v>
      </c>
      <c r="GU334" t="s">
        <v>86</v>
      </c>
      <c r="GV334" t="s">
        <v>1662</v>
      </c>
      <c r="GW334" t="s">
        <v>1662</v>
      </c>
      <c r="GX334" t="s">
        <v>33</v>
      </c>
      <c r="GY334" t="s">
        <v>1662</v>
      </c>
      <c r="GZ334" s="5"/>
      <c r="HO334" s="5"/>
      <c r="HP334" s="17"/>
      <c r="HQ334" s="23"/>
      <c r="HR334" s="23"/>
      <c r="HS334" s="23"/>
      <c r="HT334" s="17"/>
      <c r="HU334" s="17"/>
      <c r="HV334" s="24"/>
      <c r="HW334" s="24"/>
      <c r="HX334" s="24"/>
      <c r="HY334" s="24"/>
      <c r="HZ334" s="24"/>
      <c r="IA334" s="24"/>
      <c r="IB334" s="24"/>
      <c r="IC334" s="24"/>
      <c r="ID334" s="24"/>
      <c r="IE334" s="24"/>
      <c r="IF334" s="24"/>
      <c r="IG334" s="24"/>
      <c r="IH334" s="24"/>
      <c r="II334" s="24"/>
      <c r="IJ334" s="24"/>
      <c r="IK334" s="24"/>
      <c r="IL334" s="24"/>
      <c r="IM334" s="24"/>
      <c r="IN334" s="25"/>
      <c r="IO334" s="25"/>
      <c r="IP334" s="294"/>
      <c r="IQ334" s="24"/>
      <c r="IR334" s="24"/>
      <c r="IS334" s="170"/>
      <c r="IT334" s="170"/>
      <c r="IU334" s="170"/>
      <c r="IV334" s="274"/>
      <c r="IW334" s="170"/>
      <c r="IX334" s="170"/>
      <c r="IY334" s="281"/>
      <c r="IZ334"/>
      <c r="JA334" s="170"/>
      <c r="JB334" s="170"/>
      <c r="JC334" s="170"/>
      <c r="JD334"/>
      <c r="JE334" s="170"/>
      <c r="JF334" s="276"/>
      <c r="JG334"/>
      <c r="JH334"/>
      <c r="JI334" s="170"/>
      <c r="JJ334" s="170"/>
      <c r="JK334"/>
      <c r="JL334"/>
      <c r="JM334" s="279"/>
      <c r="JN334"/>
      <c r="JO334"/>
      <c r="JP334"/>
      <c r="JQ334"/>
      <c r="JR334" s="170"/>
      <c r="JS334" s="170"/>
      <c r="JT334" s="170"/>
      <c r="JU334" s="286"/>
      <c r="JV334" s="170"/>
      <c r="JW334" s="170"/>
      <c r="JX334"/>
      <c r="JY334" s="170"/>
      <c r="JZ334" s="170"/>
      <c r="KA334" s="170"/>
      <c r="KB334" s="170"/>
      <c r="KC334" s="170"/>
      <c r="KD334" s="170"/>
      <c r="KE334"/>
    </row>
    <row r="335" spans="1:291" s="4" customFormat="1" x14ac:dyDescent="0.25">
      <c r="A335" s="311"/>
      <c r="B335" s="15" t="s">
        <v>1507</v>
      </c>
      <c r="C335" s="17" t="s">
        <v>458</v>
      </c>
      <c r="D335" s="26" t="s">
        <v>459</v>
      </c>
      <c r="E335" s="88">
        <v>44579</v>
      </c>
      <c r="F335" s="23"/>
      <c r="G335" s="94"/>
      <c r="H335" s="51"/>
      <c r="I335" s="377">
        <v>0</v>
      </c>
      <c r="J335" s="20">
        <v>44768</v>
      </c>
      <c r="K335" s="100">
        <f t="shared" si="23"/>
        <v>6</v>
      </c>
      <c r="L335" s="121">
        <v>5</v>
      </c>
      <c r="M335" s="4" t="s">
        <v>466</v>
      </c>
      <c r="N335" s="19">
        <v>317</v>
      </c>
      <c r="O335" s="22">
        <v>4</v>
      </c>
      <c r="P335" s="16">
        <v>3</v>
      </c>
      <c r="Q335" s="11"/>
      <c r="R335" s="11"/>
      <c r="S335" s="11"/>
      <c r="T335" s="145">
        <v>17787</v>
      </c>
      <c r="U335" s="130"/>
      <c r="V335" s="130" t="s">
        <v>462</v>
      </c>
      <c r="W335" s="130" t="s">
        <v>1075</v>
      </c>
      <c r="X335" s="129">
        <v>5806182184</v>
      </c>
      <c r="Y335" s="129">
        <f ca="1">ROUNDDOWN(YEARFRAC(DATE(IF(VALUE(LEFT(X335,2))&lt;VALUE(RIGHT(YEAR(TODAY()),2)),"20","19")&amp;LEFT(X335,2),IF(VALUE(MID(X335,3,1))&gt;4,MID(X335,3,2)-50,MID(X335,3,2)),MID(X335,5,2)),Z335,1),0)</f>
        <v>64</v>
      </c>
      <c r="Z335" s="132">
        <v>44768</v>
      </c>
      <c r="AA335" s="129">
        <v>4</v>
      </c>
      <c r="AB335" s="133">
        <f>DATEDIF(_xlfn.MINIFS(Z:Z,X:X,X335), Z335,  "m")</f>
        <v>2</v>
      </c>
      <c r="AC335" s="134" t="s">
        <v>1348</v>
      </c>
      <c r="AD335" s="135" t="s">
        <v>1025</v>
      </c>
      <c r="AE335" s="136" t="s">
        <v>467</v>
      </c>
      <c r="AF335" s="198">
        <v>22.3</v>
      </c>
      <c r="AG335" s="198">
        <v>9.6999999999999993</v>
      </c>
      <c r="AH335" s="198">
        <v>66.900000000000006</v>
      </c>
      <c r="AI335" s="198">
        <v>0.7</v>
      </c>
      <c r="AJ335" s="198">
        <v>0.4</v>
      </c>
      <c r="AK335" s="198">
        <v>9.07</v>
      </c>
      <c r="AL335" s="133">
        <v>24.4</v>
      </c>
      <c r="AM335" s="137">
        <v>69</v>
      </c>
      <c r="AN335" s="137">
        <v>61.5</v>
      </c>
      <c r="AO335" s="137">
        <v>38.5</v>
      </c>
      <c r="AP335" s="137">
        <f>AN335/AO335</f>
        <v>1.5974025974025974</v>
      </c>
      <c r="AQ335" s="137">
        <v>3.59</v>
      </c>
      <c r="AR335" s="137">
        <v>1.75</v>
      </c>
      <c r="AS335" s="137">
        <v>4.0999999999999996</v>
      </c>
      <c r="AT335" s="137">
        <v>7.08</v>
      </c>
      <c r="AU335" s="137">
        <v>4.3600000000000003</v>
      </c>
      <c r="AV335" s="137">
        <v>18.5</v>
      </c>
      <c r="AW335" s="137">
        <v>15.8</v>
      </c>
      <c r="AX335" s="137">
        <v>65.099999999999994</v>
      </c>
      <c r="AY335" s="137">
        <v>18.899999999999999</v>
      </c>
      <c r="AZ335" s="137">
        <v>0.15</v>
      </c>
      <c r="BA335" s="137">
        <v>32.200000000000003</v>
      </c>
      <c r="BB335" s="137">
        <v>21.6</v>
      </c>
      <c r="BC335" s="137">
        <v>57.8</v>
      </c>
      <c r="BD335" s="137">
        <v>7.6999999999999999E-2</v>
      </c>
      <c r="BE335" s="137">
        <v>19.7</v>
      </c>
      <c r="BF335" s="137">
        <f>DL335+DN335</f>
        <v>13.5</v>
      </c>
      <c r="BG335" s="137">
        <v>7.3</v>
      </c>
      <c r="BH335" s="138">
        <v>2209</v>
      </c>
      <c r="BI335" s="137">
        <v>9.08</v>
      </c>
      <c r="BJ335" s="137">
        <v>8.4700000000000006</v>
      </c>
      <c r="BK335" s="137">
        <v>7.54</v>
      </c>
      <c r="BL335" s="137">
        <v>69.7</v>
      </c>
      <c r="BM335" s="139">
        <v>0.46</v>
      </c>
      <c r="BN335" s="137">
        <v>10.199999999999999</v>
      </c>
      <c r="BO335" s="137">
        <v>91.1</v>
      </c>
      <c r="BP335" s="137">
        <v>6</v>
      </c>
      <c r="BQ335" s="137">
        <v>2.9</v>
      </c>
      <c r="BR335" s="138">
        <v>2271</v>
      </c>
      <c r="BS335" s="138">
        <f>CY335/9</f>
        <v>2912</v>
      </c>
      <c r="BT335" s="137">
        <v>34.299999999999997</v>
      </c>
      <c r="BU335" s="137">
        <v>3.04</v>
      </c>
      <c r="BV335" s="137">
        <f>100-AL335-BN335-CB335-CC335</f>
        <v>64.099999999999994</v>
      </c>
      <c r="BW335" s="138">
        <v>2334</v>
      </c>
      <c r="BX335" s="137">
        <v>20.7</v>
      </c>
      <c r="BY335" s="137">
        <v>41.8</v>
      </c>
      <c r="BZ335" s="138">
        <v>3374</v>
      </c>
      <c r="CA335" s="138">
        <v>12164</v>
      </c>
      <c r="CB335" s="137">
        <v>1</v>
      </c>
      <c r="CC335" s="137">
        <v>0.3</v>
      </c>
      <c r="CD335" s="186" t="s">
        <v>1275</v>
      </c>
      <c r="CE335" s="186">
        <f>AL335+BN335+BV335+CC335+CB335</f>
        <v>99.999999999999986</v>
      </c>
      <c r="CF335" s="186" t="s">
        <v>1275</v>
      </c>
      <c r="CG335" s="186">
        <f>AM335+BI335+BE335+(DC335*100/AL335)+(CC335*100/AL335)</f>
        <v>99.542295081967211</v>
      </c>
      <c r="CH335" s="137">
        <v>7.64</v>
      </c>
      <c r="CI335" s="137">
        <f>CH335*100/AM335</f>
        <v>11.072463768115941</v>
      </c>
      <c r="CJ335" s="137">
        <v>43.3</v>
      </c>
      <c r="CK335" s="138">
        <f>CJ335*BI335*AL335*AK335/1000</f>
        <v>87.01033851199999</v>
      </c>
      <c r="CL335" s="137">
        <v>6.8</v>
      </c>
      <c r="CM335" s="137">
        <v>28.7</v>
      </c>
      <c r="CN335" s="186" t="s">
        <v>1275</v>
      </c>
      <c r="CO335" s="137">
        <v>0.91</v>
      </c>
      <c r="CP335" s="137">
        <v>0.74</v>
      </c>
      <c r="CQ335" s="137">
        <v>22.4</v>
      </c>
      <c r="CR335" s="137">
        <v>29.3</v>
      </c>
      <c r="CS335" s="137">
        <v>24.3</v>
      </c>
      <c r="CT335" s="137">
        <v>24.1</v>
      </c>
      <c r="CU335" s="137">
        <v>55</v>
      </c>
      <c r="CV335" s="137">
        <v>0.1</v>
      </c>
      <c r="CW335" s="137"/>
      <c r="CX335" s="186" t="s">
        <v>1275</v>
      </c>
      <c r="CY335" s="133">
        <v>26208</v>
      </c>
      <c r="CZ335" s="137">
        <v>1.42</v>
      </c>
      <c r="DA335" s="137">
        <v>23.3</v>
      </c>
      <c r="DB335" s="186" t="s">
        <v>1275</v>
      </c>
      <c r="DC335" s="139">
        <v>0.13</v>
      </c>
      <c r="DD335" s="138">
        <v>34685</v>
      </c>
      <c r="DE335" s="137">
        <v>23.2</v>
      </c>
      <c r="DF335" s="137">
        <v>42.6</v>
      </c>
      <c r="DG335" s="137">
        <v>4.1399999999999997</v>
      </c>
      <c r="DH335" s="137">
        <f>DG335-CC335</f>
        <v>3.84</v>
      </c>
      <c r="DI335" s="137">
        <v>56.6</v>
      </c>
      <c r="DJ335" s="186" t="s">
        <v>1275</v>
      </c>
      <c r="DK335" s="137">
        <v>0.11</v>
      </c>
      <c r="DL335" s="137">
        <v>13.5</v>
      </c>
      <c r="DM335" s="137">
        <v>86.4</v>
      </c>
      <c r="DN335" s="137">
        <v>0</v>
      </c>
      <c r="DO335" s="137">
        <v>15.1</v>
      </c>
      <c r="DP335" s="137">
        <v>100</v>
      </c>
      <c r="DQ335" s="138">
        <v>1003</v>
      </c>
      <c r="DR335" s="133"/>
      <c r="DS335" s="186" t="s">
        <v>1275</v>
      </c>
      <c r="DT335" s="133">
        <f>DU335*2</f>
        <v>5620</v>
      </c>
      <c r="DU335" s="138">
        <v>2810</v>
      </c>
      <c r="DV335" s="138">
        <v>2137</v>
      </c>
      <c r="DW335" s="138">
        <v>122</v>
      </c>
      <c r="DX335" s="186" t="s">
        <v>1275</v>
      </c>
      <c r="DY335" s="138">
        <f>AK335*AN335*AM335*AL335/1000</f>
        <v>939.12049800000011</v>
      </c>
      <c r="DZ335" s="138">
        <f>AK335*AM335*AO335*AL335/1000</f>
        <v>587.90470200000004</v>
      </c>
      <c r="EA335" s="137"/>
      <c r="EB335" s="137"/>
      <c r="EC335" s="137"/>
      <c r="ED335" s="137"/>
      <c r="EE335" s="137"/>
      <c r="EF335" s="186" t="s">
        <v>1275</v>
      </c>
      <c r="EG335" s="137" t="s">
        <v>1023</v>
      </c>
      <c r="EH335" s="137" t="s">
        <v>1023</v>
      </c>
      <c r="EI335" s="137" t="s">
        <v>1023</v>
      </c>
      <c r="EJ335" s="137" t="s">
        <v>1023</v>
      </c>
      <c r="EK335" s="137" t="s">
        <v>1023</v>
      </c>
      <c r="EL335" s="137" t="s">
        <v>1023</v>
      </c>
      <c r="EM335" s="137" t="s">
        <v>1023</v>
      </c>
      <c r="EN335" s="137" t="s">
        <v>1023</v>
      </c>
      <c r="EO335" s="137" t="s">
        <v>1023</v>
      </c>
      <c r="EP335" s="137" t="s">
        <v>1023</v>
      </c>
      <c r="EQ335" s="137" t="s">
        <v>1023</v>
      </c>
      <c r="ER335" s="137" t="s">
        <v>1023</v>
      </c>
      <c r="ES335" s="137" t="s">
        <v>1023</v>
      </c>
      <c r="ET335" s="137" t="s">
        <v>1023</v>
      </c>
      <c r="EU335" s="137" t="s">
        <v>1023</v>
      </c>
      <c r="EV335" s="137" t="s">
        <v>1023</v>
      </c>
      <c r="EW335" s="137" t="s">
        <v>1023</v>
      </c>
      <c r="EX335" s="137" t="s">
        <v>1023</v>
      </c>
      <c r="EY335" s="137" t="s">
        <v>1023</v>
      </c>
      <c r="EZ335" s="137" t="s">
        <v>1023</v>
      </c>
      <c r="FA335" s="137" t="s">
        <v>1023</v>
      </c>
      <c r="FB335" s="186" t="s">
        <v>1275</v>
      </c>
      <c r="FC335" s="137"/>
      <c r="FD335" s="137"/>
      <c r="FE335" s="137"/>
      <c r="FF335" s="137"/>
      <c r="FG335" s="137"/>
      <c r="FH335" s="190"/>
      <c r="FI335" s="190"/>
      <c r="FJ335" s="372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 s="371" t="s">
        <v>466</v>
      </c>
      <c r="HA335" s="369" t="s">
        <v>1735</v>
      </c>
      <c r="HB335" s="358">
        <v>0</v>
      </c>
      <c r="HC335" s="358">
        <v>0.86</v>
      </c>
      <c r="HD335" s="356">
        <v>351.03000000000003</v>
      </c>
      <c r="HE335" s="356">
        <v>3</v>
      </c>
      <c r="HF335" s="356">
        <v>4.9399999999999995</v>
      </c>
      <c r="HG335" s="356">
        <v>512.95999999999992</v>
      </c>
      <c r="HH335" s="358">
        <v>0</v>
      </c>
      <c r="HI335" s="358">
        <v>0.74</v>
      </c>
      <c r="HJ335" s="356">
        <v>2.31</v>
      </c>
      <c r="HK335" s="356">
        <v>1.39</v>
      </c>
      <c r="HL335" s="358">
        <v>0.47</v>
      </c>
      <c r="HM335" s="356">
        <v>20.23</v>
      </c>
      <c r="HN335" s="357">
        <v>19.670000000000002</v>
      </c>
      <c r="HO335" s="5"/>
      <c r="HP335" s="17"/>
      <c r="HQ335" s="23"/>
      <c r="HR335" s="23"/>
      <c r="HS335" s="23"/>
      <c r="HT335" s="17"/>
      <c r="HU335" s="17"/>
      <c r="HV335" s="24"/>
      <c r="HW335" s="24"/>
      <c r="HX335" s="24"/>
      <c r="HY335" s="24"/>
      <c r="HZ335" s="24"/>
      <c r="IA335" s="24"/>
      <c r="IB335" s="24"/>
      <c r="IC335" s="24"/>
      <c r="ID335" s="24"/>
      <c r="IE335" s="24"/>
      <c r="IF335" s="24"/>
      <c r="IG335" s="24"/>
      <c r="IH335" s="24"/>
      <c r="II335" s="24"/>
      <c r="IJ335" s="24"/>
      <c r="IK335" s="24"/>
      <c r="IL335" s="24"/>
      <c r="IM335" s="24"/>
      <c r="IN335" s="25"/>
      <c r="IO335" s="25"/>
      <c r="IP335" s="294"/>
      <c r="IQ335" s="24"/>
      <c r="IR335" s="24"/>
      <c r="IS335" s="170"/>
      <c r="IT335" s="170"/>
      <c r="IU335" s="170"/>
      <c r="IV335" s="274"/>
      <c r="IW335" s="170"/>
      <c r="IX335" s="170"/>
      <c r="IY335" s="281"/>
      <c r="IZ335"/>
      <c r="JA335" s="170"/>
      <c r="JB335" s="170"/>
      <c r="JC335" s="170"/>
      <c r="JD335"/>
      <c r="JE335" s="170"/>
      <c r="JF335" s="276"/>
      <c r="JG335"/>
      <c r="JH335"/>
      <c r="JI335" s="170"/>
      <c r="JJ335" s="170"/>
      <c r="JK335"/>
      <c r="JL335"/>
      <c r="JM335" s="279"/>
      <c r="JN335"/>
      <c r="JO335"/>
      <c r="JP335"/>
      <c r="JQ335"/>
      <c r="JR335" s="170"/>
      <c r="JS335" s="170"/>
      <c r="JT335" s="170"/>
      <c r="JU335" s="286"/>
      <c r="JV335" s="170"/>
      <c r="JW335" s="170"/>
      <c r="JX335"/>
      <c r="JY335" s="170"/>
      <c r="JZ335" s="170"/>
      <c r="KA335" s="170"/>
      <c r="KB335" s="170"/>
      <c r="KC335" s="170"/>
      <c r="KD335" s="170"/>
      <c r="KE335"/>
    </row>
    <row r="336" spans="1:291" s="4" customFormat="1" x14ac:dyDescent="0.25">
      <c r="A336" s="311"/>
      <c r="B336" s="15" t="s">
        <v>1507</v>
      </c>
      <c r="C336" s="17" t="s">
        <v>458</v>
      </c>
      <c r="D336" s="26" t="s">
        <v>459</v>
      </c>
      <c r="E336" s="88">
        <v>44579</v>
      </c>
      <c r="F336" s="23"/>
      <c r="G336" s="94"/>
      <c r="H336" s="51"/>
      <c r="I336" s="377">
        <v>0</v>
      </c>
      <c r="J336" s="20">
        <v>44789</v>
      </c>
      <c r="K336" s="100">
        <f t="shared" si="23"/>
        <v>6</v>
      </c>
      <c r="L336" s="121">
        <v>6</v>
      </c>
      <c r="M336" s="4" t="s">
        <v>468</v>
      </c>
      <c r="N336" s="19">
        <v>344</v>
      </c>
      <c r="O336" s="22">
        <v>4</v>
      </c>
      <c r="P336" s="16">
        <v>3</v>
      </c>
      <c r="Q336" s="11"/>
      <c r="R336" s="11"/>
      <c r="S336" s="11"/>
      <c r="T336" s="145">
        <v>17880</v>
      </c>
      <c r="U336" s="130"/>
      <c r="V336" s="130" t="s">
        <v>462</v>
      </c>
      <c r="W336" s="130" t="s">
        <v>1075</v>
      </c>
      <c r="X336" s="129">
        <v>5806182184</v>
      </c>
      <c r="Y336" s="129">
        <f ca="1">ROUNDDOWN(YEARFRAC(DATE(IF(VALUE(LEFT(X336,2))&lt;VALUE(RIGHT(YEAR(TODAY()),2)),"20","19")&amp;LEFT(X336,2),IF(VALUE(MID(X336,3,1))&gt;4,MID(X336,3,2)-50,MID(X336,3,2)),MID(X336,5,2)),Z336,1),0)</f>
        <v>64</v>
      </c>
      <c r="Z336" s="132">
        <v>44789</v>
      </c>
      <c r="AA336" s="129">
        <v>5</v>
      </c>
      <c r="AB336" s="133">
        <f>DATEDIF(_xlfn.MINIFS(Z:Z,X:X,X336), Z336,  "m")</f>
        <v>3</v>
      </c>
      <c r="AC336" s="134" t="s">
        <v>53</v>
      </c>
      <c r="AD336" s="135" t="s">
        <v>1025</v>
      </c>
      <c r="AE336" s="136" t="s">
        <v>67</v>
      </c>
      <c r="AF336" s="185">
        <v>25.4</v>
      </c>
      <c r="AG336" s="185">
        <v>10.1</v>
      </c>
      <c r="AH336" s="185">
        <v>63.2</v>
      </c>
      <c r="AI336" s="185">
        <v>0.8</v>
      </c>
      <c r="AJ336" s="185">
        <v>0.5</v>
      </c>
      <c r="AK336" s="185">
        <v>7.82</v>
      </c>
      <c r="AL336" s="133">
        <v>26.3</v>
      </c>
      <c r="AM336" s="137">
        <v>71.7</v>
      </c>
      <c r="AN336" s="137">
        <v>58.6</v>
      </c>
      <c r="AO336" s="137">
        <v>41.4</v>
      </c>
      <c r="AP336" s="137">
        <f>AN336/AO336</f>
        <v>1.4154589371980677</v>
      </c>
      <c r="AQ336" s="137">
        <v>3.76</v>
      </c>
      <c r="AR336" s="137">
        <v>2.35</v>
      </c>
      <c r="AS336" s="137">
        <v>3.4</v>
      </c>
      <c r="AT336" s="137">
        <v>8.75</v>
      </c>
      <c r="AU336" s="137">
        <v>4.63</v>
      </c>
      <c r="AV336" s="137">
        <v>9.67</v>
      </c>
      <c r="AW336" s="137">
        <v>16.899999999999999</v>
      </c>
      <c r="AX336" s="137">
        <v>56.9</v>
      </c>
      <c r="AY336" s="137">
        <v>25.6</v>
      </c>
      <c r="AZ336" s="137">
        <v>0.51</v>
      </c>
      <c r="BA336" s="137">
        <v>33.200000000000003</v>
      </c>
      <c r="BB336" s="137">
        <v>20.5</v>
      </c>
      <c r="BC336" s="137">
        <v>62.1</v>
      </c>
      <c r="BD336" s="137">
        <v>5.5E-2</v>
      </c>
      <c r="BE336" s="137">
        <v>15</v>
      </c>
      <c r="BF336" s="137">
        <f>DL336+DN336</f>
        <v>12.6</v>
      </c>
      <c r="BG336" s="137">
        <v>7.51</v>
      </c>
      <c r="BH336" s="138">
        <v>2897</v>
      </c>
      <c r="BI336" s="137">
        <v>10.3</v>
      </c>
      <c r="BJ336" s="137">
        <v>9.1999999999999993</v>
      </c>
      <c r="BK336" s="137">
        <v>7.29</v>
      </c>
      <c r="BL336" s="137">
        <v>70.5</v>
      </c>
      <c r="BM336" s="139">
        <v>0.48</v>
      </c>
      <c r="BN336" s="137">
        <v>10</v>
      </c>
      <c r="BO336" s="137">
        <v>87.9</v>
      </c>
      <c r="BP336" s="137">
        <v>7.7</v>
      </c>
      <c r="BQ336" s="137">
        <v>4.4000000000000004</v>
      </c>
      <c r="BR336" s="138">
        <v>2853</v>
      </c>
      <c r="BS336" s="138">
        <f>CY336/9</f>
        <v>3380.7777777777778</v>
      </c>
      <c r="BT336" s="137">
        <v>34.6</v>
      </c>
      <c r="BU336" s="137">
        <v>1.72</v>
      </c>
      <c r="BV336" s="137">
        <f>100-AL336-BN336-CB336-CC336</f>
        <v>62.150000000000006</v>
      </c>
      <c r="BW336" s="138">
        <v>1151</v>
      </c>
      <c r="BX336" s="137">
        <v>15.9</v>
      </c>
      <c r="BY336" s="137">
        <v>47.7</v>
      </c>
      <c r="BZ336" s="138">
        <v>4646</v>
      </c>
      <c r="CA336" s="138">
        <v>11656</v>
      </c>
      <c r="CB336" s="137">
        <v>0.94</v>
      </c>
      <c r="CC336" s="137">
        <v>0.61</v>
      </c>
      <c r="CD336" s="186" t="s">
        <v>1275</v>
      </c>
      <c r="CE336" s="186">
        <f>AL336+BN336+BV336+CC336+CB336</f>
        <v>100</v>
      </c>
      <c r="CF336" s="186" t="s">
        <v>1275</v>
      </c>
      <c r="CG336" s="186">
        <f>AM336+BI336+BE336+(DC336*100/AL336)+(CC336*100/AL336)</f>
        <v>99.889733840304189</v>
      </c>
      <c r="CH336" s="137">
        <v>8.3800000000000008</v>
      </c>
      <c r="CI336" s="137">
        <f>CH336*100/AM336</f>
        <v>11.687587168758718</v>
      </c>
      <c r="CJ336" s="137">
        <v>38.799999999999997</v>
      </c>
      <c r="CK336" s="138">
        <f>CJ336*BI336*AL336*AK336/1000</f>
        <v>82.192360239999999</v>
      </c>
      <c r="CL336" s="137">
        <v>10.6</v>
      </c>
      <c r="CM336" s="137">
        <v>34.9</v>
      </c>
      <c r="CN336" s="186" t="s">
        <v>1275</v>
      </c>
      <c r="CO336" s="137">
        <v>0.91</v>
      </c>
      <c r="CP336" s="137">
        <v>0.83</v>
      </c>
      <c r="CQ336" s="137">
        <v>23.3</v>
      </c>
      <c r="CR336" s="137">
        <v>31.2</v>
      </c>
      <c r="CS336" s="137">
        <v>22.5</v>
      </c>
      <c r="CT336" s="137">
        <v>23</v>
      </c>
      <c r="CU336" s="137">
        <v>55.6</v>
      </c>
      <c r="CV336" s="137">
        <v>0</v>
      </c>
      <c r="CW336" s="137"/>
      <c r="CX336" s="186" t="s">
        <v>1275</v>
      </c>
      <c r="CY336" s="133">
        <v>30427</v>
      </c>
      <c r="CZ336" s="137">
        <v>1.47</v>
      </c>
      <c r="DA336" s="137">
        <v>10.7</v>
      </c>
      <c r="DB336" s="186" t="s">
        <v>1275</v>
      </c>
      <c r="DC336" s="139">
        <v>0.15</v>
      </c>
      <c r="DD336" s="138">
        <v>33850</v>
      </c>
      <c r="DE336" s="137">
        <v>24.7</v>
      </c>
      <c r="DF336" s="137">
        <v>39.700000000000003</v>
      </c>
      <c r="DG336" s="137">
        <v>4.3</v>
      </c>
      <c r="DH336" s="137">
        <f>DG336-CC336</f>
        <v>3.69</v>
      </c>
      <c r="DI336" s="137">
        <v>30.1</v>
      </c>
      <c r="DJ336" s="186" t="s">
        <v>1275</v>
      </c>
      <c r="DK336" s="137">
        <v>0.19</v>
      </c>
      <c r="DL336" s="137">
        <v>12.6</v>
      </c>
      <c r="DM336" s="137">
        <v>87.2</v>
      </c>
      <c r="DN336" s="137">
        <v>0</v>
      </c>
      <c r="DO336" s="137">
        <v>16.8</v>
      </c>
      <c r="DP336" s="137">
        <v>81.8</v>
      </c>
      <c r="DQ336" s="138" t="s">
        <v>1023</v>
      </c>
      <c r="DR336" s="133"/>
      <c r="DS336" s="186" t="s">
        <v>1275</v>
      </c>
      <c r="DT336" s="133">
        <f>DU336*2</f>
        <v>5776</v>
      </c>
      <c r="DU336" s="138">
        <v>2888</v>
      </c>
      <c r="DV336" s="138">
        <v>1469</v>
      </c>
      <c r="DW336" s="138">
        <v>139</v>
      </c>
      <c r="DX336" s="186" t="s">
        <v>1275</v>
      </c>
      <c r="DY336" s="138">
        <f>AK336*AN336*AM336*AL336/1000</f>
        <v>864.13037892</v>
      </c>
      <c r="DZ336" s="138">
        <f>AK336*AM336*AO336*AL336/1000</f>
        <v>610.49484108000001</v>
      </c>
      <c r="EA336" s="137"/>
      <c r="EB336" s="137"/>
      <c r="EC336" s="137"/>
      <c r="ED336" s="137"/>
      <c r="EE336" s="137"/>
      <c r="EF336" s="186" t="s">
        <v>1275</v>
      </c>
      <c r="EG336" s="137" t="s">
        <v>1023</v>
      </c>
      <c r="EH336" s="137" t="s">
        <v>1023</v>
      </c>
      <c r="EI336" s="137" t="s">
        <v>1023</v>
      </c>
      <c r="EJ336" s="137" t="s">
        <v>1023</v>
      </c>
      <c r="EK336" s="137" t="s">
        <v>1023</v>
      </c>
      <c r="EL336" s="137" t="s">
        <v>1023</v>
      </c>
      <c r="EM336" s="137" t="s">
        <v>1023</v>
      </c>
      <c r="EN336" s="137" t="s">
        <v>1023</v>
      </c>
      <c r="EO336" s="137" t="s">
        <v>1023</v>
      </c>
      <c r="EP336" s="137" t="s">
        <v>1023</v>
      </c>
      <c r="EQ336" s="137" t="s">
        <v>1023</v>
      </c>
      <c r="ER336" s="137" t="s">
        <v>1023</v>
      </c>
      <c r="ES336" s="137" t="s">
        <v>1023</v>
      </c>
      <c r="ET336" s="137" t="s">
        <v>1023</v>
      </c>
      <c r="EU336" s="137" t="s">
        <v>1023</v>
      </c>
      <c r="EV336" s="137" t="s">
        <v>1023</v>
      </c>
      <c r="EW336" s="137" t="s">
        <v>1023</v>
      </c>
      <c r="EX336" s="137" t="s">
        <v>1023</v>
      </c>
      <c r="EY336" s="137" t="s">
        <v>1023</v>
      </c>
      <c r="EZ336" s="137" t="s">
        <v>1023</v>
      </c>
      <c r="FA336" s="137" t="s">
        <v>1023</v>
      </c>
      <c r="FB336" s="186" t="s">
        <v>1275</v>
      </c>
      <c r="FC336" s="137"/>
      <c r="FD336" s="137"/>
      <c r="FE336" s="137"/>
      <c r="FF336" s="137"/>
      <c r="FG336" s="137"/>
      <c r="FH336" s="190"/>
      <c r="FI336" s="190"/>
      <c r="FJ336" s="372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 s="5"/>
      <c r="HO336" s="5"/>
      <c r="HP336" s="17"/>
      <c r="HQ336" s="23"/>
      <c r="HR336" s="23"/>
      <c r="HS336" s="23"/>
      <c r="HT336" s="17"/>
      <c r="HU336" s="17"/>
      <c r="HV336" s="24"/>
      <c r="HW336" s="24"/>
      <c r="HX336" s="24"/>
      <c r="HY336" s="24"/>
      <c r="HZ336" s="24"/>
      <c r="IA336" s="24"/>
      <c r="IB336" s="24"/>
      <c r="IC336" s="24"/>
      <c r="ID336" s="24"/>
      <c r="IE336" s="24"/>
      <c r="IF336" s="24"/>
      <c r="IG336" s="24"/>
      <c r="IH336" s="24"/>
      <c r="II336" s="24"/>
      <c r="IJ336" s="24"/>
      <c r="IK336" s="24"/>
      <c r="IL336" s="24"/>
      <c r="IM336" s="24"/>
      <c r="IN336" s="25"/>
      <c r="IO336" s="25"/>
      <c r="IP336" s="294"/>
      <c r="IQ336" s="24"/>
      <c r="IR336" s="24"/>
      <c r="IS336" s="170"/>
      <c r="IT336" s="170"/>
      <c r="IU336" s="170"/>
      <c r="IV336" s="274"/>
      <c r="IW336" s="170"/>
      <c r="IX336" s="170"/>
      <c r="IY336" s="281"/>
      <c r="IZ336"/>
      <c r="JA336" s="170"/>
      <c r="JB336" s="170"/>
      <c r="JC336" s="170"/>
      <c r="JD336"/>
      <c r="JE336" s="170"/>
      <c r="JF336" s="276"/>
      <c r="JG336"/>
      <c r="JH336"/>
      <c r="JI336" s="170"/>
      <c r="JJ336" s="170"/>
      <c r="JK336"/>
      <c r="JL336"/>
      <c r="JM336" s="279"/>
      <c r="JN336"/>
      <c r="JO336"/>
      <c r="JP336"/>
      <c r="JQ336"/>
      <c r="JR336" s="170"/>
      <c r="JS336" s="170"/>
      <c r="JT336" s="170"/>
      <c r="JU336" s="286"/>
      <c r="JV336" s="170"/>
      <c r="JW336" s="170"/>
      <c r="JX336"/>
      <c r="JY336" s="170"/>
      <c r="JZ336" s="170"/>
      <c r="KA336" s="170"/>
      <c r="KB336" s="170"/>
      <c r="KC336" s="170"/>
      <c r="KD336" s="170"/>
      <c r="KE336"/>
    </row>
    <row r="337" spans="1:291" s="4" customFormat="1" x14ac:dyDescent="0.25">
      <c r="A337" s="311"/>
      <c r="B337" s="15" t="s">
        <v>1507</v>
      </c>
      <c r="C337" s="17" t="s">
        <v>458</v>
      </c>
      <c r="D337" s="26" t="s">
        <v>459</v>
      </c>
      <c r="E337" s="88">
        <v>44579</v>
      </c>
      <c r="F337" s="27">
        <v>44826</v>
      </c>
      <c r="G337" s="94">
        <f>DATEDIF(E337, F337, "m")</f>
        <v>8</v>
      </c>
      <c r="H337" s="16">
        <v>1</v>
      </c>
      <c r="I337" s="377">
        <v>0</v>
      </c>
      <c r="J337" s="20">
        <v>44826</v>
      </c>
      <c r="K337" s="100">
        <f t="shared" si="23"/>
        <v>8</v>
      </c>
      <c r="L337" s="121">
        <v>7</v>
      </c>
      <c r="M337" s="4" t="s">
        <v>469</v>
      </c>
      <c r="N337" s="19"/>
      <c r="O337" s="22">
        <v>2</v>
      </c>
      <c r="P337" s="16">
        <v>3</v>
      </c>
      <c r="Q337" s="11"/>
      <c r="R337" s="11"/>
      <c r="S337" s="11"/>
      <c r="T337" s="145">
        <v>18043</v>
      </c>
      <c r="U337" s="130" t="s">
        <v>462</v>
      </c>
      <c r="V337" s="130" t="s">
        <v>462</v>
      </c>
      <c r="W337" s="130" t="s">
        <v>1075</v>
      </c>
      <c r="X337" s="129">
        <v>5806182184</v>
      </c>
      <c r="Y337" s="129">
        <f ca="1">ROUNDDOWN(YEARFRAC(DATE(IF(VALUE(LEFT(X337,2))&lt;VALUE(RIGHT(YEAR(TODAY()),2)),"20","19")&amp;LEFT(X337,2),IF(VALUE(MID(X337,3,1))&gt;4,MID(X337,3,2)-50,MID(X337,3,2)),MID(X337,5,2)),Z337,1),0)</f>
        <v>64</v>
      </c>
      <c r="Z337" s="132">
        <v>44826</v>
      </c>
      <c r="AA337" s="129">
        <v>6</v>
      </c>
      <c r="AB337" s="133">
        <f>DATEDIF(_xlfn.MINIFS(Z:Z,X:X,X337), Z337,  "m")</f>
        <v>4</v>
      </c>
      <c r="AC337" s="134" t="s">
        <v>53</v>
      </c>
      <c r="AD337" s="135" t="s">
        <v>1022</v>
      </c>
      <c r="AE337" s="136" t="s">
        <v>60</v>
      </c>
      <c r="AF337" s="207">
        <v>23.6</v>
      </c>
      <c r="AG337" s="207">
        <v>10.6</v>
      </c>
      <c r="AH337" s="207">
        <v>64.900000000000006</v>
      </c>
      <c r="AI337" s="207">
        <v>0.5</v>
      </c>
      <c r="AJ337" s="207">
        <v>0.4</v>
      </c>
      <c r="AK337" s="208">
        <v>8.27</v>
      </c>
      <c r="AL337" s="133">
        <v>19</v>
      </c>
      <c r="AM337" s="137">
        <v>60.6</v>
      </c>
      <c r="AN337" s="137">
        <v>31.2</v>
      </c>
      <c r="AO337" s="137">
        <v>68.8</v>
      </c>
      <c r="AP337" s="137">
        <f>AN337/AO337</f>
        <v>0.45348837209302328</v>
      </c>
      <c r="AQ337" s="137">
        <v>14.1</v>
      </c>
      <c r="AR337" s="137">
        <v>7.35</v>
      </c>
      <c r="AS337" s="137">
        <v>2.56</v>
      </c>
      <c r="AT337" s="137">
        <v>22.4</v>
      </c>
      <c r="AU337" s="137">
        <v>8.0299999999999994</v>
      </c>
      <c r="AV337" s="137">
        <v>8.4</v>
      </c>
      <c r="AW337" s="137">
        <v>15.9</v>
      </c>
      <c r="AX337" s="137">
        <v>56.2</v>
      </c>
      <c r="AY337" s="137">
        <v>27.9</v>
      </c>
      <c r="AZ337" s="137">
        <v>7.6999999999999999E-2</v>
      </c>
      <c r="BA337" s="137">
        <v>15.6</v>
      </c>
      <c r="BB337" s="137">
        <v>18</v>
      </c>
      <c r="BC337" s="137">
        <v>68.8</v>
      </c>
      <c r="BD337" s="137">
        <v>0.18</v>
      </c>
      <c r="BE337" s="137">
        <v>6.35</v>
      </c>
      <c r="BF337" s="137">
        <f>DL337+DN337</f>
        <v>12.569999999999999</v>
      </c>
      <c r="BG337" s="137">
        <v>6.38</v>
      </c>
      <c r="BH337" s="138">
        <v>3800</v>
      </c>
      <c r="BI337" s="137">
        <v>30.8</v>
      </c>
      <c r="BJ337" s="137">
        <v>9</v>
      </c>
      <c r="BK337" s="137">
        <v>17.5</v>
      </c>
      <c r="BL337" s="137">
        <v>59.1</v>
      </c>
      <c r="BM337" s="139">
        <v>2.2999999999999998</v>
      </c>
      <c r="BN337" s="137">
        <v>4.4000000000000004</v>
      </c>
      <c r="BO337" s="137">
        <v>91.679999999999993</v>
      </c>
      <c r="BP337" s="137">
        <v>6.26</v>
      </c>
      <c r="BQ337" s="137">
        <v>2.09</v>
      </c>
      <c r="BR337" s="138">
        <v>3663</v>
      </c>
      <c r="BS337" s="138">
        <f>CY337/15</f>
        <v>3787.5333333333333</v>
      </c>
      <c r="BT337" s="137">
        <v>39.1</v>
      </c>
      <c r="BU337" s="137">
        <v>3.54</v>
      </c>
      <c r="BV337" s="137">
        <f>100-AL337-BN337-CB337-CC337</f>
        <v>76.179999999999993</v>
      </c>
      <c r="BW337" s="138">
        <v>1292</v>
      </c>
      <c r="BX337" s="137">
        <v>17.5</v>
      </c>
      <c r="BY337" s="137">
        <v>69.2</v>
      </c>
      <c r="BZ337" s="138">
        <v>3597</v>
      </c>
      <c r="CA337" s="133">
        <v>11980</v>
      </c>
      <c r="CB337" s="137">
        <v>0.11</v>
      </c>
      <c r="CC337" s="137">
        <v>0.31</v>
      </c>
      <c r="CD337" s="186" t="s">
        <v>1275</v>
      </c>
      <c r="CE337" s="186">
        <f>AL337+BN337+BV337+CC337+CB337</f>
        <v>99.999999999999986</v>
      </c>
      <c r="CF337" s="186" t="s">
        <v>1275</v>
      </c>
      <c r="CG337" s="186">
        <f>AM337+BI337+BE337+(DC337*100/AL337)+(CC337*100/AL337)</f>
        <v>99.518421052631581</v>
      </c>
      <c r="CH337" s="137">
        <v>2.2799999999999998</v>
      </c>
      <c r="CI337" s="137">
        <f>CH337*100/AM337</f>
        <v>3.7623762376237617</v>
      </c>
      <c r="CJ337" s="137">
        <v>62.6</v>
      </c>
      <c r="CK337" s="138">
        <f>CJ337*BI337*AL337*AK337/1000</f>
        <v>302.95921040000002</v>
      </c>
      <c r="CL337" s="137">
        <v>12.7</v>
      </c>
      <c r="CM337" s="137">
        <v>47.4</v>
      </c>
      <c r="CN337" s="186" t="s">
        <v>1275</v>
      </c>
      <c r="CO337" s="137">
        <v>1.36</v>
      </c>
      <c r="CP337" s="137">
        <v>0.66</v>
      </c>
      <c r="CQ337" s="137">
        <v>31.1</v>
      </c>
      <c r="CR337" s="137">
        <v>32.700000000000003</v>
      </c>
      <c r="CS337" s="137">
        <v>21.5</v>
      </c>
      <c r="CT337" s="137">
        <v>18.399999999999999</v>
      </c>
      <c r="CU337" s="137">
        <v>61.7</v>
      </c>
      <c r="CV337" s="137">
        <v>3.28</v>
      </c>
      <c r="CW337" s="137"/>
      <c r="CX337" s="186" t="s">
        <v>1275</v>
      </c>
      <c r="CY337" s="133">
        <v>56813</v>
      </c>
      <c r="CZ337" s="137">
        <v>3.18</v>
      </c>
      <c r="DA337" s="137">
        <v>11.5</v>
      </c>
      <c r="DB337" s="186" t="s">
        <v>1275</v>
      </c>
      <c r="DC337" s="139">
        <v>2.5999999999999999E-2</v>
      </c>
      <c r="DD337" s="138">
        <v>36864</v>
      </c>
      <c r="DE337" s="137">
        <v>29.4</v>
      </c>
      <c r="DF337" s="137">
        <v>13.4</v>
      </c>
      <c r="DG337" s="137">
        <v>3.45</v>
      </c>
      <c r="DH337" s="137">
        <f>DG337-CC337</f>
        <v>3.14</v>
      </c>
      <c r="DI337" s="137">
        <v>51.5</v>
      </c>
      <c r="DJ337" s="186" t="s">
        <v>1275</v>
      </c>
      <c r="DK337" s="137">
        <v>0.12</v>
      </c>
      <c r="DL337" s="137">
        <v>12.2</v>
      </c>
      <c r="DM337" s="137">
        <v>87.3</v>
      </c>
      <c r="DN337" s="137">
        <v>0.37</v>
      </c>
      <c r="DO337" s="137">
        <v>7.62</v>
      </c>
      <c r="DP337" s="137">
        <v>97.9</v>
      </c>
      <c r="DQ337" s="138">
        <v>1625</v>
      </c>
      <c r="DR337" s="133"/>
      <c r="DS337" s="186" t="s">
        <v>1275</v>
      </c>
      <c r="DT337" s="138">
        <f>DU337*1.5</f>
        <v>9082.5</v>
      </c>
      <c r="DU337" s="133">
        <v>6055</v>
      </c>
      <c r="DV337" s="133">
        <v>2216</v>
      </c>
      <c r="DW337" s="138">
        <v>234</v>
      </c>
      <c r="DX337" s="186" t="s">
        <v>1275</v>
      </c>
      <c r="DY337" s="138">
        <f>AK337*AN337*AM337*AL337/1000</f>
        <v>297.08883359999999</v>
      </c>
      <c r="DZ337" s="138">
        <f>AK337*AM337*AO337*AL337/1000</f>
        <v>655.11896640000009</v>
      </c>
      <c r="EA337" s="137"/>
      <c r="EB337" s="137"/>
      <c r="EC337" s="137"/>
      <c r="ED337" s="137"/>
      <c r="EE337" s="137"/>
      <c r="EF337" s="186" t="s">
        <v>1275</v>
      </c>
      <c r="EG337" s="137" t="s">
        <v>1023</v>
      </c>
      <c r="EH337" s="137" t="s">
        <v>1023</v>
      </c>
      <c r="EI337" s="137" t="s">
        <v>1023</v>
      </c>
      <c r="EJ337" s="137" t="s">
        <v>1023</v>
      </c>
      <c r="EK337" s="137" t="s">
        <v>1023</v>
      </c>
      <c r="EL337" s="137" t="s">
        <v>1023</v>
      </c>
      <c r="EM337" s="137" t="s">
        <v>1023</v>
      </c>
      <c r="EN337" s="137" t="s">
        <v>1023</v>
      </c>
      <c r="EO337" s="137" t="s">
        <v>1023</v>
      </c>
      <c r="EP337" s="137" t="s">
        <v>1023</v>
      </c>
      <c r="EQ337" s="137" t="s">
        <v>1023</v>
      </c>
      <c r="ER337" s="137" t="s">
        <v>1023</v>
      </c>
      <c r="ES337" s="137" t="s">
        <v>1023</v>
      </c>
      <c r="ET337" s="137" t="s">
        <v>1023</v>
      </c>
      <c r="EU337" s="137" t="s">
        <v>1023</v>
      </c>
      <c r="EV337" s="137" t="s">
        <v>1023</v>
      </c>
      <c r="EW337" s="137" t="s">
        <v>1023</v>
      </c>
      <c r="EX337" s="137" t="s">
        <v>1023</v>
      </c>
      <c r="EY337" s="137" t="s">
        <v>1023</v>
      </c>
      <c r="EZ337" s="137" t="s">
        <v>1023</v>
      </c>
      <c r="FA337" s="137" t="s">
        <v>1023</v>
      </c>
      <c r="FB337" s="186" t="s">
        <v>1275</v>
      </c>
      <c r="FC337" s="137"/>
      <c r="FD337" s="137"/>
      <c r="FE337" s="137"/>
      <c r="FF337" s="137"/>
      <c r="FG337" s="137"/>
      <c r="FH337" s="190"/>
      <c r="FI337" s="190"/>
      <c r="FJ337" s="372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 s="5"/>
      <c r="HO337" s="5" t="s">
        <v>462</v>
      </c>
      <c r="HP337" s="121">
        <v>64</v>
      </c>
      <c r="HQ337" s="27">
        <v>44579</v>
      </c>
      <c r="HR337" s="27"/>
      <c r="HS337" s="27">
        <v>44826</v>
      </c>
      <c r="HT337" s="121">
        <v>6</v>
      </c>
      <c r="HU337" s="121">
        <v>1</v>
      </c>
      <c r="HV337" s="28">
        <v>0</v>
      </c>
      <c r="HW337" s="28">
        <v>0</v>
      </c>
      <c r="HX337" s="28">
        <v>0</v>
      </c>
      <c r="HY337" s="28">
        <v>1</v>
      </c>
      <c r="HZ337" s="28">
        <v>0</v>
      </c>
      <c r="IA337" s="28">
        <v>0</v>
      </c>
      <c r="IB337" s="28"/>
      <c r="IC337" s="28">
        <v>0</v>
      </c>
      <c r="ID337" s="28">
        <v>0</v>
      </c>
      <c r="IE337" s="25" t="s">
        <v>69</v>
      </c>
      <c r="IF337" s="28">
        <v>0</v>
      </c>
      <c r="IG337" s="29"/>
      <c r="IH337" s="25"/>
      <c r="II337" s="28">
        <v>0</v>
      </c>
      <c r="IJ337" s="25" t="s">
        <v>63</v>
      </c>
      <c r="IK337" s="25"/>
      <c r="IL337" s="25"/>
      <c r="IM337" s="25"/>
      <c r="IN337" s="28"/>
      <c r="IO337" s="25"/>
      <c r="IP337" s="294"/>
      <c r="IQ337" s="24"/>
      <c r="IR337" s="24"/>
      <c r="IS337" s="170"/>
      <c r="IT337" s="170"/>
      <c r="IU337" s="170"/>
      <c r="IV337" s="274"/>
      <c r="IW337" s="170"/>
      <c r="IX337" s="170"/>
      <c r="IY337" s="281"/>
      <c r="IZ337"/>
      <c r="JA337" s="170"/>
      <c r="JB337" s="170"/>
      <c r="JC337" s="170"/>
      <c r="JD337"/>
      <c r="JE337" s="170"/>
      <c r="JF337" s="276"/>
      <c r="JG337"/>
      <c r="JH337"/>
      <c r="JI337" s="170"/>
      <c r="JJ337" s="170"/>
      <c r="JK337"/>
      <c r="JL337"/>
      <c r="JM337" s="279"/>
      <c r="JN337"/>
      <c r="JO337"/>
      <c r="JP337"/>
      <c r="JQ337"/>
      <c r="JR337" s="170"/>
      <c r="JS337" s="170"/>
      <c r="JT337" s="170"/>
      <c r="JU337" s="286"/>
      <c r="JV337" s="170"/>
      <c r="JW337" s="170"/>
      <c r="JX337"/>
      <c r="JY337" s="170"/>
      <c r="JZ337" s="170"/>
      <c r="KA337" s="170"/>
      <c r="KB337" s="170"/>
      <c r="KC337" s="170"/>
      <c r="KD337" s="170"/>
      <c r="KE337"/>
    </row>
    <row r="338" spans="1:291" s="4" customFormat="1" x14ac:dyDescent="0.25">
      <c r="A338" s="311"/>
      <c r="B338" s="15" t="s">
        <v>1507</v>
      </c>
      <c r="C338" s="17" t="s">
        <v>458</v>
      </c>
      <c r="D338" s="26" t="s">
        <v>459</v>
      </c>
      <c r="E338" s="88">
        <v>44579</v>
      </c>
      <c r="F338" s="23"/>
      <c r="G338" s="94"/>
      <c r="H338" s="51"/>
      <c r="I338" s="377">
        <v>0</v>
      </c>
      <c r="J338" s="20">
        <v>44826</v>
      </c>
      <c r="K338" s="100">
        <f t="shared" si="23"/>
        <v>8</v>
      </c>
      <c r="L338" s="121">
        <v>8</v>
      </c>
      <c r="M338" s="4" t="s">
        <v>470</v>
      </c>
      <c r="N338" s="19"/>
      <c r="O338" s="22"/>
      <c r="P338" s="16"/>
      <c r="Q338" s="11"/>
      <c r="R338" s="11"/>
      <c r="S338" s="11">
        <v>10</v>
      </c>
      <c r="T338" s="145"/>
      <c r="U338" s="130"/>
      <c r="V338" s="130"/>
      <c r="W338" s="130"/>
      <c r="X338" s="129"/>
      <c r="Y338" s="129"/>
      <c r="Z338" s="132"/>
      <c r="AA338" s="129"/>
      <c r="AB338" s="133"/>
      <c r="AC338" s="134"/>
      <c r="AD338" s="135"/>
      <c r="AE338" s="136"/>
      <c r="AF338" s="220"/>
      <c r="AG338" s="220"/>
      <c r="AH338" s="220"/>
      <c r="AI338" s="220"/>
      <c r="AJ338" s="220"/>
      <c r="AK338" s="220"/>
      <c r="AL338" s="133"/>
      <c r="AM338" s="137"/>
      <c r="AN338" s="137"/>
      <c r="AO338" s="137"/>
      <c r="AP338" s="137"/>
      <c r="AQ338" s="137"/>
      <c r="AR338" s="137"/>
      <c r="AS338" s="137"/>
      <c r="AT338" s="137"/>
      <c r="AU338" s="137"/>
      <c r="AV338" s="137"/>
      <c r="AW338" s="137"/>
      <c r="AX338" s="137"/>
      <c r="AY338" s="137"/>
      <c r="AZ338" s="137"/>
      <c r="BA338" s="137"/>
      <c r="BB338" s="137"/>
      <c r="BC338" s="137"/>
      <c r="BD338" s="137"/>
      <c r="BE338" s="137"/>
      <c r="BF338" s="137"/>
      <c r="BG338" s="137"/>
      <c r="BH338" s="138"/>
      <c r="BI338" s="137"/>
      <c r="BJ338" s="137"/>
      <c r="BK338" s="137"/>
      <c r="BL338" s="137"/>
      <c r="BM338" s="139"/>
      <c r="BN338" s="137"/>
      <c r="BO338" s="137"/>
      <c r="BP338" s="137"/>
      <c r="BQ338" s="137"/>
      <c r="BR338" s="138"/>
      <c r="BS338" s="138"/>
      <c r="BT338" s="137"/>
      <c r="BU338" s="137"/>
      <c r="BV338" s="137"/>
      <c r="BW338" s="138"/>
      <c r="BX338" s="137"/>
      <c r="BY338" s="137"/>
      <c r="BZ338" s="138"/>
      <c r="CA338" s="133"/>
      <c r="CB338" s="137"/>
      <c r="CC338" s="137"/>
      <c r="CD338" s="186"/>
      <c r="CE338" s="186"/>
      <c r="CF338" s="186"/>
      <c r="CG338" s="186"/>
      <c r="CH338" s="137"/>
      <c r="CI338" s="137"/>
      <c r="CJ338" s="137"/>
      <c r="CK338" s="138"/>
      <c r="CL338" s="137"/>
      <c r="CM338" s="137"/>
      <c r="CN338" s="186"/>
      <c r="CO338" s="137"/>
      <c r="CP338" s="137"/>
      <c r="CQ338" s="137"/>
      <c r="CR338" s="137"/>
      <c r="CS338" s="137"/>
      <c r="CT338" s="137"/>
      <c r="CU338" s="137"/>
      <c r="CV338" s="137"/>
      <c r="CW338" s="137"/>
      <c r="CX338" s="186"/>
      <c r="CY338" s="133"/>
      <c r="CZ338" s="137"/>
      <c r="DA338" s="137"/>
      <c r="DB338" s="186"/>
      <c r="DC338" s="139"/>
      <c r="DD338" s="138"/>
      <c r="DE338" s="137"/>
      <c r="DF338" s="137"/>
      <c r="DG338" s="137"/>
      <c r="DH338" s="137"/>
      <c r="DI338" s="137"/>
      <c r="DJ338" s="186"/>
      <c r="DK338" s="137"/>
      <c r="DL338" s="137"/>
      <c r="DM338" s="137"/>
      <c r="DN338" s="137"/>
      <c r="DO338" s="137"/>
      <c r="DP338" s="137"/>
      <c r="DQ338" s="138"/>
      <c r="DR338" s="133"/>
      <c r="DS338" s="186"/>
      <c r="DT338" s="138"/>
      <c r="DU338" s="133"/>
      <c r="DV338" s="133"/>
      <c r="DW338" s="138"/>
      <c r="DX338" s="186"/>
      <c r="DY338" s="138"/>
      <c r="DZ338" s="138"/>
      <c r="EA338" s="137"/>
      <c r="EB338" s="137"/>
      <c r="EC338" s="137"/>
      <c r="ED338" s="137"/>
      <c r="EE338" s="137"/>
      <c r="EF338" s="186"/>
      <c r="EG338" s="137"/>
      <c r="EH338" s="137"/>
      <c r="EI338" s="137"/>
      <c r="EJ338" s="137"/>
      <c r="EK338" s="137"/>
      <c r="EL338" s="137"/>
      <c r="EM338" s="137"/>
      <c r="EN338" s="137"/>
      <c r="EO338" s="137"/>
      <c r="EP338" s="137"/>
      <c r="EQ338" s="137"/>
      <c r="ER338" s="137"/>
      <c r="ES338" s="137"/>
      <c r="ET338" s="137"/>
      <c r="EU338" s="137"/>
      <c r="EV338" s="137"/>
      <c r="EW338" s="137"/>
      <c r="EX338" s="137"/>
      <c r="EY338" s="137"/>
      <c r="EZ338" s="137"/>
      <c r="FA338" s="137"/>
      <c r="FB338" s="186"/>
      <c r="FC338" s="137"/>
      <c r="FD338" s="137"/>
      <c r="FE338" s="137"/>
      <c r="FF338" s="137"/>
      <c r="FG338" s="137"/>
      <c r="FH338" s="190"/>
      <c r="FI338" s="190"/>
      <c r="FJ338" s="5"/>
      <c r="GZ338" s="5"/>
      <c r="HO338" s="5"/>
      <c r="HP338" s="17"/>
      <c r="HQ338" s="23"/>
      <c r="HR338" s="23"/>
      <c r="HS338" s="23"/>
      <c r="HT338" s="17"/>
      <c r="HU338" s="17"/>
      <c r="HV338" s="24"/>
      <c r="HW338" s="24"/>
      <c r="HX338" s="24"/>
      <c r="HY338" s="24"/>
      <c r="HZ338" s="24"/>
      <c r="IA338" s="24"/>
      <c r="IB338" s="24"/>
      <c r="IC338" s="24"/>
      <c r="ID338" s="24"/>
      <c r="IE338" s="24"/>
      <c r="IF338" s="24"/>
      <c r="IG338" s="24"/>
      <c r="IH338" s="24"/>
      <c r="II338" s="24"/>
      <c r="IJ338" s="24"/>
      <c r="IK338" s="24"/>
      <c r="IL338" s="24"/>
      <c r="IM338" s="24"/>
      <c r="IN338" s="25"/>
      <c r="IO338" s="25"/>
      <c r="IP338" s="294"/>
      <c r="IQ338" s="24"/>
      <c r="IR338" s="24"/>
      <c r="IS338" s="170"/>
      <c r="IT338" s="170"/>
      <c r="IU338" s="170"/>
      <c r="IV338" s="274"/>
      <c r="IW338" s="170"/>
      <c r="IX338" s="170"/>
      <c r="IY338" s="281"/>
      <c r="IZ338"/>
      <c r="JA338" s="170"/>
      <c r="JB338" s="170"/>
      <c r="JC338" s="170"/>
      <c r="JD338"/>
      <c r="JE338" s="170"/>
      <c r="JF338" s="276"/>
      <c r="JG338"/>
      <c r="JH338"/>
      <c r="JI338" s="170"/>
      <c r="JJ338" s="170"/>
      <c r="JK338"/>
      <c r="JL338"/>
      <c r="JM338" s="279"/>
      <c r="JN338"/>
      <c r="JO338"/>
      <c r="JP338"/>
      <c r="JQ338"/>
      <c r="JR338" s="170"/>
      <c r="JS338" s="170"/>
      <c r="JT338" s="170"/>
      <c r="JU338" s="286"/>
      <c r="JV338" s="170"/>
      <c r="JW338" s="170"/>
      <c r="JX338"/>
      <c r="JY338" s="170"/>
      <c r="JZ338" s="170"/>
      <c r="KA338" s="170"/>
      <c r="KB338" s="170"/>
      <c r="KC338" s="170"/>
      <c r="KD338" s="170"/>
      <c r="KE338"/>
    </row>
    <row r="339" spans="1:291" s="4" customFormat="1" x14ac:dyDescent="0.25">
      <c r="A339" s="311"/>
      <c r="B339" s="15" t="s">
        <v>1507</v>
      </c>
      <c r="C339" s="17" t="s">
        <v>458</v>
      </c>
      <c r="D339" s="26" t="s">
        <v>459</v>
      </c>
      <c r="E339" s="88">
        <v>44579</v>
      </c>
      <c r="F339" s="23"/>
      <c r="G339" s="94"/>
      <c r="H339" s="51"/>
      <c r="I339" s="377">
        <v>0</v>
      </c>
      <c r="J339" s="20">
        <v>44872</v>
      </c>
      <c r="K339" s="100">
        <f t="shared" si="23"/>
        <v>9</v>
      </c>
      <c r="L339" s="121">
        <v>9</v>
      </c>
      <c r="M339" s="4" t="s">
        <v>471</v>
      </c>
      <c r="N339" s="19">
        <v>374</v>
      </c>
      <c r="O339" s="22">
        <v>4</v>
      </c>
      <c r="P339" s="16">
        <v>3</v>
      </c>
      <c r="Q339" s="11"/>
      <c r="R339" s="11"/>
      <c r="S339" s="11"/>
      <c r="T339" s="145">
        <v>18276</v>
      </c>
      <c r="U339" s="130"/>
      <c r="V339" s="130" t="s">
        <v>462</v>
      </c>
      <c r="W339" s="130" t="s">
        <v>1075</v>
      </c>
      <c r="X339" s="131">
        <v>5806182184</v>
      </c>
      <c r="Y339" s="129">
        <v>64</v>
      </c>
      <c r="Z339" s="132">
        <v>44872</v>
      </c>
      <c r="AA339" s="129">
        <v>7</v>
      </c>
      <c r="AB339" s="133">
        <v>6</v>
      </c>
      <c r="AC339" s="134" t="s">
        <v>53</v>
      </c>
      <c r="AD339" s="135" t="s">
        <v>1025</v>
      </c>
      <c r="AE339" s="136" t="s">
        <v>75</v>
      </c>
      <c r="AF339" s="185">
        <v>29.2</v>
      </c>
      <c r="AG339" s="185">
        <v>12.6</v>
      </c>
      <c r="AH339" s="185">
        <v>57.1</v>
      </c>
      <c r="AI339" s="185">
        <v>0.7</v>
      </c>
      <c r="AJ339" s="185">
        <v>0.4</v>
      </c>
      <c r="AK339" s="185">
        <v>6.68</v>
      </c>
      <c r="AL339" s="133">
        <v>30.6</v>
      </c>
      <c r="AM339" s="137">
        <v>77</v>
      </c>
      <c r="AN339" s="137">
        <v>50.5</v>
      </c>
      <c r="AO339" s="137">
        <v>49.5</v>
      </c>
      <c r="AP339" s="137">
        <f>AN339/AO339</f>
        <v>1.0202020202020201</v>
      </c>
      <c r="AQ339" s="137">
        <v>3.63</v>
      </c>
      <c r="AR339" s="137">
        <v>8.0500000000000007</v>
      </c>
      <c r="AS339" s="137">
        <v>1.48</v>
      </c>
      <c r="AT339" s="137">
        <v>13.3</v>
      </c>
      <c r="AU339" s="137">
        <v>9.24</v>
      </c>
      <c r="AV339" s="137">
        <v>1.46</v>
      </c>
      <c r="AW339" s="137">
        <v>13.8</v>
      </c>
      <c r="AX339" s="137">
        <v>58.2</v>
      </c>
      <c r="AY339" s="137">
        <v>27.1</v>
      </c>
      <c r="AZ339" s="137">
        <v>0.84</v>
      </c>
      <c r="BA339" s="137">
        <v>27</v>
      </c>
      <c r="BB339" s="137">
        <v>13.6</v>
      </c>
      <c r="BC339" s="137">
        <v>54.7</v>
      </c>
      <c r="BD339" s="137">
        <v>0.35</v>
      </c>
      <c r="BE339" s="137">
        <v>9.67</v>
      </c>
      <c r="BF339" s="137">
        <v>19.239999999999998</v>
      </c>
      <c r="BG339" s="137">
        <v>15.9</v>
      </c>
      <c r="BH339" s="138">
        <v>1695.6000000000001</v>
      </c>
      <c r="BI339" s="137">
        <v>10.199999999999999</v>
      </c>
      <c r="BJ339" s="137">
        <v>4.95</v>
      </c>
      <c r="BK339" s="137">
        <v>13</v>
      </c>
      <c r="BL339" s="137">
        <v>69.400000000000006</v>
      </c>
      <c r="BM339" s="139">
        <v>0.44</v>
      </c>
      <c r="BN339" s="137">
        <v>12.7</v>
      </c>
      <c r="BO339" s="137">
        <v>91.7</v>
      </c>
      <c r="BP339" s="137">
        <v>3.8</v>
      </c>
      <c r="BQ339" s="137">
        <v>4.5</v>
      </c>
      <c r="BR339" s="138">
        <v>2906</v>
      </c>
      <c r="BS339" s="138">
        <v>3897.3333333333335</v>
      </c>
      <c r="BT339" s="137">
        <v>52.3</v>
      </c>
      <c r="BU339" s="137">
        <v>1.83</v>
      </c>
      <c r="BV339" s="137">
        <f>100-AL339-BN339-CB339-CC339</f>
        <v>55.730000000000004</v>
      </c>
      <c r="BW339" s="138">
        <v>2198.2300884955753</v>
      </c>
      <c r="BX339" s="137">
        <v>46.9</v>
      </c>
      <c r="BY339" s="137">
        <v>28.4</v>
      </c>
      <c r="BZ339" s="138">
        <v>4001</v>
      </c>
      <c r="CA339" s="138">
        <v>10464</v>
      </c>
      <c r="CB339" s="137">
        <v>0.56999999999999995</v>
      </c>
      <c r="CC339" s="137">
        <v>0.4</v>
      </c>
      <c r="CD339" s="186" t="s">
        <v>1275</v>
      </c>
      <c r="CE339" s="186">
        <f>AL339+BN339+BV339+CC339+CB339</f>
        <v>100</v>
      </c>
      <c r="CF339" s="186" t="s">
        <v>1275</v>
      </c>
      <c r="CG339" s="186">
        <f>AM339+BI339+BE339+(DC339*100/AL339)+(CC339*100/AL339)</f>
        <v>98.863464052287583</v>
      </c>
      <c r="CH339" s="137">
        <v>4.4800000000000004</v>
      </c>
      <c r="CI339" s="137">
        <f>CH339*100/AM339</f>
        <v>5.8181818181818192</v>
      </c>
      <c r="CJ339" s="137">
        <v>39.200000000000003</v>
      </c>
      <c r="CK339" s="138">
        <f>CJ339*BI339*AL339*AK339/1000</f>
        <v>81.730494719999982</v>
      </c>
      <c r="CL339" s="137">
        <v>4.29</v>
      </c>
      <c r="CM339" s="137">
        <v>22.8</v>
      </c>
      <c r="CN339" s="186" t="s">
        <v>1275</v>
      </c>
      <c r="CO339" s="137">
        <v>0.81</v>
      </c>
      <c r="CP339" s="137">
        <v>4.4400000000000004</v>
      </c>
      <c r="CQ339" s="137">
        <v>29.2</v>
      </c>
      <c r="CR339" s="137">
        <v>27.1</v>
      </c>
      <c r="CS339" s="137">
        <v>21.1</v>
      </c>
      <c r="CT339" s="137">
        <v>22.7</v>
      </c>
      <c r="CU339" s="137">
        <v>63.1</v>
      </c>
      <c r="CV339" s="137">
        <v>0.32</v>
      </c>
      <c r="CW339" s="137"/>
      <c r="CX339" s="186" t="s">
        <v>1275</v>
      </c>
      <c r="CY339" s="133">
        <v>11692</v>
      </c>
      <c r="CZ339" s="137">
        <v>4.1100000000000003</v>
      </c>
      <c r="DA339" s="137">
        <v>8.74</v>
      </c>
      <c r="DB339" s="186" t="s">
        <v>1275</v>
      </c>
      <c r="DC339" s="139">
        <v>0.21</v>
      </c>
      <c r="DD339" s="138">
        <v>55615</v>
      </c>
      <c r="DE339" s="137">
        <v>20.5</v>
      </c>
      <c r="DF339" s="137">
        <v>34.5</v>
      </c>
      <c r="DG339" s="137">
        <v>7.05</v>
      </c>
      <c r="DH339" s="137">
        <v>6.9509999999999996</v>
      </c>
      <c r="DI339" s="137">
        <v>16</v>
      </c>
      <c r="DJ339" s="186" t="s">
        <v>1275</v>
      </c>
      <c r="DK339" s="137">
        <v>0.16</v>
      </c>
      <c r="DL339" s="137">
        <v>19</v>
      </c>
      <c r="DM339" s="137">
        <v>80.599999999999994</v>
      </c>
      <c r="DN339" s="137">
        <v>0.24</v>
      </c>
      <c r="DO339" s="137">
        <v>7.08</v>
      </c>
      <c r="DP339" s="137">
        <v>57</v>
      </c>
      <c r="DQ339" s="138" t="s">
        <v>1023</v>
      </c>
      <c r="DR339" s="133"/>
      <c r="DS339" s="186" t="s">
        <v>1275</v>
      </c>
      <c r="DT339" s="138">
        <f>DU339/1.1</f>
        <v>7023.6363636363631</v>
      </c>
      <c r="DU339" s="138">
        <v>7726</v>
      </c>
      <c r="DV339" s="138">
        <v>304.61538461538458</v>
      </c>
      <c r="DW339" s="138">
        <v>118</v>
      </c>
      <c r="DX339" s="186" t="s">
        <v>1275</v>
      </c>
      <c r="DY339" s="138">
        <f>AK339*AN339*AM339*AL339/1000</f>
        <v>794.84050799999989</v>
      </c>
      <c r="DZ339" s="138">
        <f>AK339*AM339*AO339*AL339/1000</f>
        <v>779.10109200000011</v>
      </c>
      <c r="EA339" s="137"/>
      <c r="EB339" s="137"/>
      <c r="EC339" s="137"/>
      <c r="ED339" s="137"/>
      <c r="EE339" s="137"/>
      <c r="EF339" s="186" t="s">
        <v>1275</v>
      </c>
      <c r="EG339" s="137" t="s">
        <v>1023</v>
      </c>
      <c r="EH339" s="137" t="s">
        <v>1023</v>
      </c>
      <c r="EI339" s="137" t="s">
        <v>1023</v>
      </c>
      <c r="EJ339" s="137" t="s">
        <v>1023</v>
      </c>
      <c r="EK339" s="137" t="s">
        <v>1023</v>
      </c>
      <c r="EL339" s="137" t="s">
        <v>1023</v>
      </c>
      <c r="EM339" s="137" t="s">
        <v>1023</v>
      </c>
      <c r="EN339" s="137" t="s">
        <v>1023</v>
      </c>
      <c r="EO339" s="137" t="s">
        <v>1023</v>
      </c>
      <c r="EP339" s="137" t="s">
        <v>1023</v>
      </c>
      <c r="EQ339" s="137" t="s">
        <v>1023</v>
      </c>
      <c r="ER339" s="137" t="s">
        <v>1023</v>
      </c>
      <c r="ES339" s="137" t="s">
        <v>1023</v>
      </c>
      <c r="ET339" s="137" t="s">
        <v>1023</v>
      </c>
      <c r="EU339" s="137" t="s">
        <v>1023</v>
      </c>
      <c r="EV339" s="137" t="s">
        <v>1023</v>
      </c>
      <c r="EW339" s="137" t="s">
        <v>1023</v>
      </c>
      <c r="EX339" s="137" t="s">
        <v>1023</v>
      </c>
      <c r="EY339" s="137" t="s">
        <v>1023</v>
      </c>
      <c r="EZ339" s="137" t="s">
        <v>1023</v>
      </c>
      <c r="FA339" s="137" t="s">
        <v>1023</v>
      </c>
      <c r="FB339" s="186" t="s">
        <v>1275</v>
      </c>
      <c r="FC339" s="137"/>
      <c r="FD339" s="137"/>
      <c r="FE339" s="137"/>
      <c r="FF339" s="137"/>
      <c r="FG339" s="137"/>
      <c r="FH339" s="190"/>
      <c r="FI339" s="190"/>
      <c r="FJ339" s="372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 s="5"/>
      <c r="HO339" s="5"/>
      <c r="HP339" s="17"/>
      <c r="HQ339" s="23"/>
      <c r="HR339" s="23"/>
      <c r="HS339" s="23"/>
      <c r="HT339" s="17"/>
      <c r="HU339" s="17"/>
      <c r="HV339" s="24"/>
      <c r="HW339" s="24"/>
      <c r="HX339" s="24"/>
      <c r="HY339" s="24"/>
      <c r="HZ339" s="24"/>
      <c r="IA339" s="24"/>
      <c r="IB339" s="24"/>
      <c r="IC339" s="24"/>
      <c r="ID339" s="24"/>
      <c r="IE339" s="24"/>
      <c r="IF339" s="24"/>
      <c r="IG339" s="24"/>
      <c r="IH339" s="24"/>
      <c r="II339" s="24"/>
      <c r="IJ339" s="24"/>
      <c r="IK339" s="24"/>
      <c r="IL339" s="24"/>
      <c r="IM339" s="24"/>
      <c r="IN339" s="25"/>
      <c r="IO339" s="25"/>
      <c r="IP339" s="294"/>
      <c r="IQ339" s="24"/>
      <c r="IR339" s="24"/>
      <c r="IS339" s="170"/>
      <c r="IT339" s="170"/>
      <c r="IU339" s="170"/>
      <c r="IV339" s="274"/>
      <c r="IW339" s="170"/>
      <c r="IX339" s="170"/>
      <c r="IY339" s="281"/>
      <c r="IZ339"/>
      <c r="JA339" s="170"/>
      <c r="JB339" s="170"/>
      <c r="JC339" s="170"/>
      <c r="JD339"/>
      <c r="JE339" s="170"/>
      <c r="JF339" s="276"/>
      <c r="JG339"/>
      <c r="JH339"/>
      <c r="JI339" s="170"/>
      <c r="JJ339" s="170"/>
      <c r="JK339"/>
      <c r="JL339"/>
      <c r="JM339" s="279"/>
      <c r="JN339"/>
      <c r="JO339"/>
      <c r="JP339"/>
      <c r="JQ339"/>
      <c r="JR339" s="170"/>
      <c r="JS339" s="170"/>
      <c r="JT339" s="170"/>
      <c r="JU339" s="286"/>
      <c r="JV339" s="170"/>
      <c r="JW339" s="170"/>
      <c r="JX339"/>
      <c r="JY339" s="170"/>
      <c r="JZ339" s="170"/>
      <c r="KA339" s="170"/>
      <c r="KB339" s="170"/>
      <c r="KC339" s="170"/>
      <c r="KD339" s="170"/>
      <c r="KE339"/>
    </row>
    <row r="340" spans="1:291" s="4" customFormat="1" x14ac:dyDescent="0.25">
      <c r="A340" s="311"/>
      <c r="B340" s="15" t="s">
        <v>1507</v>
      </c>
      <c r="C340" s="17" t="s">
        <v>458</v>
      </c>
      <c r="D340" s="26" t="s">
        <v>459</v>
      </c>
      <c r="E340" s="88">
        <v>44579</v>
      </c>
      <c r="F340" s="27">
        <v>44945</v>
      </c>
      <c r="G340" s="94">
        <f>DATEDIF(E340, F340, "m")</f>
        <v>12</v>
      </c>
      <c r="H340" s="16">
        <v>1</v>
      </c>
      <c r="I340" s="377">
        <v>0</v>
      </c>
      <c r="J340" s="20">
        <v>44945</v>
      </c>
      <c r="K340" s="100">
        <f t="shared" si="23"/>
        <v>12</v>
      </c>
      <c r="L340" s="121">
        <v>10</v>
      </c>
      <c r="M340" s="4" t="s">
        <v>472</v>
      </c>
      <c r="N340" s="34"/>
      <c r="O340" s="22">
        <v>2</v>
      </c>
      <c r="P340" s="16">
        <v>3</v>
      </c>
      <c r="Q340" s="11"/>
      <c r="R340" s="11">
        <v>3</v>
      </c>
      <c r="S340" s="11"/>
      <c r="T340" s="145">
        <v>18626</v>
      </c>
      <c r="U340" s="130"/>
      <c r="V340" s="130" t="s">
        <v>462</v>
      </c>
      <c r="W340" s="130" t="s">
        <v>1075</v>
      </c>
      <c r="X340" s="129">
        <v>5806182184</v>
      </c>
      <c r="Y340" s="129">
        <f ca="1">ROUNDDOWN(YEARFRAC(DATE(IF(VALUE(LEFT(X340,2))&lt;VALUE(RIGHT(YEAR(TODAY()),2)),"20","19")&amp;LEFT(X340,2),IF(VALUE(MID(X340,3,1))&gt;4,MID(X340,3,2)-50,MID(X340,3,2)),MID(X340,5,2)),Z340,1),0)</f>
        <v>64</v>
      </c>
      <c r="Z340" s="132">
        <v>44945</v>
      </c>
      <c r="AA340" s="129">
        <v>8</v>
      </c>
      <c r="AB340" s="133">
        <f>DATEDIF(_xlfn.MINIFS(Z:Z,X:X,X340), Z340,  "m")</f>
        <v>8</v>
      </c>
      <c r="AC340" s="134" t="s">
        <v>53</v>
      </c>
      <c r="AD340" s="135" t="s">
        <v>1022</v>
      </c>
      <c r="AE340" s="136" t="s">
        <v>54</v>
      </c>
      <c r="AF340" s="209">
        <v>44.8</v>
      </c>
      <c r="AG340" s="209">
        <v>9.9</v>
      </c>
      <c r="AH340" s="209">
        <v>43.2</v>
      </c>
      <c r="AI340" s="209">
        <v>1.3</v>
      </c>
      <c r="AJ340" s="209">
        <v>0.8</v>
      </c>
      <c r="AK340" s="210">
        <v>4.7300000000000004</v>
      </c>
      <c r="AL340" s="133">
        <v>42.1</v>
      </c>
      <c r="AM340" s="137">
        <v>54.3</v>
      </c>
      <c r="AN340" s="137">
        <v>19.399999999999999</v>
      </c>
      <c r="AO340" s="137">
        <v>80.599999999999994</v>
      </c>
      <c r="AP340" s="137">
        <f>AN340/AO340</f>
        <v>0.24069478908188585</v>
      </c>
      <c r="AQ340" s="137">
        <v>16.600000000000001</v>
      </c>
      <c r="AR340" s="137">
        <v>6.83</v>
      </c>
      <c r="AS340" s="137">
        <v>0.55000000000000004</v>
      </c>
      <c r="AT340" s="137">
        <v>25.7</v>
      </c>
      <c r="AU340" s="137">
        <v>9.2799999999999994</v>
      </c>
      <c r="AV340" s="137">
        <v>2.14</v>
      </c>
      <c r="AW340" s="137">
        <v>8.82</v>
      </c>
      <c r="AX340" s="137">
        <v>33.4</v>
      </c>
      <c r="AY340" s="137">
        <v>57.4</v>
      </c>
      <c r="AZ340" s="137">
        <v>0.37</v>
      </c>
      <c r="BA340" s="137">
        <v>16.100000000000001</v>
      </c>
      <c r="BB340" s="137">
        <v>7.35</v>
      </c>
      <c r="BC340" s="137">
        <v>65.900000000000006</v>
      </c>
      <c r="BD340" s="137">
        <v>6.4000000000000001E-2</v>
      </c>
      <c r="BE340" s="137">
        <v>3.57</v>
      </c>
      <c r="BF340" s="137">
        <f>DL340+DN340</f>
        <v>17.100000000000001</v>
      </c>
      <c r="BG340" s="137">
        <v>22.5</v>
      </c>
      <c r="BH340" s="138">
        <v>4075.2000000000003</v>
      </c>
      <c r="BI340" s="137">
        <v>38.700000000000003</v>
      </c>
      <c r="BJ340" s="137">
        <v>4.28</v>
      </c>
      <c r="BK340" s="137">
        <v>12.3</v>
      </c>
      <c r="BL340" s="137">
        <v>85.6</v>
      </c>
      <c r="BM340" s="139">
        <v>0.34</v>
      </c>
      <c r="BN340" s="137">
        <v>2.6</v>
      </c>
      <c r="BO340" s="137">
        <v>49.9</v>
      </c>
      <c r="BP340" s="137">
        <v>20.5</v>
      </c>
      <c r="BQ340" s="137">
        <v>27.9</v>
      </c>
      <c r="BR340" s="138">
        <v>10194</v>
      </c>
      <c r="BS340" s="138">
        <f>CY340/3</f>
        <v>3909</v>
      </c>
      <c r="BT340" s="137">
        <v>91.5</v>
      </c>
      <c r="BU340" s="137">
        <v>3.07</v>
      </c>
      <c r="BV340" s="137">
        <f>100-AL340-BN340-CB340-CC340</f>
        <v>53.28</v>
      </c>
      <c r="BW340" s="138">
        <v>3600.4424778761068</v>
      </c>
      <c r="BX340" s="137">
        <v>74</v>
      </c>
      <c r="BY340" s="137">
        <v>75.400000000000006</v>
      </c>
      <c r="BZ340" s="138">
        <v>3283</v>
      </c>
      <c r="CA340" s="138">
        <v>6084</v>
      </c>
      <c r="CB340" s="137">
        <v>0.9</v>
      </c>
      <c r="CC340" s="137">
        <v>1.1200000000000001</v>
      </c>
      <c r="CD340" s="186" t="s">
        <v>1275</v>
      </c>
      <c r="CE340" s="186">
        <f>AL340+BN340+BV340+CC340+CB340</f>
        <v>100.00000000000001</v>
      </c>
      <c r="CF340" s="186" t="s">
        <v>1275</v>
      </c>
      <c r="CG340" s="186">
        <f>AM340+BI340+BE340+(DC340*100/AL340)+(CC340*100/AL340)</f>
        <v>99.515368171021379</v>
      </c>
      <c r="CH340" s="137">
        <v>4.1500000000000004</v>
      </c>
      <c r="CI340" s="137">
        <f>CH340*100/AM340</f>
        <v>7.6427255985267051</v>
      </c>
      <c r="CJ340" s="137">
        <v>73</v>
      </c>
      <c r="CK340" s="138">
        <f>CJ340*BI340*AL340*AK340/1000</f>
        <v>562.57063830000016</v>
      </c>
      <c r="CL340" s="137">
        <v>29.2</v>
      </c>
      <c r="CM340" s="137">
        <v>62.2</v>
      </c>
      <c r="CN340" s="186" t="s">
        <v>1275</v>
      </c>
      <c r="CO340" s="137">
        <v>1.1299999999999999</v>
      </c>
      <c r="CP340" s="137">
        <v>5.59</v>
      </c>
      <c r="CQ340" s="137">
        <v>42.8</v>
      </c>
      <c r="CR340" s="137">
        <v>19.100000000000001</v>
      </c>
      <c r="CS340" s="137">
        <v>13.5</v>
      </c>
      <c r="CT340" s="137">
        <v>24.5</v>
      </c>
      <c r="CU340" s="137">
        <v>81.2</v>
      </c>
      <c r="CV340" s="137">
        <v>1.03</v>
      </c>
      <c r="CW340" s="137"/>
      <c r="CX340" s="186" t="s">
        <v>1275</v>
      </c>
      <c r="CY340" s="133">
        <v>11727</v>
      </c>
      <c r="CZ340" s="137">
        <v>8.43</v>
      </c>
      <c r="DA340" s="137">
        <v>8.7799999999999994</v>
      </c>
      <c r="DB340" s="186" t="s">
        <v>1275</v>
      </c>
      <c r="DC340" s="139">
        <v>0.12</v>
      </c>
      <c r="DD340" s="138">
        <v>31464</v>
      </c>
      <c r="DE340" s="137">
        <v>13.7</v>
      </c>
      <c r="DF340" s="137">
        <v>13</v>
      </c>
      <c r="DG340" s="137">
        <v>4.49</v>
      </c>
      <c r="DH340" s="137">
        <f>DG340-CC340</f>
        <v>3.37</v>
      </c>
      <c r="DI340" s="137">
        <v>20</v>
      </c>
      <c r="DJ340" s="186" t="s">
        <v>1275</v>
      </c>
      <c r="DK340" s="137">
        <v>0.4</v>
      </c>
      <c r="DL340" s="137">
        <v>17.100000000000001</v>
      </c>
      <c r="DM340" s="137">
        <v>82.5</v>
      </c>
      <c r="DN340" s="137">
        <v>0</v>
      </c>
      <c r="DO340" s="137">
        <v>8.14</v>
      </c>
      <c r="DP340" s="137">
        <v>99</v>
      </c>
      <c r="DQ340" s="138">
        <v>886</v>
      </c>
      <c r="DR340" s="133"/>
      <c r="DS340" s="186" t="s">
        <v>1275</v>
      </c>
      <c r="DT340" s="138">
        <f>DU340/1.2</f>
        <v>15015.833333333334</v>
      </c>
      <c r="DU340" s="138">
        <v>18019</v>
      </c>
      <c r="DV340" s="138">
        <v>2383.0769230769229</v>
      </c>
      <c r="DW340" s="138">
        <v>402</v>
      </c>
      <c r="DX340" s="186" t="s">
        <v>1275</v>
      </c>
      <c r="DY340" s="138">
        <f>AK340*AN340*AM340*AL340/1000</f>
        <v>209.77068486000002</v>
      </c>
      <c r="DZ340" s="138">
        <f>AK340*AM340*AO340*AL340/1000</f>
        <v>871.52150514000004</v>
      </c>
      <c r="EA340" s="137"/>
      <c r="EB340" s="137"/>
      <c r="EC340" s="137"/>
      <c r="ED340" s="137"/>
      <c r="EE340" s="137"/>
      <c r="EF340" s="186" t="s">
        <v>1275</v>
      </c>
      <c r="EG340" s="137" t="s">
        <v>1023</v>
      </c>
      <c r="EH340" s="137" t="s">
        <v>1023</v>
      </c>
      <c r="EI340" s="137" t="s">
        <v>1023</v>
      </c>
      <c r="EJ340" s="137" t="s">
        <v>1023</v>
      </c>
      <c r="EK340" s="137" t="s">
        <v>1023</v>
      </c>
      <c r="EL340" s="137" t="s">
        <v>1023</v>
      </c>
      <c r="EM340" s="137" t="s">
        <v>1023</v>
      </c>
      <c r="EN340" s="137" t="s">
        <v>1023</v>
      </c>
      <c r="EO340" s="137" t="s">
        <v>1023</v>
      </c>
      <c r="EP340" s="137" t="s">
        <v>1023</v>
      </c>
      <c r="EQ340" s="137" t="s">
        <v>1023</v>
      </c>
      <c r="ER340" s="137" t="s">
        <v>1023</v>
      </c>
      <c r="ES340" s="137" t="s">
        <v>1023</v>
      </c>
      <c r="ET340" s="137" t="s">
        <v>1023</v>
      </c>
      <c r="EU340" s="137" t="s">
        <v>1023</v>
      </c>
      <c r="EV340" s="137" t="s">
        <v>1023</v>
      </c>
      <c r="EW340" s="137" t="s">
        <v>1023</v>
      </c>
      <c r="EX340" s="137" t="s">
        <v>1023</v>
      </c>
      <c r="EY340" s="137" t="s">
        <v>1023</v>
      </c>
      <c r="EZ340" s="137" t="s">
        <v>1023</v>
      </c>
      <c r="FA340" s="137" t="s">
        <v>1023</v>
      </c>
      <c r="FB340" s="186" t="s">
        <v>1275</v>
      </c>
      <c r="FC340" s="137"/>
      <c r="FD340" s="137"/>
      <c r="FE340" s="137"/>
      <c r="FF340" s="137"/>
      <c r="FG340" s="137"/>
      <c r="FH340" s="190"/>
      <c r="FI340" s="190"/>
      <c r="FJ340" s="372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 s="371" t="s">
        <v>472</v>
      </c>
      <c r="HA340" s="369" t="s">
        <v>1736</v>
      </c>
      <c r="HB340" s="358">
        <v>0</v>
      </c>
      <c r="HC340" s="358">
        <v>0.33</v>
      </c>
      <c r="HD340" s="356">
        <v>471.36</v>
      </c>
      <c r="HE340" s="356">
        <v>4.97</v>
      </c>
      <c r="HF340" s="358">
        <v>3.27</v>
      </c>
      <c r="HG340" s="356">
        <v>421.03000000000003</v>
      </c>
      <c r="HH340" s="358">
        <v>0.05</v>
      </c>
      <c r="HI340" s="356">
        <v>1.6700000000000002</v>
      </c>
      <c r="HJ340" s="356">
        <v>25.94</v>
      </c>
      <c r="HK340" s="356">
        <v>2.61</v>
      </c>
      <c r="HL340" s="358">
        <v>0.56999999999999995</v>
      </c>
      <c r="HM340" s="356">
        <v>6.04</v>
      </c>
      <c r="HN340" s="357">
        <v>28.740000000000002</v>
      </c>
      <c r="HO340" s="5" t="s">
        <v>462</v>
      </c>
      <c r="HP340" s="121">
        <v>64</v>
      </c>
      <c r="HQ340" s="27">
        <v>44579</v>
      </c>
      <c r="HR340" s="27"/>
      <c r="HS340" s="27">
        <v>44945</v>
      </c>
      <c r="HT340" s="121">
        <v>12</v>
      </c>
      <c r="HU340" s="121">
        <v>1</v>
      </c>
      <c r="HV340" s="28">
        <v>0</v>
      </c>
      <c r="HW340" s="28">
        <v>0</v>
      </c>
      <c r="HX340" s="28">
        <v>0</v>
      </c>
      <c r="HY340" s="28">
        <v>1</v>
      </c>
      <c r="HZ340" s="28">
        <v>1</v>
      </c>
      <c r="IA340" s="28">
        <v>0</v>
      </c>
      <c r="IB340" s="28">
        <v>0</v>
      </c>
      <c r="IC340" s="28">
        <v>0</v>
      </c>
      <c r="ID340" s="28">
        <v>0</v>
      </c>
      <c r="IE340" s="25" t="s">
        <v>69</v>
      </c>
      <c r="IF340" s="28">
        <v>1</v>
      </c>
      <c r="IG340" s="29" t="s">
        <v>174</v>
      </c>
      <c r="IH340" s="25"/>
      <c r="II340" s="28">
        <v>0</v>
      </c>
      <c r="IJ340" s="25" t="s">
        <v>63</v>
      </c>
      <c r="IK340" s="25"/>
      <c r="IL340" s="25"/>
      <c r="IM340" s="25">
        <v>0</v>
      </c>
      <c r="IN340" s="28">
        <v>0</v>
      </c>
      <c r="IO340" s="25"/>
      <c r="IP340" s="294"/>
      <c r="IQ340" s="24"/>
      <c r="IR340" s="24"/>
      <c r="IS340" s="170"/>
      <c r="IT340" s="170"/>
      <c r="IU340" s="170"/>
      <c r="IV340" s="274"/>
      <c r="IW340" s="170"/>
      <c r="IX340" s="170"/>
      <c r="IY340" s="281"/>
      <c r="IZ340"/>
      <c r="JA340" s="170"/>
      <c r="JB340" s="170"/>
      <c r="JC340" s="170"/>
      <c r="JD340"/>
      <c r="JE340" s="170"/>
      <c r="JF340" s="276"/>
      <c r="JG340"/>
      <c r="JH340"/>
      <c r="JI340" s="170"/>
      <c r="JJ340" s="170"/>
      <c r="JK340"/>
      <c r="JL340"/>
      <c r="JM340" s="279"/>
      <c r="JN340"/>
      <c r="JO340"/>
      <c r="JP340"/>
      <c r="JQ340"/>
      <c r="JR340" s="170"/>
      <c r="JS340" s="170"/>
      <c r="JT340" s="170"/>
      <c r="JU340" s="286"/>
      <c r="JV340" s="170"/>
      <c r="JW340" s="170"/>
      <c r="JX340"/>
      <c r="JY340" s="170"/>
      <c r="JZ340" s="170"/>
      <c r="KA340" s="170"/>
      <c r="KB340" s="170"/>
      <c r="KC340" s="170"/>
      <c r="KD340" s="170"/>
      <c r="KE340"/>
    </row>
    <row r="341" spans="1:291" s="4" customFormat="1" x14ac:dyDescent="0.25">
      <c r="A341" s="311"/>
      <c r="B341" s="15" t="s">
        <v>1507</v>
      </c>
      <c r="C341" s="17" t="s">
        <v>458</v>
      </c>
      <c r="D341" s="26" t="s">
        <v>459</v>
      </c>
      <c r="E341" s="88">
        <v>44579</v>
      </c>
      <c r="F341" s="23"/>
      <c r="G341" s="94"/>
      <c r="H341" s="51"/>
      <c r="I341" s="377">
        <v>0</v>
      </c>
      <c r="J341" s="20">
        <v>44945</v>
      </c>
      <c r="K341" s="100">
        <f t="shared" si="23"/>
        <v>12</v>
      </c>
      <c r="L341" s="121">
        <v>11</v>
      </c>
      <c r="M341" s="4" t="s">
        <v>473</v>
      </c>
      <c r="N341" s="34"/>
      <c r="O341" s="22"/>
      <c r="P341" s="16"/>
      <c r="Q341" s="11"/>
      <c r="R341" s="11"/>
      <c r="S341" s="11">
        <v>10</v>
      </c>
      <c r="T341" s="145"/>
      <c r="U341" s="130"/>
      <c r="V341" s="130"/>
      <c r="W341" s="130"/>
      <c r="X341" s="129"/>
      <c r="Y341" s="129"/>
      <c r="Z341" s="132"/>
      <c r="AA341" s="129"/>
      <c r="AB341" s="133"/>
      <c r="AC341" s="134"/>
      <c r="AD341" s="135"/>
      <c r="AE341" s="136"/>
      <c r="AF341" s="133"/>
      <c r="AG341" s="133"/>
      <c r="AH341" s="133"/>
      <c r="AI341" s="133"/>
      <c r="AJ341" s="133"/>
      <c r="AK341" s="220"/>
      <c r="AL341" s="133"/>
      <c r="AM341" s="137"/>
      <c r="AN341" s="137"/>
      <c r="AO341" s="137"/>
      <c r="AP341" s="137"/>
      <c r="AQ341" s="137"/>
      <c r="AR341" s="137"/>
      <c r="AS341" s="137"/>
      <c r="AT341" s="137"/>
      <c r="AU341" s="137"/>
      <c r="AV341" s="137"/>
      <c r="AW341" s="137"/>
      <c r="AX341" s="137"/>
      <c r="AY341" s="137"/>
      <c r="AZ341" s="137"/>
      <c r="BA341" s="137"/>
      <c r="BB341" s="137"/>
      <c r="BC341" s="137"/>
      <c r="BD341" s="137"/>
      <c r="BE341" s="137"/>
      <c r="BF341" s="137"/>
      <c r="BG341" s="137"/>
      <c r="BH341" s="138"/>
      <c r="BI341" s="137"/>
      <c r="BJ341" s="137"/>
      <c r="BK341" s="137"/>
      <c r="BL341" s="137"/>
      <c r="BM341" s="139"/>
      <c r="BN341" s="137"/>
      <c r="BO341" s="137"/>
      <c r="BP341" s="137"/>
      <c r="BQ341" s="137"/>
      <c r="BR341" s="138"/>
      <c r="BS341" s="138"/>
      <c r="BT341" s="137"/>
      <c r="BU341" s="137"/>
      <c r="BV341" s="137"/>
      <c r="BW341" s="138"/>
      <c r="BX341" s="137"/>
      <c r="BY341" s="137"/>
      <c r="BZ341" s="138"/>
      <c r="CA341" s="138"/>
      <c r="CB341" s="137"/>
      <c r="CC341" s="137"/>
      <c r="CD341" s="186"/>
      <c r="CE341" s="186"/>
      <c r="CF341" s="186"/>
      <c r="CG341" s="186"/>
      <c r="CH341" s="137"/>
      <c r="CI341" s="137"/>
      <c r="CJ341" s="137"/>
      <c r="CK341" s="138"/>
      <c r="CL341" s="137"/>
      <c r="CM341" s="137"/>
      <c r="CN341" s="186"/>
      <c r="CO341" s="137"/>
      <c r="CP341" s="137"/>
      <c r="CQ341" s="137"/>
      <c r="CR341" s="137"/>
      <c r="CS341" s="137"/>
      <c r="CT341" s="137"/>
      <c r="CU341" s="137"/>
      <c r="CV341" s="137"/>
      <c r="CW341" s="137"/>
      <c r="CX341" s="186"/>
      <c r="CY341" s="133"/>
      <c r="CZ341" s="137"/>
      <c r="DA341" s="137"/>
      <c r="DB341" s="186"/>
      <c r="DC341" s="139"/>
      <c r="DD341" s="138"/>
      <c r="DE341" s="137"/>
      <c r="DF341" s="137"/>
      <c r="DG341" s="137"/>
      <c r="DH341" s="137"/>
      <c r="DI341" s="137"/>
      <c r="DJ341" s="186"/>
      <c r="DK341" s="137"/>
      <c r="DL341" s="137"/>
      <c r="DM341" s="137"/>
      <c r="DN341" s="137"/>
      <c r="DO341" s="137"/>
      <c r="DP341" s="137"/>
      <c r="DQ341" s="138"/>
      <c r="DR341" s="133"/>
      <c r="DS341" s="186"/>
      <c r="DT341" s="138"/>
      <c r="DU341" s="138"/>
      <c r="DV341" s="138"/>
      <c r="DW341" s="138"/>
      <c r="DX341" s="186"/>
      <c r="DY341" s="138"/>
      <c r="DZ341" s="138"/>
      <c r="EA341" s="137"/>
      <c r="EB341" s="137"/>
      <c r="EC341" s="137"/>
      <c r="ED341" s="137"/>
      <c r="EE341" s="137"/>
      <c r="EF341" s="186"/>
      <c r="EG341" s="137"/>
      <c r="EH341" s="137"/>
      <c r="EI341" s="137"/>
      <c r="EJ341" s="137"/>
      <c r="EK341" s="137"/>
      <c r="EL341" s="137"/>
      <c r="EM341" s="137"/>
      <c r="EN341" s="137"/>
      <c r="EO341" s="137"/>
      <c r="EP341" s="137"/>
      <c r="EQ341" s="137"/>
      <c r="ER341" s="137"/>
      <c r="ES341" s="137"/>
      <c r="ET341" s="137"/>
      <c r="EU341" s="137"/>
      <c r="EV341" s="137"/>
      <c r="EW341" s="137"/>
      <c r="EX341" s="137"/>
      <c r="EY341" s="137"/>
      <c r="EZ341" s="137"/>
      <c r="FA341" s="137"/>
      <c r="FB341" s="186"/>
      <c r="FC341" s="137"/>
      <c r="FD341" s="137"/>
      <c r="FE341" s="137"/>
      <c r="FF341" s="137"/>
      <c r="FG341" s="137"/>
      <c r="FH341" s="190"/>
      <c r="FI341" s="190"/>
      <c r="FJ341" s="5"/>
      <c r="GZ341" s="5"/>
      <c r="HO341" s="5"/>
      <c r="HP341" s="17"/>
      <c r="HQ341" s="23"/>
      <c r="HR341" s="23"/>
      <c r="HS341" s="23"/>
      <c r="HT341" s="17"/>
      <c r="HU341" s="17"/>
      <c r="HV341" s="24"/>
      <c r="HW341" s="24"/>
      <c r="HX341" s="24"/>
      <c r="HY341" s="24"/>
      <c r="HZ341" s="24"/>
      <c r="IA341" s="24"/>
      <c r="IB341" s="24"/>
      <c r="IC341" s="24"/>
      <c r="ID341" s="24"/>
      <c r="IE341" s="24"/>
      <c r="IF341" s="24"/>
      <c r="IG341" s="24"/>
      <c r="IH341" s="24"/>
      <c r="II341" s="24"/>
      <c r="IJ341" s="24"/>
      <c r="IK341" s="24"/>
      <c r="IL341" s="24"/>
      <c r="IM341" s="24"/>
      <c r="IN341" s="25"/>
      <c r="IO341" s="25"/>
      <c r="IP341" s="294"/>
      <c r="IQ341" s="24"/>
      <c r="IR341" s="24"/>
      <c r="IS341" s="170"/>
      <c r="IT341" s="170"/>
      <c r="IU341" s="170"/>
      <c r="IV341" s="274"/>
      <c r="IW341" s="170"/>
      <c r="IX341" s="170"/>
      <c r="IY341" s="281"/>
      <c r="IZ341"/>
      <c r="JA341" s="170"/>
      <c r="JB341" s="170"/>
      <c r="JC341" s="170"/>
      <c r="JD341"/>
      <c r="JE341" s="170"/>
      <c r="JF341" s="276"/>
      <c r="JG341"/>
      <c r="JH341"/>
      <c r="JI341" s="170"/>
      <c r="JJ341" s="170"/>
      <c r="JK341"/>
      <c r="JL341"/>
      <c r="JM341" s="279"/>
      <c r="JN341"/>
      <c r="JO341"/>
      <c r="JP341"/>
      <c r="JQ341"/>
      <c r="JR341" s="170"/>
      <c r="JS341" s="170"/>
      <c r="JT341" s="170"/>
      <c r="JU341" s="286"/>
      <c r="JV341" s="170"/>
      <c r="JW341" s="170"/>
      <c r="JX341"/>
      <c r="JY341" s="170"/>
      <c r="JZ341" s="170"/>
      <c r="KA341" s="170"/>
      <c r="KB341" s="170"/>
      <c r="KC341" s="170"/>
      <c r="KD341" s="170"/>
      <c r="KE341"/>
    </row>
    <row r="342" spans="1:291" s="4" customFormat="1" x14ac:dyDescent="0.25">
      <c r="A342" s="311"/>
      <c r="B342" s="15" t="s">
        <v>1507</v>
      </c>
      <c r="C342" s="17" t="s">
        <v>458</v>
      </c>
      <c r="D342" s="18">
        <v>5806182184</v>
      </c>
      <c r="E342" s="88">
        <v>44579</v>
      </c>
      <c r="F342" s="23"/>
      <c r="G342" s="94"/>
      <c r="H342" s="51"/>
      <c r="I342" s="377">
        <v>0</v>
      </c>
      <c r="J342" s="20">
        <v>45309</v>
      </c>
      <c r="K342" s="100">
        <f t="shared" si="23"/>
        <v>24</v>
      </c>
      <c r="L342" s="121">
        <v>12</v>
      </c>
      <c r="M342" s="4" t="s">
        <v>474</v>
      </c>
      <c r="N342" s="19"/>
      <c r="O342" s="22">
        <v>2</v>
      </c>
      <c r="P342" s="16">
        <v>3</v>
      </c>
      <c r="Q342" s="11"/>
      <c r="R342" s="11"/>
      <c r="S342" s="11"/>
      <c r="T342" s="145">
        <v>20793</v>
      </c>
      <c r="U342" s="130"/>
      <c r="V342" s="130" t="s">
        <v>462</v>
      </c>
      <c r="W342" s="130" t="s">
        <v>1075</v>
      </c>
      <c r="X342" s="129">
        <v>5806182184</v>
      </c>
      <c r="Y342" s="129">
        <f ca="1">ROUNDDOWN(YEARFRAC(DATE(IF(VALUE(LEFT(X342,2))&lt;VALUE(RIGHT(YEAR(TODAY()),2)),"20","19")&amp;LEFT(X342,2),IF(VALUE(MID(X342,3,1))&gt;4,MID(X342,3,2)-50,MID(X342,3,2)),MID(X342,5,2)),Z342,1),0)</f>
        <v>65</v>
      </c>
      <c r="Z342" s="132">
        <v>45309</v>
      </c>
      <c r="AA342" s="129">
        <v>9</v>
      </c>
      <c r="AB342" s="133">
        <f>DATEDIF(_xlfn.MINIFS(Z:Z,X:X,X342), Z342,  "m")</f>
        <v>20</v>
      </c>
      <c r="AC342" s="134" t="s">
        <v>53</v>
      </c>
      <c r="AD342" s="135" t="s">
        <v>1022</v>
      </c>
      <c r="AE342" s="136" t="s">
        <v>54</v>
      </c>
      <c r="AF342" s="185">
        <v>18.2</v>
      </c>
      <c r="AG342" s="185">
        <v>10.1</v>
      </c>
      <c r="AH342" s="185">
        <v>70.2</v>
      </c>
      <c r="AI342" s="185">
        <v>0.2</v>
      </c>
      <c r="AJ342" s="185">
        <v>1.3</v>
      </c>
      <c r="AK342" s="185">
        <v>4.7300000000000004</v>
      </c>
      <c r="AL342" s="133">
        <v>15.6</v>
      </c>
      <c r="AM342" s="152">
        <v>48.4</v>
      </c>
      <c r="AN342" s="152">
        <v>33.6</v>
      </c>
      <c r="AO342" s="152">
        <v>66.400000000000006</v>
      </c>
      <c r="AP342" s="137">
        <f>AN342/AO342</f>
        <v>0.50602409638554213</v>
      </c>
      <c r="AQ342" s="152">
        <v>15.7</v>
      </c>
      <c r="AR342" s="152">
        <v>0.5</v>
      </c>
      <c r="AS342" s="152">
        <v>1.54</v>
      </c>
      <c r="AT342" s="152">
        <v>29.1</v>
      </c>
      <c r="AU342" s="152">
        <v>0.14000000000000001</v>
      </c>
      <c r="AV342" s="152">
        <v>10.7</v>
      </c>
      <c r="AW342" s="137">
        <v>15.8</v>
      </c>
      <c r="AX342" s="137">
        <v>47.4</v>
      </c>
      <c r="AY342" s="137">
        <v>36.5</v>
      </c>
      <c r="AZ342" s="137">
        <v>0.28999999999999998</v>
      </c>
      <c r="BA342" s="137">
        <v>21.7</v>
      </c>
      <c r="BB342" s="137">
        <v>14.2</v>
      </c>
      <c r="BC342" s="137">
        <v>48.9</v>
      </c>
      <c r="BD342" s="137">
        <v>1.67</v>
      </c>
      <c r="BE342" s="137">
        <v>1.5</v>
      </c>
      <c r="BF342" s="137">
        <f>DL342+DN342</f>
        <v>28.5</v>
      </c>
      <c r="BG342" s="137">
        <v>19.399999999999999</v>
      </c>
      <c r="BH342" s="138">
        <v>3223.8</v>
      </c>
      <c r="BI342" s="152">
        <v>43.4</v>
      </c>
      <c r="BJ342" s="152">
        <v>10.6</v>
      </c>
      <c r="BK342" s="152">
        <v>0.28999999999999998</v>
      </c>
      <c r="BL342" s="137">
        <v>74</v>
      </c>
      <c r="BM342" s="217">
        <v>2.1999999999999999E-2</v>
      </c>
      <c r="BN342" s="137">
        <v>5</v>
      </c>
      <c r="BO342" s="137">
        <v>95.99</v>
      </c>
      <c r="BP342" s="137">
        <v>2.5299999999999998</v>
      </c>
      <c r="BQ342" s="137">
        <v>1.48</v>
      </c>
      <c r="BR342" s="138">
        <v>6283.3333333333339</v>
      </c>
      <c r="BS342" s="138">
        <f>CY342*3.14</f>
        <v>1582.5600000000002</v>
      </c>
      <c r="BT342" s="137">
        <v>26.7</v>
      </c>
      <c r="BU342" s="137">
        <v>3.12</v>
      </c>
      <c r="BV342" s="137">
        <f>100-AL342-BN342-CB342-CC342</f>
        <v>78.100000000000009</v>
      </c>
      <c r="BW342" s="138">
        <v>2482.7433628318586</v>
      </c>
      <c r="BX342" s="137">
        <v>65</v>
      </c>
      <c r="BY342" s="137">
        <v>54.5</v>
      </c>
      <c r="BZ342" s="138">
        <v>2650</v>
      </c>
      <c r="CA342" s="138">
        <v>7372</v>
      </c>
      <c r="CB342" s="137">
        <v>0.7</v>
      </c>
      <c r="CC342" s="152">
        <v>0.6</v>
      </c>
      <c r="CD342" s="186" t="s">
        <v>1275</v>
      </c>
      <c r="CE342" s="186">
        <f>AL342+BN342+BV342+CC342+CB342</f>
        <v>100.00000000000001</v>
      </c>
      <c r="CF342" s="186" t="s">
        <v>1275</v>
      </c>
      <c r="CG342" s="186">
        <f>AM342+BI342+BE342+(DC342*100/AL342)+(CC342*100/AL342)</f>
        <v>98.556410256410246</v>
      </c>
      <c r="CH342" s="137">
        <v>2.87</v>
      </c>
      <c r="CI342" s="137">
        <f>CH342*100/AM342</f>
        <v>5.9297520661157028</v>
      </c>
      <c r="CJ342" s="137">
        <v>42</v>
      </c>
      <c r="CK342" s="138">
        <f>CJ342*BI342*AL342*AK342/1000</f>
        <v>134.50076640000003</v>
      </c>
      <c r="CL342" s="137">
        <v>9.16</v>
      </c>
      <c r="CM342" s="137">
        <v>40.9</v>
      </c>
      <c r="CN342" s="186" t="s">
        <v>1275</v>
      </c>
      <c r="CO342" s="137">
        <v>0.97</v>
      </c>
      <c r="CP342" s="137">
        <v>3.89</v>
      </c>
      <c r="CQ342" s="137">
        <v>25.6</v>
      </c>
      <c r="CR342" s="137">
        <v>28.4</v>
      </c>
      <c r="CS342" s="137">
        <v>23.2</v>
      </c>
      <c r="CT342" s="137">
        <v>22.7</v>
      </c>
      <c r="CU342" s="137">
        <v>73.3</v>
      </c>
      <c r="CV342" s="137">
        <v>3.23</v>
      </c>
      <c r="CW342" s="137" t="s">
        <v>1023</v>
      </c>
      <c r="CX342" s="186" t="s">
        <v>1275</v>
      </c>
      <c r="CY342" s="133">
        <v>504</v>
      </c>
      <c r="CZ342" s="137">
        <v>2.48</v>
      </c>
      <c r="DA342" s="137">
        <v>18.5</v>
      </c>
      <c r="DB342" s="186" t="s">
        <v>1275</v>
      </c>
      <c r="DC342" s="139">
        <v>0.22</v>
      </c>
      <c r="DD342" s="138">
        <v>36196</v>
      </c>
      <c r="DE342" s="137" t="s">
        <v>1023</v>
      </c>
      <c r="DF342" s="137" t="s">
        <v>1023</v>
      </c>
      <c r="DG342" s="137">
        <v>5.94</v>
      </c>
      <c r="DH342" s="137">
        <f>DG342-CC342</f>
        <v>5.3400000000000007</v>
      </c>
      <c r="DI342" s="152">
        <v>0</v>
      </c>
      <c r="DJ342" s="186" t="s">
        <v>1275</v>
      </c>
      <c r="DK342" s="137">
        <v>0.95</v>
      </c>
      <c r="DL342" s="137">
        <v>17.100000000000001</v>
      </c>
      <c r="DM342" s="137">
        <v>70.599999999999994</v>
      </c>
      <c r="DN342" s="137">
        <v>11.4</v>
      </c>
      <c r="DO342" s="137">
        <v>16.5</v>
      </c>
      <c r="DP342" s="137">
        <v>85.8</v>
      </c>
      <c r="DQ342" s="138">
        <v>693</v>
      </c>
      <c r="DR342" s="133"/>
      <c r="DS342" s="186" t="s">
        <v>1275</v>
      </c>
      <c r="DT342" s="138">
        <f>DU342/1.2</f>
        <v>11768.333333333334</v>
      </c>
      <c r="DU342" s="138">
        <v>14122</v>
      </c>
      <c r="DV342" s="138">
        <v>1613.8461538461538</v>
      </c>
      <c r="DW342" s="138">
        <v>261</v>
      </c>
      <c r="DX342" s="186" t="s">
        <v>1275</v>
      </c>
      <c r="DY342" s="138">
        <f>AK342*AN342*AM342*AL342/1000</f>
        <v>119.99699712000002</v>
      </c>
      <c r="DZ342" s="138">
        <f>AK342*AM342*AO342*AL342/1000</f>
        <v>237.13692288000001</v>
      </c>
      <c r="EA342" s="137"/>
      <c r="EB342" s="137"/>
      <c r="EC342" s="137"/>
      <c r="ED342" s="137"/>
      <c r="EE342" s="137"/>
      <c r="EF342" s="186" t="s">
        <v>1275</v>
      </c>
      <c r="EG342" s="137" t="s">
        <v>1023</v>
      </c>
      <c r="EH342" s="137" t="s">
        <v>1023</v>
      </c>
      <c r="EI342" s="137" t="s">
        <v>1023</v>
      </c>
      <c r="EJ342" s="137" t="s">
        <v>1023</v>
      </c>
      <c r="EK342" s="137" t="s">
        <v>1023</v>
      </c>
      <c r="EL342" s="137" t="s">
        <v>1023</v>
      </c>
      <c r="EM342" s="137" t="s">
        <v>1023</v>
      </c>
      <c r="EN342" s="137" t="s">
        <v>1023</v>
      </c>
      <c r="EO342" s="137" t="s">
        <v>1023</v>
      </c>
      <c r="EP342" s="137" t="s">
        <v>1023</v>
      </c>
      <c r="EQ342" s="137" t="s">
        <v>1023</v>
      </c>
      <c r="ER342" s="137" t="s">
        <v>1023</v>
      </c>
      <c r="ES342" s="137" t="s">
        <v>1023</v>
      </c>
      <c r="ET342" s="137" t="s">
        <v>1023</v>
      </c>
      <c r="EU342" s="137" t="s">
        <v>1023</v>
      </c>
      <c r="EV342" s="137" t="s">
        <v>1023</v>
      </c>
      <c r="EW342" s="137" t="s">
        <v>1023</v>
      </c>
      <c r="EX342" s="137" t="s">
        <v>1023</v>
      </c>
      <c r="EY342" s="137" t="s">
        <v>1023</v>
      </c>
      <c r="EZ342" s="137" t="s">
        <v>1023</v>
      </c>
      <c r="FA342" s="137" t="s">
        <v>1023</v>
      </c>
      <c r="FB342" s="186" t="s">
        <v>1275</v>
      </c>
      <c r="FC342" s="137">
        <v>8.94</v>
      </c>
      <c r="FD342" s="137">
        <v>11.6</v>
      </c>
      <c r="FE342" s="137">
        <v>1.38</v>
      </c>
      <c r="FF342" s="137"/>
      <c r="FG342" s="137"/>
      <c r="FH342" s="190"/>
      <c r="FI342" s="190"/>
      <c r="FJ342" s="37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 s="5"/>
      <c r="HO342" s="5"/>
      <c r="HP342" s="17"/>
      <c r="HQ342" s="23"/>
      <c r="HR342" s="23"/>
      <c r="HS342" s="23"/>
      <c r="HT342" s="17"/>
      <c r="HU342" s="17"/>
      <c r="HV342" s="24"/>
      <c r="HW342" s="24"/>
      <c r="HX342" s="24"/>
      <c r="HY342" s="24"/>
      <c r="HZ342" s="24"/>
      <c r="IA342" s="24"/>
      <c r="IB342" s="24"/>
      <c r="IC342" s="24"/>
      <c r="ID342" s="24"/>
      <c r="IE342" s="24"/>
      <c r="IF342" s="24"/>
      <c r="IG342" s="24"/>
      <c r="IH342" s="24"/>
      <c r="II342" s="24"/>
      <c r="IJ342" s="24"/>
      <c r="IK342" s="24"/>
      <c r="IL342" s="24"/>
      <c r="IM342" s="24"/>
      <c r="IN342" s="25"/>
      <c r="IO342" s="25"/>
      <c r="IP342" s="294"/>
      <c r="IQ342" s="24"/>
      <c r="IR342" s="24"/>
      <c r="IS342" s="170"/>
      <c r="IT342" s="170"/>
      <c r="IU342" s="170"/>
      <c r="IV342" s="274"/>
      <c r="IW342" s="170"/>
      <c r="IX342" s="170"/>
      <c r="IY342" s="281"/>
      <c r="IZ342"/>
      <c r="JA342" s="170"/>
      <c r="JB342" s="170"/>
      <c r="JC342" s="170"/>
      <c r="JD342"/>
      <c r="JE342" s="170"/>
      <c r="JF342" s="276"/>
      <c r="JG342"/>
      <c r="JH342"/>
      <c r="JI342" s="170"/>
      <c r="JJ342" s="170"/>
      <c r="JK342"/>
      <c r="JL342"/>
      <c r="JM342" s="279"/>
      <c r="JN342"/>
      <c r="JO342"/>
      <c r="JP342"/>
      <c r="JQ342"/>
      <c r="JR342" s="170"/>
      <c r="JS342" s="170"/>
      <c r="JT342" s="170"/>
      <c r="JU342" s="286"/>
      <c r="JV342" s="170"/>
      <c r="JW342" s="170"/>
      <c r="JX342"/>
      <c r="JY342" s="170"/>
      <c r="JZ342" s="170"/>
      <c r="KA342" s="170"/>
      <c r="KB342" s="170"/>
      <c r="KC342" s="170"/>
      <c r="KD342" s="170"/>
      <c r="KE342"/>
    </row>
    <row r="343" spans="1:291" s="4" customFormat="1" x14ac:dyDescent="0.25">
      <c r="A343" s="311"/>
      <c r="B343" s="15" t="s">
        <v>1507</v>
      </c>
      <c r="C343" s="17" t="s">
        <v>458</v>
      </c>
      <c r="D343" s="18">
        <v>5806182184</v>
      </c>
      <c r="E343" s="88">
        <v>44579</v>
      </c>
      <c r="F343" s="274">
        <v>45309</v>
      </c>
      <c r="G343" s="94">
        <f>DATEDIF(E343, F343, "m")</f>
        <v>24</v>
      </c>
      <c r="H343" s="51"/>
      <c r="I343" s="377">
        <v>0</v>
      </c>
      <c r="J343" s="20">
        <v>45309</v>
      </c>
      <c r="K343" s="100">
        <f t="shared" si="23"/>
        <v>24</v>
      </c>
      <c r="L343" s="121">
        <v>13</v>
      </c>
      <c r="M343" s="4" t="s">
        <v>475</v>
      </c>
      <c r="N343" s="19"/>
      <c r="O343" s="22"/>
      <c r="P343" s="16"/>
      <c r="Q343" s="11"/>
      <c r="R343" s="11"/>
      <c r="S343" s="11">
        <v>10</v>
      </c>
      <c r="T343" s="145"/>
      <c r="U343" s="130"/>
      <c r="V343" s="130"/>
      <c r="W343" s="130"/>
      <c r="X343" s="129"/>
      <c r="Y343" s="129"/>
      <c r="Z343" s="132"/>
      <c r="AA343" s="129"/>
      <c r="AB343" s="133"/>
      <c r="AC343" s="134"/>
      <c r="AD343" s="135"/>
      <c r="AE343" s="136"/>
      <c r="AF343" s="220"/>
      <c r="AG343" s="220"/>
      <c r="AH343" s="220"/>
      <c r="AI343" s="220"/>
      <c r="AJ343" s="220"/>
      <c r="AK343" s="220"/>
      <c r="AL343" s="133"/>
      <c r="AM343" s="152"/>
      <c r="AN343" s="152"/>
      <c r="AO343" s="152"/>
      <c r="AP343" s="137"/>
      <c r="AQ343" s="152"/>
      <c r="AR343" s="152"/>
      <c r="AS343" s="152"/>
      <c r="AT343" s="152"/>
      <c r="AU343" s="152"/>
      <c r="AV343" s="152"/>
      <c r="AW343" s="137"/>
      <c r="AX343" s="137"/>
      <c r="AY343" s="137"/>
      <c r="AZ343" s="137"/>
      <c r="BA343" s="137"/>
      <c r="BB343" s="137"/>
      <c r="BC343" s="137"/>
      <c r="BD343" s="137"/>
      <c r="BE343" s="137"/>
      <c r="BF343" s="137"/>
      <c r="BG343" s="137"/>
      <c r="BH343" s="138"/>
      <c r="BI343" s="152"/>
      <c r="BJ343" s="152"/>
      <c r="BK343" s="152"/>
      <c r="BL343" s="137"/>
      <c r="BM343" s="217"/>
      <c r="BN343" s="137"/>
      <c r="BO343" s="137"/>
      <c r="BP343" s="137"/>
      <c r="BQ343" s="137"/>
      <c r="BR343" s="138"/>
      <c r="BS343" s="138"/>
      <c r="BT343" s="137"/>
      <c r="BU343" s="137"/>
      <c r="BV343" s="137"/>
      <c r="BW343" s="138"/>
      <c r="BX343" s="137"/>
      <c r="BY343" s="137"/>
      <c r="BZ343" s="138"/>
      <c r="CA343" s="138"/>
      <c r="CB343" s="137"/>
      <c r="CC343" s="152"/>
      <c r="CD343" s="186"/>
      <c r="CE343" s="186"/>
      <c r="CF343" s="186"/>
      <c r="CG343" s="186"/>
      <c r="CH343" s="137"/>
      <c r="CI343" s="137"/>
      <c r="CJ343" s="137"/>
      <c r="CK343" s="138"/>
      <c r="CL343" s="137"/>
      <c r="CM343" s="137"/>
      <c r="CN343" s="186"/>
      <c r="CO343" s="137"/>
      <c r="CP343" s="137"/>
      <c r="CQ343" s="137"/>
      <c r="CR343" s="137"/>
      <c r="CS343" s="137"/>
      <c r="CT343" s="137"/>
      <c r="CU343" s="137"/>
      <c r="CV343" s="137"/>
      <c r="CW343" s="137"/>
      <c r="CX343" s="186"/>
      <c r="CY343" s="133"/>
      <c r="CZ343" s="137"/>
      <c r="DA343" s="137"/>
      <c r="DB343" s="186"/>
      <c r="DC343" s="139"/>
      <c r="DD343" s="138"/>
      <c r="DE343" s="137"/>
      <c r="DF343" s="137"/>
      <c r="DG343" s="137"/>
      <c r="DH343" s="137"/>
      <c r="DI343" s="152"/>
      <c r="DJ343" s="186"/>
      <c r="DK343" s="137"/>
      <c r="DL343" s="137"/>
      <c r="DM343" s="137"/>
      <c r="DN343" s="137"/>
      <c r="DO343" s="137"/>
      <c r="DP343" s="137"/>
      <c r="DQ343" s="138"/>
      <c r="DR343" s="133"/>
      <c r="DS343" s="186"/>
      <c r="DT343" s="138"/>
      <c r="DU343" s="138"/>
      <c r="DV343" s="138"/>
      <c r="DW343" s="138"/>
      <c r="DX343" s="186"/>
      <c r="DY343" s="138"/>
      <c r="DZ343" s="138"/>
      <c r="EA343" s="137"/>
      <c r="EB343" s="137"/>
      <c r="EC343" s="137"/>
      <c r="ED343" s="137"/>
      <c r="EE343" s="137"/>
      <c r="EF343" s="186"/>
      <c r="EG343" s="137"/>
      <c r="EH343" s="137"/>
      <c r="EI343" s="137"/>
      <c r="EJ343" s="137"/>
      <c r="EK343" s="137"/>
      <c r="EL343" s="137"/>
      <c r="EM343" s="137"/>
      <c r="EN343" s="137"/>
      <c r="EO343" s="137"/>
      <c r="EP343" s="137"/>
      <c r="EQ343" s="137"/>
      <c r="ER343" s="137"/>
      <c r="ES343" s="137"/>
      <c r="ET343" s="137"/>
      <c r="EU343" s="137"/>
      <c r="EV343" s="137"/>
      <c r="EW343" s="137"/>
      <c r="EX343" s="137"/>
      <c r="EY343" s="137"/>
      <c r="EZ343" s="137"/>
      <c r="FA343" s="137"/>
      <c r="FB343" s="186"/>
      <c r="FC343" s="137"/>
      <c r="FD343" s="137"/>
      <c r="FE343" s="137"/>
      <c r="FF343" s="137"/>
      <c r="FG343" s="137"/>
      <c r="FH343" s="190"/>
      <c r="FI343" s="190"/>
      <c r="FJ343" s="5"/>
      <c r="GZ343" s="5"/>
      <c r="HO343" s="59" t="s">
        <v>462</v>
      </c>
      <c r="HP343" s="62">
        <v>64</v>
      </c>
      <c r="HQ343" s="274">
        <v>44579</v>
      </c>
      <c r="HR343" s="274"/>
      <c r="HS343" s="274">
        <v>45309</v>
      </c>
      <c r="HT343" s="170">
        <v>24</v>
      </c>
      <c r="HU343" s="170">
        <v>0</v>
      </c>
      <c r="HV343" s="170">
        <v>1</v>
      </c>
      <c r="HW343" s="170">
        <v>0</v>
      </c>
      <c r="HX343" s="170">
        <v>0</v>
      </c>
      <c r="HY343" s="170">
        <v>1</v>
      </c>
      <c r="HZ343" s="170">
        <v>0</v>
      </c>
      <c r="IA343" s="170">
        <v>0</v>
      </c>
      <c r="IB343" s="170">
        <v>1</v>
      </c>
      <c r="IC343" s="170">
        <v>1</v>
      </c>
      <c r="ID343" s="170">
        <v>1</v>
      </c>
      <c r="IE343" t="s">
        <v>69</v>
      </c>
      <c r="IF343" s="170">
        <v>0</v>
      </c>
      <c r="IG343" s="276"/>
      <c r="IH343" s="276"/>
      <c r="II343"/>
      <c r="IJ343" s="170">
        <v>0</v>
      </c>
      <c r="IK343" t="s">
        <v>63</v>
      </c>
      <c r="IL343"/>
      <c r="IM343"/>
      <c r="IN343" s="170">
        <v>0</v>
      </c>
      <c r="IO343" s="62">
        <v>0</v>
      </c>
      <c r="IP343" s="294"/>
      <c r="IQ343" s="24"/>
      <c r="IR343" s="24"/>
      <c r="IS343" s="170"/>
      <c r="IT343" s="170"/>
      <c r="IU343" s="170"/>
      <c r="IV343" s="274"/>
      <c r="IW343" s="170"/>
      <c r="IX343" s="170"/>
      <c r="IY343" s="281"/>
      <c r="IZ343"/>
      <c r="JA343" s="170"/>
      <c r="JB343" s="170"/>
      <c r="JC343" s="170"/>
      <c r="JD343"/>
      <c r="JE343" s="170"/>
      <c r="JF343" s="276"/>
      <c r="JG343"/>
      <c r="JH343"/>
      <c r="JI343" s="170"/>
      <c r="JJ343" s="170"/>
      <c r="JK343"/>
      <c r="JL343"/>
      <c r="JM343" s="279"/>
      <c r="JN343"/>
      <c r="JO343"/>
      <c r="JP343"/>
      <c r="JQ343"/>
      <c r="JR343" s="170"/>
      <c r="JS343" s="170"/>
      <c r="JT343" s="170"/>
      <c r="JU343" s="286"/>
      <c r="JV343" s="170"/>
      <c r="JW343" s="170"/>
      <c r="JX343"/>
      <c r="JY343" s="170"/>
      <c r="JZ343" s="170"/>
      <c r="KA343" s="170"/>
      <c r="KB343" s="170"/>
      <c r="KC343" s="170"/>
      <c r="KD343" s="170"/>
      <c r="KE343"/>
    </row>
    <row r="344" spans="1:291" s="4" customFormat="1" x14ac:dyDescent="0.25">
      <c r="A344" s="311"/>
      <c r="B344" s="15"/>
      <c r="C344" s="17"/>
      <c r="D344" s="18"/>
      <c r="E344" s="91"/>
      <c r="F344" s="23"/>
      <c r="G344" s="94"/>
      <c r="H344" s="51"/>
      <c r="I344" s="377"/>
      <c r="J344" s="20"/>
      <c r="K344" s="100"/>
      <c r="L344" s="85"/>
      <c r="N344" s="19"/>
      <c r="O344" s="22"/>
      <c r="P344" s="16"/>
      <c r="Q344" s="11"/>
      <c r="R344" s="11"/>
      <c r="S344" s="11"/>
      <c r="T344" s="145"/>
      <c r="U344" s="130"/>
      <c r="V344" s="130"/>
      <c r="W344" s="130"/>
      <c r="X344" s="129"/>
      <c r="Y344" s="129"/>
      <c r="Z344" s="132"/>
      <c r="AA344" s="129"/>
      <c r="AB344" s="133"/>
      <c r="AC344" s="134"/>
      <c r="AD344" s="135"/>
      <c r="AE344" s="136"/>
      <c r="AF344" s="220"/>
      <c r="AG344" s="220"/>
      <c r="AH344" s="220"/>
      <c r="AI344" s="220"/>
      <c r="AJ344" s="220"/>
      <c r="AK344" s="220"/>
      <c r="AL344" s="133"/>
      <c r="AM344" s="152"/>
      <c r="AN344" s="152"/>
      <c r="AO344" s="152"/>
      <c r="AP344" s="137"/>
      <c r="AQ344" s="152"/>
      <c r="AR344" s="152"/>
      <c r="AS344" s="152"/>
      <c r="AT344" s="152"/>
      <c r="AU344" s="152"/>
      <c r="AV344" s="152"/>
      <c r="AW344" s="137"/>
      <c r="AX344" s="137"/>
      <c r="AY344" s="137"/>
      <c r="AZ344" s="137"/>
      <c r="BA344" s="137"/>
      <c r="BB344" s="137"/>
      <c r="BC344" s="137"/>
      <c r="BD344" s="137"/>
      <c r="BE344" s="137"/>
      <c r="BF344" s="137"/>
      <c r="BG344" s="137"/>
      <c r="BH344" s="138"/>
      <c r="BI344" s="152"/>
      <c r="BJ344" s="152"/>
      <c r="BK344" s="152"/>
      <c r="BL344" s="137"/>
      <c r="BM344" s="217"/>
      <c r="BN344" s="137"/>
      <c r="BO344" s="137"/>
      <c r="BP344" s="137"/>
      <c r="BQ344" s="137"/>
      <c r="BR344" s="138"/>
      <c r="BS344" s="138"/>
      <c r="BT344" s="137"/>
      <c r="BU344" s="137"/>
      <c r="BV344" s="137"/>
      <c r="BW344" s="138"/>
      <c r="BX344" s="137"/>
      <c r="BY344" s="137"/>
      <c r="BZ344" s="138"/>
      <c r="CA344" s="138"/>
      <c r="CB344" s="137"/>
      <c r="CC344" s="152"/>
      <c r="CD344" s="186"/>
      <c r="CE344" s="186"/>
      <c r="CF344" s="186"/>
      <c r="CG344" s="186"/>
      <c r="CH344" s="137"/>
      <c r="CI344" s="137"/>
      <c r="CJ344" s="137"/>
      <c r="CK344" s="138"/>
      <c r="CL344" s="137"/>
      <c r="CM344" s="137"/>
      <c r="CN344" s="186"/>
      <c r="CO344" s="137"/>
      <c r="CP344" s="137"/>
      <c r="CQ344" s="137"/>
      <c r="CR344" s="137"/>
      <c r="CS344" s="137"/>
      <c r="CT344" s="137"/>
      <c r="CU344" s="137"/>
      <c r="CV344" s="137"/>
      <c r="CW344" s="137"/>
      <c r="CX344" s="186"/>
      <c r="CY344" s="133"/>
      <c r="CZ344" s="137"/>
      <c r="DA344" s="137"/>
      <c r="DB344" s="186"/>
      <c r="DC344" s="139"/>
      <c r="DD344" s="138"/>
      <c r="DE344" s="137"/>
      <c r="DF344" s="137"/>
      <c r="DG344" s="137"/>
      <c r="DH344" s="137"/>
      <c r="DI344" s="152"/>
      <c r="DJ344" s="186"/>
      <c r="DK344" s="137"/>
      <c r="DL344" s="137"/>
      <c r="DM344" s="137"/>
      <c r="DN344" s="137"/>
      <c r="DO344" s="137"/>
      <c r="DP344" s="137"/>
      <c r="DQ344" s="138"/>
      <c r="DR344" s="133"/>
      <c r="DS344" s="186"/>
      <c r="DT344" s="138"/>
      <c r="DU344" s="138"/>
      <c r="DV344" s="138"/>
      <c r="DW344" s="138"/>
      <c r="DX344" s="186"/>
      <c r="DY344" s="138"/>
      <c r="DZ344" s="138"/>
      <c r="EA344" s="137"/>
      <c r="EB344" s="137"/>
      <c r="EC344" s="137"/>
      <c r="ED344" s="137"/>
      <c r="EE344" s="137"/>
      <c r="EF344" s="186"/>
      <c r="EG344" s="137"/>
      <c r="EH344" s="137"/>
      <c r="EI344" s="137"/>
      <c r="EJ344" s="137"/>
      <c r="EK344" s="137"/>
      <c r="EL344" s="137"/>
      <c r="EM344" s="137"/>
      <c r="EN344" s="137"/>
      <c r="EO344" s="137"/>
      <c r="EP344" s="137"/>
      <c r="EQ344" s="137"/>
      <c r="ER344" s="137"/>
      <c r="ES344" s="137"/>
      <c r="ET344" s="137"/>
      <c r="EU344" s="137"/>
      <c r="EV344" s="137"/>
      <c r="EW344" s="137"/>
      <c r="EX344" s="137"/>
      <c r="EY344" s="137"/>
      <c r="EZ344" s="137"/>
      <c r="FA344" s="137"/>
      <c r="FB344" s="186"/>
      <c r="FC344" s="137"/>
      <c r="FD344" s="137"/>
      <c r="FE344" s="137"/>
      <c r="FF344" s="137"/>
      <c r="FG344" s="137"/>
      <c r="FH344" s="190"/>
      <c r="FI344" s="190"/>
      <c r="FJ344" s="5"/>
      <c r="GZ344" s="5"/>
      <c r="HO344" s="5"/>
      <c r="HP344" s="17"/>
      <c r="HQ344" s="23"/>
      <c r="HR344" s="23"/>
      <c r="HS344" s="23"/>
      <c r="HT344" s="17"/>
      <c r="HU344" s="17"/>
      <c r="HV344" s="24"/>
      <c r="HW344" s="24"/>
      <c r="HX344" s="24"/>
      <c r="HY344" s="24"/>
      <c r="HZ344" s="24"/>
      <c r="IA344" s="24"/>
      <c r="IB344" s="24"/>
      <c r="IC344" s="24"/>
      <c r="ID344" s="24"/>
      <c r="IE344" s="24"/>
      <c r="IF344" s="24"/>
      <c r="IG344" s="24"/>
      <c r="IH344" s="24"/>
      <c r="II344" s="24"/>
      <c r="IJ344" s="24"/>
      <c r="IK344" s="24"/>
      <c r="IL344" s="24"/>
      <c r="IM344" s="24"/>
      <c r="IN344" s="25"/>
      <c r="IO344" s="25"/>
      <c r="IP344" s="294"/>
      <c r="IQ344" s="24"/>
      <c r="IR344" s="24"/>
      <c r="IS344" s="170"/>
      <c r="IT344" s="170"/>
      <c r="IU344" s="170"/>
      <c r="IV344" s="274"/>
      <c r="IW344" s="170"/>
      <c r="IX344" s="170"/>
      <c r="IY344" s="281"/>
      <c r="IZ344"/>
      <c r="JA344" s="170"/>
      <c r="JB344" s="170"/>
      <c r="JC344" s="170"/>
      <c r="JD344"/>
      <c r="JE344" s="170"/>
      <c r="JF344" s="276"/>
      <c r="JG344"/>
      <c r="JH344"/>
      <c r="JI344" s="170"/>
      <c r="JJ344" s="170"/>
      <c r="JK344"/>
      <c r="JL344"/>
      <c r="JM344" s="279"/>
      <c r="JN344"/>
      <c r="JO344"/>
      <c r="JP344"/>
      <c r="JQ344"/>
      <c r="JR344" s="170"/>
      <c r="JS344" s="170"/>
      <c r="JT344" s="170"/>
      <c r="JU344" s="286"/>
      <c r="JV344" s="170"/>
      <c r="JW344" s="170"/>
      <c r="JX344"/>
      <c r="JY344" s="170"/>
      <c r="JZ344" s="170"/>
      <c r="KA344" s="170"/>
      <c r="KB344" s="170"/>
      <c r="KC344" s="170"/>
      <c r="KD344" s="170"/>
      <c r="KE344"/>
    </row>
    <row r="345" spans="1:291" s="4" customFormat="1" x14ac:dyDescent="0.25">
      <c r="A345" s="311"/>
      <c r="B345" s="15" t="s">
        <v>1508</v>
      </c>
      <c r="C345" s="17" t="s">
        <v>476</v>
      </c>
      <c r="D345" s="26" t="s">
        <v>477</v>
      </c>
      <c r="E345" s="88">
        <v>40716</v>
      </c>
      <c r="F345" s="23"/>
      <c r="G345" s="94"/>
      <c r="H345" s="51"/>
      <c r="I345" s="377">
        <v>0</v>
      </c>
      <c r="J345" s="20">
        <v>44739</v>
      </c>
      <c r="K345" s="100">
        <f>DATEDIF(E345, J345, "m")</f>
        <v>132</v>
      </c>
      <c r="L345" s="121">
        <v>1</v>
      </c>
      <c r="M345" s="4" t="s">
        <v>478</v>
      </c>
      <c r="N345" s="19">
        <v>727</v>
      </c>
      <c r="O345" s="22">
        <v>4</v>
      </c>
      <c r="P345" s="16">
        <v>3</v>
      </c>
      <c r="Q345" s="11"/>
      <c r="R345" s="11"/>
      <c r="S345" s="11"/>
      <c r="T345" s="145">
        <v>17651</v>
      </c>
      <c r="U345" s="130"/>
      <c r="V345" s="130" t="s">
        <v>1076</v>
      </c>
      <c r="W345" s="130" t="s">
        <v>1347</v>
      </c>
      <c r="X345" s="129">
        <v>8155295676</v>
      </c>
      <c r="Y345" s="129">
        <f ca="1">ROUNDDOWN(YEARFRAC(DATE(IF(VALUE(LEFT(X345,2))&lt;VALUE(RIGHT(YEAR(TODAY()),2)),"20","19")&amp;LEFT(X345,2),IF(VALUE(MID(X345,3,1))&gt;4,MID(X345,3,2)-50,MID(X345,3,2)),MID(X345,5,2)),Z345,1),0)</f>
        <v>41</v>
      </c>
      <c r="Z345" s="132">
        <v>44739</v>
      </c>
      <c r="AA345" s="129" t="e">
        <f>COUNTIFS(#REF!,X345)</f>
        <v>#REF!</v>
      </c>
      <c r="AB345" s="133">
        <f>DATEDIF(_xlfn.MINIFS(Z:Z,X:X,X345), Z345,  "m")</f>
        <v>0</v>
      </c>
      <c r="AC345" s="134" t="s">
        <v>280</v>
      </c>
      <c r="AD345" s="135" t="s">
        <v>1025</v>
      </c>
      <c r="AE345" s="136" t="s">
        <v>65</v>
      </c>
      <c r="AF345" s="198">
        <v>24.8</v>
      </c>
      <c r="AG345" s="198">
        <v>10.4</v>
      </c>
      <c r="AH345" s="198">
        <v>56.6</v>
      </c>
      <c r="AI345" s="198">
        <v>7.7</v>
      </c>
      <c r="AJ345" s="198">
        <v>0.5</v>
      </c>
      <c r="AK345" s="199">
        <v>7.82</v>
      </c>
      <c r="AL345" s="133">
        <v>24.7</v>
      </c>
      <c r="AM345" s="137">
        <v>78.3</v>
      </c>
      <c r="AN345" s="137">
        <v>60.4</v>
      </c>
      <c r="AO345" s="137">
        <v>39.6</v>
      </c>
      <c r="AP345" s="137">
        <f>AN345/AO345</f>
        <v>1.5252525252525251</v>
      </c>
      <c r="AQ345" s="137">
        <v>5.21</v>
      </c>
      <c r="AR345" s="137">
        <v>1.97</v>
      </c>
      <c r="AS345" s="137">
        <v>2.57</v>
      </c>
      <c r="AT345" s="137">
        <v>11.8</v>
      </c>
      <c r="AU345" s="137">
        <v>11.4</v>
      </c>
      <c r="AV345" s="137">
        <v>10.3</v>
      </c>
      <c r="AW345" s="137">
        <v>32.799999999999997</v>
      </c>
      <c r="AX345" s="137">
        <v>48.5</v>
      </c>
      <c r="AY345" s="137">
        <v>16.7</v>
      </c>
      <c r="AZ345" s="137">
        <v>2.0099999999999998</v>
      </c>
      <c r="BA345" s="137">
        <v>32.799999999999997</v>
      </c>
      <c r="BB345" s="137">
        <v>19.899999999999999</v>
      </c>
      <c r="BC345" s="137">
        <v>61.6</v>
      </c>
      <c r="BD345" s="137">
        <v>23.7</v>
      </c>
      <c r="BE345" s="137">
        <v>8.41</v>
      </c>
      <c r="BF345" s="137">
        <f>DL345+DN345</f>
        <v>32.18</v>
      </c>
      <c r="BG345" s="137">
        <v>24.3</v>
      </c>
      <c r="BH345" s="138">
        <v>2734</v>
      </c>
      <c r="BI345" s="137">
        <v>10.8</v>
      </c>
      <c r="BJ345" s="137">
        <v>20</v>
      </c>
      <c r="BK345" s="137">
        <v>16.3</v>
      </c>
      <c r="BL345" s="137">
        <v>55.9</v>
      </c>
      <c r="BM345" s="139">
        <v>0.02</v>
      </c>
      <c r="BN345" s="137">
        <v>8.9</v>
      </c>
      <c r="BO345" s="137">
        <v>62.85</v>
      </c>
      <c r="BP345" s="137">
        <v>13.4</v>
      </c>
      <c r="BQ345" s="137">
        <v>23.8</v>
      </c>
      <c r="BR345" s="138">
        <v>7797</v>
      </c>
      <c r="BS345" s="138">
        <f>CY345/9</f>
        <v>4529.1111111111113</v>
      </c>
      <c r="BT345" s="137">
        <v>60.4</v>
      </c>
      <c r="BU345" s="137">
        <v>9.25</v>
      </c>
      <c r="BV345" s="137">
        <f>100-AL345-BN345-CB345-CC345</f>
        <v>57.969999999999992</v>
      </c>
      <c r="BW345" s="138">
        <v>2428</v>
      </c>
      <c r="BX345" s="137">
        <v>25.9</v>
      </c>
      <c r="BY345" s="137">
        <v>73.3</v>
      </c>
      <c r="BZ345" s="138">
        <v>4438</v>
      </c>
      <c r="CA345" s="138">
        <v>12318.333333333334</v>
      </c>
      <c r="CB345" s="137">
        <v>8</v>
      </c>
      <c r="CC345" s="137">
        <v>0.43</v>
      </c>
      <c r="CD345" s="186" t="s">
        <v>1275</v>
      </c>
      <c r="CE345" s="186">
        <f>AL345+BN345+BV345+CC345+CB345</f>
        <v>100</v>
      </c>
      <c r="CF345" s="186" t="s">
        <v>1275</v>
      </c>
      <c r="CG345" s="186">
        <f>AM345+BI345+BE345+(DC345*100/AL345)+(CC345*100/AL345)</f>
        <v>99.651700404858289</v>
      </c>
      <c r="CH345" s="137">
        <v>5.75</v>
      </c>
      <c r="CI345" s="137">
        <f>CH345*100/AM345</f>
        <v>7.3435504469987229</v>
      </c>
      <c r="CJ345" s="137">
        <v>32.4</v>
      </c>
      <c r="CK345" s="138">
        <f>CJ345*BI345*AL345*AK345/1000</f>
        <v>67.588447680000002</v>
      </c>
      <c r="CL345" s="137">
        <v>3.11</v>
      </c>
      <c r="CM345" s="137">
        <v>30.7</v>
      </c>
      <c r="CN345" s="186" t="s">
        <v>1275</v>
      </c>
      <c r="CO345" s="137">
        <v>1.39</v>
      </c>
      <c r="CP345" s="137">
        <v>6.38</v>
      </c>
      <c r="CQ345" s="137">
        <v>16.600000000000001</v>
      </c>
      <c r="CR345" s="137">
        <v>41.1</v>
      </c>
      <c r="CS345" s="137">
        <v>20.9</v>
      </c>
      <c r="CT345" s="137">
        <v>21.4</v>
      </c>
      <c r="CU345" s="137">
        <v>53.2</v>
      </c>
      <c r="CV345" s="137">
        <v>0.64</v>
      </c>
      <c r="CW345" s="137"/>
      <c r="CX345" s="186" t="s">
        <v>1275</v>
      </c>
      <c r="CY345" s="133">
        <v>40762</v>
      </c>
      <c r="CZ345" s="137">
        <v>7.4</v>
      </c>
      <c r="DA345" s="137">
        <v>20.2</v>
      </c>
      <c r="DB345" s="186" t="s">
        <v>1275</v>
      </c>
      <c r="DC345" s="139">
        <v>9.9000000000000005E-2</v>
      </c>
      <c r="DD345" s="138">
        <v>45486</v>
      </c>
      <c r="DE345" s="137">
        <v>28.7</v>
      </c>
      <c r="DF345" s="137">
        <v>31.6</v>
      </c>
      <c r="DG345" s="137">
        <v>0.97</v>
      </c>
      <c r="DH345" s="137">
        <f>DG345-CC345</f>
        <v>0.54</v>
      </c>
      <c r="DI345" s="137">
        <v>52.6</v>
      </c>
      <c r="DJ345" s="186" t="s">
        <v>1275</v>
      </c>
      <c r="DK345" s="137">
        <v>4.63</v>
      </c>
      <c r="DL345" s="137">
        <v>31.7</v>
      </c>
      <c r="DM345" s="137">
        <v>63.2</v>
      </c>
      <c r="DN345" s="137">
        <v>0.48</v>
      </c>
      <c r="DO345" s="137">
        <v>28.7</v>
      </c>
      <c r="DP345" s="137">
        <v>99</v>
      </c>
      <c r="DQ345" s="138">
        <v>1610</v>
      </c>
      <c r="DR345" s="133"/>
      <c r="DS345" s="186" t="s">
        <v>1275</v>
      </c>
      <c r="DT345" s="133">
        <f>DU345*2</f>
        <v>5084</v>
      </c>
      <c r="DU345" s="138">
        <v>2542</v>
      </c>
      <c r="DV345" s="138">
        <v>1694.6666666666667</v>
      </c>
      <c r="DW345" s="138">
        <v>230</v>
      </c>
      <c r="DX345" s="186" t="s">
        <v>1275</v>
      </c>
      <c r="DY345" s="138">
        <f>AK345*AN345*AM345*AL345/1000</f>
        <v>913.48707528000011</v>
      </c>
      <c r="DZ345" s="138">
        <f>AK345*AM345*AO345*AL345/1000</f>
        <v>598.90874472000007</v>
      </c>
      <c r="EA345" s="137"/>
      <c r="EB345" s="137"/>
      <c r="EC345" s="137"/>
      <c r="ED345" s="137"/>
      <c r="EE345" s="137"/>
      <c r="EF345" s="186" t="s">
        <v>1275</v>
      </c>
      <c r="EG345" s="137" t="s">
        <v>1023</v>
      </c>
      <c r="EH345" s="137" t="s">
        <v>1023</v>
      </c>
      <c r="EI345" s="137" t="s">
        <v>1023</v>
      </c>
      <c r="EJ345" s="137" t="s">
        <v>1023</v>
      </c>
      <c r="EK345" s="137" t="s">
        <v>1023</v>
      </c>
      <c r="EL345" s="137" t="s">
        <v>1023</v>
      </c>
      <c r="EM345" s="137" t="s">
        <v>1023</v>
      </c>
      <c r="EN345" s="137" t="s">
        <v>1023</v>
      </c>
      <c r="EO345" s="137" t="s">
        <v>1023</v>
      </c>
      <c r="EP345" s="137" t="s">
        <v>1023</v>
      </c>
      <c r="EQ345" s="137" t="s">
        <v>1023</v>
      </c>
      <c r="ER345" s="137" t="s">
        <v>1023</v>
      </c>
      <c r="ES345" s="137" t="s">
        <v>1023</v>
      </c>
      <c r="ET345" s="137" t="s">
        <v>1023</v>
      </c>
      <c r="EU345" s="137" t="s">
        <v>1023</v>
      </c>
      <c r="EV345" s="137" t="s">
        <v>1023</v>
      </c>
      <c r="EW345" s="137" t="s">
        <v>1023</v>
      </c>
      <c r="EX345" s="137" t="s">
        <v>1023</v>
      </c>
      <c r="EY345" s="137" t="s">
        <v>1023</v>
      </c>
      <c r="EZ345" s="137" t="s">
        <v>1023</v>
      </c>
      <c r="FA345" s="137" t="s">
        <v>1023</v>
      </c>
      <c r="FB345" s="186" t="s">
        <v>1275</v>
      </c>
      <c r="FC345" s="137"/>
      <c r="FD345" s="137"/>
      <c r="FE345" s="137"/>
      <c r="FF345" s="137"/>
      <c r="FG345" s="137"/>
      <c r="FH345" s="190"/>
      <c r="FI345" s="190"/>
      <c r="FJ345" s="372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 s="5"/>
      <c r="HO345" s="5"/>
      <c r="HP345" s="17"/>
      <c r="HQ345" s="23"/>
      <c r="HR345" s="23"/>
      <c r="HS345" s="23"/>
      <c r="HT345" s="17"/>
      <c r="HU345" s="17"/>
      <c r="HV345" s="24"/>
      <c r="HW345" s="24"/>
      <c r="HX345" s="24"/>
      <c r="HY345" s="24"/>
      <c r="HZ345" s="24"/>
      <c r="IA345" s="24"/>
      <c r="IB345" s="24"/>
      <c r="IC345" s="24"/>
      <c r="ID345" s="24"/>
      <c r="IE345" s="24"/>
      <c r="IF345" s="24"/>
      <c r="IG345" s="24"/>
      <c r="IH345" s="24"/>
      <c r="II345" s="24"/>
      <c r="IJ345" s="24"/>
      <c r="IK345" s="24"/>
      <c r="IL345" s="24"/>
      <c r="IM345" s="24"/>
      <c r="IN345" s="25"/>
      <c r="IO345" s="25"/>
      <c r="IP345" s="294" t="s">
        <v>1508</v>
      </c>
      <c r="IQ345" s="24" t="s">
        <v>1076</v>
      </c>
      <c r="IR345" s="24" t="s">
        <v>1077</v>
      </c>
      <c r="IS345" s="170" t="s">
        <v>1433</v>
      </c>
      <c r="IT345" s="170"/>
      <c r="IU345" s="170">
        <v>1</v>
      </c>
      <c r="IV345" s="274">
        <v>40716</v>
      </c>
      <c r="IW345" s="170">
        <v>1981</v>
      </c>
      <c r="IX345" s="170">
        <v>2011</v>
      </c>
      <c r="IY345"/>
      <c r="IZ345"/>
      <c r="JA345" s="170">
        <f>+IX345-IW345</f>
        <v>30</v>
      </c>
      <c r="JB345" s="170"/>
      <c r="JC345" s="170" t="s">
        <v>1407</v>
      </c>
      <c r="JD345" s="170"/>
      <c r="JE345" s="170">
        <v>1</v>
      </c>
      <c r="JF345" t="s">
        <v>1422</v>
      </c>
      <c r="JG345" s="170">
        <v>1</v>
      </c>
      <c r="JH345" s="170"/>
      <c r="JI345" s="170"/>
      <c r="JJ345" s="170"/>
      <c r="JK345"/>
      <c r="JL345"/>
      <c r="JM345" s="279"/>
      <c r="JN345" t="s">
        <v>1411</v>
      </c>
      <c r="JO345" t="s">
        <v>1411</v>
      </c>
      <c r="JP345" t="s">
        <v>1412</v>
      </c>
      <c r="JQ345" t="s">
        <v>1420</v>
      </c>
      <c r="JR345" s="170">
        <v>0</v>
      </c>
      <c r="JS345" s="170">
        <v>4</v>
      </c>
      <c r="JT345" s="170">
        <v>0</v>
      </c>
      <c r="JU345" s="170">
        <v>2</v>
      </c>
      <c r="JV345" s="170">
        <v>0</v>
      </c>
      <c r="JW345" s="170">
        <v>0</v>
      </c>
      <c r="JX345"/>
      <c r="JY345" s="170">
        <v>0</v>
      </c>
      <c r="JZ345" s="170">
        <v>0</v>
      </c>
      <c r="KA345" s="170">
        <v>1</v>
      </c>
      <c r="KB345" s="170">
        <v>0</v>
      </c>
      <c r="KC345" s="170">
        <v>0</v>
      </c>
      <c r="KD345" s="170"/>
      <c r="KE345"/>
    </row>
    <row r="346" spans="1:291" s="4" customFormat="1" x14ac:dyDescent="0.25">
      <c r="A346" s="311"/>
      <c r="B346" s="15" t="s">
        <v>1508</v>
      </c>
      <c r="C346" s="17" t="s">
        <v>476</v>
      </c>
      <c r="D346" s="26" t="s">
        <v>477</v>
      </c>
      <c r="E346" s="88">
        <v>40716</v>
      </c>
      <c r="F346" s="23"/>
      <c r="G346" s="94"/>
      <c r="H346" s="51"/>
      <c r="I346" s="377">
        <v>0</v>
      </c>
      <c r="J346" s="20">
        <v>44880</v>
      </c>
      <c r="K346" s="100">
        <f>DATEDIF(E346, J346, "m")</f>
        <v>136</v>
      </c>
      <c r="L346" s="121">
        <v>2</v>
      </c>
      <c r="M346" s="4" t="s">
        <v>479</v>
      </c>
      <c r="N346" s="19">
        <v>268</v>
      </c>
      <c r="O346" s="22">
        <v>4</v>
      </c>
      <c r="P346" s="16">
        <v>3</v>
      </c>
      <c r="Q346" s="11"/>
      <c r="R346" s="11"/>
      <c r="S346" s="11"/>
      <c r="T346" s="145">
        <v>18341</v>
      </c>
      <c r="U346" s="130"/>
      <c r="V346" s="130" t="s">
        <v>1076</v>
      </c>
      <c r="W346" s="130" t="s">
        <v>1077</v>
      </c>
      <c r="X346" s="131">
        <v>8155295676</v>
      </c>
      <c r="Y346" s="129">
        <f ca="1">ROUNDDOWN(YEARFRAC(DATE(IF(VALUE(LEFT(X346,2))&lt;VALUE(RIGHT(YEAR(TODAY()),2)),"20","19")&amp;LEFT(X346,2),IF(VALUE(MID(X346,3,1))&gt;4,MID(X346,3,2)-50,MID(X346,3,2)),MID(X346,5,2)),Z346,1),0)</f>
        <v>41</v>
      </c>
      <c r="Z346" s="132">
        <v>44880</v>
      </c>
      <c r="AA346" s="129">
        <v>2</v>
      </c>
      <c r="AB346" s="133">
        <v>4</v>
      </c>
      <c r="AC346" s="134" t="s">
        <v>480</v>
      </c>
      <c r="AD346" s="135" t="s">
        <v>1025</v>
      </c>
      <c r="AE346" s="136" t="s">
        <v>75</v>
      </c>
      <c r="AF346" s="185">
        <v>33</v>
      </c>
      <c r="AG346" s="185">
        <v>9.8000000000000007</v>
      </c>
      <c r="AH346" s="185">
        <v>52.9</v>
      </c>
      <c r="AI346" s="185">
        <v>4</v>
      </c>
      <c r="AJ346" s="185">
        <v>0.3</v>
      </c>
      <c r="AK346" s="185">
        <v>6.42</v>
      </c>
      <c r="AL346" s="133">
        <v>34.299999999999997</v>
      </c>
      <c r="AM346" s="137">
        <v>75.5</v>
      </c>
      <c r="AN346" s="137">
        <v>54.1</v>
      </c>
      <c r="AO346" s="137">
        <v>45.9</v>
      </c>
      <c r="AP346" s="137">
        <f>AN346/AO346</f>
        <v>1.1786492374727668</v>
      </c>
      <c r="AQ346" s="137">
        <v>5.73</v>
      </c>
      <c r="AR346" s="137">
        <v>5.05</v>
      </c>
      <c r="AS346" s="137">
        <v>2.2200000000000002</v>
      </c>
      <c r="AT346" s="137">
        <v>13.5</v>
      </c>
      <c r="AU346" s="137">
        <v>8.86</v>
      </c>
      <c r="AV346" s="137">
        <v>3.24</v>
      </c>
      <c r="AW346" s="137">
        <v>32.1</v>
      </c>
      <c r="AX346" s="137">
        <v>37.6</v>
      </c>
      <c r="AY346" s="137">
        <v>26.6</v>
      </c>
      <c r="AZ346" s="137">
        <v>3.79</v>
      </c>
      <c r="BA346" s="137">
        <v>34.200000000000003</v>
      </c>
      <c r="BB346" s="137">
        <v>16.5</v>
      </c>
      <c r="BC346" s="137">
        <v>47.3</v>
      </c>
      <c r="BD346" s="137">
        <v>1.81</v>
      </c>
      <c r="BE346" s="137">
        <v>6.16</v>
      </c>
      <c r="BF346" s="137">
        <v>38.11</v>
      </c>
      <c r="BG346" s="137">
        <v>31.2</v>
      </c>
      <c r="BH346" s="138">
        <v>2376</v>
      </c>
      <c r="BI346" s="137">
        <v>15.7</v>
      </c>
      <c r="BJ346" s="137">
        <v>5.46</v>
      </c>
      <c r="BK346" s="137">
        <v>17.5</v>
      </c>
      <c r="BL346" s="137">
        <v>42.4</v>
      </c>
      <c r="BM346" s="139">
        <v>7.0600000000000003E-3</v>
      </c>
      <c r="BN346" s="137">
        <v>8.6</v>
      </c>
      <c r="BO346" s="137">
        <v>80.81</v>
      </c>
      <c r="BP346" s="137">
        <v>8.01</v>
      </c>
      <c r="BQ346" s="137">
        <v>11.2</v>
      </c>
      <c r="BR346" s="138">
        <v>6924</v>
      </c>
      <c r="BS346" s="138">
        <v>3933</v>
      </c>
      <c r="BT346" s="137">
        <v>57.7</v>
      </c>
      <c r="BU346" s="137">
        <v>3.83</v>
      </c>
      <c r="BV346" s="137">
        <f>100-AL346-BN346-CB346-CC346</f>
        <v>51.620000000000005</v>
      </c>
      <c r="BW346" s="138">
        <v>2575.2212389380534</v>
      </c>
      <c r="BX346" s="137">
        <v>36.6</v>
      </c>
      <c r="BY346" s="137">
        <v>53.9</v>
      </c>
      <c r="BZ346" s="138">
        <v>3194</v>
      </c>
      <c r="CA346" s="138">
        <v>13654.800000000001</v>
      </c>
      <c r="CB346" s="137">
        <v>4.9800000000000004</v>
      </c>
      <c r="CC346" s="137">
        <v>0.5</v>
      </c>
      <c r="CD346" s="186" t="s">
        <v>1275</v>
      </c>
      <c r="CE346" s="186">
        <f>AL346+BN346+BV346+CC346+CB346</f>
        <v>100.00000000000001</v>
      </c>
      <c r="CF346" s="186" t="s">
        <v>1275</v>
      </c>
      <c r="CG346" s="186">
        <f>AM346+BI346+BE346+(DC346*100/AL346)+(CC346*100/AL346)</f>
        <v>99.083032069970841</v>
      </c>
      <c r="CH346" s="137">
        <v>6.94</v>
      </c>
      <c r="CI346" s="137">
        <f>CH346*100/AM346</f>
        <v>9.1920529801324502</v>
      </c>
      <c r="CJ346" s="137">
        <v>56.6</v>
      </c>
      <c r="CK346" s="138">
        <f>CJ346*BI346*AL346*AK346/1000</f>
        <v>195.67945571999996</v>
      </c>
      <c r="CL346" s="137">
        <v>3.71</v>
      </c>
      <c r="CM346" s="137">
        <v>41.8</v>
      </c>
      <c r="CN346" s="186" t="s">
        <v>1275</v>
      </c>
      <c r="CO346" s="137">
        <v>1.43</v>
      </c>
      <c r="CP346" s="137">
        <v>8.06</v>
      </c>
      <c r="CQ346" s="137">
        <v>16.600000000000001</v>
      </c>
      <c r="CR346" s="137">
        <v>40</v>
      </c>
      <c r="CS346" s="137">
        <v>25.5</v>
      </c>
      <c r="CT346" s="137">
        <v>17.899999999999999</v>
      </c>
      <c r="CU346" s="137">
        <v>42.6</v>
      </c>
      <c r="CV346" s="137">
        <v>2.75</v>
      </c>
      <c r="CW346" s="137"/>
      <c r="CX346" s="186" t="s">
        <v>1275</v>
      </c>
      <c r="CY346" s="133">
        <v>11799</v>
      </c>
      <c r="CZ346" s="137">
        <v>7.67</v>
      </c>
      <c r="DA346" s="137">
        <v>9.67</v>
      </c>
      <c r="DB346" s="186" t="s">
        <v>1275</v>
      </c>
      <c r="DC346" s="139">
        <v>9.0999999999999998E-2</v>
      </c>
      <c r="DD346" s="138">
        <v>56813</v>
      </c>
      <c r="DE346" s="137">
        <v>3.02</v>
      </c>
      <c r="DF346" s="137">
        <v>24.7</v>
      </c>
      <c r="DG346" s="137">
        <v>1.97</v>
      </c>
      <c r="DH346" s="137">
        <v>1.24</v>
      </c>
      <c r="DI346" s="137">
        <v>10.3</v>
      </c>
      <c r="DJ346" s="186" t="s">
        <v>1275</v>
      </c>
      <c r="DK346" s="137">
        <v>1.0900000000000001</v>
      </c>
      <c r="DL346" s="137">
        <v>36.9</v>
      </c>
      <c r="DM346" s="137">
        <v>60.8</v>
      </c>
      <c r="DN346" s="137">
        <v>1.21</v>
      </c>
      <c r="DO346" s="137">
        <v>16.399999999999999</v>
      </c>
      <c r="DP346" s="137">
        <v>92</v>
      </c>
      <c r="DQ346" s="138">
        <v>655</v>
      </c>
      <c r="DR346" s="133"/>
      <c r="DS346" s="186" t="s">
        <v>1275</v>
      </c>
      <c r="DT346" s="138">
        <f>DU346/1.2</f>
        <v>6039.166666666667</v>
      </c>
      <c r="DU346" s="138">
        <v>7247</v>
      </c>
      <c r="DV346" s="138">
        <v>2148.4615384615386</v>
      </c>
      <c r="DW346" s="138">
        <v>234</v>
      </c>
      <c r="DX346" s="186" t="s">
        <v>1275</v>
      </c>
      <c r="DY346" s="138">
        <f>AK346*AN346*AM346*AL346/1000</f>
        <v>899.44241729999999</v>
      </c>
      <c r="DZ346" s="138">
        <f>AK346*AM346*AO346*AL346/1000</f>
        <v>763.11288269999989</v>
      </c>
      <c r="EA346" s="137"/>
      <c r="EB346" s="137"/>
      <c r="EC346" s="137"/>
      <c r="ED346" s="137"/>
      <c r="EE346" s="137"/>
      <c r="EF346" s="186" t="s">
        <v>1275</v>
      </c>
      <c r="EG346" s="137" t="s">
        <v>1023</v>
      </c>
      <c r="EH346" s="137" t="s">
        <v>1023</v>
      </c>
      <c r="EI346" s="137" t="s">
        <v>1023</v>
      </c>
      <c r="EJ346" s="137" t="s">
        <v>1023</v>
      </c>
      <c r="EK346" s="137" t="s">
        <v>1023</v>
      </c>
      <c r="EL346" s="137" t="s">
        <v>1023</v>
      </c>
      <c r="EM346" s="137" t="s">
        <v>1023</v>
      </c>
      <c r="EN346" s="137" t="s">
        <v>1023</v>
      </c>
      <c r="EO346" s="137" t="s">
        <v>1023</v>
      </c>
      <c r="EP346" s="137" t="s">
        <v>1023</v>
      </c>
      <c r="EQ346" s="137" t="s">
        <v>1023</v>
      </c>
      <c r="ER346" s="137" t="s">
        <v>1023</v>
      </c>
      <c r="ES346" s="137" t="s">
        <v>1023</v>
      </c>
      <c r="ET346" s="137" t="s">
        <v>1023</v>
      </c>
      <c r="EU346" s="137" t="s">
        <v>1023</v>
      </c>
      <c r="EV346" s="137" t="s">
        <v>1023</v>
      </c>
      <c r="EW346" s="137" t="s">
        <v>1023</v>
      </c>
      <c r="EX346" s="137" t="s">
        <v>1023</v>
      </c>
      <c r="EY346" s="137" t="s">
        <v>1023</v>
      </c>
      <c r="EZ346" s="137" t="s">
        <v>1023</v>
      </c>
      <c r="FA346" s="137" t="s">
        <v>1023</v>
      </c>
      <c r="FB346" s="186" t="s">
        <v>1275</v>
      </c>
      <c r="FC346" s="137"/>
      <c r="FD346" s="137"/>
      <c r="FE346" s="137"/>
      <c r="FF346" s="137"/>
      <c r="FG346" s="137"/>
      <c r="FH346" s="190"/>
      <c r="FI346" s="190"/>
      <c r="FJ346" s="380" t="s">
        <v>479</v>
      </c>
      <c r="FK346" t="s">
        <v>1658</v>
      </c>
      <c r="FL346" t="s">
        <v>1659</v>
      </c>
      <c r="FM346" t="s">
        <v>1659</v>
      </c>
      <c r="FN346" t="s">
        <v>1665</v>
      </c>
      <c r="FO346" t="s">
        <v>1662</v>
      </c>
      <c r="FP346" t="s">
        <v>1659</v>
      </c>
      <c r="FQ346" t="s">
        <v>1659</v>
      </c>
      <c r="FR346" t="s">
        <v>1667</v>
      </c>
      <c r="FS346" t="s">
        <v>1666</v>
      </c>
      <c r="FT346" t="s">
        <v>1659</v>
      </c>
      <c r="FU346" t="s">
        <v>1659</v>
      </c>
      <c r="FV346" t="s">
        <v>1660</v>
      </c>
      <c r="FW346" t="s">
        <v>86</v>
      </c>
      <c r="FX346" t="s">
        <v>86</v>
      </c>
      <c r="FY346" t="s">
        <v>1662</v>
      </c>
      <c r="FZ346" t="s">
        <v>1662</v>
      </c>
      <c r="GA346" t="s">
        <v>1663</v>
      </c>
      <c r="GB346" t="s">
        <v>33</v>
      </c>
      <c r="GC346" t="s">
        <v>1660</v>
      </c>
      <c r="GD346" t="s">
        <v>33</v>
      </c>
      <c r="GE346" t="s">
        <v>1662</v>
      </c>
      <c r="GF346" t="s">
        <v>1659</v>
      </c>
      <c r="GG346" t="s">
        <v>1664</v>
      </c>
      <c r="GH346" t="s">
        <v>1663</v>
      </c>
      <c r="GI346" t="s">
        <v>1661</v>
      </c>
      <c r="GJ346" t="s">
        <v>33</v>
      </c>
      <c r="GK346" t="s">
        <v>33</v>
      </c>
      <c r="GL346" t="s">
        <v>86</v>
      </c>
      <c r="GM346" t="s">
        <v>1659</v>
      </c>
      <c r="GN346" t="s">
        <v>1659</v>
      </c>
      <c r="GO346" t="s">
        <v>33</v>
      </c>
      <c r="GP346" t="s">
        <v>33</v>
      </c>
      <c r="GQ346" t="s">
        <v>1660</v>
      </c>
      <c r="GR346" t="s">
        <v>1664</v>
      </c>
      <c r="GS346" t="s">
        <v>1659</v>
      </c>
      <c r="GT346" t="s">
        <v>86</v>
      </c>
      <c r="GU346" t="s">
        <v>1662</v>
      </c>
      <c r="GV346" t="s">
        <v>1662</v>
      </c>
      <c r="GW346" t="s">
        <v>1662</v>
      </c>
      <c r="GX346" t="s">
        <v>33</v>
      </c>
      <c r="GY346" t="s">
        <v>1660</v>
      </c>
      <c r="GZ346" s="5"/>
      <c r="HO346" s="5"/>
      <c r="HP346" s="17"/>
      <c r="HQ346" s="23"/>
      <c r="HR346" s="23"/>
      <c r="HS346" s="23"/>
      <c r="HT346" s="17"/>
      <c r="HU346" s="17"/>
      <c r="HV346" s="24"/>
      <c r="HW346" s="24"/>
      <c r="HX346" s="24"/>
      <c r="HY346" s="24"/>
      <c r="HZ346" s="24"/>
      <c r="IA346" s="24"/>
      <c r="IB346" s="24"/>
      <c r="IC346" s="24"/>
      <c r="ID346" s="24"/>
      <c r="IE346" s="24"/>
      <c r="IF346" s="24"/>
      <c r="IG346" s="24"/>
      <c r="IH346" s="24"/>
      <c r="II346" s="24"/>
      <c r="IJ346" s="24"/>
      <c r="IK346" s="24"/>
      <c r="IL346" s="24"/>
      <c r="IM346" s="24"/>
      <c r="IN346" s="25"/>
      <c r="IO346" s="25"/>
      <c r="IP346" s="294"/>
      <c r="IQ346" s="24"/>
      <c r="IR346" s="24"/>
      <c r="IS346" s="170"/>
      <c r="IT346" s="170"/>
      <c r="IU346" s="170"/>
      <c r="IV346" s="274"/>
      <c r="IW346" s="170"/>
      <c r="IX346" s="170"/>
      <c r="IY346"/>
      <c r="IZ346"/>
      <c r="JA346" s="170"/>
      <c r="JB346" s="170"/>
      <c r="JC346" s="170"/>
      <c r="JD346" s="170"/>
      <c r="JE346" s="170"/>
      <c r="JF346"/>
      <c r="JG346" s="170"/>
      <c r="JH346" s="170"/>
      <c r="JI346" s="170"/>
      <c r="JJ346" s="170"/>
      <c r="JK346"/>
      <c r="JL346"/>
      <c r="JM346" s="279"/>
      <c r="JN346"/>
      <c r="JO346"/>
      <c r="JP346"/>
      <c r="JQ346"/>
      <c r="JR346" s="170"/>
      <c r="JS346" s="170"/>
      <c r="JT346" s="170"/>
      <c r="JU346" s="170"/>
      <c r="JV346" s="170"/>
      <c r="JW346" s="170"/>
      <c r="JX346"/>
      <c r="JY346" s="170"/>
      <c r="JZ346" s="170"/>
      <c r="KA346" s="170"/>
      <c r="KB346" s="170"/>
      <c r="KC346" s="170"/>
      <c r="KD346" s="170"/>
      <c r="KE346"/>
    </row>
    <row r="347" spans="1:291" s="4" customFormat="1" x14ac:dyDescent="0.25">
      <c r="A347" s="311"/>
      <c r="B347" s="15"/>
      <c r="C347" s="17"/>
      <c r="D347" s="26"/>
      <c r="E347" s="90"/>
      <c r="F347" s="23"/>
      <c r="G347" s="94"/>
      <c r="H347" s="51"/>
      <c r="I347" s="377"/>
      <c r="J347" s="20"/>
      <c r="K347" s="100"/>
      <c r="L347" s="85"/>
      <c r="N347" s="19"/>
      <c r="O347" s="22"/>
      <c r="P347" s="16"/>
      <c r="Q347" s="11"/>
      <c r="R347" s="11"/>
      <c r="S347" s="11"/>
      <c r="T347" s="145"/>
      <c r="U347" s="130"/>
      <c r="V347" s="130"/>
      <c r="W347" s="130"/>
      <c r="X347" s="131"/>
      <c r="Y347" s="129"/>
      <c r="Z347" s="132"/>
      <c r="AA347" s="129"/>
      <c r="AB347" s="133"/>
      <c r="AC347" s="134"/>
      <c r="AD347" s="135"/>
      <c r="AE347" s="136"/>
      <c r="AF347" s="220"/>
      <c r="AG347" s="220"/>
      <c r="AH347" s="220"/>
      <c r="AI347" s="220"/>
      <c r="AJ347" s="220"/>
      <c r="AK347" s="220"/>
      <c r="AL347" s="133"/>
      <c r="AM347" s="137"/>
      <c r="AN347" s="137"/>
      <c r="AO347" s="137"/>
      <c r="AP347" s="137"/>
      <c r="AQ347" s="137"/>
      <c r="AR347" s="137"/>
      <c r="AS347" s="137"/>
      <c r="AT347" s="137"/>
      <c r="AU347" s="137"/>
      <c r="AV347" s="137"/>
      <c r="AW347" s="137"/>
      <c r="AX347" s="137"/>
      <c r="AY347" s="137"/>
      <c r="AZ347" s="137"/>
      <c r="BA347" s="137"/>
      <c r="BB347" s="137"/>
      <c r="BC347" s="137"/>
      <c r="BD347" s="137"/>
      <c r="BE347" s="137"/>
      <c r="BF347" s="137"/>
      <c r="BG347" s="137"/>
      <c r="BH347" s="138"/>
      <c r="BI347" s="137"/>
      <c r="BJ347" s="137"/>
      <c r="BK347" s="137"/>
      <c r="BL347" s="137"/>
      <c r="BM347" s="139"/>
      <c r="BN347" s="137"/>
      <c r="BO347" s="137"/>
      <c r="BP347" s="137"/>
      <c r="BQ347" s="137"/>
      <c r="BR347" s="138"/>
      <c r="BS347" s="138"/>
      <c r="BT347" s="137"/>
      <c r="BU347" s="137"/>
      <c r="BV347" s="137"/>
      <c r="BW347" s="138"/>
      <c r="BX347" s="137"/>
      <c r="BY347" s="137"/>
      <c r="BZ347" s="138"/>
      <c r="CA347" s="138"/>
      <c r="CB347" s="137"/>
      <c r="CC347" s="137"/>
      <c r="CD347" s="186"/>
      <c r="CE347" s="186"/>
      <c r="CF347" s="186"/>
      <c r="CG347" s="186"/>
      <c r="CH347" s="137"/>
      <c r="CI347" s="137"/>
      <c r="CJ347" s="137"/>
      <c r="CK347" s="138"/>
      <c r="CL347" s="137"/>
      <c r="CM347" s="137"/>
      <c r="CN347" s="186"/>
      <c r="CO347" s="137"/>
      <c r="CP347" s="137"/>
      <c r="CQ347" s="137"/>
      <c r="CR347" s="137"/>
      <c r="CS347" s="137"/>
      <c r="CT347" s="137"/>
      <c r="CU347" s="137"/>
      <c r="CV347" s="137"/>
      <c r="CW347" s="137"/>
      <c r="CX347" s="186"/>
      <c r="CY347" s="133"/>
      <c r="CZ347" s="137"/>
      <c r="DA347" s="137"/>
      <c r="DB347" s="186"/>
      <c r="DC347" s="139"/>
      <c r="DD347" s="138"/>
      <c r="DE347" s="137"/>
      <c r="DF347" s="137"/>
      <c r="DG347" s="137"/>
      <c r="DH347" s="137"/>
      <c r="DI347" s="137"/>
      <c r="DJ347" s="186"/>
      <c r="DK347" s="137"/>
      <c r="DL347" s="137"/>
      <c r="DM347" s="137"/>
      <c r="DN347" s="137"/>
      <c r="DO347" s="137"/>
      <c r="DP347" s="137"/>
      <c r="DQ347" s="138"/>
      <c r="DR347" s="133"/>
      <c r="DS347" s="186"/>
      <c r="DT347" s="138"/>
      <c r="DU347" s="138"/>
      <c r="DV347" s="138"/>
      <c r="DW347" s="138"/>
      <c r="DX347" s="186"/>
      <c r="DY347" s="138"/>
      <c r="DZ347" s="138"/>
      <c r="EA347" s="137"/>
      <c r="EB347" s="137"/>
      <c r="EC347" s="137"/>
      <c r="ED347" s="137"/>
      <c r="EE347" s="137"/>
      <c r="EF347" s="186"/>
      <c r="EG347" s="137"/>
      <c r="EH347" s="137"/>
      <c r="EI347" s="137"/>
      <c r="EJ347" s="137"/>
      <c r="EK347" s="137"/>
      <c r="EL347" s="137"/>
      <c r="EM347" s="137"/>
      <c r="EN347" s="137"/>
      <c r="EO347" s="137"/>
      <c r="EP347" s="137"/>
      <c r="EQ347" s="137"/>
      <c r="ER347" s="137"/>
      <c r="ES347" s="137"/>
      <c r="ET347" s="137"/>
      <c r="EU347" s="137"/>
      <c r="EV347" s="137"/>
      <c r="EW347" s="137"/>
      <c r="EX347" s="137"/>
      <c r="EY347" s="137"/>
      <c r="EZ347" s="137"/>
      <c r="FA347" s="137"/>
      <c r="FB347" s="186"/>
      <c r="FC347" s="137"/>
      <c r="FD347" s="137"/>
      <c r="FE347" s="137"/>
      <c r="FF347" s="137"/>
      <c r="FG347" s="137"/>
      <c r="FH347" s="190"/>
      <c r="FI347" s="190"/>
      <c r="FJ347" s="5"/>
      <c r="GZ347" s="5"/>
      <c r="HO347" s="5"/>
      <c r="HP347" s="17"/>
      <c r="HQ347" s="23"/>
      <c r="HR347" s="23"/>
      <c r="HS347" s="23"/>
      <c r="HT347" s="17"/>
      <c r="HU347" s="17"/>
      <c r="HV347" s="24"/>
      <c r="HW347" s="24"/>
      <c r="HX347" s="24"/>
      <c r="HY347" s="24"/>
      <c r="HZ347" s="24"/>
      <c r="IA347" s="24"/>
      <c r="IB347" s="24"/>
      <c r="IC347" s="24"/>
      <c r="ID347" s="24"/>
      <c r="IE347" s="24"/>
      <c r="IF347" s="24"/>
      <c r="IG347" s="24"/>
      <c r="IH347" s="24"/>
      <c r="II347" s="24"/>
      <c r="IJ347" s="24"/>
      <c r="IK347" s="24"/>
      <c r="IL347" s="24"/>
      <c r="IM347" s="24"/>
      <c r="IN347" s="25"/>
      <c r="IO347" s="25"/>
      <c r="IP347" s="294"/>
      <c r="IQ347" s="24"/>
      <c r="IR347" s="24"/>
      <c r="IS347" s="170"/>
      <c r="IT347" s="170"/>
      <c r="IU347" s="170"/>
      <c r="IV347" s="274"/>
      <c r="IW347" s="170"/>
      <c r="IX347" s="170"/>
      <c r="IY347"/>
      <c r="IZ347"/>
      <c r="JA347" s="170"/>
      <c r="JB347" s="170"/>
      <c r="JC347" s="170"/>
      <c r="JD347" s="170"/>
      <c r="JE347" s="170"/>
      <c r="JF347"/>
      <c r="JG347" s="170"/>
      <c r="JH347" s="170"/>
      <c r="JI347" s="170"/>
      <c r="JJ347" s="170"/>
      <c r="JK347"/>
      <c r="JL347"/>
      <c r="JM347" s="279"/>
      <c r="JN347"/>
      <c r="JO347"/>
      <c r="JP347"/>
      <c r="JQ347"/>
      <c r="JR347" s="170"/>
      <c r="JS347" s="170"/>
      <c r="JT347" s="170"/>
      <c r="JU347" s="170"/>
      <c r="JV347" s="170"/>
      <c r="JW347" s="170"/>
      <c r="JX347"/>
      <c r="JY347" s="170"/>
      <c r="JZ347" s="170"/>
      <c r="KA347" s="170"/>
      <c r="KB347" s="170"/>
      <c r="KC347" s="170"/>
      <c r="KD347" s="170"/>
      <c r="KE347"/>
    </row>
    <row r="348" spans="1:291" s="4" customFormat="1" x14ac:dyDescent="0.25">
      <c r="A348" s="311"/>
      <c r="B348" s="15" t="s">
        <v>1509</v>
      </c>
      <c r="C348" s="17" t="s">
        <v>481</v>
      </c>
      <c r="D348" s="26">
        <v>7254205420</v>
      </c>
      <c r="E348" s="88">
        <v>43668</v>
      </c>
      <c r="F348" s="27">
        <v>43769</v>
      </c>
      <c r="G348" s="94">
        <f>DATEDIF(E348, F348, "m")</f>
        <v>3</v>
      </c>
      <c r="H348" s="16">
        <v>1</v>
      </c>
      <c r="I348" s="377">
        <v>0</v>
      </c>
      <c r="J348" s="20">
        <v>43769</v>
      </c>
      <c r="K348" s="100">
        <f t="shared" ref="K348:K360" si="24">DATEDIF(E348, J348, "m")</f>
        <v>3</v>
      </c>
      <c r="L348" s="121">
        <v>1</v>
      </c>
      <c r="M348" s="4" t="s">
        <v>482</v>
      </c>
      <c r="N348" s="19">
        <v>235</v>
      </c>
      <c r="O348" s="22">
        <v>1</v>
      </c>
      <c r="P348" s="16">
        <v>3</v>
      </c>
      <c r="Q348" s="11">
        <v>2</v>
      </c>
      <c r="R348" s="11"/>
      <c r="S348" s="11">
        <v>10</v>
      </c>
      <c r="T348" s="145">
        <v>11807</v>
      </c>
      <c r="U348" s="130" t="s">
        <v>1282</v>
      </c>
      <c r="V348" s="130" t="s">
        <v>1283</v>
      </c>
      <c r="W348" s="130" t="s">
        <v>1078</v>
      </c>
      <c r="X348" s="131">
        <v>7254205420</v>
      </c>
      <c r="Y348" s="129">
        <f ca="1">ROUNDDOWN(YEARFRAC(DATE(IF(VALUE(LEFT(X348,2))&lt;VALUE(RIGHT(YEAR(TODAY()),2)),"20","19")&amp;LEFT(X348,2),IF(VALUE(MID(X348,3,1))&gt;4,MID(X348,3,2)-50,MID(X348,3,2)),MID(X348,5,2)),Z348,1),0)</f>
        <v>47</v>
      </c>
      <c r="Z348" s="132">
        <v>43769</v>
      </c>
      <c r="AA348" s="129">
        <v>1</v>
      </c>
      <c r="AB348" s="133">
        <v>0</v>
      </c>
      <c r="AC348" s="182" t="s">
        <v>53</v>
      </c>
      <c r="AD348" s="183" t="s">
        <v>1022</v>
      </c>
      <c r="AE348" s="184" t="s">
        <v>54</v>
      </c>
      <c r="AF348" s="185">
        <v>25.6</v>
      </c>
      <c r="AG348" s="185">
        <v>5.5</v>
      </c>
      <c r="AH348" s="185">
        <v>68.099999999999994</v>
      </c>
      <c r="AI348" s="185">
        <v>0.7</v>
      </c>
      <c r="AJ348" s="185">
        <v>0.1</v>
      </c>
      <c r="AK348" s="185">
        <v>8.8800000000000008</v>
      </c>
      <c r="AL348" s="156">
        <v>7.7</v>
      </c>
      <c r="AM348" s="137">
        <v>62.6</v>
      </c>
      <c r="AN348" s="156">
        <v>38.799999999999997</v>
      </c>
      <c r="AO348" s="155">
        <v>61.2</v>
      </c>
      <c r="AP348" s="156">
        <v>0.63398692810457513</v>
      </c>
      <c r="AQ348" s="137">
        <v>1.95</v>
      </c>
      <c r="AR348" s="155">
        <v>26.9</v>
      </c>
      <c r="AS348" s="156">
        <v>1.66</v>
      </c>
      <c r="AT348" s="137">
        <v>11</v>
      </c>
      <c r="AU348" s="155">
        <v>23.2</v>
      </c>
      <c r="AV348" s="137">
        <v>22.8</v>
      </c>
      <c r="AW348" s="137">
        <v>29.2</v>
      </c>
      <c r="AX348" s="137">
        <v>37.9</v>
      </c>
      <c r="AY348" s="137">
        <v>30.9</v>
      </c>
      <c r="AZ348" s="137">
        <v>2</v>
      </c>
      <c r="BA348" s="137">
        <v>25.8</v>
      </c>
      <c r="BB348" s="137">
        <v>8.6</v>
      </c>
      <c r="BC348" s="137">
        <v>58.3</v>
      </c>
      <c r="BD348" s="137">
        <v>9.2999999999999999E-2</v>
      </c>
      <c r="BE348" s="137">
        <v>10.6</v>
      </c>
      <c r="BF348" s="155">
        <v>58.53</v>
      </c>
      <c r="BG348" s="137">
        <v>22.3</v>
      </c>
      <c r="BH348" s="138" t="s">
        <v>1023</v>
      </c>
      <c r="BI348" s="137">
        <v>20.100000000000001</v>
      </c>
      <c r="BJ348" s="137">
        <v>5.77</v>
      </c>
      <c r="BK348" s="137">
        <v>16.5</v>
      </c>
      <c r="BL348" s="137">
        <v>43.2</v>
      </c>
      <c r="BM348" s="139">
        <v>4.7E-2</v>
      </c>
      <c r="BN348" s="137">
        <v>2.8</v>
      </c>
      <c r="BO348" s="156">
        <v>74.3</v>
      </c>
      <c r="BP348" s="137">
        <v>7.64</v>
      </c>
      <c r="BQ348" s="155">
        <v>17.100000000000001</v>
      </c>
      <c r="BR348" s="160">
        <v>7609</v>
      </c>
      <c r="BS348" s="160">
        <v>4520</v>
      </c>
      <c r="BT348" s="137">
        <v>70.3</v>
      </c>
      <c r="BU348" s="137">
        <v>8.11</v>
      </c>
      <c r="BV348" s="155">
        <v>88.1</v>
      </c>
      <c r="BW348" s="133">
        <v>4922</v>
      </c>
      <c r="BX348" s="155">
        <v>63.9</v>
      </c>
      <c r="BY348" s="155">
        <v>80.7</v>
      </c>
      <c r="BZ348" s="133">
        <v>2776</v>
      </c>
      <c r="CA348" s="133">
        <v>8137</v>
      </c>
      <c r="CB348" s="137">
        <v>1.21</v>
      </c>
      <c r="CC348" s="137">
        <v>0.13</v>
      </c>
      <c r="CD348" s="186" t="s">
        <v>1275</v>
      </c>
      <c r="CE348" s="186">
        <f>AL348+BN348+BV348+CC348+CB348</f>
        <v>99.939999999999984</v>
      </c>
      <c r="CF348" s="186" t="s">
        <v>1275</v>
      </c>
      <c r="CG348" s="186">
        <f>AM348+BI348+BE348+(DC348*100/AL348)+(CC348*100/AL348)</f>
        <v>95.034935064935055</v>
      </c>
      <c r="CH348" s="137" t="s">
        <v>1023</v>
      </c>
      <c r="CI348" s="137"/>
      <c r="CJ348" s="137"/>
      <c r="CK348" s="138"/>
      <c r="CL348" s="137"/>
      <c r="CM348" s="137"/>
      <c r="CN348" s="186" t="s">
        <v>1275</v>
      </c>
      <c r="CO348" s="137"/>
      <c r="CP348" s="137"/>
      <c r="CQ348" s="137"/>
      <c r="CR348" s="137"/>
      <c r="CS348" s="137"/>
      <c r="CT348" s="137"/>
      <c r="CU348" s="137"/>
      <c r="CV348" s="137">
        <v>3.6</v>
      </c>
      <c r="CW348" s="137">
        <v>6.04</v>
      </c>
      <c r="CX348" s="186" t="s">
        <v>1275</v>
      </c>
      <c r="CY348" s="133"/>
      <c r="CZ348" s="137" t="s">
        <v>1023</v>
      </c>
      <c r="DA348" s="137"/>
      <c r="DB348" s="186" t="s">
        <v>1275</v>
      </c>
      <c r="DC348" s="187">
        <v>3.5899999999999999E-3</v>
      </c>
      <c r="DD348" s="133">
        <v>30059</v>
      </c>
      <c r="DE348" s="155">
        <v>55.7</v>
      </c>
      <c r="DF348" s="137">
        <v>19.2</v>
      </c>
      <c r="DG348" s="137">
        <v>0.82</v>
      </c>
      <c r="DH348" s="137">
        <v>0.69</v>
      </c>
      <c r="DI348" s="137"/>
      <c r="DJ348" s="186" t="s">
        <v>1275</v>
      </c>
      <c r="DK348" s="156">
        <v>0</v>
      </c>
      <c r="DL348" s="155">
        <v>58.4</v>
      </c>
      <c r="DM348" s="156">
        <v>41.5</v>
      </c>
      <c r="DN348" s="139">
        <v>0.13</v>
      </c>
      <c r="DO348" s="137">
        <v>14</v>
      </c>
      <c r="DP348" s="137"/>
      <c r="DQ348" s="137"/>
      <c r="DR348" s="133"/>
      <c r="DS348" s="186" t="s">
        <v>1275</v>
      </c>
      <c r="DT348" s="133">
        <v>6987</v>
      </c>
      <c r="DU348" s="133"/>
      <c r="DV348" s="133"/>
      <c r="DW348" s="133"/>
      <c r="DX348" s="186" t="s">
        <v>1275</v>
      </c>
      <c r="DY348" s="138">
        <f>AK348*AN348*AM348*AL348/1000</f>
        <v>166.07709887999999</v>
      </c>
      <c r="DZ348" s="138">
        <f>AK348*AM348*AO348*AL348/1000</f>
        <v>261.95666111999998</v>
      </c>
      <c r="EA348" s="137"/>
      <c r="EB348" s="137"/>
      <c r="EC348" s="137"/>
      <c r="ED348" s="137"/>
      <c r="EE348" s="137"/>
      <c r="EF348" s="186" t="s">
        <v>1275</v>
      </c>
      <c r="EG348" s="137" t="s">
        <v>1023</v>
      </c>
      <c r="EH348" s="137" t="s">
        <v>1023</v>
      </c>
      <c r="EI348" s="137" t="s">
        <v>1023</v>
      </c>
      <c r="EJ348" s="137" t="s">
        <v>1023</v>
      </c>
      <c r="EK348" s="137" t="s">
        <v>1023</v>
      </c>
      <c r="EL348" s="137" t="s">
        <v>1023</v>
      </c>
      <c r="EM348" s="137" t="s">
        <v>1023</v>
      </c>
      <c r="EN348" s="137" t="s">
        <v>1023</v>
      </c>
      <c r="EO348" s="137" t="s">
        <v>1023</v>
      </c>
      <c r="EP348" s="137" t="s">
        <v>1023</v>
      </c>
      <c r="EQ348" s="137" t="s">
        <v>1023</v>
      </c>
      <c r="ER348" s="137" t="s">
        <v>1023</v>
      </c>
      <c r="ES348" s="137" t="s">
        <v>1023</v>
      </c>
      <c r="ET348" s="137" t="s">
        <v>1023</v>
      </c>
      <c r="EU348" s="137" t="s">
        <v>1023</v>
      </c>
      <c r="EV348" s="137" t="s">
        <v>1023</v>
      </c>
      <c r="EW348" s="137" t="s">
        <v>1023</v>
      </c>
      <c r="EX348" s="137" t="s">
        <v>1023</v>
      </c>
      <c r="EY348" s="137" t="s">
        <v>1023</v>
      </c>
      <c r="EZ348" s="137" t="s">
        <v>1023</v>
      </c>
      <c r="FA348" s="137" t="s">
        <v>1023</v>
      </c>
      <c r="FB348" s="186" t="s">
        <v>1275</v>
      </c>
      <c r="FC348" s="137"/>
      <c r="FD348" s="137"/>
      <c r="FE348" s="137"/>
      <c r="FF348" s="137"/>
      <c r="FG348" s="137"/>
      <c r="FH348" s="190"/>
      <c r="FI348" s="190"/>
      <c r="FJ348" s="380" t="s">
        <v>482</v>
      </c>
      <c r="FK348" t="s">
        <v>1658</v>
      </c>
      <c r="FL348" t="s">
        <v>1667</v>
      </c>
      <c r="FM348" t="s">
        <v>1665</v>
      </c>
      <c r="FN348" t="s">
        <v>1659</v>
      </c>
      <c r="FO348" t="s">
        <v>1662</v>
      </c>
      <c r="FP348" t="s">
        <v>1665</v>
      </c>
      <c r="FQ348" t="s">
        <v>86</v>
      </c>
      <c r="FR348" t="s">
        <v>1659</v>
      </c>
      <c r="FS348" t="s">
        <v>1659</v>
      </c>
      <c r="FT348" t="s">
        <v>1659</v>
      </c>
      <c r="FU348" t="s">
        <v>1659</v>
      </c>
      <c r="FV348" t="s">
        <v>1660</v>
      </c>
      <c r="FW348" t="s">
        <v>86</v>
      </c>
      <c r="FX348" t="s">
        <v>1661</v>
      </c>
      <c r="FY348" t="s">
        <v>1662</v>
      </c>
      <c r="FZ348" t="s">
        <v>1662</v>
      </c>
      <c r="GA348" t="s">
        <v>1663</v>
      </c>
      <c r="GB348" t="s">
        <v>1663</v>
      </c>
      <c r="GC348" t="s">
        <v>1662</v>
      </c>
      <c r="GD348" t="s">
        <v>33</v>
      </c>
      <c r="GE348" t="s">
        <v>1662</v>
      </c>
      <c r="GF348" t="s">
        <v>1665</v>
      </c>
      <c r="GG348" t="s">
        <v>33</v>
      </c>
      <c r="GH348" t="s">
        <v>33</v>
      </c>
      <c r="GI348" t="s">
        <v>86</v>
      </c>
      <c r="GJ348" t="s">
        <v>33</v>
      </c>
      <c r="GK348" t="s">
        <v>33</v>
      </c>
      <c r="GL348" t="s">
        <v>86</v>
      </c>
      <c r="GM348" t="s">
        <v>1663</v>
      </c>
      <c r="GN348" t="s">
        <v>1659</v>
      </c>
      <c r="GO348" t="s">
        <v>1662</v>
      </c>
      <c r="GP348" t="s">
        <v>1664</v>
      </c>
      <c r="GQ348" t="s">
        <v>1660</v>
      </c>
      <c r="GR348" t="s">
        <v>1664</v>
      </c>
      <c r="GS348" t="s">
        <v>1659</v>
      </c>
      <c r="GT348" t="s">
        <v>1666</v>
      </c>
      <c r="GU348" t="s">
        <v>1661</v>
      </c>
      <c r="GV348" t="s">
        <v>1662</v>
      </c>
      <c r="GW348" t="s">
        <v>1662</v>
      </c>
      <c r="GX348" t="s">
        <v>33</v>
      </c>
      <c r="GY348" t="s">
        <v>1662</v>
      </c>
      <c r="GZ348" s="5"/>
      <c r="HO348" s="5" t="s">
        <v>483</v>
      </c>
      <c r="HP348" s="121">
        <v>47</v>
      </c>
      <c r="HQ348" s="27">
        <v>43668</v>
      </c>
      <c r="HR348" s="27"/>
      <c r="HS348" s="27">
        <v>43769</v>
      </c>
      <c r="HT348" s="121">
        <v>3</v>
      </c>
      <c r="HU348" s="121">
        <v>1</v>
      </c>
      <c r="HV348" s="121">
        <v>0</v>
      </c>
      <c r="HW348" s="121">
        <v>0</v>
      </c>
      <c r="HX348" s="121">
        <v>0</v>
      </c>
      <c r="HY348" s="121">
        <v>1</v>
      </c>
      <c r="HZ348" s="121">
        <v>0</v>
      </c>
      <c r="IA348" s="121">
        <v>0</v>
      </c>
      <c r="IB348" s="121">
        <v>0</v>
      </c>
      <c r="IC348" s="121">
        <v>0</v>
      </c>
      <c r="ID348" s="121">
        <v>0</v>
      </c>
      <c r="IE348" s="4" t="s">
        <v>69</v>
      </c>
      <c r="IF348" s="121">
        <v>0</v>
      </c>
      <c r="IG348" s="19"/>
      <c r="II348" s="121">
        <v>0</v>
      </c>
      <c r="IJ348" s="4" t="s">
        <v>63</v>
      </c>
      <c r="IN348" s="121">
        <v>0</v>
      </c>
      <c r="IP348" s="294" t="s">
        <v>1509</v>
      </c>
      <c r="IQ348" s="24" t="s">
        <v>483</v>
      </c>
      <c r="IR348" s="24" t="s">
        <v>1510</v>
      </c>
      <c r="IS348" s="170" t="s">
        <v>1433</v>
      </c>
      <c r="IT348" s="170"/>
      <c r="IU348" s="170">
        <v>1</v>
      </c>
      <c r="IV348" s="274">
        <v>43668</v>
      </c>
      <c r="IW348" s="170">
        <v>1972</v>
      </c>
      <c r="IX348" s="170">
        <v>2019</v>
      </c>
      <c r="IY348"/>
      <c r="IZ348"/>
      <c r="JA348" s="170">
        <v>47</v>
      </c>
      <c r="JB348" s="170"/>
      <c r="JC348" s="170" t="s">
        <v>1407</v>
      </c>
      <c r="JD348"/>
      <c r="JE348" s="170">
        <v>1</v>
      </c>
      <c r="JF348" s="276" t="s">
        <v>1455</v>
      </c>
      <c r="JG348" s="170"/>
      <c r="JH348" s="170"/>
      <c r="JI348" s="170">
        <v>1</v>
      </c>
      <c r="JJ348"/>
      <c r="JK348"/>
      <c r="JL348"/>
      <c r="JM348" s="279"/>
      <c r="JN348" t="s">
        <v>1411</v>
      </c>
      <c r="JO348" t="s">
        <v>1511</v>
      </c>
      <c r="JP348" t="s">
        <v>1412</v>
      </c>
      <c r="JQ348" t="s">
        <v>1415</v>
      </c>
      <c r="JR348" s="170">
        <v>0</v>
      </c>
      <c r="JS348" s="170">
        <v>0</v>
      </c>
      <c r="JT348" s="170">
        <v>0</v>
      </c>
      <c r="JU348" s="280">
        <v>3</v>
      </c>
      <c r="JV348" s="170">
        <v>0</v>
      </c>
      <c r="JW348" s="170">
        <v>0</v>
      </c>
      <c r="JX348"/>
      <c r="JY348" s="170">
        <v>0</v>
      </c>
      <c r="JZ348" s="170">
        <v>0</v>
      </c>
      <c r="KA348" s="170">
        <v>0</v>
      </c>
      <c r="KB348" s="170">
        <v>0</v>
      </c>
      <c r="KC348" s="170">
        <v>0</v>
      </c>
      <c r="KD348" s="170"/>
      <c r="KE348"/>
    </row>
    <row r="349" spans="1:291" s="4" customFormat="1" x14ac:dyDescent="0.25">
      <c r="A349" s="311"/>
      <c r="B349" s="15" t="s">
        <v>1509</v>
      </c>
      <c r="C349" s="17" t="s">
        <v>481</v>
      </c>
      <c r="D349" s="26" t="s">
        <v>484</v>
      </c>
      <c r="E349" s="88">
        <v>43668</v>
      </c>
      <c r="F349" s="23"/>
      <c r="G349" s="94"/>
      <c r="H349" s="51"/>
      <c r="I349" s="377">
        <v>0</v>
      </c>
      <c r="J349" s="20">
        <v>43858</v>
      </c>
      <c r="K349" s="100">
        <f t="shared" si="24"/>
        <v>6</v>
      </c>
      <c r="L349" s="121">
        <v>2</v>
      </c>
      <c r="M349" s="4" t="s">
        <v>485</v>
      </c>
      <c r="N349" s="19">
        <v>28.4</v>
      </c>
      <c r="O349" s="22"/>
      <c r="P349" s="16">
        <v>3</v>
      </c>
      <c r="Q349" s="11"/>
      <c r="R349" s="11"/>
      <c r="S349" s="11"/>
      <c r="T349" s="145">
        <v>12232</v>
      </c>
      <c r="U349" s="130" t="s">
        <v>1282</v>
      </c>
      <c r="V349" s="130" t="s">
        <v>1283</v>
      </c>
      <c r="W349" s="130" t="s">
        <v>1078</v>
      </c>
      <c r="X349" s="131">
        <v>7254205420</v>
      </c>
      <c r="Y349" s="129">
        <f ca="1">ROUNDDOWN(YEARFRAC(DATE(IF(VALUE(LEFT(X349,2))&lt;VALUE(RIGHT(YEAR(TODAY()),2)),"20","19")&amp;LEFT(X349,2),IF(VALUE(MID(X349,3,1))&gt;4,MID(X349,3,2)-50,MID(X349,3,2)),MID(X349,5,2)),Z349,1),0)</f>
        <v>47</v>
      </c>
      <c r="Z349" s="132">
        <v>43858</v>
      </c>
      <c r="AA349" s="129">
        <v>2</v>
      </c>
      <c r="AB349" s="133">
        <v>3</v>
      </c>
      <c r="AC349" s="182" t="s">
        <v>53</v>
      </c>
      <c r="AD349" s="183" t="s">
        <v>1022</v>
      </c>
      <c r="AE349" s="184" t="s">
        <v>1290</v>
      </c>
      <c r="AF349" s="188">
        <v>8.6</v>
      </c>
      <c r="AG349" s="185">
        <v>5.7</v>
      </c>
      <c r="AH349" s="189">
        <v>84.6</v>
      </c>
      <c r="AI349" s="185">
        <v>1</v>
      </c>
      <c r="AJ349" s="185">
        <v>0.1</v>
      </c>
      <c r="AK349" s="189">
        <v>11.34</v>
      </c>
      <c r="AL349" s="137">
        <v>29.6</v>
      </c>
      <c r="AM349" s="137">
        <v>75.400000000000006</v>
      </c>
      <c r="AN349" s="137">
        <v>62.8</v>
      </c>
      <c r="AO349" s="137">
        <v>37.200000000000003</v>
      </c>
      <c r="AP349" s="137">
        <v>1.6881720430107525</v>
      </c>
      <c r="AQ349" s="137">
        <v>1.32</v>
      </c>
      <c r="AR349" s="155">
        <v>22.5</v>
      </c>
      <c r="AS349" s="137">
        <v>4.68</v>
      </c>
      <c r="AT349" s="137">
        <v>3.21</v>
      </c>
      <c r="AU349" s="155">
        <v>14.5</v>
      </c>
      <c r="AV349" s="155">
        <v>29.1</v>
      </c>
      <c r="AW349" s="137">
        <v>23.6</v>
      </c>
      <c r="AX349" s="137">
        <v>42.8</v>
      </c>
      <c r="AY349" s="137">
        <v>31.5</v>
      </c>
      <c r="AZ349" s="137">
        <v>2.1</v>
      </c>
      <c r="BA349" s="137">
        <v>39.9</v>
      </c>
      <c r="BB349" s="137">
        <v>11</v>
      </c>
      <c r="BC349" s="137">
        <v>62.4</v>
      </c>
      <c r="BD349" s="137">
        <v>0.39</v>
      </c>
      <c r="BE349" s="137">
        <v>15.8</v>
      </c>
      <c r="BF349" s="155">
        <v>63.4</v>
      </c>
      <c r="BG349" s="137">
        <v>26.4</v>
      </c>
      <c r="BH349" s="158">
        <v>1162</v>
      </c>
      <c r="BI349" s="156">
        <v>4.99</v>
      </c>
      <c r="BJ349" s="155">
        <v>17.100000000000001</v>
      </c>
      <c r="BK349" s="155">
        <v>27.1</v>
      </c>
      <c r="BL349" s="137">
        <v>46.6</v>
      </c>
      <c r="BM349" s="139">
        <v>0.02</v>
      </c>
      <c r="BN349" s="137">
        <v>3</v>
      </c>
      <c r="BO349" s="137">
        <v>81.599999999999994</v>
      </c>
      <c r="BP349" s="155">
        <v>12.8</v>
      </c>
      <c r="BQ349" s="137">
        <v>5.09</v>
      </c>
      <c r="BR349" s="160">
        <v>8569</v>
      </c>
      <c r="BS349" s="138">
        <v>3384</v>
      </c>
      <c r="BT349" s="155">
        <v>86.1</v>
      </c>
      <c r="BU349" s="137">
        <v>12.8</v>
      </c>
      <c r="BV349" s="137">
        <v>66.599999999999994</v>
      </c>
      <c r="BW349" s="133">
        <v>1438</v>
      </c>
      <c r="BX349" s="137">
        <v>34.5</v>
      </c>
      <c r="BY349" s="155">
        <v>98.6</v>
      </c>
      <c r="BZ349" s="138">
        <v>2370</v>
      </c>
      <c r="CA349" s="162">
        <v>4305</v>
      </c>
      <c r="CB349" s="137">
        <v>0.37</v>
      </c>
      <c r="CC349" s="137">
        <v>0.18</v>
      </c>
      <c r="CD349" s="186" t="s">
        <v>1275</v>
      </c>
      <c r="CE349" s="186">
        <f>AL349+BN349+BV349+CC349+CB349</f>
        <v>99.75</v>
      </c>
      <c r="CF349" s="186" t="s">
        <v>1275</v>
      </c>
      <c r="CG349" s="186">
        <f>AM349+BI349+BE349+(DC349*100/AL349)+(CC349*100/AL349)</f>
        <v>96.8095945945946</v>
      </c>
      <c r="CH349" s="137" t="s">
        <v>1023</v>
      </c>
      <c r="CI349" s="137"/>
      <c r="CJ349" s="137"/>
      <c r="CK349" s="138"/>
      <c r="CL349" s="137"/>
      <c r="CM349" s="137"/>
      <c r="CN349" s="186" t="s">
        <v>1275</v>
      </c>
      <c r="CO349" s="137"/>
      <c r="CP349" s="137"/>
      <c r="CQ349" s="137"/>
      <c r="CR349" s="137"/>
      <c r="CS349" s="137"/>
      <c r="CT349" s="137"/>
      <c r="CU349" s="137"/>
      <c r="CV349" s="137">
        <v>3.51</v>
      </c>
      <c r="CW349" s="137">
        <v>8.52</v>
      </c>
      <c r="CX349" s="186" t="s">
        <v>1275</v>
      </c>
      <c r="CY349" s="138"/>
      <c r="CZ349" s="137" t="s">
        <v>1023</v>
      </c>
      <c r="DA349" s="137"/>
      <c r="DB349" s="186" t="s">
        <v>1275</v>
      </c>
      <c r="DC349" s="187">
        <v>3.3999999999999998E-3</v>
      </c>
      <c r="DD349" s="133">
        <v>19326</v>
      </c>
      <c r="DE349" s="137">
        <v>32.1</v>
      </c>
      <c r="DF349" s="137">
        <v>26.8</v>
      </c>
      <c r="DG349" s="137">
        <v>0.21</v>
      </c>
      <c r="DH349" s="156">
        <v>0.03</v>
      </c>
      <c r="DI349" s="156"/>
      <c r="DJ349" s="186" t="s">
        <v>1275</v>
      </c>
      <c r="DK349" s="156">
        <v>0</v>
      </c>
      <c r="DL349" s="155">
        <v>63.4</v>
      </c>
      <c r="DM349" s="156">
        <v>36.6</v>
      </c>
      <c r="DN349" s="187">
        <v>0</v>
      </c>
      <c r="DO349" s="137">
        <v>19.8</v>
      </c>
      <c r="DP349" s="137"/>
      <c r="DQ349" s="137"/>
      <c r="DR349" s="133"/>
      <c r="DS349" s="186" t="s">
        <v>1275</v>
      </c>
      <c r="DT349" s="133">
        <v>5328</v>
      </c>
      <c r="DU349" s="133"/>
      <c r="DV349" s="133"/>
      <c r="DW349" s="133"/>
      <c r="DX349" s="186" t="s">
        <v>1275</v>
      </c>
      <c r="DY349" s="138">
        <f>AK349*AN349*AM349*AL349/1000</f>
        <v>1589.40931968</v>
      </c>
      <c r="DZ349" s="138">
        <f>AK349*AM349*AO349*AL349/1000</f>
        <v>941.49724032000017</v>
      </c>
      <c r="EA349" s="137"/>
      <c r="EB349" s="137"/>
      <c r="EC349" s="137"/>
      <c r="ED349" s="137"/>
      <c r="EE349" s="137"/>
      <c r="EF349" s="186" t="s">
        <v>1275</v>
      </c>
      <c r="EG349" s="137" t="s">
        <v>1023</v>
      </c>
      <c r="EH349" s="137" t="s">
        <v>1023</v>
      </c>
      <c r="EI349" s="137" t="s">
        <v>1023</v>
      </c>
      <c r="EJ349" s="137" t="s">
        <v>1023</v>
      </c>
      <c r="EK349" s="137" t="s">
        <v>1023</v>
      </c>
      <c r="EL349" s="137" t="s">
        <v>1023</v>
      </c>
      <c r="EM349" s="137" t="s">
        <v>1023</v>
      </c>
      <c r="EN349" s="137" t="s">
        <v>1023</v>
      </c>
      <c r="EO349" s="137" t="s">
        <v>1023</v>
      </c>
      <c r="EP349" s="137" t="s">
        <v>1023</v>
      </c>
      <c r="EQ349" s="137" t="s">
        <v>1023</v>
      </c>
      <c r="ER349" s="137" t="s">
        <v>1023</v>
      </c>
      <c r="ES349" s="137" t="s">
        <v>1023</v>
      </c>
      <c r="ET349" s="137" t="s">
        <v>1023</v>
      </c>
      <c r="EU349" s="137" t="s">
        <v>1023</v>
      </c>
      <c r="EV349" s="137" t="s">
        <v>1023</v>
      </c>
      <c r="EW349" s="137" t="s">
        <v>1023</v>
      </c>
      <c r="EX349" s="137" t="s">
        <v>1023</v>
      </c>
      <c r="EY349" s="137" t="s">
        <v>1023</v>
      </c>
      <c r="EZ349" s="137" t="s">
        <v>1023</v>
      </c>
      <c r="FA349" s="137" t="s">
        <v>1023</v>
      </c>
      <c r="FB349" s="186" t="s">
        <v>1275</v>
      </c>
      <c r="FC349" s="137"/>
      <c r="FD349" s="137"/>
      <c r="FE349" s="137"/>
      <c r="FF349" s="137"/>
      <c r="FG349" s="137"/>
      <c r="FH349" s="153"/>
      <c r="FI349" s="153"/>
      <c r="FJ349" s="372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 s="5"/>
      <c r="HO349" s="5"/>
      <c r="HP349" s="17"/>
      <c r="HQ349" s="23"/>
      <c r="HR349" s="23"/>
      <c r="HS349" s="23"/>
      <c r="HT349" s="17"/>
      <c r="HU349" s="17"/>
      <c r="HV349" s="24"/>
      <c r="HW349" s="24"/>
      <c r="HX349" s="24"/>
      <c r="HY349" s="24"/>
      <c r="HZ349" s="24"/>
      <c r="IA349" s="24"/>
      <c r="IB349" s="24"/>
      <c r="IC349" s="24"/>
      <c r="ID349" s="24"/>
      <c r="IE349" s="24"/>
      <c r="IF349" s="24"/>
      <c r="IG349" s="24"/>
      <c r="IH349" s="24"/>
      <c r="II349" s="24"/>
      <c r="IJ349" s="24"/>
      <c r="IK349" s="24"/>
      <c r="IL349" s="24"/>
      <c r="IM349" s="24"/>
      <c r="IN349" s="25"/>
      <c r="IO349" s="25"/>
      <c r="IP349" s="294"/>
      <c r="IQ349" s="24"/>
      <c r="IR349" s="24"/>
      <c r="IS349" s="170"/>
      <c r="IT349" s="170"/>
      <c r="IU349" s="170"/>
      <c r="IV349" s="274"/>
      <c r="IW349" s="170"/>
      <c r="IX349" s="170"/>
      <c r="IY349"/>
      <c r="IZ349"/>
      <c r="JA349" s="170"/>
      <c r="JB349" s="170"/>
      <c r="JC349" s="170"/>
      <c r="JD349"/>
      <c r="JE349" s="170"/>
      <c r="JF349" s="276"/>
      <c r="JG349" s="170"/>
      <c r="JH349" s="170"/>
      <c r="JI349" s="170"/>
      <c r="JJ349"/>
      <c r="JK349"/>
      <c r="JL349"/>
      <c r="JM349" s="279"/>
      <c r="JN349"/>
      <c r="JO349"/>
      <c r="JP349"/>
      <c r="JQ349"/>
      <c r="JR349" s="170"/>
      <c r="JS349" s="170"/>
      <c r="JT349" s="170"/>
      <c r="JU349" s="280"/>
      <c r="JV349" s="170"/>
      <c r="JW349" s="170"/>
      <c r="JX349"/>
      <c r="JY349" s="170"/>
      <c r="JZ349" s="170"/>
      <c r="KA349" s="170"/>
      <c r="KB349" s="170"/>
      <c r="KC349" s="170"/>
      <c r="KD349" s="170"/>
      <c r="KE349"/>
    </row>
    <row r="350" spans="1:291" s="4" customFormat="1" x14ac:dyDescent="0.25">
      <c r="A350" s="311"/>
      <c r="B350" s="15" t="s">
        <v>1509</v>
      </c>
      <c r="C350" s="17" t="s">
        <v>481</v>
      </c>
      <c r="D350" s="26" t="s">
        <v>484</v>
      </c>
      <c r="E350" s="88">
        <v>43668</v>
      </c>
      <c r="F350" s="27">
        <v>43860</v>
      </c>
      <c r="G350" s="94">
        <f>DATEDIF(E350, F350, "m")</f>
        <v>6</v>
      </c>
      <c r="H350" s="16">
        <v>1</v>
      </c>
      <c r="I350" s="377">
        <v>0</v>
      </c>
      <c r="J350" s="20">
        <v>43860</v>
      </c>
      <c r="K350" s="100">
        <f t="shared" si="24"/>
        <v>6</v>
      </c>
      <c r="L350" s="121">
        <v>3</v>
      </c>
      <c r="M350" s="4" t="s">
        <v>486</v>
      </c>
      <c r="N350" s="19"/>
      <c r="O350" s="22"/>
      <c r="P350" s="16">
        <v>3</v>
      </c>
      <c r="Q350" s="11">
        <v>1</v>
      </c>
      <c r="R350" s="11"/>
      <c r="S350" s="11">
        <v>10</v>
      </c>
      <c r="T350" s="145"/>
      <c r="U350" s="130"/>
      <c r="V350" s="130"/>
      <c r="W350" s="130"/>
      <c r="X350" s="131"/>
      <c r="Y350" s="129"/>
      <c r="Z350" s="132"/>
      <c r="AA350" s="129"/>
      <c r="AB350" s="133"/>
      <c r="AC350" s="134"/>
      <c r="AD350" s="135"/>
      <c r="AE350" s="136"/>
      <c r="AF350" s="220"/>
      <c r="AG350" s="220"/>
      <c r="AH350" s="220"/>
      <c r="AI350" s="220"/>
      <c r="AJ350" s="220"/>
      <c r="AK350" s="220"/>
      <c r="AL350" s="133"/>
      <c r="AM350" s="137"/>
      <c r="AN350" s="137"/>
      <c r="AO350" s="137"/>
      <c r="AP350" s="137"/>
      <c r="AQ350" s="137"/>
      <c r="AR350" s="137"/>
      <c r="AS350" s="137"/>
      <c r="AT350" s="137"/>
      <c r="AU350" s="137"/>
      <c r="AV350" s="137"/>
      <c r="AW350" s="137"/>
      <c r="AX350" s="137"/>
      <c r="AY350" s="137"/>
      <c r="AZ350" s="137"/>
      <c r="BA350" s="137"/>
      <c r="BB350" s="137"/>
      <c r="BC350" s="137"/>
      <c r="BD350" s="137"/>
      <c r="BE350" s="137"/>
      <c r="BF350" s="137"/>
      <c r="BG350" s="137"/>
      <c r="BH350" s="138"/>
      <c r="BI350" s="137"/>
      <c r="BJ350" s="137"/>
      <c r="BK350" s="137"/>
      <c r="BL350" s="137"/>
      <c r="BM350" s="139"/>
      <c r="BN350" s="137"/>
      <c r="BO350" s="137"/>
      <c r="BP350" s="137"/>
      <c r="BQ350" s="137"/>
      <c r="BR350" s="138"/>
      <c r="BS350" s="138"/>
      <c r="BT350" s="137"/>
      <c r="BU350" s="137"/>
      <c r="BV350" s="137"/>
      <c r="BW350" s="138"/>
      <c r="BX350" s="137"/>
      <c r="BY350" s="137"/>
      <c r="BZ350" s="138"/>
      <c r="CA350" s="138"/>
      <c r="CB350" s="137"/>
      <c r="CC350" s="137"/>
      <c r="CD350" s="186"/>
      <c r="CE350" s="186"/>
      <c r="CF350" s="186"/>
      <c r="CG350" s="186"/>
      <c r="CH350" s="137"/>
      <c r="CI350" s="137"/>
      <c r="CJ350" s="137"/>
      <c r="CK350" s="138"/>
      <c r="CL350" s="137"/>
      <c r="CM350" s="137"/>
      <c r="CN350" s="186"/>
      <c r="CO350" s="137"/>
      <c r="CP350" s="137"/>
      <c r="CQ350" s="137"/>
      <c r="CR350" s="137"/>
      <c r="CS350" s="137"/>
      <c r="CT350" s="137"/>
      <c r="CU350" s="137"/>
      <c r="CV350" s="137"/>
      <c r="CW350" s="137"/>
      <c r="CX350" s="186"/>
      <c r="CY350" s="133"/>
      <c r="CZ350" s="137"/>
      <c r="DA350" s="137"/>
      <c r="DB350" s="186"/>
      <c r="DC350" s="139"/>
      <c r="DD350" s="138"/>
      <c r="DE350" s="137"/>
      <c r="DF350" s="137"/>
      <c r="DG350" s="137"/>
      <c r="DH350" s="137"/>
      <c r="DI350" s="137"/>
      <c r="DJ350" s="186"/>
      <c r="DK350" s="137"/>
      <c r="DL350" s="137"/>
      <c r="DM350" s="137"/>
      <c r="DN350" s="137"/>
      <c r="DO350" s="137"/>
      <c r="DP350" s="137"/>
      <c r="DQ350" s="138"/>
      <c r="DR350" s="133"/>
      <c r="DS350" s="186"/>
      <c r="DT350" s="138"/>
      <c r="DU350" s="138"/>
      <c r="DV350" s="138"/>
      <c r="DW350" s="138"/>
      <c r="DX350" s="186"/>
      <c r="DY350" s="138"/>
      <c r="DZ350" s="138"/>
      <c r="EA350" s="137"/>
      <c r="EB350" s="137"/>
      <c r="EC350" s="137"/>
      <c r="ED350" s="137"/>
      <c r="EE350" s="137"/>
      <c r="EF350" s="186"/>
      <c r="EG350" s="137"/>
      <c r="EH350" s="137"/>
      <c r="EI350" s="137"/>
      <c r="EJ350" s="137"/>
      <c r="EK350" s="137"/>
      <c r="EL350" s="137"/>
      <c r="EM350" s="137"/>
      <c r="EN350" s="137"/>
      <c r="EO350" s="137"/>
      <c r="EP350" s="137"/>
      <c r="EQ350" s="137"/>
      <c r="ER350" s="137"/>
      <c r="ES350" s="137"/>
      <c r="ET350" s="137"/>
      <c r="EU350" s="137"/>
      <c r="EV350" s="137"/>
      <c r="EW350" s="137"/>
      <c r="EX350" s="137"/>
      <c r="EY350" s="137"/>
      <c r="EZ350" s="137"/>
      <c r="FA350" s="137"/>
      <c r="FB350" s="186"/>
      <c r="FC350" s="137"/>
      <c r="FD350" s="137"/>
      <c r="FE350" s="137"/>
      <c r="FF350" s="137"/>
      <c r="FG350" s="137"/>
      <c r="FH350" s="190"/>
      <c r="FI350" s="190"/>
      <c r="FJ350" s="5"/>
      <c r="GZ350" s="371" t="s">
        <v>486</v>
      </c>
      <c r="HA350" s="369" t="s">
        <v>1737</v>
      </c>
      <c r="HB350" s="358">
        <v>0</v>
      </c>
      <c r="HC350" s="356">
        <v>1.56</v>
      </c>
      <c r="HD350" s="356">
        <v>379.39</v>
      </c>
      <c r="HE350" s="356">
        <v>6.08</v>
      </c>
      <c r="HF350" s="356">
        <v>5.57</v>
      </c>
      <c r="HG350" s="356">
        <v>272.72999999999996</v>
      </c>
      <c r="HH350" s="356">
        <v>1.91</v>
      </c>
      <c r="HI350" s="356">
        <v>8.02</v>
      </c>
      <c r="HJ350" s="356">
        <v>2.04</v>
      </c>
      <c r="HK350" s="356">
        <v>17.8</v>
      </c>
      <c r="HL350" s="356">
        <v>2.6</v>
      </c>
      <c r="HM350" s="356">
        <v>5.7600000000000007</v>
      </c>
      <c r="HN350" s="357">
        <v>122.14999999999999</v>
      </c>
      <c r="HO350" s="5" t="s">
        <v>483</v>
      </c>
      <c r="HP350" s="121">
        <v>47</v>
      </c>
      <c r="HQ350" s="27">
        <v>43668</v>
      </c>
      <c r="HR350" s="27"/>
      <c r="HS350" s="27">
        <v>43860</v>
      </c>
      <c r="HT350" s="121">
        <v>6</v>
      </c>
      <c r="HU350" s="121">
        <v>1</v>
      </c>
      <c r="HV350" s="121">
        <v>0</v>
      </c>
      <c r="HW350" s="121">
        <v>0</v>
      </c>
      <c r="HX350" s="121">
        <v>0</v>
      </c>
      <c r="HY350" s="121">
        <v>1</v>
      </c>
      <c r="HZ350" s="121">
        <v>0</v>
      </c>
      <c r="IA350" s="121">
        <v>1</v>
      </c>
      <c r="IC350" s="121">
        <v>0</v>
      </c>
      <c r="ID350" s="121">
        <v>0</v>
      </c>
      <c r="IE350" s="4" t="s">
        <v>69</v>
      </c>
      <c r="IF350" s="121">
        <v>0</v>
      </c>
      <c r="IG350" s="19"/>
      <c r="II350" s="121">
        <v>0</v>
      </c>
      <c r="IJ350" s="4" t="s">
        <v>63</v>
      </c>
      <c r="IN350" s="121">
        <v>0</v>
      </c>
      <c r="IP350" s="294"/>
      <c r="IQ350" s="24"/>
      <c r="IR350" s="24"/>
      <c r="IS350" s="170"/>
      <c r="IT350" s="170"/>
      <c r="IU350" s="170"/>
      <c r="IV350" s="274"/>
      <c r="IW350" s="170"/>
      <c r="IX350" s="170"/>
      <c r="IY350"/>
      <c r="IZ350"/>
      <c r="JA350" s="170"/>
      <c r="JB350" s="170"/>
      <c r="JC350" s="170"/>
      <c r="JD350"/>
      <c r="JE350" s="170"/>
      <c r="JF350" s="276"/>
      <c r="JG350" s="170"/>
      <c r="JH350" s="170"/>
      <c r="JI350" s="170"/>
      <c r="JJ350"/>
      <c r="JK350"/>
      <c r="JL350"/>
      <c r="JM350" s="279"/>
      <c r="JN350"/>
      <c r="JO350"/>
      <c r="JP350"/>
      <c r="JQ350"/>
      <c r="JR350" s="170"/>
      <c r="JS350" s="170"/>
      <c r="JT350" s="170"/>
      <c r="JU350" s="280"/>
      <c r="JV350" s="170"/>
      <c r="JW350" s="170"/>
      <c r="JX350"/>
      <c r="JY350" s="170"/>
      <c r="JZ350" s="170"/>
      <c r="KA350" s="170"/>
      <c r="KB350" s="170"/>
      <c r="KC350" s="170"/>
      <c r="KD350" s="170"/>
      <c r="KE350"/>
    </row>
    <row r="351" spans="1:291" s="4" customFormat="1" x14ac:dyDescent="0.25">
      <c r="A351" s="311"/>
      <c r="B351" s="15" t="s">
        <v>1509</v>
      </c>
      <c r="C351" s="17" t="s">
        <v>487</v>
      </c>
      <c r="D351" s="26" t="s">
        <v>484</v>
      </c>
      <c r="E351" s="88">
        <v>43668</v>
      </c>
      <c r="F351" s="27">
        <v>44056</v>
      </c>
      <c r="G351" s="94">
        <f>DATEDIF(E351, F351, "m")</f>
        <v>12</v>
      </c>
      <c r="H351" s="16">
        <v>1</v>
      </c>
      <c r="I351" s="377">
        <v>0</v>
      </c>
      <c r="J351" s="20">
        <v>44056</v>
      </c>
      <c r="K351" s="100">
        <f t="shared" si="24"/>
        <v>12</v>
      </c>
      <c r="L351" s="121">
        <v>4</v>
      </c>
      <c r="M351" s="4" t="s">
        <v>488</v>
      </c>
      <c r="N351" s="19"/>
      <c r="O351" s="22"/>
      <c r="P351" s="16">
        <v>3</v>
      </c>
      <c r="Q351" s="11">
        <v>2</v>
      </c>
      <c r="R351" s="11"/>
      <c r="S351" s="11">
        <v>10</v>
      </c>
      <c r="T351" s="145">
        <v>13249</v>
      </c>
      <c r="U351" s="130" t="s">
        <v>1282</v>
      </c>
      <c r="V351" s="130" t="s">
        <v>483</v>
      </c>
      <c r="W351" s="130" t="s">
        <v>1078</v>
      </c>
      <c r="X351" s="131">
        <v>7254205420</v>
      </c>
      <c r="Y351" s="129">
        <f ca="1">ROUNDDOWN(YEARFRAC(DATE(IF(VALUE(LEFT(X351,2))&lt;VALUE(RIGHT(YEAR(TODAY()),2)),"20","19")&amp;LEFT(X351,2),IF(VALUE(MID(X351,3,1))&gt;4,MID(X351,3,2)-50,MID(X351,3,2)),MID(X351,5,2)),Z351,1),0)</f>
        <v>48</v>
      </c>
      <c r="Z351" s="132">
        <v>44056</v>
      </c>
      <c r="AA351" s="129">
        <v>3</v>
      </c>
      <c r="AB351" s="133">
        <v>10</v>
      </c>
      <c r="AC351" s="134" t="s">
        <v>53</v>
      </c>
      <c r="AD351" s="135" t="s">
        <v>1022</v>
      </c>
      <c r="AE351" s="136" t="s">
        <v>1320</v>
      </c>
      <c r="AF351" s="185">
        <v>23.5</v>
      </c>
      <c r="AG351" s="185">
        <v>7.5</v>
      </c>
      <c r="AH351" s="185">
        <v>67.400000000000006</v>
      </c>
      <c r="AI351" s="185">
        <v>1.4</v>
      </c>
      <c r="AJ351" s="185">
        <v>0.2</v>
      </c>
      <c r="AK351" s="185">
        <v>6.63</v>
      </c>
      <c r="AL351" s="137">
        <v>40.1</v>
      </c>
      <c r="AM351" s="155">
        <v>86.3</v>
      </c>
      <c r="AN351" s="156">
        <v>21.4</v>
      </c>
      <c r="AO351" s="155">
        <v>78.599999999999994</v>
      </c>
      <c r="AP351" s="156">
        <f>AN351/AO351</f>
        <v>0.27226463104325699</v>
      </c>
      <c r="AQ351" s="137">
        <v>9.11</v>
      </c>
      <c r="AR351" s="137">
        <v>4.4000000000000004</v>
      </c>
      <c r="AS351" s="156">
        <v>1.77</v>
      </c>
      <c r="AT351" s="137">
        <v>18.8</v>
      </c>
      <c r="AU351" s="155">
        <v>17.600000000000001</v>
      </c>
      <c r="AV351" s="137">
        <v>15.3</v>
      </c>
      <c r="AW351" s="137">
        <v>23</v>
      </c>
      <c r="AX351" s="137">
        <v>41.3</v>
      </c>
      <c r="AY351" s="137">
        <v>32.6</v>
      </c>
      <c r="AZ351" s="137">
        <v>3.17</v>
      </c>
      <c r="BA351" s="137">
        <v>28.4</v>
      </c>
      <c r="BB351" s="137">
        <v>8.67</v>
      </c>
      <c r="BC351" s="137">
        <v>48.1</v>
      </c>
      <c r="BD351" s="137">
        <v>0.66</v>
      </c>
      <c r="BE351" s="156">
        <v>3.06</v>
      </c>
      <c r="BF351" s="137">
        <f>DL351+DN351</f>
        <v>52.3</v>
      </c>
      <c r="BG351" s="137">
        <v>25.2</v>
      </c>
      <c r="BH351" s="138">
        <v>2565</v>
      </c>
      <c r="BI351" s="137">
        <v>9.6199999999999992</v>
      </c>
      <c r="BJ351" s="137">
        <v>6.92</v>
      </c>
      <c r="BK351" s="137">
        <v>12.8</v>
      </c>
      <c r="BL351" s="155">
        <v>97.3</v>
      </c>
      <c r="BM351" s="139">
        <v>0.02</v>
      </c>
      <c r="BN351" s="137">
        <v>11.1</v>
      </c>
      <c r="BO351" s="137">
        <v>85</v>
      </c>
      <c r="BP351" s="137">
        <v>8.35</v>
      </c>
      <c r="BQ351" s="137">
        <v>6.62</v>
      </c>
      <c r="BR351" s="133">
        <v>4425</v>
      </c>
      <c r="BS351" s="138">
        <f>CY351/9</f>
        <v>2303.2222222222222</v>
      </c>
      <c r="BT351" s="137">
        <v>64.2</v>
      </c>
      <c r="BU351" s="137">
        <v>14.9</v>
      </c>
      <c r="BV351" s="137">
        <v>45.9</v>
      </c>
      <c r="BW351" s="162">
        <v>908</v>
      </c>
      <c r="BX351" s="137">
        <v>52.5</v>
      </c>
      <c r="BY351" s="155">
        <v>87.4</v>
      </c>
      <c r="BZ351" s="133">
        <v>2701</v>
      </c>
      <c r="CA351" s="133">
        <v>6840</v>
      </c>
      <c r="CB351" s="137">
        <v>1.78</v>
      </c>
      <c r="CC351" s="137">
        <v>0.27</v>
      </c>
      <c r="CD351" s="186" t="s">
        <v>1275</v>
      </c>
      <c r="CE351" s="186">
        <f>AL351+BN351+BV351+CC351+CB351</f>
        <v>99.149999999999991</v>
      </c>
      <c r="CF351" s="186" t="s">
        <v>1275</v>
      </c>
      <c r="CG351" s="186">
        <f>AM351+BI351+BE351+(DC351*100/AL351)+(CC351*100/AL351)</f>
        <v>99.890224438902749</v>
      </c>
      <c r="CH351" s="137">
        <v>2.87</v>
      </c>
      <c r="CI351" s="137">
        <f>CH351*100/AM351</f>
        <v>3.3256083429895713</v>
      </c>
      <c r="CJ351" s="137"/>
      <c r="CK351" s="138"/>
      <c r="CL351" s="137"/>
      <c r="CM351" s="137"/>
      <c r="CN351" s="186" t="s">
        <v>1275</v>
      </c>
      <c r="CO351" s="137">
        <v>0.51</v>
      </c>
      <c r="CP351" s="137">
        <v>2.23</v>
      </c>
      <c r="CQ351" s="155">
        <v>34.700000000000003</v>
      </c>
      <c r="CR351" s="156">
        <v>29.6</v>
      </c>
      <c r="CS351" s="137">
        <v>15.9</v>
      </c>
      <c r="CT351" s="137">
        <v>19.8</v>
      </c>
      <c r="CU351" s="155">
        <v>73.400000000000006</v>
      </c>
      <c r="CV351" s="137">
        <v>1.36</v>
      </c>
      <c r="CW351" s="137"/>
      <c r="CX351" s="186" t="s">
        <v>1275</v>
      </c>
      <c r="CY351" s="133">
        <v>20729</v>
      </c>
      <c r="CZ351" s="137">
        <v>2.78</v>
      </c>
      <c r="DA351" s="137"/>
      <c r="DB351" s="186" t="s">
        <v>1275</v>
      </c>
      <c r="DC351" s="139">
        <v>9.5000000000000001E-2</v>
      </c>
      <c r="DD351" s="133">
        <v>30613</v>
      </c>
      <c r="DE351" s="137">
        <v>33.299999999999997</v>
      </c>
      <c r="DF351" s="156">
        <v>9.6</v>
      </c>
      <c r="DG351" s="137">
        <v>0.87</v>
      </c>
      <c r="DH351" s="137">
        <f>DG351-CC351</f>
        <v>0.6</v>
      </c>
      <c r="DI351" s="137"/>
      <c r="DJ351" s="186" t="s">
        <v>1275</v>
      </c>
      <c r="DK351" s="156">
        <v>0</v>
      </c>
      <c r="DL351" s="137">
        <v>52.3</v>
      </c>
      <c r="DM351" s="137">
        <v>47.7</v>
      </c>
      <c r="DN351" s="187">
        <v>0</v>
      </c>
      <c r="DO351" s="156">
        <v>12.4</v>
      </c>
      <c r="DP351" s="133">
        <v>100</v>
      </c>
      <c r="DQ351" s="160">
        <v>2077</v>
      </c>
      <c r="DR351" s="133"/>
      <c r="DS351" s="186" t="s">
        <v>1275</v>
      </c>
      <c r="DT351" s="160">
        <f>DU351*5</f>
        <v>8555</v>
      </c>
      <c r="DU351" s="133">
        <v>1711</v>
      </c>
      <c r="DV351" s="133">
        <v>563</v>
      </c>
      <c r="DW351" s="160">
        <v>370</v>
      </c>
      <c r="DX351" s="186" t="s">
        <v>1275</v>
      </c>
      <c r="DY351" s="138">
        <f>AK351*AN351*AM351*AL351/1000</f>
        <v>491.00110565999989</v>
      </c>
      <c r="DZ351" s="138">
        <f>AK351*AM351*AO351*AL351/1000</f>
        <v>1803.3965843400001</v>
      </c>
      <c r="EA351" s="137"/>
      <c r="EB351" s="137"/>
      <c r="EC351" s="137"/>
      <c r="ED351" s="137"/>
      <c r="EE351" s="137"/>
      <c r="EF351" s="186" t="s">
        <v>1275</v>
      </c>
      <c r="EG351" s="137" t="s">
        <v>1023</v>
      </c>
      <c r="EH351" s="137" t="s">
        <v>1023</v>
      </c>
      <c r="EI351" s="137" t="s">
        <v>1023</v>
      </c>
      <c r="EJ351" s="137" t="s">
        <v>1023</v>
      </c>
      <c r="EK351" s="137" t="s">
        <v>1023</v>
      </c>
      <c r="EL351" s="137" t="s">
        <v>1023</v>
      </c>
      <c r="EM351" s="137" t="s">
        <v>1023</v>
      </c>
      <c r="EN351" s="137" t="s">
        <v>1023</v>
      </c>
      <c r="EO351" s="137" t="s">
        <v>1023</v>
      </c>
      <c r="EP351" s="137" t="s">
        <v>1023</v>
      </c>
      <c r="EQ351" s="137" t="s">
        <v>1023</v>
      </c>
      <c r="ER351" s="137" t="s">
        <v>1023</v>
      </c>
      <c r="ES351" s="137" t="s">
        <v>1023</v>
      </c>
      <c r="ET351" s="137" t="s">
        <v>1023</v>
      </c>
      <c r="EU351" s="137" t="s">
        <v>1023</v>
      </c>
      <c r="EV351" s="137" t="s">
        <v>1023</v>
      </c>
      <c r="EW351" s="137" t="s">
        <v>1023</v>
      </c>
      <c r="EX351" s="137" t="s">
        <v>1023</v>
      </c>
      <c r="EY351" s="137" t="s">
        <v>1023</v>
      </c>
      <c r="EZ351" s="137" t="s">
        <v>1023</v>
      </c>
      <c r="FA351" s="137" t="s">
        <v>1023</v>
      </c>
      <c r="FB351" s="186" t="s">
        <v>1275</v>
      </c>
      <c r="FC351" s="137"/>
      <c r="FD351" s="137"/>
      <c r="FE351" s="137"/>
      <c r="FF351" s="137"/>
      <c r="FG351" s="137"/>
      <c r="FH351" s="153"/>
      <c r="FI351" s="153"/>
      <c r="FJ351" s="372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 s="371" t="s">
        <v>488</v>
      </c>
      <c r="HA351" s="369" t="s">
        <v>1738</v>
      </c>
      <c r="HB351" s="358">
        <v>0</v>
      </c>
      <c r="HC351" s="356">
        <v>1.81</v>
      </c>
      <c r="HD351" s="356">
        <v>283.39</v>
      </c>
      <c r="HE351" s="356">
        <v>6.66</v>
      </c>
      <c r="HF351" s="356">
        <v>5.8999999999999995</v>
      </c>
      <c r="HG351" s="356">
        <v>328.39000000000004</v>
      </c>
      <c r="HH351" s="356">
        <v>1.65</v>
      </c>
      <c r="HI351" s="356">
        <v>4.9399999999999995</v>
      </c>
      <c r="HJ351" s="356">
        <v>1.3</v>
      </c>
      <c r="HK351" s="356">
        <v>5.8100000000000005</v>
      </c>
      <c r="HL351" s="356">
        <v>1.5299999999999998</v>
      </c>
      <c r="HM351" s="356">
        <v>4.97</v>
      </c>
      <c r="HN351" s="357">
        <v>24.729999999999997</v>
      </c>
      <c r="HO351" s="5" t="s">
        <v>483</v>
      </c>
      <c r="HP351" s="121">
        <v>47</v>
      </c>
      <c r="HQ351" s="27">
        <v>43668</v>
      </c>
      <c r="HR351" s="27"/>
      <c r="HS351" s="27">
        <v>44056</v>
      </c>
      <c r="HT351" s="121">
        <v>12</v>
      </c>
      <c r="HU351" s="121">
        <v>1</v>
      </c>
      <c r="HV351" s="121">
        <v>0</v>
      </c>
      <c r="HW351" s="121">
        <v>0</v>
      </c>
      <c r="HX351" s="121">
        <v>0</v>
      </c>
      <c r="HY351" s="121">
        <v>1</v>
      </c>
      <c r="HZ351" s="121">
        <v>0</v>
      </c>
      <c r="IA351" s="121">
        <v>0</v>
      </c>
      <c r="IB351" s="121">
        <v>0</v>
      </c>
      <c r="IC351" s="121">
        <v>0</v>
      </c>
      <c r="ID351" s="121">
        <v>0</v>
      </c>
      <c r="IE351" s="4" t="s">
        <v>83</v>
      </c>
      <c r="IF351" s="121">
        <v>0</v>
      </c>
      <c r="IG351" s="19"/>
      <c r="II351" s="121">
        <v>0</v>
      </c>
      <c r="IJ351" s="4" t="s">
        <v>63</v>
      </c>
      <c r="IN351" s="121">
        <v>0</v>
      </c>
      <c r="IP351" s="294"/>
      <c r="IQ351" s="24"/>
      <c r="IR351" s="24"/>
      <c r="IS351" s="170"/>
      <c r="IT351" s="170"/>
      <c r="IU351" s="170"/>
      <c r="IV351" s="274"/>
      <c r="IW351" s="170"/>
      <c r="IX351" s="170"/>
      <c r="IY351"/>
      <c r="IZ351"/>
      <c r="JA351" s="170"/>
      <c r="JB351" s="170"/>
      <c r="JC351" s="170"/>
      <c r="JD351"/>
      <c r="JE351" s="170"/>
      <c r="JF351" s="276"/>
      <c r="JG351" s="170"/>
      <c r="JH351" s="170"/>
      <c r="JI351" s="170"/>
      <c r="JJ351"/>
      <c r="JK351"/>
      <c r="JL351"/>
      <c r="JM351" s="279"/>
      <c r="JN351"/>
      <c r="JO351"/>
      <c r="JP351"/>
      <c r="JQ351"/>
      <c r="JR351" s="170"/>
      <c r="JS351" s="170"/>
      <c r="JT351" s="170"/>
      <c r="JU351" s="280"/>
      <c r="JV351" s="170"/>
      <c r="JW351" s="170"/>
      <c r="JX351"/>
      <c r="JY351" s="170"/>
      <c r="JZ351" s="170"/>
      <c r="KA351" s="170"/>
      <c r="KB351" s="170"/>
      <c r="KC351" s="170"/>
      <c r="KD351" s="170"/>
      <c r="KE351"/>
    </row>
    <row r="352" spans="1:291" s="4" customFormat="1" x14ac:dyDescent="0.25">
      <c r="A352" s="311"/>
      <c r="B352" s="15" t="s">
        <v>1509</v>
      </c>
      <c r="C352" s="17" t="s">
        <v>487</v>
      </c>
      <c r="D352" s="26" t="s">
        <v>484</v>
      </c>
      <c r="E352" s="88">
        <v>43668</v>
      </c>
      <c r="F352" s="23"/>
      <c r="G352" s="94"/>
      <c r="H352" s="51"/>
      <c r="I352" s="377">
        <v>0</v>
      </c>
      <c r="J352" s="20">
        <v>44123</v>
      </c>
      <c r="K352" s="100">
        <f t="shared" si="24"/>
        <v>14</v>
      </c>
      <c r="L352" s="121">
        <v>5</v>
      </c>
      <c r="M352" s="4" t="s">
        <v>489</v>
      </c>
      <c r="N352" s="19" t="s">
        <v>490</v>
      </c>
      <c r="O352" s="22"/>
      <c r="P352" s="16">
        <v>3</v>
      </c>
      <c r="Q352" s="11"/>
      <c r="R352" s="11"/>
      <c r="S352" s="11"/>
      <c r="T352" s="145">
        <v>13610</v>
      </c>
      <c r="U352" s="130" t="s">
        <v>1282</v>
      </c>
      <c r="V352" s="130" t="s">
        <v>483</v>
      </c>
      <c r="W352" s="130" t="s">
        <v>1078</v>
      </c>
      <c r="X352" s="131">
        <v>7254205420</v>
      </c>
      <c r="Y352" s="129">
        <f ca="1">ROUNDDOWN(YEARFRAC(DATE(IF(VALUE(LEFT(X352,2))&lt;VALUE(RIGHT(YEAR(TODAY()),2)),"20","19")&amp;LEFT(X352,2),IF(VALUE(MID(X352,3,1))&gt;4,MID(X352,3,2)-50,MID(X352,3,2)),MID(X352,5,2)),Z352,1),0)</f>
        <v>48</v>
      </c>
      <c r="Z352" s="132">
        <v>44123</v>
      </c>
      <c r="AA352" s="129">
        <v>4</v>
      </c>
      <c r="AB352" s="133">
        <v>12</v>
      </c>
      <c r="AC352" s="134" t="s">
        <v>53</v>
      </c>
      <c r="AD352" s="135" t="s">
        <v>1022</v>
      </c>
      <c r="AE352" s="136" t="s">
        <v>1320</v>
      </c>
      <c r="AF352" s="200">
        <v>20</v>
      </c>
      <c r="AG352" s="200">
        <v>9.1999999999999993</v>
      </c>
      <c r="AH352" s="200">
        <v>68.900000000000006</v>
      </c>
      <c r="AI352" s="200">
        <v>1.7</v>
      </c>
      <c r="AJ352" s="200">
        <v>0.2</v>
      </c>
      <c r="AK352" s="200">
        <v>5.9</v>
      </c>
      <c r="AL352" s="137">
        <v>25.1</v>
      </c>
      <c r="AM352" s="155">
        <v>86.9</v>
      </c>
      <c r="AN352" s="156">
        <v>36.4</v>
      </c>
      <c r="AO352" s="155">
        <v>63.6</v>
      </c>
      <c r="AP352" s="156">
        <f>AN352/AO352</f>
        <v>0.57232704402515722</v>
      </c>
      <c r="AQ352" s="137">
        <v>3.87</v>
      </c>
      <c r="AR352" s="137">
        <v>2.86</v>
      </c>
      <c r="AS352" s="156">
        <v>2.06</v>
      </c>
      <c r="AT352" s="137">
        <v>17.7</v>
      </c>
      <c r="AU352" s="155">
        <v>12.6</v>
      </c>
      <c r="AV352" s="137">
        <v>13.9</v>
      </c>
      <c r="AW352" s="137">
        <v>15.8</v>
      </c>
      <c r="AX352" s="155">
        <v>55.9</v>
      </c>
      <c r="AY352" s="137">
        <v>27.7</v>
      </c>
      <c r="AZ352" s="137">
        <v>0.55000000000000004</v>
      </c>
      <c r="BA352" s="137">
        <v>22.9</v>
      </c>
      <c r="BB352" s="137">
        <v>11.8</v>
      </c>
      <c r="BC352" s="137">
        <v>53.9</v>
      </c>
      <c r="BD352" s="155">
        <v>3.22</v>
      </c>
      <c r="BE352" s="156">
        <v>3.84</v>
      </c>
      <c r="BF352" s="155">
        <f>DL352+DN352</f>
        <v>58.6</v>
      </c>
      <c r="BG352" s="137">
        <v>27.6</v>
      </c>
      <c r="BH352" s="133">
        <v>1903</v>
      </c>
      <c r="BI352" s="137">
        <v>8.0500000000000007</v>
      </c>
      <c r="BJ352" s="137">
        <v>7.79</v>
      </c>
      <c r="BK352" s="137">
        <v>9.06</v>
      </c>
      <c r="BL352" s="137">
        <v>74.400000000000006</v>
      </c>
      <c r="BM352" s="139">
        <v>2.1999999999999999E-2</v>
      </c>
      <c r="BN352" s="137">
        <v>9.9</v>
      </c>
      <c r="BO352" s="137">
        <v>86.61</v>
      </c>
      <c r="BP352" s="137">
        <v>8.31</v>
      </c>
      <c r="BQ352" s="137">
        <v>5.1100000000000003</v>
      </c>
      <c r="BR352" s="159">
        <v>6018</v>
      </c>
      <c r="BS352" s="138">
        <f>CY352/9</f>
        <v>2816.1111111111113</v>
      </c>
      <c r="BT352" s="137">
        <v>69.3</v>
      </c>
      <c r="BU352" s="137">
        <v>19.5</v>
      </c>
      <c r="BV352" s="137">
        <v>62.5</v>
      </c>
      <c r="BW352" s="158">
        <v>784</v>
      </c>
      <c r="BX352" s="137">
        <v>41.9</v>
      </c>
      <c r="BY352" s="155">
        <v>89.4</v>
      </c>
      <c r="BZ352" s="133">
        <v>3333</v>
      </c>
      <c r="CA352" s="133">
        <v>7404</v>
      </c>
      <c r="CB352" s="137">
        <v>1.59</v>
      </c>
      <c r="CC352" s="137">
        <v>0.32</v>
      </c>
      <c r="CD352" s="186" t="s">
        <v>1275</v>
      </c>
      <c r="CE352" s="186">
        <f>AL352+BN352+BV352+CC352+CB352</f>
        <v>99.41</v>
      </c>
      <c r="CF352" s="186" t="s">
        <v>1275</v>
      </c>
      <c r="CG352" s="186">
        <f>AM352+BI352+BE352+(DC352*100/AL352)+(CC352*100/AL352)</f>
        <v>100.50314741035857</v>
      </c>
      <c r="CH352" s="137">
        <v>4.45</v>
      </c>
      <c r="CI352" s="137">
        <f>CH352*100/AM352</f>
        <v>5.1208285385500574</v>
      </c>
      <c r="CJ352" s="156">
        <v>3.66</v>
      </c>
      <c r="CK352" s="158">
        <f>CJ352*BI352*AL352*AK352/1000</f>
        <v>4.3631756700000004</v>
      </c>
      <c r="CL352" s="137">
        <v>0.44</v>
      </c>
      <c r="CM352" s="137">
        <v>17.899999999999999</v>
      </c>
      <c r="CN352" s="186" t="s">
        <v>1275</v>
      </c>
      <c r="CO352" s="137">
        <v>0.36</v>
      </c>
      <c r="CP352" s="137">
        <v>2.2000000000000002</v>
      </c>
      <c r="CQ352" s="155">
        <v>31.6</v>
      </c>
      <c r="CR352" s="156">
        <v>30.8</v>
      </c>
      <c r="CS352" s="137">
        <v>17.2</v>
      </c>
      <c r="CT352" s="137">
        <v>20.399999999999999</v>
      </c>
      <c r="CU352" s="155">
        <v>72.599999999999994</v>
      </c>
      <c r="CV352" s="156">
        <v>0</v>
      </c>
      <c r="CW352" s="137"/>
      <c r="CX352" s="186" t="s">
        <v>1275</v>
      </c>
      <c r="CY352" s="133">
        <v>25345</v>
      </c>
      <c r="CZ352" s="137">
        <v>2.09</v>
      </c>
      <c r="DA352" s="137">
        <v>22.7</v>
      </c>
      <c r="DB352" s="186" t="s">
        <v>1275</v>
      </c>
      <c r="DC352" s="139">
        <v>0.11</v>
      </c>
      <c r="DD352" s="133">
        <v>15807</v>
      </c>
      <c r="DE352" s="155">
        <v>52.2</v>
      </c>
      <c r="DF352" s="156">
        <v>11.9</v>
      </c>
      <c r="DG352" s="137">
        <v>1.98</v>
      </c>
      <c r="DH352" s="137">
        <f>DG352-CC352</f>
        <v>1.66</v>
      </c>
      <c r="DI352" s="137"/>
      <c r="DJ352" s="186" t="s">
        <v>1275</v>
      </c>
      <c r="DK352" s="156">
        <v>0</v>
      </c>
      <c r="DL352" s="155">
        <v>58.6</v>
      </c>
      <c r="DM352" s="156">
        <v>41.4</v>
      </c>
      <c r="DN352" s="187">
        <v>0</v>
      </c>
      <c r="DO352" s="156">
        <v>12.1</v>
      </c>
      <c r="DP352" s="137">
        <v>97.4</v>
      </c>
      <c r="DQ352" s="133">
        <v>1629</v>
      </c>
      <c r="DR352" s="133"/>
      <c r="DS352" s="186" t="s">
        <v>1275</v>
      </c>
      <c r="DT352" s="133">
        <f>DU352*5</f>
        <v>5720</v>
      </c>
      <c r="DU352" s="133">
        <v>1144</v>
      </c>
      <c r="DV352" s="133">
        <v>908</v>
      </c>
      <c r="DW352" s="159">
        <v>421</v>
      </c>
      <c r="DX352" s="186" t="s">
        <v>1275</v>
      </c>
      <c r="DY352" s="138">
        <f>AK352*AN352*AM352*AL352/1000</f>
        <v>468.43236440000004</v>
      </c>
      <c r="DZ352" s="138">
        <f>AK352*AM352*AO352*AL352/1000</f>
        <v>818.46973560000015</v>
      </c>
      <c r="EA352" s="137"/>
      <c r="EB352" s="137"/>
      <c r="EC352" s="137"/>
      <c r="ED352" s="137"/>
      <c r="EE352" s="137"/>
      <c r="EF352" s="186" t="s">
        <v>1275</v>
      </c>
      <c r="EG352" s="137" t="s">
        <v>1023</v>
      </c>
      <c r="EH352" s="137" t="s">
        <v>1023</v>
      </c>
      <c r="EI352" s="137" t="s">
        <v>1023</v>
      </c>
      <c r="EJ352" s="137" t="s">
        <v>1023</v>
      </c>
      <c r="EK352" s="137" t="s">
        <v>1023</v>
      </c>
      <c r="EL352" s="137" t="s">
        <v>1023</v>
      </c>
      <c r="EM352" s="137" t="s">
        <v>1023</v>
      </c>
      <c r="EN352" s="137" t="s">
        <v>1023</v>
      </c>
      <c r="EO352" s="137" t="s">
        <v>1023</v>
      </c>
      <c r="EP352" s="137" t="s">
        <v>1023</v>
      </c>
      <c r="EQ352" s="137" t="s">
        <v>1023</v>
      </c>
      <c r="ER352" s="137" t="s">
        <v>1023</v>
      </c>
      <c r="ES352" s="137" t="s">
        <v>1023</v>
      </c>
      <c r="ET352" s="137" t="s">
        <v>1023</v>
      </c>
      <c r="EU352" s="137" t="s">
        <v>1023</v>
      </c>
      <c r="EV352" s="137" t="s">
        <v>1023</v>
      </c>
      <c r="EW352" s="137" t="s">
        <v>1023</v>
      </c>
      <c r="EX352" s="137" t="s">
        <v>1023</v>
      </c>
      <c r="EY352" s="137" t="s">
        <v>1023</v>
      </c>
      <c r="EZ352" s="137" t="s">
        <v>1023</v>
      </c>
      <c r="FA352" s="137" t="s">
        <v>1023</v>
      </c>
      <c r="FB352" s="186" t="s">
        <v>1275</v>
      </c>
      <c r="FC352" s="137"/>
      <c r="FD352" s="137"/>
      <c r="FE352" s="137"/>
      <c r="FF352" s="137"/>
      <c r="FG352" s="137"/>
      <c r="FH352" s="190"/>
      <c r="FI352" s="190"/>
      <c r="FJ352" s="37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 s="5"/>
      <c r="HO352" s="5"/>
      <c r="HP352" s="17"/>
      <c r="HQ352" s="23"/>
      <c r="HR352" s="23"/>
      <c r="HS352" s="23"/>
      <c r="HT352" s="17"/>
      <c r="HU352" s="17"/>
      <c r="HV352" s="24"/>
      <c r="HW352" s="24"/>
      <c r="HX352" s="24"/>
      <c r="HY352" s="24"/>
      <c r="HZ352" s="24"/>
      <c r="IA352" s="24"/>
      <c r="IB352" s="24"/>
      <c r="IC352" s="24"/>
      <c r="ID352" s="24"/>
      <c r="IE352" s="24"/>
      <c r="IF352" s="24"/>
      <c r="IG352" s="24"/>
      <c r="IH352" s="24"/>
      <c r="II352" s="24"/>
      <c r="IJ352" s="24"/>
      <c r="IK352" s="24"/>
      <c r="IL352" s="24"/>
      <c r="IM352" s="24"/>
      <c r="IN352" s="25"/>
      <c r="IO352" s="25"/>
      <c r="IP352" s="294"/>
      <c r="IQ352" s="24"/>
      <c r="IR352" s="24"/>
      <c r="IS352" s="170"/>
      <c r="IT352" s="170"/>
      <c r="IU352" s="170"/>
      <c r="IV352" s="274"/>
      <c r="IW352" s="170"/>
      <c r="IX352" s="170"/>
      <c r="IY352"/>
      <c r="IZ352"/>
      <c r="JA352" s="170"/>
      <c r="JB352" s="170"/>
      <c r="JC352" s="170"/>
      <c r="JD352"/>
      <c r="JE352" s="170"/>
      <c r="JF352" s="276"/>
      <c r="JG352" s="170"/>
      <c r="JH352" s="170"/>
      <c r="JI352" s="170"/>
      <c r="JJ352"/>
      <c r="JK352"/>
      <c r="JL352"/>
      <c r="JM352" s="279"/>
      <c r="JN352"/>
      <c r="JO352"/>
      <c r="JP352"/>
      <c r="JQ352"/>
      <c r="JR352" s="170"/>
      <c r="JS352" s="170"/>
      <c r="JT352" s="170"/>
      <c r="JU352" s="280"/>
      <c r="JV352" s="170"/>
      <c r="JW352" s="170"/>
      <c r="JX352"/>
      <c r="JY352" s="170"/>
      <c r="JZ352" s="170"/>
      <c r="KA352" s="170"/>
      <c r="KB352" s="170"/>
      <c r="KC352" s="170"/>
      <c r="KD352" s="170"/>
      <c r="KE352"/>
    </row>
    <row r="353" spans="1:291" s="4" customFormat="1" x14ac:dyDescent="0.25">
      <c r="A353" s="311"/>
      <c r="B353" s="15" t="s">
        <v>1509</v>
      </c>
      <c r="C353" s="17" t="s">
        <v>487</v>
      </c>
      <c r="D353" s="26" t="s">
        <v>484</v>
      </c>
      <c r="E353" s="88">
        <v>43668</v>
      </c>
      <c r="F353" s="23"/>
      <c r="G353" s="94"/>
      <c r="H353" s="51"/>
      <c r="I353" s="377">
        <v>0</v>
      </c>
      <c r="J353" s="20">
        <v>44131</v>
      </c>
      <c r="K353" s="100">
        <f t="shared" si="24"/>
        <v>15</v>
      </c>
      <c r="L353" s="121">
        <v>6</v>
      </c>
      <c r="M353" s="4" t="s">
        <v>491</v>
      </c>
      <c r="N353" s="19">
        <v>1285</v>
      </c>
      <c r="O353" s="22"/>
      <c r="P353" s="16">
        <v>3</v>
      </c>
      <c r="Q353" s="11"/>
      <c r="R353" s="11"/>
      <c r="S353" s="11"/>
      <c r="T353" s="145">
        <v>13651</v>
      </c>
      <c r="U353" s="130" t="s">
        <v>1282</v>
      </c>
      <c r="V353" s="130" t="s">
        <v>483</v>
      </c>
      <c r="W353" s="130" t="s">
        <v>1078</v>
      </c>
      <c r="X353" s="131">
        <v>7254205420</v>
      </c>
      <c r="Y353" s="129">
        <f ca="1">ROUNDDOWN(YEARFRAC(DATE(IF(VALUE(LEFT(X353,2))&lt;VALUE(RIGHT(YEAR(TODAY()),2)),"20","19")&amp;LEFT(X353,2),IF(VALUE(MID(X353,3,1))&gt;4,MID(X353,3,2)-50,MID(X353,3,2)),MID(X353,5,2)),Z353,1),0)</f>
        <v>48</v>
      </c>
      <c r="Z353" s="132">
        <v>44131</v>
      </c>
      <c r="AA353" s="129">
        <v>5</v>
      </c>
      <c r="AB353" s="133">
        <v>12</v>
      </c>
      <c r="AC353" s="134" t="s">
        <v>53</v>
      </c>
      <c r="AD353" s="135" t="s">
        <v>1022</v>
      </c>
      <c r="AE353" s="136" t="s">
        <v>1320</v>
      </c>
      <c r="AF353" s="200">
        <v>17.5</v>
      </c>
      <c r="AG353" s="200">
        <v>8.4</v>
      </c>
      <c r="AH353" s="200">
        <v>71.2</v>
      </c>
      <c r="AI353" s="200">
        <v>2.6</v>
      </c>
      <c r="AJ353" s="200">
        <v>0.3</v>
      </c>
      <c r="AK353" s="200">
        <v>6.07</v>
      </c>
      <c r="AL353" s="137">
        <v>20.3</v>
      </c>
      <c r="AM353" s="155">
        <v>84</v>
      </c>
      <c r="AN353" s="156">
        <v>36.299999999999997</v>
      </c>
      <c r="AO353" s="155">
        <v>63.5</v>
      </c>
      <c r="AP353" s="156">
        <f>AN353/AO353</f>
        <v>0.57165354330708662</v>
      </c>
      <c r="AQ353" s="137">
        <v>4.5599999999999996</v>
      </c>
      <c r="AR353" s="137">
        <v>6.1</v>
      </c>
      <c r="AS353" s="137">
        <v>3.06</v>
      </c>
      <c r="AT353" s="155">
        <v>21.2</v>
      </c>
      <c r="AU353" s="155">
        <v>14.8</v>
      </c>
      <c r="AV353" s="137">
        <v>16.3</v>
      </c>
      <c r="AW353" s="137">
        <v>21.2</v>
      </c>
      <c r="AX353" s="155">
        <v>55</v>
      </c>
      <c r="AY353" s="137">
        <v>23.3</v>
      </c>
      <c r="AZ353" s="137">
        <v>0.49</v>
      </c>
      <c r="BA353" s="137">
        <v>34.6</v>
      </c>
      <c r="BB353" s="137">
        <v>13.3</v>
      </c>
      <c r="BC353" s="137">
        <v>47.4</v>
      </c>
      <c r="BD353" s="137">
        <v>0.19</v>
      </c>
      <c r="BE353" s="156">
        <v>4.08</v>
      </c>
      <c r="BF353" s="155">
        <f>DL353+DN353</f>
        <v>56.86</v>
      </c>
      <c r="BG353" s="137">
        <v>25</v>
      </c>
      <c r="BH353" s="138">
        <v>2098</v>
      </c>
      <c r="BI353" s="137">
        <v>8.66</v>
      </c>
      <c r="BJ353" s="137">
        <v>14.4</v>
      </c>
      <c r="BK353" s="137">
        <v>12.3</v>
      </c>
      <c r="BL353" s="137">
        <v>74.900000000000006</v>
      </c>
      <c r="BM353" s="139">
        <v>0.02</v>
      </c>
      <c r="BN353" s="137">
        <v>8.8000000000000007</v>
      </c>
      <c r="BO353" s="137">
        <v>84.41</v>
      </c>
      <c r="BP353" s="137">
        <v>9.9</v>
      </c>
      <c r="BQ353" s="137">
        <v>5.67</v>
      </c>
      <c r="BR353" s="159">
        <v>8491</v>
      </c>
      <c r="BS353" s="159">
        <f>CY353/9</f>
        <v>4287.4444444444443</v>
      </c>
      <c r="BT353" s="155">
        <v>89.4</v>
      </c>
      <c r="BU353" s="137">
        <v>16</v>
      </c>
      <c r="BV353" s="137">
        <v>66.900000000000006</v>
      </c>
      <c r="BW353" s="138">
        <v>1469</v>
      </c>
      <c r="BX353" s="155">
        <v>60.7</v>
      </c>
      <c r="BY353" s="155">
        <v>97.1</v>
      </c>
      <c r="BZ353" s="138">
        <v>2377</v>
      </c>
      <c r="CA353" s="158">
        <v>5785</v>
      </c>
      <c r="CB353" s="137">
        <v>3.52</v>
      </c>
      <c r="CC353" s="137">
        <v>0.41</v>
      </c>
      <c r="CD353" s="186" t="s">
        <v>1275</v>
      </c>
      <c r="CE353" s="186">
        <f>AL353+BN353+BV353+CC353+CB353</f>
        <v>99.929999999999993</v>
      </c>
      <c r="CF353" s="186" t="s">
        <v>1275</v>
      </c>
      <c r="CG353" s="186">
        <f>AM353+BI353+BE353+(DC353*100/AL353)+(CC353*100/AL353)</f>
        <v>99.173497536945803</v>
      </c>
      <c r="CH353" s="137">
        <v>3.23</v>
      </c>
      <c r="CI353" s="137">
        <f>CH353*100/AM353</f>
        <v>3.8452380952380953</v>
      </c>
      <c r="CJ353" s="156">
        <v>4.78</v>
      </c>
      <c r="CK353" s="158">
        <f>CJ353*BI353*AL353*AK353/1000</f>
        <v>5.1007086508000015</v>
      </c>
      <c r="CL353" s="137">
        <v>0.87</v>
      </c>
      <c r="CM353" s="137">
        <v>17.8</v>
      </c>
      <c r="CN353" s="186" t="s">
        <v>1275</v>
      </c>
      <c r="CO353" s="156">
        <v>0.3</v>
      </c>
      <c r="CP353" s="137">
        <v>2.2000000000000002</v>
      </c>
      <c r="CQ353" s="155">
        <v>28.7</v>
      </c>
      <c r="CR353" s="156">
        <v>34.5</v>
      </c>
      <c r="CS353" s="137">
        <v>17.3</v>
      </c>
      <c r="CT353" s="137">
        <v>19.5</v>
      </c>
      <c r="CU353" s="155">
        <v>66.5</v>
      </c>
      <c r="CV353" s="137">
        <v>0.82</v>
      </c>
      <c r="CW353" s="137"/>
      <c r="CX353" s="186" t="s">
        <v>1275</v>
      </c>
      <c r="CY353" s="133">
        <v>38587</v>
      </c>
      <c r="CZ353" s="137">
        <v>1.93</v>
      </c>
      <c r="DA353" s="137">
        <v>25.1</v>
      </c>
      <c r="DB353" s="186" t="s">
        <v>1275</v>
      </c>
      <c r="DC353" s="139">
        <v>8.4000000000000005E-2</v>
      </c>
      <c r="DD353" s="133">
        <v>49839</v>
      </c>
      <c r="DE353" s="155">
        <v>58.9</v>
      </c>
      <c r="DF353" s="137">
        <v>16.600000000000001</v>
      </c>
      <c r="DG353" s="137">
        <v>0.93</v>
      </c>
      <c r="DH353" s="137">
        <f>DG353-CC353</f>
        <v>0.52</v>
      </c>
      <c r="DI353" s="137"/>
      <c r="DJ353" s="186" t="s">
        <v>1275</v>
      </c>
      <c r="DK353" s="156">
        <v>0.32</v>
      </c>
      <c r="DL353" s="137">
        <v>56.7</v>
      </c>
      <c r="DM353" s="156">
        <v>42.8</v>
      </c>
      <c r="DN353" s="139">
        <v>0.16</v>
      </c>
      <c r="DO353" s="156">
        <v>7</v>
      </c>
      <c r="DP353" s="137">
        <v>97.9</v>
      </c>
      <c r="DQ353" s="133">
        <v>1652</v>
      </c>
      <c r="DR353" s="133"/>
      <c r="DS353" s="186" t="s">
        <v>1275</v>
      </c>
      <c r="DT353" s="138">
        <f>DU353*5</f>
        <v>6560</v>
      </c>
      <c r="DU353" s="138">
        <v>1312</v>
      </c>
      <c r="DV353" s="138">
        <v>1345</v>
      </c>
      <c r="DW353" s="159">
        <v>772</v>
      </c>
      <c r="DX353" s="186" t="s">
        <v>1275</v>
      </c>
      <c r="DY353" s="138">
        <f>AK353*AN353*AM353*AL353/1000</f>
        <v>375.72547319999995</v>
      </c>
      <c r="DZ353" s="138">
        <f>AK353*AM353*AO353*AL353/1000</f>
        <v>657.26081399999998</v>
      </c>
      <c r="EA353" s="137"/>
      <c r="EB353" s="137"/>
      <c r="EC353" s="137"/>
      <c r="ED353" s="137"/>
      <c r="EE353" s="137"/>
      <c r="EF353" s="186" t="s">
        <v>1275</v>
      </c>
      <c r="EG353" s="137" t="s">
        <v>1023</v>
      </c>
      <c r="EH353" s="137" t="s">
        <v>1023</v>
      </c>
      <c r="EI353" s="137" t="s">
        <v>1023</v>
      </c>
      <c r="EJ353" s="137" t="s">
        <v>1023</v>
      </c>
      <c r="EK353" s="137" t="s">
        <v>1023</v>
      </c>
      <c r="EL353" s="137" t="s">
        <v>1023</v>
      </c>
      <c r="EM353" s="137" t="s">
        <v>1023</v>
      </c>
      <c r="EN353" s="137" t="s">
        <v>1023</v>
      </c>
      <c r="EO353" s="137" t="s">
        <v>1023</v>
      </c>
      <c r="EP353" s="137" t="s">
        <v>1023</v>
      </c>
      <c r="EQ353" s="137" t="s">
        <v>1023</v>
      </c>
      <c r="ER353" s="137" t="s">
        <v>1023</v>
      </c>
      <c r="ES353" s="137" t="s">
        <v>1023</v>
      </c>
      <c r="ET353" s="137" t="s">
        <v>1023</v>
      </c>
      <c r="EU353" s="137" t="s">
        <v>1023</v>
      </c>
      <c r="EV353" s="137" t="s">
        <v>1023</v>
      </c>
      <c r="EW353" s="137" t="s">
        <v>1023</v>
      </c>
      <c r="EX353" s="137" t="s">
        <v>1023</v>
      </c>
      <c r="EY353" s="137" t="s">
        <v>1023</v>
      </c>
      <c r="EZ353" s="137" t="s">
        <v>1023</v>
      </c>
      <c r="FA353" s="137" t="s">
        <v>1023</v>
      </c>
      <c r="FB353" s="186" t="s">
        <v>1275</v>
      </c>
      <c r="FC353" s="137"/>
      <c r="FD353" s="137"/>
      <c r="FE353" s="137"/>
      <c r="FF353" s="137"/>
      <c r="FG353" s="137"/>
      <c r="FH353" s="190"/>
      <c r="FI353" s="190"/>
      <c r="FJ353" s="372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 s="5"/>
      <c r="HO353" s="5"/>
      <c r="HP353" s="17"/>
      <c r="HQ353" s="23"/>
      <c r="HR353" s="23"/>
      <c r="HS353" s="23"/>
      <c r="HT353" s="17"/>
      <c r="HU353" s="17"/>
      <c r="HV353" s="24"/>
      <c r="HW353" s="24"/>
      <c r="HX353" s="24"/>
      <c r="HY353" s="24"/>
      <c r="HZ353" s="24"/>
      <c r="IA353" s="24"/>
      <c r="IB353" s="24"/>
      <c r="IC353" s="24"/>
      <c r="ID353" s="24"/>
      <c r="IE353" s="24"/>
      <c r="IF353" s="24"/>
      <c r="IG353" s="24"/>
      <c r="IH353" s="24"/>
      <c r="II353" s="24"/>
      <c r="IJ353" s="24"/>
      <c r="IK353" s="24"/>
      <c r="IL353" s="24"/>
      <c r="IM353" s="24"/>
      <c r="IN353" s="25"/>
      <c r="IO353" s="25"/>
      <c r="IP353" s="294"/>
      <c r="IQ353" s="24"/>
      <c r="IR353" s="24"/>
      <c r="IS353" s="170"/>
      <c r="IT353" s="170"/>
      <c r="IU353" s="170"/>
      <c r="IV353" s="274"/>
      <c r="IW353" s="170"/>
      <c r="IX353" s="170"/>
      <c r="IY353"/>
      <c r="IZ353"/>
      <c r="JA353" s="170"/>
      <c r="JB353" s="170"/>
      <c r="JC353" s="170"/>
      <c r="JD353"/>
      <c r="JE353" s="170"/>
      <c r="JF353" s="276"/>
      <c r="JG353" s="170"/>
      <c r="JH353" s="170"/>
      <c r="JI353" s="170"/>
      <c r="JJ353"/>
      <c r="JK353"/>
      <c r="JL353"/>
      <c r="JM353" s="279"/>
      <c r="JN353"/>
      <c r="JO353"/>
      <c r="JP353"/>
      <c r="JQ353"/>
      <c r="JR353" s="170"/>
      <c r="JS353" s="170"/>
      <c r="JT353" s="170"/>
      <c r="JU353" s="280"/>
      <c r="JV353" s="170"/>
      <c r="JW353" s="170"/>
      <c r="JX353"/>
      <c r="JY353" s="170"/>
      <c r="JZ353" s="170"/>
      <c r="KA353" s="170"/>
      <c r="KB353" s="170"/>
      <c r="KC353" s="170"/>
      <c r="KD353" s="170"/>
      <c r="KE353"/>
    </row>
    <row r="354" spans="1:291" s="4" customFormat="1" x14ac:dyDescent="0.25">
      <c r="A354" s="311"/>
      <c r="B354" s="15" t="s">
        <v>1509</v>
      </c>
      <c r="C354" s="17" t="s">
        <v>487</v>
      </c>
      <c r="D354" s="26" t="s">
        <v>484</v>
      </c>
      <c r="E354" s="88">
        <v>43668</v>
      </c>
      <c r="F354" s="23"/>
      <c r="G354" s="94"/>
      <c r="H354" s="51"/>
      <c r="I354" s="377">
        <v>0</v>
      </c>
      <c r="J354" s="20">
        <v>44852</v>
      </c>
      <c r="K354" s="100">
        <f t="shared" si="24"/>
        <v>38</v>
      </c>
      <c r="L354" s="121">
        <v>7</v>
      </c>
      <c r="M354" s="4" t="s">
        <v>492</v>
      </c>
      <c r="N354" s="19">
        <v>270</v>
      </c>
      <c r="O354" s="22">
        <v>4</v>
      </c>
      <c r="P354" s="16">
        <v>3</v>
      </c>
      <c r="Q354" s="11"/>
      <c r="R354" s="11"/>
      <c r="S354" s="11"/>
      <c r="T354" s="145">
        <v>18173</v>
      </c>
      <c r="U354" s="130"/>
      <c r="V354" s="130" t="s">
        <v>483</v>
      </c>
      <c r="W354" s="130" t="s">
        <v>1078</v>
      </c>
      <c r="X354" s="131">
        <v>7254205420</v>
      </c>
      <c r="Y354" s="129">
        <v>50</v>
      </c>
      <c r="Z354" s="132">
        <v>44852</v>
      </c>
      <c r="AA354" s="129">
        <v>6</v>
      </c>
      <c r="AB354" s="133">
        <v>35</v>
      </c>
      <c r="AC354" s="134" t="s">
        <v>113</v>
      </c>
      <c r="AD354" s="135" t="s">
        <v>1025</v>
      </c>
      <c r="AE354" s="136" t="s">
        <v>75</v>
      </c>
      <c r="AF354" s="185">
        <v>21.6</v>
      </c>
      <c r="AG354" s="185">
        <v>10.9</v>
      </c>
      <c r="AH354" s="185">
        <v>63.7</v>
      </c>
      <c r="AI354" s="185">
        <v>3.2</v>
      </c>
      <c r="AJ354" s="185">
        <v>0.6</v>
      </c>
      <c r="AK354" s="185">
        <v>5.33</v>
      </c>
      <c r="AL354" s="133">
        <v>23.6</v>
      </c>
      <c r="AM354" s="137">
        <v>83.7</v>
      </c>
      <c r="AN354" s="137">
        <v>39.5</v>
      </c>
      <c r="AO354" s="137">
        <v>60.5</v>
      </c>
      <c r="AP354" s="137">
        <v>0.65289256198347112</v>
      </c>
      <c r="AQ354" s="137">
        <v>5.31</v>
      </c>
      <c r="AR354" s="137">
        <v>4.84</v>
      </c>
      <c r="AS354" s="137">
        <v>2.52</v>
      </c>
      <c r="AT354" s="137">
        <v>16.2</v>
      </c>
      <c r="AU354" s="137">
        <v>13.6</v>
      </c>
      <c r="AV354" s="137">
        <v>3.12</v>
      </c>
      <c r="AW354" s="137">
        <v>22.7</v>
      </c>
      <c r="AX354" s="137">
        <v>46.4</v>
      </c>
      <c r="AY354" s="137">
        <v>29.8</v>
      </c>
      <c r="AZ354" s="137">
        <v>1.06</v>
      </c>
      <c r="BA354" s="137">
        <v>22.1</v>
      </c>
      <c r="BB354" s="137">
        <v>9.94</v>
      </c>
      <c r="BC354" s="137">
        <v>50</v>
      </c>
      <c r="BD354" s="137">
        <v>3.5999999999999997E-2</v>
      </c>
      <c r="BE354" s="137">
        <v>4.2</v>
      </c>
      <c r="BF354" s="137">
        <v>47.9</v>
      </c>
      <c r="BG354" s="137">
        <v>39.5</v>
      </c>
      <c r="BH354" s="138">
        <v>1332</v>
      </c>
      <c r="BI354" s="137">
        <v>8.56</v>
      </c>
      <c r="BJ354" s="137">
        <v>10.6</v>
      </c>
      <c r="BK354" s="137">
        <v>11.6</v>
      </c>
      <c r="BL354" s="137">
        <v>39.4</v>
      </c>
      <c r="BM354" s="139">
        <v>0</v>
      </c>
      <c r="BN354" s="137">
        <v>9.4</v>
      </c>
      <c r="BO354" s="137">
        <v>92.490000000000009</v>
      </c>
      <c r="BP354" s="137">
        <v>4.33</v>
      </c>
      <c r="BQ354" s="137">
        <v>3.18</v>
      </c>
      <c r="BR354" s="138">
        <v>5028</v>
      </c>
      <c r="BS354" s="138">
        <v>2770.6666666666665</v>
      </c>
      <c r="BT354" s="137">
        <v>52.9</v>
      </c>
      <c r="BU354" s="137">
        <v>6.68</v>
      </c>
      <c r="BV354" s="137">
        <f>100-AL354-BN354-CB354-CC354</f>
        <v>61.92</v>
      </c>
      <c r="BW354" s="138">
        <v>1836.283185840708</v>
      </c>
      <c r="BX354" s="137">
        <v>64</v>
      </c>
      <c r="BY354" s="137">
        <v>72.900000000000006</v>
      </c>
      <c r="BZ354" s="138">
        <v>2969</v>
      </c>
      <c r="CA354" s="138">
        <v>9696</v>
      </c>
      <c r="CB354" s="137">
        <v>4.5999999999999996</v>
      </c>
      <c r="CC354" s="137">
        <v>0.48</v>
      </c>
      <c r="CD354" s="186" t="s">
        <v>1275</v>
      </c>
      <c r="CE354" s="186">
        <f>AL354+BN354+BV354+CC354+CB354</f>
        <v>100</v>
      </c>
      <c r="CF354" s="186" t="s">
        <v>1275</v>
      </c>
      <c r="CG354" s="186">
        <f>AM354+BI354+BE354+(DC354*100/AL354)+(CC354*100/AL354)</f>
        <v>98.896440677966112</v>
      </c>
      <c r="CH354" s="137">
        <v>4.46</v>
      </c>
      <c r="CI354" s="137">
        <f>CH354*100/AM354</f>
        <v>5.3285543608124248</v>
      </c>
      <c r="CJ354" s="137">
        <v>5.82</v>
      </c>
      <c r="CK354" s="138">
        <f>CJ354*BI354*AL354*AK354/1000</f>
        <v>6.2666575296000007</v>
      </c>
      <c r="CL354" s="137">
        <v>1.72</v>
      </c>
      <c r="CM354" s="137">
        <v>21</v>
      </c>
      <c r="CN354" s="186" t="s">
        <v>1275</v>
      </c>
      <c r="CO354" s="137">
        <v>0.54</v>
      </c>
      <c r="CP354" s="137">
        <v>1.55</v>
      </c>
      <c r="CQ354" s="137">
        <v>27.9</v>
      </c>
      <c r="CR354" s="137">
        <v>35.6</v>
      </c>
      <c r="CS354" s="137">
        <v>18.600000000000001</v>
      </c>
      <c r="CT354" s="137">
        <v>17.8</v>
      </c>
      <c r="CU354" s="137">
        <v>59.9</v>
      </c>
      <c r="CV354" s="137">
        <v>1.01</v>
      </c>
      <c r="CW354" s="137"/>
      <c r="CX354" s="186" t="s">
        <v>1275</v>
      </c>
      <c r="CY354" s="133">
        <v>8312</v>
      </c>
      <c r="CZ354" s="137">
        <v>1.78</v>
      </c>
      <c r="DA354" s="137">
        <v>13.6</v>
      </c>
      <c r="DB354" s="186" t="s">
        <v>1275</v>
      </c>
      <c r="DC354" s="139">
        <v>9.5000000000000001E-2</v>
      </c>
      <c r="DD354" s="138">
        <v>27940</v>
      </c>
      <c r="DE354" s="137">
        <v>38.200000000000003</v>
      </c>
      <c r="DF354" s="137">
        <v>19.7</v>
      </c>
      <c r="DG354" s="137">
        <v>2.64</v>
      </c>
      <c r="DH354" s="137">
        <v>2.16</v>
      </c>
      <c r="DI354" s="137">
        <v>32.1</v>
      </c>
      <c r="DJ354" s="186" t="s">
        <v>1275</v>
      </c>
      <c r="DK354" s="137">
        <v>1.77</v>
      </c>
      <c r="DL354" s="137">
        <v>47.9</v>
      </c>
      <c r="DM354" s="137">
        <v>50.3</v>
      </c>
      <c r="DN354" s="137">
        <v>0</v>
      </c>
      <c r="DO354" s="137">
        <v>11</v>
      </c>
      <c r="DP354" s="137">
        <v>90.2</v>
      </c>
      <c r="DQ354" s="138">
        <v>1140</v>
      </c>
      <c r="DR354" s="133"/>
      <c r="DS354" s="186" t="s">
        <v>1275</v>
      </c>
      <c r="DT354" s="138">
        <f>DU354/1.1</f>
        <v>9352.7272727272721</v>
      </c>
      <c r="DU354" s="138">
        <v>10288</v>
      </c>
      <c r="DV354" s="138">
        <v>988.46153846153845</v>
      </c>
      <c r="DW354" s="138">
        <v>387</v>
      </c>
      <c r="DX354" s="186" t="s">
        <v>1275</v>
      </c>
      <c r="DY354" s="138">
        <f>AK354*AN354*AM354*AL354/1000</f>
        <v>415.87399620000008</v>
      </c>
      <c r="DZ354" s="138">
        <f>AK354*AM354*AO354*AL354/1000</f>
        <v>636.97156380000013</v>
      </c>
      <c r="EA354" s="137"/>
      <c r="EB354" s="137"/>
      <c r="EC354" s="137"/>
      <c r="ED354" s="137"/>
      <c r="EE354" s="137"/>
      <c r="EF354" s="186" t="s">
        <v>1275</v>
      </c>
      <c r="EG354" s="137" t="s">
        <v>1023</v>
      </c>
      <c r="EH354" s="137" t="s">
        <v>1023</v>
      </c>
      <c r="EI354" s="137" t="s">
        <v>1023</v>
      </c>
      <c r="EJ354" s="137" t="s">
        <v>1023</v>
      </c>
      <c r="EK354" s="137" t="s">
        <v>1023</v>
      </c>
      <c r="EL354" s="137" t="s">
        <v>1023</v>
      </c>
      <c r="EM354" s="137" t="s">
        <v>1023</v>
      </c>
      <c r="EN354" s="137" t="s">
        <v>1023</v>
      </c>
      <c r="EO354" s="137" t="s">
        <v>1023</v>
      </c>
      <c r="EP354" s="137" t="s">
        <v>1023</v>
      </c>
      <c r="EQ354" s="137" t="s">
        <v>1023</v>
      </c>
      <c r="ER354" s="137" t="s">
        <v>1023</v>
      </c>
      <c r="ES354" s="137" t="s">
        <v>1023</v>
      </c>
      <c r="ET354" s="137" t="s">
        <v>1023</v>
      </c>
      <c r="EU354" s="137" t="s">
        <v>1023</v>
      </c>
      <c r="EV354" s="137" t="s">
        <v>1023</v>
      </c>
      <c r="EW354" s="137" t="s">
        <v>1023</v>
      </c>
      <c r="EX354" s="137" t="s">
        <v>1023</v>
      </c>
      <c r="EY354" s="137" t="s">
        <v>1023</v>
      </c>
      <c r="EZ354" s="137" t="s">
        <v>1023</v>
      </c>
      <c r="FA354" s="137" t="s">
        <v>1023</v>
      </c>
      <c r="FB354" s="186" t="s">
        <v>1275</v>
      </c>
      <c r="FC354" s="137"/>
      <c r="FD354" s="137"/>
      <c r="FE354" s="137"/>
      <c r="FF354" s="137"/>
      <c r="FG354" s="137"/>
      <c r="FH354" s="190"/>
      <c r="FI354" s="190"/>
      <c r="FJ354" s="372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 s="5"/>
      <c r="HO354" s="5"/>
      <c r="HP354" s="17"/>
      <c r="HQ354" s="23"/>
      <c r="HR354" s="23"/>
      <c r="HS354" s="23"/>
      <c r="HT354" s="17"/>
      <c r="HU354" s="17"/>
      <c r="HV354" s="24"/>
      <c r="HW354" s="24"/>
      <c r="HX354" s="24"/>
      <c r="HY354" s="24"/>
      <c r="HZ354" s="24"/>
      <c r="IA354" s="24"/>
      <c r="IB354" s="24"/>
      <c r="IC354" s="24"/>
      <c r="ID354" s="24"/>
      <c r="IE354" s="24"/>
      <c r="IF354" s="24"/>
      <c r="IG354" s="24"/>
      <c r="IH354" s="24"/>
      <c r="II354" s="24"/>
      <c r="IJ354" s="24"/>
      <c r="IK354" s="24"/>
      <c r="IL354" s="24"/>
      <c r="IM354" s="24"/>
      <c r="IN354" s="25"/>
      <c r="IO354" s="25"/>
      <c r="IP354" s="294"/>
      <c r="IQ354" s="24"/>
      <c r="IR354" s="24"/>
      <c r="IS354" s="170"/>
      <c r="IT354" s="170"/>
      <c r="IU354" s="170"/>
      <c r="IV354" s="274"/>
      <c r="IW354" s="170"/>
      <c r="IX354" s="170"/>
      <c r="IY354"/>
      <c r="IZ354"/>
      <c r="JA354" s="170"/>
      <c r="JB354" s="170"/>
      <c r="JC354" s="170"/>
      <c r="JD354"/>
      <c r="JE354" s="170"/>
      <c r="JF354" s="276"/>
      <c r="JG354" s="170"/>
      <c r="JH354" s="170"/>
      <c r="JI354" s="170"/>
      <c r="JJ354"/>
      <c r="JK354"/>
      <c r="JL354"/>
      <c r="JM354" s="279"/>
      <c r="JN354"/>
      <c r="JO354"/>
      <c r="JP354"/>
      <c r="JQ354"/>
      <c r="JR354" s="170"/>
      <c r="JS354" s="170"/>
      <c r="JT354" s="170"/>
      <c r="JU354" s="280"/>
      <c r="JV354" s="170"/>
      <c r="JW354" s="170"/>
      <c r="JX354"/>
      <c r="JY354" s="170"/>
      <c r="JZ354" s="170"/>
      <c r="KA354" s="170"/>
      <c r="KB354" s="170"/>
      <c r="KC354" s="170"/>
      <c r="KD354" s="170"/>
      <c r="KE354"/>
    </row>
    <row r="355" spans="1:291" s="4" customFormat="1" x14ac:dyDescent="0.25">
      <c r="A355" s="311"/>
      <c r="B355" s="15"/>
      <c r="C355" s="17"/>
      <c r="D355" s="26"/>
      <c r="E355" s="90"/>
      <c r="F355" s="23"/>
      <c r="G355" s="94"/>
      <c r="H355" s="51"/>
      <c r="I355" s="377"/>
      <c r="J355" s="20"/>
      <c r="K355" s="100">
        <f t="shared" si="24"/>
        <v>0</v>
      </c>
      <c r="L355" s="85"/>
      <c r="N355" s="19"/>
      <c r="O355" s="22"/>
      <c r="P355" s="16"/>
      <c r="Q355" s="11"/>
      <c r="R355" s="11"/>
      <c r="S355" s="11"/>
      <c r="T355" s="145"/>
      <c r="U355" s="130"/>
      <c r="V355" s="130"/>
      <c r="W355" s="130"/>
      <c r="X355" s="131"/>
      <c r="Y355" s="129"/>
      <c r="Z355" s="132"/>
      <c r="AA355" s="129"/>
      <c r="AB355" s="133"/>
      <c r="AC355" s="134"/>
      <c r="AD355" s="135"/>
      <c r="AE355" s="136"/>
      <c r="AF355" s="220"/>
      <c r="AG355" s="220"/>
      <c r="AH355" s="220"/>
      <c r="AI355" s="220"/>
      <c r="AJ355" s="220"/>
      <c r="AK355" s="220"/>
      <c r="AL355" s="133"/>
      <c r="AM355" s="137"/>
      <c r="AN355" s="137"/>
      <c r="AO355" s="137"/>
      <c r="AP355" s="137"/>
      <c r="AQ355" s="137"/>
      <c r="AR355" s="137"/>
      <c r="AS355" s="137"/>
      <c r="AT355" s="137"/>
      <c r="AU355" s="137"/>
      <c r="AV355" s="137"/>
      <c r="AW355" s="137"/>
      <c r="AX355" s="137"/>
      <c r="AY355" s="137"/>
      <c r="AZ355" s="137"/>
      <c r="BA355" s="137"/>
      <c r="BB355" s="137"/>
      <c r="BC355" s="137"/>
      <c r="BD355" s="137"/>
      <c r="BE355" s="137"/>
      <c r="BF355" s="137"/>
      <c r="BG355" s="137"/>
      <c r="BH355" s="138"/>
      <c r="BI355" s="137"/>
      <c r="BJ355" s="137"/>
      <c r="BK355" s="137"/>
      <c r="BL355" s="137"/>
      <c r="BM355" s="139"/>
      <c r="BN355" s="137"/>
      <c r="BO355" s="137"/>
      <c r="BP355" s="137"/>
      <c r="BQ355" s="137"/>
      <c r="BR355" s="138"/>
      <c r="BS355" s="138"/>
      <c r="BT355" s="137"/>
      <c r="BU355" s="137"/>
      <c r="BV355" s="137"/>
      <c r="BW355" s="138"/>
      <c r="BX355" s="137"/>
      <c r="BY355" s="137"/>
      <c r="BZ355" s="138"/>
      <c r="CA355" s="138"/>
      <c r="CB355" s="137"/>
      <c r="CC355" s="137"/>
      <c r="CD355" s="186"/>
      <c r="CE355" s="186"/>
      <c r="CF355" s="186"/>
      <c r="CG355" s="186"/>
      <c r="CH355" s="137"/>
      <c r="CI355" s="137"/>
      <c r="CJ355" s="137"/>
      <c r="CK355" s="138"/>
      <c r="CL355" s="137"/>
      <c r="CM355" s="137"/>
      <c r="CN355" s="186"/>
      <c r="CO355" s="137"/>
      <c r="CP355" s="137"/>
      <c r="CQ355" s="137"/>
      <c r="CR355" s="137"/>
      <c r="CS355" s="137"/>
      <c r="CT355" s="137"/>
      <c r="CU355" s="137"/>
      <c r="CV355" s="137"/>
      <c r="CW355" s="137"/>
      <c r="CX355" s="186"/>
      <c r="CY355" s="133"/>
      <c r="CZ355" s="137"/>
      <c r="DA355" s="137"/>
      <c r="DB355" s="186"/>
      <c r="DC355" s="139"/>
      <c r="DD355" s="138"/>
      <c r="DE355" s="137"/>
      <c r="DF355" s="137"/>
      <c r="DG355" s="137"/>
      <c r="DH355" s="137"/>
      <c r="DI355" s="137"/>
      <c r="DJ355" s="186"/>
      <c r="DK355" s="137"/>
      <c r="DL355" s="137"/>
      <c r="DM355" s="137"/>
      <c r="DN355" s="137"/>
      <c r="DO355" s="137"/>
      <c r="DP355" s="137"/>
      <c r="DQ355" s="138"/>
      <c r="DR355" s="133"/>
      <c r="DS355" s="186"/>
      <c r="DT355" s="138"/>
      <c r="DU355" s="138"/>
      <c r="DV355" s="138"/>
      <c r="DW355" s="138"/>
      <c r="DX355" s="186"/>
      <c r="DY355" s="138"/>
      <c r="DZ355" s="138"/>
      <c r="EA355" s="137"/>
      <c r="EB355" s="137"/>
      <c r="EC355" s="137"/>
      <c r="ED355" s="137"/>
      <c r="EE355" s="137"/>
      <c r="EF355" s="186"/>
      <c r="EG355" s="137"/>
      <c r="EH355" s="137"/>
      <c r="EI355" s="137"/>
      <c r="EJ355" s="137"/>
      <c r="EK355" s="137"/>
      <c r="EL355" s="137"/>
      <c r="EM355" s="137"/>
      <c r="EN355" s="137"/>
      <c r="EO355" s="137"/>
      <c r="EP355" s="137"/>
      <c r="EQ355" s="137"/>
      <c r="ER355" s="137"/>
      <c r="ES355" s="137"/>
      <c r="ET355" s="137"/>
      <c r="EU355" s="137"/>
      <c r="EV355" s="137"/>
      <c r="EW355" s="137"/>
      <c r="EX355" s="137"/>
      <c r="EY355" s="137"/>
      <c r="EZ355" s="137"/>
      <c r="FA355" s="137"/>
      <c r="FB355" s="186"/>
      <c r="FC355" s="137"/>
      <c r="FD355" s="137"/>
      <c r="FE355" s="137"/>
      <c r="FF355" s="137"/>
      <c r="FG355" s="137"/>
      <c r="FH355" s="190"/>
      <c r="FI355" s="190"/>
      <c r="FJ355" s="5"/>
      <c r="GZ355" s="5"/>
      <c r="HO355" s="5"/>
      <c r="HP355" s="17"/>
      <c r="HQ355" s="23"/>
      <c r="HR355" s="23"/>
      <c r="HS355" s="23"/>
      <c r="HT355" s="17"/>
      <c r="HU355" s="17"/>
      <c r="HV355" s="24"/>
      <c r="HW355" s="24"/>
      <c r="HX355" s="24"/>
      <c r="HY355" s="24"/>
      <c r="HZ355" s="24"/>
      <c r="IA355" s="24"/>
      <c r="IB355" s="24"/>
      <c r="IC355" s="24"/>
      <c r="ID355" s="24"/>
      <c r="IE355" s="24"/>
      <c r="IF355" s="24"/>
      <c r="IG355" s="24"/>
      <c r="IH355" s="24"/>
      <c r="II355" s="24"/>
      <c r="IJ355" s="24"/>
      <c r="IK355" s="24"/>
      <c r="IL355" s="24"/>
      <c r="IM355" s="24"/>
      <c r="IN355" s="25"/>
      <c r="IO355" s="25"/>
      <c r="IP355" s="294"/>
      <c r="IQ355" s="24"/>
      <c r="IR355" s="24"/>
      <c r="IS355" s="170"/>
      <c r="IT355" s="170"/>
      <c r="IU355" s="170"/>
      <c r="IV355" s="274"/>
      <c r="IW355" s="170"/>
      <c r="IX355" s="170"/>
      <c r="IY355"/>
      <c r="IZ355"/>
      <c r="JA355" s="170"/>
      <c r="JB355" s="170"/>
      <c r="JC355" s="170"/>
      <c r="JD355"/>
      <c r="JE355" s="170"/>
      <c r="JF355" s="276"/>
      <c r="JG355" s="170"/>
      <c r="JH355" s="170"/>
      <c r="JI355" s="170"/>
      <c r="JJ355"/>
      <c r="JK355"/>
      <c r="JL355"/>
      <c r="JM355" s="279"/>
      <c r="JN355"/>
      <c r="JO355"/>
      <c r="JP355"/>
      <c r="JQ355"/>
      <c r="JR355" s="170"/>
      <c r="JS355" s="170"/>
      <c r="JT355" s="170"/>
      <c r="JU355" s="280"/>
      <c r="JV355" s="170"/>
      <c r="JW355" s="170"/>
      <c r="JX355"/>
      <c r="JY355" s="170"/>
      <c r="JZ355" s="170"/>
      <c r="KA355" s="170"/>
      <c r="KB355" s="170"/>
      <c r="KC355" s="170"/>
      <c r="KD355" s="170"/>
      <c r="KE355"/>
    </row>
    <row r="356" spans="1:291" s="4" customFormat="1" x14ac:dyDescent="0.25">
      <c r="A356" s="311"/>
      <c r="B356" s="15" t="s">
        <v>1512</v>
      </c>
      <c r="C356" s="17" t="s">
        <v>493</v>
      </c>
      <c r="D356" s="26" t="s">
        <v>494</v>
      </c>
      <c r="E356" s="88">
        <v>44278</v>
      </c>
      <c r="F356" s="27">
        <v>44375</v>
      </c>
      <c r="G356" s="94">
        <f>DATEDIF(E356, F356, "m")</f>
        <v>3</v>
      </c>
      <c r="H356" s="16">
        <v>1</v>
      </c>
      <c r="I356" s="377">
        <v>0</v>
      </c>
      <c r="J356" s="20">
        <v>44375</v>
      </c>
      <c r="K356" s="100">
        <f t="shared" si="24"/>
        <v>3</v>
      </c>
      <c r="L356" s="121">
        <v>1</v>
      </c>
      <c r="M356" s="4" t="s">
        <v>495</v>
      </c>
      <c r="N356" s="19">
        <v>37.9</v>
      </c>
      <c r="O356" s="22">
        <v>1</v>
      </c>
      <c r="P356" s="16">
        <v>3</v>
      </c>
      <c r="Q356" s="11"/>
      <c r="R356" s="11"/>
      <c r="S356" s="11"/>
      <c r="T356" s="145">
        <v>15645</v>
      </c>
      <c r="U356" s="130" t="s">
        <v>496</v>
      </c>
      <c r="V356" s="130" t="s">
        <v>496</v>
      </c>
      <c r="W356" s="130" t="s">
        <v>1070</v>
      </c>
      <c r="X356" s="129">
        <v>6203160293</v>
      </c>
      <c r="Y356" s="129">
        <f ca="1">ROUNDDOWN(YEARFRAC(DATE(IF(VALUE(LEFT(X356,2))&lt;VALUE(RIGHT(YEAR(TODAY()),2)),"20","19")&amp;LEFT(X356,2),IF(VALUE(MID(X356,3,1))&gt;4,MID(X356,3,2)-50,MID(X356,3,2)),MID(X356,5,2)),Z356,1),0)</f>
        <v>59</v>
      </c>
      <c r="Z356" s="132">
        <v>44375</v>
      </c>
      <c r="AA356" s="129">
        <v>1</v>
      </c>
      <c r="AB356" s="133">
        <v>0</v>
      </c>
      <c r="AC356" s="134" t="s">
        <v>53</v>
      </c>
      <c r="AD356" s="135" t="s">
        <v>1022</v>
      </c>
      <c r="AE356" s="136"/>
      <c r="AF356" s="185">
        <v>38.1</v>
      </c>
      <c r="AG356" s="185">
        <v>4</v>
      </c>
      <c r="AH356" s="185">
        <v>57.1</v>
      </c>
      <c r="AI356" s="185">
        <v>0.6</v>
      </c>
      <c r="AJ356" s="185">
        <v>0.2</v>
      </c>
      <c r="AK356" s="185">
        <v>4.9400000000000004</v>
      </c>
      <c r="AL356" s="133">
        <v>23.3</v>
      </c>
      <c r="AM356" s="137">
        <v>81.3</v>
      </c>
      <c r="AN356" s="137">
        <v>67.2</v>
      </c>
      <c r="AO356" s="137">
        <v>32.799999999999997</v>
      </c>
      <c r="AP356" s="137">
        <f>AN356/AO356</f>
        <v>2.0487804878048781</v>
      </c>
      <c r="AQ356" s="137">
        <v>2.0299999999999998</v>
      </c>
      <c r="AR356" s="137">
        <v>1.19</v>
      </c>
      <c r="AS356" s="137">
        <v>2.4</v>
      </c>
      <c r="AT356" s="137">
        <v>25.4</v>
      </c>
      <c r="AU356" s="137">
        <v>12.7</v>
      </c>
      <c r="AV356" s="137">
        <v>6.62</v>
      </c>
      <c r="AW356" s="137">
        <v>49.8</v>
      </c>
      <c r="AX356" s="137">
        <v>29.2</v>
      </c>
      <c r="AY356" s="137">
        <v>17.5</v>
      </c>
      <c r="AZ356" s="137">
        <v>3.54</v>
      </c>
      <c r="BA356" s="137">
        <v>16.5</v>
      </c>
      <c r="BB356" s="137">
        <v>10.9</v>
      </c>
      <c r="BC356" s="137">
        <v>57.8</v>
      </c>
      <c r="BD356" s="137">
        <v>0.66</v>
      </c>
      <c r="BE356" s="137">
        <v>10.9</v>
      </c>
      <c r="BF356" s="137">
        <f>DL356+DN356</f>
        <v>38.200000000000003</v>
      </c>
      <c r="BG356" s="137">
        <v>25.7</v>
      </c>
      <c r="BH356" s="138">
        <v>2412.3076923076924</v>
      </c>
      <c r="BI356" s="137">
        <v>4.9400000000000004</v>
      </c>
      <c r="BJ356" s="137">
        <v>35.4</v>
      </c>
      <c r="BK356" s="137">
        <v>52.2</v>
      </c>
      <c r="BL356" s="137">
        <v>43.6</v>
      </c>
      <c r="BM356" s="139">
        <v>0</v>
      </c>
      <c r="BN356" s="137">
        <v>6</v>
      </c>
      <c r="BO356" s="137">
        <v>91.7</v>
      </c>
      <c r="BP356" s="137">
        <v>6.65</v>
      </c>
      <c r="BQ356" s="137">
        <v>1.6</v>
      </c>
      <c r="BR356" s="138">
        <v>5646</v>
      </c>
      <c r="BS356" s="138">
        <f>CY356/9</f>
        <v>2706.7777777777778</v>
      </c>
      <c r="BT356" s="137">
        <v>68</v>
      </c>
      <c r="BU356" s="137">
        <v>2.25</v>
      </c>
      <c r="BV356" s="137">
        <v>70</v>
      </c>
      <c r="BW356" s="138">
        <v>3834</v>
      </c>
      <c r="BX356" s="137">
        <v>16.7</v>
      </c>
      <c r="BY356" s="137">
        <v>98.4</v>
      </c>
      <c r="BZ356" s="138">
        <v>2334</v>
      </c>
      <c r="CA356" s="138">
        <v>5665</v>
      </c>
      <c r="CB356" s="137">
        <v>0.52</v>
      </c>
      <c r="CC356" s="137">
        <v>0.18</v>
      </c>
      <c r="CD356" s="186" t="s">
        <v>1275</v>
      </c>
      <c r="CE356" s="186">
        <f>AL356+BN356+BV356+CC356+CB356</f>
        <v>100</v>
      </c>
      <c r="CF356" s="186" t="s">
        <v>1275</v>
      </c>
      <c r="CG356" s="186">
        <f>AM356+BI356+BE356+(DC356*100/AL356)+(CC356*100/AL356)</f>
        <v>97.985493562231753</v>
      </c>
      <c r="CH356" s="137">
        <v>3.2</v>
      </c>
      <c r="CI356" s="137">
        <f>CH356*100/AM356</f>
        <v>3.9360393603936039</v>
      </c>
      <c r="CJ356" s="137">
        <v>21.9</v>
      </c>
      <c r="CK356" s="138">
        <f>CJ356*BI356*AL356*AK356/1000</f>
        <v>12.452424972000003</v>
      </c>
      <c r="CL356" s="137">
        <v>8.0399999999999991</v>
      </c>
      <c r="CM356" s="137">
        <v>43.8</v>
      </c>
      <c r="CN356" s="186" t="s">
        <v>1275</v>
      </c>
      <c r="CO356" s="137">
        <v>0.55000000000000004</v>
      </c>
      <c r="CP356" s="137">
        <v>1.34</v>
      </c>
      <c r="CQ356" s="137">
        <v>16.100000000000001</v>
      </c>
      <c r="CR356" s="137">
        <v>57.3</v>
      </c>
      <c r="CS356" s="137">
        <v>12.3</v>
      </c>
      <c r="CT356" s="137">
        <v>14.3</v>
      </c>
      <c r="CU356" s="137">
        <v>40.200000000000003</v>
      </c>
      <c r="CV356" s="137">
        <v>0.31</v>
      </c>
      <c r="CW356" s="137"/>
      <c r="CX356" s="186" t="s">
        <v>1275</v>
      </c>
      <c r="CY356" s="133">
        <v>24361</v>
      </c>
      <c r="CZ356" s="137">
        <v>1.36</v>
      </c>
      <c r="DA356" s="137">
        <v>18.2</v>
      </c>
      <c r="DB356" s="186" t="s">
        <v>1275</v>
      </c>
      <c r="DC356" s="139">
        <v>1.7000000000000001E-2</v>
      </c>
      <c r="DD356" s="138">
        <v>33542</v>
      </c>
      <c r="DE356" s="137">
        <v>21.1</v>
      </c>
      <c r="DF356" s="137">
        <v>28.6</v>
      </c>
      <c r="DG356" s="137">
        <v>0.57999999999999996</v>
      </c>
      <c r="DH356" s="137">
        <f>DG356-CC356</f>
        <v>0.39999999999999997</v>
      </c>
      <c r="DI356" s="137">
        <v>66.7</v>
      </c>
      <c r="DJ356" s="186" t="s">
        <v>1275</v>
      </c>
      <c r="DK356" s="137">
        <v>0</v>
      </c>
      <c r="DL356" s="137">
        <v>38.200000000000003</v>
      </c>
      <c r="DM356" s="137">
        <v>61.8</v>
      </c>
      <c r="DN356" s="137">
        <v>0</v>
      </c>
      <c r="DO356" s="137">
        <v>37.5</v>
      </c>
      <c r="DP356" s="137">
        <v>99.8</v>
      </c>
      <c r="DQ356" s="138">
        <v>1648</v>
      </c>
      <c r="DR356" s="133"/>
      <c r="DS356" s="186" t="s">
        <v>1275</v>
      </c>
      <c r="DT356" s="138">
        <f>DU356*5</f>
        <v>10903.125</v>
      </c>
      <c r="DU356" s="138">
        <v>2180.625</v>
      </c>
      <c r="DV356" s="138">
        <v>1891</v>
      </c>
      <c r="DW356" s="138">
        <v>1408</v>
      </c>
      <c r="DX356" s="186" t="s">
        <v>1275</v>
      </c>
      <c r="DY356" s="138">
        <f>AK356*AN356*AM356*AL356/1000</f>
        <v>628.84366272</v>
      </c>
      <c r="DZ356" s="138">
        <f>AK356*AM356*AO356*AL356/1000</f>
        <v>306.93559727999997</v>
      </c>
      <c r="EA356" s="137"/>
      <c r="EB356" s="137"/>
      <c r="EC356" s="137"/>
      <c r="ED356" s="137"/>
      <c r="EE356" s="137"/>
      <c r="EF356" s="186" t="s">
        <v>1275</v>
      </c>
      <c r="EG356" s="137" t="s">
        <v>1023</v>
      </c>
      <c r="EH356" s="137" t="s">
        <v>1023</v>
      </c>
      <c r="EI356" s="137" t="s">
        <v>1023</v>
      </c>
      <c r="EJ356" s="137" t="s">
        <v>1023</v>
      </c>
      <c r="EK356" s="137" t="s">
        <v>1023</v>
      </c>
      <c r="EL356" s="137" t="s">
        <v>1023</v>
      </c>
      <c r="EM356" s="137" t="s">
        <v>1023</v>
      </c>
      <c r="EN356" s="137" t="s">
        <v>1023</v>
      </c>
      <c r="EO356" s="137" t="s">
        <v>1023</v>
      </c>
      <c r="EP356" s="137" t="s">
        <v>1023</v>
      </c>
      <c r="EQ356" s="137" t="s">
        <v>1023</v>
      </c>
      <c r="ER356" s="137" t="s">
        <v>1023</v>
      </c>
      <c r="ES356" s="137" t="s">
        <v>1023</v>
      </c>
      <c r="ET356" s="137" t="s">
        <v>1023</v>
      </c>
      <c r="EU356" s="137" t="s">
        <v>1023</v>
      </c>
      <c r="EV356" s="137" t="s">
        <v>1023</v>
      </c>
      <c r="EW356" s="137" t="s">
        <v>1023</v>
      </c>
      <c r="EX356" s="137" t="s">
        <v>1023</v>
      </c>
      <c r="EY356" s="137" t="s">
        <v>1023</v>
      </c>
      <c r="EZ356" s="137" t="s">
        <v>1023</v>
      </c>
      <c r="FA356" s="137" t="s">
        <v>1023</v>
      </c>
      <c r="FB356" s="186" t="s">
        <v>1275</v>
      </c>
      <c r="FC356" s="137"/>
      <c r="FD356" s="137"/>
      <c r="FE356" s="137"/>
      <c r="FF356" s="137"/>
      <c r="FG356" s="137"/>
      <c r="FH356" s="190"/>
      <c r="FI356" s="190"/>
      <c r="FJ356" s="372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 s="5"/>
      <c r="HO356" s="5" t="s">
        <v>496</v>
      </c>
      <c r="HP356" s="121">
        <v>59</v>
      </c>
      <c r="HQ356" s="27">
        <v>44278</v>
      </c>
      <c r="HR356" s="27"/>
      <c r="HS356" s="27">
        <v>44375</v>
      </c>
      <c r="HT356" s="121">
        <v>3</v>
      </c>
      <c r="HU356" s="121">
        <v>1</v>
      </c>
      <c r="HV356" s="28">
        <v>0</v>
      </c>
      <c r="HW356" s="28">
        <v>0</v>
      </c>
      <c r="HX356" s="28">
        <v>0</v>
      </c>
      <c r="HY356" s="28">
        <v>1</v>
      </c>
      <c r="HZ356" s="28">
        <v>0</v>
      </c>
      <c r="IA356" s="28">
        <v>0</v>
      </c>
      <c r="IB356" s="28"/>
      <c r="IC356" s="28">
        <v>1</v>
      </c>
      <c r="ID356" s="28">
        <v>1</v>
      </c>
      <c r="IE356" s="25" t="s">
        <v>62</v>
      </c>
      <c r="IF356" s="28">
        <v>1</v>
      </c>
      <c r="IG356" s="29"/>
      <c r="IH356" s="25" t="s">
        <v>497</v>
      </c>
      <c r="II356" s="28">
        <v>1</v>
      </c>
      <c r="IJ356" s="25" t="s">
        <v>498</v>
      </c>
      <c r="IK356" s="25" t="s">
        <v>80</v>
      </c>
      <c r="IL356" s="25"/>
      <c r="IM356" s="25">
        <v>0</v>
      </c>
      <c r="IN356" s="28">
        <v>0</v>
      </c>
      <c r="IO356" s="25"/>
      <c r="IP356" s="294" t="s">
        <v>1512</v>
      </c>
      <c r="IQ356" s="24" t="s">
        <v>496</v>
      </c>
      <c r="IR356" s="24" t="s">
        <v>1070</v>
      </c>
      <c r="IS356" s="170" t="s">
        <v>55</v>
      </c>
      <c r="IT356" s="170">
        <v>1</v>
      </c>
      <c r="IU356"/>
      <c r="IV356" s="274">
        <v>44278</v>
      </c>
      <c r="IW356" s="170">
        <v>1962</v>
      </c>
      <c r="IX356" s="170">
        <v>2021</v>
      </c>
      <c r="IY356"/>
      <c r="IZ356"/>
      <c r="JA356" s="170">
        <v>59</v>
      </c>
      <c r="JB356" s="170"/>
      <c r="JC356" s="170" t="s">
        <v>1407</v>
      </c>
      <c r="JD356"/>
      <c r="JE356" s="170">
        <v>1</v>
      </c>
      <c r="JF356" s="276" t="s">
        <v>405</v>
      </c>
      <c r="JG356"/>
      <c r="JH356" s="170">
        <v>1</v>
      </c>
      <c r="JI356"/>
      <c r="JJ356"/>
      <c r="JK356"/>
      <c r="JL356"/>
      <c r="JM356" s="279"/>
      <c r="JN356" t="s">
        <v>1411</v>
      </c>
      <c r="JO356" t="s">
        <v>1411</v>
      </c>
      <c r="JP356" t="s">
        <v>1412</v>
      </c>
      <c r="JQ356" t="s">
        <v>1415</v>
      </c>
      <c r="JR356" s="170">
        <v>0</v>
      </c>
      <c r="JS356" s="170">
        <v>1</v>
      </c>
      <c r="JT356" s="170">
        <v>0</v>
      </c>
      <c r="JU356" s="170">
        <v>1</v>
      </c>
      <c r="JV356" s="170">
        <v>0</v>
      </c>
      <c r="JW356" s="170">
        <v>1</v>
      </c>
      <c r="JX356" t="s">
        <v>1513</v>
      </c>
      <c r="JY356" s="170">
        <v>0</v>
      </c>
      <c r="JZ356" s="170">
        <v>0</v>
      </c>
      <c r="KA356" s="170">
        <v>0</v>
      </c>
      <c r="KB356" s="170">
        <v>0</v>
      </c>
      <c r="KC356" s="170">
        <v>0</v>
      </c>
      <c r="KD356" s="170"/>
      <c r="KE356"/>
    </row>
    <row r="357" spans="1:291" s="4" customFormat="1" x14ac:dyDescent="0.25">
      <c r="A357" s="311"/>
      <c r="B357" s="15" t="s">
        <v>1512</v>
      </c>
      <c r="C357" s="17" t="s">
        <v>493</v>
      </c>
      <c r="D357" s="26" t="s">
        <v>494</v>
      </c>
      <c r="E357" s="88">
        <v>44278</v>
      </c>
      <c r="F357" s="23"/>
      <c r="G357" s="94"/>
      <c r="H357" s="51"/>
      <c r="I357" s="377">
        <v>0</v>
      </c>
      <c r="J357" s="20">
        <v>44375</v>
      </c>
      <c r="K357" s="100">
        <f t="shared" si="24"/>
        <v>3</v>
      </c>
      <c r="L357" s="121">
        <v>2</v>
      </c>
      <c r="M357" s="4" t="s">
        <v>499</v>
      </c>
      <c r="N357" s="19"/>
      <c r="O357" s="22"/>
      <c r="P357" s="16"/>
      <c r="Q357" s="11"/>
      <c r="R357" s="11"/>
      <c r="S357" s="11">
        <v>10</v>
      </c>
      <c r="T357" s="145"/>
      <c r="U357" s="130"/>
      <c r="V357" s="130"/>
      <c r="W357" s="130"/>
      <c r="X357" s="129"/>
      <c r="Y357" s="129"/>
      <c r="Z357" s="132"/>
      <c r="AA357" s="129"/>
      <c r="AB357" s="133"/>
      <c r="AC357" s="134"/>
      <c r="AD357" s="135"/>
      <c r="AE357" s="136"/>
      <c r="AF357" s="220"/>
      <c r="AG357" s="220"/>
      <c r="AH357" s="220"/>
      <c r="AI357" s="220"/>
      <c r="AJ357" s="220"/>
      <c r="AK357" s="220"/>
      <c r="AL357" s="133"/>
      <c r="AM357" s="137"/>
      <c r="AN357" s="137"/>
      <c r="AO357" s="137"/>
      <c r="AP357" s="137"/>
      <c r="AQ357" s="137"/>
      <c r="AR357" s="137"/>
      <c r="AS357" s="137"/>
      <c r="AT357" s="137"/>
      <c r="AU357" s="137"/>
      <c r="AV357" s="137"/>
      <c r="AW357" s="137"/>
      <c r="AX357" s="137"/>
      <c r="AY357" s="137"/>
      <c r="AZ357" s="137"/>
      <c r="BA357" s="137"/>
      <c r="BB357" s="137"/>
      <c r="BC357" s="137"/>
      <c r="BD357" s="137"/>
      <c r="BE357" s="137"/>
      <c r="BF357" s="137"/>
      <c r="BG357" s="137"/>
      <c r="BH357" s="138"/>
      <c r="BI357" s="137"/>
      <c r="BJ357" s="137"/>
      <c r="BK357" s="137"/>
      <c r="BL357" s="137"/>
      <c r="BM357" s="139"/>
      <c r="BN357" s="137"/>
      <c r="BO357" s="137"/>
      <c r="BP357" s="137"/>
      <c r="BQ357" s="137"/>
      <c r="BR357" s="138"/>
      <c r="BS357" s="138"/>
      <c r="BT357" s="137"/>
      <c r="BU357" s="137"/>
      <c r="BV357" s="137"/>
      <c r="BW357" s="138"/>
      <c r="BX357" s="137"/>
      <c r="BY357" s="137"/>
      <c r="BZ357" s="138"/>
      <c r="CA357" s="138"/>
      <c r="CB357" s="137"/>
      <c r="CC357" s="137"/>
      <c r="CD357" s="186"/>
      <c r="CE357" s="186"/>
      <c r="CF357" s="186"/>
      <c r="CG357" s="186"/>
      <c r="CH357" s="137"/>
      <c r="CI357" s="137"/>
      <c r="CJ357" s="137"/>
      <c r="CK357" s="138"/>
      <c r="CL357" s="137"/>
      <c r="CM357" s="137"/>
      <c r="CN357" s="186"/>
      <c r="CO357" s="137"/>
      <c r="CP357" s="137"/>
      <c r="CQ357" s="137"/>
      <c r="CR357" s="137"/>
      <c r="CS357" s="137"/>
      <c r="CT357" s="137"/>
      <c r="CU357" s="137"/>
      <c r="CV357" s="137"/>
      <c r="CW357" s="137"/>
      <c r="CX357" s="186"/>
      <c r="CY357" s="133"/>
      <c r="CZ357" s="137"/>
      <c r="DA357" s="137"/>
      <c r="DB357" s="186"/>
      <c r="DC357" s="139"/>
      <c r="DD357" s="138"/>
      <c r="DE357" s="137"/>
      <c r="DF357" s="137"/>
      <c r="DG357" s="137"/>
      <c r="DH357" s="137"/>
      <c r="DI357" s="137"/>
      <c r="DJ357" s="186"/>
      <c r="DK357" s="137"/>
      <c r="DL357" s="137"/>
      <c r="DM357" s="137"/>
      <c r="DN357" s="137"/>
      <c r="DO357" s="137"/>
      <c r="DP357" s="137"/>
      <c r="DQ357" s="138"/>
      <c r="DR357" s="133"/>
      <c r="DS357" s="186"/>
      <c r="DT357" s="138"/>
      <c r="DU357" s="138"/>
      <c r="DV357" s="138"/>
      <c r="DW357" s="138"/>
      <c r="DX357" s="186"/>
      <c r="DY357" s="138"/>
      <c r="DZ357" s="138"/>
      <c r="EA357" s="137"/>
      <c r="EB357" s="137"/>
      <c r="EC357" s="137"/>
      <c r="ED357" s="137"/>
      <c r="EE357" s="137"/>
      <c r="EF357" s="186"/>
      <c r="EG357" s="137"/>
      <c r="EH357" s="137"/>
      <c r="EI357" s="137"/>
      <c r="EJ357" s="137"/>
      <c r="EK357" s="137"/>
      <c r="EL357" s="137"/>
      <c r="EM357" s="137"/>
      <c r="EN357" s="137"/>
      <c r="EO357" s="137"/>
      <c r="EP357" s="137"/>
      <c r="EQ357" s="137"/>
      <c r="ER357" s="137"/>
      <c r="ES357" s="137"/>
      <c r="ET357" s="137"/>
      <c r="EU357" s="137"/>
      <c r="EV357" s="137"/>
      <c r="EW357" s="137"/>
      <c r="EX357" s="137"/>
      <c r="EY357" s="137"/>
      <c r="EZ357" s="137"/>
      <c r="FA357" s="137"/>
      <c r="FB357" s="186"/>
      <c r="FC357" s="137"/>
      <c r="FD357" s="137"/>
      <c r="FE357" s="137"/>
      <c r="FF357" s="137"/>
      <c r="FG357" s="137"/>
      <c r="FH357" s="190"/>
      <c r="FI357" s="190"/>
      <c r="FJ357" s="372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 s="5"/>
      <c r="HO357" s="5"/>
      <c r="HP357" s="17"/>
      <c r="HQ357" s="23"/>
      <c r="HR357" s="23"/>
      <c r="HS357" s="23"/>
      <c r="HT357" s="17"/>
      <c r="HU357" s="17"/>
      <c r="HV357" s="24"/>
      <c r="HW357" s="24"/>
      <c r="HX357" s="24"/>
      <c r="HY357" s="24"/>
      <c r="HZ357" s="24"/>
      <c r="IA357" s="24"/>
      <c r="IB357" s="24"/>
      <c r="IC357" s="24"/>
      <c r="ID357" s="24"/>
      <c r="IE357" s="24"/>
      <c r="IF357" s="24"/>
      <c r="IG357" s="24"/>
      <c r="IH357" s="24"/>
      <c r="II357" s="24"/>
      <c r="IJ357" s="24"/>
      <c r="IK357" s="24"/>
      <c r="IL357" s="24"/>
      <c r="IM357" s="24"/>
      <c r="IN357" s="25"/>
      <c r="IO357" s="25"/>
      <c r="IP357" s="294"/>
      <c r="IQ357" s="24"/>
      <c r="IR357" s="24"/>
      <c r="IS357" s="170"/>
      <c r="IT357" s="170"/>
      <c r="IU357"/>
      <c r="IV357" s="274"/>
      <c r="IW357" s="170"/>
      <c r="IX357" s="170"/>
      <c r="IY357"/>
      <c r="IZ357"/>
      <c r="JA357" s="170"/>
      <c r="JB357" s="170"/>
      <c r="JC357" s="170"/>
      <c r="JD357"/>
      <c r="JE357" s="170"/>
      <c r="JF357" s="276"/>
      <c r="JG357"/>
      <c r="JH357" s="170"/>
      <c r="JI357"/>
      <c r="JJ357"/>
      <c r="JK357"/>
      <c r="JL357"/>
      <c r="JM357" s="279"/>
      <c r="JN357"/>
      <c r="JO357"/>
      <c r="JP357"/>
      <c r="JQ357"/>
      <c r="JR357" s="170"/>
      <c r="JS357" s="170"/>
      <c r="JT357" s="170"/>
      <c r="JU357" s="170"/>
      <c r="JV357" s="170"/>
      <c r="JW357" s="170"/>
      <c r="JX357"/>
      <c r="JY357" s="170"/>
      <c r="JZ357" s="170"/>
      <c r="KA357" s="170"/>
      <c r="KB357" s="170"/>
      <c r="KC357" s="170"/>
      <c r="KD357" s="170"/>
      <c r="KE357"/>
    </row>
    <row r="358" spans="1:291" s="4" customFormat="1" x14ac:dyDescent="0.25">
      <c r="A358" s="311"/>
      <c r="B358" s="15" t="s">
        <v>1512</v>
      </c>
      <c r="C358" s="17" t="s">
        <v>493</v>
      </c>
      <c r="D358" s="26" t="s">
        <v>494</v>
      </c>
      <c r="E358" s="88">
        <v>44278</v>
      </c>
      <c r="F358" s="27">
        <v>44714</v>
      </c>
      <c r="G358" s="94">
        <f>DATEDIF(E358, F358, "m")</f>
        <v>14</v>
      </c>
      <c r="H358" s="16">
        <v>1</v>
      </c>
      <c r="I358" s="377">
        <v>0</v>
      </c>
      <c r="J358" s="20">
        <v>44714</v>
      </c>
      <c r="K358" s="100">
        <f t="shared" si="24"/>
        <v>14</v>
      </c>
      <c r="L358" s="121">
        <v>3</v>
      </c>
      <c r="M358" s="4" t="s">
        <v>500</v>
      </c>
      <c r="N358" s="19"/>
      <c r="O358" s="22">
        <v>2</v>
      </c>
      <c r="P358" s="16">
        <v>3</v>
      </c>
      <c r="Q358" s="11"/>
      <c r="R358" s="11"/>
      <c r="S358" s="11"/>
      <c r="T358" s="145">
        <v>17488</v>
      </c>
      <c r="U358" s="130" t="s">
        <v>496</v>
      </c>
      <c r="V358" s="130" t="s">
        <v>496</v>
      </c>
      <c r="W358" s="130" t="s">
        <v>1070</v>
      </c>
      <c r="X358" s="129">
        <v>6203160293</v>
      </c>
      <c r="Y358" s="129">
        <f ca="1">ROUNDDOWN(YEARFRAC(DATE(IF(VALUE(LEFT(X358,2))&lt;VALUE(RIGHT(YEAR(TODAY()),2)),"20","19")&amp;LEFT(X358,2),IF(VALUE(MID(X358,3,1))&gt;4,MID(X358,3,2)-50,MID(X358,3,2)),MID(X358,5,2)),Z358,1),0)</f>
        <v>60</v>
      </c>
      <c r="Z358" s="132">
        <v>44714</v>
      </c>
      <c r="AA358" s="129">
        <v>2</v>
      </c>
      <c r="AB358" s="133">
        <f>DATEDIF(_xlfn.MINIFS(Z:Z,X:X,X358), Z358,  "m")</f>
        <v>11</v>
      </c>
      <c r="AC358" s="134" t="s">
        <v>53</v>
      </c>
      <c r="AD358" s="135" t="s">
        <v>1022</v>
      </c>
      <c r="AE358" s="136"/>
      <c r="AF358" s="185">
        <v>24.3</v>
      </c>
      <c r="AG358" s="185">
        <v>8.4</v>
      </c>
      <c r="AH358" s="185">
        <v>65.8</v>
      </c>
      <c r="AI358" s="185">
        <v>1</v>
      </c>
      <c r="AJ358" s="185">
        <v>0.5</v>
      </c>
      <c r="AK358" s="185">
        <v>5.8</v>
      </c>
      <c r="AL358" s="133">
        <v>24.1</v>
      </c>
      <c r="AM358" s="137">
        <v>86.4</v>
      </c>
      <c r="AN358" s="137">
        <v>66.7</v>
      </c>
      <c r="AO358" s="137">
        <v>33.299999999999997</v>
      </c>
      <c r="AP358" s="137">
        <f>AN358/AO358</f>
        <v>2.0030030030030033</v>
      </c>
      <c r="AQ358" s="137">
        <v>7.06</v>
      </c>
      <c r="AR358" s="137">
        <v>4.01</v>
      </c>
      <c r="AS358" s="137">
        <v>2.0099999999999998</v>
      </c>
      <c r="AT358" s="137">
        <v>42.3</v>
      </c>
      <c r="AU358" s="137">
        <v>23.3</v>
      </c>
      <c r="AV358" s="137">
        <v>3.37</v>
      </c>
      <c r="AW358" s="137">
        <v>70.099999999999994</v>
      </c>
      <c r="AX358" s="137">
        <v>18</v>
      </c>
      <c r="AY358" s="137">
        <v>7.93</v>
      </c>
      <c r="AZ358" s="137">
        <v>3.92</v>
      </c>
      <c r="BA358" s="137">
        <v>17.5</v>
      </c>
      <c r="BB358" s="137">
        <v>10.9</v>
      </c>
      <c r="BC358" s="137">
        <v>35.299999999999997</v>
      </c>
      <c r="BD358" s="137">
        <v>0.14000000000000001</v>
      </c>
      <c r="BE358" s="137">
        <v>2.2999999999999998</v>
      </c>
      <c r="BF358" s="137">
        <f>DL358+DN358</f>
        <v>42.18</v>
      </c>
      <c r="BG358" s="137">
        <v>28.5</v>
      </c>
      <c r="BH358" s="138">
        <v>2620</v>
      </c>
      <c r="BI358" s="137">
        <v>5.6</v>
      </c>
      <c r="BJ358" s="137">
        <v>20.7</v>
      </c>
      <c r="BK358" s="137">
        <v>39.4</v>
      </c>
      <c r="BL358" s="137">
        <v>42.4</v>
      </c>
      <c r="BM358" s="139">
        <v>0</v>
      </c>
      <c r="BN358" s="137">
        <v>7.1</v>
      </c>
      <c r="BO358" s="137">
        <v>86.149999999999991</v>
      </c>
      <c r="BP358" s="137">
        <v>6.42</v>
      </c>
      <c r="BQ358" s="137">
        <v>7.39</v>
      </c>
      <c r="BR358" s="138">
        <v>7116</v>
      </c>
      <c r="BS358" s="138">
        <f>CY358/9</f>
        <v>2731.5555555555557</v>
      </c>
      <c r="BT358" s="137">
        <v>43.1</v>
      </c>
      <c r="BU358" s="137">
        <v>9.9700000000000006</v>
      </c>
      <c r="BV358" s="137">
        <v>66.900000000000006</v>
      </c>
      <c r="BW358" s="138">
        <v>4937</v>
      </c>
      <c r="BX358" s="137">
        <v>58.8</v>
      </c>
      <c r="BY358" s="137">
        <v>64.5</v>
      </c>
      <c r="BZ358" s="138">
        <v>2458</v>
      </c>
      <c r="CA358" s="138">
        <v>10736</v>
      </c>
      <c r="CB358" s="137">
        <v>1.3</v>
      </c>
      <c r="CC358" s="137">
        <v>0.6</v>
      </c>
      <c r="CD358" s="186" t="s">
        <v>1275</v>
      </c>
      <c r="CE358" s="186">
        <f>AL358+BN358+BV358+CC358+CB358</f>
        <v>100</v>
      </c>
      <c r="CF358" s="186" t="s">
        <v>1275</v>
      </c>
      <c r="CG358" s="186">
        <f>AM358+BI358+BE358+(DC358*100/AL358)+(CC358*100/AL358)</f>
        <v>96.976348547717848</v>
      </c>
      <c r="CH358" s="137">
        <v>2.27</v>
      </c>
      <c r="CI358" s="137">
        <f>CH358*100/AM358</f>
        <v>2.6273148148148144</v>
      </c>
      <c r="CJ358" s="137">
        <v>4.22</v>
      </c>
      <c r="CK358" s="138">
        <f>CJ358*BI358*AL358*AK358/1000</f>
        <v>3.3032809599999999</v>
      </c>
      <c r="CL358" s="137">
        <v>11.2</v>
      </c>
      <c r="CM358" s="137">
        <v>37.799999999999997</v>
      </c>
      <c r="CN358" s="186" t="s">
        <v>1275</v>
      </c>
      <c r="CO358" s="137">
        <v>4.24</v>
      </c>
      <c r="CP358" s="137">
        <v>0.41</v>
      </c>
      <c r="CQ358" s="137">
        <v>15</v>
      </c>
      <c r="CR358" s="137">
        <v>61.3</v>
      </c>
      <c r="CS358" s="137">
        <v>13</v>
      </c>
      <c r="CT358" s="137">
        <v>10.7</v>
      </c>
      <c r="CU358" s="137">
        <v>41.2</v>
      </c>
      <c r="CV358" s="137">
        <v>5.98</v>
      </c>
      <c r="CW358" s="137"/>
      <c r="CX358" s="186" t="s">
        <v>1275</v>
      </c>
      <c r="CY358" s="133">
        <v>24584</v>
      </c>
      <c r="CZ358" s="137">
        <v>1.2</v>
      </c>
      <c r="DA358" s="137">
        <v>16.600000000000001</v>
      </c>
      <c r="DB358" s="186" t="s">
        <v>1275</v>
      </c>
      <c r="DC358" s="139">
        <v>4.4999999999999998E-2</v>
      </c>
      <c r="DD358" s="133">
        <v>30150</v>
      </c>
      <c r="DE358" s="137">
        <v>16.5</v>
      </c>
      <c r="DF358" s="137">
        <v>16.2</v>
      </c>
      <c r="DG358" s="137">
        <v>1.0900000000000001</v>
      </c>
      <c r="DH358" s="137">
        <f>DG358-CC358</f>
        <v>0.4900000000000001</v>
      </c>
      <c r="DI358" s="137">
        <v>44.6</v>
      </c>
      <c r="DJ358" s="186" t="s">
        <v>1275</v>
      </c>
      <c r="DK358" s="137">
        <v>1.23</v>
      </c>
      <c r="DL358" s="137">
        <v>39.1</v>
      </c>
      <c r="DM358" s="137">
        <v>56.6</v>
      </c>
      <c r="DN358" s="137">
        <v>3.08</v>
      </c>
      <c r="DO358" s="137">
        <v>23.6</v>
      </c>
      <c r="DP358" s="137">
        <v>89.5</v>
      </c>
      <c r="DQ358" s="138">
        <v>2840</v>
      </c>
      <c r="DR358" s="133"/>
      <c r="DS358" s="186" t="s">
        <v>1275</v>
      </c>
      <c r="DT358" s="133">
        <f>DU358*2</f>
        <v>7906</v>
      </c>
      <c r="DU358" s="138">
        <v>3953</v>
      </c>
      <c r="DV358" s="138">
        <v>886</v>
      </c>
      <c r="DW358" s="138">
        <v>313</v>
      </c>
      <c r="DX358" s="186" t="s">
        <v>1275</v>
      </c>
      <c r="DY358" s="138">
        <f>AK358*AN358*AM358*AL358/1000</f>
        <v>805.53536640000016</v>
      </c>
      <c r="DZ358" s="138">
        <f>AK358*AM358*AO358*AL358/1000</f>
        <v>402.16383360000003</v>
      </c>
      <c r="EA358" s="137"/>
      <c r="EB358" s="137"/>
      <c r="EC358" s="137"/>
      <c r="ED358" s="137"/>
      <c r="EE358" s="137"/>
      <c r="EF358" s="186" t="s">
        <v>1275</v>
      </c>
      <c r="EG358" s="137" t="s">
        <v>1023</v>
      </c>
      <c r="EH358" s="137" t="s">
        <v>1023</v>
      </c>
      <c r="EI358" s="137" t="s">
        <v>1023</v>
      </c>
      <c r="EJ358" s="137" t="s">
        <v>1023</v>
      </c>
      <c r="EK358" s="137" t="s">
        <v>1023</v>
      </c>
      <c r="EL358" s="137" t="s">
        <v>1023</v>
      </c>
      <c r="EM358" s="137" t="s">
        <v>1023</v>
      </c>
      <c r="EN358" s="137" t="s">
        <v>1023</v>
      </c>
      <c r="EO358" s="137" t="s">
        <v>1023</v>
      </c>
      <c r="EP358" s="137" t="s">
        <v>1023</v>
      </c>
      <c r="EQ358" s="137" t="s">
        <v>1023</v>
      </c>
      <c r="ER358" s="137" t="s">
        <v>1023</v>
      </c>
      <c r="ES358" s="137" t="s">
        <v>1023</v>
      </c>
      <c r="ET358" s="137" t="s">
        <v>1023</v>
      </c>
      <c r="EU358" s="137" t="s">
        <v>1023</v>
      </c>
      <c r="EV358" s="137" t="s">
        <v>1023</v>
      </c>
      <c r="EW358" s="137" t="s">
        <v>1023</v>
      </c>
      <c r="EX358" s="137" t="s">
        <v>1023</v>
      </c>
      <c r="EY358" s="137" t="s">
        <v>1023</v>
      </c>
      <c r="EZ358" s="137" t="s">
        <v>1023</v>
      </c>
      <c r="FA358" s="137" t="s">
        <v>1023</v>
      </c>
      <c r="FB358" s="186" t="s">
        <v>1275</v>
      </c>
      <c r="FC358" s="137"/>
      <c r="FD358" s="137"/>
      <c r="FE358" s="137"/>
      <c r="FF358" s="137"/>
      <c r="FG358" s="137"/>
      <c r="FH358" s="190"/>
      <c r="FI358" s="190"/>
      <c r="FJ358" s="372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 s="5"/>
      <c r="HO358" s="5" t="s">
        <v>496</v>
      </c>
      <c r="HP358" s="121">
        <v>59</v>
      </c>
      <c r="HQ358" s="27">
        <v>44278</v>
      </c>
      <c r="HR358" s="27"/>
      <c r="HS358" s="27">
        <v>44714</v>
      </c>
      <c r="HT358" s="121">
        <v>12</v>
      </c>
      <c r="HU358" s="121">
        <v>1</v>
      </c>
      <c r="HV358" s="28">
        <v>0</v>
      </c>
      <c r="HW358" s="28">
        <v>0</v>
      </c>
      <c r="HX358" s="28">
        <v>0</v>
      </c>
      <c r="HY358" s="28">
        <v>1</v>
      </c>
      <c r="HZ358" s="28">
        <v>0</v>
      </c>
      <c r="IA358" s="28">
        <v>0</v>
      </c>
      <c r="IB358" s="28">
        <v>0</v>
      </c>
      <c r="IC358" s="28">
        <v>0</v>
      </c>
      <c r="ID358" s="28">
        <v>0</v>
      </c>
      <c r="IE358" s="25" t="s">
        <v>69</v>
      </c>
      <c r="IF358" s="28">
        <v>0</v>
      </c>
      <c r="IG358" s="29"/>
      <c r="IH358" s="25"/>
      <c r="II358" s="28">
        <v>0</v>
      </c>
      <c r="IJ358" s="25" t="s">
        <v>63</v>
      </c>
      <c r="IK358" s="25"/>
      <c r="IL358" s="25"/>
      <c r="IM358" s="25">
        <v>1</v>
      </c>
      <c r="IN358" s="28">
        <v>0</v>
      </c>
      <c r="IO358" s="25"/>
      <c r="IP358" s="294"/>
      <c r="IQ358" s="24"/>
      <c r="IR358" s="24"/>
      <c r="IS358" s="170"/>
      <c r="IT358" s="170"/>
      <c r="IU358"/>
      <c r="IV358" s="274"/>
      <c r="IW358" s="170"/>
      <c r="IX358" s="170"/>
      <c r="IY358"/>
      <c r="IZ358"/>
      <c r="JA358" s="170"/>
      <c r="JB358" s="170"/>
      <c r="JC358" s="170"/>
      <c r="JD358"/>
      <c r="JE358" s="170"/>
      <c r="JF358" s="276"/>
      <c r="JG358"/>
      <c r="JH358" s="170"/>
      <c r="JI358"/>
      <c r="JJ358"/>
      <c r="JK358"/>
      <c r="JL358"/>
      <c r="JM358" s="279"/>
      <c r="JN358"/>
      <c r="JO358"/>
      <c r="JP358"/>
      <c r="JQ358"/>
      <c r="JR358" s="170"/>
      <c r="JS358" s="170"/>
      <c r="JT358" s="170"/>
      <c r="JU358" s="170"/>
      <c r="JV358" s="170"/>
      <c r="JW358" s="170"/>
      <c r="JX358"/>
      <c r="JY358" s="170"/>
      <c r="JZ358" s="170"/>
      <c r="KA358" s="170"/>
      <c r="KB358" s="170"/>
      <c r="KC358" s="170"/>
      <c r="KD358" s="170"/>
      <c r="KE358"/>
    </row>
    <row r="359" spans="1:291" s="4" customFormat="1" x14ac:dyDescent="0.25">
      <c r="A359" s="311"/>
      <c r="B359" s="15" t="s">
        <v>1512</v>
      </c>
      <c r="C359" s="17" t="s">
        <v>493</v>
      </c>
      <c r="D359" s="26" t="s">
        <v>494</v>
      </c>
      <c r="E359" s="88">
        <v>44278</v>
      </c>
      <c r="F359" s="23"/>
      <c r="G359" s="94"/>
      <c r="H359" s="51"/>
      <c r="I359" s="377">
        <v>0</v>
      </c>
      <c r="J359" s="20">
        <v>44714</v>
      </c>
      <c r="K359" s="100">
        <f t="shared" si="24"/>
        <v>14</v>
      </c>
      <c r="L359" s="121">
        <v>4</v>
      </c>
      <c r="M359" s="4" t="s">
        <v>501</v>
      </c>
      <c r="N359" s="19"/>
      <c r="O359" s="22"/>
      <c r="P359" s="16"/>
      <c r="Q359" s="11"/>
      <c r="R359" s="11"/>
      <c r="S359" s="11">
        <v>4</v>
      </c>
      <c r="T359" s="145"/>
      <c r="U359" s="130"/>
      <c r="V359" s="130"/>
      <c r="W359" s="130"/>
      <c r="X359" s="129"/>
      <c r="Y359" s="129"/>
      <c r="Z359" s="132"/>
      <c r="AA359" s="129"/>
      <c r="AB359" s="133"/>
      <c r="AC359" s="134"/>
      <c r="AD359" s="135"/>
      <c r="AE359" s="136"/>
      <c r="AF359" s="220"/>
      <c r="AG359" s="220"/>
      <c r="AH359" s="220"/>
      <c r="AI359" s="220"/>
      <c r="AJ359" s="220"/>
      <c r="AK359" s="220"/>
      <c r="AL359" s="133"/>
      <c r="AM359" s="137"/>
      <c r="AN359" s="137"/>
      <c r="AO359" s="137"/>
      <c r="AP359" s="137"/>
      <c r="AQ359" s="137"/>
      <c r="AR359" s="137"/>
      <c r="AS359" s="137"/>
      <c r="AT359" s="137"/>
      <c r="AU359" s="137"/>
      <c r="AV359" s="137"/>
      <c r="AW359" s="137"/>
      <c r="AX359" s="137"/>
      <c r="AY359" s="137"/>
      <c r="AZ359" s="137"/>
      <c r="BA359" s="137"/>
      <c r="BB359" s="137"/>
      <c r="BC359" s="137"/>
      <c r="BD359" s="137"/>
      <c r="BE359" s="137"/>
      <c r="BF359" s="137"/>
      <c r="BG359" s="137"/>
      <c r="BH359" s="138"/>
      <c r="BI359" s="137"/>
      <c r="BJ359" s="137"/>
      <c r="BK359" s="137"/>
      <c r="BL359" s="137"/>
      <c r="BM359" s="139"/>
      <c r="BN359" s="137"/>
      <c r="BO359" s="137"/>
      <c r="BP359" s="137"/>
      <c r="BQ359" s="137"/>
      <c r="BR359" s="138"/>
      <c r="BS359" s="138"/>
      <c r="BT359" s="137"/>
      <c r="BU359" s="137"/>
      <c r="BV359" s="137"/>
      <c r="BW359" s="138"/>
      <c r="BX359" s="137"/>
      <c r="BY359" s="137"/>
      <c r="BZ359" s="138"/>
      <c r="CA359" s="138"/>
      <c r="CB359" s="137"/>
      <c r="CC359" s="137"/>
      <c r="CD359" s="186"/>
      <c r="CE359" s="186"/>
      <c r="CF359" s="186"/>
      <c r="CG359" s="186"/>
      <c r="CH359" s="137"/>
      <c r="CI359" s="137"/>
      <c r="CJ359" s="137"/>
      <c r="CK359" s="138"/>
      <c r="CL359" s="137"/>
      <c r="CM359" s="137"/>
      <c r="CN359" s="186"/>
      <c r="CO359" s="137"/>
      <c r="CP359" s="137"/>
      <c r="CQ359" s="137"/>
      <c r="CR359" s="137"/>
      <c r="CS359" s="137"/>
      <c r="CT359" s="137"/>
      <c r="CU359" s="137"/>
      <c r="CV359" s="137"/>
      <c r="CW359" s="137"/>
      <c r="CX359" s="186"/>
      <c r="CY359" s="133"/>
      <c r="CZ359" s="137"/>
      <c r="DA359" s="137"/>
      <c r="DB359" s="186"/>
      <c r="DC359" s="139"/>
      <c r="DD359" s="133"/>
      <c r="DE359" s="137"/>
      <c r="DF359" s="137"/>
      <c r="DG359" s="137"/>
      <c r="DH359" s="137"/>
      <c r="DI359" s="137"/>
      <c r="DJ359" s="186"/>
      <c r="DK359" s="137"/>
      <c r="DL359" s="137"/>
      <c r="DM359" s="137"/>
      <c r="DN359" s="137"/>
      <c r="DO359" s="137"/>
      <c r="DP359" s="137"/>
      <c r="DQ359" s="138"/>
      <c r="DR359" s="133"/>
      <c r="DS359" s="186"/>
      <c r="DT359" s="133"/>
      <c r="DU359" s="138"/>
      <c r="DV359" s="138"/>
      <c r="DW359" s="138"/>
      <c r="DX359" s="186"/>
      <c r="DY359" s="138"/>
      <c r="DZ359" s="138"/>
      <c r="EA359" s="137"/>
      <c r="EB359" s="137"/>
      <c r="EC359" s="137"/>
      <c r="ED359" s="137"/>
      <c r="EE359" s="137"/>
      <c r="EF359" s="186"/>
      <c r="EG359" s="137"/>
      <c r="EH359" s="137"/>
      <c r="EI359" s="137"/>
      <c r="EJ359" s="137"/>
      <c r="EK359" s="137"/>
      <c r="EL359" s="137"/>
      <c r="EM359" s="137"/>
      <c r="EN359" s="137"/>
      <c r="EO359" s="137"/>
      <c r="EP359" s="137"/>
      <c r="EQ359" s="137"/>
      <c r="ER359" s="137"/>
      <c r="ES359" s="137"/>
      <c r="ET359" s="137"/>
      <c r="EU359" s="137"/>
      <c r="EV359" s="137"/>
      <c r="EW359" s="137"/>
      <c r="EX359" s="137"/>
      <c r="EY359" s="137"/>
      <c r="EZ359" s="137"/>
      <c r="FA359" s="137"/>
      <c r="FB359" s="186"/>
      <c r="FC359" s="137"/>
      <c r="FD359" s="137"/>
      <c r="FE359" s="137"/>
      <c r="FF359" s="137"/>
      <c r="FG359" s="137"/>
      <c r="FH359" s="190"/>
      <c r="FI359" s="190"/>
      <c r="FJ359" s="372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 s="5"/>
      <c r="HO359" s="5"/>
      <c r="HP359" s="17"/>
      <c r="HQ359" s="23"/>
      <c r="HR359" s="23"/>
      <c r="HS359" s="23"/>
      <c r="HT359" s="17"/>
      <c r="HU359" s="17"/>
      <c r="HV359" s="24"/>
      <c r="HW359" s="24"/>
      <c r="HX359" s="24"/>
      <c r="HY359" s="24"/>
      <c r="HZ359" s="24"/>
      <c r="IA359" s="24"/>
      <c r="IB359" s="24"/>
      <c r="IC359" s="24"/>
      <c r="ID359" s="24"/>
      <c r="IE359" s="24"/>
      <c r="IF359" s="24"/>
      <c r="IG359" s="24"/>
      <c r="IH359" s="24"/>
      <c r="II359" s="24"/>
      <c r="IJ359" s="24"/>
      <c r="IK359" s="24"/>
      <c r="IL359" s="24"/>
      <c r="IM359" s="24"/>
      <c r="IN359" s="25"/>
      <c r="IO359" s="25"/>
      <c r="IP359" s="294"/>
      <c r="IQ359" s="24"/>
      <c r="IR359" s="24"/>
      <c r="IS359" s="170"/>
      <c r="IT359" s="170"/>
      <c r="IU359"/>
      <c r="IV359" s="274"/>
      <c r="IW359" s="170"/>
      <c r="IX359" s="170"/>
      <c r="IY359"/>
      <c r="IZ359"/>
      <c r="JA359" s="170"/>
      <c r="JB359" s="170"/>
      <c r="JC359" s="170"/>
      <c r="JD359"/>
      <c r="JE359" s="170"/>
      <c r="JF359" s="276"/>
      <c r="JG359"/>
      <c r="JH359" s="170"/>
      <c r="JI359"/>
      <c r="JJ359"/>
      <c r="JK359"/>
      <c r="JL359"/>
      <c r="JM359" s="279"/>
      <c r="JN359"/>
      <c r="JO359"/>
      <c r="JP359"/>
      <c r="JQ359"/>
      <c r="JR359" s="170"/>
      <c r="JS359" s="170"/>
      <c r="JT359" s="170"/>
      <c r="JU359" s="170"/>
      <c r="JV359" s="170"/>
      <c r="JW359" s="170"/>
      <c r="JX359"/>
      <c r="JY359" s="170"/>
      <c r="JZ359" s="170"/>
      <c r="KA359" s="170"/>
      <c r="KB359" s="170"/>
      <c r="KC359" s="170"/>
      <c r="KD359" s="170"/>
      <c r="KE359"/>
    </row>
    <row r="360" spans="1:291" s="4" customFormat="1" x14ac:dyDescent="0.25">
      <c r="A360" s="311"/>
      <c r="B360" s="15" t="s">
        <v>1512</v>
      </c>
      <c r="C360" s="17" t="s">
        <v>493</v>
      </c>
      <c r="D360" s="26" t="s">
        <v>494</v>
      </c>
      <c r="E360" s="88">
        <v>44278</v>
      </c>
      <c r="F360" s="23"/>
      <c r="G360" s="94"/>
      <c r="H360" s="51"/>
      <c r="I360" s="377">
        <v>0</v>
      </c>
      <c r="J360" s="20">
        <v>44739</v>
      </c>
      <c r="K360" s="100">
        <f t="shared" si="24"/>
        <v>15</v>
      </c>
      <c r="L360" s="121">
        <v>5</v>
      </c>
      <c r="M360" s="4" t="s">
        <v>502</v>
      </c>
      <c r="N360" s="19">
        <v>227</v>
      </c>
      <c r="O360" s="22">
        <v>4</v>
      </c>
      <c r="P360" s="16">
        <v>3</v>
      </c>
      <c r="Q360" s="11"/>
      <c r="R360" s="11"/>
      <c r="S360" s="11"/>
      <c r="T360" s="145">
        <v>17650</v>
      </c>
      <c r="U360" s="130">
        <v>10118</v>
      </c>
      <c r="V360" s="130" t="s">
        <v>496</v>
      </c>
      <c r="W360" s="130" t="s">
        <v>1070</v>
      </c>
      <c r="X360" s="129">
        <v>6203160293</v>
      </c>
      <c r="Y360" s="129">
        <f ca="1">ROUNDDOWN(YEARFRAC(DATE(IF(VALUE(LEFT(X360,2))&lt;VALUE(RIGHT(YEAR(TODAY()),2)),"20","19")&amp;LEFT(X360,2),IF(VALUE(MID(X360,3,1))&gt;4,MID(X360,3,2)-50,MID(X360,3,2)),MID(X360,5,2)),Z360,1),0)</f>
        <v>60</v>
      </c>
      <c r="Z360" s="132">
        <v>44739</v>
      </c>
      <c r="AA360" s="129">
        <v>3</v>
      </c>
      <c r="AB360" s="133">
        <v>12</v>
      </c>
      <c r="AC360" s="134" t="s">
        <v>503</v>
      </c>
      <c r="AD360" s="135" t="s">
        <v>1025</v>
      </c>
      <c r="AE360" s="136" t="s">
        <v>65</v>
      </c>
      <c r="AF360" s="198">
        <v>24.3</v>
      </c>
      <c r="AG360" s="198">
        <v>8.4</v>
      </c>
      <c r="AH360" s="198">
        <v>65.8</v>
      </c>
      <c r="AI360" s="198">
        <v>1</v>
      </c>
      <c r="AJ360" s="198">
        <v>0.5</v>
      </c>
      <c r="AK360" s="199">
        <v>5.8</v>
      </c>
      <c r="AL360" s="133">
        <v>26.8</v>
      </c>
      <c r="AM360" s="137">
        <v>87</v>
      </c>
      <c r="AN360" s="137">
        <v>60.8</v>
      </c>
      <c r="AO360" s="137">
        <v>39.200000000000003</v>
      </c>
      <c r="AP360" s="137">
        <f>AN360/AO360</f>
        <v>1.551020408163265</v>
      </c>
      <c r="AQ360" s="137">
        <v>8.7200000000000006</v>
      </c>
      <c r="AR360" s="137">
        <v>2.08</v>
      </c>
      <c r="AS360" s="137">
        <v>2.25</v>
      </c>
      <c r="AT360" s="137">
        <v>58.1</v>
      </c>
      <c r="AU360" s="137">
        <v>22.3</v>
      </c>
      <c r="AV360" s="137">
        <v>3.15</v>
      </c>
      <c r="AW360" s="137">
        <v>46.8</v>
      </c>
      <c r="AX360" s="137">
        <v>35.200000000000003</v>
      </c>
      <c r="AY360" s="137">
        <v>13.9</v>
      </c>
      <c r="AZ360" s="137">
        <v>4.1399999999999997</v>
      </c>
      <c r="BA360" s="137">
        <v>18.8</v>
      </c>
      <c r="BB360" s="137">
        <v>10.7</v>
      </c>
      <c r="BC360" s="137">
        <v>65.900000000000006</v>
      </c>
      <c r="BD360" s="137">
        <v>0.13</v>
      </c>
      <c r="BE360" s="137">
        <v>1.47</v>
      </c>
      <c r="BF360" s="137">
        <f>DL360+DN360</f>
        <v>33</v>
      </c>
      <c r="BG360" s="137">
        <v>19.899999999999999</v>
      </c>
      <c r="BH360" s="138">
        <v>2759</v>
      </c>
      <c r="BI360" s="137">
        <v>7.3</v>
      </c>
      <c r="BJ360" s="137">
        <v>19.2</v>
      </c>
      <c r="BK360" s="137">
        <v>30.7</v>
      </c>
      <c r="BL360" s="137">
        <v>81.3</v>
      </c>
      <c r="BM360" s="139">
        <v>1.4E-2</v>
      </c>
      <c r="BN360" s="137">
        <v>7.9</v>
      </c>
      <c r="BO360" s="137">
        <v>87.28</v>
      </c>
      <c r="BP360" s="137">
        <v>4.87</v>
      </c>
      <c r="BQ360" s="137">
        <v>7.84</v>
      </c>
      <c r="BR360" s="138">
        <v>7797</v>
      </c>
      <c r="BS360" s="138">
        <f>CY360/9</f>
        <v>3538.8888888888887</v>
      </c>
      <c r="BT360" s="137">
        <v>65</v>
      </c>
      <c r="BU360" s="137">
        <v>11.1</v>
      </c>
      <c r="BV360" s="137">
        <f>100-AL360-BN360-CB360-CC360</f>
        <v>63.940000000000005</v>
      </c>
      <c r="BW360" s="138">
        <v>2768</v>
      </c>
      <c r="BX360" s="137">
        <v>26.4</v>
      </c>
      <c r="BY360" s="137">
        <v>84.8</v>
      </c>
      <c r="BZ360" s="138">
        <v>4292</v>
      </c>
      <c r="CA360" s="138">
        <v>10292.5</v>
      </c>
      <c r="CB360" s="137">
        <v>0.99</v>
      </c>
      <c r="CC360" s="137">
        <v>0.37</v>
      </c>
      <c r="CD360" s="186" t="s">
        <v>1275</v>
      </c>
      <c r="CE360" s="186">
        <f>AL360+BN360+BV360+CC360+CB360</f>
        <v>100.00000000000001</v>
      </c>
      <c r="CF360" s="186" t="s">
        <v>1275</v>
      </c>
      <c r="CG360" s="186">
        <f>AM360+BI360+BE360+(DC360*100/AL360)+(CC360*100/AL360)</f>
        <v>97.561044776119402</v>
      </c>
      <c r="CH360" s="137">
        <v>4.12</v>
      </c>
      <c r="CI360" s="137">
        <f>CH360*100/AM360</f>
        <v>4.735632183908046</v>
      </c>
      <c r="CJ360" s="137">
        <v>11.3</v>
      </c>
      <c r="CK360" s="138">
        <f>CJ360*BI360*AL360*AK360/1000</f>
        <v>12.822245600000002</v>
      </c>
      <c r="CL360" s="137">
        <v>19.100000000000001</v>
      </c>
      <c r="CM360" s="137">
        <v>51.4</v>
      </c>
      <c r="CN360" s="186" t="s">
        <v>1275</v>
      </c>
      <c r="CO360" s="137">
        <v>3.73</v>
      </c>
      <c r="CP360" s="137">
        <v>0.47</v>
      </c>
      <c r="CQ360" s="137">
        <v>19.100000000000001</v>
      </c>
      <c r="CR360" s="137">
        <v>54.8</v>
      </c>
      <c r="CS360" s="137">
        <v>13.3</v>
      </c>
      <c r="CT360" s="137">
        <v>12.8</v>
      </c>
      <c r="CU360" s="137">
        <v>46.1</v>
      </c>
      <c r="CV360" s="137">
        <v>1.24</v>
      </c>
      <c r="CW360" s="137"/>
      <c r="CX360" s="186" t="s">
        <v>1275</v>
      </c>
      <c r="CY360" s="133">
        <v>31850</v>
      </c>
      <c r="CZ360" s="137">
        <v>2.92</v>
      </c>
      <c r="DA360" s="137">
        <v>18.600000000000001</v>
      </c>
      <c r="DB360" s="186" t="s">
        <v>1275</v>
      </c>
      <c r="DC360" s="139">
        <v>0.11</v>
      </c>
      <c r="DD360" s="138">
        <v>33136</v>
      </c>
      <c r="DE360" s="137">
        <v>24.7</v>
      </c>
      <c r="DF360" s="137">
        <v>16.600000000000001</v>
      </c>
      <c r="DG360" s="137">
        <v>1.22</v>
      </c>
      <c r="DH360" s="137">
        <f>DG360-CC360</f>
        <v>0.85</v>
      </c>
      <c r="DI360" s="137">
        <v>57.9</v>
      </c>
      <c r="DJ360" s="186" t="s">
        <v>1275</v>
      </c>
      <c r="DK360" s="137">
        <v>0.93</v>
      </c>
      <c r="DL360" s="137">
        <v>33</v>
      </c>
      <c r="DM360" s="137">
        <v>66</v>
      </c>
      <c r="DN360" s="137">
        <v>0</v>
      </c>
      <c r="DO360" s="137">
        <v>29.3</v>
      </c>
      <c r="DP360" s="137">
        <v>97.2</v>
      </c>
      <c r="DQ360" s="138">
        <v>2668</v>
      </c>
      <c r="DR360" s="133"/>
      <c r="DS360" s="186" t="s">
        <v>1275</v>
      </c>
      <c r="DT360" s="133">
        <f>DU360*2</f>
        <v>8822</v>
      </c>
      <c r="DU360" s="138">
        <v>4411</v>
      </c>
      <c r="DV360" s="138">
        <v>1608.6666666666667</v>
      </c>
      <c r="DW360" s="138">
        <v>415</v>
      </c>
      <c r="DX360" s="186" t="s">
        <v>1275</v>
      </c>
      <c r="DY360" s="138">
        <f>AK360*AN360*AM360*AL360/1000</f>
        <v>822.21542399999998</v>
      </c>
      <c r="DZ360" s="138">
        <f>AK360*AM360*AO360*AL360/1000</f>
        <v>530.11257599999999</v>
      </c>
      <c r="EA360" s="137"/>
      <c r="EB360" s="137"/>
      <c r="EC360" s="137"/>
      <c r="ED360" s="137"/>
      <c r="EE360" s="137"/>
      <c r="EF360" s="186" t="s">
        <v>1275</v>
      </c>
      <c r="EG360" s="137" t="s">
        <v>1023</v>
      </c>
      <c r="EH360" s="137" t="s">
        <v>1023</v>
      </c>
      <c r="EI360" s="137" t="s">
        <v>1023</v>
      </c>
      <c r="EJ360" s="137" t="s">
        <v>1023</v>
      </c>
      <c r="EK360" s="137" t="s">
        <v>1023</v>
      </c>
      <c r="EL360" s="137" t="s">
        <v>1023</v>
      </c>
      <c r="EM360" s="137" t="s">
        <v>1023</v>
      </c>
      <c r="EN360" s="137" t="s">
        <v>1023</v>
      </c>
      <c r="EO360" s="137" t="s">
        <v>1023</v>
      </c>
      <c r="EP360" s="137" t="s">
        <v>1023</v>
      </c>
      <c r="EQ360" s="137" t="s">
        <v>1023</v>
      </c>
      <c r="ER360" s="137" t="s">
        <v>1023</v>
      </c>
      <c r="ES360" s="137" t="s">
        <v>1023</v>
      </c>
      <c r="ET360" s="137" t="s">
        <v>1023</v>
      </c>
      <c r="EU360" s="137" t="s">
        <v>1023</v>
      </c>
      <c r="EV360" s="137" t="s">
        <v>1023</v>
      </c>
      <c r="EW360" s="137" t="s">
        <v>1023</v>
      </c>
      <c r="EX360" s="137" t="s">
        <v>1023</v>
      </c>
      <c r="EY360" s="137" t="s">
        <v>1023</v>
      </c>
      <c r="EZ360" s="137" t="s">
        <v>1023</v>
      </c>
      <c r="FA360" s="137" t="s">
        <v>1023</v>
      </c>
      <c r="FB360" s="186" t="s">
        <v>1275</v>
      </c>
      <c r="FC360" s="137"/>
      <c r="FD360" s="137"/>
      <c r="FE360" s="137"/>
      <c r="FF360" s="137"/>
      <c r="FG360" s="137"/>
      <c r="FH360" s="190"/>
      <c r="FI360" s="190"/>
      <c r="FJ360" s="380" t="s">
        <v>502</v>
      </c>
      <c r="FK360" t="s">
        <v>1658</v>
      </c>
      <c r="FL360" t="s">
        <v>1659</v>
      </c>
      <c r="FM360" t="s">
        <v>1665</v>
      </c>
      <c r="FN360" t="s">
        <v>1665</v>
      </c>
      <c r="FO360" t="s">
        <v>1662</v>
      </c>
      <c r="FP360" t="s">
        <v>1665</v>
      </c>
      <c r="FQ360" t="s">
        <v>1659</v>
      </c>
      <c r="FR360" t="s">
        <v>1662</v>
      </c>
      <c r="FS360" t="s">
        <v>86</v>
      </c>
      <c r="FT360" t="s">
        <v>1659</v>
      </c>
      <c r="FU360" t="s">
        <v>1659</v>
      </c>
      <c r="FV360" t="s">
        <v>1660</v>
      </c>
      <c r="FW360" t="s">
        <v>86</v>
      </c>
      <c r="FX360" t="s">
        <v>1661</v>
      </c>
      <c r="FY360" t="s">
        <v>1662</v>
      </c>
      <c r="FZ360" t="s">
        <v>1662</v>
      </c>
      <c r="GA360" t="s">
        <v>33</v>
      </c>
      <c r="GB360" t="s">
        <v>1663</v>
      </c>
      <c r="GC360" t="s">
        <v>1660</v>
      </c>
      <c r="GD360" t="s">
        <v>33</v>
      </c>
      <c r="GE360" t="s">
        <v>1662</v>
      </c>
      <c r="GF360" t="s">
        <v>1659</v>
      </c>
      <c r="GG360" t="s">
        <v>86</v>
      </c>
      <c r="GH360" t="s">
        <v>1663</v>
      </c>
      <c r="GI360" t="s">
        <v>1662</v>
      </c>
      <c r="GJ360" t="s">
        <v>1660</v>
      </c>
      <c r="GK360" t="s">
        <v>33</v>
      </c>
      <c r="GL360" t="s">
        <v>86</v>
      </c>
      <c r="GM360" t="s">
        <v>1659</v>
      </c>
      <c r="GN360" t="s">
        <v>1659</v>
      </c>
      <c r="GO360" t="s">
        <v>1662</v>
      </c>
      <c r="GP360" t="s">
        <v>1664</v>
      </c>
      <c r="GQ360" t="s">
        <v>33</v>
      </c>
      <c r="GR360" t="s">
        <v>33</v>
      </c>
      <c r="GS360" t="s">
        <v>1659</v>
      </c>
      <c r="GT360" t="s">
        <v>1666</v>
      </c>
      <c r="GU360" t="s">
        <v>1661</v>
      </c>
      <c r="GV360" t="s">
        <v>1662</v>
      </c>
      <c r="GW360" t="s">
        <v>1662</v>
      </c>
      <c r="GX360" t="s">
        <v>1660</v>
      </c>
      <c r="GY360" t="s">
        <v>1662</v>
      </c>
      <c r="GZ360" s="371" t="s">
        <v>502</v>
      </c>
      <c r="HA360" s="369" t="s">
        <v>1739</v>
      </c>
      <c r="HB360" s="356">
        <v>1.8699999999999999</v>
      </c>
      <c r="HC360" s="358">
        <v>0.86</v>
      </c>
      <c r="HD360" s="356">
        <v>169.08</v>
      </c>
      <c r="HE360" s="356">
        <v>5.52</v>
      </c>
      <c r="HF360" s="356">
        <v>10.87</v>
      </c>
      <c r="HG360" s="356">
        <v>371.91</v>
      </c>
      <c r="HH360" s="358">
        <v>0</v>
      </c>
      <c r="HI360" s="356">
        <v>15.180000000000001</v>
      </c>
      <c r="HJ360" s="356">
        <v>2.85</v>
      </c>
      <c r="HK360" s="356">
        <v>3.58</v>
      </c>
      <c r="HL360" s="358">
        <v>1.01</v>
      </c>
      <c r="HM360" s="356">
        <v>2.92</v>
      </c>
      <c r="HN360" s="357">
        <v>62.79</v>
      </c>
      <c r="HO360" s="5"/>
      <c r="HP360" s="17"/>
      <c r="HQ360" s="23"/>
      <c r="HR360" s="23"/>
      <c r="HS360" s="23"/>
      <c r="HT360" s="17"/>
      <c r="HU360" s="17"/>
      <c r="HV360" s="24"/>
      <c r="HW360" s="24"/>
      <c r="HX360" s="24"/>
      <c r="HY360" s="24"/>
      <c r="HZ360" s="24"/>
      <c r="IA360" s="24"/>
      <c r="IB360" s="24"/>
      <c r="IC360" s="24"/>
      <c r="ID360" s="24"/>
      <c r="IE360" s="24"/>
      <c r="IF360" s="24"/>
      <c r="IG360" s="24"/>
      <c r="IH360" s="24"/>
      <c r="II360" s="24"/>
      <c r="IJ360" s="24"/>
      <c r="IK360" s="24"/>
      <c r="IL360" s="24"/>
      <c r="IM360" s="24"/>
      <c r="IN360" s="25"/>
      <c r="IO360" s="25"/>
      <c r="IP360" s="294"/>
      <c r="IQ360" s="24"/>
      <c r="IR360" s="24"/>
      <c r="IS360" s="170"/>
      <c r="IT360" s="170"/>
      <c r="IU360"/>
      <c r="IV360" s="274"/>
      <c r="IW360" s="170"/>
      <c r="IX360" s="170"/>
      <c r="IY360"/>
      <c r="IZ360"/>
      <c r="JA360" s="170"/>
      <c r="JB360" s="170"/>
      <c r="JC360" s="170"/>
      <c r="JD360"/>
      <c r="JE360" s="170"/>
      <c r="JF360" s="276"/>
      <c r="JG360"/>
      <c r="JH360" s="170"/>
      <c r="JI360"/>
      <c r="JJ360"/>
      <c r="JK360"/>
      <c r="JL360"/>
      <c r="JM360" s="279"/>
      <c r="JN360"/>
      <c r="JO360"/>
      <c r="JP360"/>
      <c r="JQ360"/>
      <c r="JR360" s="170"/>
      <c r="JS360" s="170"/>
      <c r="JT360" s="170"/>
      <c r="JU360" s="170"/>
      <c r="JV360" s="170"/>
      <c r="JW360" s="170"/>
      <c r="JX360"/>
      <c r="JY360" s="170"/>
      <c r="JZ360" s="170"/>
      <c r="KA360" s="170"/>
      <c r="KB360" s="170"/>
      <c r="KC360" s="170"/>
      <c r="KD360" s="170"/>
      <c r="KE360"/>
    </row>
    <row r="361" spans="1:291" s="4" customFormat="1" x14ac:dyDescent="0.25">
      <c r="A361" s="311"/>
      <c r="B361" s="15"/>
      <c r="C361" s="17"/>
      <c r="D361" s="26"/>
      <c r="E361" s="90"/>
      <c r="F361" s="23"/>
      <c r="G361" s="94"/>
      <c r="H361" s="51"/>
      <c r="I361" s="377"/>
      <c r="J361" s="20"/>
      <c r="K361" s="100"/>
      <c r="L361" s="85"/>
      <c r="N361" s="19"/>
      <c r="O361" s="22"/>
      <c r="P361" s="16"/>
      <c r="Q361" s="11"/>
      <c r="R361" s="11"/>
      <c r="S361" s="11"/>
      <c r="T361" s="145"/>
      <c r="U361" s="130"/>
      <c r="V361" s="130"/>
      <c r="W361" s="130"/>
      <c r="X361" s="129"/>
      <c r="Y361" s="129"/>
      <c r="Z361" s="132"/>
      <c r="AA361" s="129"/>
      <c r="AB361" s="133"/>
      <c r="AC361" s="134"/>
      <c r="AD361" s="135"/>
      <c r="AE361" s="136"/>
      <c r="AF361" s="220"/>
      <c r="AG361" s="220"/>
      <c r="AH361" s="220"/>
      <c r="AI361" s="220"/>
      <c r="AJ361" s="220"/>
      <c r="AK361" s="220"/>
      <c r="AL361" s="133"/>
      <c r="AM361" s="137"/>
      <c r="AN361" s="137"/>
      <c r="AO361" s="137"/>
      <c r="AP361" s="137"/>
      <c r="AQ361" s="137"/>
      <c r="AR361" s="137"/>
      <c r="AS361" s="137"/>
      <c r="AT361" s="137"/>
      <c r="AU361" s="137"/>
      <c r="AV361" s="137"/>
      <c r="AW361" s="137"/>
      <c r="AX361" s="137"/>
      <c r="AY361" s="137"/>
      <c r="AZ361" s="137"/>
      <c r="BA361" s="137"/>
      <c r="BB361" s="137"/>
      <c r="BC361" s="137"/>
      <c r="BD361" s="137"/>
      <c r="BE361" s="137"/>
      <c r="BF361" s="137"/>
      <c r="BG361" s="137"/>
      <c r="BH361" s="138"/>
      <c r="BI361" s="137"/>
      <c r="BJ361" s="137"/>
      <c r="BK361" s="137"/>
      <c r="BL361" s="137"/>
      <c r="BM361" s="139"/>
      <c r="BN361" s="137"/>
      <c r="BO361" s="137"/>
      <c r="BP361" s="137"/>
      <c r="BQ361" s="137"/>
      <c r="BR361" s="138"/>
      <c r="BS361" s="138"/>
      <c r="BT361" s="137"/>
      <c r="BU361" s="137"/>
      <c r="BV361" s="137"/>
      <c r="BW361" s="138"/>
      <c r="BX361" s="137"/>
      <c r="BY361" s="137"/>
      <c r="BZ361" s="138"/>
      <c r="CA361" s="138"/>
      <c r="CB361" s="137"/>
      <c r="CC361" s="137"/>
      <c r="CD361" s="186"/>
      <c r="CE361" s="186"/>
      <c r="CF361" s="186"/>
      <c r="CG361" s="186"/>
      <c r="CH361" s="137"/>
      <c r="CI361" s="137"/>
      <c r="CJ361" s="137"/>
      <c r="CK361" s="138"/>
      <c r="CL361" s="137"/>
      <c r="CM361" s="137"/>
      <c r="CN361" s="186"/>
      <c r="CO361" s="137"/>
      <c r="CP361" s="137"/>
      <c r="CQ361" s="137"/>
      <c r="CR361" s="137"/>
      <c r="CS361" s="137"/>
      <c r="CT361" s="137"/>
      <c r="CU361" s="137"/>
      <c r="CV361" s="137"/>
      <c r="CW361" s="137"/>
      <c r="CX361" s="186"/>
      <c r="CY361" s="133"/>
      <c r="CZ361" s="137"/>
      <c r="DA361" s="137"/>
      <c r="DB361" s="186"/>
      <c r="DC361" s="139"/>
      <c r="DD361" s="138"/>
      <c r="DE361" s="137"/>
      <c r="DF361" s="137"/>
      <c r="DG361" s="137"/>
      <c r="DH361" s="137"/>
      <c r="DI361" s="137"/>
      <c r="DJ361" s="186"/>
      <c r="DK361" s="137"/>
      <c r="DL361" s="137"/>
      <c r="DM361" s="137"/>
      <c r="DN361" s="137"/>
      <c r="DO361" s="137"/>
      <c r="DP361" s="137"/>
      <c r="DQ361" s="138"/>
      <c r="DR361" s="133"/>
      <c r="DS361" s="186"/>
      <c r="DT361" s="133"/>
      <c r="DU361" s="138"/>
      <c r="DV361" s="138"/>
      <c r="DW361" s="138"/>
      <c r="DX361" s="186"/>
      <c r="DY361" s="138"/>
      <c r="DZ361" s="138"/>
      <c r="EA361" s="137"/>
      <c r="EB361" s="137"/>
      <c r="EC361" s="137"/>
      <c r="ED361" s="137"/>
      <c r="EE361" s="137"/>
      <c r="EF361" s="186"/>
      <c r="EG361" s="137"/>
      <c r="EH361" s="137"/>
      <c r="EI361" s="137"/>
      <c r="EJ361" s="137"/>
      <c r="EK361" s="137"/>
      <c r="EL361" s="137"/>
      <c r="EM361" s="137"/>
      <c r="EN361" s="137"/>
      <c r="EO361" s="137"/>
      <c r="EP361" s="137"/>
      <c r="EQ361" s="137"/>
      <c r="ER361" s="137"/>
      <c r="ES361" s="137"/>
      <c r="ET361" s="137"/>
      <c r="EU361" s="137"/>
      <c r="EV361" s="137"/>
      <c r="EW361" s="137"/>
      <c r="EX361" s="137"/>
      <c r="EY361" s="137"/>
      <c r="EZ361" s="137"/>
      <c r="FA361" s="137"/>
      <c r="FB361" s="186"/>
      <c r="FC361" s="137"/>
      <c r="FD361" s="137"/>
      <c r="FE361" s="137"/>
      <c r="FF361" s="137"/>
      <c r="FG361" s="137"/>
      <c r="FH361" s="190"/>
      <c r="FI361" s="190"/>
      <c r="FJ361" s="372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 s="5"/>
      <c r="HO361" s="5"/>
      <c r="HP361" s="17"/>
      <c r="HQ361" s="23"/>
      <c r="HR361" s="23"/>
      <c r="HS361" s="23"/>
      <c r="HT361" s="17"/>
      <c r="HU361" s="17"/>
      <c r="HV361" s="24"/>
      <c r="HW361" s="24"/>
      <c r="HX361" s="24"/>
      <c r="HY361" s="24"/>
      <c r="HZ361" s="24"/>
      <c r="IA361" s="24"/>
      <c r="IB361" s="24"/>
      <c r="IC361" s="24"/>
      <c r="ID361" s="24"/>
      <c r="IE361" s="24"/>
      <c r="IF361" s="24"/>
      <c r="IG361" s="24"/>
      <c r="IH361" s="24"/>
      <c r="II361" s="24"/>
      <c r="IJ361" s="24"/>
      <c r="IK361" s="24"/>
      <c r="IL361" s="24"/>
      <c r="IM361" s="24"/>
      <c r="IN361" s="25"/>
      <c r="IO361" s="25"/>
      <c r="IP361" s="294"/>
      <c r="IQ361" s="24"/>
      <c r="IR361" s="24"/>
      <c r="IS361" s="170"/>
      <c r="IT361" s="170"/>
      <c r="IU361"/>
      <c r="IV361" s="274"/>
      <c r="IW361" s="170"/>
      <c r="IX361" s="170"/>
      <c r="IY361"/>
      <c r="IZ361"/>
      <c r="JA361" s="170"/>
      <c r="JB361" s="170"/>
      <c r="JC361" s="170"/>
      <c r="JD361"/>
      <c r="JE361" s="170"/>
      <c r="JF361" s="276"/>
      <c r="JG361"/>
      <c r="JH361" s="170"/>
      <c r="JI361"/>
      <c r="JJ361"/>
      <c r="JK361"/>
      <c r="JL361"/>
      <c r="JM361" s="279"/>
      <c r="JN361"/>
      <c r="JO361"/>
      <c r="JP361"/>
      <c r="JQ361"/>
      <c r="JR361" s="170"/>
      <c r="JS361" s="170"/>
      <c r="JT361" s="170"/>
      <c r="JU361" s="170"/>
      <c r="JV361" s="170"/>
      <c r="JW361" s="170"/>
      <c r="JX361"/>
      <c r="JY361" s="170"/>
      <c r="JZ361" s="170"/>
      <c r="KA361" s="170"/>
      <c r="KB361" s="170"/>
      <c r="KC361" s="170"/>
      <c r="KD361" s="170"/>
      <c r="KE361"/>
    </row>
    <row r="362" spans="1:291" s="4" customFormat="1" ht="15" customHeight="1" x14ac:dyDescent="0.25">
      <c r="A362" s="311"/>
      <c r="B362" s="15" t="s">
        <v>1514</v>
      </c>
      <c r="C362" s="17" t="s">
        <v>504</v>
      </c>
      <c r="D362" s="26">
        <v>9462264119</v>
      </c>
      <c r="E362" s="89" t="s">
        <v>316</v>
      </c>
      <c r="F362" s="23"/>
      <c r="G362" s="94"/>
      <c r="H362" s="51"/>
      <c r="I362" s="377" t="s">
        <v>1023</v>
      </c>
      <c r="J362" s="20">
        <v>42760</v>
      </c>
      <c r="K362" s="100"/>
      <c r="L362" s="121">
        <v>1</v>
      </c>
      <c r="M362" s="4" t="s">
        <v>505</v>
      </c>
      <c r="N362" s="19">
        <v>202</v>
      </c>
      <c r="O362" s="22"/>
      <c r="P362" s="16">
        <v>3</v>
      </c>
      <c r="Q362" s="11">
        <v>4</v>
      </c>
      <c r="R362" s="11"/>
      <c r="S362" s="11"/>
      <c r="T362" s="145"/>
      <c r="U362" s="130"/>
      <c r="V362" s="130"/>
      <c r="W362" s="130"/>
      <c r="X362" s="129"/>
      <c r="Y362" s="129"/>
      <c r="Z362" s="132"/>
      <c r="AA362" s="129"/>
      <c r="AB362" s="133"/>
      <c r="AC362" s="134"/>
      <c r="AD362" s="135"/>
      <c r="AE362" s="136"/>
      <c r="AF362" s="220"/>
      <c r="AG362" s="220"/>
      <c r="AH362" s="220"/>
      <c r="AI362" s="220"/>
      <c r="AJ362" s="220"/>
      <c r="AK362" s="220"/>
      <c r="AL362" s="133"/>
      <c r="AM362" s="137"/>
      <c r="AN362" s="137"/>
      <c r="AO362" s="137"/>
      <c r="AP362" s="137"/>
      <c r="AQ362" s="137"/>
      <c r="AR362" s="137"/>
      <c r="AS362" s="137"/>
      <c r="AT362" s="137"/>
      <c r="AU362" s="137"/>
      <c r="AV362" s="137"/>
      <c r="AW362" s="137"/>
      <c r="AX362" s="137"/>
      <c r="AY362" s="137"/>
      <c r="AZ362" s="137"/>
      <c r="BA362" s="137"/>
      <c r="BB362" s="137"/>
      <c r="BC362" s="137"/>
      <c r="BD362" s="137"/>
      <c r="BE362" s="137"/>
      <c r="BF362" s="137"/>
      <c r="BG362" s="137"/>
      <c r="BH362" s="138"/>
      <c r="BI362" s="137"/>
      <c r="BJ362" s="137"/>
      <c r="BK362" s="137"/>
      <c r="BL362" s="137"/>
      <c r="BM362" s="139"/>
      <c r="BN362" s="137"/>
      <c r="BO362" s="137"/>
      <c r="BP362" s="137"/>
      <c r="BQ362" s="137"/>
      <c r="BR362" s="138"/>
      <c r="BS362" s="138"/>
      <c r="BT362" s="137"/>
      <c r="BU362" s="137"/>
      <c r="BV362" s="137"/>
      <c r="BW362" s="138"/>
      <c r="BX362" s="137"/>
      <c r="BY362" s="137"/>
      <c r="BZ362" s="138"/>
      <c r="CA362" s="138"/>
      <c r="CB362" s="137"/>
      <c r="CC362" s="137"/>
      <c r="CD362" s="186"/>
      <c r="CE362" s="186"/>
      <c r="CF362" s="186"/>
      <c r="CG362" s="186"/>
      <c r="CH362" s="137"/>
      <c r="CI362" s="137"/>
      <c r="CJ362" s="137"/>
      <c r="CK362" s="138"/>
      <c r="CL362" s="137"/>
      <c r="CM362" s="137"/>
      <c r="CN362" s="186"/>
      <c r="CO362" s="137"/>
      <c r="CP362" s="137"/>
      <c r="CQ362" s="137"/>
      <c r="CR362" s="137"/>
      <c r="CS362" s="137"/>
      <c r="CT362" s="137"/>
      <c r="CU362" s="137"/>
      <c r="CV362" s="137"/>
      <c r="CW362" s="137"/>
      <c r="CX362" s="186"/>
      <c r="CY362" s="133"/>
      <c r="CZ362" s="137"/>
      <c r="DA362" s="137"/>
      <c r="DB362" s="186"/>
      <c r="DC362" s="139"/>
      <c r="DD362" s="138"/>
      <c r="DE362" s="137"/>
      <c r="DF362" s="137"/>
      <c r="DG362" s="137"/>
      <c r="DH362" s="137"/>
      <c r="DI362" s="137"/>
      <c r="DJ362" s="186"/>
      <c r="DK362" s="137"/>
      <c r="DL362" s="137"/>
      <c r="DM362" s="137"/>
      <c r="DN362" s="137"/>
      <c r="DO362" s="137"/>
      <c r="DP362" s="137"/>
      <c r="DQ362" s="138"/>
      <c r="DR362" s="133"/>
      <c r="DS362" s="186"/>
      <c r="DT362" s="133"/>
      <c r="DU362" s="138"/>
      <c r="DV362" s="138"/>
      <c r="DW362" s="138"/>
      <c r="DX362" s="186"/>
      <c r="DY362" s="138"/>
      <c r="DZ362" s="138"/>
      <c r="EA362" s="137"/>
      <c r="EB362" s="137"/>
      <c r="EC362" s="137"/>
      <c r="ED362" s="137"/>
      <c r="EE362" s="137"/>
      <c r="EF362" s="186"/>
      <c r="EG362" s="137"/>
      <c r="EH362" s="137"/>
      <c r="EI362" s="137"/>
      <c r="EJ362" s="137"/>
      <c r="EK362" s="137"/>
      <c r="EL362" s="137"/>
      <c r="EM362" s="137"/>
      <c r="EN362" s="137"/>
      <c r="EO362" s="137"/>
      <c r="EP362" s="137"/>
      <c r="EQ362" s="137"/>
      <c r="ER362" s="137"/>
      <c r="ES362" s="137"/>
      <c r="ET362" s="137"/>
      <c r="EU362" s="137"/>
      <c r="EV362" s="137"/>
      <c r="EW362" s="137"/>
      <c r="EX362" s="137"/>
      <c r="EY362" s="137"/>
      <c r="EZ362" s="137"/>
      <c r="FA362" s="137"/>
      <c r="FB362" s="186"/>
      <c r="FC362" s="137"/>
      <c r="FD362" s="137"/>
      <c r="FE362" s="137"/>
      <c r="FF362" s="137"/>
      <c r="FG362" s="137"/>
      <c r="FH362" s="190"/>
      <c r="FI362" s="190"/>
      <c r="FJ362" s="37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 s="5"/>
      <c r="HO362" s="5"/>
      <c r="HP362" s="17"/>
      <c r="HQ362" s="23"/>
      <c r="HR362" s="23"/>
      <c r="HS362" s="23"/>
      <c r="HT362" s="17"/>
      <c r="HU362" s="17"/>
      <c r="HV362" s="24"/>
      <c r="HW362" s="24"/>
      <c r="HX362" s="24"/>
      <c r="HY362" s="24"/>
      <c r="HZ362" s="24"/>
      <c r="IA362" s="24"/>
      <c r="IB362" s="24"/>
      <c r="IC362" s="24"/>
      <c r="ID362" s="24"/>
      <c r="IE362" s="24"/>
      <c r="IF362" s="24"/>
      <c r="IG362" s="24"/>
      <c r="IH362" s="24"/>
      <c r="II362" s="24"/>
      <c r="IJ362" s="24"/>
      <c r="IK362" s="24"/>
      <c r="IL362" s="24"/>
      <c r="IM362" s="24"/>
      <c r="IN362" s="25"/>
      <c r="IO362" s="25"/>
      <c r="IP362" s="294" t="s">
        <v>1514</v>
      </c>
      <c r="IQ362" s="24" t="s">
        <v>506</v>
      </c>
      <c r="IR362" s="24" t="s">
        <v>1079</v>
      </c>
      <c r="IS362" s="170" t="s">
        <v>1433</v>
      </c>
      <c r="IT362" s="170"/>
      <c r="IU362" s="170">
        <v>1</v>
      </c>
      <c r="IV362" s="274">
        <v>43500</v>
      </c>
      <c r="IW362" s="170">
        <v>1994</v>
      </c>
      <c r="IX362" s="170">
        <v>2019</v>
      </c>
      <c r="IY362" s="281">
        <v>44360</v>
      </c>
      <c r="IZ362" s="281"/>
      <c r="JA362" s="170">
        <f t="shared" ref="JA362" si="25">+IX362-IW362</f>
        <v>25</v>
      </c>
      <c r="JB362" s="170"/>
      <c r="JC362" s="170" t="s">
        <v>1407</v>
      </c>
      <c r="JD362" s="170"/>
      <c r="JE362" s="170">
        <v>1</v>
      </c>
      <c r="JF362" s="276" t="s">
        <v>1422</v>
      </c>
      <c r="JG362" s="170">
        <v>1</v>
      </c>
      <c r="JH362" s="170"/>
      <c r="JI362" s="170"/>
      <c r="JJ362" s="170"/>
      <c r="JK362"/>
      <c r="JL362"/>
      <c r="JM362" s="279"/>
      <c r="JN362" t="s">
        <v>1409</v>
      </c>
      <c r="JO362" t="s">
        <v>1411</v>
      </c>
      <c r="JP362" t="s">
        <v>1412</v>
      </c>
      <c r="JQ362" t="s">
        <v>1420</v>
      </c>
      <c r="JR362" s="170">
        <v>2</v>
      </c>
      <c r="JS362" s="170">
        <v>1</v>
      </c>
      <c r="JT362" s="170">
        <v>3</v>
      </c>
      <c r="JU362" s="170">
        <v>5</v>
      </c>
      <c r="JV362" s="170">
        <v>1</v>
      </c>
      <c r="JW362" s="170">
        <v>1</v>
      </c>
      <c r="JX362" t="s">
        <v>810</v>
      </c>
      <c r="JY362" s="170">
        <v>1</v>
      </c>
      <c r="JZ362" s="170">
        <v>0</v>
      </c>
      <c r="KA362" s="170">
        <v>0</v>
      </c>
      <c r="KB362" s="170">
        <v>0</v>
      </c>
      <c r="KC362" s="170">
        <v>0</v>
      </c>
      <c r="KD362" s="274">
        <v>44360</v>
      </c>
      <c r="KE362" t="s">
        <v>1515</v>
      </c>
    </row>
    <row r="363" spans="1:291" s="4" customFormat="1" x14ac:dyDescent="0.25">
      <c r="A363" s="311"/>
      <c r="B363" s="15" t="s">
        <v>1514</v>
      </c>
      <c r="C363" s="17" t="s">
        <v>504</v>
      </c>
      <c r="D363" s="26">
        <v>9462264119</v>
      </c>
      <c r="E363" s="88">
        <v>43500</v>
      </c>
      <c r="F363" s="27">
        <v>43594</v>
      </c>
      <c r="G363" s="94">
        <f>DATEDIF(E363, F363, "m")</f>
        <v>3</v>
      </c>
      <c r="H363" s="16">
        <v>1</v>
      </c>
      <c r="I363" s="377">
        <v>0</v>
      </c>
      <c r="J363" s="20">
        <v>43594</v>
      </c>
      <c r="K363" s="100">
        <f>DATEDIF(E363, J363, "m")</f>
        <v>3</v>
      </c>
      <c r="L363" s="121">
        <v>2</v>
      </c>
      <c r="M363" s="4" t="s">
        <v>507</v>
      </c>
      <c r="N363" s="19"/>
      <c r="O363" s="22">
        <v>2</v>
      </c>
      <c r="P363" s="16">
        <v>3</v>
      </c>
      <c r="Q363" s="11"/>
      <c r="R363" s="11"/>
      <c r="S363" s="11">
        <v>10</v>
      </c>
      <c r="T363" s="145">
        <v>10773</v>
      </c>
      <c r="U363" s="130" t="s">
        <v>506</v>
      </c>
      <c r="V363" s="130" t="s">
        <v>506</v>
      </c>
      <c r="W363" s="130" t="s">
        <v>1079</v>
      </c>
      <c r="X363" s="131">
        <v>9462264119</v>
      </c>
      <c r="Y363" s="129">
        <f ca="1">ROUNDDOWN(YEARFRAC(DATE(IF(VALUE(LEFT(X363,2))&lt;VALUE(RIGHT(YEAR(TODAY()),2)),"20","19")&amp;LEFT(X363,2),IF(VALUE(MID(X363,3,1))&gt;4,MID(X363,3,2)-50,MID(X363,3,2)),MID(X363,5,2)),Z363,1),0)</f>
        <v>24</v>
      </c>
      <c r="Z363" s="132">
        <v>43594</v>
      </c>
      <c r="AA363" s="129">
        <v>1</v>
      </c>
      <c r="AB363" s="133">
        <v>0</v>
      </c>
      <c r="AC363" s="182" t="s">
        <v>53</v>
      </c>
      <c r="AD363" s="183" t="s">
        <v>1022</v>
      </c>
      <c r="AE363" s="136" t="s">
        <v>1080</v>
      </c>
      <c r="AF363" s="185">
        <v>31.6</v>
      </c>
      <c r="AG363" s="185">
        <v>5.5</v>
      </c>
      <c r="AH363" s="185">
        <v>61.8</v>
      </c>
      <c r="AI363" s="185">
        <v>0.7</v>
      </c>
      <c r="AJ363" s="185">
        <v>0.4</v>
      </c>
      <c r="AK363" s="185">
        <v>6.87</v>
      </c>
      <c r="AL363" s="137">
        <v>25.5</v>
      </c>
      <c r="AM363" s="137">
        <v>78</v>
      </c>
      <c r="AN363" s="137">
        <v>62.1</v>
      </c>
      <c r="AO363" s="137">
        <v>37.9</v>
      </c>
      <c r="AP363" s="137">
        <v>1.6385224274406334</v>
      </c>
      <c r="AQ363" s="137">
        <v>4.08</v>
      </c>
      <c r="AR363" s="137">
        <v>11.2</v>
      </c>
      <c r="AS363" s="137">
        <v>3.59</v>
      </c>
      <c r="AT363" s="137">
        <v>13.2</v>
      </c>
      <c r="AU363" s="155">
        <v>15.8</v>
      </c>
      <c r="AV363" s="137">
        <v>14.6</v>
      </c>
      <c r="AW363" s="137">
        <v>40.4</v>
      </c>
      <c r="AX363" s="137">
        <v>24.3</v>
      </c>
      <c r="AY363" s="137">
        <v>32.200000000000003</v>
      </c>
      <c r="AZ363" s="137">
        <v>3.1</v>
      </c>
      <c r="BA363" s="137">
        <v>31.1</v>
      </c>
      <c r="BB363" s="137">
        <v>16.600000000000001</v>
      </c>
      <c r="BC363" s="137">
        <v>49.3</v>
      </c>
      <c r="BD363" s="137">
        <v>0.26</v>
      </c>
      <c r="BE363" s="137">
        <v>10.5</v>
      </c>
      <c r="BF363" s="155">
        <v>53.7</v>
      </c>
      <c r="BG363" s="137">
        <v>31.1</v>
      </c>
      <c r="BH363" s="138">
        <v>2320</v>
      </c>
      <c r="BI363" s="137">
        <v>7.71</v>
      </c>
      <c r="BJ363" s="137">
        <v>4.8899999999999997</v>
      </c>
      <c r="BK363" s="155">
        <v>19.399999999999999</v>
      </c>
      <c r="BL363" s="137">
        <v>44.1</v>
      </c>
      <c r="BM363" s="187">
        <v>9.6600000000000002E-3</v>
      </c>
      <c r="BN363" s="137">
        <v>5</v>
      </c>
      <c r="BO363" s="133">
        <v>91.7</v>
      </c>
      <c r="BP363" s="137">
        <v>5.43</v>
      </c>
      <c r="BQ363" s="137">
        <v>2.91</v>
      </c>
      <c r="BR363" s="133">
        <v>5680</v>
      </c>
      <c r="BS363" s="160">
        <v>3553</v>
      </c>
      <c r="BT363" s="137">
        <v>62.3</v>
      </c>
      <c r="BU363" s="137">
        <v>6.73</v>
      </c>
      <c r="BV363" s="137">
        <v>67.8</v>
      </c>
      <c r="BW363" s="133">
        <v>3858</v>
      </c>
      <c r="BX363" s="137">
        <v>60</v>
      </c>
      <c r="BY363" s="137">
        <v>60</v>
      </c>
      <c r="BZ363" s="133">
        <v>3436</v>
      </c>
      <c r="CA363" s="133">
        <v>6861</v>
      </c>
      <c r="CB363" s="137">
        <v>1.42</v>
      </c>
      <c r="CC363" s="137">
        <v>0.2</v>
      </c>
      <c r="CD363" s="186" t="s">
        <v>1275</v>
      </c>
      <c r="CE363" s="186">
        <f>AL363+BN363+BV363+CC363+CB363</f>
        <v>99.92</v>
      </c>
      <c r="CF363" s="186" t="s">
        <v>1275</v>
      </c>
      <c r="CG363" s="186">
        <f>AM363+BI363+BE363+(DC363*100/AL363)+(CC363*100/AL363)</f>
        <v>97.026352941176455</v>
      </c>
      <c r="CH363" s="137" t="s">
        <v>1023</v>
      </c>
      <c r="CI363" s="137"/>
      <c r="CJ363" s="137"/>
      <c r="CK363" s="138"/>
      <c r="CL363" s="137"/>
      <c r="CM363" s="137"/>
      <c r="CN363" s="186" t="s">
        <v>1275</v>
      </c>
      <c r="CO363" s="137"/>
      <c r="CP363" s="137"/>
      <c r="CQ363" s="137"/>
      <c r="CR363" s="137"/>
      <c r="CS363" s="137"/>
      <c r="CT363" s="137"/>
      <c r="CU363" s="137"/>
      <c r="CV363" s="137"/>
      <c r="CW363" s="137">
        <v>5.37</v>
      </c>
      <c r="CX363" s="186" t="s">
        <v>1275</v>
      </c>
      <c r="CY363" s="133"/>
      <c r="CZ363" s="137" t="s">
        <v>1023</v>
      </c>
      <c r="DA363" s="137"/>
      <c r="DB363" s="186" t="s">
        <v>1275</v>
      </c>
      <c r="DC363" s="187">
        <v>8.1700000000000002E-3</v>
      </c>
      <c r="DD363" s="137" t="s">
        <v>1023</v>
      </c>
      <c r="DE363" s="137">
        <v>18.100000000000001</v>
      </c>
      <c r="DF363" s="137">
        <v>27.1</v>
      </c>
      <c r="DG363" s="137" t="s">
        <v>1023</v>
      </c>
      <c r="DH363" s="137" t="s">
        <v>1023</v>
      </c>
      <c r="DI363" s="137"/>
      <c r="DJ363" s="186" t="s">
        <v>1275</v>
      </c>
      <c r="DK363" s="137">
        <v>0.47</v>
      </c>
      <c r="DL363" s="137">
        <v>53.7</v>
      </c>
      <c r="DM363" s="137">
        <v>45.8</v>
      </c>
      <c r="DN363" s="187">
        <v>0</v>
      </c>
      <c r="DO363" s="137">
        <v>28.9</v>
      </c>
      <c r="DP363" s="137"/>
      <c r="DQ363" s="137"/>
      <c r="DR363" s="133"/>
      <c r="DS363" s="186" t="s">
        <v>1275</v>
      </c>
      <c r="DT363" s="133">
        <v>5121</v>
      </c>
      <c r="DU363" s="133"/>
      <c r="DV363" s="133"/>
      <c r="DW363" s="133"/>
      <c r="DX363" s="186" t="s">
        <v>1275</v>
      </c>
      <c r="DY363" s="138">
        <f>AK363*AN363*AM363*AL363/1000</f>
        <v>848.56110300000012</v>
      </c>
      <c r="DZ363" s="138">
        <f>AK363*AM363*AO363*AL363/1000</f>
        <v>517.88189699999998</v>
      </c>
      <c r="EA363" s="137"/>
      <c r="EB363" s="137"/>
      <c r="EC363" s="137"/>
      <c r="ED363" s="137"/>
      <c r="EE363" s="137"/>
      <c r="EF363" s="186" t="s">
        <v>1275</v>
      </c>
      <c r="EG363" s="137" t="s">
        <v>1023</v>
      </c>
      <c r="EH363" s="137" t="s">
        <v>1023</v>
      </c>
      <c r="EI363" s="137" t="s">
        <v>1023</v>
      </c>
      <c r="EJ363" s="137" t="s">
        <v>1023</v>
      </c>
      <c r="EK363" s="137" t="s">
        <v>1023</v>
      </c>
      <c r="EL363" s="137" t="s">
        <v>1023</v>
      </c>
      <c r="EM363" s="137" t="s">
        <v>1023</v>
      </c>
      <c r="EN363" s="137" t="s">
        <v>1023</v>
      </c>
      <c r="EO363" s="137" t="s">
        <v>1023</v>
      </c>
      <c r="EP363" s="137" t="s">
        <v>1023</v>
      </c>
      <c r="EQ363" s="137" t="s">
        <v>1023</v>
      </c>
      <c r="ER363" s="137" t="s">
        <v>1023</v>
      </c>
      <c r="ES363" s="137" t="s">
        <v>1023</v>
      </c>
      <c r="ET363" s="137" t="s">
        <v>1023</v>
      </c>
      <c r="EU363" s="137" t="s">
        <v>1023</v>
      </c>
      <c r="EV363" s="137" t="s">
        <v>1023</v>
      </c>
      <c r="EW363" s="137" t="s">
        <v>1023</v>
      </c>
      <c r="EX363" s="137" t="s">
        <v>1023</v>
      </c>
      <c r="EY363" s="137" t="s">
        <v>1023</v>
      </c>
      <c r="EZ363" s="137" t="s">
        <v>1023</v>
      </c>
      <c r="FA363" s="137" t="s">
        <v>1023</v>
      </c>
      <c r="FB363" s="186" t="s">
        <v>1275</v>
      </c>
      <c r="FC363" s="137"/>
      <c r="FD363" s="137"/>
      <c r="FE363" s="137"/>
      <c r="FF363" s="137"/>
      <c r="FG363" s="137"/>
      <c r="FH363" s="153"/>
      <c r="FI363" s="153"/>
      <c r="FJ363" s="372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 s="5"/>
      <c r="HO363" s="5" t="s">
        <v>506</v>
      </c>
      <c r="HP363" s="121">
        <v>25</v>
      </c>
      <c r="HQ363" s="27">
        <v>43500</v>
      </c>
      <c r="HR363" s="27"/>
      <c r="HS363" s="27">
        <v>43594</v>
      </c>
      <c r="HT363" s="121">
        <v>3</v>
      </c>
      <c r="HU363" s="121">
        <v>1</v>
      </c>
      <c r="HV363" s="28">
        <v>0</v>
      </c>
      <c r="HW363" s="28">
        <v>0</v>
      </c>
      <c r="HX363" s="28">
        <v>0</v>
      </c>
      <c r="HY363" s="28">
        <v>1</v>
      </c>
      <c r="HZ363" s="28">
        <v>0</v>
      </c>
      <c r="IA363" s="28">
        <v>0</v>
      </c>
      <c r="IB363" s="28">
        <v>0</v>
      </c>
      <c r="IC363" s="28">
        <v>0</v>
      </c>
      <c r="ID363" s="28">
        <v>0</v>
      </c>
      <c r="IE363" s="25" t="s">
        <v>69</v>
      </c>
      <c r="IF363" s="28">
        <v>0</v>
      </c>
      <c r="IG363" s="29"/>
      <c r="IH363" s="25"/>
      <c r="II363" s="28">
        <v>0</v>
      </c>
      <c r="IJ363" s="25" t="s">
        <v>63</v>
      </c>
      <c r="IK363" s="25"/>
      <c r="IL363" s="25"/>
      <c r="IM363" s="25"/>
      <c r="IN363" s="28">
        <v>0</v>
      </c>
      <c r="IO363" s="25"/>
      <c r="IP363" s="294"/>
      <c r="IQ363" s="24"/>
      <c r="IR363" s="24"/>
      <c r="IS363" s="170"/>
      <c r="IT363" s="170"/>
      <c r="IU363" s="170"/>
      <c r="IV363" s="274"/>
      <c r="IW363" s="170"/>
      <c r="IX363" s="170"/>
      <c r="IY363" s="281"/>
      <c r="IZ363" s="281"/>
      <c r="JA363" s="170"/>
      <c r="JB363" s="170"/>
      <c r="JC363" s="170"/>
      <c r="JD363" s="170"/>
      <c r="JE363" s="170"/>
      <c r="JF363" s="276"/>
      <c r="JG363" s="170"/>
      <c r="JH363" s="170"/>
      <c r="JI363" s="170"/>
      <c r="JJ363" s="170"/>
      <c r="JK363"/>
      <c r="JL363"/>
      <c r="JM363" s="279"/>
      <c r="JN363"/>
      <c r="JO363"/>
      <c r="JP363"/>
      <c r="JQ363"/>
      <c r="JR363" s="170"/>
      <c r="JS363" s="170"/>
      <c r="JT363" s="170"/>
      <c r="JU363" s="170"/>
      <c r="JV363" s="170"/>
      <c r="JW363" s="170"/>
      <c r="JX363"/>
      <c r="JY363" s="170"/>
      <c r="JZ363" s="170"/>
      <c r="KA363" s="170"/>
      <c r="KB363" s="170"/>
      <c r="KC363" s="170"/>
      <c r="KD363" s="274"/>
      <c r="KE363"/>
    </row>
    <row r="364" spans="1:291" s="4" customFormat="1" x14ac:dyDescent="0.25">
      <c r="A364" s="311"/>
      <c r="B364" s="15" t="s">
        <v>1514</v>
      </c>
      <c r="C364" s="17" t="s">
        <v>504</v>
      </c>
      <c r="D364" s="26">
        <v>9462264119</v>
      </c>
      <c r="E364" s="88">
        <v>43500</v>
      </c>
      <c r="F364" s="27">
        <v>43685</v>
      </c>
      <c r="G364" s="94">
        <f>DATEDIF(E364, F364, "m")</f>
        <v>6</v>
      </c>
      <c r="H364" s="16">
        <v>1</v>
      </c>
      <c r="I364" s="377">
        <v>0</v>
      </c>
      <c r="J364" s="20">
        <v>43685</v>
      </c>
      <c r="K364" s="100">
        <f>DATEDIF(E364, J364, "m")</f>
        <v>6</v>
      </c>
      <c r="L364" s="121">
        <v>3</v>
      </c>
      <c r="M364" s="4" t="s">
        <v>508</v>
      </c>
      <c r="N364" s="19"/>
      <c r="O364" s="22">
        <v>1</v>
      </c>
      <c r="P364" s="16">
        <v>3</v>
      </c>
      <c r="Q364" s="11">
        <v>1</v>
      </c>
      <c r="R364" s="11"/>
      <c r="S364" s="11">
        <v>10</v>
      </c>
      <c r="T364" s="145">
        <v>11500</v>
      </c>
      <c r="U364" s="130" t="s">
        <v>506</v>
      </c>
      <c r="V364" s="130" t="s">
        <v>506</v>
      </c>
      <c r="W364" s="130" t="s">
        <v>1079</v>
      </c>
      <c r="X364" s="131">
        <v>9462264119</v>
      </c>
      <c r="Y364" s="129">
        <f ca="1">ROUNDDOWN(YEARFRAC(DATE(IF(VALUE(LEFT(X364,2))&lt;VALUE(RIGHT(YEAR(TODAY()),2)),"20","19")&amp;LEFT(X364,2),IF(VALUE(MID(X364,3,1))&gt;4,MID(X364,3,2)-50,MID(X364,3,2)),MID(X364,5,2)),Z364,1),0)</f>
        <v>24</v>
      </c>
      <c r="Z364" s="132">
        <v>43685</v>
      </c>
      <c r="AA364" s="129">
        <v>2</v>
      </c>
      <c r="AB364" s="133">
        <v>3</v>
      </c>
      <c r="AC364" s="182" t="s">
        <v>53</v>
      </c>
      <c r="AD364" s="183" t="s">
        <v>1022</v>
      </c>
      <c r="AE364" s="136" t="s">
        <v>1080</v>
      </c>
      <c r="AF364" s="185">
        <v>32.799999999999997</v>
      </c>
      <c r="AG364" s="185">
        <v>7.6</v>
      </c>
      <c r="AH364" s="185">
        <v>58.4</v>
      </c>
      <c r="AI364" s="185">
        <v>1</v>
      </c>
      <c r="AJ364" s="185">
        <v>0.2</v>
      </c>
      <c r="AK364" s="185">
        <v>8.11</v>
      </c>
      <c r="AL364" s="137">
        <v>29.4</v>
      </c>
      <c r="AM364" s="137">
        <v>81.7</v>
      </c>
      <c r="AN364" s="137">
        <v>57.5</v>
      </c>
      <c r="AO364" s="137">
        <v>42.5</v>
      </c>
      <c r="AP364" s="137">
        <v>1.3529411764705883</v>
      </c>
      <c r="AQ364" s="137">
        <v>7.23</v>
      </c>
      <c r="AR364" s="137">
        <v>4.08</v>
      </c>
      <c r="AS364" s="137">
        <v>3.32</v>
      </c>
      <c r="AT364" s="155">
        <v>21.4</v>
      </c>
      <c r="AU364" s="155">
        <v>15</v>
      </c>
      <c r="AV364" s="137">
        <v>20</v>
      </c>
      <c r="AW364" s="137">
        <v>33.5</v>
      </c>
      <c r="AX364" s="137">
        <v>29.9</v>
      </c>
      <c r="AY364" s="137">
        <v>33.200000000000003</v>
      </c>
      <c r="AZ364" s="137">
        <v>3.4</v>
      </c>
      <c r="BA364" s="137">
        <v>28.9</v>
      </c>
      <c r="BB364" s="137">
        <v>20.02</v>
      </c>
      <c r="BC364" s="155">
        <v>65.7</v>
      </c>
      <c r="BD364" s="137">
        <v>0.99</v>
      </c>
      <c r="BE364" s="137">
        <v>7.68</v>
      </c>
      <c r="BF364" s="155">
        <v>54.43</v>
      </c>
      <c r="BG364" s="155">
        <v>41.6</v>
      </c>
      <c r="BH364" s="158">
        <v>582</v>
      </c>
      <c r="BI364" s="137">
        <v>8.7799999999999994</v>
      </c>
      <c r="BJ364" s="137">
        <v>10.5</v>
      </c>
      <c r="BK364" s="137">
        <v>13.8</v>
      </c>
      <c r="BL364" s="156">
        <v>19.2</v>
      </c>
      <c r="BM364" s="139">
        <v>3.9E-2</v>
      </c>
      <c r="BN364" s="137">
        <v>6.2</v>
      </c>
      <c r="BO364" s="133">
        <v>87.9</v>
      </c>
      <c r="BP364" s="137">
        <v>7.56</v>
      </c>
      <c r="BQ364" s="137">
        <v>4.55</v>
      </c>
      <c r="BR364" s="133">
        <v>4589</v>
      </c>
      <c r="BS364" s="133">
        <v>2257</v>
      </c>
      <c r="BT364" s="137">
        <v>22.9</v>
      </c>
      <c r="BU364" s="137">
        <v>6.59</v>
      </c>
      <c r="BV364" s="137">
        <v>62.6</v>
      </c>
      <c r="BW364" s="133">
        <v>2163</v>
      </c>
      <c r="BX364" s="137">
        <v>57.2</v>
      </c>
      <c r="BY364" s="137">
        <v>43.4</v>
      </c>
      <c r="BZ364" s="133">
        <v>3630</v>
      </c>
      <c r="CA364" s="133">
        <v>9591</v>
      </c>
      <c r="CB364" s="137">
        <v>0.45</v>
      </c>
      <c r="CC364" s="137">
        <v>7.8E-2</v>
      </c>
      <c r="CD364" s="186" t="s">
        <v>1275</v>
      </c>
      <c r="CE364" s="186">
        <f>AL364+BN364+BV364+CC364+CB364</f>
        <v>98.728000000000009</v>
      </c>
      <c r="CF364" s="186" t="s">
        <v>1275</v>
      </c>
      <c r="CG364" s="186">
        <f>AM364+BI364+BE364+(DC364*100/AL364)+(CC364*100/AL364)</f>
        <v>98.46612244897959</v>
      </c>
      <c r="CH364" s="137" t="s">
        <v>1023</v>
      </c>
      <c r="CI364" s="137"/>
      <c r="CJ364" s="137"/>
      <c r="CK364" s="138"/>
      <c r="CL364" s="137"/>
      <c r="CM364" s="137"/>
      <c r="CN364" s="186" t="s">
        <v>1275</v>
      </c>
      <c r="CO364" s="137"/>
      <c r="CP364" s="137"/>
      <c r="CQ364" s="137"/>
      <c r="CR364" s="137"/>
      <c r="CS364" s="137"/>
      <c r="CT364" s="137"/>
      <c r="CU364" s="137"/>
      <c r="CV364" s="137">
        <v>5.48</v>
      </c>
      <c r="CW364" s="137">
        <v>4.01</v>
      </c>
      <c r="CX364" s="186" t="s">
        <v>1275</v>
      </c>
      <c r="CY364" s="133"/>
      <c r="CZ364" s="137" t="s">
        <v>1023</v>
      </c>
      <c r="DA364" s="137"/>
      <c r="DB364" s="186" t="s">
        <v>1275</v>
      </c>
      <c r="DC364" s="187">
        <v>1.2E-2</v>
      </c>
      <c r="DD364" s="160">
        <v>59289</v>
      </c>
      <c r="DE364" s="137">
        <v>25.9</v>
      </c>
      <c r="DF364" s="137">
        <v>27.7</v>
      </c>
      <c r="DG364" s="137">
        <v>0.46</v>
      </c>
      <c r="DH364" s="156">
        <v>0.38200000000000001</v>
      </c>
      <c r="DI364" s="156"/>
      <c r="DJ364" s="186" t="s">
        <v>1275</v>
      </c>
      <c r="DK364" s="156">
        <v>0.26</v>
      </c>
      <c r="DL364" s="137">
        <v>54.3</v>
      </c>
      <c r="DM364" s="137">
        <v>45.3</v>
      </c>
      <c r="DN364" s="139">
        <v>0.13</v>
      </c>
      <c r="DO364" s="137">
        <v>22.4</v>
      </c>
      <c r="DP364" s="137"/>
      <c r="DQ364" s="137"/>
      <c r="DR364" s="133"/>
      <c r="DS364" s="186" t="s">
        <v>1275</v>
      </c>
      <c r="DT364" s="133">
        <v>5184</v>
      </c>
      <c r="DU364" s="133"/>
      <c r="DV364" s="133"/>
      <c r="DW364" s="133"/>
      <c r="DX364" s="186" t="s">
        <v>1275</v>
      </c>
      <c r="DY364" s="138">
        <f>AK364*AN364*AM364*AL364/1000</f>
        <v>1120.1033235</v>
      </c>
      <c r="DZ364" s="138">
        <f>AK364*AM364*AO364*AL364/1000</f>
        <v>827.90245649999986</v>
      </c>
      <c r="EA364" s="137"/>
      <c r="EB364" s="137"/>
      <c r="EC364" s="137"/>
      <c r="ED364" s="137"/>
      <c r="EE364" s="137"/>
      <c r="EF364" s="186" t="s">
        <v>1275</v>
      </c>
      <c r="EG364" s="137" t="s">
        <v>1023</v>
      </c>
      <c r="EH364" s="137" t="s">
        <v>1023</v>
      </c>
      <c r="EI364" s="137" t="s">
        <v>1023</v>
      </c>
      <c r="EJ364" s="137" t="s">
        <v>1023</v>
      </c>
      <c r="EK364" s="137" t="s">
        <v>1023</v>
      </c>
      <c r="EL364" s="137" t="s">
        <v>1023</v>
      </c>
      <c r="EM364" s="137" t="s">
        <v>1023</v>
      </c>
      <c r="EN364" s="137" t="s">
        <v>1023</v>
      </c>
      <c r="EO364" s="137" t="s">
        <v>1023</v>
      </c>
      <c r="EP364" s="137" t="s">
        <v>1023</v>
      </c>
      <c r="EQ364" s="137" t="s">
        <v>1023</v>
      </c>
      <c r="ER364" s="137" t="s">
        <v>1023</v>
      </c>
      <c r="ES364" s="137" t="s">
        <v>1023</v>
      </c>
      <c r="ET364" s="137" t="s">
        <v>1023</v>
      </c>
      <c r="EU364" s="137" t="s">
        <v>1023</v>
      </c>
      <c r="EV364" s="137" t="s">
        <v>1023</v>
      </c>
      <c r="EW364" s="137" t="s">
        <v>1023</v>
      </c>
      <c r="EX364" s="137" t="s">
        <v>1023</v>
      </c>
      <c r="EY364" s="137" t="s">
        <v>1023</v>
      </c>
      <c r="EZ364" s="137" t="s">
        <v>1023</v>
      </c>
      <c r="FA364" s="137" t="s">
        <v>1023</v>
      </c>
      <c r="FB364" s="186" t="s">
        <v>1275</v>
      </c>
      <c r="FC364" s="137"/>
      <c r="FD364" s="137"/>
      <c r="FE364" s="137"/>
      <c r="FF364" s="137"/>
      <c r="FG364" s="137"/>
      <c r="FH364" s="153"/>
      <c r="FI364" s="153"/>
      <c r="FJ364" s="372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 s="371" t="s">
        <v>508</v>
      </c>
      <c r="HA364" s="369" t="s">
        <v>1740</v>
      </c>
      <c r="HB364" s="358">
        <v>0</v>
      </c>
      <c r="HC364" s="356">
        <v>2.35</v>
      </c>
      <c r="HD364" s="356">
        <v>119.75</v>
      </c>
      <c r="HE364" s="356">
        <v>5.52</v>
      </c>
      <c r="HF364" s="356">
        <v>24</v>
      </c>
      <c r="HG364" s="356">
        <v>220.65</v>
      </c>
      <c r="HH364" s="356">
        <v>3.07</v>
      </c>
      <c r="HI364" s="356">
        <v>2.48</v>
      </c>
      <c r="HJ364" s="356">
        <v>1.91</v>
      </c>
      <c r="HK364" s="356">
        <v>22.58</v>
      </c>
      <c r="HL364" s="356">
        <v>4.58</v>
      </c>
      <c r="HM364" s="356">
        <v>10.07</v>
      </c>
      <c r="HN364" s="357">
        <v>18.759999999999998</v>
      </c>
      <c r="HO364" s="5" t="s">
        <v>506</v>
      </c>
      <c r="HP364" s="121">
        <v>25</v>
      </c>
      <c r="HQ364" s="27">
        <v>43500</v>
      </c>
      <c r="HR364" s="27"/>
      <c r="HS364" s="27">
        <v>43685</v>
      </c>
      <c r="HT364" s="121">
        <v>6</v>
      </c>
      <c r="HU364" s="121">
        <v>1</v>
      </c>
      <c r="HV364" s="28">
        <v>0</v>
      </c>
      <c r="HW364" s="28">
        <v>0</v>
      </c>
      <c r="HX364" s="28">
        <v>0</v>
      </c>
      <c r="HY364" s="28">
        <v>1</v>
      </c>
      <c r="HZ364" s="28">
        <v>0</v>
      </c>
      <c r="IA364" s="28">
        <v>0</v>
      </c>
      <c r="IB364" s="28"/>
      <c r="IC364" s="28">
        <v>0</v>
      </c>
      <c r="ID364" s="28">
        <v>0</v>
      </c>
      <c r="IE364" s="25" t="s">
        <v>69</v>
      </c>
      <c r="IF364" s="28">
        <v>0</v>
      </c>
      <c r="IG364" s="29"/>
      <c r="IH364" s="25"/>
      <c r="II364" s="28">
        <v>0</v>
      </c>
      <c r="IJ364" s="25" t="s">
        <v>63</v>
      </c>
      <c r="IK364" s="25"/>
      <c r="IL364" s="25"/>
      <c r="IM364" s="25"/>
      <c r="IN364" s="28">
        <v>0</v>
      </c>
      <c r="IO364" s="25"/>
      <c r="IP364" s="294"/>
      <c r="IQ364" s="24"/>
      <c r="IR364" s="24"/>
      <c r="IS364" s="170"/>
      <c r="IT364" s="170"/>
      <c r="IU364" s="170"/>
      <c r="IV364" s="274"/>
      <c r="IW364" s="170"/>
      <c r="IX364" s="170"/>
      <c r="IY364" s="281"/>
      <c r="IZ364" s="281"/>
      <c r="JA364" s="170"/>
      <c r="JB364" s="170"/>
      <c r="JC364" s="170"/>
      <c r="JD364" s="170"/>
      <c r="JE364" s="170"/>
      <c r="JF364" s="276"/>
      <c r="JG364" s="170"/>
      <c r="JH364" s="170"/>
      <c r="JI364" s="170"/>
      <c r="JJ364" s="170"/>
      <c r="JK364"/>
      <c r="JL364"/>
      <c r="JM364" s="279"/>
      <c r="JN364"/>
      <c r="JO364"/>
      <c r="JP364"/>
      <c r="JQ364"/>
      <c r="JR364" s="170"/>
      <c r="JS364" s="170"/>
      <c r="JT364" s="170"/>
      <c r="JU364" s="170"/>
      <c r="JV364" s="170"/>
      <c r="JW364" s="170"/>
      <c r="JX364"/>
      <c r="JY364" s="170"/>
      <c r="JZ364" s="170"/>
      <c r="KA364" s="170"/>
      <c r="KB364" s="170"/>
      <c r="KC364" s="170"/>
      <c r="KD364" s="274"/>
      <c r="KE364"/>
    </row>
    <row r="365" spans="1:291" s="4" customFormat="1" ht="15" customHeight="1" x14ac:dyDescent="0.25">
      <c r="A365" s="311"/>
      <c r="B365" s="15" t="s">
        <v>1514</v>
      </c>
      <c r="C365" s="17" t="s">
        <v>504</v>
      </c>
      <c r="D365" s="26">
        <v>9462264119</v>
      </c>
      <c r="E365" s="88">
        <v>43500</v>
      </c>
      <c r="F365" s="27">
        <v>43888</v>
      </c>
      <c r="G365" s="94">
        <f>DATEDIF(E365, F365, "m")</f>
        <v>12</v>
      </c>
      <c r="H365" s="16">
        <v>1</v>
      </c>
      <c r="I365" s="377"/>
      <c r="J365" s="20"/>
      <c r="K365" s="100"/>
      <c r="L365" s="121"/>
      <c r="N365" s="19"/>
      <c r="O365" s="22"/>
      <c r="P365" s="16"/>
      <c r="Q365" s="11"/>
      <c r="R365" s="11"/>
      <c r="S365" s="11"/>
      <c r="T365" s="145"/>
      <c r="U365" s="130"/>
      <c r="V365" s="130"/>
      <c r="W365" s="130"/>
      <c r="X365" s="129"/>
      <c r="Y365" s="129"/>
      <c r="Z365" s="132"/>
      <c r="AA365" s="129"/>
      <c r="AB365" s="133"/>
      <c r="AC365" s="134"/>
      <c r="AD365" s="135"/>
      <c r="AE365" s="136"/>
      <c r="AF365" s="220"/>
      <c r="AG365" s="220"/>
      <c r="AH365" s="220"/>
      <c r="AI365" s="220"/>
      <c r="AJ365" s="220"/>
      <c r="AK365" s="220"/>
      <c r="AL365" s="133"/>
      <c r="AM365" s="137"/>
      <c r="AN365" s="137"/>
      <c r="AO365" s="137"/>
      <c r="AP365" s="137"/>
      <c r="AQ365" s="137"/>
      <c r="AR365" s="137"/>
      <c r="AS365" s="137"/>
      <c r="AT365" s="137"/>
      <c r="AU365" s="137"/>
      <c r="AV365" s="137"/>
      <c r="AW365" s="137"/>
      <c r="AX365" s="137"/>
      <c r="AY365" s="137"/>
      <c r="AZ365" s="137"/>
      <c r="BA365" s="137"/>
      <c r="BB365" s="137"/>
      <c r="BC365" s="137"/>
      <c r="BD365" s="137"/>
      <c r="BE365" s="137"/>
      <c r="BF365" s="137"/>
      <c r="BG365" s="137"/>
      <c r="BH365" s="138"/>
      <c r="BI365" s="137"/>
      <c r="BJ365" s="137"/>
      <c r="BK365" s="137"/>
      <c r="BL365" s="137"/>
      <c r="BM365" s="139"/>
      <c r="BN365" s="137"/>
      <c r="BO365" s="137"/>
      <c r="BP365" s="137"/>
      <c r="BQ365" s="137"/>
      <c r="BR365" s="138"/>
      <c r="BS365" s="138"/>
      <c r="BT365" s="137"/>
      <c r="BU365" s="137"/>
      <c r="BV365" s="137"/>
      <c r="BW365" s="138"/>
      <c r="BX365" s="137"/>
      <c r="BY365" s="137"/>
      <c r="BZ365" s="138"/>
      <c r="CA365" s="138"/>
      <c r="CB365" s="137"/>
      <c r="CC365" s="137"/>
      <c r="CD365" s="186"/>
      <c r="CE365" s="186"/>
      <c r="CF365" s="186"/>
      <c r="CG365" s="186"/>
      <c r="CH365" s="137"/>
      <c r="CI365" s="137"/>
      <c r="CJ365" s="137"/>
      <c r="CK365" s="138"/>
      <c r="CL365" s="137"/>
      <c r="CM365" s="137"/>
      <c r="CN365" s="186"/>
      <c r="CO365" s="137"/>
      <c r="CP365" s="137"/>
      <c r="CQ365" s="137"/>
      <c r="CR365" s="137"/>
      <c r="CS365" s="137"/>
      <c r="CT365" s="137"/>
      <c r="CU365" s="137"/>
      <c r="CV365" s="137"/>
      <c r="CW365" s="137"/>
      <c r="CX365" s="186"/>
      <c r="CY365" s="133"/>
      <c r="CZ365" s="137"/>
      <c r="DA365" s="137"/>
      <c r="DB365" s="186"/>
      <c r="DC365" s="139"/>
      <c r="DD365" s="138"/>
      <c r="DE365" s="137"/>
      <c r="DF365" s="137"/>
      <c r="DG365" s="137"/>
      <c r="DH365" s="137"/>
      <c r="DI365" s="137"/>
      <c r="DJ365" s="186"/>
      <c r="DK365" s="137"/>
      <c r="DL365" s="137"/>
      <c r="DM365" s="137"/>
      <c r="DN365" s="137"/>
      <c r="DO365" s="137"/>
      <c r="DP365" s="137"/>
      <c r="DQ365" s="138"/>
      <c r="DR365" s="133"/>
      <c r="DS365" s="186"/>
      <c r="DT365" s="133"/>
      <c r="DU365" s="138"/>
      <c r="DV365" s="138"/>
      <c r="DW365" s="138"/>
      <c r="DX365" s="186"/>
      <c r="DY365" s="138"/>
      <c r="DZ365" s="138"/>
      <c r="EA365" s="137"/>
      <c r="EB365" s="137"/>
      <c r="EC365" s="137"/>
      <c r="ED365" s="137"/>
      <c r="EE365" s="137"/>
      <c r="EF365" s="186"/>
      <c r="EG365" s="137"/>
      <c r="EH365" s="137"/>
      <c r="EI365" s="137"/>
      <c r="EJ365" s="137"/>
      <c r="EK365" s="137"/>
      <c r="EL365" s="137"/>
      <c r="EM365" s="137"/>
      <c r="EN365" s="137"/>
      <c r="EO365" s="137"/>
      <c r="EP365" s="137"/>
      <c r="EQ365" s="137"/>
      <c r="ER365" s="137"/>
      <c r="ES365" s="137"/>
      <c r="ET365" s="137"/>
      <c r="EU365" s="137"/>
      <c r="EV365" s="137"/>
      <c r="EW365" s="137"/>
      <c r="EX365" s="137"/>
      <c r="EY365" s="137"/>
      <c r="EZ365" s="137"/>
      <c r="FA365" s="137"/>
      <c r="FB365" s="186"/>
      <c r="FC365" s="137"/>
      <c r="FD365" s="137"/>
      <c r="FE365" s="137"/>
      <c r="FF365" s="137"/>
      <c r="FG365" s="137"/>
      <c r="FH365" s="190"/>
      <c r="FI365" s="190"/>
      <c r="FJ365" s="372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 s="5"/>
      <c r="HO365" s="5" t="s">
        <v>506</v>
      </c>
      <c r="HP365" s="121">
        <v>25</v>
      </c>
      <c r="HQ365" s="27">
        <v>43500</v>
      </c>
      <c r="HR365" s="27"/>
      <c r="HS365" s="27">
        <v>43888</v>
      </c>
      <c r="HT365" s="121">
        <v>12</v>
      </c>
      <c r="HU365" s="121">
        <v>1</v>
      </c>
      <c r="HV365" s="28">
        <v>0</v>
      </c>
      <c r="HW365" s="28">
        <v>0</v>
      </c>
      <c r="HX365" s="28">
        <v>0</v>
      </c>
      <c r="HY365" s="28">
        <v>1</v>
      </c>
      <c r="HZ365" s="28">
        <v>0</v>
      </c>
      <c r="IA365" s="28">
        <v>0</v>
      </c>
      <c r="IB365" s="28">
        <v>0</v>
      </c>
      <c r="IC365" s="28">
        <v>0</v>
      </c>
      <c r="ID365" s="28">
        <v>0</v>
      </c>
      <c r="IE365" s="25" t="s">
        <v>69</v>
      </c>
      <c r="IF365" s="28">
        <v>0</v>
      </c>
      <c r="IG365" s="29"/>
      <c r="IH365" s="25"/>
      <c r="II365" s="28">
        <v>0</v>
      </c>
      <c r="IJ365" s="25" t="s">
        <v>63</v>
      </c>
      <c r="IK365" s="25"/>
      <c r="IL365" s="25"/>
      <c r="IM365" s="25"/>
      <c r="IN365" s="28">
        <v>0</v>
      </c>
      <c r="IO365" s="25" t="s">
        <v>207</v>
      </c>
      <c r="IP365" s="294"/>
      <c r="IQ365" s="24"/>
      <c r="IR365" s="24"/>
      <c r="IS365" s="170"/>
      <c r="IT365" s="170"/>
      <c r="IU365" s="170"/>
      <c r="IV365" s="274"/>
      <c r="IW365" s="170"/>
      <c r="IX365" s="170"/>
      <c r="IY365" s="281"/>
      <c r="IZ365" s="281"/>
      <c r="JA365" s="170"/>
      <c r="JB365" s="170"/>
      <c r="JC365" s="170"/>
      <c r="JD365" s="170"/>
      <c r="JE365" s="170"/>
      <c r="JF365" s="276"/>
      <c r="JG365" s="170"/>
      <c r="JH365" s="170"/>
      <c r="JI365" s="170"/>
      <c r="JJ365" s="170"/>
      <c r="JK365"/>
      <c r="JL365"/>
      <c r="JM365" s="279"/>
      <c r="JN365"/>
      <c r="JO365"/>
      <c r="JP365"/>
      <c r="JQ365"/>
      <c r="JR365" s="170"/>
      <c r="JS365" s="170"/>
      <c r="JT365" s="170"/>
      <c r="JU365" s="170"/>
      <c r="JV365" s="170"/>
      <c r="JW365" s="170"/>
      <c r="JX365"/>
      <c r="JY365" s="170"/>
      <c r="JZ365" s="170"/>
      <c r="KA365" s="170"/>
      <c r="KB365" s="170"/>
      <c r="KC365" s="170"/>
      <c r="KD365" s="274"/>
      <c r="KE365"/>
    </row>
    <row r="366" spans="1:291" s="4" customFormat="1" x14ac:dyDescent="0.25">
      <c r="A366" s="311"/>
      <c r="B366" s="15" t="s">
        <v>1514</v>
      </c>
      <c r="C366" s="17" t="s">
        <v>504</v>
      </c>
      <c r="D366" s="26" t="s">
        <v>509</v>
      </c>
      <c r="E366" s="88">
        <v>43500</v>
      </c>
      <c r="F366" s="27">
        <v>44028</v>
      </c>
      <c r="G366" s="94">
        <f>DATEDIF(E366, F366, "m")</f>
        <v>17</v>
      </c>
      <c r="H366" s="16">
        <v>0</v>
      </c>
      <c r="I366" s="377">
        <v>0</v>
      </c>
      <c r="J366" s="20">
        <v>44028</v>
      </c>
      <c r="K366" s="100">
        <f>DATEDIF(E366, J366, "m")</f>
        <v>17</v>
      </c>
      <c r="L366" s="121">
        <v>4</v>
      </c>
      <c r="M366" s="4" t="s">
        <v>510</v>
      </c>
      <c r="N366" s="19">
        <v>782</v>
      </c>
      <c r="O366" s="22">
        <v>1</v>
      </c>
      <c r="P366" s="16">
        <v>6</v>
      </c>
      <c r="Q366" s="11">
        <v>1</v>
      </c>
      <c r="R366" s="11"/>
      <c r="S366" s="11"/>
      <c r="T366" s="145">
        <v>13131</v>
      </c>
      <c r="U366" s="130" t="s">
        <v>506</v>
      </c>
      <c r="V366" s="130" t="s">
        <v>506</v>
      </c>
      <c r="W366" s="130" t="s">
        <v>1079</v>
      </c>
      <c r="X366" s="131">
        <v>9462264119</v>
      </c>
      <c r="Y366" s="129">
        <f ca="1">ROUNDDOWN(YEARFRAC(DATE(IF(VALUE(LEFT(X366,2))&lt;VALUE(RIGHT(YEAR(TODAY()),2)),"20","19")&amp;LEFT(X366,2),IF(VALUE(MID(X366,3,1))&gt;4,MID(X366,3,2)-50,MID(X366,3,2)),MID(X366,5,2)),Z366,1),0)</f>
        <v>25</v>
      </c>
      <c r="Z366" s="132">
        <v>44028</v>
      </c>
      <c r="AA366" s="129">
        <v>3</v>
      </c>
      <c r="AB366" s="133">
        <v>14</v>
      </c>
      <c r="AC366" s="134" t="s">
        <v>53</v>
      </c>
      <c r="AD366" s="183" t="s">
        <v>1022</v>
      </c>
      <c r="AE366" s="136" t="s">
        <v>1080</v>
      </c>
      <c r="AF366" s="196">
        <v>47.5</v>
      </c>
      <c r="AG366" s="185">
        <v>10.9</v>
      </c>
      <c r="AH366" s="197">
        <v>35.5</v>
      </c>
      <c r="AI366" s="196">
        <v>5.6</v>
      </c>
      <c r="AJ366" s="185">
        <v>0.5</v>
      </c>
      <c r="AK366" s="197">
        <v>3.75</v>
      </c>
      <c r="AL366" s="137">
        <v>49.8</v>
      </c>
      <c r="AM366" s="133">
        <v>81.599999999999994</v>
      </c>
      <c r="AN366" s="133">
        <v>55.5</v>
      </c>
      <c r="AO366" s="133">
        <v>44.5</v>
      </c>
      <c r="AP366" s="137">
        <f>AN366/AO366</f>
        <v>1.247191011235955</v>
      </c>
      <c r="AQ366" s="155">
        <v>10.3</v>
      </c>
      <c r="AR366" s="137">
        <v>4.43</v>
      </c>
      <c r="AS366" s="137">
        <v>3.76</v>
      </c>
      <c r="AT366" s="137">
        <v>16.399999999999999</v>
      </c>
      <c r="AU366" s="137">
        <v>8.4700000000000006</v>
      </c>
      <c r="AV366" s="137">
        <v>20.9</v>
      </c>
      <c r="AW366" s="137">
        <v>16.399999999999999</v>
      </c>
      <c r="AX366" s="137">
        <v>28.5</v>
      </c>
      <c r="AY366" s="155">
        <v>46.7</v>
      </c>
      <c r="AZ366" s="155">
        <v>8.42</v>
      </c>
      <c r="BA366" s="137">
        <v>20.8</v>
      </c>
      <c r="BB366" s="155">
        <v>25.7</v>
      </c>
      <c r="BC366" s="137">
        <v>54.3</v>
      </c>
      <c r="BD366" s="155">
        <v>2.6</v>
      </c>
      <c r="BE366" s="137">
        <v>7.04</v>
      </c>
      <c r="BF366" s="155">
        <f>DL366+DN366</f>
        <v>61.21</v>
      </c>
      <c r="BG366" s="137">
        <v>35</v>
      </c>
      <c r="BH366" s="133">
        <v>1956</v>
      </c>
      <c r="BI366" s="137">
        <v>9.26</v>
      </c>
      <c r="BJ366" s="137">
        <v>4.79</v>
      </c>
      <c r="BK366" s="137">
        <v>7.76</v>
      </c>
      <c r="BL366" s="133">
        <v>73.8</v>
      </c>
      <c r="BM366" s="187">
        <v>1.0999999999999999E-2</v>
      </c>
      <c r="BN366" s="137">
        <v>10.8</v>
      </c>
      <c r="BO366" s="137">
        <v>85.72</v>
      </c>
      <c r="BP366" s="137">
        <v>8.3699999999999992</v>
      </c>
      <c r="BQ366" s="137">
        <v>5.89</v>
      </c>
      <c r="BR366" s="133">
        <v>2573</v>
      </c>
      <c r="BS366" s="138">
        <f>CY366/9</f>
        <v>2268.4444444444443</v>
      </c>
      <c r="BT366" s="137">
        <v>46.6</v>
      </c>
      <c r="BU366" s="137">
        <v>14.1</v>
      </c>
      <c r="BV366" s="156">
        <v>34</v>
      </c>
      <c r="BW366" s="162">
        <v>911</v>
      </c>
      <c r="BX366" s="137">
        <v>19.5</v>
      </c>
      <c r="BY366" s="137">
        <v>14.9</v>
      </c>
      <c r="BZ366" s="133">
        <v>3405</v>
      </c>
      <c r="CA366" s="133">
        <v>6000</v>
      </c>
      <c r="CB366" s="137">
        <v>4.9000000000000004</v>
      </c>
      <c r="CC366" s="137">
        <v>0.45</v>
      </c>
      <c r="CD366" s="186" t="s">
        <v>1275</v>
      </c>
      <c r="CE366" s="186">
        <f>AL366+BN366+BV366+CC366+CB366</f>
        <v>99.95</v>
      </c>
      <c r="CF366" s="186" t="s">
        <v>1275</v>
      </c>
      <c r="CG366" s="186">
        <f>AM366+BI366+BE366+(DC366*100/AL366)+(CC366*100/AL366)</f>
        <v>99.185140562249003</v>
      </c>
      <c r="CH366" s="137">
        <v>6.72</v>
      </c>
      <c r="CI366" s="137">
        <f>CH366*100/AM366</f>
        <v>8.2352941176470598</v>
      </c>
      <c r="CJ366" s="137"/>
      <c r="CK366" s="138"/>
      <c r="CL366" s="137"/>
      <c r="CM366" s="137"/>
      <c r="CN366" s="186" t="s">
        <v>1275</v>
      </c>
      <c r="CO366" s="137">
        <v>1.84</v>
      </c>
      <c r="CP366" s="137">
        <v>4.4400000000000004</v>
      </c>
      <c r="CQ366" s="155">
        <v>32.5</v>
      </c>
      <c r="CR366" s="156">
        <v>25.9</v>
      </c>
      <c r="CS366" s="155">
        <v>21</v>
      </c>
      <c r="CT366" s="137">
        <v>20.5</v>
      </c>
      <c r="CU366" s="137">
        <v>64.900000000000006</v>
      </c>
      <c r="CV366" s="137">
        <v>1.1200000000000001</v>
      </c>
      <c r="CW366" s="137"/>
      <c r="CX366" s="186" t="s">
        <v>1275</v>
      </c>
      <c r="CY366" s="133">
        <v>20416</v>
      </c>
      <c r="CZ366" s="155">
        <v>7.08</v>
      </c>
      <c r="DA366" s="155"/>
      <c r="DB366" s="186" t="s">
        <v>1275</v>
      </c>
      <c r="DC366" s="139">
        <v>0.19</v>
      </c>
      <c r="DD366" s="133">
        <v>37430</v>
      </c>
      <c r="DE366" s="137">
        <v>14.5</v>
      </c>
      <c r="DF366" s="137">
        <v>21.1</v>
      </c>
      <c r="DG366" s="137">
        <v>1.33</v>
      </c>
      <c r="DH366" s="137">
        <f>DG366-CC366</f>
        <v>0.88000000000000012</v>
      </c>
      <c r="DI366" s="137"/>
      <c r="DJ366" s="186" t="s">
        <v>1275</v>
      </c>
      <c r="DK366" s="156">
        <v>0.14000000000000001</v>
      </c>
      <c r="DL366" s="155">
        <v>61</v>
      </c>
      <c r="DM366" s="156">
        <v>38.6</v>
      </c>
      <c r="DN366" s="139">
        <v>0.21</v>
      </c>
      <c r="DO366" s="156">
        <v>7.31</v>
      </c>
      <c r="DP366" s="133">
        <v>99.8</v>
      </c>
      <c r="DQ366" s="133">
        <v>1024</v>
      </c>
      <c r="DR366" s="133"/>
      <c r="DS366" s="186" t="s">
        <v>1275</v>
      </c>
      <c r="DT366" s="160">
        <f>DU366*5</f>
        <v>8045</v>
      </c>
      <c r="DU366" s="133">
        <v>1609</v>
      </c>
      <c r="DV366" s="162">
        <v>248</v>
      </c>
      <c r="DW366" s="138">
        <v>81.099999999999994</v>
      </c>
      <c r="DX366" s="186" t="s">
        <v>1275</v>
      </c>
      <c r="DY366" s="138">
        <f>AK366*AN366*AM366*AL366/1000</f>
        <v>845.75339999999994</v>
      </c>
      <c r="DZ366" s="138">
        <f>AK366*AM366*AO366*AL366/1000</f>
        <v>678.12659999999994</v>
      </c>
      <c r="EA366" s="137"/>
      <c r="EB366" s="137"/>
      <c r="EC366" s="137"/>
      <c r="ED366" s="137"/>
      <c r="EE366" s="137"/>
      <c r="EF366" s="186" t="s">
        <v>1275</v>
      </c>
      <c r="EG366" s="137" t="s">
        <v>1023</v>
      </c>
      <c r="EH366" s="137" t="s">
        <v>1023</v>
      </c>
      <c r="EI366" s="137" t="s">
        <v>1023</v>
      </c>
      <c r="EJ366" s="137" t="s">
        <v>1023</v>
      </c>
      <c r="EK366" s="137" t="s">
        <v>1023</v>
      </c>
      <c r="EL366" s="137" t="s">
        <v>1023</v>
      </c>
      <c r="EM366" s="137" t="s">
        <v>1023</v>
      </c>
      <c r="EN366" s="137" t="s">
        <v>1023</v>
      </c>
      <c r="EO366" s="137" t="s">
        <v>1023</v>
      </c>
      <c r="EP366" s="137" t="s">
        <v>1023</v>
      </c>
      <c r="EQ366" s="137" t="s">
        <v>1023</v>
      </c>
      <c r="ER366" s="137" t="s">
        <v>1023</v>
      </c>
      <c r="ES366" s="137" t="s">
        <v>1023</v>
      </c>
      <c r="ET366" s="137" t="s">
        <v>1023</v>
      </c>
      <c r="EU366" s="137" t="s">
        <v>1023</v>
      </c>
      <c r="EV366" s="137" t="s">
        <v>1023</v>
      </c>
      <c r="EW366" s="137" t="s">
        <v>1023</v>
      </c>
      <c r="EX366" s="137" t="s">
        <v>1023</v>
      </c>
      <c r="EY366" s="137" t="s">
        <v>1023</v>
      </c>
      <c r="EZ366" s="137" t="s">
        <v>1023</v>
      </c>
      <c r="FA366" s="137" t="s">
        <v>1023</v>
      </c>
      <c r="FB366" s="186" t="s">
        <v>1275</v>
      </c>
      <c r="FC366" s="137"/>
      <c r="FD366" s="137"/>
      <c r="FE366" s="137"/>
      <c r="FF366" s="137"/>
      <c r="FG366" s="137"/>
      <c r="FH366" s="153"/>
      <c r="FI366" s="153"/>
      <c r="FJ366" s="372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 s="371" t="s">
        <v>510</v>
      </c>
      <c r="HA366" s="369" t="s">
        <v>1741</v>
      </c>
      <c r="HB366" s="356">
        <v>5.98</v>
      </c>
      <c r="HC366" s="356">
        <v>2.0799999999999996</v>
      </c>
      <c r="HD366" s="356">
        <v>73.56</v>
      </c>
      <c r="HE366" s="356">
        <v>4.45</v>
      </c>
      <c r="HF366" s="356">
        <v>22.87</v>
      </c>
      <c r="HG366" s="356">
        <v>137.53</v>
      </c>
      <c r="HH366" s="356">
        <v>3.22</v>
      </c>
      <c r="HI366" s="356">
        <v>4.9399999999999995</v>
      </c>
      <c r="HJ366" s="356">
        <v>1.3</v>
      </c>
      <c r="HK366" s="356">
        <v>13.979999999999999</v>
      </c>
      <c r="HL366" s="356">
        <v>7.21</v>
      </c>
      <c r="HM366" s="356">
        <v>5.7600000000000007</v>
      </c>
      <c r="HN366" s="357">
        <v>31.169999999999998</v>
      </c>
      <c r="HO366" s="5" t="s">
        <v>506</v>
      </c>
      <c r="HP366" s="121">
        <v>25</v>
      </c>
      <c r="HQ366" s="27">
        <v>43500</v>
      </c>
      <c r="HR366" s="27"/>
      <c r="HS366" s="27">
        <v>44028</v>
      </c>
      <c r="HT366" s="121">
        <v>17</v>
      </c>
      <c r="HU366" s="121">
        <v>0</v>
      </c>
      <c r="HV366" s="28">
        <v>1</v>
      </c>
      <c r="HW366" s="28">
        <v>0</v>
      </c>
      <c r="HX366" s="28">
        <v>0</v>
      </c>
      <c r="HY366" s="28">
        <v>1</v>
      </c>
      <c r="HZ366" s="28">
        <v>0</v>
      </c>
      <c r="IA366" s="28">
        <v>0</v>
      </c>
      <c r="IB366" s="28">
        <v>0</v>
      </c>
      <c r="IC366" s="28">
        <v>1</v>
      </c>
      <c r="ID366" s="28">
        <v>1</v>
      </c>
      <c r="IE366" s="25" t="s">
        <v>250</v>
      </c>
      <c r="IF366" s="28">
        <v>0</v>
      </c>
      <c r="IG366" s="29"/>
      <c r="IH366" s="25"/>
      <c r="II366" s="28">
        <v>1</v>
      </c>
      <c r="IJ366" s="25" t="s">
        <v>90</v>
      </c>
      <c r="IK366" s="25" t="s">
        <v>80</v>
      </c>
      <c r="IL366" s="25"/>
      <c r="IM366" s="25"/>
      <c r="IN366" s="28">
        <v>0</v>
      </c>
      <c r="IO366" s="25"/>
      <c r="IP366" s="294"/>
      <c r="IQ366" s="24"/>
      <c r="IR366" s="24"/>
      <c r="IS366" s="170"/>
      <c r="IT366" s="170"/>
      <c r="IU366" s="170"/>
      <c r="IV366" s="274"/>
      <c r="IW366" s="170"/>
      <c r="IX366" s="170"/>
      <c r="IY366" s="281"/>
      <c r="IZ366" s="281"/>
      <c r="JA366" s="170"/>
      <c r="JB366" s="170"/>
      <c r="JC366" s="170"/>
      <c r="JD366" s="170"/>
      <c r="JE366" s="170"/>
      <c r="JF366" s="276"/>
      <c r="JG366" s="170"/>
      <c r="JH366" s="170"/>
      <c r="JI366" s="170"/>
      <c r="JJ366" s="170"/>
      <c r="JK366"/>
      <c r="JL366"/>
      <c r="JM366" s="279"/>
      <c r="JN366"/>
      <c r="JO366"/>
      <c r="JP366"/>
      <c r="JQ366"/>
      <c r="JR366" s="170"/>
      <c r="JS366" s="170"/>
      <c r="JT366" s="170"/>
      <c r="JU366" s="170"/>
      <c r="JV366" s="170"/>
      <c r="JW366" s="170"/>
      <c r="JX366"/>
      <c r="JY366" s="170"/>
      <c r="JZ366" s="170"/>
      <c r="KA366" s="170"/>
      <c r="KB366" s="170"/>
      <c r="KC366" s="170"/>
      <c r="KD366" s="274"/>
      <c r="KE366"/>
    </row>
    <row r="367" spans="1:291" s="4" customFormat="1" x14ac:dyDescent="0.25">
      <c r="A367" s="311"/>
      <c r="B367" s="15" t="s">
        <v>1514</v>
      </c>
      <c r="C367" s="17" t="s">
        <v>504</v>
      </c>
      <c r="D367" s="26" t="s">
        <v>509</v>
      </c>
      <c r="E367" s="88">
        <v>43500</v>
      </c>
      <c r="F367" s="23"/>
      <c r="G367" s="94"/>
      <c r="H367" s="51"/>
      <c r="I367" s="377">
        <v>1</v>
      </c>
      <c r="J367" s="20">
        <v>44112</v>
      </c>
      <c r="K367" s="100">
        <f>DATEDIF(E367, J367, "m")</f>
        <v>20</v>
      </c>
      <c r="L367" s="121">
        <v>5</v>
      </c>
      <c r="M367" s="4" t="s">
        <v>511</v>
      </c>
      <c r="N367" s="34">
        <v>622.4</v>
      </c>
      <c r="O367" s="22"/>
      <c r="P367" s="16">
        <v>3</v>
      </c>
      <c r="Q367" s="11"/>
      <c r="R367" s="11"/>
      <c r="S367" s="11"/>
      <c r="T367" s="145">
        <v>13537</v>
      </c>
      <c r="U367" s="130" t="s">
        <v>506</v>
      </c>
      <c r="V367" s="130" t="s">
        <v>506</v>
      </c>
      <c r="W367" s="130" t="s">
        <v>1079</v>
      </c>
      <c r="X367" s="131">
        <v>9462264119</v>
      </c>
      <c r="Y367" s="129">
        <f ca="1">ROUNDDOWN(YEARFRAC(DATE(IF(VALUE(LEFT(X367,2))&lt;VALUE(RIGHT(YEAR(TODAY()),2)),"20","19")&amp;LEFT(X367,2),IF(VALUE(MID(X367,3,1))&gt;4,MID(X367,3,2)-50,MID(X367,3,2)),MID(X367,5,2)),Z367,1),0)</f>
        <v>25</v>
      </c>
      <c r="Z367" s="132">
        <v>44112</v>
      </c>
      <c r="AA367" s="129">
        <v>4</v>
      </c>
      <c r="AB367" s="133">
        <v>17</v>
      </c>
      <c r="AC367" s="134" t="s">
        <v>53</v>
      </c>
      <c r="AD367" s="135" t="s">
        <v>1022</v>
      </c>
      <c r="AE367" s="136" t="s">
        <v>1080</v>
      </c>
      <c r="AF367" s="185">
        <v>31.9</v>
      </c>
      <c r="AG367" s="185">
        <v>8.6</v>
      </c>
      <c r="AH367" s="185">
        <v>56.8</v>
      </c>
      <c r="AI367" s="185">
        <v>2.1</v>
      </c>
      <c r="AJ367" s="185">
        <v>0.6</v>
      </c>
      <c r="AK367" s="189">
        <v>11.76</v>
      </c>
      <c r="AL367" s="137">
        <v>36.4</v>
      </c>
      <c r="AM367" s="137">
        <v>80.3</v>
      </c>
      <c r="AN367" s="137">
        <v>59.6</v>
      </c>
      <c r="AO367" s="137">
        <v>40.4</v>
      </c>
      <c r="AP367" s="137">
        <f>AN367/AO367</f>
        <v>1.4752475247524752</v>
      </c>
      <c r="AQ367" s="155">
        <v>67.400000000000006</v>
      </c>
      <c r="AR367" s="137">
        <v>1.4</v>
      </c>
      <c r="AS367" s="137">
        <v>3.98</v>
      </c>
      <c r="AT367" s="155">
        <v>92.6</v>
      </c>
      <c r="AU367" s="137">
        <v>6.94</v>
      </c>
      <c r="AV367" s="155">
        <v>23.7</v>
      </c>
      <c r="AW367" s="137" t="s">
        <v>1023</v>
      </c>
      <c r="AX367" s="137" t="s">
        <v>1023</v>
      </c>
      <c r="AY367" s="137" t="s">
        <v>1023</v>
      </c>
      <c r="AZ367" s="137" t="s">
        <v>1023</v>
      </c>
      <c r="BA367" s="137">
        <v>24.6</v>
      </c>
      <c r="BB367" s="137">
        <v>21.2</v>
      </c>
      <c r="BC367" s="137">
        <v>36.799999999999997</v>
      </c>
      <c r="BD367" s="137">
        <v>0.4</v>
      </c>
      <c r="BE367" s="137">
        <v>9.01</v>
      </c>
      <c r="BF367" s="155">
        <f>DL367+DN367</f>
        <v>71.099999999999994</v>
      </c>
      <c r="BG367" s="155">
        <v>36.5</v>
      </c>
      <c r="BH367" s="133">
        <v>1926</v>
      </c>
      <c r="BI367" s="137">
        <v>7.25</v>
      </c>
      <c r="BJ367" s="155">
        <v>95.3</v>
      </c>
      <c r="BK367" s="137">
        <v>10.3</v>
      </c>
      <c r="BL367" s="155">
        <v>86.4</v>
      </c>
      <c r="BM367" s="139">
        <v>2.1000000000000001E-2</v>
      </c>
      <c r="BN367" s="137">
        <v>7.5</v>
      </c>
      <c r="BO367" s="155">
        <v>96.070000000000007</v>
      </c>
      <c r="BP367" s="137">
        <v>2.73</v>
      </c>
      <c r="BQ367" s="156">
        <v>1.24</v>
      </c>
      <c r="BR367" s="133">
        <v>2888</v>
      </c>
      <c r="BS367" s="138">
        <f>CY367/9</f>
        <v>1573.8888888888889</v>
      </c>
      <c r="BT367" s="137">
        <v>58</v>
      </c>
      <c r="BU367" s="137">
        <v>25.2</v>
      </c>
      <c r="BV367" s="137">
        <v>53</v>
      </c>
      <c r="BW367" s="133">
        <v>1209</v>
      </c>
      <c r="BX367" s="137">
        <v>26.7</v>
      </c>
      <c r="BY367" s="155">
        <v>70.099999999999994</v>
      </c>
      <c r="BZ367" s="133">
        <v>3965</v>
      </c>
      <c r="CA367" s="133">
        <v>7269</v>
      </c>
      <c r="CB367" s="137">
        <v>2.29</v>
      </c>
      <c r="CC367" s="137">
        <v>0.55000000000000004</v>
      </c>
      <c r="CD367" s="186" t="s">
        <v>1275</v>
      </c>
      <c r="CE367" s="186">
        <f>AL367+BN367+BV367+CC367+CB367</f>
        <v>99.740000000000009</v>
      </c>
      <c r="CF367" s="186" t="s">
        <v>1275</v>
      </c>
      <c r="CG367" s="186">
        <f>AM367+BI367+BE367+(DC367*100/AL367)+(CC367*100/AL367)</f>
        <v>98.301758241758236</v>
      </c>
      <c r="CH367" s="137">
        <v>4.71</v>
      </c>
      <c r="CI367" s="137">
        <f>CH367*100/AM367</f>
        <v>5.8655043586550439</v>
      </c>
      <c r="CJ367" s="155">
        <v>52.4</v>
      </c>
      <c r="CK367" s="159">
        <f>CJ367*BI367*AL367*AK367/1000</f>
        <v>162.62151359999999</v>
      </c>
      <c r="CL367" s="155">
        <v>13.2</v>
      </c>
      <c r="CM367" s="137">
        <v>19.399999999999999</v>
      </c>
      <c r="CN367" s="186" t="s">
        <v>1275</v>
      </c>
      <c r="CO367" s="156">
        <v>0.2</v>
      </c>
      <c r="CP367" s="155">
        <v>5.19</v>
      </c>
      <c r="CQ367" s="155">
        <v>28.3</v>
      </c>
      <c r="CR367" s="156">
        <v>35.700000000000003</v>
      </c>
      <c r="CS367" s="137">
        <v>17.399999999999999</v>
      </c>
      <c r="CT367" s="137">
        <v>18.600000000000001</v>
      </c>
      <c r="CU367" s="137">
        <v>58.9</v>
      </c>
      <c r="CV367" s="155">
        <v>9.42</v>
      </c>
      <c r="CW367" s="137"/>
      <c r="CX367" s="186" t="s">
        <v>1275</v>
      </c>
      <c r="CY367" s="133">
        <v>14165</v>
      </c>
      <c r="CZ367" s="155">
        <v>6.82</v>
      </c>
      <c r="DA367" s="155">
        <v>75</v>
      </c>
      <c r="DB367" s="186" t="s">
        <v>1275</v>
      </c>
      <c r="DC367" s="139">
        <v>8.4000000000000005E-2</v>
      </c>
      <c r="DD367" s="133">
        <v>30427</v>
      </c>
      <c r="DE367" s="137">
        <v>11.1</v>
      </c>
      <c r="DF367" s="137">
        <v>27.3</v>
      </c>
      <c r="DG367" s="137">
        <v>1.1200000000000001</v>
      </c>
      <c r="DH367" s="137">
        <f>DG367-CC367</f>
        <v>0.57000000000000006</v>
      </c>
      <c r="DI367" s="137"/>
      <c r="DJ367" s="186" t="s">
        <v>1275</v>
      </c>
      <c r="DK367" s="156">
        <v>0</v>
      </c>
      <c r="DL367" s="155">
        <v>71.099999999999994</v>
      </c>
      <c r="DM367" s="156">
        <v>28.9</v>
      </c>
      <c r="DN367" s="187">
        <v>0</v>
      </c>
      <c r="DO367" s="137">
        <v>17.100000000000001</v>
      </c>
      <c r="DP367" s="137">
        <v>98.7</v>
      </c>
      <c r="DQ367" s="133">
        <v>1206</v>
      </c>
      <c r="DR367" s="133"/>
      <c r="DS367" s="186" t="s">
        <v>1275</v>
      </c>
      <c r="DT367" s="133">
        <f>DU367*5</f>
        <v>4140</v>
      </c>
      <c r="DU367" s="133">
        <v>828</v>
      </c>
      <c r="DV367" s="160" t="s">
        <v>1023</v>
      </c>
      <c r="DW367" s="133">
        <v>169</v>
      </c>
      <c r="DX367" s="186" t="s">
        <v>1275</v>
      </c>
      <c r="DY367" s="138">
        <f>AK367*AN367*AM367*AL367/1000</f>
        <v>2048.6629363199995</v>
      </c>
      <c r="DZ367" s="138">
        <f>AK367*AM367*AO367*AL367/1000</f>
        <v>1388.6909836799998</v>
      </c>
      <c r="EA367" s="137"/>
      <c r="EB367" s="137"/>
      <c r="EC367" s="137"/>
      <c r="ED367" s="137"/>
      <c r="EE367" s="137"/>
      <c r="EF367" s="186" t="s">
        <v>1275</v>
      </c>
      <c r="EG367" s="137" t="s">
        <v>1023</v>
      </c>
      <c r="EH367" s="137" t="s">
        <v>1023</v>
      </c>
      <c r="EI367" s="137" t="s">
        <v>1023</v>
      </c>
      <c r="EJ367" s="137" t="s">
        <v>1023</v>
      </c>
      <c r="EK367" s="137" t="s">
        <v>1023</v>
      </c>
      <c r="EL367" s="137" t="s">
        <v>1023</v>
      </c>
      <c r="EM367" s="137" t="s">
        <v>1023</v>
      </c>
      <c r="EN367" s="137" t="s">
        <v>1023</v>
      </c>
      <c r="EO367" s="137" t="s">
        <v>1023</v>
      </c>
      <c r="EP367" s="137" t="s">
        <v>1023</v>
      </c>
      <c r="EQ367" s="137" t="s">
        <v>1023</v>
      </c>
      <c r="ER367" s="137" t="s">
        <v>1023</v>
      </c>
      <c r="ES367" s="137" t="s">
        <v>1023</v>
      </c>
      <c r="ET367" s="137" t="s">
        <v>1023</v>
      </c>
      <c r="EU367" s="137" t="s">
        <v>1023</v>
      </c>
      <c r="EV367" s="137" t="s">
        <v>1023</v>
      </c>
      <c r="EW367" s="137" t="s">
        <v>1023</v>
      </c>
      <c r="EX367" s="137" t="s">
        <v>1023</v>
      </c>
      <c r="EY367" s="137" t="s">
        <v>1023</v>
      </c>
      <c r="EZ367" s="137" t="s">
        <v>1023</v>
      </c>
      <c r="FA367" s="137" t="s">
        <v>1023</v>
      </c>
      <c r="FB367" s="186" t="s">
        <v>1275</v>
      </c>
      <c r="FC367" s="137"/>
      <c r="FD367" s="137"/>
      <c r="FE367" s="137"/>
      <c r="FF367" s="137"/>
      <c r="FG367" s="137"/>
      <c r="FH367" s="190"/>
      <c r="FI367" s="190"/>
      <c r="FJ367" s="380" t="s">
        <v>511</v>
      </c>
      <c r="FK367" t="s">
        <v>1662</v>
      </c>
      <c r="FL367" t="s">
        <v>1662</v>
      </c>
      <c r="FM367" t="s">
        <v>1665</v>
      </c>
      <c r="FN367" t="s">
        <v>1665</v>
      </c>
      <c r="FO367" t="s">
        <v>1662</v>
      </c>
      <c r="FP367" t="s">
        <v>1659</v>
      </c>
      <c r="FQ367" t="s">
        <v>1659</v>
      </c>
      <c r="FR367" t="s">
        <v>1659</v>
      </c>
      <c r="FS367" t="s">
        <v>1659</v>
      </c>
      <c r="FT367" t="s">
        <v>1659</v>
      </c>
      <c r="FU367" t="s">
        <v>1659</v>
      </c>
      <c r="FV367" t="s">
        <v>1662</v>
      </c>
      <c r="FW367" t="s">
        <v>86</v>
      </c>
      <c r="FX367" t="s">
        <v>86</v>
      </c>
      <c r="FY367" t="s">
        <v>1661</v>
      </c>
      <c r="FZ367" t="s">
        <v>1662</v>
      </c>
      <c r="GA367" t="s">
        <v>33</v>
      </c>
      <c r="GB367" t="s">
        <v>1663</v>
      </c>
      <c r="GC367" t="s">
        <v>1660</v>
      </c>
      <c r="GD367" t="s">
        <v>33</v>
      </c>
      <c r="GE367" t="s">
        <v>1662</v>
      </c>
      <c r="GF367" t="s">
        <v>1665</v>
      </c>
      <c r="GG367" t="s">
        <v>33</v>
      </c>
      <c r="GH367" t="s">
        <v>33</v>
      </c>
      <c r="GI367" t="s">
        <v>1661</v>
      </c>
      <c r="GJ367" t="s">
        <v>33</v>
      </c>
      <c r="GK367" t="s">
        <v>1659</v>
      </c>
      <c r="GL367" t="s">
        <v>86</v>
      </c>
      <c r="GM367" t="s">
        <v>1659</v>
      </c>
      <c r="GN367" t="s">
        <v>1659</v>
      </c>
      <c r="GO367" t="s">
        <v>1658</v>
      </c>
      <c r="GP367" t="s">
        <v>1664</v>
      </c>
      <c r="GQ367" t="s">
        <v>1660</v>
      </c>
      <c r="GR367" t="s">
        <v>1664</v>
      </c>
      <c r="GS367" t="s">
        <v>1666</v>
      </c>
      <c r="GT367" t="s">
        <v>1666</v>
      </c>
      <c r="GU367" t="s">
        <v>86</v>
      </c>
      <c r="GV367" t="s">
        <v>1662</v>
      </c>
      <c r="GW367" t="s">
        <v>1662</v>
      </c>
      <c r="GX367" t="s">
        <v>33</v>
      </c>
      <c r="GY367" t="s">
        <v>1660</v>
      </c>
      <c r="GZ367" s="5"/>
      <c r="HO367" s="5"/>
      <c r="HP367" s="17"/>
      <c r="HQ367" s="23"/>
      <c r="HR367" s="23"/>
      <c r="HS367" s="23"/>
      <c r="HT367" s="17"/>
      <c r="HU367" s="17"/>
      <c r="HV367" s="24"/>
      <c r="HW367" s="24"/>
      <c r="HX367" s="24"/>
      <c r="HY367" s="24"/>
      <c r="HZ367" s="24"/>
      <c r="IA367" s="24"/>
      <c r="IB367" s="24"/>
      <c r="IC367" s="24"/>
      <c r="ID367" s="24"/>
      <c r="IE367" s="24"/>
      <c r="IF367" s="24"/>
      <c r="IG367" s="24"/>
      <c r="IH367" s="24"/>
      <c r="II367" s="24"/>
      <c r="IJ367" s="24"/>
      <c r="IK367" s="24"/>
      <c r="IL367" s="24"/>
      <c r="IM367" s="24"/>
      <c r="IN367" s="25"/>
      <c r="IO367" s="25"/>
      <c r="IP367" s="294"/>
      <c r="IQ367" s="24"/>
      <c r="IR367" s="24"/>
      <c r="IS367" s="170"/>
      <c r="IT367" s="170"/>
      <c r="IU367" s="170"/>
      <c r="IV367" s="274"/>
      <c r="IW367" s="170"/>
      <c r="IX367" s="170"/>
      <c r="IY367" s="281"/>
      <c r="IZ367" s="281"/>
      <c r="JA367" s="170"/>
      <c r="JB367" s="170"/>
      <c r="JC367" s="170"/>
      <c r="JD367" s="170"/>
      <c r="JE367" s="170"/>
      <c r="JF367" s="276"/>
      <c r="JG367" s="170"/>
      <c r="JH367" s="170"/>
      <c r="JI367" s="170"/>
      <c r="JJ367" s="170"/>
      <c r="JK367"/>
      <c r="JL367"/>
      <c r="JM367" s="279"/>
      <c r="JN367"/>
      <c r="JO367"/>
      <c r="JP367"/>
      <c r="JQ367"/>
      <c r="JR367" s="170"/>
      <c r="JS367" s="170"/>
      <c r="JT367" s="170"/>
      <c r="JU367" s="170"/>
      <c r="JV367" s="170"/>
      <c r="JW367" s="170"/>
      <c r="JX367"/>
      <c r="JY367" s="170"/>
      <c r="JZ367" s="170"/>
      <c r="KA367" s="170"/>
      <c r="KB367" s="170"/>
      <c r="KC367" s="170"/>
      <c r="KD367" s="274"/>
      <c r="KE367"/>
    </row>
    <row r="368" spans="1:291" s="4" customFormat="1" x14ac:dyDescent="0.25">
      <c r="A368" s="311"/>
      <c r="B368" s="15" t="s">
        <v>1514</v>
      </c>
      <c r="C368" s="17" t="s">
        <v>504</v>
      </c>
      <c r="D368" s="26" t="s">
        <v>509</v>
      </c>
      <c r="E368" s="88">
        <v>43500</v>
      </c>
      <c r="F368" s="402">
        <v>44273</v>
      </c>
      <c r="G368" s="94">
        <f>DATEDIF(E368, F368, "m")</f>
        <v>25</v>
      </c>
      <c r="H368" s="51"/>
      <c r="I368" s="377"/>
      <c r="J368" s="20"/>
      <c r="K368" s="100"/>
      <c r="L368" s="121"/>
      <c r="N368" s="34"/>
      <c r="O368" s="22"/>
      <c r="P368" s="16"/>
      <c r="Q368" s="121"/>
      <c r="R368" s="121"/>
      <c r="S368" s="121"/>
      <c r="T368" s="145"/>
      <c r="U368" s="130"/>
      <c r="V368" s="130"/>
      <c r="W368" s="130"/>
      <c r="X368" s="131"/>
      <c r="Y368" s="129"/>
      <c r="Z368" s="132"/>
      <c r="AA368" s="129"/>
      <c r="AB368" s="133"/>
      <c r="AC368" s="134"/>
      <c r="AD368" s="135"/>
      <c r="AE368" s="136"/>
      <c r="AF368" s="220"/>
      <c r="AG368" s="220"/>
      <c r="AH368" s="220"/>
      <c r="AI368" s="220"/>
      <c r="AJ368" s="220"/>
      <c r="AK368" s="404"/>
      <c r="AL368" s="137"/>
      <c r="AM368" s="137"/>
      <c r="AN368" s="137"/>
      <c r="AO368" s="137"/>
      <c r="AP368" s="137"/>
      <c r="AQ368" s="155"/>
      <c r="AR368" s="137"/>
      <c r="AS368" s="137"/>
      <c r="AT368" s="155"/>
      <c r="AU368" s="137"/>
      <c r="AV368" s="155"/>
      <c r="AW368" s="137"/>
      <c r="AX368" s="137"/>
      <c r="AY368" s="137"/>
      <c r="AZ368" s="137"/>
      <c r="BA368" s="137"/>
      <c r="BB368" s="137"/>
      <c r="BC368" s="137"/>
      <c r="BD368" s="137"/>
      <c r="BE368" s="137"/>
      <c r="BF368" s="155"/>
      <c r="BG368" s="155"/>
      <c r="BH368" s="133"/>
      <c r="BI368" s="137"/>
      <c r="BJ368" s="155"/>
      <c r="BK368" s="137"/>
      <c r="BL368" s="155"/>
      <c r="BM368" s="139"/>
      <c r="BN368" s="137"/>
      <c r="BO368" s="155"/>
      <c r="BP368" s="137"/>
      <c r="BQ368" s="156"/>
      <c r="BR368" s="133"/>
      <c r="BS368" s="138"/>
      <c r="BT368" s="137"/>
      <c r="BU368" s="137"/>
      <c r="BV368" s="137"/>
      <c r="BW368" s="133"/>
      <c r="BX368" s="137"/>
      <c r="BY368" s="155"/>
      <c r="BZ368" s="133"/>
      <c r="CA368" s="133"/>
      <c r="CB368" s="137"/>
      <c r="CC368" s="137"/>
      <c r="CD368" s="186"/>
      <c r="CE368" s="186"/>
      <c r="CF368" s="186"/>
      <c r="CG368" s="186"/>
      <c r="CH368" s="137"/>
      <c r="CI368" s="137"/>
      <c r="CJ368" s="155"/>
      <c r="CK368" s="159"/>
      <c r="CL368" s="155"/>
      <c r="CM368" s="137"/>
      <c r="CN368" s="186"/>
      <c r="CO368" s="156"/>
      <c r="CP368" s="155"/>
      <c r="CQ368" s="155"/>
      <c r="CR368" s="156"/>
      <c r="CS368" s="137"/>
      <c r="CT368" s="137"/>
      <c r="CU368" s="137"/>
      <c r="CV368" s="155"/>
      <c r="CW368" s="137"/>
      <c r="CX368" s="186"/>
      <c r="CY368" s="133"/>
      <c r="CZ368" s="155"/>
      <c r="DA368" s="155"/>
      <c r="DB368" s="186"/>
      <c r="DC368" s="139"/>
      <c r="DD368" s="133"/>
      <c r="DE368" s="137"/>
      <c r="DF368" s="137"/>
      <c r="DG368" s="137"/>
      <c r="DH368" s="137"/>
      <c r="DI368" s="137"/>
      <c r="DJ368" s="186"/>
      <c r="DK368" s="156"/>
      <c r="DL368" s="155"/>
      <c r="DM368" s="156"/>
      <c r="DN368" s="187"/>
      <c r="DO368" s="137"/>
      <c r="DP368" s="137"/>
      <c r="DQ368" s="133"/>
      <c r="DR368" s="133"/>
      <c r="DS368" s="186"/>
      <c r="DT368" s="133"/>
      <c r="DU368" s="133"/>
      <c r="DV368" s="160"/>
      <c r="DW368" s="133"/>
      <c r="DX368" s="186"/>
      <c r="DY368" s="138"/>
      <c r="DZ368" s="138"/>
      <c r="EA368" s="137"/>
      <c r="EB368" s="137"/>
      <c r="EC368" s="137"/>
      <c r="ED368" s="137"/>
      <c r="EE368" s="137"/>
      <c r="EF368" s="186"/>
      <c r="EG368" s="137"/>
      <c r="EH368" s="137"/>
      <c r="EI368" s="137"/>
      <c r="EJ368" s="137"/>
      <c r="EK368" s="137"/>
      <c r="EL368" s="137"/>
      <c r="EM368" s="137"/>
      <c r="EN368" s="137"/>
      <c r="EO368" s="137"/>
      <c r="EP368" s="137"/>
      <c r="EQ368" s="137"/>
      <c r="ER368" s="137"/>
      <c r="ES368" s="137"/>
      <c r="ET368" s="137"/>
      <c r="EU368" s="137"/>
      <c r="EV368" s="137"/>
      <c r="EW368" s="137"/>
      <c r="EX368" s="137"/>
      <c r="EY368" s="137"/>
      <c r="EZ368" s="137"/>
      <c r="FA368" s="137"/>
      <c r="FB368" s="186"/>
      <c r="FC368" s="137"/>
      <c r="FD368" s="137"/>
      <c r="FE368" s="137"/>
      <c r="FF368" s="137"/>
      <c r="FG368" s="137"/>
      <c r="FH368" s="190"/>
      <c r="FI368" s="190"/>
      <c r="FJ368" s="380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 s="5"/>
      <c r="HO368" s="59" t="s">
        <v>506</v>
      </c>
      <c r="HP368" s="62">
        <v>25</v>
      </c>
      <c r="HQ368" s="402">
        <v>43500</v>
      </c>
      <c r="HR368" s="402"/>
      <c r="HS368" s="402">
        <v>44273</v>
      </c>
      <c r="HT368" s="62">
        <v>25</v>
      </c>
      <c r="HU368" s="62">
        <v>0</v>
      </c>
      <c r="HV368" s="62">
        <v>1</v>
      </c>
      <c r="HW368" s="62">
        <v>1</v>
      </c>
      <c r="HX368" s="62">
        <v>0</v>
      </c>
      <c r="HY368" s="62">
        <v>0</v>
      </c>
      <c r="HZ368" s="62">
        <v>0</v>
      </c>
      <c r="IA368" s="62">
        <v>0</v>
      </c>
      <c r="IB368" s="62">
        <v>1</v>
      </c>
      <c r="IC368" s="62">
        <v>1</v>
      </c>
      <c r="ID368" s="62">
        <v>1</v>
      </c>
      <c r="IE368"/>
      <c r="IF368" s="62">
        <v>1</v>
      </c>
      <c r="IG368" s="63" t="s">
        <v>1878</v>
      </c>
      <c r="IH368" s="63"/>
      <c r="II368" s="6" t="s">
        <v>283</v>
      </c>
      <c r="IJ368" s="62"/>
      <c r="IK368"/>
      <c r="IL368"/>
      <c r="IM368" s="6"/>
      <c r="IN368" s="62">
        <v>0</v>
      </c>
      <c r="IO368" s="62">
        <v>0</v>
      </c>
      <c r="IP368" s="408"/>
      <c r="IQ368" s="24"/>
      <c r="IR368" s="24"/>
      <c r="IS368" s="170"/>
      <c r="IT368" s="170"/>
      <c r="IU368" s="170"/>
      <c r="IV368" s="274"/>
      <c r="IW368" s="170"/>
      <c r="IX368" s="170"/>
      <c r="IY368" s="281"/>
      <c r="IZ368" s="281"/>
      <c r="JA368" s="170"/>
      <c r="JB368" s="170"/>
      <c r="JC368" s="170"/>
      <c r="JD368" s="170"/>
      <c r="JE368" s="170"/>
      <c r="JF368" s="276"/>
      <c r="JG368" s="170"/>
      <c r="JH368" s="170"/>
      <c r="JI368" s="170"/>
      <c r="JJ368" s="170"/>
      <c r="JK368"/>
      <c r="JL368"/>
      <c r="JM368" s="279"/>
      <c r="JN368"/>
      <c r="JO368"/>
      <c r="JP368"/>
      <c r="JQ368"/>
      <c r="JR368" s="170"/>
      <c r="JS368" s="170"/>
      <c r="JT368" s="170"/>
      <c r="JU368" s="170"/>
      <c r="JV368" s="170"/>
      <c r="JW368" s="170"/>
      <c r="JX368"/>
      <c r="JY368" s="170"/>
      <c r="JZ368" s="170"/>
      <c r="KA368" s="170"/>
      <c r="KB368" s="170"/>
      <c r="KC368" s="170"/>
      <c r="KD368" s="274"/>
      <c r="KE368"/>
    </row>
    <row r="369" spans="1:291" s="4" customFormat="1" x14ac:dyDescent="0.25">
      <c r="A369" s="311"/>
      <c r="B369" s="15"/>
      <c r="C369" s="17"/>
      <c r="D369" s="26"/>
      <c r="E369" s="90"/>
      <c r="F369" s="23"/>
      <c r="G369" s="94"/>
      <c r="H369" s="51"/>
      <c r="I369" s="377"/>
      <c r="J369" s="20"/>
      <c r="K369" s="100"/>
      <c r="L369" s="85"/>
      <c r="N369" s="34"/>
      <c r="O369" s="22"/>
      <c r="P369" s="16"/>
      <c r="Q369" s="11"/>
      <c r="R369" s="11"/>
      <c r="S369" s="11"/>
      <c r="T369" s="5"/>
      <c r="FJ369" s="372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 s="5"/>
      <c r="HO369" s="5"/>
      <c r="HP369" s="17"/>
      <c r="HQ369" s="23"/>
      <c r="HR369" s="23"/>
      <c r="HS369" s="23"/>
      <c r="HT369" s="17"/>
      <c r="HU369" s="17"/>
      <c r="HV369" s="24"/>
      <c r="HW369" s="24"/>
      <c r="HX369" s="24"/>
      <c r="HY369" s="24"/>
      <c r="HZ369" s="24"/>
      <c r="IA369" s="24"/>
      <c r="IB369" s="24"/>
      <c r="IC369" s="24"/>
      <c r="ID369" s="24"/>
      <c r="IE369" s="24"/>
      <c r="IF369" s="24"/>
      <c r="IG369" s="24"/>
      <c r="IH369" s="24"/>
      <c r="II369" s="24"/>
      <c r="IJ369" s="24"/>
      <c r="IK369" s="24"/>
      <c r="IL369" s="24"/>
      <c r="IM369" s="24"/>
      <c r="IN369" s="25"/>
      <c r="IO369" s="25"/>
      <c r="IP369" s="294"/>
      <c r="IQ369" s="24"/>
      <c r="IR369" s="24"/>
      <c r="IS369" s="170"/>
      <c r="IT369" s="170"/>
      <c r="IU369" s="170"/>
      <c r="IV369" s="274"/>
      <c r="IW369" s="170"/>
      <c r="IX369" s="170"/>
      <c r="IY369" s="281"/>
      <c r="IZ369" s="281"/>
      <c r="JA369" s="170"/>
      <c r="JB369" s="170"/>
      <c r="JC369" s="170"/>
      <c r="JD369" s="170"/>
      <c r="JE369" s="170"/>
      <c r="JF369" s="276"/>
      <c r="JG369" s="170"/>
      <c r="JH369" s="170"/>
      <c r="JI369" s="170"/>
      <c r="JJ369" s="170"/>
      <c r="JK369"/>
      <c r="JL369"/>
      <c r="JM369" s="279"/>
      <c r="JN369"/>
      <c r="JO369"/>
      <c r="JP369"/>
      <c r="JQ369"/>
      <c r="JR369" s="170"/>
      <c r="JS369" s="170"/>
      <c r="JT369" s="170"/>
      <c r="JU369" s="170"/>
      <c r="JV369" s="170"/>
      <c r="JW369" s="170"/>
      <c r="JX369"/>
      <c r="JY369" s="170"/>
      <c r="JZ369" s="170"/>
      <c r="KA369" s="170"/>
      <c r="KB369" s="170"/>
      <c r="KC369" s="170"/>
      <c r="KD369" s="274"/>
      <c r="KE369"/>
    </row>
    <row r="370" spans="1:291" s="4" customFormat="1" x14ac:dyDescent="0.25">
      <c r="A370" s="311"/>
      <c r="B370" s="15" t="s">
        <v>1516</v>
      </c>
      <c r="C370" s="17" t="s">
        <v>512</v>
      </c>
      <c r="D370" s="26">
        <v>490803168</v>
      </c>
      <c r="E370" s="88">
        <v>43328</v>
      </c>
      <c r="F370" s="27">
        <v>43377</v>
      </c>
      <c r="G370" s="94">
        <f>DATEDIF(E370, F370, "m")</f>
        <v>1</v>
      </c>
      <c r="H370" s="16">
        <v>1</v>
      </c>
      <c r="I370" s="377">
        <v>0</v>
      </c>
      <c r="J370" s="20">
        <v>43377</v>
      </c>
      <c r="K370" s="100">
        <f>DATEDIF(E370, J370, "m")</f>
        <v>1</v>
      </c>
      <c r="L370" s="121">
        <v>1</v>
      </c>
      <c r="M370" s="4" t="s">
        <v>513</v>
      </c>
      <c r="N370" s="19">
        <v>9.9</v>
      </c>
      <c r="O370" s="22"/>
      <c r="P370" s="16">
        <v>3</v>
      </c>
      <c r="Q370" s="11"/>
      <c r="R370" s="11"/>
      <c r="S370" s="11" t="s">
        <v>514</v>
      </c>
      <c r="T370" s="5"/>
      <c r="FJ370" s="372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 s="5"/>
      <c r="HO370" s="5" t="s">
        <v>515</v>
      </c>
      <c r="HP370" s="121">
        <v>69</v>
      </c>
      <c r="HQ370" s="27">
        <v>43328</v>
      </c>
      <c r="HR370" s="27"/>
      <c r="HS370" s="27">
        <v>43377</v>
      </c>
      <c r="HT370" s="121">
        <v>3</v>
      </c>
      <c r="HU370" s="121">
        <v>1</v>
      </c>
      <c r="HV370" s="28">
        <v>0</v>
      </c>
      <c r="HW370" s="28">
        <v>0</v>
      </c>
      <c r="HX370" s="28">
        <v>0</v>
      </c>
      <c r="HY370" s="28">
        <v>1</v>
      </c>
      <c r="HZ370" s="28">
        <v>0</v>
      </c>
      <c r="IA370" s="28">
        <v>0</v>
      </c>
      <c r="IB370" s="28"/>
      <c r="IC370" s="28">
        <v>0</v>
      </c>
      <c r="ID370" s="28">
        <v>0</v>
      </c>
      <c r="IE370" s="25" t="s">
        <v>69</v>
      </c>
      <c r="IF370" s="28">
        <v>0</v>
      </c>
      <c r="IG370" s="29"/>
      <c r="IH370" s="25"/>
      <c r="II370" s="28">
        <v>0</v>
      </c>
      <c r="IJ370" s="25" t="s">
        <v>63</v>
      </c>
      <c r="IK370" s="25"/>
      <c r="IL370" s="25"/>
      <c r="IM370" s="25"/>
      <c r="IN370" s="28">
        <v>0</v>
      </c>
      <c r="IO370" s="25"/>
      <c r="IP370" s="294" t="s">
        <v>1516</v>
      </c>
      <c r="IQ370" s="24" t="s">
        <v>515</v>
      </c>
      <c r="IR370" s="24" t="s">
        <v>1278</v>
      </c>
      <c r="IS370" s="170" t="s">
        <v>55</v>
      </c>
      <c r="IT370" s="170">
        <v>1</v>
      </c>
      <c r="IU370"/>
      <c r="IV370" s="274">
        <v>43328</v>
      </c>
      <c r="IW370" s="170">
        <v>1949</v>
      </c>
      <c r="IX370" s="170">
        <v>2018</v>
      </c>
      <c r="IY370" s="281">
        <v>43534</v>
      </c>
      <c r="IZ370" s="281"/>
      <c r="JA370" s="170">
        <f>+IX370-IW370</f>
        <v>69</v>
      </c>
      <c r="JB370" s="170"/>
      <c r="JC370" s="170" t="s">
        <v>31</v>
      </c>
      <c r="JD370" s="170">
        <v>1</v>
      </c>
      <c r="JE370"/>
      <c r="JF370" t="s">
        <v>323</v>
      </c>
      <c r="JG370"/>
      <c r="JH370"/>
      <c r="JI370" s="170">
        <v>1</v>
      </c>
      <c r="JJ370"/>
      <c r="JK370"/>
      <c r="JL370" t="s">
        <v>1483</v>
      </c>
      <c r="JM370" s="279">
        <v>43466</v>
      </c>
      <c r="JN370" t="s">
        <v>1409</v>
      </c>
      <c r="JO370" t="s">
        <v>1409</v>
      </c>
      <c r="JP370" t="s">
        <v>1412</v>
      </c>
      <c r="JQ370" t="s">
        <v>1420</v>
      </c>
      <c r="JR370" s="170">
        <v>0</v>
      </c>
      <c r="JS370" s="170">
        <v>0</v>
      </c>
      <c r="JT370" s="170">
        <v>0</v>
      </c>
      <c r="JU370" s="280">
        <v>3</v>
      </c>
      <c r="JV370" s="170">
        <v>0</v>
      </c>
      <c r="JW370" s="170">
        <v>0</v>
      </c>
      <c r="JX370"/>
      <c r="JY370" s="170">
        <v>0</v>
      </c>
      <c r="JZ370" s="170">
        <v>0</v>
      </c>
      <c r="KA370" s="170">
        <v>0</v>
      </c>
      <c r="KB370" s="170">
        <v>0</v>
      </c>
      <c r="KC370" s="170">
        <v>0</v>
      </c>
      <c r="KD370" s="274">
        <v>43534</v>
      </c>
      <c r="KE370" t="s">
        <v>1517</v>
      </c>
    </row>
    <row r="371" spans="1:291" s="4" customFormat="1" x14ac:dyDescent="0.25">
      <c r="A371" s="311"/>
      <c r="B371" s="15" t="s">
        <v>1516</v>
      </c>
      <c r="C371" s="17" t="s">
        <v>512</v>
      </c>
      <c r="D371" s="26">
        <v>490803168</v>
      </c>
      <c r="E371" s="88">
        <v>43328</v>
      </c>
      <c r="F371" s="27">
        <v>43479</v>
      </c>
      <c r="G371" s="94">
        <f>DATEDIF(E371, F371, "m")</f>
        <v>4</v>
      </c>
      <c r="H371" s="16">
        <v>1</v>
      </c>
      <c r="I371" s="377">
        <v>0</v>
      </c>
      <c r="J371" s="20">
        <v>43479</v>
      </c>
      <c r="K371" s="100">
        <f>DATEDIF(E371, J371, "m")</f>
        <v>4</v>
      </c>
      <c r="L371" s="121">
        <v>2</v>
      </c>
      <c r="M371" s="4" t="s">
        <v>516</v>
      </c>
      <c r="N371" s="19">
        <v>645</v>
      </c>
      <c r="O371" s="22"/>
      <c r="P371" s="16">
        <v>3</v>
      </c>
      <c r="Q371" s="11">
        <v>2</v>
      </c>
      <c r="R371" s="11"/>
      <c r="S371" s="11" t="s">
        <v>517</v>
      </c>
      <c r="T371" s="145" t="s">
        <v>1023</v>
      </c>
      <c r="U371" s="130"/>
      <c r="V371" s="130"/>
      <c r="W371" s="130"/>
      <c r="X371" s="131"/>
      <c r="Y371" s="129"/>
      <c r="Z371" s="132"/>
      <c r="AA371" s="129"/>
      <c r="AB371" s="133"/>
      <c r="AC371" s="182"/>
      <c r="AD371" s="183"/>
      <c r="AE371" s="184"/>
      <c r="AF371" s="204"/>
      <c r="AG371" s="204"/>
      <c r="AH371" s="204"/>
      <c r="AI371" s="204"/>
      <c r="AJ371" s="204"/>
      <c r="AK371" s="204"/>
      <c r="AL371" s="137"/>
      <c r="AM371" s="133"/>
      <c r="AN371" s="133"/>
      <c r="AO371" s="133"/>
      <c r="AP371" s="133"/>
      <c r="AQ371" s="133"/>
      <c r="AR371" s="133"/>
      <c r="AS371" s="133"/>
      <c r="AT371" s="133"/>
      <c r="AU371" s="133"/>
      <c r="AV371" s="133"/>
      <c r="AW371" s="139"/>
      <c r="AX371" s="139"/>
      <c r="AY371" s="139"/>
      <c r="AZ371" s="139"/>
      <c r="BA371" s="139"/>
      <c r="BB371" s="139"/>
      <c r="BC371" s="139"/>
      <c r="BD371" s="139"/>
      <c r="BE371" s="139"/>
      <c r="BF371" s="139"/>
      <c r="BG371" s="139"/>
      <c r="BH371" s="139"/>
      <c r="BI371" s="139"/>
      <c r="BJ371" s="139"/>
      <c r="BK371" s="139"/>
      <c r="BL371" s="139"/>
      <c r="BM371" s="139"/>
      <c r="BN371" s="139"/>
      <c r="BO371" s="139"/>
      <c r="BP371" s="139"/>
      <c r="BQ371" s="139"/>
      <c r="BR371" s="139"/>
      <c r="BS371" s="139"/>
      <c r="BT371" s="139"/>
      <c r="BU371" s="139"/>
      <c r="BV371" s="139"/>
      <c r="BW371" s="139"/>
      <c r="BX371" s="139"/>
      <c r="BY371" s="139"/>
      <c r="BZ371" s="139"/>
      <c r="CA371" s="139"/>
      <c r="CB371" s="139"/>
      <c r="CC371" s="139"/>
      <c r="CD371" s="186"/>
      <c r="CE371" s="186"/>
      <c r="CF371" s="186"/>
      <c r="CG371" s="186"/>
      <c r="CH371" s="137"/>
      <c r="CI371" s="137"/>
      <c r="CJ371" s="137"/>
      <c r="CK371" s="138"/>
      <c r="CL371" s="137"/>
      <c r="CM371" s="137"/>
      <c r="CN371" s="186"/>
      <c r="CO371" s="137"/>
      <c r="CP371" s="137"/>
      <c r="CQ371" s="137"/>
      <c r="CR371" s="137"/>
      <c r="CS371" s="137"/>
      <c r="CT371" s="137"/>
      <c r="CU371" s="137"/>
      <c r="CV371" s="137"/>
      <c r="CW371" s="137"/>
      <c r="CX371" s="186"/>
      <c r="CY371" s="137"/>
      <c r="CZ371" s="137"/>
      <c r="DA371" s="137"/>
      <c r="DB371" s="186"/>
      <c r="DC371" s="137"/>
      <c r="DD371" s="137"/>
      <c r="DE371" s="137"/>
      <c r="DF371" s="137"/>
      <c r="DG371" s="137"/>
      <c r="DH371" s="137"/>
      <c r="DI371" s="137"/>
      <c r="DJ371" s="186"/>
      <c r="DK371" s="137"/>
      <c r="DL371" s="137"/>
      <c r="DM371" s="137"/>
      <c r="DN371" s="137"/>
      <c r="DO371" s="137"/>
      <c r="DP371" s="137"/>
      <c r="DQ371" s="137"/>
      <c r="DR371" s="133"/>
      <c r="DS371" s="186"/>
      <c r="DT371" s="133"/>
      <c r="DU371" s="133"/>
      <c r="DV371" s="133"/>
      <c r="DW371" s="133"/>
      <c r="DX371" s="186"/>
      <c r="DY371" s="133"/>
      <c r="DZ371" s="133"/>
      <c r="EA371" s="137"/>
      <c r="EB371" s="137"/>
      <c r="EC371" s="137"/>
      <c r="ED371" s="137"/>
      <c r="EE371" s="137"/>
      <c r="EF371" s="186" t="s">
        <v>1275</v>
      </c>
      <c r="EG371" s="137" t="s">
        <v>1023</v>
      </c>
      <c r="EH371" s="137" t="s">
        <v>1023</v>
      </c>
      <c r="EI371" s="137" t="s">
        <v>1023</v>
      </c>
      <c r="EJ371" s="137" t="s">
        <v>1023</v>
      </c>
      <c r="EK371" s="137" t="s">
        <v>1023</v>
      </c>
      <c r="EL371" s="137" t="s">
        <v>1023</v>
      </c>
      <c r="EM371" s="137" t="s">
        <v>1023</v>
      </c>
      <c r="EN371" s="137" t="s">
        <v>1023</v>
      </c>
      <c r="EO371" s="137" t="s">
        <v>1023</v>
      </c>
      <c r="EP371" s="137" t="s">
        <v>1023</v>
      </c>
      <c r="EQ371" s="137" t="s">
        <v>1023</v>
      </c>
      <c r="ER371" s="137" t="s">
        <v>1023</v>
      </c>
      <c r="ES371" s="137" t="s">
        <v>1023</v>
      </c>
      <c r="ET371" s="137" t="s">
        <v>1023</v>
      </c>
      <c r="EU371" s="137" t="s">
        <v>1023</v>
      </c>
      <c r="EV371" s="137" t="s">
        <v>1023</v>
      </c>
      <c r="EW371" s="137" t="s">
        <v>1023</v>
      </c>
      <c r="EX371" s="137" t="s">
        <v>1023</v>
      </c>
      <c r="EY371" s="137" t="s">
        <v>1023</v>
      </c>
      <c r="EZ371" s="137" t="s">
        <v>1023</v>
      </c>
      <c r="FA371" s="137" t="s">
        <v>1023</v>
      </c>
      <c r="FB371" s="186" t="s">
        <v>1275</v>
      </c>
      <c r="FC371" s="137"/>
      <c r="FD371" s="137"/>
      <c r="FE371" s="137"/>
      <c r="FF371" s="137"/>
      <c r="FG371" s="137"/>
      <c r="FH371" s="190"/>
      <c r="FI371" s="190"/>
      <c r="FJ371" s="380" t="s">
        <v>516</v>
      </c>
      <c r="FK371" t="s">
        <v>1658</v>
      </c>
      <c r="FL371" t="s">
        <v>1659</v>
      </c>
      <c r="FM371" t="s">
        <v>1659</v>
      </c>
      <c r="FN371" t="s">
        <v>1665</v>
      </c>
      <c r="FO371" t="s">
        <v>1658</v>
      </c>
      <c r="FP371" t="s">
        <v>1659</v>
      </c>
      <c r="FQ371" t="s">
        <v>1659</v>
      </c>
      <c r="FR371" t="s">
        <v>1667</v>
      </c>
      <c r="FS371" t="s">
        <v>1666</v>
      </c>
      <c r="FT371" t="s">
        <v>1659</v>
      </c>
      <c r="FU371" t="s">
        <v>1659</v>
      </c>
      <c r="FV371" t="s">
        <v>1660</v>
      </c>
      <c r="FW371" t="s">
        <v>86</v>
      </c>
      <c r="FX371" t="s">
        <v>86</v>
      </c>
      <c r="FY371" t="s">
        <v>86</v>
      </c>
      <c r="FZ371" t="s">
        <v>1662</v>
      </c>
      <c r="GA371" t="s">
        <v>1659</v>
      </c>
      <c r="GB371" t="s">
        <v>33</v>
      </c>
      <c r="GC371" t="s">
        <v>1660</v>
      </c>
      <c r="GD371" t="s">
        <v>33</v>
      </c>
      <c r="GE371" t="s">
        <v>1662</v>
      </c>
      <c r="GF371" t="s">
        <v>1665</v>
      </c>
      <c r="GG371" t="s">
        <v>86</v>
      </c>
      <c r="GH371" t="s">
        <v>1663</v>
      </c>
      <c r="GI371" t="s">
        <v>1661</v>
      </c>
      <c r="GJ371" t="s">
        <v>33</v>
      </c>
      <c r="GK371" t="s">
        <v>1659</v>
      </c>
      <c r="GL371" t="s">
        <v>86</v>
      </c>
      <c r="GM371" t="s">
        <v>1663</v>
      </c>
      <c r="GN371" t="s">
        <v>1659</v>
      </c>
      <c r="GO371" t="s">
        <v>1658</v>
      </c>
      <c r="GP371" t="s">
        <v>33</v>
      </c>
      <c r="GQ371" t="s">
        <v>1660</v>
      </c>
      <c r="GR371" t="s">
        <v>1664</v>
      </c>
      <c r="GS371" t="s">
        <v>1659</v>
      </c>
      <c r="GT371" t="s">
        <v>1666</v>
      </c>
      <c r="GU371" t="s">
        <v>1662</v>
      </c>
      <c r="GV371" t="s">
        <v>1662</v>
      </c>
      <c r="GW371" t="s">
        <v>1662</v>
      </c>
      <c r="GX371" t="s">
        <v>33</v>
      </c>
      <c r="GY371" t="s">
        <v>1660</v>
      </c>
      <c r="GZ371" s="371" t="s">
        <v>516</v>
      </c>
      <c r="HA371" s="369" t="s">
        <v>1742</v>
      </c>
      <c r="HB371" s="358">
        <v>0</v>
      </c>
      <c r="HC371" s="356">
        <v>3.82</v>
      </c>
      <c r="HD371" s="356">
        <v>361.09000000000003</v>
      </c>
      <c r="HE371" s="356">
        <v>3.94</v>
      </c>
      <c r="HF371" s="356">
        <v>36.17</v>
      </c>
      <c r="HG371" s="356">
        <v>390.67</v>
      </c>
      <c r="HH371" s="356">
        <v>15.59</v>
      </c>
      <c r="HI371" s="356">
        <v>4.9399999999999995</v>
      </c>
      <c r="HJ371" s="356">
        <v>41.730000000000004</v>
      </c>
      <c r="HK371" s="356">
        <v>3.58</v>
      </c>
      <c r="HL371" s="356">
        <v>1.97</v>
      </c>
      <c r="HM371" s="356">
        <v>3.44</v>
      </c>
      <c r="HN371" s="357">
        <v>22.15</v>
      </c>
      <c r="HO371" s="5" t="s">
        <v>515</v>
      </c>
      <c r="HP371" s="121">
        <v>69</v>
      </c>
      <c r="HQ371" s="27">
        <v>43328</v>
      </c>
      <c r="HR371" s="27"/>
      <c r="HS371" s="27">
        <v>43479</v>
      </c>
      <c r="HT371" s="121">
        <v>6</v>
      </c>
      <c r="HU371" s="121">
        <v>1</v>
      </c>
      <c r="HV371" s="28">
        <v>0</v>
      </c>
      <c r="HW371" s="28">
        <v>0</v>
      </c>
      <c r="HX371" s="28">
        <v>0</v>
      </c>
      <c r="HY371" s="28">
        <v>1</v>
      </c>
      <c r="HZ371" s="28">
        <v>0</v>
      </c>
      <c r="IA371" s="28">
        <v>0</v>
      </c>
      <c r="IB371" s="28"/>
      <c r="IC371" s="28">
        <v>0</v>
      </c>
      <c r="ID371" s="28">
        <v>0</v>
      </c>
      <c r="IE371" s="25" t="s">
        <v>69</v>
      </c>
      <c r="IF371" s="28">
        <v>0</v>
      </c>
      <c r="IG371" s="29"/>
      <c r="IH371" s="25"/>
      <c r="II371" s="28">
        <v>0</v>
      </c>
      <c r="IJ371" s="25" t="s">
        <v>63</v>
      </c>
      <c r="IK371" s="25"/>
      <c r="IL371" s="25"/>
      <c r="IM371" s="25"/>
      <c r="IN371" s="28">
        <v>0</v>
      </c>
      <c r="IO371" s="25"/>
      <c r="IP371" s="294"/>
      <c r="IQ371" s="24"/>
      <c r="IR371" s="24"/>
      <c r="IS371" s="170"/>
      <c r="IT371" s="170"/>
      <c r="IU371"/>
      <c r="IV371" s="274"/>
      <c r="IW371" s="170"/>
      <c r="IX371" s="170"/>
      <c r="IY371" s="281"/>
      <c r="IZ371" s="281"/>
      <c r="JA371" s="170"/>
      <c r="JB371" s="170"/>
      <c r="JC371" s="170"/>
      <c r="JD371" s="170"/>
      <c r="JE371"/>
      <c r="JF371"/>
      <c r="JG371"/>
      <c r="JH371"/>
      <c r="JI371" s="170"/>
      <c r="JJ371"/>
      <c r="JK371"/>
      <c r="JL371"/>
      <c r="JM371" s="279"/>
      <c r="JN371"/>
      <c r="JO371"/>
      <c r="JP371"/>
      <c r="JQ371"/>
      <c r="JR371" s="170"/>
      <c r="JS371" s="170"/>
      <c r="JT371" s="170"/>
      <c r="JU371" s="280"/>
      <c r="JV371" s="170"/>
      <c r="JW371" s="170"/>
      <c r="JX371"/>
      <c r="JY371" s="170"/>
      <c r="JZ371" s="170"/>
      <c r="KA371" s="170"/>
      <c r="KB371" s="170"/>
      <c r="KC371" s="170"/>
      <c r="KD371" s="274"/>
      <c r="KE371"/>
    </row>
    <row r="372" spans="1:291" s="4" customFormat="1" x14ac:dyDescent="0.25">
      <c r="A372" s="311"/>
      <c r="B372" s="15"/>
      <c r="C372" s="17"/>
      <c r="D372" s="26"/>
      <c r="E372" s="90"/>
      <c r="F372" s="27"/>
      <c r="G372" s="94"/>
      <c r="H372" s="16"/>
      <c r="I372" s="377"/>
      <c r="J372" s="20"/>
      <c r="K372" s="100"/>
      <c r="L372" s="85"/>
      <c r="N372" s="19"/>
      <c r="O372" s="22"/>
      <c r="P372" s="16"/>
      <c r="Q372" s="11"/>
      <c r="R372" s="11"/>
      <c r="S372" s="11"/>
      <c r="T372" s="145"/>
      <c r="U372" s="130"/>
      <c r="V372" s="130"/>
      <c r="W372" s="130"/>
      <c r="X372" s="131"/>
      <c r="Y372" s="129"/>
      <c r="Z372" s="132"/>
      <c r="AA372" s="129"/>
      <c r="AB372" s="133"/>
      <c r="AC372" s="182"/>
      <c r="AD372" s="183"/>
      <c r="AE372" s="184"/>
      <c r="AF372" s="204"/>
      <c r="AG372" s="204"/>
      <c r="AH372" s="204"/>
      <c r="AI372" s="204"/>
      <c r="AJ372" s="204"/>
      <c r="AK372" s="204"/>
      <c r="AL372" s="137"/>
      <c r="AM372" s="133"/>
      <c r="AN372" s="133"/>
      <c r="AO372" s="133"/>
      <c r="AP372" s="133"/>
      <c r="AQ372" s="133"/>
      <c r="AR372" s="133"/>
      <c r="AS372" s="133"/>
      <c r="AT372" s="133"/>
      <c r="AU372" s="133"/>
      <c r="AV372" s="133"/>
      <c r="AW372" s="139"/>
      <c r="AX372" s="139"/>
      <c r="AY372" s="139"/>
      <c r="AZ372" s="139"/>
      <c r="BA372" s="139"/>
      <c r="BB372" s="139"/>
      <c r="BC372" s="139"/>
      <c r="BD372" s="139"/>
      <c r="BE372" s="139"/>
      <c r="BF372" s="139"/>
      <c r="BG372" s="139"/>
      <c r="BH372" s="139"/>
      <c r="BI372" s="139"/>
      <c r="BJ372" s="139"/>
      <c r="BK372" s="139"/>
      <c r="BL372" s="139"/>
      <c r="BM372" s="139"/>
      <c r="BN372" s="139"/>
      <c r="BO372" s="139"/>
      <c r="BP372" s="139"/>
      <c r="BQ372" s="139"/>
      <c r="BR372" s="139"/>
      <c r="BS372" s="139"/>
      <c r="BT372" s="139"/>
      <c r="BU372" s="139"/>
      <c r="BV372" s="139"/>
      <c r="BW372" s="139"/>
      <c r="BX372" s="139"/>
      <c r="BY372" s="139"/>
      <c r="BZ372" s="139"/>
      <c r="CA372" s="139"/>
      <c r="CB372" s="139"/>
      <c r="CC372" s="139"/>
      <c r="CD372" s="186"/>
      <c r="CE372" s="186"/>
      <c r="CF372" s="186"/>
      <c r="CG372" s="186"/>
      <c r="CH372" s="137"/>
      <c r="CI372" s="137"/>
      <c r="CJ372" s="137"/>
      <c r="CK372" s="138"/>
      <c r="CL372" s="137"/>
      <c r="CM372" s="137"/>
      <c r="CN372" s="186"/>
      <c r="CO372" s="137"/>
      <c r="CP372" s="137"/>
      <c r="CQ372" s="137"/>
      <c r="CR372" s="137"/>
      <c r="CS372" s="137"/>
      <c r="CT372" s="137"/>
      <c r="CU372" s="137"/>
      <c r="CV372" s="137"/>
      <c r="CW372" s="137"/>
      <c r="CX372" s="186"/>
      <c r="CY372" s="137"/>
      <c r="CZ372" s="137"/>
      <c r="DA372" s="137"/>
      <c r="DB372" s="186"/>
      <c r="DC372" s="137"/>
      <c r="DD372" s="137"/>
      <c r="DE372" s="137"/>
      <c r="DF372" s="137"/>
      <c r="DG372" s="137"/>
      <c r="DH372" s="137"/>
      <c r="DI372" s="137"/>
      <c r="DJ372" s="186"/>
      <c r="DK372" s="137"/>
      <c r="DL372" s="137"/>
      <c r="DM372" s="137"/>
      <c r="DN372" s="137"/>
      <c r="DO372" s="137"/>
      <c r="DP372" s="137"/>
      <c r="DQ372" s="137"/>
      <c r="DR372" s="133"/>
      <c r="DS372" s="186"/>
      <c r="DT372" s="133"/>
      <c r="DU372" s="133"/>
      <c r="DV372" s="133"/>
      <c r="DW372" s="133"/>
      <c r="DX372" s="186"/>
      <c r="DY372" s="133"/>
      <c r="DZ372" s="133"/>
      <c r="EA372" s="137"/>
      <c r="EB372" s="137"/>
      <c r="EC372" s="137"/>
      <c r="ED372" s="137"/>
      <c r="EE372" s="137"/>
      <c r="EF372" s="186"/>
      <c r="EG372" s="137"/>
      <c r="EH372" s="137"/>
      <c r="EI372" s="137"/>
      <c r="EJ372" s="137"/>
      <c r="EK372" s="137"/>
      <c r="EL372" s="137"/>
      <c r="EM372" s="137"/>
      <c r="EN372" s="137"/>
      <c r="EO372" s="137"/>
      <c r="EP372" s="137"/>
      <c r="EQ372" s="137"/>
      <c r="ER372" s="137"/>
      <c r="ES372" s="137"/>
      <c r="ET372" s="137"/>
      <c r="EU372" s="137"/>
      <c r="EV372" s="137"/>
      <c r="EW372" s="137"/>
      <c r="EX372" s="137"/>
      <c r="EY372" s="137"/>
      <c r="EZ372" s="137"/>
      <c r="FA372" s="137"/>
      <c r="FB372" s="186"/>
      <c r="FC372" s="137"/>
      <c r="FD372" s="137"/>
      <c r="FE372" s="137"/>
      <c r="FF372" s="137"/>
      <c r="FG372" s="137"/>
      <c r="FH372" s="190"/>
      <c r="FI372" s="190"/>
      <c r="FJ372" s="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 s="5"/>
      <c r="HO372" s="5"/>
      <c r="HP372" s="121"/>
      <c r="HQ372" s="27"/>
      <c r="HR372" s="27"/>
      <c r="HS372" s="27"/>
      <c r="HT372" s="121"/>
      <c r="HU372" s="121"/>
      <c r="HV372" s="28"/>
      <c r="HW372" s="28"/>
      <c r="HX372" s="28"/>
      <c r="HY372" s="28"/>
      <c r="HZ372" s="28"/>
      <c r="IA372" s="28"/>
      <c r="IB372" s="28"/>
      <c r="IC372" s="28"/>
      <c r="ID372" s="28"/>
      <c r="IE372" s="25"/>
      <c r="IF372" s="28"/>
      <c r="IG372" s="29"/>
      <c r="IH372" s="25"/>
      <c r="II372" s="28"/>
      <c r="IJ372" s="25"/>
      <c r="IK372" s="25"/>
      <c r="IL372" s="25"/>
      <c r="IM372" s="25"/>
      <c r="IN372" s="28"/>
      <c r="IO372" s="25"/>
      <c r="IP372" s="294"/>
      <c r="IQ372" s="24"/>
      <c r="IR372" s="24"/>
      <c r="IS372" s="170"/>
      <c r="IT372" s="170"/>
      <c r="IU372"/>
      <c r="IV372" s="274"/>
      <c r="IW372" s="170"/>
      <c r="IX372" s="170"/>
      <c r="IY372" s="281"/>
      <c r="IZ372" s="281"/>
      <c r="JA372" s="170"/>
      <c r="JB372" s="170"/>
      <c r="JC372" s="170"/>
      <c r="JD372" s="170"/>
      <c r="JE372"/>
      <c r="JF372"/>
      <c r="JG372"/>
      <c r="JH372"/>
      <c r="JI372" s="170"/>
      <c r="JJ372"/>
      <c r="JK372"/>
      <c r="JL372"/>
      <c r="JM372" s="279"/>
      <c r="JN372"/>
      <c r="JO372"/>
      <c r="JP372"/>
      <c r="JQ372"/>
      <c r="JR372" s="170"/>
      <c r="JS372" s="170"/>
      <c r="JT372" s="170"/>
      <c r="JU372" s="280"/>
      <c r="JV372" s="170"/>
      <c r="JW372" s="170"/>
      <c r="JX372"/>
      <c r="JY372" s="170"/>
      <c r="JZ372" s="170"/>
      <c r="KA372" s="170"/>
      <c r="KB372" s="170"/>
      <c r="KC372" s="170"/>
      <c r="KD372" s="274"/>
      <c r="KE372"/>
    </row>
    <row r="373" spans="1:291" s="4" customFormat="1" ht="15" customHeight="1" x14ac:dyDescent="0.25">
      <c r="A373" s="311"/>
      <c r="B373" s="15" t="s">
        <v>1518</v>
      </c>
      <c r="C373" s="17" t="s">
        <v>518</v>
      </c>
      <c r="D373" s="26">
        <v>520201164</v>
      </c>
      <c r="E373" s="88">
        <v>42621</v>
      </c>
      <c r="F373" s="27">
        <v>42824</v>
      </c>
      <c r="G373" s="94">
        <f>DATEDIF(E373, F373, "m")</f>
        <v>6</v>
      </c>
      <c r="H373" s="16">
        <v>1</v>
      </c>
      <c r="I373" s="377">
        <v>0</v>
      </c>
      <c r="J373" s="20">
        <v>42824</v>
      </c>
      <c r="K373" s="100">
        <f>DATEDIF(E373, J373, "m")</f>
        <v>6</v>
      </c>
      <c r="L373" s="121">
        <v>1</v>
      </c>
      <c r="M373" s="4" t="s">
        <v>519</v>
      </c>
      <c r="N373" s="19">
        <v>230</v>
      </c>
      <c r="O373" s="22"/>
      <c r="P373" s="16">
        <v>3</v>
      </c>
      <c r="Q373" s="11"/>
      <c r="R373" s="11"/>
      <c r="S373" s="11" t="s">
        <v>416</v>
      </c>
      <c r="T373" s="145"/>
      <c r="U373" s="130"/>
      <c r="V373" s="130"/>
      <c r="W373" s="130"/>
      <c r="X373" s="131"/>
      <c r="Y373" s="129"/>
      <c r="Z373" s="132"/>
      <c r="AA373" s="129"/>
      <c r="AB373" s="133"/>
      <c r="AC373" s="182"/>
      <c r="AD373" s="183"/>
      <c r="AE373" s="184"/>
      <c r="AF373" s="204"/>
      <c r="AG373" s="204"/>
      <c r="AH373" s="204"/>
      <c r="AI373" s="204"/>
      <c r="AJ373" s="204"/>
      <c r="AK373" s="204"/>
      <c r="AL373" s="137"/>
      <c r="AM373" s="133"/>
      <c r="AN373" s="133"/>
      <c r="AO373" s="133"/>
      <c r="AP373" s="133"/>
      <c r="AQ373" s="133"/>
      <c r="AR373" s="133"/>
      <c r="AS373" s="133"/>
      <c r="AT373" s="133"/>
      <c r="AU373" s="133"/>
      <c r="AV373" s="133"/>
      <c r="AW373" s="139"/>
      <c r="AX373" s="139"/>
      <c r="AY373" s="139"/>
      <c r="AZ373" s="139"/>
      <c r="BA373" s="139"/>
      <c r="BB373" s="139"/>
      <c r="BC373" s="139"/>
      <c r="BD373" s="139"/>
      <c r="BE373" s="139"/>
      <c r="BF373" s="139"/>
      <c r="BG373" s="139"/>
      <c r="BH373" s="139"/>
      <c r="BI373" s="139"/>
      <c r="BJ373" s="139"/>
      <c r="BK373" s="139"/>
      <c r="BL373" s="139"/>
      <c r="BM373" s="139"/>
      <c r="BN373" s="139"/>
      <c r="BO373" s="139"/>
      <c r="BP373" s="139"/>
      <c r="BQ373" s="139"/>
      <c r="BR373" s="139"/>
      <c r="BS373" s="139"/>
      <c r="BT373" s="139"/>
      <c r="BU373" s="139"/>
      <c r="BV373" s="139"/>
      <c r="BW373" s="139"/>
      <c r="BX373" s="139"/>
      <c r="BY373" s="139"/>
      <c r="BZ373" s="139"/>
      <c r="CA373" s="139"/>
      <c r="CB373" s="139"/>
      <c r="CC373" s="139"/>
      <c r="CD373" s="186"/>
      <c r="CE373" s="186"/>
      <c r="CF373" s="186"/>
      <c r="CG373" s="186"/>
      <c r="CH373" s="137"/>
      <c r="CI373" s="137"/>
      <c r="CJ373" s="137"/>
      <c r="CK373" s="138"/>
      <c r="CL373" s="137"/>
      <c r="CM373" s="137"/>
      <c r="CN373" s="186"/>
      <c r="CO373" s="137"/>
      <c r="CP373" s="137"/>
      <c r="CQ373" s="137"/>
      <c r="CR373" s="137"/>
      <c r="CS373" s="137"/>
      <c r="CT373" s="137"/>
      <c r="CU373" s="137"/>
      <c r="CV373" s="137"/>
      <c r="CW373" s="137"/>
      <c r="CX373" s="186"/>
      <c r="CY373" s="137"/>
      <c r="CZ373" s="137"/>
      <c r="DA373" s="137"/>
      <c r="DB373" s="186"/>
      <c r="DC373" s="137"/>
      <c r="DD373" s="137"/>
      <c r="DE373" s="137"/>
      <c r="DF373" s="137"/>
      <c r="DG373" s="137"/>
      <c r="DH373" s="137"/>
      <c r="DI373" s="137"/>
      <c r="DJ373" s="186"/>
      <c r="DK373" s="137"/>
      <c r="DL373" s="137"/>
      <c r="DM373" s="137"/>
      <c r="DN373" s="137"/>
      <c r="DO373" s="137"/>
      <c r="DP373" s="137"/>
      <c r="DQ373" s="137"/>
      <c r="DR373" s="133"/>
      <c r="DS373" s="186"/>
      <c r="DT373" s="133"/>
      <c r="DU373" s="133"/>
      <c r="DV373" s="133"/>
      <c r="DW373" s="133"/>
      <c r="DX373" s="186"/>
      <c r="DY373" s="133"/>
      <c r="DZ373" s="133"/>
      <c r="EA373" s="137"/>
      <c r="EB373" s="137"/>
      <c r="EC373" s="137"/>
      <c r="ED373" s="137"/>
      <c r="EE373" s="137"/>
      <c r="EF373" s="186"/>
      <c r="EG373" s="137"/>
      <c r="EH373" s="137"/>
      <c r="EI373" s="137"/>
      <c r="EJ373" s="137"/>
      <c r="EK373" s="137"/>
      <c r="EL373" s="137"/>
      <c r="EM373" s="137"/>
      <c r="EN373" s="137"/>
      <c r="EO373" s="137"/>
      <c r="EP373" s="137"/>
      <c r="EQ373" s="137"/>
      <c r="ER373" s="137"/>
      <c r="ES373" s="137"/>
      <c r="ET373" s="137"/>
      <c r="EU373" s="137"/>
      <c r="EV373" s="137"/>
      <c r="EW373" s="137"/>
      <c r="EX373" s="137"/>
      <c r="EY373" s="137"/>
      <c r="EZ373" s="137"/>
      <c r="FA373" s="137"/>
      <c r="FB373" s="186"/>
      <c r="FC373" s="137"/>
      <c r="FD373" s="137"/>
      <c r="FE373" s="137"/>
      <c r="FF373" s="137"/>
      <c r="FG373" s="137"/>
      <c r="FH373" s="190"/>
      <c r="FI373" s="190"/>
      <c r="FJ373" s="381" t="s">
        <v>519</v>
      </c>
      <c r="FK373" s="327" t="s">
        <v>1658</v>
      </c>
      <c r="FL373" s="327" t="s">
        <v>1659</v>
      </c>
      <c r="FM373" s="327" t="s">
        <v>1659</v>
      </c>
      <c r="FN373" s="327" t="s">
        <v>1659</v>
      </c>
      <c r="FO373" s="327" t="s">
        <v>1662</v>
      </c>
      <c r="FP373" s="327" t="s">
        <v>1659</v>
      </c>
      <c r="FQ373" s="327" t="s">
        <v>1665</v>
      </c>
      <c r="FR373" s="327" t="s">
        <v>1659</v>
      </c>
      <c r="FS373" s="327" t="s">
        <v>1659</v>
      </c>
      <c r="FT373" s="327" t="s">
        <v>1665</v>
      </c>
      <c r="FU373" s="327" t="s">
        <v>1663</v>
      </c>
      <c r="FV373" s="327" t="s">
        <v>33</v>
      </c>
      <c r="FW373" s="327" t="s">
        <v>1665</v>
      </c>
      <c r="FX373" s="327" t="s">
        <v>86</v>
      </c>
      <c r="FY373" s="327" t="s">
        <v>1661</v>
      </c>
      <c r="FZ373" s="327" t="s">
        <v>1662</v>
      </c>
      <c r="GA373" s="327" t="s">
        <v>1663</v>
      </c>
      <c r="GB373" s="327" t="s">
        <v>1663</v>
      </c>
      <c r="GC373" s="327" t="s">
        <v>1660</v>
      </c>
      <c r="GD373" s="327" t="s">
        <v>1663</v>
      </c>
      <c r="GE373" s="327" t="s">
        <v>1662</v>
      </c>
      <c r="GF373" s="327" t="s">
        <v>1659</v>
      </c>
      <c r="GG373" s="327" t="s">
        <v>1664</v>
      </c>
      <c r="GH373" s="327" t="s">
        <v>33</v>
      </c>
      <c r="GI373" s="327" t="s">
        <v>86</v>
      </c>
      <c r="GJ373" s="327" t="s">
        <v>33</v>
      </c>
      <c r="GK373" s="327" t="s">
        <v>33</v>
      </c>
      <c r="GL373" s="327" t="s">
        <v>86</v>
      </c>
      <c r="GM373" s="327" t="s">
        <v>1663</v>
      </c>
      <c r="GN373" s="327" t="s">
        <v>1659</v>
      </c>
      <c r="GO373" s="327" t="s">
        <v>33</v>
      </c>
      <c r="GP373" s="327" t="s">
        <v>1664</v>
      </c>
      <c r="GQ373" s="327" t="s">
        <v>1662</v>
      </c>
      <c r="GR373" s="327" t="s">
        <v>1664</v>
      </c>
      <c r="GS373" s="327" t="s">
        <v>1659</v>
      </c>
      <c r="GT373" s="327" t="s">
        <v>1659</v>
      </c>
      <c r="GU373" s="327" t="s">
        <v>1661</v>
      </c>
      <c r="GV373" s="327" t="s">
        <v>1662</v>
      </c>
      <c r="GW373" s="327" t="s">
        <v>1662</v>
      </c>
      <c r="GX373" s="327" t="s">
        <v>33</v>
      </c>
      <c r="GY373" s="327" t="s">
        <v>1660</v>
      </c>
      <c r="GZ373" s="371" t="s">
        <v>519</v>
      </c>
      <c r="HA373" s="369" t="s">
        <v>1743</v>
      </c>
      <c r="HB373" s="358">
        <v>0</v>
      </c>
      <c r="HC373" s="358">
        <v>0.19</v>
      </c>
      <c r="HD373" s="356">
        <v>215.48999999999998</v>
      </c>
      <c r="HE373" s="356">
        <v>3</v>
      </c>
      <c r="HF373" s="356">
        <v>6.23</v>
      </c>
      <c r="HG373" s="356">
        <v>217.09</v>
      </c>
      <c r="HH373" s="358">
        <v>0.01</v>
      </c>
      <c r="HI373" s="356">
        <v>3.67</v>
      </c>
      <c r="HJ373" s="356">
        <v>20</v>
      </c>
      <c r="HK373" s="356">
        <v>3.58</v>
      </c>
      <c r="HL373" s="358">
        <v>1.01</v>
      </c>
      <c r="HM373" s="358">
        <v>1.5399999999999998</v>
      </c>
      <c r="HN373" s="357">
        <v>28.740000000000002</v>
      </c>
      <c r="HO373" s="5" t="s">
        <v>520</v>
      </c>
      <c r="HP373" s="121">
        <v>64</v>
      </c>
      <c r="HQ373" s="27">
        <v>42621</v>
      </c>
      <c r="HR373" s="27"/>
      <c r="HS373" s="27">
        <v>42824</v>
      </c>
      <c r="HT373" s="121">
        <v>6</v>
      </c>
      <c r="HU373" s="121">
        <v>1</v>
      </c>
      <c r="HV373" s="28">
        <v>0</v>
      </c>
      <c r="HW373" s="28">
        <v>0</v>
      </c>
      <c r="HX373" s="28">
        <v>0</v>
      </c>
      <c r="HY373" s="28">
        <v>1</v>
      </c>
      <c r="HZ373" s="28">
        <v>0</v>
      </c>
      <c r="IA373" s="28">
        <v>0</v>
      </c>
      <c r="IB373" s="28">
        <v>1</v>
      </c>
      <c r="IC373" s="28">
        <v>1</v>
      </c>
      <c r="ID373" s="28">
        <v>1</v>
      </c>
      <c r="IE373" s="25" t="s">
        <v>69</v>
      </c>
      <c r="IF373" s="28">
        <v>0</v>
      </c>
      <c r="IG373" s="29"/>
      <c r="IH373" s="25"/>
      <c r="II373" s="28">
        <v>0</v>
      </c>
      <c r="IJ373" s="25" t="s">
        <v>201</v>
      </c>
      <c r="IK373" s="25"/>
      <c r="IL373" s="25"/>
      <c r="IM373" s="25"/>
      <c r="IN373" s="28">
        <v>0</v>
      </c>
      <c r="IO373" s="25"/>
      <c r="IP373" s="294" t="s">
        <v>1518</v>
      </c>
      <c r="IQ373" s="24" t="s">
        <v>520</v>
      </c>
      <c r="IR373" s="24" t="s">
        <v>1519</v>
      </c>
      <c r="IS373" s="170" t="s">
        <v>55</v>
      </c>
      <c r="IT373" s="170">
        <v>1</v>
      </c>
      <c r="IU373" s="170"/>
      <c r="IV373" s="274">
        <v>42621</v>
      </c>
      <c r="IW373" s="170">
        <v>1952</v>
      </c>
      <c r="IX373" s="170">
        <v>2016</v>
      </c>
      <c r="IY373" s="285">
        <v>44511</v>
      </c>
      <c r="IZ373" s="281"/>
      <c r="JA373" s="170">
        <f>+IX373-IW373</f>
        <v>64</v>
      </c>
      <c r="JB373" s="170"/>
      <c r="JC373" s="170" t="s">
        <v>31</v>
      </c>
      <c r="JD373" s="170">
        <v>1</v>
      </c>
      <c r="JE373" s="170"/>
      <c r="JF373" t="s">
        <v>323</v>
      </c>
      <c r="JG373" s="170"/>
      <c r="JH373" s="170"/>
      <c r="JI373" s="170">
        <v>1</v>
      </c>
      <c r="JJ373" s="170"/>
      <c r="JK373"/>
      <c r="JL373"/>
      <c r="JM373" s="279"/>
      <c r="JN373" t="s">
        <v>1409</v>
      </c>
      <c r="JO373" t="s">
        <v>1411</v>
      </c>
      <c r="JP373" t="s">
        <v>1412</v>
      </c>
      <c r="JQ373" t="s">
        <v>1420</v>
      </c>
      <c r="JR373" s="170">
        <v>0</v>
      </c>
      <c r="JS373" s="170">
        <v>2</v>
      </c>
      <c r="JT373" s="170">
        <v>0</v>
      </c>
      <c r="JU373" s="170">
        <v>5</v>
      </c>
      <c r="JV373" s="170">
        <v>1</v>
      </c>
      <c r="JW373" s="170">
        <v>0</v>
      </c>
      <c r="JX373"/>
      <c r="JY373" s="170">
        <v>1</v>
      </c>
      <c r="JZ373" s="170">
        <v>1</v>
      </c>
      <c r="KA373" s="170">
        <v>0</v>
      </c>
      <c r="KB373" s="170">
        <v>1</v>
      </c>
      <c r="KC373" s="170">
        <v>1</v>
      </c>
      <c r="KD373" s="274">
        <v>44511</v>
      </c>
      <c r="KE373" t="s">
        <v>1520</v>
      </c>
    </row>
    <row r="374" spans="1:291" s="4" customFormat="1" ht="15" customHeight="1" x14ac:dyDescent="0.25">
      <c r="A374" s="311"/>
      <c r="B374" s="15" t="s">
        <v>1518</v>
      </c>
      <c r="C374" s="17" t="s">
        <v>518</v>
      </c>
      <c r="D374" s="26">
        <v>520201164</v>
      </c>
      <c r="E374" s="88">
        <v>42621</v>
      </c>
      <c r="F374" s="27">
        <v>42992</v>
      </c>
      <c r="G374" s="94">
        <f>DATEDIF(E374, F374, "m")</f>
        <v>12</v>
      </c>
      <c r="H374" s="16">
        <v>1</v>
      </c>
      <c r="I374" s="377">
        <v>0</v>
      </c>
      <c r="J374" s="20">
        <v>42992</v>
      </c>
      <c r="K374" s="100">
        <f>DATEDIF(E374, J374, "m")</f>
        <v>12</v>
      </c>
      <c r="L374" s="121">
        <v>2</v>
      </c>
      <c r="M374" s="4" t="s">
        <v>521</v>
      </c>
      <c r="N374" s="19"/>
      <c r="O374" s="22"/>
      <c r="P374" s="16">
        <v>3</v>
      </c>
      <c r="Q374" s="11">
        <v>2</v>
      </c>
      <c r="R374" s="11"/>
      <c r="S374" s="11" t="s">
        <v>416</v>
      </c>
      <c r="T374" s="145"/>
      <c r="U374" s="130"/>
      <c r="V374" s="130"/>
      <c r="W374" s="130"/>
      <c r="X374" s="131"/>
      <c r="Y374" s="129"/>
      <c r="Z374" s="132"/>
      <c r="AA374" s="129"/>
      <c r="AB374" s="133"/>
      <c r="AC374" s="182"/>
      <c r="AD374" s="183"/>
      <c r="AE374" s="184"/>
      <c r="AF374" s="204"/>
      <c r="AG374" s="204"/>
      <c r="AH374" s="204"/>
      <c r="AI374" s="204"/>
      <c r="AJ374" s="204"/>
      <c r="AK374" s="204"/>
      <c r="AL374" s="137"/>
      <c r="AM374" s="133"/>
      <c r="AN374" s="133"/>
      <c r="AO374" s="133"/>
      <c r="AP374" s="133"/>
      <c r="AQ374" s="133"/>
      <c r="AR374" s="133"/>
      <c r="AS374" s="133"/>
      <c r="AT374" s="133"/>
      <c r="AU374" s="133"/>
      <c r="AV374" s="133"/>
      <c r="AW374" s="139"/>
      <c r="AX374" s="139"/>
      <c r="AY374" s="139"/>
      <c r="AZ374" s="139"/>
      <c r="BA374" s="139"/>
      <c r="BB374" s="139"/>
      <c r="BC374" s="139"/>
      <c r="BD374" s="139"/>
      <c r="BE374" s="139"/>
      <c r="BF374" s="139"/>
      <c r="BG374" s="139"/>
      <c r="BH374" s="139"/>
      <c r="BI374" s="139"/>
      <c r="BJ374" s="139"/>
      <c r="BK374" s="139"/>
      <c r="BL374" s="139"/>
      <c r="BM374" s="139"/>
      <c r="BN374" s="139"/>
      <c r="BO374" s="139"/>
      <c r="BP374" s="139"/>
      <c r="BQ374" s="139"/>
      <c r="BR374" s="139"/>
      <c r="BS374" s="139"/>
      <c r="BT374" s="139"/>
      <c r="BU374" s="139"/>
      <c r="BV374" s="139"/>
      <c r="BW374" s="139"/>
      <c r="BX374" s="139"/>
      <c r="BY374" s="139"/>
      <c r="BZ374" s="139"/>
      <c r="CA374" s="139"/>
      <c r="CB374" s="139"/>
      <c r="CC374" s="139"/>
      <c r="CD374" s="186"/>
      <c r="CE374" s="186"/>
      <c r="CF374" s="186"/>
      <c r="CG374" s="186"/>
      <c r="CH374" s="137"/>
      <c r="CI374" s="137"/>
      <c r="CJ374" s="137"/>
      <c r="CK374" s="138"/>
      <c r="CL374" s="137"/>
      <c r="CM374" s="137"/>
      <c r="CN374" s="186"/>
      <c r="CO374" s="137"/>
      <c r="CP374" s="137"/>
      <c r="CQ374" s="137"/>
      <c r="CR374" s="137"/>
      <c r="CS374" s="137"/>
      <c r="CT374" s="137"/>
      <c r="CU374" s="137"/>
      <c r="CV374" s="137"/>
      <c r="CW374" s="137"/>
      <c r="CX374" s="186"/>
      <c r="CY374" s="137"/>
      <c r="CZ374" s="137"/>
      <c r="DA374" s="137"/>
      <c r="DB374" s="186"/>
      <c r="DC374" s="137"/>
      <c r="DD374" s="137"/>
      <c r="DE374" s="137"/>
      <c r="DF374" s="137"/>
      <c r="DG374" s="137"/>
      <c r="DH374" s="137"/>
      <c r="DI374" s="137"/>
      <c r="DJ374" s="186"/>
      <c r="DK374" s="137"/>
      <c r="DL374" s="137"/>
      <c r="DM374" s="137"/>
      <c r="DN374" s="137"/>
      <c r="DO374" s="137"/>
      <c r="DP374" s="137"/>
      <c r="DQ374" s="137"/>
      <c r="DR374" s="133"/>
      <c r="DS374" s="186"/>
      <c r="DT374" s="133"/>
      <c r="DU374" s="133"/>
      <c r="DV374" s="133"/>
      <c r="DW374" s="133"/>
      <c r="DX374" s="186"/>
      <c r="DY374" s="133"/>
      <c r="DZ374" s="133"/>
      <c r="EA374" s="137"/>
      <c r="EB374" s="137"/>
      <c r="EC374" s="137"/>
      <c r="ED374" s="137"/>
      <c r="EE374" s="137"/>
      <c r="EF374" s="186"/>
      <c r="EG374" s="137"/>
      <c r="EH374" s="137"/>
      <c r="EI374" s="137"/>
      <c r="EJ374" s="137"/>
      <c r="EK374" s="137"/>
      <c r="EL374" s="137"/>
      <c r="EM374" s="137"/>
      <c r="EN374" s="137"/>
      <c r="EO374" s="137"/>
      <c r="EP374" s="137"/>
      <c r="EQ374" s="137"/>
      <c r="ER374" s="137"/>
      <c r="ES374" s="137"/>
      <c r="ET374" s="137"/>
      <c r="EU374" s="137"/>
      <c r="EV374" s="137"/>
      <c r="EW374" s="137"/>
      <c r="EX374" s="137"/>
      <c r="EY374" s="137"/>
      <c r="EZ374" s="137"/>
      <c r="FA374" s="137"/>
      <c r="FB374" s="186"/>
      <c r="FC374" s="137"/>
      <c r="FD374" s="137"/>
      <c r="FE374" s="137"/>
      <c r="FF374" s="137"/>
      <c r="FG374" s="137"/>
      <c r="FH374" s="190"/>
      <c r="FI374" s="190"/>
      <c r="FJ374" s="372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 s="371" t="s">
        <v>521</v>
      </c>
      <c r="HA374" s="369" t="s">
        <v>1744</v>
      </c>
      <c r="HB374" s="358">
        <v>0</v>
      </c>
      <c r="HC374" s="356">
        <v>1.31</v>
      </c>
      <c r="HD374" s="356">
        <v>175.04</v>
      </c>
      <c r="HE374" s="356">
        <v>3.46</v>
      </c>
      <c r="HF374" s="356">
        <v>6.23</v>
      </c>
      <c r="HG374" s="356">
        <v>180.74</v>
      </c>
      <c r="HH374" s="358">
        <v>0</v>
      </c>
      <c r="HI374" s="356">
        <v>1.6700000000000002</v>
      </c>
      <c r="HJ374" s="356">
        <v>7.95</v>
      </c>
      <c r="HK374" s="356">
        <v>5.22</v>
      </c>
      <c r="HL374" s="358">
        <v>1.01</v>
      </c>
      <c r="HM374" s="358">
        <v>2.5300000000000002</v>
      </c>
      <c r="HN374" s="357">
        <v>41.02</v>
      </c>
      <c r="HO374" s="5" t="s">
        <v>520</v>
      </c>
      <c r="HP374" s="121">
        <v>64</v>
      </c>
      <c r="HQ374" s="27">
        <v>42621</v>
      </c>
      <c r="HR374" s="27"/>
      <c r="HS374" s="27">
        <v>42992</v>
      </c>
      <c r="HT374" s="121">
        <v>12</v>
      </c>
      <c r="HU374" s="121">
        <v>1</v>
      </c>
      <c r="HV374" s="28">
        <v>0</v>
      </c>
      <c r="HW374" s="28">
        <v>0</v>
      </c>
      <c r="HX374" s="28">
        <v>0</v>
      </c>
      <c r="HY374" s="28">
        <v>1</v>
      </c>
      <c r="HZ374" s="28">
        <v>0</v>
      </c>
      <c r="IA374" s="28">
        <v>0</v>
      </c>
      <c r="IB374" s="28">
        <v>0</v>
      </c>
      <c r="IC374" s="28">
        <v>0</v>
      </c>
      <c r="ID374" s="28">
        <v>0</v>
      </c>
      <c r="IE374" s="25" t="s">
        <v>69</v>
      </c>
      <c r="IF374" s="28">
        <v>0</v>
      </c>
      <c r="IG374" s="29"/>
      <c r="IH374" s="25"/>
      <c r="II374" s="28">
        <v>1</v>
      </c>
      <c r="IJ374" s="25" t="s">
        <v>204</v>
      </c>
      <c r="IK374" s="25" t="s">
        <v>80</v>
      </c>
      <c r="IL374" s="25"/>
      <c r="IM374" s="25"/>
      <c r="IN374" s="28">
        <v>0</v>
      </c>
      <c r="IO374" s="25"/>
      <c r="IP374" s="294"/>
      <c r="IQ374" s="24"/>
      <c r="IR374" s="24"/>
      <c r="IS374" s="170"/>
      <c r="IT374" s="170"/>
      <c r="IU374" s="170"/>
      <c r="IV374" s="274"/>
      <c r="IW374" s="170"/>
      <c r="IX374" s="170"/>
      <c r="IY374" s="292"/>
      <c r="IZ374" s="281"/>
      <c r="JA374" s="170"/>
      <c r="JB374" s="170"/>
      <c r="JC374" s="170"/>
      <c r="JD374" s="170"/>
      <c r="JE374" s="170"/>
      <c r="JF374"/>
      <c r="JG374" s="170"/>
      <c r="JH374" s="170"/>
      <c r="JI374" s="170"/>
      <c r="JJ374" s="170"/>
      <c r="JK374"/>
      <c r="JL374"/>
      <c r="JM374" s="279"/>
      <c r="JN374"/>
      <c r="JO374"/>
      <c r="JP374"/>
      <c r="JQ374"/>
      <c r="JR374" s="170"/>
      <c r="JS374" s="170"/>
      <c r="JT374" s="170"/>
      <c r="JU374" s="170"/>
      <c r="JV374" s="170"/>
      <c r="JW374" s="170"/>
      <c r="JX374"/>
      <c r="JY374" s="170"/>
      <c r="JZ374" s="170"/>
      <c r="KA374" s="170"/>
      <c r="KB374" s="170"/>
      <c r="KC374" s="170"/>
      <c r="KD374" s="274"/>
      <c r="KE374"/>
    </row>
    <row r="375" spans="1:291" s="4" customFormat="1" ht="15" customHeight="1" x14ac:dyDescent="0.25">
      <c r="A375" s="311"/>
      <c r="B375" s="15"/>
      <c r="C375" s="17"/>
      <c r="D375" s="26"/>
      <c r="E375" s="90"/>
      <c r="F375" s="27"/>
      <c r="G375" s="94"/>
      <c r="H375" s="16"/>
      <c r="I375" s="377"/>
      <c r="J375" s="20"/>
      <c r="K375" s="100"/>
      <c r="L375" s="85"/>
      <c r="N375" s="19"/>
      <c r="O375" s="22"/>
      <c r="P375" s="16"/>
      <c r="Q375" s="11"/>
      <c r="R375" s="11"/>
      <c r="S375" s="11"/>
      <c r="T375" s="145"/>
      <c r="U375" s="130"/>
      <c r="V375" s="130"/>
      <c r="W375" s="130"/>
      <c r="X375" s="131"/>
      <c r="Y375" s="129"/>
      <c r="Z375" s="132"/>
      <c r="AA375" s="129"/>
      <c r="AB375" s="133"/>
      <c r="AC375" s="182"/>
      <c r="AD375" s="183"/>
      <c r="AE375" s="184"/>
      <c r="AF375" s="204"/>
      <c r="AG375" s="204"/>
      <c r="AH375" s="204"/>
      <c r="AI375" s="204"/>
      <c r="AJ375" s="204"/>
      <c r="AK375" s="204"/>
      <c r="AL375" s="137"/>
      <c r="AM375" s="133"/>
      <c r="AN375" s="133"/>
      <c r="AO375" s="133"/>
      <c r="AP375" s="133"/>
      <c r="AQ375" s="133"/>
      <c r="AR375" s="133"/>
      <c r="AS375" s="133"/>
      <c r="AT375" s="133"/>
      <c r="AU375" s="133"/>
      <c r="AV375" s="133"/>
      <c r="AW375" s="139"/>
      <c r="AX375" s="139"/>
      <c r="AY375" s="139"/>
      <c r="AZ375" s="139"/>
      <c r="BA375" s="139"/>
      <c r="BB375" s="139"/>
      <c r="BC375" s="139"/>
      <c r="BD375" s="139"/>
      <c r="BE375" s="139"/>
      <c r="BF375" s="139"/>
      <c r="BG375" s="139"/>
      <c r="BH375" s="139"/>
      <c r="BI375" s="139"/>
      <c r="BJ375" s="139"/>
      <c r="BK375" s="139"/>
      <c r="BL375" s="139"/>
      <c r="BM375" s="139"/>
      <c r="BN375" s="139"/>
      <c r="BO375" s="139"/>
      <c r="BP375" s="139"/>
      <c r="BQ375" s="139"/>
      <c r="BR375" s="139"/>
      <c r="BS375" s="139"/>
      <c r="BT375" s="139"/>
      <c r="BU375" s="139"/>
      <c r="BV375" s="139"/>
      <c r="BW375" s="139"/>
      <c r="BX375" s="139"/>
      <c r="BY375" s="139"/>
      <c r="BZ375" s="139"/>
      <c r="CA375" s="139"/>
      <c r="CB375" s="139"/>
      <c r="CC375" s="139"/>
      <c r="CD375" s="186"/>
      <c r="CE375" s="186"/>
      <c r="CF375" s="186"/>
      <c r="CG375" s="186"/>
      <c r="CH375" s="137"/>
      <c r="CI375" s="137"/>
      <c r="CJ375" s="137"/>
      <c r="CK375" s="138"/>
      <c r="CL375" s="137"/>
      <c r="CM375" s="137"/>
      <c r="CN375" s="186"/>
      <c r="CO375" s="137"/>
      <c r="CP375" s="137"/>
      <c r="CQ375" s="137"/>
      <c r="CR375" s="137"/>
      <c r="CS375" s="137"/>
      <c r="CT375" s="137"/>
      <c r="CU375" s="137"/>
      <c r="CV375" s="137"/>
      <c r="CW375" s="137"/>
      <c r="CX375" s="186"/>
      <c r="CY375" s="137"/>
      <c r="CZ375" s="137"/>
      <c r="DA375" s="137"/>
      <c r="DB375" s="186"/>
      <c r="DC375" s="137"/>
      <c r="DD375" s="137"/>
      <c r="DE375" s="137"/>
      <c r="DF375" s="137"/>
      <c r="DG375" s="137"/>
      <c r="DH375" s="137"/>
      <c r="DI375" s="137"/>
      <c r="DJ375" s="186"/>
      <c r="DK375" s="137"/>
      <c r="DL375" s="137"/>
      <c r="DM375" s="137"/>
      <c r="DN375" s="137"/>
      <c r="DO375" s="137"/>
      <c r="DP375" s="137"/>
      <c r="DQ375" s="137"/>
      <c r="DR375" s="133"/>
      <c r="DS375" s="186"/>
      <c r="DT375" s="133"/>
      <c r="DU375" s="133"/>
      <c r="DV375" s="133"/>
      <c r="DW375" s="133"/>
      <c r="DX375" s="186"/>
      <c r="DY375" s="133"/>
      <c r="DZ375" s="133"/>
      <c r="EA375" s="137"/>
      <c r="EB375" s="137"/>
      <c r="EC375" s="137"/>
      <c r="ED375" s="137"/>
      <c r="EE375" s="137"/>
      <c r="EF375" s="186"/>
      <c r="EG375" s="137"/>
      <c r="EH375" s="137"/>
      <c r="EI375" s="137"/>
      <c r="EJ375" s="137"/>
      <c r="EK375" s="137"/>
      <c r="EL375" s="137"/>
      <c r="EM375" s="137"/>
      <c r="EN375" s="137"/>
      <c r="EO375" s="137"/>
      <c r="EP375" s="137"/>
      <c r="EQ375" s="137"/>
      <c r="ER375" s="137"/>
      <c r="ES375" s="137"/>
      <c r="ET375" s="137"/>
      <c r="EU375" s="137"/>
      <c r="EV375" s="137"/>
      <c r="EW375" s="137"/>
      <c r="EX375" s="137"/>
      <c r="EY375" s="137"/>
      <c r="EZ375" s="137"/>
      <c r="FA375" s="137"/>
      <c r="FB375" s="186"/>
      <c r="FC375" s="137"/>
      <c r="FD375" s="137"/>
      <c r="FE375" s="137"/>
      <c r="FF375" s="137"/>
      <c r="FG375" s="137"/>
      <c r="FH375" s="190"/>
      <c r="FI375" s="190"/>
      <c r="FJ375" s="372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 s="5"/>
      <c r="HO375" s="5"/>
      <c r="HP375" s="121"/>
      <c r="HQ375" s="27"/>
      <c r="HR375" s="27"/>
      <c r="HS375" s="27"/>
      <c r="HT375" s="121"/>
      <c r="HU375" s="121"/>
      <c r="HV375" s="28"/>
      <c r="HW375" s="28"/>
      <c r="HX375" s="28"/>
      <c r="HY375" s="28"/>
      <c r="HZ375" s="28"/>
      <c r="IA375" s="28"/>
      <c r="IB375" s="28"/>
      <c r="IC375" s="28"/>
      <c r="ID375" s="28"/>
      <c r="IE375" s="25"/>
      <c r="IF375" s="28"/>
      <c r="IG375" s="29"/>
      <c r="IH375" s="25"/>
      <c r="II375" s="28"/>
      <c r="IJ375" s="25"/>
      <c r="IK375" s="25"/>
      <c r="IL375" s="25"/>
      <c r="IM375" s="25"/>
      <c r="IN375" s="28"/>
      <c r="IO375" s="25"/>
      <c r="IP375" s="294"/>
      <c r="IQ375" s="24"/>
      <c r="IR375" s="24"/>
      <c r="IS375" s="287"/>
      <c r="IT375" s="287"/>
      <c r="IU375" s="287"/>
      <c r="IV375" s="288"/>
      <c r="IW375" s="287"/>
      <c r="IX375" s="287"/>
      <c r="IY375" s="292"/>
      <c r="IZ375" s="292"/>
      <c r="JA375" s="287"/>
      <c r="JB375" s="287"/>
      <c r="JC375" s="287"/>
      <c r="JD375" s="287"/>
      <c r="JE375" s="287"/>
      <c r="JF375" s="153"/>
      <c r="JG375" s="287"/>
      <c r="JH375" s="287"/>
      <c r="JI375" s="287"/>
      <c r="JJ375" s="287"/>
      <c r="JK375" s="153"/>
      <c r="JL375" s="153"/>
      <c r="JM375" s="293"/>
      <c r="JN375" s="153"/>
      <c r="JO375" s="153"/>
      <c r="JP375" s="153"/>
      <c r="JQ375" s="153"/>
      <c r="JR375" s="287"/>
      <c r="JS375" s="287"/>
      <c r="JT375" s="287"/>
      <c r="JU375" s="287"/>
      <c r="JV375" s="287"/>
      <c r="JW375" s="287"/>
      <c r="JX375" s="153"/>
      <c r="JY375" s="287"/>
      <c r="JZ375" s="287"/>
      <c r="KA375" s="287"/>
      <c r="KB375" s="287"/>
      <c r="KC375" s="287"/>
      <c r="KD375" s="288"/>
      <c r="KE375" s="153"/>
    </row>
    <row r="376" spans="1:291" s="4" customFormat="1" ht="15" customHeight="1" x14ac:dyDescent="0.25">
      <c r="A376" s="311"/>
      <c r="B376" s="15" t="s">
        <v>1521</v>
      </c>
      <c r="C376" s="17" t="s">
        <v>522</v>
      </c>
      <c r="D376" s="83">
        <v>5802281419</v>
      </c>
      <c r="E376" s="88">
        <v>45255</v>
      </c>
      <c r="F376" s="274">
        <v>45322</v>
      </c>
      <c r="G376" s="94">
        <f>DATEDIF(E376, F376, "m")</f>
        <v>2</v>
      </c>
      <c r="H376" s="16"/>
      <c r="I376" s="377"/>
      <c r="J376" s="20"/>
      <c r="K376" s="100"/>
      <c r="L376" s="121"/>
      <c r="N376" s="19"/>
      <c r="O376" s="22"/>
      <c r="P376" s="16"/>
      <c r="Q376" s="121"/>
      <c r="R376" s="121"/>
      <c r="S376" s="121"/>
      <c r="T376" s="145"/>
      <c r="U376" s="130"/>
      <c r="V376" s="130"/>
      <c r="W376" s="130"/>
      <c r="X376" s="131"/>
      <c r="Y376" s="129"/>
      <c r="Z376" s="132"/>
      <c r="AA376" s="129"/>
      <c r="AB376" s="133"/>
      <c r="AC376" s="182"/>
      <c r="AD376" s="183"/>
      <c r="AE376" s="184"/>
      <c r="AF376" s="204"/>
      <c r="AG376" s="204"/>
      <c r="AH376" s="204"/>
      <c r="AI376" s="204"/>
      <c r="AJ376" s="204"/>
      <c r="AK376" s="204"/>
      <c r="AL376" s="137"/>
      <c r="AM376" s="133"/>
      <c r="AN376" s="133"/>
      <c r="AO376" s="133"/>
      <c r="AP376" s="133"/>
      <c r="AQ376" s="133"/>
      <c r="AR376" s="133"/>
      <c r="AS376" s="133"/>
      <c r="AT376" s="133"/>
      <c r="AU376" s="133"/>
      <c r="AV376" s="133"/>
      <c r="AW376" s="139"/>
      <c r="AX376" s="139"/>
      <c r="AY376" s="139"/>
      <c r="AZ376" s="139"/>
      <c r="BA376" s="139"/>
      <c r="BB376" s="139"/>
      <c r="BC376" s="139"/>
      <c r="BD376" s="139"/>
      <c r="BE376" s="139"/>
      <c r="BF376" s="139"/>
      <c r="BG376" s="139"/>
      <c r="BH376" s="139"/>
      <c r="BI376" s="139"/>
      <c r="BJ376" s="139"/>
      <c r="BK376" s="139"/>
      <c r="BL376" s="139"/>
      <c r="BM376" s="139"/>
      <c r="BN376" s="139"/>
      <c r="BO376" s="139"/>
      <c r="BP376" s="139"/>
      <c r="BQ376" s="139"/>
      <c r="BR376" s="139"/>
      <c r="BS376" s="139"/>
      <c r="BT376" s="139"/>
      <c r="BU376" s="139"/>
      <c r="BV376" s="139"/>
      <c r="BW376" s="139"/>
      <c r="BX376" s="139"/>
      <c r="BY376" s="139"/>
      <c r="BZ376" s="139"/>
      <c r="CA376" s="139"/>
      <c r="CB376" s="139"/>
      <c r="CC376" s="139"/>
      <c r="CD376" s="186"/>
      <c r="CE376" s="186"/>
      <c r="CF376" s="186"/>
      <c r="CG376" s="186"/>
      <c r="CH376" s="137"/>
      <c r="CI376" s="137"/>
      <c r="CJ376" s="137"/>
      <c r="CK376" s="138"/>
      <c r="CL376" s="137"/>
      <c r="CM376" s="137"/>
      <c r="CN376" s="186"/>
      <c r="CO376" s="137"/>
      <c r="CP376" s="137"/>
      <c r="CQ376" s="137"/>
      <c r="CR376" s="137"/>
      <c r="CS376" s="137"/>
      <c r="CT376" s="137"/>
      <c r="CU376" s="137"/>
      <c r="CV376" s="137"/>
      <c r="CW376" s="137"/>
      <c r="CX376" s="186"/>
      <c r="CY376" s="137"/>
      <c r="CZ376" s="137"/>
      <c r="DA376" s="137"/>
      <c r="DB376" s="186"/>
      <c r="DC376" s="137"/>
      <c r="DD376" s="137"/>
      <c r="DE376" s="137"/>
      <c r="DF376" s="137"/>
      <c r="DG376" s="137"/>
      <c r="DH376" s="137"/>
      <c r="DI376" s="137"/>
      <c r="DJ376" s="186"/>
      <c r="DK376" s="137"/>
      <c r="DL376" s="137"/>
      <c r="DM376" s="137"/>
      <c r="DN376" s="137"/>
      <c r="DO376" s="137"/>
      <c r="DP376" s="137"/>
      <c r="DQ376" s="137"/>
      <c r="DR376" s="133"/>
      <c r="DS376" s="186"/>
      <c r="DT376" s="133"/>
      <c r="DU376" s="133"/>
      <c r="DV376" s="133"/>
      <c r="DW376" s="133"/>
      <c r="DX376" s="186"/>
      <c r="DY376" s="133"/>
      <c r="DZ376" s="133"/>
      <c r="EA376" s="137"/>
      <c r="EB376" s="137"/>
      <c r="EC376" s="137"/>
      <c r="ED376" s="137"/>
      <c r="EE376" s="137"/>
      <c r="EF376" s="186"/>
      <c r="EG376" s="137"/>
      <c r="EH376" s="137"/>
      <c r="EI376" s="137"/>
      <c r="EJ376" s="137"/>
      <c r="EK376" s="137"/>
      <c r="EL376" s="137"/>
      <c r="EM376" s="137"/>
      <c r="EN376" s="137"/>
      <c r="EO376" s="137"/>
      <c r="EP376" s="137"/>
      <c r="EQ376" s="137"/>
      <c r="ER376" s="137"/>
      <c r="ES376" s="137"/>
      <c r="ET376" s="137"/>
      <c r="EU376" s="137"/>
      <c r="EV376" s="137"/>
      <c r="EW376" s="137"/>
      <c r="EX376" s="137"/>
      <c r="EY376" s="137"/>
      <c r="EZ376" s="137"/>
      <c r="FA376" s="137"/>
      <c r="FB376" s="186"/>
      <c r="FC376" s="137"/>
      <c r="FD376" s="137"/>
      <c r="FE376" s="137"/>
      <c r="FF376" s="137"/>
      <c r="FG376" s="137"/>
      <c r="FH376" s="190"/>
      <c r="FI376" s="190"/>
      <c r="FJ376" s="372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 s="5"/>
      <c r="HO376" s="59" t="s">
        <v>1349</v>
      </c>
      <c r="HP376" s="62">
        <v>65</v>
      </c>
      <c r="HQ376" s="274">
        <v>45255</v>
      </c>
      <c r="HR376" s="274"/>
      <c r="HS376" s="274">
        <v>45322</v>
      </c>
      <c r="HT376" s="170">
        <v>1</v>
      </c>
      <c r="HU376" s="170">
        <v>1</v>
      </c>
      <c r="HV376" s="170">
        <v>0</v>
      </c>
      <c r="HW376" s="170">
        <v>0</v>
      </c>
      <c r="HX376" s="170">
        <v>0</v>
      </c>
      <c r="HY376" s="170">
        <v>1</v>
      </c>
      <c r="HZ376" s="170">
        <v>0</v>
      </c>
      <c r="IA376" s="170">
        <v>0</v>
      </c>
      <c r="IB376" s="170"/>
      <c r="IC376" s="170">
        <v>0</v>
      </c>
      <c r="ID376" s="170">
        <v>0</v>
      </c>
      <c r="IE376"/>
      <c r="IF376" s="170">
        <v>0</v>
      </c>
      <c r="IG376" s="276"/>
      <c r="IH376" s="276"/>
      <c r="II376"/>
      <c r="IJ376" s="170">
        <v>1</v>
      </c>
      <c r="IK376" t="s">
        <v>79</v>
      </c>
      <c r="IL376" t="s">
        <v>80</v>
      </c>
      <c r="IM376"/>
      <c r="IN376" s="170">
        <v>0</v>
      </c>
      <c r="IO376" s="62">
        <v>0</v>
      </c>
      <c r="IP376" s="408" t="s">
        <v>207</v>
      </c>
      <c r="IQ376" s="24"/>
      <c r="IR376" s="24"/>
      <c r="IS376" s="287"/>
      <c r="IT376" s="287"/>
      <c r="IU376" s="287"/>
      <c r="IV376" s="288"/>
      <c r="IW376" s="287"/>
      <c r="IX376" s="287"/>
      <c r="IY376" s="292"/>
      <c r="IZ376" s="292"/>
      <c r="JA376" s="287"/>
      <c r="JB376" s="287"/>
      <c r="JC376" s="287"/>
      <c r="JD376" s="287"/>
      <c r="JE376" s="287"/>
      <c r="JF376" s="153"/>
      <c r="JG376" s="287"/>
      <c r="JH376" s="287"/>
      <c r="JI376" s="287"/>
      <c r="JJ376" s="287"/>
      <c r="JK376" s="153"/>
      <c r="JL376" s="153"/>
      <c r="JM376" s="293"/>
      <c r="JN376" s="153"/>
      <c r="JO376" s="153"/>
      <c r="JP376" s="153"/>
      <c r="JQ376" s="153"/>
      <c r="JR376" s="287"/>
      <c r="JS376" s="287"/>
      <c r="JT376" s="287"/>
      <c r="JU376" s="287"/>
      <c r="JV376" s="287"/>
      <c r="JW376" s="287"/>
      <c r="JX376" s="153"/>
      <c r="JY376" s="287"/>
      <c r="JZ376" s="287"/>
      <c r="KA376" s="287"/>
      <c r="KB376" s="287"/>
      <c r="KC376" s="287"/>
      <c r="KD376" s="288"/>
      <c r="KE376" s="153"/>
    </row>
    <row r="377" spans="1:291" s="4" customFormat="1" ht="15" customHeight="1" x14ac:dyDescent="0.25">
      <c r="A377" s="311"/>
      <c r="B377" s="15" t="s">
        <v>1521</v>
      </c>
      <c r="C377" s="17" t="s">
        <v>522</v>
      </c>
      <c r="D377" s="83">
        <v>5802281419</v>
      </c>
      <c r="E377" s="88">
        <v>45255</v>
      </c>
      <c r="F377" s="27"/>
      <c r="G377" s="94"/>
      <c r="H377" s="16"/>
      <c r="I377" s="377" t="s">
        <v>1023</v>
      </c>
      <c r="J377" s="20">
        <v>45359</v>
      </c>
      <c r="K377" s="100">
        <f>DATEDIF(E377, J377, "m")</f>
        <v>3</v>
      </c>
      <c r="L377" s="121">
        <v>1</v>
      </c>
      <c r="M377" s="4" t="s">
        <v>881</v>
      </c>
      <c r="N377" s="351">
        <v>208</v>
      </c>
      <c r="O377" s="22">
        <v>2</v>
      </c>
      <c r="P377" s="121">
        <v>3</v>
      </c>
      <c r="Q377" s="60"/>
      <c r="R377" s="60">
        <v>3</v>
      </c>
      <c r="S377" s="11"/>
      <c r="T377" s="145">
        <v>21113</v>
      </c>
      <c r="U377" s="130"/>
      <c r="V377" s="130" t="s">
        <v>1349</v>
      </c>
      <c r="W377" s="130" t="s">
        <v>1350</v>
      </c>
      <c r="X377" s="129">
        <v>5802281419</v>
      </c>
      <c r="Y377" s="129">
        <f ca="1">ROUNDDOWN(YEARFRAC(DATE(IF(VALUE(LEFT(X377,2))&lt;VALUE(RIGHT(YEAR(TODAY()),2)),"20","19")&amp;LEFT(X377,2),IF(VALUE(MID(X377,3,1))&gt;4,MID(X377,3,2)-50,MID(X377,3,2)),MID(X377,5,2)),Z377,1),0)</f>
        <v>66</v>
      </c>
      <c r="Z377" s="132">
        <v>45359</v>
      </c>
      <c r="AA377" s="129" t="e">
        <f>COUNTIFS(#REF!,X377)</f>
        <v>#REF!</v>
      </c>
      <c r="AB377" s="133">
        <f>DATEDIF(_xlfn.MINIFS(Z:Z,X:X,X377), Z377,  "m")</f>
        <v>0</v>
      </c>
      <c r="AC377" s="134" t="s">
        <v>53</v>
      </c>
      <c r="AD377" s="135" t="s">
        <v>1022</v>
      </c>
      <c r="AE377" s="136" t="s">
        <v>880</v>
      </c>
      <c r="AF377" s="211">
        <v>21.2</v>
      </c>
      <c r="AG377" s="211">
        <v>14.8</v>
      </c>
      <c r="AH377" s="211">
        <v>63</v>
      </c>
      <c r="AI377" s="211">
        <v>0.5</v>
      </c>
      <c r="AJ377" s="211">
        <v>0.5</v>
      </c>
      <c r="AK377" s="208">
        <v>7.86</v>
      </c>
      <c r="AL377" s="133">
        <v>23.5</v>
      </c>
      <c r="AM377" s="204">
        <v>74.2</v>
      </c>
      <c r="AN377" s="204">
        <v>80.7</v>
      </c>
      <c r="AO377" s="204">
        <v>19.3</v>
      </c>
      <c r="AP377" s="137">
        <f>AN377/AO377</f>
        <v>4.1813471502590671</v>
      </c>
      <c r="AQ377" s="204">
        <v>2.97</v>
      </c>
      <c r="AR377" s="204">
        <v>1.39</v>
      </c>
      <c r="AS377" s="204">
        <v>2.96</v>
      </c>
      <c r="AT377" s="137">
        <v>43.8</v>
      </c>
      <c r="AU377" s="137">
        <v>14.9</v>
      </c>
      <c r="AV377" s="137">
        <v>12.9</v>
      </c>
      <c r="AW377" s="204">
        <v>59.3</v>
      </c>
      <c r="AX377" s="204">
        <v>31.4</v>
      </c>
      <c r="AY377" s="204">
        <v>8.0399999999999991</v>
      </c>
      <c r="AZ377" s="204">
        <v>1.29</v>
      </c>
      <c r="BA377" s="220">
        <v>30.7</v>
      </c>
      <c r="BB377" s="204">
        <v>4.8499999999999996</v>
      </c>
      <c r="BC377" s="204">
        <v>35.4</v>
      </c>
      <c r="BD377" s="204">
        <v>0.9</v>
      </c>
      <c r="BE377" s="204">
        <v>16.899999999999999</v>
      </c>
      <c r="BF377" s="204">
        <f>DL377+DN377</f>
        <v>32.299999999999997</v>
      </c>
      <c r="BG377" s="137">
        <v>13</v>
      </c>
      <c r="BH377" s="138">
        <v>2487.6</v>
      </c>
      <c r="BI377" s="204">
        <v>5.85</v>
      </c>
      <c r="BJ377" s="137">
        <v>26</v>
      </c>
      <c r="BK377" s="137">
        <v>25.7</v>
      </c>
      <c r="BL377" s="137">
        <v>55</v>
      </c>
      <c r="BM377" s="205">
        <v>0.63</v>
      </c>
      <c r="BN377" s="137">
        <v>14.9</v>
      </c>
      <c r="BO377" s="137">
        <v>92.71</v>
      </c>
      <c r="BP377" s="137">
        <v>5.49</v>
      </c>
      <c r="BQ377" s="137">
        <v>1.69</v>
      </c>
      <c r="BR377" s="138">
        <v>8625</v>
      </c>
      <c r="BS377" s="138">
        <f>CY377*3.14</f>
        <v>2483.7400000000002</v>
      </c>
      <c r="BT377" s="137">
        <v>34.799999999999997</v>
      </c>
      <c r="BU377" s="137">
        <v>11.9</v>
      </c>
      <c r="BV377" s="137">
        <f>100-AL377-BN377-CB377-CC377</f>
        <v>60.72</v>
      </c>
      <c r="BW377" s="138">
        <v>1836.283185840708</v>
      </c>
      <c r="BX377" s="137">
        <v>33.299999999999997</v>
      </c>
      <c r="BY377" s="137">
        <v>72.599999999999994</v>
      </c>
      <c r="BZ377" s="138">
        <v>4613.125</v>
      </c>
      <c r="CA377" s="138">
        <v>10852</v>
      </c>
      <c r="CB377" s="204">
        <v>0.35</v>
      </c>
      <c r="CC377" s="137">
        <v>0.53</v>
      </c>
      <c r="CD377" s="186" t="s">
        <v>1275</v>
      </c>
      <c r="CE377" s="186">
        <f>AL377+BN377+BV377+CC377+CB377</f>
        <v>100</v>
      </c>
      <c r="CF377" s="186" t="s">
        <v>1275</v>
      </c>
      <c r="CG377" s="186">
        <f>AM377+BI377+BE377+(DC377*100/AL377)+(CC377*100/AL377)</f>
        <v>100.43936170212764</v>
      </c>
      <c r="CH377" s="204">
        <v>5.64</v>
      </c>
      <c r="CI377" s="137">
        <f>CH377*100/AM377</f>
        <v>7.6010781671159027</v>
      </c>
      <c r="CJ377" s="204">
        <v>28.3</v>
      </c>
      <c r="CK377" s="138">
        <f>CJ377*BI377*AL377*AK377/1000</f>
        <v>30.579664050000002</v>
      </c>
      <c r="CL377" s="204">
        <v>0.72</v>
      </c>
      <c r="CM377" s="204">
        <v>30.9</v>
      </c>
      <c r="CN377" s="186" t="s">
        <v>1275</v>
      </c>
      <c r="CO377" s="137">
        <v>0.13</v>
      </c>
      <c r="CP377" s="137">
        <v>0.59</v>
      </c>
      <c r="CQ377" s="137">
        <v>21.3</v>
      </c>
      <c r="CR377" s="137">
        <v>62.3</v>
      </c>
      <c r="CS377" s="137">
        <v>9.89</v>
      </c>
      <c r="CT377" s="137">
        <v>6.51</v>
      </c>
      <c r="CU377" s="137">
        <v>33</v>
      </c>
      <c r="CV377" s="137">
        <v>4</v>
      </c>
      <c r="CW377" s="137" t="s">
        <v>1023</v>
      </c>
      <c r="CX377" s="186" t="s">
        <v>1275</v>
      </c>
      <c r="CY377" s="138">
        <v>791</v>
      </c>
      <c r="CZ377" s="137">
        <v>0.72</v>
      </c>
      <c r="DA377" s="137">
        <v>24.4</v>
      </c>
      <c r="DB377" s="186" t="s">
        <v>1275</v>
      </c>
      <c r="DC377" s="139">
        <v>0.28999999999999998</v>
      </c>
      <c r="DD377" s="133">
        <v>99813</v>
      </c>
      <c r="DE377" s="137" t="s">
        <v>1023</v>
      </c>
      <c r="DF377" s="137" t="s">
        <v>1023</v>
      </c>
      <c r="DG377" s="137">
        <v>12.7</v>
      </c>
      <c r="DH377" s="137">
        <f>DG377-CC377</f>
        <v>12.17</v>
      </c>
      <c r="DI377" s="204">
        <v>53.5</v>
      </c>
      <c r="DJ377" s="186" t="s">
        <v>1275</v>
      </c>
      <c r="DK377" s="204">
        <v>0.23</v>
      </c>
      <c r="DL377" s="204">
        <v>32.299999999999997</v>
      </c>
      <c r="DM377" s="204">
        <v>67.5</v>
      </c>
      <c r="DN377" s="204">
        <v>0</v>
      </c>
      <c r="DO377" s="204">
        <v>41.9</v>
      </c>
      <c r="DP377" s="204">
        <v>98.9</v>
      </c>
      <c r="DQ377" s="220">
        <v>947</v>
      </c>
      <c r="DR377" s="133"/>
      <c r="DS377" s="186" t="s">
        <v>1275</v>
      </c>
      <c r="DT377" s="138">
        <f>DU377/1.2</f>
        <v>10167.5</v>
      </c>
      <c r="DU377" s="138">
        <v>12201</v>
      </c>
      <c r="DV377" s="138">
        <v>1725.3846153846152</v>
      </c>
      <c r="DW377" s="138">
        <v>462</v>
      </c>
      <c r="DX377" s="186" t="s">
        <v>1275</v>
      </c>
      <c r="DY377" s="138">
        <f>AK377*AN377*AM377*AL377/1000</f>
        <v>1106.0323974</v>
      </c>
      <c r="DZ377" s="138">
        <f>AK377*AM377*AO377*AL377/1000</f>
        <v>264.51580260000003</v>
      </c>
      <c r="EA377" s="137"/>
      <c r="EB377" s="137"/>
      <c r="EC377" s="137"/>
      <c r="ED377" s="137"/>
      <c r="EE377" s="137"/>
      <c r="EF377" s="186" t="s">
        <v>1275</v>
      </c>
      <c r="EG377" s="137" t="s">
        <v>1023</v>
      </c>
      <c r="EH377" s="137" t="s">
        <v>1023</v>
      </c>
      <c r="EI377" s="137" t="s">
        <v>1023</v>
      </c>
      <c r="EJ377" s="137" t="s">
        <v>1023</v>
      </c>
      <c r="EK377" s="137" t="s">
        <v>1023</v>
      </c>
      <c r="EL377" s="137" t="s">
        <v>1023</v>
      </c>
      <c r="EM377" s="137" t="s">
        <v>1023</v>
      </c>
      <c r="EN377" s="137" t="s">
        <v>1023</v>
      </c>
      <c r="EO377" s="137" t="s">
        <v>1023</v>
      </c>
      <c r="EP377" s="137" t="s">
        <v>1023</v>
      </c>
      <c r="EQ377" s="137" t="s">
        <v>1023</v>
      </c>
      <c r="ER377" s="137" t="s">
        <v>1023</v>
      </c>
      <c r="ES377" s="137" t="s">
        <v>1023</v>
      </c>
      <c r="ET377" s="137" t="s">
        <v>1023</v>
      </c>
      <c r="EU377" s="137" t="s">
        <v>1023</v>
      </c>
      <c r="EV377" s="137" t="s">
        <v>1023</v>
      </c>
      <c r="EW377" s="137" t="s">
        <v>1023</v>
      </c>
      <c r="EX377" s="137" t="s">
        <v>1023</v>
      </c>
      <c r="EY377" s="137" t="s">
        <v>1023</v>
      </c>
      <c r="EZ377" s="137" t="s">
        <v>1023</v>
      </c>
      <c r="FA377" s="137" t="s">
        <v>1023</v>
      </c>
      <c r="FB377" s="186" t="s">
        <v>1275</v>
      </c>
      <c r="FC377" s="137">
        <v>38.5</v>
      </c>
      <c r="FD377" s="137">
        <v>12.6</v>
      </c>
      <c r="FE377" s="137">
        <v>8.6999999999999993</v>
      </c>
      <c r="FF377" s="137"/>
      <c r="FG377" s="137"/>
      <c r="FH377" s="190"/>
      <c r="FI377" s="190"/>
      <c r="FJ377" s="381" t="s">
        <v>881</v>
      </c>
      <c r="FK377" s="328" t="s">
        <v>1658</v>
      </c>
      <c r="FL377" s="328" t="s">
        <v>1659</v>
      </c>
      <c r="FM377" s="328" t="s">
        <v>1665</v>
      </c>
      <c r="FN377" s="328" t="s">
        <v>1659</v>
      </c>
      <c r="FO377" s="328" t="s">
        <v>1662</v>
      </c>
      <c r="FP377" s="328" t="s">
        <v>1659</v>
      </c>
      <c r="FQ377" s="328" t="s">
        <v>1659</v>
      </c>
      <c r="FR377" s="328" t="s">
        <v>1659</v>
      </c>
      <c r="FS377" s="328" t="s">
        <v>1659</v>
      </c>
      <c r="FT377" s="328" t="s">
        <v>1659</v>
      </c>
      <c r="FU377" s="328" t="s">
        <v>1659</v>
      </c>
      <c r="FV377" s="328" t="s">
        <v>1660</v>
      </c>
      <c r="FW377" s="328" t="s">
        <v>1665</v>
      </c>
      <c r="FX377" s="328" t="s">
        <v>86</v>
      </c>
      <c r="FY377" s="328" t="s">
        <v>1662</v>
      </c>
      <c r="FZ377" s="328" t="s">
        <v>1662</v>
      </c>
      <c r="GA377" s="328" t="s">
        <v>1659</v>
      </c>
      <c r="GB377" s="328" t="s">
        <v>1663</v>
      </c>
      <c r="GC377" s="328" t="s">
        <v>1660</v>
      </c>
      <c r="GD377" s="328" t="s">
        <v>33</v>
      </c>
      <c r="GE377" s="328" t="s">
        <v>1662</v>
      </c>
      <c r="GF377" s="328" t="s">
        <v>1665</v>
      </c>
      <c r="GG377" s="328" t="s">
        <v>1664</v>
      </c>
      <c r="GH377" s="328" t="s">
        <v>1663</v>
      </c>
      <c r="GI377" s="328" t="s">
        <v>86</v>
      </c>
      <c r="GJ377" s="328" t="s">
        <v>33</v>
      </c>
      <c r="GK377" s="328" t="s">
        <v>33</v>
      </c>
      <c r="GL377" s="328" t="s">
        <v>86</v>
      </c>
      <c r="GM377" s="328" t="s">
        <v>1663</v>
      </c>
      <c r="GN377" s="328" t="s">
        <v>1659</v>
      </c>
      <c r="GO377" s="328" t="s">
        <v>1662</v>
      </c>
      <c r="GP377" s="328" t="s">
        <v>1664</v>
      </c>
      <c r="GQ377" s="328" t="s">
        <v>1662</v>
      </c>
      <c r="GR377" s="328" t="s">
        <v>1664</v>
      </c>
      <c r="GS377" s="328" t="s">
        <v>1659</v>
      </c>
      <c r="GT377" s="328" t="s">
        <v>1666</v>
      </c>
      <c r="GU377" s="328" t="s">
        <v>1661</v>
      </c>
      <c r="GV377" s="328" t="s">
        <v>1662</v>
      </c>
      <c r="GW377" s="328" t="s">
        <v>1662</v>
      </c>
      <c r="GX377" s="328" t="s">
        <v>33</v>
      </c>
      <c r="GY377" s="328" t="s">
        <v>1662</v>
      </c>
      <c r="GZ377" s="5"/>
      <c r="HO377" s="5"/>
      <c r="HP377" s="121"/>
      <c r="HQ377" s="27"/>
      <c r="HR377" s="27"/>
      <c r="HS377" s="27"/>
      <c r="HT377" s="121"/>
      <c r="HU377" s="121"/>
      <c r="HV377" s="28"/>
      <c r="HW377" s="28"/>
      <c r="HX377" s="28"/>
      <c r="HY377" s="28"/>
      <c r="HZ377" s="28"/>
      <c r="IA377" s="28"/>
      <c r="IB377" s="28"/>
      <c r="IC377" s="28"/>
      <c r="ID377" s="28"/>
      <c r="IE377" s="25"/>
      <c r="IF377" s="28"/>
      <c r="IG377" s="29"/>
      <c r="IH377" s="25"/>
      <c r="II377" s="28"/>
      <c r="IJ377" s="25"/>
      <c r="IK377" s="25"/>
      <c r="IL377" s="25"/>
      <c r="IM377" s="25"/>
      <c r="IN377" s="28"/>
      <c r="IO377" s="25"/>
      <c r="IP377" s="294" t="s">
        <v>1521</v>
      </c>
      <c r="IQ377" s="24" t="s">
        <v>1349</v>
      </c>
      <c r="IR377" s="24" t="s">
        <v>1350</v>
      </c>
      <c r="IS377" s="170" t="s">
        <v>55</v>
      </c>
      <c r="IT377" s="170">
        <v>1</v>
      </c>
      <c r="IU377" s="170"/>
      <c r="IV377" s="274">
        <v>45255</v>
      </c>
      <c r="IW377" s="170">
        <v>1958</v>
      </c>
      <c r="IX377" s="275">
        <v>2023</v>
      </c>
      <c r="IY377"/>
      <c r="IZ377" s="170"/>
      <c r="JA377" s="170">
        <v>65</v>
      </c>
      <c r="JB377"/>
      <c r="JC377" s="170" t="s">
        <v>1407</v>
      </c>
      <c r="JD377"/>
      <c r="JE377" s="170">
        <v>1</v>
      </c>
      <c r="JF377" s="276" t="s">
        <v>323</v>
      </c>
      <c r="JG377"/>
      <c r="JH377" s="277"/>
      <c r="JI377" s="170">
        <v>1</v>
      </c>
      <c r="JJ377"/>
      <c r="JK377" s="278"/>
      <c r="JL377"/>
      <c r="JM377"/>
      <c r="JN377" t="s">
        <v>1411</v>
      </c>
      <c r="JO377" t="s">
        <v>1411</v>
      </c>
      <c r="JP377" t="s">
        <v>1412</v>
      </c>
      <c r="JQ377" t="s">
        <v>1420</v>
      </c>
      <c r="JR377"/>
      <c r="JS377"/>
      <c r="JT377" s="170"/>
      <c r="JU377" s="170"/>
      <c r="JV377" s="170"/>
      <c r="JW377" s="170"/>
      <c r="JX377"/>
      <c r="JY377" s="170"/>
      <c r="JZ377" s="170"/>
      <c r="KA377" s="170"/>
      <c r="KB377" s="170"/>
      <c r="KC377" s="170"/>
      <c r="KD377" s="170"/>
      <c r="KE377"/>
    </row>
    <row r="378" spans="1:291" s="4" customFormat="1" ht="15" customHeight="1" x14ac:dyDescent="0.25">
      <c r="A378" s="311"/>
      <c r="B378" s="15" t="s">
        <v>1521</v>
      </c>
      <c r="C378" s="17" t="s">
        <v>522</v>
      </c>
      <c r="D378" s="83">
        <v>5802281419</v>
      </c>
      <c r="E378" s="88">
        <v>45255</v>
      </c>
      <c r="F378" s="274">
        <v>45379</v>
      </c>
      <c r="G378" s="94">
        <f>DATEDIF(E378, F378, "m")</f>
        <v>4</v>
      </c>
      <c r="H378" s="16"/>
      <c r="I378" s="377" t="s">
        <v>1023</v>
      </c>
      <c r="J378" s="20">
        <v>45378</v>
      </c>
      <c r="K378" s="100">
        <f>DATEDIF(E378, J378, "m")</f>
        <v>4</v>
      </c>
      <c r="L378" s="121">
        <v>2</v>
      </c>
      <c r="M378" s="4" t="s">
        <v>897</v>
      </c>
      <c r="N378" s="345">
        <v>23</v>
      </c>
      <c r="O378" s="22">
        <v>2</v>
      </c>
      <c r="P378" s="121">
        <v>3</v>
      </c>
      <c r="Q378" s="114"/>
      <c r="R378" s="114">
        <v>3</v>
      </c>
      <c r="S378" s="114"/>
      <c r="T378" s="145">
        <v>21276</v>
      </c>
      <c r="U378" s="130"/>
      <c r="V378" s="130" t="s">
        <v>1349</v>
      </c>
      <c r="W378" s="130" t="s">
        <v>1350</v>
      </c>
      <c r="X378" s="129">
        <v>5802281419</v>
      </c>
      <c r="Y378" s="129">
        <f ca="1">ROUNDDOWN(YEARFRAC(DATE(IF(VALUE(LEFT(X378,2))&lt;VALUE(RIGHT(YEAR(TODAY()),2)),"20","19")&amp;LEFT(X378,2),IF(VALUE(MID(X378,3,1))&gt;4,MID(X378,3,2)-50,MID(X378,3,2)),MID(X378,5,2)),Z378,1),0)</f>
        <v>66</v>
      </c>
      <c r="Z378" s="132">
        <v>45378</v>
      </c>
      <c r="AA378" s="129" t="e">
        <f>COUNTIFS(#REF!,X378)</f>
        <v>#REF!</v>
      </c>
      <c r="AB378" s="133">
        <f>DATEDIF(_xlfn.MINIFS(Z:Z,X:X,X378), Z378,  "m")</f>
        <v>0</v>
      </c>
      <c r="AC378" s="134" t="s">
        <v>53</v>
      </c>
      <c r="AD378" s="135" t="s">
        <v>1022</v>
      </c>
      <c r="AE378" s="136" t="s">
        <v>880</v>
      </c>
      <c r="AF378" s="185">
        <v>19.5</v>
      </c>
      <c r="AG378" s="185">
        <v>10.199999999999999</v>
      </c>
      <c r="AH378" s="185">
        <v>68.5</v>
      </c>
      <c r="AI378" s="185">
        <v>1.2</v>
      </c>
      <c r="AJ378" s="185">
        <v>0.6</v>
      </c>
      <c r="AK378" s="185">
        <v>9.49</v>
      </c>
      <c r="AL378" s="133">
        <v>21.5</v>
      </c>
      <c r="AM378" s="133">
        <v>74.7</v>
      </c>
      <c r="AN378" s="133">
        <v>83</v>
      </c>
      <c r="AO378" s="133">
        <v>17</v>
      </c>
      <c r="AP378" s="137">
        <f>AN378/AO378</f>
        <v>4.882352941176471</v>
      </c>
      <c r="AQ378" s="133">
        <v>4.03</v>
      </c>
      <c r="AR378" s="133">
        <v>2.15</v>
      </c>
      <c r="AS378" s="133">
        <v>4.4800000000000004</v>
      </c>
      <c r="AT378" s="133">
        <v>41.1</v>
      </c>
      <c r="AU378" s="133">
        <v>20.399999999999999</v>
      </c>
      <c r="AV378" s="133">
        <v>14.4</v>
      </c>
      <c r="AW378" s="137">
        <v>57.4</v>
      </c>
      <c r="AX378" s="137">
        <v>34.5</v>
      </c>
      <c r="AY378" s="137">
        <v>7.34</v>
      </c>
      <c r="AZ378" s="137">
        <v>0.7</v>
      </c>
      <c r="BA378" s="133">
        <v>28.3</v>
      </c>
      <c r="BB378" s="137">
        <v>5.78</v>
      </c>
      <c r="BC378" s="133">
        <v>40.6</v>
      </c>
      <c r="BD378" s="137">
        <v>2.08</v>
      </c>
      <c r="BE378" s="137">
        <v>12.8</v>
      </c>
      <c r="BF378" s="137">
        <f>DL378+DN378</f>
        <v>19.2</v>
      </c>
      <c r="BG378" s="137">
        <v>13</v>
      </c>
      <c r="BH378" s="138">
        <v>3241.8</v>
      </c>
      <c r="BI378" s="133">
        <v>7.34</v>
      </c>
      <c r="BJ378" s="133">
        <v>21.3</v>
      </c>
      <c r="BK378" s="133">
        <v>30.7</v>
      </c>
      <c r="BL378" s="137">
        <v>62.4</v>
      </c>
      <c r="BM378" s="139">
        <v>2.9000000000000001E-2</v>
      </c>
      <c r="BN378" s="137">
        <v>10.8</v>
      </c>
      <c r="BO378" s="137">
        <v>91.56</v>
      </c>
      <c r="BP378" s="137">
        <v>6.45</v>
      </c>
      <c r="BQ378" s="137">
        <v>1.94</v>
      </c>
      <c r="BR378" s="138">
        <v>5580</v>
      </c>
      <c r="BS378" s="138">
        <f>CY378*3.14</f>
        <v>2295.34</v>
      </c>
      <c r="BT378" s="137">
        <v>45.2</v>
      </c>
      <c r="BU378" s="137">
        <v>23</v>
      </c>
      <c r="BV378" s="137">
        <f>100-AL378-BN378-CB378-CC378</f>
        <v>66.000000000000014</v>
      </c>
      <c r="BW378" s="138">
        <v>2279.6460176991154</v>
      </c>
      <c r="BX378" s="133">
        <v>22.8</v>
      </c>
      <c r="BY378" s="133">
        <v>55.2</v>
      </c>
      <c r="BZ378" s="138">
        <v>4108.75</v>
      </c>
      <c r="CA378" s="133">
        <v>12184</v>
      </c>
      <c r="CB378" s="137">
        <v>1.1000000000000001</v>
      </c>
      <c r="CC378" s="137">
        <v>0.6</v>
      </c>
      <c r="CD378" s="186" t="s">
        <v>1275</v>
      </c>
      <c r="CE378" s="186">
        <f>AL378+BN378+BV378+CC378+CB378</f>
        <v>100</v>
      </c>
      <c r="CF378" s="186" t="s">
        <v>1275</v>
      </c>
      <c r="CG378" s="186">
        <f>AM378+BI378+BE378+(DC378*100/AL378)+(CC378*100/AL378)</f>
        <v>98.793488372093037</v>
      </c>
      <c r="CH378" s="137">
        <v>4.68</v>
      </c>
      <c r="CI378" s="137">
        <f>CH378*100/AM378</f>
        <v>6.2650602409638552</v>
      </c>
      <c r="CJ378" s="133">
        <v>28.3</v>
      </c>
      <c r="CK378" s="138">
        <f>CJ378*BI378*AL378*AK378/1000</f>
        <v>42.382558270000004</v>
      </c>
      <c r="CL378" s="133">
        <v>0.93</v>
      </c>
      <c r="CM378" s="133">
        <v>33.6</v>
      </c>
      <c r="CN378" s="186" t="s">
        <v>1275</v>
      </c>
      <c r="CO378" s="137">
        <v>2.0499999999999998</v>
      </c>
      <c r="CP378" s="137">
        <v>0.5</v>
      </c>
      <c r="CQ378" s="137">
        <v>20.8</v>
      </c>
      <c r="CR378" s="137">
        <v>62.8</v>
      </c>
      <c r="CS378" s="137">
        <v>9.9700000000000006</v>
      </c>
      <c r="CT378" s="137">
        <v>6.39</v>
      </c>
      <c r="CU378" s="137">
        <v>32.4</v>
      </c>
      <c r="CV378" s="137">
        <v>7.07</v>
      </c>
      <c r="CW378" s="137" t="s">
        <v>1023</v>
      </c>
      <c r="CX378" s="186" t="s">
        <v>1275</v>
      </c>
      <c r="CY378" s="133">
        <v>731</v>
      </c>
      <c r="CZ378" s="137">
        <v>0.89</v>
      </c>
      <c r="DA378" s="137">
        <v>25.1</v>
      </c>
      <c r="DB378" s="186" t="s">
        <v>1275</v>
      </c>
      <c r="DC378" s="133">
        <v>0.25</v>
      </c>
      <c r="DD378" s="133">
        <v>110367</v>
      </c>
      <c r="DE378" s="137" t="s">
        <v>1023</v>
      </c>
      <c r="DF378" s="137" t="s">
        <v>1023</v>
      </c>
      <c r="DG378" s="133">
        <v>9.94</v>
      </c>
      <c r="DH378" s="137">
        <f>DG378-CC378</f>
        <v>9.34</v>
      </c>
      <c r="DI378" s="133">
        <v>39.200000000000003</v>
      </c>
      <c r="DJ378" s="186" t="s">
        <v>1275</v>
      </c>
      <c r="DK378" s="137">
        <v>0.86</v>
      </c>
      <c r="DL378" s="137">
        <v>19.2</v>
      </c>
      <c r="DM378" s="137">
        <v>80</v>
      </c>
      <c r="DN378" s="137">
        <v>0</v>
      </c>
      <c r="DO378" s="137">
        <v>42.7</v>
      </c>
      <c r="DP378" s="137">
        <v>99.5</v>
      </c>
      <c r="DQ378" s="138">
        <v>1099</v>
      </c>
      <c r="DR378" s="133"/>
      <c r="DS378" s="186" t="s">
        <v>1275</v>
      </c>
      <c r="DT378" s="138">
        <f>DU378/1.2</f>
        <v>8892.5</v>
      </c>
      <c r="DU378" s="133">
        <v>10671</v>
      </c>
      <c r="DV378" s="138">
        <v>1683.8461538461538</v>
      </c>
      <c r="DW378" s="133">
        <v>281</v>
      </c>
      <c r="DX378" s="186" t="s">
        <v>1275</v>
      </c>
      <c r="DY378" s="138">
        <f>AK378*AN378*AM378*AL378/1000</f>
        <v>1265.0374035000002</v>
      </c>
      <c r="DZ378" s="138">
        <f>AK378*AM378*AO378*AL378/1000</f>
        <v>259.10404650000004</v>
      </c>
      <c r="EA378" s="137"/>
      <c r="EB378" s="137"/>
      <c r="EC378" s="137"/>
      <c r="ED378" s="137"/>
      <c r="EE378" s="137"/>
      <c r="EF378" s="186" t="s">
        <v>1275</v>
      </c>
      <c r="EG378" s="137" t="s">
        <v>1023</v>
      </c>
      <c r="EH378" s="137" t="s">
        <v>1023</v>
      </c>
      <c r="EI378" s="137" t="s">
        <v>1023</v>
      </c>
      <c r="EJ378" s="137" t="s">
        <v>1023</v>
      </c>
      <c r="EK378" s="137" t="s">
        <v>1023</v>
      </c>
      <c r="EL378" s="137" t="s">
        <v>1023</v>
      </c>
      <c r="EM378" s="137" t="s">
        <v>1023</v>
      </c>
      <c r="EN378" s="137" t="s">
        <v>1023</v>
      </c>
      <c r="EO378" s="137" t="s">
        <v>1023</v>
      </c>
      <c r="EP378" s="137" t="s">
        <v>1023</v>
      </c>
      <c r="EQ378" s="137" t="s">
        <v>1023</v>
      </c>
      <c r="ER378" s="137" t="s">
        <v>1023</v>
      </c>
      <c r="ES378" s="137" t="s">
        <v>1023</v>
      </c>
      <c r="ET378" s="137" t="s">
        <v>1023</v>
      </c>
      <c r="EU378" s="137" t="s">
        <v>1023</v>
      </c>
      <c r="EV378" s="137" t="s">
        <v>1023</v>
      </c>
      <c r="EW378" s="137" t="s">
        <v>1023</v>
      </c>
      <c r="EX378" s="137" t="s">
        <v>1023</v>
      </c>
      <c r="EY378" s="137" t="s">
        <v>1023</v>
      </c>
      <c r="EZ378" s="137" t="s">
        <v>1023</v>
      </c>
      <c r="FA378" s="137" t="s">
        <v>1023</v>
      </c>
      <c r="FB378" s="186" t="s">
        <v>1275</v>
      </c>
      <c r="FC378" s="219">
        <v>32.6</v>
      </c>
      <c r="FD378" s="219">
        <v>3.03</v>
      </c>
      <c r="FE378" s="219">
        <v>5.26</v>
      </c>
      <c r="FF378" s="137"/>
      <c r="FG378" s="137"/>
      <c r="FH378" s="190"/>
      <c r="FI378" s="190"/>
      <c r="FJ378" s="382"/>
      <c r="FK378" s="328"/>
      <c r="FL378" s="328"/>
      <c r="FM378" s="328"/>
      <c r="FN378" s="328"/>
      <c r="FO378" s="328"/>
      <c r="FP378" s="328"/>
      <c r="FQ378" s="328"/>
      <c r="FR378" s="328"/>
      <c r="FS378" s="328"/>
      <c r="FT378" s="328"/>
      <c r="FU378" s="328"/>
      <c r="FV378" s="328"/>
      <c r="FW378" s="328"/>
      <c r="FX378" s="328"/>
      <c r="FY378" s="328"/>
      <c r="FZ378" s="328"/>
      <c r="GA378" s="328"/>
      <c r="GB378" s="328"/>
      <c r="GC378" s="328"/>
      <c r="GD378" s="328"/>
      <c r="GE378" s="328"/>
      <c r="GF378" s="328"/>
      <c r="GG378" s="328"/>
      <c r="GH378" s="328"/>
      <c r="GI378" s="328"/>
      <c r="GJ378" s="328"/>
      <c r="GK378" s="328"/>
      <c r="GL378" s="328"/>
      <c r="GM378" s="328"/>
      <c r="GN378" s="328"/>
      <c r="GO378" s="328"/>
      <c r="GP378" s="328"/>
      <c r="GQ378" s="328"/>
      <c r="GR378" s="328"/>
      <c r="GS378" s="328"/>
      <c r="GT378" s="328"/>
      <c r="GU378" s="328"/>
      <c r="GV378" s="328"/>
      <c r="GW378" s="328"/>
      <c r="GX378" s="328"/>
      <c r="GY378" s="328"/>
      <c r="GZ378" s="5"/>
      <c r="HO378" s="59" t="s">
        <v>1349</v>
      </c>
      <c r="HP378" s="62">
        <v>65</v>
      </c>
      <c r="HQ378" s="274">
        <v>45255</v>
      </c>
      <c r="HR378" s="274"/>
      <c r="HS378" s="274">
        <v>45379</v>
      </c>
      <c r="HT378" s="170">
        <v>3</v>
      </c>
      <c r="HU378" s="170">
        <v>1</v>
      </c>
      <c r="HV378" s="170">
        <v>0</v>
      </c>
      <c r="HW378" s="170">
        <v>0</v>
      </c>
      <c r="HX378" s="170">
        <v>0</v>
      </c>
      <c r="HY378" s="170">
        <v>1</v>
      </c>
      <c r="HZ378" s="170">
        <v>0</v>
      </c>
      <c r="IA378" s="170">
        <v>0</v>
      </c>
      <c r="IB378" s="170"/>
      <c r="IC378" s="170">
        <v>1</v>
      </c>
      <c r="ID378" s="170">
        <v>1</v>
      </c>
      <c r="IE378"/>
      <c r="IF378" s="170">
        <v>0</v>
      </c>
      <c r="IG378" s="170"/>
      <c r="IH378" s="170"/>
      <c r="II378"/>
      <c r="IJ378" s="170">
        <v>1</v>
      </c>
      <c r="IK378" t="s">
        <v>90</v>
      </c>
      <c r="IL378" t="s">
        <v>80</v>
      </c>
      <c r="IM378"/>
      <c r="IN378" s="170">
        <v>0</v>
      </c>
      <c r="IO378" s="62">
        <v>0</v>
      </c>
      <c r="IP378" s="294"/>
      <c r="IQ378" s="24"/>
      <c r="IR378" s="24"/>
      <c r="IS378" s="287"/>
      <c r="IT378" s="287"/>
      <c r="IU378" s="287"/>
      <c r="IV378" s="288"/>
      <c r="IW378" s="287"/>
      <c r="IX378" s="287"/>
      <c r="IY378" s="153"/>
      <c r="IZ378" s="287"/>
      <c r="JA378" s="287"/>
      <c r="JB378" s="153"/>
      <c r="JC378" s="287"/>
      <c r="JD378" s="153"/>
      <c r="JE378" s="287"/>
      <c r="JF378" s="192"/>
      <c r="JG378" s="153"/>
      <c r="JH378" s="290"/>
      <c r="JI378" s="287"/>
      <c r="JJ378" s="153"/>
      <c r="JK378" s="291"/>
      <c r="JL378" s="153"/>
      <c r="JM378" s="153"/>
      <c r="JN378" s="153"/>
      <c r="JO378" s="153"/>
      <c r="JP378" s="153"/>
      <c r="JQ378" s="153"/>
      <c r="JR378" s="153"/>
      <c r="JS378" s="153"/>
      <c r="JT378" s="287"/>
      <c r="JU378" s="287"/>
      <c r="JV378" s="287"/>
      <c r="JW378" s="287"/>
      <c r="JX378" s="153"/>
      <c r="JY378" s="287"/>
      <c r="JZ378" s="287"/>
      <c r="KA378" s="287"/>
      <c r="KB378" s="287"/>
      <c r="KC378" s="287"/>
      <c r="KD378" s="287"/>
      <c r="KE378" s="153"/>
    </row>
    <row r="379" spans="1:291" s="4" customFormat="1" ht="15" customHeight="1" x14ac:dyDescent="0.25">
      <c r="A379" s="311"/>
      <c r="B379" s="15" t="s">
        <v>1521</v>
      </c>
      <c r="C379" s="17" t="s">
        <v>522</v>
      </c>
      <c r="D379" s="83">
        <v>5802281419</v>
      </c>
      <c r="E379" s="88">
        <v>45255</v>
      </c>
      <c r="F379" s="274">
        <v>45435</v>
      </c>
      <c r="G379" s="94">
        <f t="shared" ref="G379:G380" si="26">DATEDIF(E379, F379, "m")</f>
        <v>5</v>
      </c>
      <c r="H379" s="16"/>
      <c r="I379" s="377"/>
      <c r="J379" s="20"/>
      <c r="K379" s="100"/>
      <c r="L379" s="121"/>
      <c r="N379" s="345"/>
      <c r="O379" s="22"/>
      <c r="P379" s="121"/>
      <c r="Q379" s="121"/>
      <c r="R379" s="121"/>
      <c r="S379" s="121"/>
      <c r="T379" s="145"/>
      <c r="U379" s="130"/>
      <c r="V379" s="130"/>
      <c r="W379" s="130"/>
      <c r="X379" s="129"/>
      <c r="Y379" s="129"/>
      <c r="Z379" s="132"/>
      <c r="AA379" s="129"/>
      <c r="AB379" s="133"/>
      <c r="AC379" s="134"/>
      <c r="AD379" s="135"/>
      <c r="AE379" s="136"/>
      <c r="AF379" s="220"/>
      <c r="AG379" s="220"/>
      <c r="AH379" s="220"/>
      <c r="AI379" s="220"/>
      <c r="AJ379" s="220"/>
      <c r="AK379" s="220"/>
      <c r="AL379" s="133"/>
      <c r="AM379" s="133"/>
      <c r="AN379" s="133"/>
      <c r="AO379" s="133"/>
      <c r="AP379" s="137"/>
      <c r="AQ379" s="133"/>
      <c r="AR379" s="133"/>
      <c r="AS379" s="133"/>
      <c r="AT379" s="133"/>
      <c r="AU379" s="133"/>
      <c r="AV379" s="133"/>
      <c r="AW379" s="137"/>
      <c r="AX379" s="137"/>
      <c r="AY379" s="137"/>
      <c r="AZ379" s="137"/>
      <c r="BA379" s="133"/>
      <c r="BB379" s="137"/>
      <c r="BC379" s="133"/>
      <c r="BD379" s="137"/>
      <c r="BE379" s="137"/>
      <c r="BF379" s="137"/>
      <c r="BG379" s="137"/>
      <c r="BH379" s="138"/>
      <c r="BI379" s="133"/>
      <c r="BJ379" s="133"/>
      <c r="BK379" s="133"/>
      <c r="BL379" s="137"/>
      <c r="BM379" s="139"/>
      <c r="BN379" s="137"/>
      <c r="BO379" s="137"/>
      <c r="BP379" s="137"/>
      <c r="BQ379" s="137"/>
      <c r="BR379" s="138"/>
      <c r="BS379" s="138"/>
      <c r="BT379" s="137"/>
      <c r="BU379" s="137"/>
      <c r="BV379" s="137"/>
      <c r="BW379" s="138"/>
      <c r="BX379" s="133"/>
      <c r="BY379" s="133"/>
      <c r="BZ379" s="138"/>
      <c r="CA379" s="133"/>
      <c r="CB379" s="137"/>
      <c r="CC379" s="137"/>
      <c r="CD379" s="186"/>
      <c r="CE379" s="186"/>
      <c r="CF379" s="186"/>
      <c r="CG379" s="186"/>
      <c r="CH379" s="137"/>
      <c r="CI379" s="137"/>
      <c r="CJ379" s="133"/>
      <c r="CK379" s="138"/>
      <c r="CL379" s="133"/>
      <c r="CM379" s="133"/>
      <c r="CN379" s="186"/>
      <c r="CO379" s="137"/>
      <c r="CP379" s="137"/>
      <c r="CQ379" s="137"/>
      <c r="CR379" s="137"/>
      <c r="CS379" s="137"/>
      <c r="CT379" s="137"/>
      <c r="CU379" s="137"/>
      <c r="CV379" s="137"/>
      <c r="CW379" s="137"/>
      <c r="CX379" s="186"/>
      <c r="CY379" s="133"/>
      <c r="CZ379" s="137"/>
      <c r="DA379" s="137"/>
      <c r="DB379" s="186"/>
      <c r="DC379" s="133"/>
      <c r="DD379" s="133"/>
      <c r="DE379" s="137"/>
      <c r="DF379" s="137"/>
      <c r="DG379" s="133"/>
      <c r="DH379" s="137"/>
      <c r="DI379" s="133"/>
      <c r="DJ379" s="186"/>
      <c r="DK379" s="137"/>
      <c r="DL379" s="137"/>
      <c r="DM379" s="137"/>
      <c r="DN379" s="137"/>
      <c r="DO379" s="137"/>
      <c r="DP379" s="137"/>
      <c r="DQ379" s="138"/>
      <c r="DR379" s="133"/>
      <c r="DS379" s="186"/>
      <c r="DT379" s="138"/>
      <c r="DU379" s="133"/>
      <c r="DV379" s="138"/>
      <c r="DW379" s="133"/>
      <c r="DX379" s="186"/>
      <c r="DY379" s="138"/>
      <c r="DZ379" s="138"/>
      <c r="EA379" s="137"/>
      <c r="EB379" s="137"/>
      <c r="EC379" s="137"/>
      <c r="ED379" s="137"/>
      <c r="EE379" s="137"/>
      <c r="EF379" s="186"/>
      <c r="EG379" s="137"/>
      <c r="EH379" s="137"/>
      <c r="EI379" s="137"/>
      <c r="EJ379" s="137"/>
      <c r="EK379" s="137"/>
      <c r="EL379" s="137"/>
      <c r="EM379" s="137"/>
      <c r="EN379" s="137"/>
      <c r="EO379" s="137"/>
      <c r="EP379" s="137"/>
      <c r="EQ379" s="137"/>
      <c r="ER379" s="137"/>
      <c r="ES379" s="137"/>
      <c r="ET379" s="137"/>
      <c r="EU379" s="137"/>
      <c r="EV379" s="137"/>
      <c r="EW379" s="137"/>
      <c r="EX379" s="137"/>
      <c r="EY379" s="137"/>
      <c r="EZ379" s="137"/>
      <c r="FA379" s="137"/>
      <c r="FB379" s="186"/>
      <c r="FC379" s="219"/>
      <c r="FD379" s="219"/>
      <c r="FE379" s="219"/>
      <c r="FF379" s="137"/>
      <c r="FG379" s="137"/>
      <c r="FH379" s="190"/>
      <c r="FI379" s="190"/>
      <c r="FJ379" s="382"/>
      <c r="FK379" s="328"/>
      <c r="FL379" s="328"/>
      <c r="FM379" s="328"/>
      <c r="FN379" s="328"/>
      <c r="FO379" s="328"/>
      <c r="FP379" s="328"/>
      <c r="FQ379" s="328"/>
      <c r="FR379" s="328"/>
      <c r="FS379" s="328"/>
      <c r="FT379" s="328"/>
      <c r="FU379" s="328"/>
      <c r="FV379" s="328"/>
      <c r="FW379" s="328"/>
      <c r="FX379" s="328"/>
      <c r="FY379" s="328"/>
      <c r="FZ379" s="328"/>
      <c r="GA379" s="328"/>
      <c r="GB379" s="328"/>
      <c r="GC379" s="328"/>
      <c r="GD379" s="328"/>
      <c r="GE379" s="328"/>
      <c r="GF379" s="328"/>
      <c r="GG379" s="328"/>
      <c r="GH379" s="328"/>
      <c r="GI379" s="328"/>
      <c r="GJ379" s="328"/>
      <c r="GK379" s="328"/>
      <c r="GL379" s="328"/>
      <c r="GM379" s="328"/>
      <c r="GN379" s="328"/>
      <c r="GO379" s="328"/>
      <c r="GP379" s="328"/>
      <c r="GQ379" s="328"/>
      <c r="GR379" s="328"/>
      <c r="GS379" s="328"/>
      <c r="GT379" s="328"/>
      <c r="GU379" s="328"/>
      <c r="GV379" s="328"/>
      <c r="GW379" s="328"/>
      <c r="GX379" s="328"/>
      <c r="GY379" s="328"/>
      <c r="GZ379" s="5"/>
      <c r="HO379" s="59" t="s">
        <v>1349</v>
      </c>
      <c r="HP379" s="62">
        <v>65</v>
      </c>
      <c r="HQ379" s="274">
        <v>45255</v>
      </c>
      <c r="HR379" s="274"/>
      <c r="HS379" s="274">
        <v>45435</v>
      </c>
      <c r="HT379" s="170">
        <v>6</v>
      </c>
      <c r="HU379" s="170">
        <v>1</v>
      </c>
      <c r="HV379" s="170">
        <v>0</v>
      </c>
      <c r="HW379" s="170">
        <v>0</v>
      </c>
      <c r="HX379" s="170">
        <v>0</v>
      </c>
      <c r="HY379" s="170">
        <v>1</v>
      </c>
      <c r="HZ379" s="170">
        <v>0</v>
      </c>
      <c r="IA379" s="170">
        <v>0</v>
      </c>
      <c r="IB379" s="170"/>
      <c r="IC379" s="170">
        <v>0</v>
      </c>
      <c r="ID379" s="170">
        <v>0</v>
      </c>
      <c r="IE379" t="s">
        <v>62</v>
      </c>
      <c r="IF379" s="170">
        <v>0</v>
      </c>
      <c r="IG379" s="170"/>
      <c r="IH379" s="276" t="s">
        <v>1876</v>
      </c>
      <c r="II379"/>
      <c r="IJ379" s="170">
        <v>1</v>
      </c>
      <c r="IK379" t="s">
        <v>79</v>
      </c>
      <c r="IL379" t="s">
        <v>1887</v>
      </c>
      <c r="IM379"/>
      <c r="IN379" s="170">
        <v>1</v>
      </c>
      <c r="IO379" s="62">
        <v>1</v>
      </c>
      <c r="IP379" s="294"/>
      <c r="IQ379" s="24"/>
      <c r="IR379" s="24"/>
      <c r="IS379" s="287"/>
      <c r="IT379" s="287"/>
      <c r="IU379" s="287"/>
      <c r="IV379" s="288"/>
      <c r="IW379" s="287"/>
      <c r="IX379" s="287"/>
      <c r="IY379" s="153"/>
      <c r="IZ379" s="287"/>
      <c r="JA379" s="287"/>
      <c r="JB379" s="153"/>
      <c r="JC379" s="287"/>
      <c r="JD379" s="153"/>
      <c r="JE379" s="287"/>
      <c r="JF379" s="192"/>
      <c r="JG379" s="153"/>
      <c r="JH379" s="290"/>
      <c r="JI379" s="287"/>
      <c r="JJ379" s="153"/>
      <c r="JK379" s="291"/>
      <c r="JL379" s="153"/>
      <c r="JM379" s="153"/>
      <c r="JN379" s="153"/>
      <c r="JO379" s="153"/>
      <c r="JP379" s="153"/>
      <c r="JQ379" s="153"/>
      <c r="JR379" s="153"/>
      <c r="JS379" s="153"/>
      <c r="JT379" s="287"/>
      <c r="JU379" s="287"/>
      <c r="JV379" s="287"/>
      <c r="JW379" s="287"/>
      <c r="JX379" s="153"/>
      <c r="JY379" s="287"/>
      <c r="JZ379" s="287"/>
      <c r="KA379" s="287"/>
      <c r="KB379" s="287"/>
      <c r="KC379" s="287"/>
      <c r="KD379" s="287"/>
      <c r="KE379" s="153"/>
    </row>
    <row r="380" spans="1:291" s="4" customFormat="1" ht="15" customHeight="1" x14ac:dyDescent="0.25">
      <c r="A380" s="311"/>
      <c r="B380" s="15" t="s">
        <v>1521</v>
      </c>
      <c r="C380" s="17" t="s">
        <v>522</v>
      </c>
      <c r="D380" s="83">
        <v>5802281419</v>
      </c>
      <c r="E380" s="88">
        <v>45255</v>
      </c>
      <c r="F380" s="274">
        <v>45621</v>
      </c>
      <c r="G380" s="94">
        <f t="shared" si="26"/>
        <v>12</v>
      </c>
      <c r="H380" s="16"/>
      <c r="I380" s="377" t="s">
        <v>1023</v>
      </c>
      <c r="J380" s="77">
        <v>45617</v>
      </c>
      <c r="K380" s="100">
        <f>DATEDIF(E380, J380, "m")</f>
        <v>11</v>
      </c>
      <c r="L380" s="121">
        <v>3</v>
      </c>
      <c r="M380" s="388" t="s">
        <v>1850</v>
      </c>
      <c r="N380" s="412">
        <v>169.5</v>
      </c>
      <c r="O380" s="22">
        <v>2</v>
      </c>
      <c r="P380" s="121">
        <v>3</v>
      </c>
      <c r="Q380" s="121"/>
      <c r="R380" s="121">
        <v>3</v>
      </c>
      <c r="S380" s="121"/>
      <c r="T380" s="342"/>
      <c r="U380" s="130"/>
      <c r="V380" s="130"/>
      <c r="W380" s="130"/>
      <c r="X380" s="129"/>
      <c r="Y380" s="129"/>
      <c r="Z380" s="132"/>
      <c r="AA380" s="129"/>
      <c r="AB380" s="133"/>
      <c r="AC380" s="134"/>
      <c r="AD380" s="135"/>
      <c r="AE380" s="136"/>
      <c r="AF380" s="220"/>
      <c r="AG380" s="220"/>
      <c r="AH380" s="220"/>
      <c r="AI380" s="220"/>
      <c r="AJ380" s="220"/>
      <c r="AK380" s="220"/>
      <c r="AL380" s="133"/>
      <c r="AM380" s="133"/>
      <c r="AN380" s="133"/>
      <c r="AO380" s="133"/>
      <c r="AP380" s="137"/>
      <c r="AQ380" s="133"/>
      <c r="AR380" s="133"/>
      <c r="AS380" s="133"/>
      <c r="AT380" s="133"/>
      <c r="AU380" s="133"/>
      <c r="AV380" s="133"/>
      <c r="AW380" s="137"/>
      <c r="AX380" s="137"/>
      <c r="AY380" s="137"/>
      <c r="AZ380" s="137"/>
      <c r="BA380" s="133"/>
      <c r="BB380" s="137"/>
      <c r="BC380" s="133"/>
      <c r="BD380" s="137"/>
      <c r="BE380" s="137"/>
      <c r="BF380" s="137"/>
      <c r="BG380" s="137"/>
      <c r="BH380" s="138"/>
      <c r="BI380" s="133"/>
      <c r="BJ380" s="133"/>
      <c r="BK380" s="133"/>
      <c r="BL380" s="137"/>
      <c r="BM380" s="139"/>
      <c r="BN380" s="137"/>
      <c r="BO380" s="137"/>
      <c r="BP380" s="137"/>
      <c r="BQ380" s="137"/>
      <c r="BR380" s="138"/>
      <c r="BS380" s="138"/>
      <c r="BT380" s="137"/>
      <c r="BU380" s="137"/>
      <c r="BV380" s="137"/>
      <c r="BW380" s="138"/>
      <c r="BX380" s="133"/>
      <c r="BY380" s="133"/>
      <c r="BZ380" s="138"/>
      <c r="CA380" s="133"/>
      <c r="CB380" s="137"/>
      <c r="CC380" s="137"/>
      <c r="CD380" s="186"/>
      <c r="CE380" s="186"/>
      <c r="CF380" s="186"/>
      <c r="CG380" s="186"/>
      <c r="CH380" s="137"/>
      <c r="CI380" s="137"/>
      <c r="CJ380" s="133"/>
      <c r="CK380" s="138"/>
      <c r="CL380" s="133"/>
      <c r="CM380" s="133"/>
      <c r="CN380" s="186"/>
      <c r="CO380" s="137"/>
      <c r="CP380" s="137"/>
      <c r="CQ380" s="137"/>
      <c r="CR380" s="137"/>
      <c r="CS380" s="137"/>
      <c r="CT380" s="137"/>
      <c r="CU380" s="137"/>
      <c r="CV380" s="137"/>
      <c r="CW380" s="137"/>
      <c r="CX380" s="186"/>
      <c r="CY380" s="133"/>
      <c r="CZ380" s="137"/>
      <c r="DA380" s="137"/>
      <c r="DB380" s="186"/>
      <c r="DC380" s="133"/>
      <c r="DD380" s="133"/>
      <c r="DE380" s="137"/>
      <c r="DF380" s="137"/>
      <c r="DG380" s="133"/>
      <c r="DH380" s="137"/>
      <c r="DI380" s="133"/>
      <c r="DJ380" s="186"/>
      <c r="DK380" s="137"/>
      <c r="DL380" s="137"/>
      <c r="DM380" s="137"/>
      <c r="DN380" s="137"/>
      <c r="DO380" s="137"/>
      <c r="DP380" s="137"/>
      <c r="DQ380" s="138"/>
      <c r="DR380" s="133"/>
      <c r="DS380" s="186"/>
      <c r="DT380" s="138"/>
      <c r="DU380" s="133"/>
      <c r="DV380" s="138"/>
      <c r="DW380" s="133"/>
      <c r="DX380" s="186"/>
      <c r="DY380" s="138"/>
      <c r="DZ380" s="138"/>
      <c r="EA380" s="137"/>
      <c r="EB380" s="137"/>
      <c r="EC380" s="137"/>
      <c r="ED380" s="137"/>
      <c r="EE380" s="137"/>
      <c r="EF380" s="186"/>
      <c r="EG380" s="137"/>
      <c r="EH380" s="137"/>
      <c r="EI380" s="137"/>
      <c r="EJ380" s="137"/>
      <c r="EK380" s="137"/>
      <c r="EL380" s="137"/>
      <c r="EM380" s="137"/>
      <c r="EN380" s="137"/>
      <c r="EO380" s="137"/>
      <c r="EP380" s="137"/>
      <c r="EQ380" s="137"/>
      <c r="ER380" s="137"/>
      <c r="ES380" s="137"/>
      <c r="ET380" s="137"/>
      <c r="EU380" s="137"/>
      <c r="EV380" s="137"/>
      <c r="EW380" s="137"/>
      <c r="EX380" s="137"/>
      <c r="EY380" s="137"/>
      <c r="EZ380" s="137"/>
      <c r="FA380" s="137"/>
      <c r="FB380" s="186"/>
      <c r="FC380" s="219"/>
      <c r="FD380" s="219"/>
      <c r="FE380" s="219"/>
      <c r="FF380" s="137"/>
      <c r="FG380" s="137"/>
      <c r="FH380" s="190"/>
      <c r="FI380" s="190"/>
      <c r="FJ380" s="382"/>
      <c r="FK380" s="328"/>
      <c r="FL380" s="328"/>
      <c r="FM380" s="328"/>
      <c r="FN380" s="328"/>
      <c r="FO380" s="328"/>
      <c r="FP380" s="328"/>
      <c r="FQ380" s="328"/>
      <c r="FR380" s="328"/>
      <c r="FS380" s="328"/>
      <c r="FT380" s="328"/>
      <c r="FU380" s="328"/>
      <c r="FV380" s="328"/>
      <c r="FW380" s="328"/>
      <c r="FX380" s="328"/>
      <c r="FY380" s="328"/>
      <c r="FZ380" s="328"/>
      <c r="GA380" s="328"/>
      <c r="GB380" s="328"/>
      <c r="GC380" s="328"/>
      <c r="GD380" s="328"/>
      <c r="GE380" s="328"/>
      <c r="GF380" s="328"/>
      <c r="GG380" s="328"/>
      <c r="GH380" s="328"/>
      <c r="GI380" s="328"/>
      <c r="GJ380" s="328"/>
      <c r="GK380" s="328"/>
      <c r="GL380" s="328"/>
      <c r="GM380" s="328"/>
      <c r="GN380" s="328"/>
      <c r="GO380" s="328"/>
      <c r="GP380" s="328"/>
      <c r="GQ380" s="328"/>
      <c r="GR380" s="328"/>
      <c r="GS380" s="328"/>
      <c r="GT380" s="328"/>
      <c r="GU380" s="328"/>
      <c r="GV380" s="328"/>
      <c r="GW380" s="328"/>
      <c r="GX380" s="328"/>
      <c r="GY380" s="328"/>
      <c r="GZ380" s="5"/>
      <c r="HO380" s="59" t="s">
        <v>1888</v>
      </c>
      <c r="HP380" s="62">
        <v>65</v>
      </c>
      <c r="HQ380" s="274">
        <v>45255</v>
      </c>
      <c r="HR380" s="274"/>
      <c r="HS380" s="274">
        <v>45621</v>
      </c>
      <c r="HT380" s="170">
        <v>12</v>
      </c>
      <c r="HU380" s="170">
        <v>1</v>
      </c>
      <c r="HV380" s="170">
        <v>0</v>
      </c>
      <c r="HW380" s="170">
        <v>0</v>
      </c>
      <c r="HX380" s="170">
        <v>0</v>
      </c>
      <c r="HY380" s="170">
        <v>1</v>
      </c>
      <c r="HZ380" s="170">
        <v>0</v>
      </c>
      <c r="IA380" s="170">
        <v>0</v>
      </c>
      <c r="IB380" s="170">
        <v>0</v>
      </c>
      <c r="IC380" s="170">
        <v>0</v>
      </c>
      <c r="ID380" s="170">
        <v>0</v>
      </c>
      <c r="IE380" t="s">
        <v>69</v>
      </c>
      <c r="IF380" s="170">
        <v>0</v>
      </c>
      <c r="IG380" s="170"/>
      <c r="IH380" s="276"/>
      <c r="II380"/>
      <c r="IJ380" s="170">
        <v>0</v>
      </c>
      <c r="IK380" t="s">
        <v>70</v>
      </c>
      <c r="IL380"/>
      <c r="IM380" t="s">
        <v>1889</v>
      </c>
      <c r="IN380" s="170">
        <v>0</v>
      </c>
      <c r="IO380" s="62">
        <v>1</v>
      </c>
      <c r="IP380" s="294"/>
      <c r="IQ380" s="24"/>
      <c r="IR380" s="24"/>
      <c r="IS380" s="287"/>
      <c r="IT380" s="287"/>
      <c r="IU380" s="287"/>
      <c r="IV380" s="288"/>
      <c r="IW380" s="287"/>
      <c r="IX380" s="287"/>
      <c r="IY380" s="153"/>
      <c r="IZ380" s="287"/>
      <c r="JA380" s="287"/>
      <c r="JB380" s="153"/>
      <c r="JC380" s="287"/>
      <c r="JD380" s="153"/>
      <c r="JE380" s="287"/>
      <c r="JF380" s="192"/>
      <c r="JG380" s="153"/>
      <c r="JH380" s="290"/>
      <c r="JI380" s="287"/>
      <c r="JJ380" s="153"/>
      <c r="JK380" s="291"/>
      <c r="JL380" s="153"/>
      <c r="JM380" s="153"/>
      <c r="JN380" s="153"/>
      <c r="JO380" s="153"/>
      <c r="JP380" s="153"/>
      <c r="JQ380" s="153"/>
      <c r="JR380" s="153"/>
      <c r="JS380" s="153"/>
      <c r="JT380" s="287"/>
      <c r="JU380" s="287"/>
      <c r="JV380" s="287"/>
      <c r="JW380" s="287"/>
      <c r="JX380" s="153"/>
      <c r="JY380" s="287"/>
      <c r="JZ380" s="287"/>
      <c r="KA380" s="287"/>
      <c r="KB380" s="287"/>
      <c r="KC380" s="287"/>
      <c r="KD380" s="287"/>
      <c r="KE380" s="153"/>
    </row>
    <row r="381" spans="1:291" s="4" customFormat="1" ht="15" customHeight="1" x14ac:dyDescent="0.25">
      <c r="A381" s="311"/>
      <c r="B381" s="15"/>
      <c r="C381" s="17"/>
      <c r="D381" s="26"/>
      <c r="E381" s="90"/>
      <c r="F381" s="27"/>
      <c r="G381" s="94"/>
      <c r="H381" s="16"/>
      <c r="I381" s="377"/>
      <c r="J381" s="20"/>
      <c r="K381" s="100"/>
      <c r="L381" s="85"/>
      <c r="N381" s="19"/>
      <c r="O381" s="22"/>
      <c r="P381" s="16"/>
      <c r="Q381" s="11"/>
      <c r="R381" s="11"/>
      <c r="S381" s="11"/>
      <c r="T381" s="145"/>
      <c r="U381" s="130"/>
      <c r="V381" s="130"/>
      <c r="W381" s="130"/>
      <c r="X381" s="129"/>
      <c r="Y381" s="129"/>
      <c r="Z381" s="132"/>
      <c r="AA381" s="129"/>
      <c r="AB381" s="133"/>
      <c r="AC381" s="134"/>
      <c r="AD381" s="135"/>
      <c r="AE381" s="136"/>
      <c r="AF381" s="133"/>
      <c r="AG381" s="133"/>
      <c r="AH381" s="133"/>
      <c r="AI381" s="133"/>
      <c r="AJ381" s="133"/>
      <c r="AK381" s="133"/>
      <c r="AL381" s="133"/>
      <c r="AM381" s="133"/>
      <c r="AN381" s="133"/>
      <c r="AO381" s="133"/>
      <c r="AP381" s="137"/>
      <c r="AQ381" s="133"/>
      <c r="AR381" s="133"/>
      <c r="AS381" s="133"/>
      <c r="AT381" s="133"/>
      <c r="AU381" s="133"/>
      <c r="AV381" s="133"/>
      <c r="AW381" s="137"/>
      <c r="AX381" s="137"/>
      <c r="AY381" s="137"/>
      <c r="AZ381" s="137"/>
      <c r="BA381" s="133"/>
      <c r="BB381" s="137"/>
      <c r="BC381" s="133"/>
      <c r="BD381" s="137"/>
      <c r="BE381" s="137"/>
      <c r="BF381" s="137"/>
      <c r="BG381" s="137"/>
      <c r="BH381" s="138"/>
      <c r="BI381" s="133"/>
      <c r="BJ381" s="133"/>
      <c r="BK381" s="133"/>
      <c r="BL381" s="137"/>
      <c r="BM381" s="139"/>
      <c r="BN381" s="137"/>
      <c r="BO381" s="137"/>
      <c r="BP381" s="137"/>
      <c r="BQ381" s="137"/>
      <c r="BR381" s="138"/>
      <c r="BS381" s="138"/>
      <c r="BT381" s="137"/>
      <c r="BU381" s="137"/>
      <c r="BV381" s="137"/>
      <c r="BW381" s="138"/>
      <c r="BX381" s="133"/>
      <c r="BY381" s="133"/>
      <c r="BZ381" s="138"/>
      <c r="CA381" s="133"/>
      <c r="CB381" s="137"/>
      <c r="CC381" s="137"/>
      <c r="CD381" s="186"/>
      <c r="CE381" s="186"/>
      <c r="CF381" s="186"/>
      <c r="CG381" s="186"/>
      <c r="CH381" s="137"/>
      <c r="CI381" s="137"/>
      <c r="CJ381" s="133"/>
      <c r="CK381" s="138"/>
      <c r="CL381" s="133"/>
      <c r="CM381" s="133"/>
      <c r="CN381" s="186"/>
      <c r="CO381" s="137"/>
      <c r="CP381" s="137"/>
      <c r="CQ381" s="137"/>
      <c r="CR381" s="137"/>
      <c r="CS381" s="137"/>
      <c r="CT381" s="137"/>
      <c r="CU381" s="137"/>
      <c r="CV381" s="137"/>
      <c r="CW381" s="137"/>
      <c r="CX381" s="186"/>
      <c r="CY381" s="133"/>
      <c r="CZ381" s="137"/>
      <c r="DA381" s="137"/>
      <c r="DB381" s="186"/>
      <c r="DC381" s="133"/>
      <c r="DD381" s="133"/>
      <c r="DE381" s="137"/>
      <c r="DF381" s="137"/>
      <c r="DG381" s="133"/>
      <c r="DH381" s="137"/>
      <c r="DI381" s="133"/>
      <c r="DJ381" s="186"/>
      <c r="DK381" s="137"/>
      <c r="DL381" s="137"/>
      <c r="DM381" s="137"/>
      <c r="DN381" s="137"/>
      <c r="DO381" s="137"/>
      <c r="DP381" s="137"/>
      <c r="DQ381" s="138"/>
      <c r="DR381" s="133"/>
      <c r="DS381" s="186"/>
      <c r="DT381" s="138"/>
      <c r="DU381" s="133"/>
      <c r="DV381" s="138"/>
      <c r="DW381" s="133"/>
      <c r="DX381" s="186"/>
      <c r="DY381" s="138"/>
      <c r="DZ381" s="138"/>
      <c r="EA381" s="137"/>
      <c r="EB381" s="137"/>
      <c r="EC381" s="137"/>
      <c r="ED381" s="137"/>
      <c r="EE381" s="137"/>
      <c r="EF381" s="186"/>
      <c r="EG381" s="137"/>
      <c r="EH381" s="137"/>
      <c r="EI381" s="137"/>
      <c r="EJ381" s="137"/>
      <c r="EK381" s="137"/>
      <c r="EL381" s="137"/>
      <c r="EM381" s="137"/>
      <c r="EN381" s="137"/>
      <c r="EO381" s="137"/>
      <c r="EP381" s="137"/>
      <c r="EQ381" s="137"/>
      <c r="ER381" s="137"/>
      <c r="ES381" s="137"/>
      <c r="ET381" s="137"/>
      <c r="EU381" s="137"/>
      <c r="EV381" s="137"/>
      <c r="EW381" s="137"/>
      <c r="EX381" s="137"/>
      <c r="EY381" s="137"/>
      <c r="EZ381" s="137"/>
      <c r="FA381" s="137"/>
      <c r="FB381" s="186"/>
      <c r="FC381" s="219"/>
      <c r="FD381" s="219"/>
      <c r="FE381" s="219"/>
      <c r="FF381" s="137"/>
      <c r="FG381" s="137"/>
      <c r="FH381" s="190"/>
      <c r="FI381" s="190"/>
      <c r="FJ381" s="372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 s="5"/>
      <c r="HO381" s="5"/>
      <c r="HP381" s="121"/>
      <c r="HQ381" s="27"/>
      <c r="HR381" s="27"/>
      <c r="HS381" s="27"/>
      <c r="HT381" s="121"/>
      <c r="HU381" s="121"/>
      <c r="HV381" s="28"/>
      <c r="HW381" s="28"/>
      <c r="HX381" s="28"/>
      <c r="HY381" s="28"/>
      <c r="HZ381" s="28"/>
      <c r="IA381" s="28"/>
      <c r="IB381" s="28"/>
      <c r="IC381" s="28"/>
      <c r="ID381" s="28"/>
      <c r="IE381" s="25"/>
      <c r="IF381" s="28"/>
      <c r="IG381" s="29"/>
      <c r="IH381" s="25"/>
      <c r="II381" s="28"/>
      <c r="IJ381" s="25"/>
      <c r="IK381" s="25"/>
      <c r="IL381" s="25"/>
      <c r="IM381" s="25"/>
      <c r="IN381" s="28"/>
      <c r="IO381" s="25"/>
      <c r="IP381" s="294"/>
      <c r="IQ381" s="24"/>
      <c r="IR381" s="24"/>
      <c r="IS381" s="287"/>
      <c r="IT381" s="287"/>
      <c r="IU381" s="287"/>
      <c r="IV381" s="288"/>
      <c r="IW381" s="287"/>
      <c r="IX381" s="287"/>
      <c r="IY381" s="153"/>
      <c r="IZ381" s="287"/>
      <c r="JA381" s="287"/>
      <c r="JB381" s="153"/>
      <c r="JC381" s="287"/>
      <c r="JD381" s="153"/>
      <c r="JE381" s="287"/>
      <c r="JF381" s="192"/>
      <c r="JG381" s="153"/>
      <c r="JH381" s="290"/>
      <c r="JI381" s="287"/>
      <c r="JJ381" s="153"/>
      <c r="JK381" s="291"/>
      <c r="JL381" s="153"/>
      <c r="JM381" s="153"/>
      <c r="JN381" s="153"/>
      <c r="JO381" s="153"/>
      <c r="JP381" s="153"/>
      <c r="JQ381" s="153"/>
      <c r="JR381" s="153"/>
      <c r="JS381" s="153"/>
      <c r="JT381" s="287"/>
      <c r="JU381" s="287"/>
      <c r="JV381" s="287"/>
      <c r="JW381" s="287"/>
      <c r="JX381" s="153"/>
      <c r="JY381" s="287"/>
      <c r="JZ381" s="287"/>
      <c r="KA381" s="287"/>
      <c r="KB381" s="287"/>
      <c r="KC381" s="287"/>
      <c r="KD381" s="287"/>
      <c r="KE381" s="153"/>
    </row>
    <row r="382" spans="1:291" s="4" customFormat="1" ht="15" customHeight="1" x14ac:dyDescent="0.25">
      <c r="A382" s="311"/>
      <c r="B382" s="15" t="s">
        <v>1522</v>
      </c>
      <c r="C382" s="17" t="s">
        <v>523</v>
      </c>
      <c r="D382" s="26">
        <v>8908262979</v>
      </c>
      <c r="E382" s="89" t="s">
        <v>316</v>
      </c>
      <c r="F382" s="23"/>
      <c r="G382" s="94"/>
      <c r="H382" s="51"/>
      <c r="I382" s="377" t="s">
        <v>1023</v>
      </c>
      <c r="J382" s="20">
        <v>43031</v>
      </c>
      <c r="K382" s="100"/>
      <c r="L382" s="121">
        <v>1</v>
      </c>
      <c r="M382" s="4" t="s">
        <v>524</v>
      </c>
      <c r="N382" s="19">
        <v>913</v>
      </c>
      <c r="O382" s="22"/>
      <c r="P382" s="16">
        <v>3</v>
      </c>
      <c r="Q382" s="11">
        <v>4</v>
      </c>
      <c r="R382" s="11"/>
      <c r="S382" s="11"/>
      <c r="T382" s="145"/>
      <c r="U382" s="130"/>
      <c r="V382" s="130"/>
      <c r="W382" s="130"/>
      <c r="X382" s="129"/>
      <c r="Y382" s="129"/>
      <c r="Z382" s="132"/>
      <c r="AA382" s="129"/>
      <c r="AB382" s="133"/>
      <c r="AC382" s="134"/>
      <c r="AD382" s="135"/>
      <c r="AE382" s="136"/>
      <c r="AF382" s="220"/>
      <c r="AG382" s="220"/>
      <c r="AH382" s="220"/>
      <c r="AI382" s="220"/>
      <c r="AJ382" s="220"/>
      <c r="AK382" s="220"/>
      <c r="AL382" s="133"/>
      <c r="AM382" s="133"/>
      <c r="AN382" s="133"/>
      <c r="AO382" s="133"/>
      <c r="AP382" s="137"/>
      <c r="AQ382" s="133"/>
      <c r="AR382" s="133"/>
      <c r="AS382" s="133"/>
      <c r="AT382" s="133"/>
      <c r="AU382" s="133"/>
      <c r="AV382" s="133"/>
      <c r="AW382" s="137"/>
      <c r="AX382" s="137"/>
      <c r="AY382" s="137"/>
      <c r="AZ382" s="137"/>
      <c r="BA382" s="133"/>
      <c r="BB382" s="137"/>
      <c r="BC382" s="133"/>
      <c r="BD382" s="137"/>
      <c r="BE382" s="137"/>
      <c r="BF382" s="137"/>
      <c r="BG382" s="137"/>
      <c r="BH382" s="138"/>
      <c r="BI382" s="133"/>
      <c r="BJ382" s="133"/>
      <c r="BK382" s="133"/>
      <c r="BL382" s="137"/>
      <c r="BM382" s="139"/>
      <c r="BN382" s="137"/>
      <c r="BO382" s="137"/>
      <c r="BP382" s="137"/>
      <c r="BQ382" s="137"/>
      <c r="BR382" s="138"/>
      <c r="BS382" s="138"/>
      <c r="BT382" s="137"/>
      <c r="BU382" s="137"/>
      <c r="BV382" s="137"/>
      <c r="BW382" s="138"/>
      <c r="BX382" s="133"/>
      <c r="BY382" s="133"/>
      <c r="BZ382" s="138"/>
      <c r="CA382" s="133"/>
      <c r="CB382" s="137"/>
      <c r="CC382" s="137"/>
      <c r="CD382" s="186"/>
      <c r="CE382" s="186"/>
      <c r="CF382" s="186"/>
      <c r="CG382" s="186"/>
      <c r="CH382" s="137"/>
      <c r="CI382" s="137"/>
      <c r="CJ382" s="133"/>
      <c r="CK382" s="138"/>
      <c r="CL382" s="133"/>
      <c r="CM382" s="133"/>
      <c r="CN382" s="186"/>
      <c r="CO382" s="137"/>
      <c r="CP382" s="137"/>
      <c r="CQ382" s="137"/>
      <c r="CR382" s="137"/>
      <c r="CS382" s="137"/>
      <c r="CT382" s="137"/>
      <c r="CU382" s="137"/>
      <c r="CV382" s="137"/>
      <c r="CW382" s="137"/>
      <c r="CX382" s="186"/>
      <c r="CY382" s="133"/>
      <c r="CZ382" s="137"/>
      <c r="DA382" s="137"/>
      <c r="DB382" s="186"/>
      <c r="DC382" s="133"/>
      <c r="DD382" s="133"/>
      <c r="DE382" s="137"/>
      <c r="DF382" s="137"/>
      <c r="DG382" s="133"/>
      <c r="DH382" s="137"/>
      <c r="DI382" s="133"/>
      <c r="DJ382" s="186"/>
      <c r="DK382" s="137"/>
      <c r="DL382" s="137"/>
      <c r="DM382" s="137"/>
      <c r="DN382" s="137"/>
      <c r="DO382" s="137"/>
      <c r="DP382" s="137"/>
      <c r="DQ382" s="138"/>
      <c r="DR382" s="133"/>
      <c r="DS382" s="186"/>
      <c r="DT382" s="138"/>
      <c r="DU382" s="133"/>
      <c r="DV382" s="138"/>
      <c r="DW382" s="133"/>
      <c r="DX382" s="186"/>
      <c r="DY382" s="138"/>
      <c r="DZ382" s="138"/>
      <c r="EA382" s="137"/>
      <c r="EB382" s="137"/>
      <c r="EC382" s="137"/>
      <c r="ED382" s="137"/>
      <c r="EE382" s="137"/>
      <c r="EF382" s="186"/>
      <c r="EG382" s="137"/>
      <c r="EH382" s="137"/>
      <c r="EI382" s="137"/>
      <c r="EJ382" s="137"/>
      <c r="EK382" s="137"/>
      <c r="EL382" s="137"/>
      <c r="EM382" s="137"/>
      <c r="EN382" s="137"/>
      <c r="EO382" s="137"/>
      <c r="EP382" s="137"/>
      <c r="EQ382" s="137"/>
      <c r="ER382" s="137"/>
      <c r="ES382" s="137"/>
      <c r="ET382" s="137"/>
      <c r="EU382" s="137"/>
      <c r="EV382" s="137"/>
      <c r="EW382" s="137"/>
      <c r="EX382" s="137"/>
      <c r="EY382" s="137"/>
      <c r="EZ382" s="137"/>
      <c r="FA382" s="137"/>
      <c r="FB382" s="186"/>
      <c r="FC382" s="219"/>
      <c r="FD382" s="219"/>
      <c r="FE382" s="219"/>
      <c r="FF382" s="137"/>
      <c r="FG382" s="137"/>
      <c r="FH382" s="190"/>
      <c r="FI382" s="190"/>
      <c r="FJ382" s="37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 s="5"/>
      <c r="HO382" s="5"/>
      <c r="HP382" s="17"/>
      <c r="HQ382" s="23"/>
      <c r="HR382" s="23"/>
      <c r="HS382" s="23"/>
      <c r="HT382" s="17"/>
      <c r="HU382" s="17"/>
      <c r="HV382" s="24"/>
      <c r="HW382" s="24"/>
      <c r="HX382" s="24"/>
      <c r="HY382" s="24"/>
      <c r="HZ382" s="24"/>
      <c r="IA382" s="24"/>
      <c r="IB382" s="24"/>
      <c r="IC382" s="24"/>
      <c r="ID382" s="24"/>
      <c r="IE382" s="24"/>
      <c r="IF382" s="24"/>
      <c r="IG382" s="24"/>
      <c r="IH382" s="24"/>
      <c r="II382" s="24"/>
      <c r="IJ382" s="24"/>
      <c r="IK382" s="24"/>
      <c r="IL382" s="24"/>
      <c r="IM382" s="24"/>
      <c r="IN382" s="25"/>
      <c r="IO382" s="25"/>
      <c r="IP382" s="294" t="s">
        <v>1522</v>
      </c>
      <c r="IQ382" s="24" t="s">
        <v>525</v>
      </c>
      <c r="IR382" s="24" t="s">
        <v>1081</v>
      </c>
      <c r="IS382" s="170" t="s">
        <v>55</v>
      </c>
      <c r="IT382" s="170">
        <v>1</v>
      </c>
      <c r="IU382"/>
      <c r="IV382" s="274">
        <v>44628</v>
      </c>
      <c r="IW382" s="170">
        <v>1989</v>
      </c>
      <c r="IX382" s="170">
        <v>2022</v>
      </c>
      <c r="IY382"/>
      <c r="IZ382"/>
      <c r="JA382" s="170">
        <v>31</v>
      </c>
      <c r="JB382" s="170"/>
      <c r="JC382" s="170" t="s">
        <v>1407</v>
      </c>
      <c r="JD382"/>
      <c r="JE382" s="170">
        <v>1</v>
      </c>
      <c r="JF382" s="276" t="s">
        <v>1523</v>
      </c>
      <c r="JG382"/>
      <c r="JH382" s="170"/>
      <c r="JI382"/>
      <c r="JJ382" s="170">
        <v>1</v>
      </c>
      <c r="JK382"/>
      <c r="JL382"/>
      <c r="JM382" s="279"/>
      <c r="JN382" t="s">
        <v>1409</v>
      </c>
      <c r="JO382" t="s">
        <v>1409</v>
      </c>
      <c r="JP382" t="s">
        <v>1409</v>
      </c>
      <c r="JQ382" t="s">
        <v>1415</v>
      </c>
      <c r="JR382" s="170">
        <v>0</v>
      </c>
      <c r="JS382" s="170">
        <v>2</v>
      </c>
      <c r="JT382" s="170">
        <v>0</v>
      </c>
      <c r="JU382" s="282">
        <v>3</v>
      </c>
      <c r="JV382" s="170">
        <v>0</v>
      </c>
      <c r="JW382" s="170">
        <v>1</v>
      </c>
      <c r="JX382" t="s">
        <v>1469</v>
      </c>
      <c r="JY382" s="170">
        <v>0</v>
      </c>
      <c r="JZ382" s="170">
        <v>0</v>
      </c>
      <c r="KA382" s="170">
        <v>1</v>
      </c>
      <c r="KB382" s="170">
        <v>0</v>
      </c>
      <c r="KC382" s="170">
        <v>0</v>
      </c>
      <c r="KD382" s="170"/>
      <c r="KE382"/>
    </row>
    <row r="383" spans="1:291" s="4" customFormat="1" ht="15" customHeight="1" x14ac:dyDescent="0.25">
      <c r="A383" s="311"/>
      <c r="B383" s="15" t="s">
        <v>1522</v>
      </c>
      <c r="C383" s="17" t="s">
        <v>523</v>
      </c>
      <c r="D383" s="26">
        <v>8908262979</v>
      </c>
      <c r="E383" s="88">
        <v>44628</v>
      </c>
      <c r="F383" s="27">
        <v>44735</v>
      </c>
      <c r="G383" s="94">
        <f>DATEDIF(E383, F383, "m")</f>
        <v>3</v>
      </c>
      <c r="H383" s="16">
        <v>1</v>
      </c>
      <c r="I383" s="377"/>
      <c r="J383" s="20" t="s">
        <v>316</v>
      </c>
      <c r="K383" s="100"/>
      <c r="L383" s="121"/>
      <c r="N383" s="19"/>
      <c r="O383" s="22"/>
      <c r="P383" s="16"/>
      <c r="Q383" s="121"/>
      <c r="R383" s="11"/>
      <c r="S383" s="11"/>
      <c r="T383" s="145"/>
      <c r="U383" s="130"/>
      <c r="V383" s="130"/>
      <c r="W383" s="130"/>
      <c r="X383" s="129"/>
      <c r="Y383" s="129"/>
      <c r="Z383" s="132"/>
      <c r="AA383" s="129"/>
      <c r="AB383" s="133"/>
      <c r="AC383" s="134"/>
      <c r="AD383" s="135"/>
      <c r="AE383" s="136"/>
      <c r="AF383" s="220"/>
      <c r="AG383" s="220"/>
      <c r="AH383" s="220"/>
      <c r="AI383" s="220"/>
      <c r="AJ383" s="220"/>
      <c r="AK383" s="220"/>
      <c r="AL383" s="133"/>
      <c r="AM383" s="133"/>
      <c r="AN383" s="133"/>
      <c r="AO383" s="133"/>
      <c r="AP383" s="137"/>
      <c r="AQ383" s="133"/>
      <c r="AR383" s="133"/>
      <c r="AS383" s="133"/>
      <c r="AT383" s="133"/>
      <c r="AU383" s="133"/>
      <c r="AV383" s="133"/>
      <c r="AW383" s="137"/>
      <c r="AX383" s="137"/>
      <c r="AY383" s="137"/>
      <c r="AZ383" s="137"/>
      <c r="BA383" s="133"/>
      <c r="BB383" s="137"/>
      <c r="BC383" s="133"/>
      <c r="BD383" s="137"/>
      <c r="BE383" s="137"/>
      <c r="BF383" s="137"/>
      <c r="BG383" s="137"/>
      <c r="BH383" s="138"/>
      <c r="BI383" s="133"/>
      <c r="BJ383" s="133"/>
      <c r="BK383" s="133"/>
      <c r="BL383" s="137"/>
      <c r="BM383" s="139"/>
      <c r="BN383" s="137"/>
      <c r="BO383" s="137"/>
      <c r="BP383" s="137"/>
      <c r="BQ383" s="137"/>
      <c r="BR383" s="138"/>
      <c r="BS383" s="138"/>
      <c r="BT383" s="137"/>
      <c r="BU383" s="137"/>
      <c r="BV383" s="137"/>
      <c r="BW383" s="138"/>
      <c r="BX383" s="133"/>
      <c r="BY383" s="133"/>
      <c r="BZ383" s="138"/>
      <c r="CA383" s="133"/>
      <c r="CB383" s="137"/>
      <c r="CC383" s="137"/>
      <c r="CD383" s="186"/>
      <c r="CE383" s="186"/>
      <c r="CF383" s="186"/>
      <c r="CG383" s="186"/>
      <c r="CH383" s="137"/>
      <c r="CI383" s="137"/>
      <c r="CJ383" s="133"/>
      <c r="CK383" s="138"/>
      <c r="CL383" s="133"/>
      <c r="CM383" s="133"/>
      <c r="CN383" s="186"/>
      <c r="CO383" s="137"/>
      <c r="CP383" s="137"/>
      <c r="CQ383" s="137"/>
      <c r="CR383" s="137"/>
      <c r="CS383" s="137"/>
      <c r="CT383" s="137"/>
      <c r="CU383" s="137"/>
      <c r="CV383" s="137"/>
      <c r="CW383" s="137"/>
      <c r="CX383" s="186"/>
      <c r="CY383" s="133"/>
      <c r="CZ383" s="137"/>
      <c r="DA383" s="137"/>
      <c r="DB383" s="186"/>
      <c r="DC383" s="133"/>
      <c r="DD383" s="133"/>
      <c r="DE383" s="137"/>
      <c r="DF383" s="137"/>
      <c r="DG383" s="133"/>
      <c r="DH383" s="137"/>
      <c r="DI383" s="133"/>
      <c r="DJ383" s="186"/>
      <c r="DK383" s="137"/>
      <c r="DL383" s="137"/>
      <c r="DM383" s="137"/>
      <c r="DN383" s="137"/>
      <c r="DO383" s="137"/>
      <c r="DP383" s="137"/>
      <c r="DQ383" s="138"/>
      <c r="DR383" s="133"/>
      <c r="DS383" s="186"/>
      <c r="DT383" s="138"/>
      <c r="DU383" s="133"/>
      <c r="DV383" s="138"/>
      <c r="DW383" s="133"/>
      <c r="DX383" s="186"/>
      <c r="DY383" s="138"/>
      <c r="DZ383" s="138"/>
      <c r="EA383" s="137"/>
      <c r="EB383" s="137"/>
      <c r="EC383" s="137"/>
      <c r="ED383" s="137"/>
      <c r="EE383" s="137"/>
      <c r="EF383" s="186"/>
      <c r="EG383" s="137"/>
      <c r="EH383" s="137"/>
      <c r="EI383" s="137"/>
      <c r="EJ383" s="137"/>
      <c r="EK383" s="137"/>
      <c r="EL383" s="137"/>
      <c r="EM383" s="137"/>
      <c r="EN383" s="137"/>
      <c r="EO383" s="137"/>
      <c r="EP383" s="137"/>
      <c r="EQ383" s="137"/>
      <c r="ER383" s="137"/>
      <c r="ES383" s="137"/>
      <c r="ET383" s="137"/>
      <c r="EU383" s="137"/>
      <c r="EV383" s="137"/>
      <c r="EW383" s="137"/>
      <c r="EX383" s="137"/>
      <c r="EY383" s="137"/>
      <c r="EZ383" s="137"/>
      <c r="FA383" s="137"/>
      <c r="FB383" s="186"/>
      <c r="FC383" s="219"/>
      <c r="FD383" s="219"/>
      <c r="FE383" s="219"/>
      <c r="FF383" s="137"/>
      <c r="FG383" s="137"/>
      <c r="FH383" s="190"/>
      <c r="FI383" s="190"/>
      <c r="FJ383" s="372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 s="5"/>
      <c r="HO383" s="5" t="s">
        <v>525</v>
      </c>
      <c r="HP383" s="121">
        <v>31</v>
      </c>
      <c r="HQ383" s="27">
        <v>44628</v>
      </c>
      <c r="HR383" s="27"/>
      <c r="HS383" s="27">
        <v>44735</v>
      </c>
      <c r="HT383" s="121">
        <v>3</v>
      </c>
      <c r="HU383" s="121">
        <v>1</v>
      </c>
      <c r="HV383" s="28">
        <v>0</v>
      </c>
      <c r="HW383" s="28">
        <v>0</v>
      </c>
      <c r="HX383" s="28">
        <v>0</v>
      </c>
      <c r="HY383" s="28">
        <v>1</v>
      </c>
      <c r="HZ383" s="28">
        <v>1</v>
      </c>
      <c r="IA383" s="28">
        <v>0</v>
      </c>
      <c r="IB383" s="28">
        <v>0</v>
      </c>
      <c r="IC383" s="28">
        <v>0</v>
      </c>
      <c r="ID383" s="28">
        <v>0</v>
      </c>
      <c r="IE383" s="25" t="s">
        <v>69</v>
      </c>
      <c r="IF383" s="28">
        <v>0</v>
      </c>
      <c r="IG383" s="29"/>
      <c r="IH383" s="25"/>
      <c r="II383" s="28">
        <v>0</v>
      </c>
      <c r="IJ383" s="25" t="s">
        <v>63</v>
      </c>
      <c r="IK383" s="25"/>
      <c r="IM383" s="25">
        <v>0</v>
      </c>
      <c r="IN383" s="28">
        <v>0</v>
      </c>
      <c r="IO383" s="25"/>
      <c r="IP383" s="294"/>
      <c r="IQ383" s="24"/>
      <c r="IR383" s="24"/>
      <c r="IS383" s="170"/>
      <c r="IT383" s="170"/>
      <c r="IU383"/>
      <c r="IV383" s="274"/>
      <c r="IW383" s="170"/>
      <c r="IX383" s="170"/>
      <c r="IY383"/>
      <c r="IZ383"/>
      <c r="JA383" s="170"/>
      <c r="JB383" s="170"/>
      <c r="JC383" s="170"/>
      <c r="JD383"/>
      <c r="JE383" s="170"/>
      <c r="JF383" s="276"/>
      <c r="JG383"/>
      <c r="JH383" s="170"/>
      <c r="JI383"/>
      <c r="JJ383" s="170"/>
      <c r="JK383"/>
      <c r="JL383"/>
      <c r="JM383" s="279"/>
      <c r="JN383"/>
      <c r="JO383"/>
      <c r="JP383"/>
      <c r="JQ383"/>
      <c r="JR383" s="170"/>
      <c r="JS383" s="170"/>
      <c r="JT383" s="170"/>
      <c r="JU383" s="282"/>
      <c r="JV383" s="170"/>
      <c r="JW383" s="170"/>
      <c r="JX383"/>
      <c r="JY383" s="170"/>
      <c r="JZ383" s="170"/>
      <c r="KA383" s="170"/>
      <c r="KB383" s="170"/>
      <c r="KC383" s="170"/>
      <c r="KD383" s="170"/>
      <c r="KE383"/>
    </row>
    <row r="384" spans="1:291" s="4" customFormat="1" x14ac:dyDescent="0.25">
      <c r="A384" s="311"/>
      <c r="B384" s="15" t="s">
        <v>1522</v>
      </c>
      <c r="C384" s="17" t="s">
        <v>523</v>
      </c>
      <c r="D384" s="26" t="s">
        <v>526</v>
      </c>
      <c r="E384" s="88">
        <v>44628</v>
      </c>
      <c r="F384" s="23"/>
      <c r="G384" s="94"/>
      <c r="H384" s="51"/>
      <c r="I384" s="377">
        <v>0</v>
      </c>
      <c r="J384" s="20">
        <v>44776</v>
      </c>
      <c r="K384" s="100">
        <f>DATEDIF(E384, J384, "m")</f>
        <v>4</v>
      </c>
      <c r="L384" s="121">
        <v>2</v>
      </c>
      <c r="M384" s="4" t="s">
        <v>527</v>
      </c>
      <c r="N384" s="19">
        <v>283</v>
      </c>
      <c r="O384" s="22">
        <v>4</v>
      </c>
      <c r="P384" s="16">
        <v>3</v>
      </c>
      <c r="Q384" s="11"/>
      <c r="R384" s="11"/>
      <c r="S384" s="11"/>
      <c r="T384" s="145">
        <v>17825</v>
      </c>
      <c r="U384" s="130"/>
      <c r="V384" s="130" t="s">
        <v>525</v>
      </c>
      <c r="W384" s="130" t="s">
        <v>1081</v>
      </c>
      <c r="X384" s="129">
        <v>8908262979</v>
      </c>
      <c r="Y384" s="129">
        <f ca="1">ROUNDDOWN(YEARFRAC(DATE(IF(VALUE(LEFT(X384,2))&lt;VALUE(RIGHT(YEAR(TODAY()),2)),"20","19")&amp;LEFT(X384,2),IF(VALUE(MID(X384,3,1))&gt;4,MID(X384,3,2)-50,MID(X384,3,2)),MID(X384,5,2)),Z384,1),0)</f>
        <v>32</v>
      </c>
      <c r="Z384" s="132">
        <v>44776</v>
      </c>
      <c r="AA384" s="129" t="e">
        <f>COUNTIFS(#REF!,X384)</f>
        <v>#REF!</v>
      </c>
      <c r="AB384" s="133">
        <f>DATEDIF(_xlfn.MINIFS(Z:Z,X:X,X384), Z384,  "m")</f>
        <v>0</v>
      </c>
      <c r="AC384" s="134" t="s">
        <v>528</v>
      </c>
      <c r="AD384" s="135" t="s">
        <v>1025</v>
      </c>
      <c r="AE384" s="136" t="s">
        <v>67</v>
      </c>
      <c r="AF384" s="198">
        <v>28.5</v>
      </c>
      <c r="AG384" s="198">
        <v>4.7</v>
      </c>
      <c r="AH384" s="198">
        <v>65.599999999999994</v>
      </c>
      <c r="AI384" s="198">
        <v>0.9</v>
      </c>
      <c r="AJ384" s="198">
        <v>0.3</v>
      </c>
      <c r="AK384" s="198">
        <v>3.44</v>
      </c>
      <c r="AL384" s="133">
        <v>32.799999999999997</v>
      </c>
      <c r="AM384" s="137">
        <v>78.3</v>
      </c>
      <c r="AN384" s="137">
        <v>43.1</v>
      </c>
      <c r="AO384" s="137">
        <v>56.9</v>
      </c>
      <c r="AP384" s="137">
        <f>AN384/AO384</f>
        <v>0.75746924428822504</v>
      </c>
      <c r="AQ384" s="137">
        <v>2.09</v>
      </c>
      <c r="AR384" s="137">
        <v>1.77</v>
      </c>
      <c r="AS384" s="137">
        <v>4.8</v>
      </c>
      <c r="AT384" s="137">
        <v>0.82</v>
      </c>
      <c r="AU384" s="137">
        <v>3.13</v>
      </c>
      <c r="AV384" s="137">
        <v>15.1</v>
      </c>
      <c r="AW384" s="137">
        <v>15.6</v>
      </c>
      <c r="AX384" s="137">
        <v>51.7</v>
      </c>
      <c r="AY384" s="137">
        <v>32</v>
      </c>
      <c r="AZ384" s="137">
        <v>0.66</v>
      </c>
      <c r="BA384" s="137">
        <v>30.5</v>
      </c>
      <c r="BB384" s="137">
        <v>14.8</v>
      </c>
      <c r="BC384" s="137">
        <v>60.4</v>
      </c>
      <c r="BD384" s="137">
        <v>4.1000000000000002E-2</v>
      </c>
      <c r="BE384" s="137">
        <v>3.89</v>
      </c>
      <c r="BF384" s="137">
        <f>DL384+DN384</f>
        <v>74.27000000000001</v>
      </c>
      <c r="BG384" s="137">
        <v>42.2</v>
      </c>
      <c r="BH384" s="138">
        <v>1434</v>
      </c>
      <c r="BI384" s="137">
        <v>14.6</v>
      </c>
      <c r="BJ384" s="137">
        <v>2.13</v>
      </c>
      <c r="BK384" s="137">
        <v>25.8</v>
      </c>
      <c r="BL384" s="137">
        <v>54.9</v>
      </c>
      <c r="BM384" s="139">
        <v>6.0999999999999999E-2</v>
      </c>
      <c r="BN384" s="137">
        <v>4.5999999999999996</v>
      </c>
      <c r="BO384" s="137">
        <v>89.550000000000011</v>
      </c>
      <c r="BP384" s="137">
        <v>5.04</v>
      </c>
      <c r="BQ384" s="137">
        <v>5.43</v>
      </c>
      <c r="BR384" s="138">
        <v>4240</v>
      </c>
      <c r="BS384" s="138">
        <f>CY384/9</f>
        <v>1703.5555555555557</v>
      </c>
      <c r="BT384" s="137">
        <v>32.700000000000003</v>
      </c>
      <c r="BU384" s="137">
        <v>10.5</v>
      </c>
      <c r="BV384" s="137">
        <f>100-AL384-BN384-CB384-CC384</f>
        <v>60.82</v>
      </c>
      <c r="BW384" s="138">
        <v>3374</v>
      </c>
      <c r="BX384" s="137">
        <v>39.799999999999997</v>
      </c>
      <c r="BY384" s="137">
        <v>75.900000000000006</v>
      </c>
      <c r="BZ384" s="138">
        <v>3384</v>
      </c>
      <c r="CA384" s="138">
        <v>9798</v>
      </c>
      <c r="CB384" s="137">
        <v>1.28</v>
      </c>
      <c r="CC384" s="137">
        <v>0.5</v>
      </c>
      <c r="CD384" s="186" t="s">
        <v>1275</v>
      </c>
      <c r="CE384" s="186">
        <f>AL384+BN384+BV384+CC384+CB384</f>
        <v>100</v>
      </c>
      <c r="CF384" s="186" t="s">
        <v>1275</v>
      </c>
      <c r="CG384" s="186">
        <f>AM384+BI384+BE384+(DC384*100/AL384)+(CC384*100/AL384)</f>
        <v>98.334512195121945</v>
      </c>
      <c r="CH384" s="137">
        <v>5.08</v>
      </c>
      <c r="CI384" s="137">
        <f>CH384*100/AM384</f>
        <v>6.4878671775223502</v>
      </c>
      <c r="CJ384" s="137">
        <v>17.7</v>
      </c>
      <c r="CK384" s="138">
        <f>CJ384*BI384*AL384*AK384/1000</f>
        <v>29.158045439999992</v>
      </c>
      <c r="CL384" s="137">
        <v>2.2400000000000002</v>
      </c>
      <c r="CM384" s="137">
        <v>14</v>
      </c>
      <c r="CN384" s="186" t="s">
        <v>1275</v>
      </c>
      <c r="CO384" s="137">
        <v>0.22</v>
      </c>
      <c r="CP384" s="137">
        <v>4.17</v>
      </c>
      <c r="CQ384" s="137">
        <v>22</v>
      </c>
      <c r="CR384" s="137">
        <v>24</v>
      </c>
      <c r="CS384" s="137">
        <v>24.5</v>
      </c>
      <c r="CT384" s="137">
        <v>29.5</v>
      </c>
      <c r="CU384" s="137">
        <v>74.2</v>
      </c>
      <c r="CV384" s="137">
        <v>0.19</v>
      </c>
      <c r="CW384" s="137"/>
      <c r="CX384" s="186" t="s">
        <v>1275</v>
      </c>
      <c r="CY384" s="133">
        <v>15332</v>
      </c>
      <c r="CZ384" s="137">
        <v>5.38</v>
      </c>
      <c r="DA384" s="137">
        <v>14.7</v>
      </c>
      <c r="DB384" s="186" t="s">
        <v>1275</v>
      </c>
      <c r="DC384" s="139">
        <v>6.6E-3</v>
      </c>
      <c r="DD384" s="138">
        <v>15332</v>
      </c>
      <c r="DE384" s="137">
        <v>28.5</v>
      </c>
      <c r="DF384" s="137">
        <v>27.2</v>
      </c>
      <c r="DG384" s="137">
        <v>0.9</v>
      </c>
      <c r="DH384" s="137">
        <f>DG384-CC384</f>
        <v>0.4</v>
      </c>
      <c r="DI384" s="137">
        <v>53.1</v>
      </c>
      <c r="DJ384" s="186" t="s">
        <v>1275</v>
      </c>
      <c r="DK384" s="137">
        <v>0.37</v>
      </c>
      <c r="DL384" s="137">
        <v>73.900000000000006</v>
      </c>
      <c r="DM384" s="137">
        <v>25.4</v>
      </c>
      <c r="DN384" s="137">
        <v>0.37</v>
      </c>
      <c r="DO384" s="137">
        <v>10</v>
      </c>
      <c r="DP384" s="137">
        <v>93.8</v>
      </c>
      <c r="DQ384" s="138">
        <v>1156</v>
      </c>
      <c r="DR384" s="133"/>
      <c r="DS384" s="186" t="s">
        <v>1275</v>
      </c>
      <c r="DT384" s="133">
        <f>DU384*2</f>
        <v>11782</v>
      </c>
      <c r="DU384" s="138">
        <v>5891</v>
      </c>
      <c r="DV384" s="138">
        <v>818</v>
      </c>
      <c r="DW384" s="138">
        <v>288</v>
      </c>
      <c r="DX384" s="186" t="s">
        <v>1275</v>
      </c>
      <c r="DY384" s="138">
        <f>AK384*AN384*AM384*AL384/1000</f>
        <v>380.77753536</v>
      </c>
      <c r="DZ384" s="138">
        <f>AK384*AM384*AO384*AL384/1000</f>
        <v>502.69702463999988</v>
      </c>
      <c r="EA384" s="137"/>
      <c r="EB384" s="137"/>
      <c r="EC384" s="137"/>
      <c r="ED384" s="137"/>
      <c r="EE384" s="137"/>
      <c r="EF384" s="186" t="s">
        <v>1275</v>
      </c>
      <c r="EG384" s="137" t="s">
        <v>1023</v>
      </c>
      <c r="EH384" s="137" t="s">
        <v>1023</v>
      </c>
      <c r="EI384" s="137" t="s">
        <v>1023</v>
      </c>
      <c r="EJ384" s="137" t="s">
        <v>1023</v>
      </c>
      <c r="EK384" s="137" t="s">
        <v>1023</v>
      </c>
      <c r="EL384" s="137" t="s">
        <v>1023</v>
      </c>
      <c r="EM384" s="137" t="s">
        <v>1023</v>
      </c>
      <c r="EN384" s="137" t="s">
        <v>1023</v>
      </c>
      <c r="EO384" s="137" t="s">
        <v>1023</v>
      </c>
      <c r="EP384" s="137" t="s">
        <v>1023</v>
      </c>
      <c r="EQ384" s="137" t="s">
        <v>1023</v>
      </c>
      <c r="ER384" s="137" t="s">
        <v>1023</v>
      </c>
      <c r="ES384" s="137" t="s">
        <v>1023</v>
      </c>
      <c r="ET384" s="137" t="s">
        <v>1023</v>
      </c>
      <c r="EU384" s="137" t="s">
        <v>1023</v>
      </c>
      <c r="EV384" s="137" t="s">
        <v>1023</v>
      </c>
      <c r="EW384" s="137" t="s">
        <v>1023</v>
      </c>
      <c r="EX384" s="137" t="s">
        <v>1023</v>
      </c>
      <c r="EY384" s="137" t="s">
        <v>1023</v>
      </c>
      <c r="EZ384" s="137" t="s">
        <v>1023</v>
      </c>
      <c r="FA384" s="137" t="s">
        <v>1023</v>
      </c>
      <c r="FB384" s="186" t="s">
        <v>1275</v>
      </c>
      <c r="FC384" s="137"/>
      <c r="FD384" s="137"/>
      <c r="FE384" s="137"/>
      <c r="FF384" s="137"/>
      <c r="FG384" s="137"/>
      <c r="FH384" s="190"/>
      <c r="FI384" s="190"/>
      <c r="FJ384" s="381" t="s">
        <v>527</v>
      </c>
      <c r="FK384" s="327" t="s">
        <v>1662</v>
      </c>
      <c r="FL384" s="327" t="s">
        <v>1667</v>
      </c>
      <c r="FM384" s="327" t="s">
        <v>1665</v>
      </c>
      <c r="FN384" s="327" t="s">
        <v>86</v>
      </c>
      <c r="FO384" s="327" t="s">
        <v>1662</v>
      </c>
      <c r="FP384" s="327" t="s">
        <v>1665</v>
      </c>
      <c r="FQ384" s="327" t="s">
        <v>1659</v>
      </c>
      <c r="FR384" s="327" t="s">
        <v>1659</v>
      </c>
      <c r="FS384" s="327" t="s">
        <v>1659</v>
      </c>
      <c r="FT384" s="327" t="s">
        <v>1659</v>
      </c>
      <c r="FU384" s="327" t="s">
        <v>1659</v>
      </c>
      <c r="FV384" s="327" t="s">
        <v>1662</v>
      </c>
      <c r="FW384" s="327" t="s">
        <v>86</v>
      </c>
      <c r="FX384" s="327" t="s">
        <v>1661</v>
      </c>
      <c r="FY384" s="327" t="s">
        <v>1661</v>
      </c>
      <c r="FZ384" s="327" t="s">
        <v>1658</v>
      </c>
      <c r="GA384" s="327" t="s">
        <v>1663</v>
      </c>
      <c r="GB384" s="327" t="s">
        <v>1659</v>
      </c>
      <c r="GC384" s="327" t="s">
        <v>33</v>
      </c>
      <c r="GD384" s="327" t="s">
        <v>33</v>
      </c>
      <c r="GE384" s="327" t="s">
        <v>1660</v>
      </c>
      <c r="GF384" s="327" t="s">
        <v>1659</v>
      </c>
      <c r="GG384" s="327" t="s">
        <v>86</v>
      </c>
      <c r="GH384" s="327" t="s">
        <v>1663</v>
      </c>
      <c r="GI384" s="327" t="s">
        <v>86</v>
      </c>
      <c r="GJ384" s="327" t="s">
        <v>33</v>
      </c>
      <c r="GK384" s="327" t="s">
        <v>33</v>
      </c>
      <c r="GL384" s="327" t="s">
        <v>86</v>
      </c>
      <c r="GM384" s="327" t="s">
        <v>1659</v>
      </c>
      <c r="GN384" s="327" t="s">
        <v>1659</v>
      </c>
      <c r="GO384" s="327" t="s">
        <v>1662</v>
      </c>
      <c r="GP384" s="327" t="s">
        <v>86</v>
      </c>
      <c r="GQ384" s="327" t="s">
        <v>33</v>
      </c>
      <c r="GR384" s="327" t="s">
        <v>1664</v>
      </c>
      <c r="GS384" s="327" t="s">
        <v>1659</v>
      </c>
      <c r="GT384" s="327" t="s">
        <v>86</v>
      </c>
      <c r="GU384" s="327" t="s">
        <v>1661</v>
      </c>
      <c r="GV384" s="327" t="s">
        <v>1662</v>
      </c>
      <c r="GW384" s="327" t="s">
        <v>1660</v>
      </c>
      <c r="GX384" s="327" t="s">
        <v>33</v>
      </c>
      <c r="GY384" s="327" t="s">
        <v>1660</v>
      </c>
      <c r="GZ384" s="5"/>
      <c r="HO384" s="5"/>
      <c r="HP384" s="17"/>
      <c r="HQ384" s="23"/>
      <c r="HR384" s="23"/>
      <c r="HS384" s="23"/>
      <c r="HT384" s="17"/>
      <c r="HU384" s="17"/>
      <c r="HV384" s="24"/>
      <c r="HW384" s="24"/>
      <c r="HX384" s="24"/>
      <c r="HY384" s="24"/>
      <c r="HZ384" s="24"/>
      <c r="IA384" s="24"/>
      <c r="IB384" s="24"/>
      <c r="IC384" s="24"/>
      <c r="ID384" s="24"/>
      <c r="IE384" s="24"/>
      <c r="IF384" s="24"/>
      <c r="IG384" s="24"/>
      <c r="IH384" s="24"/>
      <c r="II384" s="24"/>
      <c r="IJ384" s="24"/>
      <c r="IK384" s="24"/>
      <c r="IL384" s="24"/>
      <c r="IM384" s="24"/>
      <c r="IN384" s="25"/>
      <c r="IO384" s="25"/>
      <c r="IP384" s="294"/>
      <c r="IQ384" s="24"/>
      <c r="IR384" s="24"/>
      <c r="IS384" s="170"/>
      <c r="IT384" s="170"/>
      <c r="IU384"/>
      <c r="IV384" s="274"/>
      <c r="IW384" s="170"/>
      <c r="IX384" s="170"/>
      <c r="IY384"/>
      <c r="IZ384"/>
      <c r="JA384" s="170"/>
      <c r="JB384" s="170"/>
      <c r="JC384" s="170"/>
      <c r="JD384"/>
      <c r="JE384" s="170"/>
      <c r="JF384" s="276"/>
      <c r="JG384"/>
      <c r="JH384" s="170"/>
      <c r="JI384"/>
      <c r="JJ384" s="170"/>
      <c r="JK384"/>
      <c r="JL384"/>
      <c r="JM384" s="279"/>
      <c r="JN384"/>
      <c r="JO384"/>
      <c r="JP384"/>
      <c r="JQ384"/>
      <c r="JR384" s="170"/>
      <c r="JS384" s="170"/>
      <c r="JT384" s="170"/>
      <c r="JU384" s="282"/>
      <c r="JV384" s="170"/>
      <c r="JW384" s="170"/>
      <c r="JX384"/>
      <c r="JY384" s="170"/>
      <c r="JZ384" s="170"/>
      <c r="KA384" s="170"/>
      <c r="KB384" s="170"/>
      <c r="KC384" s="170"/>
      <c r="KD384" s="170"/>
      <c r="KE384"/>
    </row>
    <row r="385" spans="1:291" s="4" customFormat="1" x14ac:dyDescent="0.25">
      <c r="A385" s="311"/>
      <c r="B385" s="15" t="s">
        <v>1522</v>
      </c>
      <c r="C385" s="17" t="s">
        <v>523</v>
      </c>
      <c r="D385" s="26" t="s">
        <v>526</v>
      </c>
      <c r="E385" s="88">
        <v>44628</v>
      </c>
      <c r="F385" s="23"/>
      <c r="G385" s="94"/>
      <c r="H385" s="51"/>
      <c r="I385" s="377">
        <v>0</v>
      </c>
      <c r="J385" s="20">
        <v>44830</v>
      </c>
      <c r="K385" s="100">
        <f>DATEDIF(E385, J385, "m")</f>
        <v>6</v>
      </c>
      <c r="L385" s="121">
        <v>3</v>
      </c>
      <c r="M385" s="4" t="s">
        <v>529</v>
      </c>
      <c r="N385" s="19">
        <v>285</v>
      </c>
      <c r="O385" s="22">
        <v>4</v>
      </c>
      <c r="P385" s="16">
        <v>3</v>
      </c>
      <c r="Q385" s="11"/>
      <c r="R385" s="11"/>
      <c r="S385" s="11"/>
      <c r="T385" s="145">
        <v>18052</v>
      </c>
      <c r="U385" s="130"/>
      <c r="V385" s="130" t="s">
        <v>525</v>
      </c>
      <c r="W385" s="130" t="s">
        <v>1081</v>
      </c>
      <c r="X385" s="129">
        <v>8908262979</v>
      </c>
      <c r="Y385" s="129">
        <f ca="1">ROUNDDOWN(YEARFRAC(DATE(IF(VALUE(LEFT(X385,2))&lt;VALUE(RIGHT(YEAR(TODAY()),2)),"20","19")&amp;LEFT(X385,2),IF(VALUE(MID(X385,3,1))&gt;4,MID(X385,3,2)-50,MID(X385,3,2)),MID(X385,5,2)),Z385,1),0)</f>
        <v>33</v>
      </c>
      <c r="Z385" s="132">
        <v>44830</v>
      </c>
      <c r="AA385" s="129">
        <v>2</v>
      </c>
      <c r="AB385" s="133">
        <f>DATEDIF(_xlfn.MINIFS(Z:Z,X:X,X385), Z385,  "m")</f>
        <v>1</v>
      </c>
      <c r="AC385" s="134" t="s">
        <v>528</v>
      </c>
      <c r="AD385" s="135" t="s">
        <v>1025</v>
      </c>
      <c r="AE385" s="136" t="s">
        <v>75</v>
      </c>
      <c r="AF385" s="207">
        <v>19.5</v>
      </c>
      <c r="AG385" s="207">
        <v>6.9</v>
      </c>
      <c r="AH385" s="207">
        <v>72.5</v>
      </c>
      <c r="AI385" s="207">
        <v>0.8</v>
      </c>
      <c r="AJ385" s="207">
        <v>0.3</v>
      </c>
      <c r="AK385" s="208">
        <v>5.94</v>
      </c>
      <c r="AL385" s="133">
        <v>19.8</v>
      </c>
      <c r="AM385" s="137">
        <v>82.5</v>
      </c>
      <c r="AN385" s="137">
        <v>46</v>
      </c>
      <c r="AO385" s="137">
        <v>54</v>
      </c>
      <c r="AP385" s="137">
        <f>AN385/AO385</f>
        <v>0.85185185185185186</v>
      </c>
      <c r="AQ385" s="137">
        <v>4.66</v>
      </c>
      <c r="AR385" s="137">
        <v>2.86</v>
      </c>
      <c r="AS385" s="137">
        <v>7.5</v>
      </c>
      <c r="AT385" s="137">
        <v>3.03</v>
      </c>
      <c r="AU385" s="137">
        <v>3.49</v>
      </c>
      <c r="AV385" s="137">
        <v>18.600000000000001</v>
      </c>
      <c r="AW385" s="137">
        <v>15.9</v>
      </c>
      <c r="AX385" s="137">
        <v>46.7</v>
      </c>
      <c r="AY385" s="137">
        <v>36.5</v>
      </c>
      <c r="AZ385" s="137">
        <v>0.86</v>
      </c>
      <c r="BA385" s="137">
        <v>37.6</v>
      </c>
      <c r="BB385" s="137">
        <v>27.6</v>
      </c>
      <c r="BC385" s="137">
        <v>66.400000000000006</v>
      </c>
      <c r="BD385" s="137">
        <v>9.0999999999999998E-2</v>
      </c>
      <c r="BE385" s="137">
        <v>3</v>
      </c>
      <c r="BF385" s="137">
        <f>DL385+DN385</f>
        <v>79.81</v>
      </c>
      <c r="BG385" s="137">
        <v>39</v>
      </c>
      <c r="BH385" s="138">
        <v>1391</v>
      </c>
      <c r="BI385" s="137">
        <v>11.2</v>
      </c>
      <c r="BJ385" s="137">
        <v>4.1900000000000004</v>
      </c>
      <c r="BK385" s="137">
        <v>30</v>
      </c>
      <c r="BL385" s="137">
        <v>36.4</v>
      </c>
      <c r="BM385" s="139">
        <v>6.4000000000000001E-2</v>
      </c>
      <c r="BN385" s="137">
        <v>7</v>
      </c>
      <c r="BO385" s="137">
        <v>95.39</v>
      </c>
      <c r="BP385" s="137">
        <v>3.45</v>
      </c>
      <c r="BQ385" s="137">
        <v>1.2</v>
      </c>
      <c r="BR385" s="138">
        <v>5296</v>
      </c>
      <c r="BS385" s="138">
        <f>CY385/15</f>
        <v>3585.4666666666667</v>
      </c>
      <c r="BT385" s="137">
        <v>35.200000000000003</v>
      </c>
      <c r="BU385" s="137">
        <v>6.18</v>
      </c>
      <c r="BV385" s="137">
        <f>100-AL385-BN385-CB385-CC385</f>
        <v>71.59</v>
      </c>
      <c r="BW385" s="138">
        <v>1880</v>
      </c>
      <c r="BX385" s="137">
        <v>47.1</v>
      </c>
      <c r="BY385" s="137">
        <v>86.4</v>
      </c>
      <c r="BZ385" s="138">
        <v>3079</v>
      </c>
      <c r="CA385" s="133">
        <v>13368</v>
      </c>
      <c r="CB385" s="137">
        <v>0.87</v>
      </c>
      <c r="CC385" s="137">
        <v>0.74</v>
      </c>
      <c r="CD385" s="186" t="s">
        <v>1275</v>
      </c>
      <c r="CE385" s="186">
        <f>AL385+BN385+BV385+CC385+CB385</f>
        <v>100</v>
      </c>
      <c r="CF385" s="186" t="s">
        <v>1275</v>
      </c>
      <c r="CG385" s="186">
        <f>AM385+BI385+BE385+(DC385*100/AL385)+(CC385*100/AL385)</f>
        <v>100.70505050505051</v>
      </c>
      <c r="CH385" s="137">
        <v>5.43</v>
      </c>
      <c r="CI385" s="137">
        <f>CH385*100/AM385</f>
        <v>6.581818181818182</v>
      </c>
      <c r="CJ385" s="137">
        <v>8.57</v>
      </c>
      <c r="CK385" s="138">
        <f>CJ385*BI385*AL385*AK385/1000</f>
        <v>11.288870208000001</v>
      </c>
      <c r="CL385" s="137">
        <v>2.5499999999999998</v>
      </c>
      <c r="CM385" s="137">
        <v>9.5500000000000007</v>
      </c>
      <c r="CN385" s="186" t="s">
        <v>1275</v>
      </c>
      <c r="CO385" s="137">
        <v>0.98</v>
      </c>
      <c r="CP385" s="137">
        <v>2.1800000000000002</v>
      </c>
      <c r="CQ385" s="137">
        <v>24.3</v>
      </c>
      <c r="CR385" s="137">
        <v>26.9</v>
      </c>
      <c r="CS385" s="137">
        <v>25.5</v>
      </c>
      <c r="CT385" s="137">
        <v>27.9</v>
      </c>
      <c r="CU385" s="137">
        <v>66.7</v>
      </c>
      <c r="CV385" s="137">
        <v>0.57999999999999996</v>
      </c>
      <c r="CW385" s="137"/>
      <c r="CX385" s="186" t="s">
        <v>1275</v>
      </c>
      <c r="CY385" s="133">
        <v>53782</v>
      </c>
      <c r="CZ385" s="137">
        <v>3.34</v>
      </c>
      <c r="DA385" s="137">
        <v>22.3</v>
      </c>
      <c r="DB385" s="186" t="s">
        <v>1275</v>
      </c>
      <c r="DC385" s="139">
        <v>5.2999999999999999E-2</v>
      </c>
      <c r="DD385" s="138">
        <v>22921</v>
      </c>
      <c r="DE385" s="137">
        <v>51.8</v>
      </c>
      <c r="DF385" s="137">
        <v>7.77</v>
      </c>
      <c r="DG385" s="137">
        <v>1.46</v>
      </c>
      <c r="DH385" s="137">
        <f>DG385-CC385</f>
        <v>0.72</v>
      </c>
      <c r="DI385" s="137">
        <v>20.399999999999999</v>
      </c>
      <c r="DJ385" s="186" t="s">
        <v>1275</v>
      </c>
      <c r="DK385" s="137">
        <v>0.47</v>
      </c>
      <c r="DL385" s="137">
        <v>76.3</v>
      </c>
      <c r="DM385" s="137">
        <v>19.7</v>
      </c>
      <c r="DN385" s="137">
        <v>3.51</v>
      </c>
      <c r="DO385" s="137">
        <v>6.63</v>
      </c>
      <c r="DP385" s="137">
        <v>89.5</v>
      </c>
      <c r="DQ385" s="138">
        <v>2374</v>
      </c>
      <c r="DR385" s="133"/>
      <c r="DS385" s="186" t="s">
        <v>1275</v>
      </c>
      <c r="DT385" s="138">
        <f>DU385*1.5</f>
        <v>10576.5</v>
      </c>
      <c r="DU385" s="133">
        <v>7051</v>
      </c>
      <c r="DV385" s="133">
        <v>1391</v>
      </c>
      <c r="DW385" s="138">
        <v>401</v>
      </c>
      <c r="DX385" s="186" t="s">
        <v>1275</v>
      </c>
      <c r="DY385" s="138">
        <f>AK385*AN385*AM385*AL385/1000</f>
        <v>446.33753999999999</v>
      </c>
      <c r="DZ385" s="138">
        <f>AK385*AM385*AO385*AL385/1000</f>
        <v>523.96145999999999</v>
      </c>
      <c r="EA385" s="137"/>
      <c r="EB385" s="137"/>
      <c r="EC385" s="137"/>
      <c r="ED385" s="137"/>
      <c r="EE385" s="137"/>
      <c r="EF385" s="186" t="s">
        <v>1275</v>
      </c>
      <c r="EG385" s="137" t="s">
        <v>1023</v>
      </c>
      <c r="EH385" s="137" t="s">
        <v>1023</v>
      </c>
      <c r="EI385" s="137" t="s">
        <v>1023</v>
      </c>
      <c r="EJ385" s="137" t="s">
        <v>1023</v>
      </c>
      <c r="EK385" s="137" t="s">
        <v>1023</v>
      </c>
      <c r="EL385" s="137" t="s">
        <v>1023</v>
      </c>
      <c r="EM385" s="137" t="s">
        <v>1023</v>
      </c>
      <c r="EN385" s="137" t="s">
        <v>1023</v>
      </c>
      <c r="EO385" s="137" t="s">
        <v>1023</v>
      </c>
      <c r="EP385" s="137" t="s">
        <v>1023</v>
      </c>
      <c r="EQ385" s="137" t="s">
        <v>1023</v>
      </c>
      <c r="ER385" s="137" t="s">
        <v>1023</v>
      </c>
      <c r="ES385" s="137" t="s">
        <v>1023</v>
      </c>
      <c r="ET385" s="137" t="s">
        <v>1023</v>
      </c>
      <c r="EU385" s="137" t="s">
        <v>1023</v>
      </c>
      <c r="EV385" s="137" t="s">
        <v>1023</v>
      </c>
      <c r="EW385" s="137" t="s">
        <v>1023</v>
      </c>
      <c r="EX385" s="137" t="s">
        <v>1023</v>
      </c>
      <c r="EY385" s="137" t="s">
        <v>1023</v>
      </c>
      <c r="EZ385" s="137" t="s">
        <v>1023</v>
      </c>
      <c r="FA385" s="137" t="s">
        <v>1023</v>
      </c>
      <c r="FB385" s="186" t="s">
        <v>1275</v>
      </c>
      <c r="FC385" s="137"/>
      <c r="FD385" s="137"/>
      <c r="FE385" s="137"/>
      <c r="FF385" s="137"/>
      <c r="FG385" s="137"/>
      <c r="FH385" s="190"/>
      <c r="FI385" s="190"/>
      <c r="FJ385" s="382"/>
      <c r="FK385" s="327"/>
      <c r="FL385" s="327"/>
      <c r="FM385" s="327"/>
      <c r="FN385" s="327"/>
      <c r="FO385" s="327"/>
      <c r="FP385" s="327"/>
      <c r="FQ385" s="327"/>
      <c r="FR385" s="327"/>
      <c r="FS385" s="327"/>
      <c r="FT385" s="327"/>
      <c r="FU385" s="327"/>
      <c r="FV385" s="327"/>
      <c r="FW385" s="327"/>
      <c r="FX385" s="327"/>
      <c r="FY385" s="327"/>
      <c r="FZ385" s="327"/>
      <c r="GA385" s="327"/>
      <c r="GB385" s="327"/>
      <c r="GC385" s="327"/>
      <c r="GD385" s="327"/>
      <c r="GE385" s="327"/>
      <c r="GF385" s="327"/>
      <c r="GG385" s="327"/>
      <c r="GH385" s="327"/>
      <c r="GI385" s="327"/>
      <c r="GJ385" s="327"/>
      <c r="GK385" s="327"/>
      <c r="GL385" s="327"/>
      <c r="GM385" s="327"/>
      <c r="GN385" s="327"/>
      <c r="GO385" s="327"/>
      <c r="GP385" s="327"/>
      <c r="GQ385" s="327"/>
      <c r="GR385" s="327"/>
      <c r="GS385" s="327"/>
      <c r="GT385" s="327"/>
      <c r="GU385" s="327"/>
      <c r="GV385" s="327"/>
      <c r="GW385" s="327"/>
      <c r="GX385" s="327"/>
      <c r="GY385" s="327"/>
      <c r="GZ385" s="371" t="s">
        <v>529</v>
      </c>
      <c r="HA385" s="369" t="s">
        <v>1745</v>
      </c>
      <c r="HB385" s="356">
        <v>4.97</v>
      </c>
      <c r="HC385" s="356">
        <v>3.22</v>
      </c>
      <c r="HD385" s="356">
        <v>135.79</v>
      </c>
      <c r="HE385" s="356">
        <v>5.52</v>
      </c>
      <c r="HF385" s="356">
        <v>6.9300000000000006</v>
      </c>
      <c r="HG385" s="356">
        <v>599.16000000000008</v>
      </c>
      <c r="HH385" s="356">
        <v>11.07</v>
      </c>
      <c r="HI385" s="356">
        <v>12.75</v>
      </c>
      <c r="HJ385" s="356">
        <v>6.08</v>
      </c>
      <c r="HK385" s="356">
        <v>2.61</v>
      </c>
      <c r="HL385" s="356">
        <v>5.97</v>
      </c>
      <c r="HM385" s="356">
        <v>10.07</v>
      </c>
      <c r="HN385" s="357">
        <v>31.52</v>
      </c>
      <c r="HO385" s="5"/>
      <c r="HP385" s="17"/>
      <c r="HQ385" s="23"/>
      <c r="HR385" s="23"/>
      <c r="HS385" s="23"/>
      <c r="HT385" s="17"/>
      <c r="HU385" s="17"/>
      <c r="HV385" s="24"/>
      <c r="HW385" s="24"/>
      <c r="HX385" s="24"/>
      <c r="HY385" s="24"/>
      <c r="HZ385" s="24"/>
      <c r="IA385" s="24"/>
      <c r="IB385" s="24"/>
      <c r="IC385" s="24"/>
      <c r="ID385" s="24"/>
      <c r="IE385" s="24"/>
      <c r="IF385" s="24"/>
      <c r="IG385" s="24"/>
      <c r="IH385" s="24"/>
      <c r="II385" s="24"/>
      <c r="IJ385" s="24"/>
      <c r="IK385" s="24"/>
      <c r="IL385" s="24"/>
      <c r="IM385" s="24"/>
      <c r="IN385" s="25"/>
      <c r="IO385" s="25"/>
      <c r="IP385" s="294"/>
      <c r="IQ385" s="24"/>
      <c r="IR385" s="24"/>
      <c r="IS385" s="170"/>
      <c r="IT385" s="170"/>
      <c r="IU385"/>
      <c r="IV385" s="274"/>
      <c r="IW385" s="170"/>
      <c r="IX385" s="170"/>
      <c r="IY385"/>
      <c r="IZ385"/>
      <c r="JA385" s="170"/>
      <c r="JB385" s="170"/>
      <c r="JC385" s="170"/>
      <c r="JD385"/>
      <c r="JE385" s="170"/>
      <c r="JF385" s="276"/>
      <c r="JG385"/>
      <c r="JH385" s="170"/>
      <c r="JI385"/>
      <c r="JJ385" s="170"/>
      <c r="JK385"/>
      <c r="JL385"/>
      <c r="JM385" s="279"/>
      <c r="JN385"/>
      <c r="JO385"/>
      <c r="JP385"/>
      <c r="JQ385"/>
      <c r="JR385" s="170"/>
      <c r="JS385" s="170"/>
      <c r="JT385" s="170"/>
      <c r="JU385" s="282"/>
      <c r="JV385" s="170"/>
      <c r="JW385" s="170"/>
      <c r="JX385"/>
      <c r="JY385" s="170"/>
      <c r="JZ385" s="170"/>
      <c r="KA385" s="170"/>
      <c r="KB385" s="170"/>
      <c r="KC385" s="170"/>
      <c r="KD385" s="170"/>
      <c r="KE385"/>
    </row>
    <row r="386" spans="1:291" s="4" customFormat="1" x14ac:dyDescent="0.25">
      <c r="A386" s="311"/>
      <c r="B386" s="15" t="s">
        <v>1522</v>
      </c>
      <c r="C386" s="17" t="s">
        <v>523</v>
      </c>
      <c r="D386" s="26">
        <v>8908262979</v>
      </c>
      <c r="E386" s="88">
        <v>44628</v>
      </c>
      <c r="F386" s="27">
        <v>44847</v>
      </c>
      <c r="G386" s="94">
        <f>DATEDIF(E386, F386, "m")</f>
        <v>7</v>
      </c>
      <c r="H386" s="16">
        <v>1</v>
      </c>
      <c r="I386" s="377"/>
      <c r="J386" s="20" t="s">
        <v>316</v>
      </c>
      <c r="K386" s="100"/>
      <c r="L386" s="121"/>
      <c r="N386" s="19"/>
      <c r="O386" s="22"/>
      <c r="P386" s="16"/>
      <c r="Q386" s="11"/>
      <c r="R386" s="11"/>
      <c r="S386" s="11"/>
      <c r="T386" s="145"/>
      <c r="U386" s="130"/>
      <c r="V386" s="130"/>
      <c r="W386" s="130"/>
      <c r="X386" s="129"/>
      <c r="Y386" s="129"/>
      <c r="Z386" s="132"/>
      <c r="AA386" s="129"/>
      <c r="AB386" s="133"/>
      <c r="AC386" s="134"/>
      <c r="AD386" s="135"/>
      <c r="AE386" s="136"/>
      <c r="AF386" s="220"/>
      <c r="AG386" s="220"/>
      <c r="AH386" s="220"/>
      <c r="AI386" s="220"/>
      <c r="AJ386" s="220"/>
      <c r="AK386" s="220"/>
      <c r="AL386" s="133"/>
      <c r="AM386" s="137"/>
      <c r="AN386" s="137"/>
      <c r="AO386" s="137"/>
      <c r="AP386" s="137"/>
      <c r="AQ386" s="137"/>
      <c r="AR386" s="137"/>
      <c r="AS386" s="137"/>
      <c r="AT386" s="137"/>
      <c r="AU386" s="137"/>
      <c r="AV386" s="137"/>
      <c r="AW386" s="137"/>
      <c r="AX386" s="137"/>
      <c r="AY386" s="137"/>
      <c r="AZ386" s="137"/>
      <c r="BA386" s="137"/>
      <c r="BB386" s="137"/>
      <c r="BC386" s="137"/>
      <c r="BD386" s="137"/>
      <c r="BE386" s="137"/>
      <c r="BF386" s="137"/>
      <c r="BG386" s="137"/>
      <c r="BH386" s="138"/>
      <c r="BI386" s="137"/>
      <c r="BJ386" s="137"/>
      <c r="BK386" s="137"/>
      <c r="BL386" s="137"/>
      <c r="BM386" s="139"/>
      <c r="BN386" s="137"/>
      <c r="BO386" s="137"/>
      <c r="BP386" s="137"/>
      <c r="BQ386" s="137"/>
      <c r="BR386" s="138"/>
      <c r="BS386" s="138"/>
      <c r="BT386" s="137"/>
      <c r="BU386" s="137"/>
      <c r="BV386" s="137"/>
      <c r="BW386" s="138"/>
      <c r="BX386" s="137"/>
      <c r="BY386" s="137"/>
      <c r="BZ386" s="138"/>
      <c r="CA386" s="133"/>
      <c r="CB386" s="137"/>
      <c r="CC386" s="137"/>
      <c r="CD386" s="186"/>
      <c r="CE386" s="186"/>
      <c r="CF386" s="186"/>
      <c r="CG386" s="186"/>
      <c r="CH386" s="137"/>
      <c r="CI386" s="137"/>
      <c r="CJ386" s="137"/>
      <c r="CK386" s="138"/>
      <c r="CL386" s="137"/>
      <c r="CM386" s="137"/>
      <c r="CN386" s="186"/>
      <c r="CO386" s="137"/>
      <c r="CP386" s="137"/>
      <c r="CQ386" s="137"/>
      <c r="CR386" s="137"/>
      <c r="CS386" s="137"/>
      <c r="CT386" s="137"/>
      <c r="CU386" s="137"/>
      <c r="CV386" s="137"/>
      <c r="CW386" s="137"/>
      <c r="CX386" s="186"/>
      <c r="CY386" s="133"/>
      <c r="CZ386" s="137"/>
      <c r="DA386" s="137"/>
      <c r="DB386" s="186"/>
      <c r="DC386" s="139"/>
      <c r="DD386" s="138"/>
      <c r="DE386" s="137"/>
      <c r="DF386" s="137"/>
      <c r="DG386" s="137"/>
      <c r="DH386" s="137"/>
      <c r="DI386" s="137"/>
      <c r="DJ386" s="186"/>
      <c r="DK386" s="137"/>
      <c r="DL386" s="137"/>
      <c r="DM386" s="137"/>
      <c r="DN386" s="137"/>
      <c r="DO386" s="137"/>
      <c r="DP386" s="137"/>
      <c r="DQ386" s="138"/>
      <c r="DR386" s="133"/>
      <c r="DS386" s="186"/>
      <c r="DT386" s="138"/>
      <c r="DU386" s="133"/>
      <c r="DV386" s="133"/>
      <c r="DW386" s="138"/>
      <c r="DX386" s="186"/>
      <c r="DY386" s="138"/>
      <c r="DZ386" s="138"/>
      <c r="EA386" s="137"/>
      <c r="EB386" s="137"/>
      <c r="EC386" s="137"/>
      <c r="ED386" s="137"/>
      <c r="EE386" s="137"/>
      <c r="EF386" s="186"/>
      <c r="EG386" s="137"/>
      <c r="EH386" s="137"/>
      <c r="EI386" s="137"/>
      <c r="EJ386" s="137"/>
      <c r="EK386" s="137"/>
      <c r="EL386" s="137"/>
      <c r="EM386" s="137"/>
      <c r="EN386" s="137"/>
      <c r="EO386" s="137"/>
      <c r="EP386" s="137"/>
      <c r="EQ386" s="137"/>
      <c r="ER386" s="137"/>
      <c r="ES386" s="137"/>
      <c r="ET386" s="137"/>
      <c r="EU386" s="137"/>
      <c r="EV386" s="137"/>
      <c r="EW386" s="137"/>
      <c r="EX386" s="137"/>
      <c r="EY386" s="137"/>
      <c r="EZ386" s="137"/>
      <c r="FA386" s="137"/>
      <c r="FB386" s="186"/>
      <c r="FC386" s="137"/>
      <c r="FD386" s="137"/>
      <c r="FE386" s="137"/>
      <c r="FF386" s="137"/>
      <c r="FG386" s="137"/>
      <c r="FH386" s="190"/>
      <c r="FI386" s="190"/>
      <c r="FJ386" s="372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 s="5"/>
      <c r="HO386" s="5" t="s">
        <v>525</v>
      </c>
      <c r="HP386" s="121">
        <v>31</v>
      </c>
      <c r="HQ386" s="27">
        <v>44628</v>
      </c>
      <c r="HR386" s="27"/>
      <c r="HS386" s="27">
        <v>44847</v>
      </c>
      <c r="HT386" s="121">
        <v>6</v>
      </c>
      <c r="HU386" s="121">
        <v>1</v>
      </c>
      <c r="HV386" s="28">
        <v>0</v>
      </c>
      <c r="HW386" s="28">
        <v>0</v>
      </c>
      <c r="HX386" s="28">
        <v>0</v>
      </c>
      <c r="HY386" s="28">
        <v>1</v>
      </c>
      <c r="HZ386" s="28">
        <v>0</v>
      </c>
      <c r="IA386" s="28">
        <v>0</v>
      </c>
      <c r="IB386" s="28"/>
      <c r="IC386" s="28">
        <v>1</v>
      </c>
      <c r="ID386" s="28">
        <v>1</v>
      </c>
      <c r="IE386" s="25"/>
      <c r="IF386" s="28">
        <v>0</v>
      </c>
      <c r="IG386" s="29"/>
      <c r="IH386" s="25"/>
      <c r="II386" s="28">
        <v>1</v>
      </c>
      <c r="IJ386" s="25" t="s">
        <v>498</v>
      </c>
      <c r="IK386" s="25" t="s">
        <v>80</v>
      </c>
      <c r="IM386" s="25">
        <v>0</v>
      </c>
      <c r="IN386" s="28">
        <v>0</v>
      </c>
      <c r="IO386" s="25"/>
      <c r="IP386" s="294"/>
      <c r="IQ386" s="24"/>
      <c r="IR386" s="24"/>
      <c r="IS386" s="170"/>
      <c r="IT386" s="170"/>
      <c r="IU386"/>
      <c r="IV386" s="274"/>
      <c r="IW386" s="170"/>
      <c r="IX386" s="170"/>
      <c r="IY386"/>
      <c r="IZ386"/>
      <c r="JA386" s="170"/>
      <c r="JB386" s="170"/>
      <c r="JC386" s="170"/>
      <c r="JD386"/>
      <c r="JE386" s="170"/>
      <c r="JF386" s="276"/>
      <c r="JG386"/>
      <c r="JH386" s="170"/>
      <c r="JI386"/>
      <c r="JJ386" s="170"/>
      <c r="JK386"/>
      <c r="JL386"/>
      <c r="JM386" s="279"/>
      <c r="JN386"/>
      <c r="JO386"/>
      <c r="JP386"/>
      <c r="JQ386"/>
      <c r="JR386" s="170"/>
      <c r="JS386" s="170"/>
      <c r="JT386" s="170"/>
      <c r="JU386" s="282"/>
      <c r="JV386" s="170"/>
      <c r="JW386" s="170"/>
      <c r="JX386"/>
      <c r="JY386" s="170"/>
      <c r="JZ386" s="170"/>
      <c r="KA386" s="170"/>
      <c r="KB386" s="170"/>
      <c r="KC386" s="170"/>
      <c r="KD386" s="170"/>
      <c r="KE386"/>
    </row>
    <row r="387" spans="1:291" s="4" customFormat="1" x14ac:dyDescent="0.25">
      <c r="A387" s="311"/>
      <c r="B387" s="15" t="s">
        <v>1522</v>
      </c>
      <c r="C387" s="17" t="s">
        <v>523</v>
      </c>
      <c r="D387" s="26">
        <v>8908262979</v>
      </c>
      <c r="E387" s="88">
        <v>44628</v>
      </c>
      <c r="F387" s="27">
        <v>45006</v>
      </c>
      <c r="G387" s="94">
        <f>DATEDIF(E387, F387, "m")</f>
        <v>12</v>
      </c>
      <c r="H387" s="16">
        <v>1</v>
      </c>
      <c r="I387" s="377"/>
      <c r="J387" s="20" t="s">
        <v>316</v>
      </c>
      <c r="K387" s="100"/>
      <c r="L387" s="85"/>
      <c r="N387" s="19"/>
      <c r="O387" s="22"/>
      <c r="P387" s="16"/>
      <c r="Q387" s="11"/>
      <c r="R387" s="11"/>
      <c r="S387" s="11"/>
      <c r="T387" s="145"/>
      <c r="U387" s="130"/>
      <c r="V387" s="130"/>
      <c r="W387" s="130"/>
      <c r="X387" s="129"/>
      <c r="Y387" s="129"/>
      <c r="Z387" s="132"/>
      <c r="AA387" s="129"/>
      <c r="AB387" s="133"/>
      <c r="AC387" s="134"/>
      <c r="AD387" s="135"/>
      <c r="AE387" s="136"/>
      <c r="AF387" s="220"/>
      <c r="AG387" s="220"/>
      <c r="AH387" s="220"/>
      <c r="AI387" s="220"/>
      <c r="AJ387" s="220"/>
      <c r="AK387" s="220"/>
      <c r="AL387" s="133"/>
      <c r="AM387" s="137"/>
      <c r="AN387" s="137"/>
      <c r="AO387" s="137"/>
      <c r="AP387" s="137"/>
      <c r="AQ387" s="137"/>
      <c r="AR387" s="137"/>
      <c r="AS387" s="137"/>
      <c r="AT387" s="137"/>
      <c r="AU387" s="137"/>
      <c r="AV387" s="137"/>
      <c r="AW387" s="137"/>
      <c r="AX387" s="137"/>
      <c r="AY387" s="137"/>
      <c r="AZ387" s="137"/>
      <c r="BA387" s="137"/>
      <c r="BB387" s="137"/>
      <c r="BC387" s="137"/>
      <c r="BD387" s="137"/>
      <c r="BE387" s="137"/>
      <c r="BF387" s="137"/>
      <c r="BG387" s="137"/>
      <c r="BH387" s="138"/>
      <c r="BI387" s="137"/>
      <c r="BJ387" s="137"/>
      <c r="BK387" s="137"/>
      <c r="BL387" s="137"/>
      <c r="BM387" s="139"/>
      <c r="BN387" s="137"/>
      <c r="BO387" s="137"/>
      <c r="BP387" s="137"/>
      <c r="BQ387" s="137"/>
      <c r="BR387" s="138"/>
      <c r="BS387" s="138"/>
      <c r="BT387" s="137"/>
      <c r="BU387" s="137"/>
      <c r="BV387" s="137"/>
      <c r="BW387" s="138"/>
      <c r="BX387" s="137"/>
      <c r="BY387" s="137"/>
      <c r="BZ387" s="138"/>
      <c r="CA387" s="133"/>
      <c r="CB387" s="137"/>
      <c r="CC387" s="137"/>
      <c r="CD387" s="186"/>
      <c r="CE387" s="186"/>
      <c r="CF387" s="186"/>
      <c r="CG387" s="186"/>
      <c r="CH387" s="137"/>
      <c r="CI387" s="137"/>
      <c r="CJ387" s="137"/>
      <c r="CK387" s="138"/>
      <c r="CL387" s="137"/>
      <c r="CM387" s="137"/>
      <c r="CN387" s="186"/>
      <c r="CO387" s="137"/>
      <c r="CP387" s="137"/>
      <c r="CQ387" s="137"/>
      <c r="CR387" s="137"/>
      <c r="CS387" s="137"/>
      <c r="CT387" s="137"/>
      <c r="CU387" s="137"/>
      <c r="CV387" s="137"/>
      <c r="CW387" s="137"/>
      <c r="CX387" s="186"/>
      <c r="CY387" s="133"/>
      <c r="CZ387" s="137"/>
      <c r="DA387" s="137"/>
      <c r="DB387" s="186"/>
      <c r="DC387" s="139"/>
      <c r="DD387" s="138"/>
      <c r="DE387" s="137"/>
      <c r="DF387" s="137"/>
      <c r="DG387" s="137"/>
      <c r="DH387" s="137"/>
      <c r="DI387" s="137"/>
      <c r="DJ387" s="186"/>
      <c r="DK387" s="137"/>
      <c r="DL387" s="137"/>
      <c r="DM387" s="137"/>
      <c r="DN387" s="137"/>
      <c r="DO387" s="137"/>
      <c r="DP387" s="137"/>
      <c r="DQ387" s="138"/>
      <c r="DR387" s="133"/>
      <c r="DS387" s="186"/>
      <c r="DT387" s="138"/>
      <c r="DU387" s="133"/>
      <c r="DV387" s="133"/>
      <c r="DW387" s="138"/>
      <c r="DX387" s="186"/>
      <c r="DY387" s="138"/>
      <c r="DZ387" s="138"/>
      <c r="EA387" s="137"/>
      <c r="EB387" s="137"/>
      <c r="EC387" s="137"/>
      <c r="ED387" s="137"/>
      <c r="EE387" s="137"/>
      <c r="EF387" s="186"/>
      <c r="EG387" s="137"/>
      <c r="EH387" s="137"/>
      <c r="EI387" s="137"/>
      <c r="EJ387" s="137"/>
      <c r="EK387" s="137"/>
      <c r="EL387" s="137"/>
      <c r="EM387" s="137"/>
      <c r="EN387" s="137"/>
      <c r="EO387" s="137"/>
      <c r="EP387" s="137"/>
      <c r="EQ387" s="137"/>
      <c r="ER387" s="137"/>
      <c r="ES387" s="137"/>
      <c r="ET387" s="137"/>
      <c r="EU387" s="137"/>
      <c r="EV387" s="137"/>
      <c r="EW387" s="137"/>
      <c r="EX387" s="137"/>
      <c r="EY387" s="137"/>
      <c r="EZ387" s="137"/>
      <c r="FA387" s="137"/>
      <c r="FB387" s="186"/>
      <c r="FC387" s="137"/>
      <c r="FD387" s="137"/>
      <c r="FE387" s="137"/>
      <c r="FF387" s="137"/>
      <c r="FG387" s="137"/>
      <c r="FH387" s="190"/>
      <c r="FI387" s="190"/>
      <c r="FJ387" s="372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 s="5"/>
      <c r="HO387" s="5" t="s">
        <v>525</v>
      </c>
      <c r="HP387" s="121">
        <v>31</v>
      </c>
      <c r="HQ387" s="27">
        <v>44993</v>
      </c>
      <c r="HR387" s="27"/>
      <c r="HS387" s="27">
        <v>45006</v>
      </c>
      <c r="HT387" s="121">
        <v>12</v>
      </c>
      <c r="HU387" s="121">
        <v>1</v>
      </c>
      <c r="HV387" s="28">
        <v>0</v>
      </c>
      <c r="HW387" s="28">
        <v>0</v>
      </c>
      <c r="HX387" s="28">
        <v>1</v>
      </c>
      <c r="HY387" s="28">
        <v>0</v>
      </c>
      <c r="HZ387" s="28">
        <v>0</v>
      </c>
      <c r="IA387" s="28">
        <v>0</v>
      </c>
      <c r="IB387" s="28">
        <v>0</v>
      </c>
      <c r="IC387" s="28">
        <v>0</v>
      </c>
      <c r="ID387" s="28">
        <v>0</v>
      </c>
      <c r="IE387" s="25"/>
      <c r="IF387" s="28">
        <v>0</v>
      </c>
      <c r="IG387" s="29"/>
      <c r="IH387" s="25"/>
      <c r="II387" s="28" t="s">
        <v>260</v>
      </c>
      <c r="IJ387" s="25" t="s">
        <v>261</v>
      </c>
      <c r="IK387" s="25"/>
      <c r="IL387" s="25"/>
      <c r="IM387" s="25">
        <v>0</v>
      </c>
      <c r="IN387" s="28">
        <v>0</v>
      </c>
      <c r="IO387" s="25" t="s">
        <v>207</v>
      </c>
      <c r="IP387" s="294"/>
      <c r="IQ387" s="24"/>
      <c r="IR387" s="24"/>
      <c r="IS387" s="170"/>
      <c r="IT387" s="170"/>
      <c r="IU387"/>
      <c r="IV387" s="274"/>
      <c r="IW387" s="170"/>
      <c r="IX387" s="170"/>
      <c r="IY387"/>
      <c r="IZ387"/>
      <c r="JA387" s="170"/>
      <c r="JB387" s="170"/>
      <c r="JC387" s="170"/>
      <c r="JD387"/>
      <c r="JE387" s="170"/>
      <c r="JF387" s="276"/>
      <c r="JG387"/>
      <c r="JH387" s="170"/>
      <c r="JI387"/>
      <c r="JJ387" s="170"/>
      <c r="JK387"/>
      <c r="JL387"/>
      <c r="JM387" s="279"/>
      <c r="JN387"/>
      <c r="JO387"/>
      <c r="JP387"/>
      <c r="JQ387"/>
      <c r="JR387" s="170"/>
      <c r="JS387" s="170"/>
      <c r="JT387" s="170"/>
      <c r="JU387" s="282"/>
      <c r="JV387" s="170"/>
      <c r="JW387" s="170"/>
      <c r="JX387"/>
      <c r="JY387" s="170"/>
      <c r="JZ387" s="170"/>
      <c r="KA387" s="170"/>
      <c r="KB387" s="170"/>
      <c r="KC387" s="170"/>
      <c r="KD387" s="170"/>
      <c r="KE387"/>
    </row>
    <row r="388" spans="1:291" s="4" customFormat="1" x14ac:dyDescent="0.25">
      <c r="A388" s="311"/>
      <c r="B388" s="15"/>
      <c r="C388" s="17"/>
      <c r="D388" s="26"/>
      <c r="E388" s="90"/>
      <c r="F388" s="27"/>
      <c r="G388" s="94"/>
      <c r="H388" s="16"/>
      <c r="I388" s="377"/>
      <c r="J388" s="20"/>
      <c r="K388" s="100"/>
      <c r="L388" s="85"/>
      <c r="N388" s="19"/>
      <c r="O388" s="22"/>
      <c r="P388" s="16"/>
      <c r="Q388" s="11"/>
      <c r="R388" s="11"/>
      <c r="S388" s="11"/>
      <c r="T388" s="145"/>
      <c r="U388" s="130"/>
      <c r="V388" s="130"/>
      <c r="W388" s="130"/>
      <c r="X388" s="129"/>
      <c r="Y388" s="129"/>
      <c r="Z388" s="132"/>
      <c r="AA388" s="129"/>
      <c r="AB388" s="133"/>
      <c r="AC388" s="134"/>
      <c r="AD388" s="135"/>
      <c r="AE388" s="136"/>
      <c r="AF388" s="133"/>
      <c r="AG388" s="133"/>
      <c r="AH388" s="133"/>
      <c r="AI388" s="133"/>
      <c r="AJ388" s="133"/>
      <c r="AK388" s="133"/>
      <c r="AL388" s="133"/>
      <c r="AM388" s="137"/>
      <c r="AN388" s="137"/>
      <c r="AO388" s="137"/>
      <c r="AP388" s="137"/>
      <c r="AQ388" s="137"/>
      <c r="AR388" s="137"/>
      <c r="AS388" s="137"/>
      <c r="AT388" s="137"/>
      <c r="AU388" s="137"/>
      <c r="AV388" s="137"/>
      <c r="AW388" s="137"/>
      <c r="AX388" s="137"/>
      <c r="AY388" s="137"/>
      <c r="AZ388" s="137"/>
      <c r="BA388" s="137"/>
      <c r="BB388" s="137"/>
      <c r="BC388" s="137"/>
      <c r="BD388" s="137"/>
      <c r="BE388" s="137"/>
      <c r="BF388" s="137"/>
      <c r="BG388" s="137"/>
      <c r="BH388" s="138"/>
      <c r="BI388" s="137"/>
      <c r="BJ388" s="137"/>
      <c r="BK388" s="137"/>
      <c r="BL388" s="137"/>
      <c r="BM388" s="139"/>
      <c r="BN388" s="137"/>
      <c r="BO388" s="137"/>
      <c r="BP388" s="137"/>
      <c r="BQ388" s="137"/>
      <c r="BR388" s="138"/>
      <c r="BS388" s="138"/>
      <c r="BT388" s="137"/>
      <c r="BU388" s="137"/>
      <c r="BV388" s="137"/>
      <c r="BW388" s="138"/>
      <c r="BX388" s="137"/>
      <c r="BY388" s="137"/>
      <c r="BZ388" s="138"/>
      <c r="CA388" s="133"/>
      <c r="CB388" s="137"/>
      <c r="CC388" s="137"/>
      <c r="CD388" s="186"/>
      <c r="CE388" s="186"/>
      <c r="CF388" s="186"/>
      <c r="CG388" s="186"/>
      <c r="CH388" s="137"/>
      <c r="CI388" s="137"/>
      <c r="CJ388" s="137"/>
      <c r="CK388" s="138"/>
      <c r="CL388" s="137"/>
      <c r="CM388" s="137"/>
      <c r="CN388" s="186"/>
      <c r="CO388" s="137"/>
      <c r="CP388" s="137"/>
      <c r="CQ388" s="137"/>
      <c r="CR388" s="137"/>
      <c r="CS388" s="137"/>
      <c r="CT388" s="137"/>
      <c r="CU388" s="137"/>
      <c r="CV388" s="137"/>
      <c r="CW388" s="137"/>
      <c r="CX388" s="186"/>
      <c r="CY388" s="133"/>
      <c r="CZ388" s="137"/>
      <c r="DA388" s="137"/>
      <c r="DB388" s="186"/>
      <c r="DC388" s="139"/>
      <c r="DD388" s="138"/>
      <c r="DE388" s="137"/>
      <c r="DF388" s="137"/>
      <c r="DG388" s="137"/>
      <c r="DH388" s="137"/>
      <c r="DI388" s="137"/>
      <c r="DJ388" s="186"/>
      <c r="DK388" s="137"/>
      <c r="DL388" s="137"/>
      <c r="DM388" s="137"/>
      <c r="DN388" s="137"/>
      <c r="DO388" s="137"/>
      <c r="DP388" s="137"/>
      <c r="DQ388" s="138"/>
      <c r="DR388" s="133"/>
      <c r="DS388" s="186"/>
      <c r="DT388" s="138"/>
      <c r="DU388" s="133"/>
      <c r="DV388" s="133"/>
      <c r="DW388" s="138"/>
      <c r="DX388" s="186"/>
      <c r="DY388" s="138"/>
      <c r="DZ388" s="138"/>
      <c r="EA388" s="137"/>
      <c r="EB388" s="137"/>
      <c r="EC388" s="137"/>
      <c r="ED388" s="137"/>
      <c r="EE388" s="137"/>
      <c r="EF388" s="186"/>
      <c r="EG388" s="137"/>
      <c r="EH388" s="137"/>
      <c r="EI388" s="137"/>
      <c r="EJ388" s="137"/>
      <c r="EK388" s="137"/>
      <c r="EL388" s="137"/>
      <c r="EM388" s="137"/>
      <c r="EN388" s="137"/>
      <c r="EO388" s="137"/>
      <c r="EP388" s="137"/>
      <c r="EQ388" s="137"/>
      <c r="ER388" s="137"/>
      <c r="ES388" s="137"/>
      <c r="ET388" s="137"/>
      <c r="EU388" s="137"/>
      <c r="EV388" s="137"/>
      <c r="EW388" s="137"/>
      <c r="EX388" s="137"/>
      <c r="EY388" s="137"/>
      <c r="EZ388" s="137"/>
      <c r="FA388" s="137"/>
      <c r="FB388" s="186"/>
      <c r="FC388" s="137"/>
      <c r="FD388" s="137"/>
      <c r="FE388" s="137"/>
      <c r="FF388" s="137"/>
      <c r="FG388" s="137"/>
      <c r="FH388" s="190"/>
      <c r="FI388" s="190"/>
      <c r="FJ388" s="372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 s="5"/>
      <c r="HO388" s="5"/>
      <c r="HP388" s="121"/>
      <c r="HQ388" s="27"/>
      <c r="HR388" s="27"/>
      <c r="HS388" s="27"/>
      <c r="HT388" s="121"/>
      <c r="HU388" s="121"/>
      <c r="HV388" s="28"/>
      <c r="HW388" s="28"/>
      <c r="HX388" s="28"/>
      <c r="HY388" s="28"/>
      <c r="HZ388" s="28"/>
      <c r="IA388" s="28"/>
      <c r="IB388" s="28"/>
      <c r="IC388" s="28"/>
      <c r="ID388" s="28"/>
      <c r="IE388" s="25"/>
      <c r="IF388" s="28"/>
      <c r="IG388" s="29"/>
      <c r="IH388" s="25"/>
      <c r="II388" s="28"/>
      <c r="IJ388" s="25"/>
      <c r="IK388" s="25"/>
      <c r="IL388" s="25"/>
      <c r="IM388" s="25"/>
      <c r="IN388" s="28"/>
      <c r="IO388" s="25"/>
      <c r="IP388" s="294"/>
      <c r="IQ388" s="24"/>
      <c r="IR388" s="24"/>
      <c r="IS388" s="170"/>
      <c r="IT388" s="170"/>
      <c r="IU388"/>
      <c r="IV388" s="274"/>
      <c r="IW388" s="170"/>
      <c r="IX388" s="170"/>
      <c r="IY388"/>
      <c r="IZ388"/>
      <c r="JA388" s="170"/>
      <c r="JB388" s="170"/>
      <c r="JC388" s="170"/>
      <c r="JD388"/>
      <c r="JE388" s="170"/>
      <c r="JF388" s="276"/>
      <c r="JG388"/>
      <c r="JH388" s="170"/>
      <c r="JI388"/>
      <c r="JJ388" s="170"/>
      <c r="JK388"/>
      <c r="JL388"/>
      <c r="JM388" s="279"/>
      <c r="JN388"/>
      <c r="JO388"/>
      <c r="JP388"/>
      <c r="JQ388"/>
      <c r="JR388" s="170"/>
      <c r="JS388" s="170"/>
      <c r="JT388" s="170"/>
      <c r="JU388" s="282"/>
      <c r="JV388" s="170"/>
      <c r="JW388" s="170"/>
      <c r="JX388"/>
      <c r="JY388" s="170"/>
      <c r="JZ388" s="170"/>
      <c r="KA388" s="170"/>
      <c r="KB388" s="170"/>
      <c r="KC388" s="170"/>
      <c r="KD388" s="170"/>
      <c r="KE388"/>
    </row>
    <row r="389" spans="1:291" s="4" customFormat="1" x14ac:dyDescent="0.25">
      <c r="A389" s="311"/>
      <c r="B389" s="15" t="s">
        <v>1524</v>
      </c>
      <c r="C389" s="17" t="s">
        <v>530</v>
      </c>
      <c r="D389" s="26" t="s">
        <v>531</v>
      </c>
      <c r="E389" s="88">
        <v>44466</v>
      </c>
      <c r="F389" s="27">
        <v>44651</v>
      </c>
      <c r="G389" s="94">
        <f>DATEDIF(E389, F389, "m")</f>
        <v>6</v>
      </c>
      <c r="H389" s="16">
        <v>1</v>
      </c>
      <c r="I389" s="377">
        <v>0</v>
      </c>
      <c r="J389" s="20">
        <v>44651</v>
      </c>
      <c r="K389" s="100">
        <f t="shared" ref="K389:K397" si="27">DATEDIF(E389, J389, "m")</f>
        <v>6</v>
      </c>
      <c r="L389" s="121">
        <v>1</v>
      </c>
      <c r="M389" s="4" t="s">
        <v>532</v>
      </c>
      <c r="N389" s="19" t="s">
        <v>225</v>
      </c>
      <c r="O389" s="22">
        <v>2</v>
      </c>
      <c r="P389" s="16">
        <v>3</v>
      </c>
      <c r="Q389" s="11"/>
      <c r="R389" s="11"/>
      <c r="S389" s="11"/>
      <c r="T389" s="145">
        <v>17152</v>
      </c>
      <c r="U389" s="130" t="s">
        <v>1082</v>
      </c>
      <c r="V389" s="130" t="s">
        <v>1082</v>
      </c>
      <c r="W389" s="130" t="s">
        <v>1083</v>
      </c>
      <c r="X389" s="131">
        <v>5506282353</v>
      </c>
      <c r="Y389" s="129">
        <f ca="1">ROUNDDOWN(YEARFRAC(DATE(IF(VALUE(LEFT(X389,2))&lt;VALUE(RIGHT(YEAR(TODAY()),2)),"20","19")&amp;LEFT(X389,2),IF(VALUE(MID(X389,3,1))&gt;4,MID(X389,3,2)-50,MID(X389,3,2)),MID(X389,5,2)),Z389,1),0)</f>
        <v>66</v>
      </c>
      <c r="Z389" s="132">
        <v>44651</v>
      </c>
      <c r="AA389" s="129" t="e">
        <f>COUNTIFS(#REF!,X389)</f>
        <v>#REF!</v>
      </c>
      <c r="AB389" s="133">
        <f>DATEDIF(_xlfn.MINIFS(Z:Z,X:X,X389), Z389,  "m")</f>
        <v>0</v>
      </c>
      <c r="AC389" s="134" t="s">
        <v>53</v>
      </c>
      <c r="AD389" s="135" t="s">
        <v>1022</v>
      </c>
      <c r="AE389" s="203" t="s">
        <v>1344</v>
      </c>
      <c r="AF389" s="185">
        <v>32.5</v>
      </c>
      <c r="AG389" s="185">
        <v>4.5999999999999996</v>
      </c>
      <c r="AH389" s="185">
        <v>62.4</v>
      </c>
      <c r="AI389" s="185">
        <v>0.3</v>
      </c>
      <c r="AJ389" s="185">
        <v>0.2</v>
      </c>
      <c r="AK389" s="185">
        <v>6.55</v>
      </c>
      <c r="AL389" s="133">
        <v>20.7</v>
      </c>
      <c r="AM389" s="137">
        <v>73.8</v>
      </c>
      <c r="AN389" s="137">
        <v>76.2</v>
      </c>
      <c r="AO389" s="137">
        <v>23.8</v>
      </c>
      <c r="AP389" s="137">
        <f>AN389/AO389</f>
        <v>3.2016806722689077</v>
      </c>
      <c r="AQ389" s="137">
        <v>1.47</v>
      </c>
      <c r="AR389" s="137">
        <v>1.36</v>
      </c>
      <c r="AS389" s="137">
        <v>2.66</v>
      </c>
      <c r="AT389" s="137">
        <v>10.9</v>
      </c>
      <c r="AU389" s="137">
        <v>16</v>
      </c>
      <c r="AV389" s="137">
        <v>11.6</v>
      </c>
      <c r="AW389" s="137">
        <v>51.3</v>
      </c>
      <c r="AX389" s="137">
        <v>24.1</v>
      </c>
      <c r="AY389" s="137">
        <v>17.600000000000001</v>
      </c>
      <c r="AZ389" s="137">
        <v>7</v>
      </c>
      <c r="BA389" s="137">
        <v>19.5</v>
      </c>
      <c r="BB389" s="137">
        <v>12.7</v>
      </c>
      <c r="BC389" s="137">
        <v>34.6</v>
      </c>
      <c r="BD389" s="137">
        <v>0.85</v>
      </c>
      <c r="BE389" s="137">
        <v>16.8</v>
      </c>
      <c r="BF389" s="137">
        <f>DL389+DN389</f>
        <v>30.9</v>
      </c>
      <c r="BG389" s="137">
        <v>15.4</v>
      </c>
      <c r="BH389" s="138">
        <v>2709</v>
      </c>
      <c r="BI389" s="137">
        <v>6.9</v>
      </c>
      <c r="BJ389" s="137">
        <v>7.3</v>
      </c>
      <c r="BK389" s="137">
        <v>25.4</v>
      </c>
      <c r="BL389" s="137">
        <v>67.7</v>
      </c>
      <c r="BM389" s="139">
        <v>0</v>
      </c>
      <c r="BN389" s="137">
        <v>4.3</v>
      </c>
      <c r="BO389" s="137">
        <v>87.61</v>
      </c>
      <c r="BP389" s="137">
        <v>7.69</v>
      </c>
      <c r="BQ389" s="137">
        <v>4.6900000000000004</v>
      </c>
      <c r="BR389" s="138">
        <v>4922</v>
      </c>
      <c r="BS389" s="138">
        <f>CY389/9</f>
        <v>1777.7777777777778</v>
      </c>
      <c r="BT389" s="137">
        <v>41.7</v>
      </c>
      <c r="BU389" s="137">
        <v>10.6</v>
      </c>
      <c r="BV389" s="137">
        <v>74.400000000000006</v>
      </c>
      <c r="BW389" s="138">
        <v>3965</v>
      </c>
      <c r="BX389" s="137">
        <v>11.9</v>
      </c>
      <c r="BY389" s="137">
        <v>97.1</v>
      </c>
      <c r="BZ389" s="138">
        <v>1886</v>
      </c>
      <c r="CA389" s="138">
        <v>7703</v>
      </c>
      <c r="CB389" s="137">
        <v>0.45</v>
      </c>
      <c r="CC389" s="137">
        <v>0.18</v>
      </c>
      <c r="CD389" s="186" t="s">
        <v>1275</v>
      </c>
      <c r="CE389" s="186">
        <f>AL389+BN389+BV389+CC389+CB389</f>
        <v>100.03000000000002</v>
      </c>
      <c r="CF389" s="186" t="s">
        <v>1275</v>
      </c>
      <c r="CG389" s="186">
        <f>AM389+BI389+BE389+(DC389*100/AL389)+(CC389*100/AL389)</f>
        <v>98.369565217391298</v>
      </c>
      <c r="CH389" s="137">
        <v>1.85</v>
      </c>
      <c r="CI389" s="137">
        <f>CH389*100/AM389</f>
        <v>2.5067750677506777</v>
      </c>
      <c r="CJ389" s="137">
        <v>16.3</v>
      </c>
      <c r="CK389" s="138">
        <f>CJ389*BI389*AL389*AK389/1000</f>
        <v>15.249244950000001</v>
      </c>
      <c r="CL389" s="137">
        <v>5.41</v>
      </c>
      <c r="CM389" s="137">
        <v>31.7</v>
      </c>
      <c r="CN389" s="186" t="s">
        <v>1275</v>
      </c>
      <c r="CO389" s="137">
        <v>0.45</v>
      </c>
      <c r="CP389" s="137">
        <v>5.07</v>
      </c>
      <c r="CQ389" s="137">
        <v>18.5</v>
      </c>
      <c r="CR389" s="137">
        <v>59.4</v>
      </c>
      <c r="CS389" s="137">
        <v>7.93</v>
      </c>
      <c r="CT389" s="137">
        <v>14.1</v>
      </c>
      <c r="CU389" s="137">
        <v>43.1</v>
      </c>
      <c r="CV389" s="137">
        <v>1.9</v>
      </c>
      <c r="CW389" s="137"/>
      <c r="CX389" s="186" t="s">
        <v>1275</v>
      </c>
      <c r="CY389" s="133">
        <v>16000</v>
      </c>
      <c r="CZ389" s="137">
        <v>4.51</v>
      </c>
      <c r="DA389" s="137">
        <v>24.7</v>
      </c>
      <c r="DB389" s="186" t="s">
        <v>1275</v>
      </c>
      <c r="DC389" s="139">
        <v>0</v>
      </c>
      <c r="DD389" s="138">
        <v>4534</v>
      </c>
      <c r="DE389" s="137">
        <v>4.17</v>
      </c>
      <c r="DF389" s="137">
        <v>30.7</v>
      </c>
      <c r="DG389" s="137">
        <v>0.68</v>
      </c>
      <c r="DH389" s="137">
        <f>DG389-CC389</f>
        <v>0.5</v>
      </c>
      <c r="DI389" s="137">
        <v>72.599999999999994</v>
      </c>
      <c r="DJ389" s="186" t="s">
        <v>1275</v>
      </c>
      <c r="DK389" s="137">
        <v>0</v>
      </c>
      <c r="DL389" s="137">
        <v>30.9</v>
      </c>
      <c r="DM389" s="137">
        <v>69.099999999999994</v>
      </c>
      <c r="DN389" s="137">
        <v>0</v>
      </c>
      <c r="DO389" s="137">
        <v>27.1</v>
      </c>
      <c r="DP389" s="137">
        <v>99.8</v>
      </c>
      <c r="DQ389" s="138">
        <v>1296.3</v>
      </c>
      <c r="DR389" s="133"/>
      <c r="DS389" s="186" t="s">
        <v>1275</v>
      </c>
      <c r="DT389" s="133">
        <f>DU389*2</f>
        <v>10304</v>
      </c>
      <c r="DU389" s="138">
        <v>5152</v>
      </c>
      <c r="DV389" s="138">
        <v>776</v>
      </c>
      <c r="DW389" s="138">
        <v>959</v>
      </c>
      <c r="DX389" s="186" t="s">
        <v>1275</v>
      </c>
      <c r="DY389" s="138">
        <f>AK389*AN389*AM389*AL389/1000</f>
        <v>762.47038259999999</v>
      </c>
      <c r="DZ389" s="138">
        <f>AK389*AM389*AO389*AL389/1000</f>
        <v>238.14691740000001</v>
      </c>
      <c r="EA389" s="137"/>
      <c r="EB389" s="137"/>
      <c r="EC389" s="137"/>
      <c r="ED389" s="137"/>
      <c r="EE389" s="137"/>
      <c r="EF389" s="186" t="s">
        <v>1275</v>
      </c>
      <c r="EG389" s="137" t="s">
        <v>1023</v>
      </c>
      <c r="EH389" s="137" t="s">
        <v>1023</v>
      </c>
      <c r="EI389" s="137" t="s">
        <v>1023</v>
      </c>
      <c r="EJ389" s="137" t="s">
        <v>1023</v>
      </c>
      <c r="EK389" s="137" t="s">
        <v>1023</v>
      </c>
      <c r="EL389" s="137" t="s">
        <v>1023</v>
      </c>
      <c r="EM389" s="137" t="s">
        <v>1023</v>
      </c>
      <c r="EN389" s="137" t="s">
        <v>1023</v>
      </c>
      <c r="EO389" s="137" t="s">
        <v>1023</v>
      </c>
      <c r="EP389" s="137" t="s">
        <v>1023</v>
      </c>
      <c r="EQ389" s="137" t="s">
        <v>1023</v>
      </c>
      <c r="ER389" s="137" t="s">
        <v>1023</v>
      </c>
      <c r="ES389" s="137" t="s">
        <v>1023</v>
      </c>
      <c r="ET389" s="137" t="s">
        <v>1023</v>
      </c>
      <c r="EU389" s="137" t="s">
        <v>1023</v>
      </c>
      <c r="EV389" s="137" t="s">
        <v>1023</v>
      </c>
      <c r="EW389" s="137" t="s">
        <v>1023</v>
      </c>
      <c r="EX389" s="137" t="s">
        <v>1023</v>
      </c>
      <c r="EY389" s="137" t="s">
        <v>1023</v>
      </c>
      <c r="EZ389" s="137" t="s">
        <v>1023</v>
      </c>
      <c r="FA389" s="137" t="s">
        <v>1023</v>
      </c>
      <c r="FB389" s="186" t="s">
        <v>1275</v>
      </c>
      <c r="FC389" s="137"/>
      <c r="FD389" s="137"/>
      <c r="FE389" s="137"/>
      <c r="FF389" s="137"/>
      <c r="FG389" s="137"/>
      <c r="FH389" s="190"/>
      <c r="FI389" s="190"/>
      <c r="FJ389" s="372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 s="371" t="s">
        <v>532</v>
      </c>
      <c r="HA389" s="369" t="s">
        <v>1746</v>
      </c>
      <c r="HB389" s="358">
        <v>0.17</v>
      </c>
      <c r="HC389" s="356">
        <v>1.08</v>
      </c>
      <c r="HD389" s="356">
        <v>82.01</v>
      </c>
      <c r="HE389" s="356">
        <v>3.94</v>
      </c>
      <c r="HF389" s="356">
        <v>7.66</v>
      </c>
      <c r="HG389" s="356">
        <v>462.39000000000004</v>
      </c>
      <c r="HH389" s="358">
        <v>0</v>
      </c>
      <c r="HI389" s="358">
        <v>0.74</v>
      </c>
      <c r="HJ389" s="356">
        <v>9.5399999999999991</v>
      </c>
      <c r="HK389" s="356">
        <v>1.76</v>
      </c>
      <c r="HL389" s="358">
        <v>1.01</v>
      </c>
      <c r="HM389" s="356">
        <v>3.33</v>
      </c>
      <c r="HN389" s="357">
        <v>19.670000000000002</v>
      </c>
      <c r="HO389" s="5" t="s">
        <v>533</v>
      </c>
      <c r="HP389" s="121">
        <v>65</v>
      </c>
      <c r="HQ389" s="27">
        <v>44466</v>
      </c>
      <c r="HR389" s="27"/>
      <c r="HS389" s="27">
        <v>44651</v>
      </c>
      <c r="HT389" s="121">
        <v>6</v>
      </c>
      <c r="HU389" s="121">
        <v>1</v>
      </c>
      <c r="HV389" s="28">
        <v>0</v>
      </c>
      <c r="HW389" s="28">
        <v>0</v>
      </c>
      <c r="HX389" s="28">
        <v>0</v>
      </c>
      <c r="HY389" s="28">
        <v>1</v>
      </c>
      <c r="HZ389" s="28">
        <v>0</v>
      </c>
      <c r="IA389" s="28">
        <v>0</v>
      </c>
      <c r="IB389" s="28"/>
      <c r="IC389" s="28">
        <v>0</v>
      </c>
      <c r="ID389" s="28">
        <v>0</v>
      </c>
      <c r="IE389" s="25" t="s">
        <v>69</v>
      </c>
      <c r="IF389" s="28">
        <v>0</v>
      </c>
      <c r="IG389" s="29"/>
      <c r="IH389" s="25"/>
      <c r="II389" s="28">
        <v>0</v>
      </c>
      <c r="IJ389" s="25" t="s">
        <v>63</v>
      </c>
      <c r="IK389" s="25"/>
      <c r="IL389" s="25"/>
      <c r="IM389" s="25">
        <v>0</v>
      </c>
      <c r="IN389" s="28">
        <v>0</v>
      </c>
      <c r="IO389" s="25"/>
      <c r="IP389" s="294" t="s">
        <v>1524</v>
      </c>
      <c r="IQ389" s="24" t="s">
        <v>1082</v>
      </c>
      <c r="IR389" s="24" t="s">
        <v>1083</v>
      </c>
      <c r="IS389" s="170" t="s">
        <v>55</v>
      </c>
      <c r="IT389" s="170">
        <v>1</v>
      </c>
      <c r="IU389"/>
      <c r="IV389" s="274">
        <v>44466</v>
      </c>
      <c r="IW389" s="170">
        <v>1955</v>
      </c>
      <c r="IX389" s="170">
        <v>2021</v>
      </c>
      <c r="IY389"/>
      <c r="IZ389"/>
      <c r="JA389" s="170">
        <v>65</v>
      </c>
      <c r="JB389" s="170"/>
      <c r="JC389" s="170" t="s">
        <v>1407</v>
      </c>
      <c r="JD389"/>
      <c r="JE389" s="170">
        <v>1</v>
      </c>
      <c r="JF389" s="276" t="s">
        <v>405</v>
      </c>
      <c r="JG389"/>
      <c r="JH389" s="170">
        <v>1</v>
      </c>
      <c r="JI389"/>
      <c r="JJ389"/>
      <c r="JK389"/>
      <c r="JL389"/>
      <c r="JM389" s="279"/>
      <c r="JN389" t="s">
        <v>1411</v>
      </c>
      <c r="JO389" t="s">
        <v>1411</v>
      </c>
      <c r="JP389" t="s">
        <v>1412</v>
      </c>
      <c r="JQ389" t="s">
        <v>1415</v>
      </c>
      <c r="JR389" s="170">
        <v>0</v>
      </c>
      <c r="JS389" s="170">
        <v>1</v>
      </c>
      <c r="JT389" s="170">
        <v>0</v>
      </c>
      <c r="JU389" s="170">
        <v>1</v>
      </c>
      <c r="JV389" s="170">
        <v>0</v>
      </c>
      <c r="JW389" s="170">
        <v>0</v>
      </c>
      <c r="JX389"/>
      <c r="JY389" s="170">
        <v>0</v>
      </c>
      <c r="JZ389" s="170">
        <v>0</v>
      </c>
      <c r="KA389" s="170">
        <v>0</v>
      </c>
      <c r="KB389" s="170">
        <v>0</v>
      </c>
      <c r="KC389" s="170">
        <v>0</v>
      </c>
      <c r="KD389" s="170"/>
      <c r="KE389"/>
    </row>
    <row r="390" spans="1:291" s="4" customFormat="1" x14ac:dyDescent="0.25">
      <c r="A390" s="311"/>
      <c r="B390" s="15" t="s">
        <v>1524</v>
      </c>
      <c r="C390" s="17" t="s">
        <v>530</v>
      </c>
      <c r="D390" s="26" t="s">
        <v>531</v>
      </c>
      <c r="E390" s="88">
        <v>44466</v>
      </c>
      <c r="F390" s="23"/>
      <c r="G390" s="94"/>
      <c r="H390" s="51"/>
      <c r="I390" s="377">
        <v>0</v>
      </c>
      <c r="J390" s="20">
        <v>44651</v>
      </c>
      <c r="K390" s="100">
        <f t="shared" si="27"/>
        <v>6</v>
      </c>
      <c r="L390" s="121">
        <v>2</v>
      </c>
      <c r="M390" s="4" t="s">
        <v>534</v>
      </c>
      <c r="N390" s="19"/>
      <c r="O390" s="22"/>
      <c r="P390" s="16"/>
      <c r="Q390" s="11"/>
      <c r="R390" s="11"/>
      <c r="S390" s="11">
        <v>10</v>
      </c>
      <c r="T390" s="145"/>
      <c r="U390" s="130"/>
      <c r="V390" s="130"/>
      <c r="W390" s="130"/>
      <c r="X390" s="131"/>
      <c r="Y390" s="129"/>
      <c r="Z390" s="132"/>
      <c r="AA390" s="129"/>
      <c r="AB390" s="133"/>
      <c r="AC390" s="134"/>
      <c r="AD390" s="135"/>
      <c r="AE390" s="203"/>
      <c r="AF390" s="220"/>
      <c r="AG390" s="220"/>
      <c r="AH390" s="220"/>
      <c r="AI390" s="220"/>
      <c r="AJ390" s="220"/>
      <c r="AK390" s="220"/>
      <c r="AL390" s="133"/>
      <c r="AM390" s="137"/>
      <c r="AN390" s="137"/>
      <c r="AO390" s="137"/>
      <c r="AP390" s="137"/>
      <c r="AQ390" s="137"/>
      <c r="AR390" s="137"/>
      <c r="AS390" s="137"/>
      <c r="AT390" s="137"/>
      <c r="AU390" s="137"/>
      <c r="AV390" s="137"/>
      <c r="AW390" s="137"/>
      <c r="AX390" s="137"/>
      <c r="AY390" s="137"/>
      <c r="AZ390" s="137"/>
      <c r="BA390" s="137"/>
      <c r="BB390" s="137"/>
      <c r="BC390" s="137"/>
      <c r="BD390" s="137"/>
      <c r="BE390" s="137"/>
      <c r="BF390" s="137"/>
      <c r="BG390" s="137"/>
      <c r="BH390" s="138"/>
      <c r="BI390" s="137"/>
      <c r="BJ390" s="137"/>
      <c r="BK390" s="137"/>
      <c r="BL390" s="137"/>
      <c r="BM390" s="139"/>
      <c r="BN390" s="137"/>
      <c r="BO390" s="137"/>
      <c r="BP390" s="137"/>
      <c r="BQ390" s="137"/>
      <c r="BR390" s="138"/>
      <c r="BS390" s="138"/>
      <c r="BT390" s="137"/>
      <c r="BU390" s="137"/>
      <c r="BV390" s="137"/>
      <c r="BW390" s="138"/>
      <c r="BX390" s="137"/>
      <c r="BY390" s="137"/>
      <c r="BZ390" s="138"/>
      <c r="CA390" s="138"/>
      <c r="CB390" s="137"/>
      <c r="CC390" s="137"/>
      <c r="CD390" s="186"/>
      <c r="CE390" s="186"/>
      <c r="CF390" s="186"/>
      <c r="CG390" s="186"/>
      <c r="CH390" s="137"/>
      <c r="CI390" s="137"/>
      <c r="CJ390" s="137"/>
      <c r="CK390" s="138"/>
      <c r="CL390" s="137"/>
      <c r="CM390" s="137"/>
      <c r="CN390" s="186"/>
      <c r="CO390" s="137"/>
      <c r="CP390" s="137"/>
      <c r="CQ390" s="137"/>
      <c r="CR390" s="137"/>
      <c r="CS390" s="137"/>
      <c r="CT390" s="137"/>
      <c r="CU390" s="137"/>
      <c r="CV390" s="137"/>
      <c r="CW390" s="137"/>
      <c r="CX390" s="186"/>
      <c r="CY390" s="133"/>
      <c r="CZ390" s="137"/>
      <c r="DA390" s="137"/>
      <c r="DB390" s="186"/>
      <c r="DC390" s="139"/>
      <c r="DD390" s="138"/>
      <c r="DE390" s="137"/>
      <c r="DF390" s="137"/>
      <c r="DG390" s="137"/>
      <c r="DH390" s="137"/>
      <c r="DI390" s="137"/>
      <c r="DJ390" s="186"/>
      <c r="DK390" s="137"/>
      <c r="DL390" s="137"/>
      <c r="DM390" s="137"/>
      <c r="DN390" s="137"/>
      <c r="DO390" s="137"/>
      <c r="DP390" s="137"/>
      <c r="DQ390" s="138"/>
      <c r="DR390" s="133"/>
      <c r="DS390" s="186"/>
      <c r="DT390" s="133"/>
      <c r="DU390" s="138"/>
      <c r="DV390" s="138"/>
      <c r="DW390" s="138"/>
      <c r="DX390" s="186"/>
      <c r="DY390" s="138"/>
      <c r="DZ390" s="138"/>
      <c r="EA390" s="137"/>
      <c r="EB390" s="137"/>
      <c r="EC390" s="137"/>
      <c r="ED390" s="137"/>
      <c r="EE390" s="137"/>
      <c r="EF390" s="186"/>
      <c r="EG390" s="137"/>
      <c r="EH390" s="137"/>
      <c r="EI390" s="137"/>
      <c r="EJ390" s="137"/>
      <c r="EK390" s="137"/>
      <c r="EL390" s="137"/>
      <c r="EM390" s="137"/>
      <c r="EN390" s="137"/>
      <c r="EO390" s="137"/>
      <c r="EP390" s="137"/>
      <c r="EQ390" s="137"/>
      <c r="ER390" s="137"/>
      <c r="ES390" s="137"/>
      <c r="ET390" s="137"/>
      <c r="EU390" s="137"/>
      <c r="EV390" s="137"/>
      <c r="EW390" s="137"/>
      <c r="EX390" s="137"/>
      <c r="EY390" s="137"/>
      <c r="EZ390" s="137"/>
      <c r="FA390" s="137"/>
      <c r="FB390" s="186"/>
      <c r="FC390" s="137"/>
      <c r="FD390" s="137"/>
      <c r="FE390" s="137"/>
      <c r="FF390" s="137"/>
      <c r="FG390" s="137"/>
      <c r="FH390" s="190"/>
      <c r="FI390" s="190"/>
      <c r="FJ390" s="372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 s="5"/>
      <c r="HO390" s="5"/>
      <c r="HP390" s="17"/>
      <c r="HQ390" s="23"/>
      <c r="HR390" s="23"/>
      <c r="HS390" s="23"/>
      <c r="HT390" s="17"/>
      <c r="HU390" s="17"/>
      <c r="HV390" s="24"/>
      <c r="HW390" s="24"/>
      <c r="HX390" s="24"/>
      <c r="HY390" s="24"/>
      <c r="HZ390" s="24"/>
      <c r="IA390" s="24"/>
      <c r="IB390" s="24"/>
      <c r="IC390" s="24"/>
      <c r="ID390" s="24"/>
      <c r="IE390" s="24"/>
      <c r="IF390" s="24"/>
      <c r="IG390" s="24"/>
      <c r="IH390" s="24"/>
      <c r="II390" s="24"/>
      <c r="IJ390" s="24"/>
      <c r="IK390" s="24"/>
      <c r="IL390" s="24"/>
      <c r="IM390" s="24"/>
      <c r="IN390" s="25"/>
      <c r="IO390" s="25"/>
      <c r="IP390" s="294"/>
      <c r="IQ390" s="24"/>
      <c r="IR390" s="24"/>
      <c r="IS390" s="170"/>
      <c r="IT390" s="170"/>
      <c r="IU390"/>
      <c r="IV390" s="274"/>
      <c r="IW390" s="170"/>
      <c r="IX390" s="170"/>
      <c r="IY390"/>
      <c r="IZ390"/>
      <c r="JA390" s="170"/>
      <c r="JB390" s="170"/>
      <c r="JC390" s="170"/>
      <c r="JD390"/>
      <c r="JE390" s="170"/>
      <c r="JF390" s="276"/>
      <c r="JG390"/>
      <c r="JH390" s="170"/>
      <c r="JI390"/>
      <c r="JJ390"/>
      <c r="JK390"/>
      <c r="JL390"/>
      <c r="JM390" s="279"/>
      <c r="JN390"/>
      <c r="JO390"/>
      <c r="JP390"/>
      <c r="JQ390"/>
      <c r="JR390" s="170"/>
      <c r="JS390" s="170"/>
      <c r="JT390" s="170"/>
      <c r="JU390" s="170"/>
      <c r="JV390" s="170"/>
      <c r="JW390" s="170"/>
      <c r="JX390"/>
      <c r="JY390" s="170"/>
      <c r="JZ390" s="170"/>
      <c r="KA390" s="170"/>
      <c r="KB390" s="170"/>
      <c r="KC390" s="170"/>
      <c r="KD390" s="170"/>
      <c r="KE390"/>
    </row>
    <row r="391" spans="1:291" s="4" customFormat="1" x14ac:dyDescent="0.25">
      <c r="A391" s="311"/>
      <c r="B391" s="15" t="s">
        <v>1524</v>
      </c>
      <c r="C391" s="17" t="s">
        <v>530</v>
      </c>
      <c r="D391" s="26" t="s">
        <v>531</v>
      </c>
      <c r="E391" s="88">
        <v>44466</v>
      </c>
      <c r="F391" s="23"/>
      <c r="G391" s="94"/>
      <c r="H391" s="51"/>
      <c r="I391" s="377">
        <v>0</v>
      </c>
      <c r="J391" s="20">
        <v>44704</v>
      </c>
      <c r="K391" s="100">
        <f t="shared" si="27"/>
        <v>7</v>
      </c>
      <c r="L391" s="121">
        <v>3</v>
      </c>
      <c r="M391" s="4" t="s">
        <v>535</v>
      </c>
      <c r="N391" s="19">
        <v>225</v>
      </c>
      <c r="O391" s="22">
        <v>4</v>
      </c>
      <c r="P391" s="16">
        <v>3</v>
      </c>
      <c r="Q391" s="11"/>
      <c r="R391" s="11"/>
      <c r="S391" s="11"/>
      <c r="T391" s="145">
        <v>17419</v>
      </c>
      <c r="U391" s="130"/>
      <c r="V391" s="130" t="s">
        <v>1082</v>
      </c>
      <c r="W391" s="130" t="s">
        <v>1083</v>
      </c>
      <c r="X391" s="129">
        <v>5506282353</v>
      </c>
      <c r="Y391" s="129">
        <f ca="1">ROUNDDOWN(YEARFRAC(DATE(IF(VALUE(LEFT(X391,2))&lt;VALUE(RIGHT(YEAR(TODAY()),2)),"20","19")&amp;LEFT(X391,2),IF(VALUE(MID(X391,3,1))&gt;4,MID(X391,3,2)-50,MID(X391,3,2)),MID(X391,5,2)),Z391,1),0)</f>
        <v>66</v>
      </c>
      <c r="Z391" s="132">
        <v>44704</v>
      </c>
      <c r="AA391" s="129">
        <v>2</v>
      </c>
      <c r="AB391" s="133">
        <f>DATEDIF(_xlfn.MINIFS(Z:Z,X:X,X391), Z391,  "m")</f>
        <v>1</v>
      </c>
      <c r="AC391" s="134" t="s">
        <v>412</v>
      </c>
      <c r="AD391" s="135" t="s">
        <v>1025</v>
      </c>
      <c r="AE391" s="136" t="s">
        <v>65</v>
      </c>
      <c r="AF391" s="185">
        <v>22.6</v>
      </c>
      <c r="AG391" s="185">
        <v>6.6</v>
      </c>
      <c r="AH391" s="185">
        <v>69.900000000000006</v>
      </c>
      <c r="AI391" s="185">
        <v>0.6</v>
      </c>
      <c r="AJ391" s="185">
        <v>0.3</v>
      </c>
      <c r="AK391" s="185">
        <v>8.8800000000000008</v>
      </c>
      <c r="AL391" s="133">
        <v>25.2</v>
      </c>
      <c r="AM391" s="137">
        <v>80.2</v>
      </c>
      <c r="AN391" s="137">
        <v>76.599999999999994</v>
      </c>
      <c r="AO391" s="137">
        <v>23.4</v>
      </c>
      <c r="AP391" s="137">
        <f>AN391/AO391</f>
        <v>3.2735042735042734</v>
      </c>
      <c r="AQ391" s="137">
        <v>2</v>
      </c>
      <c r="AR391" s="137">
        <v>3.74</v>
      </c>
      <c r="AS391" s="137">
        <v>2.27</v>
      </c>
      <c r="AT391" s="137">
        <v>5.97</v>
      </c>
      <c r="AU391" s="137">
        <v>14.9</v>
      </c>
      <c r="AV391" s="137">
        <v>8.2200000000000006</v>
      </c>
      <c r="AW391" s="137">
        <v>43.9</v>
      </c>
      <c r="AX391" s="137">
        <v>37.5</v>
      </c>
      <c r="AY391" s="137">
        <v>15.1</v>
      </c>
      <c r="AZ391" s="137">
        <v>3.55</v>
      </c>
      <c r="BA391" s="137">
        <v>22.4</v>
      </c>
      <c r="BB391" s="137">
        <v>7.94</v>
      </c>
      <c r="BC391" s="137">
        <v>64.3</v>
      </c>
      <c r="BD391" s="137">
        <v>0.24</v>
      </c>
      <c r="BE391" s="137">
        <v>9.2899999999999991</v>
      </c>
      <c r="BF391" s="137">
        <f>DL391+DN391</f>
        <v>34.08</v>
      </c>
      <c r="BG391" s="137">
        <v>17.7</v>
      </c>
      <c r="BH391" s="138">
        <v>2169</v>
      </c>
      <c r="BI391" s="137">
        <v>7.46</v>
      </c>
      <c r="BJ391" s="137">
        <v>8.18</v>
      </c>
      <c r="BK391" s="137">
        <v>31</v>
      </c>
      <c r="BL391" s="137">
        <v>75.2</v>
      </c>
      <c r="BM391" s="139">
        <v>1.2999999999999999E-2</v>
      </c>
      <c r="BN391" s="137">
        <v>6.1</v>
      </c>
      <c r="BO391" s="137">
        <v>90.52</v>
      </c>
      <c r="BP391" s="137">
        <v>7.64</v>
      </c>
      <c r="BQ391" s="137">
        <v>1.85</v>
      </c>
      <c r="BR391" s="138">
        <v>5750</v>
      </c>
      <c r="BS391" s="138">
        <f>CY391/9</f>
        <v>3474.7777777777778</v>
      </c>
      <c r="BT391" s="137">
        <v>54.7</v>
      </c>
      <c r="BU391" s="137">
        <v>5.53</v>
      </c>
      <c r="BV391" s="137">
        <v>67.599999999999994</v>
      </c>
      <c r="BW391" s="138">
        <v>3283</v>
      </c>
      <c r="BX391" s="137">
        <v>21.2</v>
      </c>
      <c r="BY391" s="137">
        <v>97.4</v>
      </c>
      <c r="BZ391" s="138">
        <v>2660</v>
      </c>
      <c r="CA391" s="138">
        <v>9052</v>
      </c>
      <c r="CB391" s="137">
        <v>0.82</v>
      </c>
      <c r="CC391" s="137">
        <v>0.3</v>
      </c>
      <c r="CD391" s="186" t="s">
        <v>1275</v>
      </c>
      <c r="CE391" s="186">
        <f>AL391+BN391+BV391+CC391+CB391</f>
        <v>100.01999999999998</v>
      </c>
      <c r="CF391" s="186" t="s">
        <v>1275</v>
      </c>
      <c r="CG391" s="186">
        <f>AM391+BI391+BE391+(DC391*100/AL391)+(CC391*100/AL391)</f>
        <v>98.178849206349199</v>
      </c>
      <c r="CH391" s="137">
        <v>3.57</v>
      </c>
      <c r="CI391" s="137">
        <f>CH391*100/AM391</f>
        <v>4.4513715710723192</v>
      </c>
      <c r="CJ391" s="137">
        <v>23.2</v>
      </c>
      <c r="CK391" s="138">
        <f>CJ391*BI391*AL391*AK391/1000</f>
        <v>38.729359872000003</v>
      </c>
      <c r="CL391" s="137">
        <v>5</v>
      </c>
      <c r="CM391" s="137">
        <v>38.799999999999997</v>
      </c>
      <c r="CN391" s="186" t="s">
        <v>1275</v>
      </c>
      <c r="CO391" s="137">
        <v>1.02</v>
      </c>
      <c r="CP391" s="137">
        <v>3.9</v>
      </c>
      <c r="CQ391" s="137">
        <v>20.399999999999999</v>
      </c>
      <c r="CR391" s="137">
        <v>56.3</v>
      </c>
      <c r="CS391" s="137">
        <v>9.18</v>
      </c>
      <c r="CT391" s="137">
        <v>14.2</v>
      </c>
      <c r="CU391" s="137">
        <v>41</v>
      </c>
      <c r="CV391" s="137">
        <v>0.33</v>
      </c>
      <c r="CW391" s="137"/>
      <c r="CX391" s="186" t="s">
        <v>1275</v>
      </c>
      <c r="CY391" s="133">
        <v>31273</v>
      </c>
      <c r="CZ391" s="137">
        <v>5.0999999999999996</v>
      </c>
      <c r="DA391" s="137">
        <v>27.7</v>
      </c>
      <c r="DB391" s="186" t="s">
        <v>1275</v>
      </c>
      <c r="DC391" s="139">
        <v>9.6699999999999998E-3</v>
      </c>
      <c r="DD391" s="133">
        <v>8038</v>
      </c>
      <c r="DE391" s="137">
        <v>12.7</v>
      </c>
      <c r="DF391" s="137">
        <v>23.7</v>
      </c>
      <c r="DG391" s="137">
        <v>1.0900000000000001</v>
      </c>
      <c r="DH391" s="137">
        <f>DG391-CC391</f>
        <v>0.79</v>
      </c>
      <c r="DI391" s="137">
        <v>57.8</v>
      </c>
      <c r="DJ391" s="186" t="s">
        <v>1275</v>
      </c>
      <c r="DK391" s="137">
        <v>0.21</v>
      </c>
      <c r="DL391" s="137">
        <v>33.799999999999997</v>
      </c>
      <c r="DM391" s="137">
        <v>65.8</v>
      </c>
      <c r="DN391" s="137">
        <v>0.28000000000000003</v>
      </c>
      <c r="DO391" s="137">
        <v>25.4</v>
      </c>
      <c r="DP391" s="137">
        <v>99.7</v>
      </c>
      <c r="DQ391" s="138">
        <v>2396</v>
      </c>
      <c r="DR391" s="133"/>
      <c r="DS391" s="186" t="s">
        <v>1275</v>
      </c>
      <c r="DT391" s="133">
        <f>DU391*2</f>
        <v>9608</v>
      </c>
      <c r="DU391" s="138">
        <v>4804</v>
      </c>
      <c r="DV391" s="138">
        <v>2734</v>
      </c>
      <c r="DW391" s="138">
        <v>1478</v>
      </c>
      <c r="DX391" s="186" t="s">
        <v>1275</v>
      </c>
      <c r="DY391" s="138">
        <f>AK391*AN391*AM391*AL391/1000</f>
        <v>1374.7275763199998</v>
      </c>
      <c r="DZ391" s="138">
        <f>AK391*AM391*AO391*AL391/1000</f>
        <v>419.95594367999996</v>
      </c>
      <c r="EA391" s="137"/>
      <c r="EB391" s="137"/>
      <c r="EC391" s="137"/>
      <c r="ED391" s="137"/>
      <c r="EE391" s="137"/>
      <c r="EF391" s="186" t="s">
        <v>1275</v>
      </c>
      <c r="EG391" s="137" t="s">
        <v>1023</v>
      </c>
      <c r="EH391" s="137" t="s">
        <v>1023</v>
      </c>
      <c r="EI391" s="137" t="s">
        <v>1023</v>
      </c>
      <c r="EJ391" s="137" t="s">
        <v>1023</v>
      </c>
      <c r="EK391" s="137" t="s">
        <v>1023</v>
      </c>
      <c r="EL391" s="137" t="s">
        <v>1023</v>
      </c>
      <c r="EM391" s="137" t="s">
        <v>1023</v>
      </c>
      <c r="EN391" s="137" t="s">
        <v>1023</v>
      </c>
      <c r="EO391" s="137" t="s">
        <v>1023</v>
      </c>
      <c r="EP391" s="137" t="s">
        <v>1023</v>
      </c>
      <c r="EQ391" s="137" t="s">
        <v>1023</v>
      </c>
      <c r="ER391" s="137" t="s">
        <v>1023</v>
      </c>
      <c r="ES391" s="137" t="s">
        <v>1023</v>
      </c>
      <c r="ET391" s="137" t="s">
        <v>1023</v>
      </c>
      <c r="EU391" s="137" t="s">
        <v>1023</v>
      </c>
      <c r="EV391" s="137" t="s">
        <v>1023</v>
      </c>
      <c r="EW391" s="137" t="s">
        <v>1023</v>
      </c>
      <c r="EX391" s="137" t="s">
        <v>1023</v>
      </c>
      <c r="EY391" s="137" t="s">
        <v>1023</v>
      </c>
      <c r="EZ391" s="137" t="s">
        <v>1023</v>
      </c>
      <c r="FA391" s="137" t="s">
        <v>1023</v>
      </c>
      <c r="FB391" s="186" t="s">
        <v>1275</v>
      </c>
      <c r="FC391" s="137"/>
      <c r="FD391" s="137"/>
      <c r="FE391" s="137"/>
      <c r="FF391" s="137"/>
      <c r="FG391" s="137"/>
      <c r="FH391" s="190"/>
      <c r="FI391" s="190"/>
      <c r="FJ391" s="380" t="s">
        <v>535</v>
      </c>
      <c r="FK391" t="s">
        <v>33</v>
      </c>
      <c r="FL391" t="s">
        <v>1667</v>
      </c>
      <c r="FM391" t="s">
        <v>1665</v>
      </c>
      <c r="FN391" t="s">
        <v>1659</v>
      </c>
      <c r="FO391" t="s">
        <v>1662</v>
      </c>
      <c r="FP391" t="s">
        <v>1665</v>
      </c>
      <c r="FQ391" t="s">
        <v>1659</v>
      </c>
      <c r="FR391" t="s">
        <v>1662</v>
      </c>
      <c r="FS391" t="s">
        <v>86</v>
      </c>
      <c r="FT391" t="s">
        <v>1659</v>
      </c>
      <c r="FU391" t="s">
        <v>1659</v>
      </c>
      <c r="FV391" t="s">
        <v>1660</v>
      </c>
      <c r="FW391" t="s">
        <v>1665</v>
      </c>
      <c r="FX391" t="s">
        <v>1661</v>
      </c>
      <c r="FY391" t="s">
        <v>1661</v>
      </c>
      <c r="FZ391" t="s">
        <v>1662</v>
      </c>
      <c r="GA391" t="s">
        <v>33</v>
      </c>
      <c r="GB391" t="s">
        <v>1663</v>
      </c>
      <c r="GC391" t="s">
        <v>1660</v>
      </c>
      <c r="GD391" t="s">
        <v>33</v>
      </c>
      <c r="GE391" t="s">
        <v>1662</v>
      </c>
      <c r="GF391" t="s">
        <v>1665</v>
      </c>
      <c r="GG391" t="s">
        <v>86</v>
      </c>
      <c r="GH391" t="s">
        <v>33</v>
      </c>
      <c r="GI391" t="s">
        <v>1662</v>
      </c>
      <c r="GJ391" t="s">
        <v>33</v>
      </c>
      <c r="GK391" t="s">
        <v>33</v>
      </c>
      <c r="GL391" t="s">
        <v>86</v>
      </c>
      <c r="GM391" t="s">
        <v>1659</v>
      </c>
      <c r="GN391" t="s">
        <v>1659</v>
      </c>
      <c r="GO391" t="s">
        <v>1662</v>
      </c>
      <c r="GP391" t="s">
        <v>1664</v>
      </c>
      <c r="GQ391" t="s">
        <v>1660</v>
      </c>
      <c r="GR391" t="s">
        <v>33</v>
      </c>
      <c r="GS391" t="s">
        <v>1659</v>
      </c>
      <c r="GT391" t="s">
        <v>1666</v>
      </c>
      <c r="GU391" t="s">
        <v>1662</v>
      </c>
      <c r="GV391" t="s">
        <v>1662</v>
      </c>
      <c r="GW391" t="s">
        <v>1662</v>
      </c>
      <c r="GX391" t="s">
        <v>33</v>
      </c>
      <c r="GY391" t="s">
        <v>1662</v>
      </c>
      <c r="GZ391" s="5"/>
      <c r="HO391" s="5"/>
      <c r="HP391" s="17"/>
      <c r="HQ391" s="23"/>
      <c r="HR391" s="23"/>
      <c r="HS391" s="23"/>
      <c r="HT391" s="17"/>
      <c r="HU391" s="17"/>
      <c r="HV391" s="24"/>
      <c r="HW391" s="24"/>
      <c r="HX391" s="24"/>
      <c r="HY391" s="24"/>
      <c r="HZ391" s="24"/>
      <c r="IA391" s="24"/>
      <c r="IB391" s="24"/>
      <c r="IC391" s="24"/>
      <c r="ID391" s="24"/>
      <c r="IE391" s="24"/>
      <c r="IF391" s="24"/>
      <c r="IG391" s="24"/>
      <c r="IH391" s="24"/>
      <c r="II391" s="24"/>
      <c r="IJ391" s="24"/>
      <c r="IK391" s="24"/>
      <c r="IL391" s="24"/>
      <c r="IM391" s="24"/>
      <c r="IN391" s="25"/>
      <c r="IO391" s="25"/>
      <c r="IP391" s="294"/>
      <c r="IQ391" s="24"/>
      <c r="IR391" s="24"/>
      <c r="IS391" s="170"/>
      <c r="IT391" s="170"/>
      <c r="IU391"/>
      <c r="IV391" s="274"/>
      <c r="IW391" s="170"/>
      <c r="IX391" s="170"/>
      <c r="IY391"/>
      <c r="IZ391"/>
      <c r="JA391" s="170"/>
      <c r="JB391" s="170"/>
      <c r="JC391" s="170"/>
      <c r="JD391"/>
      <c r="JE391" s="170"/>
      <c r="JF391" s="276"/>
      <c r="JG391"/>
      <c r="JH391" s="170"/>
      <c r="JI391"/>
      <c r="JJ391"/>
      <c r="JK391"/>
      <c r="JL391"/>
      <c r="JM391" s="279"/>
      <c r="JN391"/>
      <c r="JO391"/>
      <c r="JP391"/>
      <c r="JQ391"/>
      <c r="JR391" s="170"/>
      <c r="JS391" s="170"/>
      <c r="JT391" s="170"/>
      <c r="JU391" s="170"/>
      <c r="JV391" s="170"/>
      <c r="JW391" s="170"/>
      <c r="JX391"/>
      <c r="JY391" s="170"/>
      <c r="JZ391" s="170"/>
      <c r="KA391" s="170"/>
      <c r="KB391" s="170"/>
      <c r="KC391" s="170"/>
      <c r="KD391" s="170"/>
      <c r="KE391"/>
    </row>
    <row r="392" spans="1:291" s="4" customFormat="1" x14ac:dyDescent="0.25">
      <c r="A392" s="311"/>
      <c r="B392" s="15" t="s">
        <v>1524</v>
      </c>
      <c r="C392" s="17" t="s">
        <v>530</v>
      </c>
      <c r="D392" s="26" t="s">
        <v>531</v>
      </c>
      <c r="E392" s="88">
        <v>44466</v>
      </c>
      <c r="F392" s="23"/>
      <c r="G392" s="94"/>
      <c r="H392" s="51"/>
      <c r="I392" s="377">
        <v>0</v>
      </c>
      <c r="J392" s="20">
        <v>44714</v>
      </c>
      <c r="K392" s="100">
        <f t="shared" si="27"/>
        <v>8</v>
      </c>
      <c r="L392" s="121">
        <v>4</v>
      </c>
      <c r="M392" s="4" t="s">
        <v>536</v>
      </c>
      <c r="N392" s="19">
        <v>374</v>
      </c>
      <c r="O392" s="22">
        <v>4</v>
      </c>
      <c r="P392" s="16">
        <v>3</v>
      </c>
      <c r="Q392" s="11"/>
      <c r="R392" s="11"/>
      <c r="S392" s="11"/>
      <c r="T392" s="145">
        <v>17486</v>
      </c>
      <c r="U392" s="130">
        <v>10094</v>
      </c>
      <c r="V392" s="130" t="s">
        <v>1082</v>
      </c>
      <c r="W392" s="130" t="s">
        <v>1083</v>
      </c>
      <c r="X392" s="129">
        <v>5506282353</v>
      </c>
      <c r="Y392" s="129">
        <f ca="1">ROUNDDOWN(YEARFRAC(DATE(IF(VALUE(LEFT(X392,2))&lt;VALUE(RIGHT(YEAR(TODAY()),2)),"20","19")&amp;LEFT(X392,2),IF(VALUE(MID(X392,3,1))&gt;4,MID(X392,3,2)-50,MID(X392,3,2)),MID(X392,5,2)),Z392,1),0)</f>
        <v>66</v>
      </c>
      <c r="Z392" s="132">
        <v>44713</v>
      </c>
      <c r="AA392" s="129">
        <v>3</v>
      </c>
      <c r="AB392" s="133">
        <f>DATEDIF(_xlfn.MINIFS(Z:Z,X:X,X392), Z392,  "m")</f>
        <v>2</v>
      </c>
      <c r="AC392" s="134" t="s">
        <v>503</v>
      </c>
      <c r="AD392" s="135" t="s">
        <v>1025</v>
      </c>
      <c r="AE392" s="136" t="s">
        <v>65</v>
      </c>
      <c r="AF392" s="185">
        <v>24.6</v>
      </c>
      <c r="AG392" s="185">
        <v>6.3</v>
      </c>
      <c r="AH392" s="185">
        <v>68.2</v>
      </c>
      <c r="AI392" s="185">
        <v>0.4</v>
      </c>
      <c r="AJ392" s="185">
        <v>0.5</v>
      </c>
      <c r="AK392" s="185">
        <v>9.84</v>
      </c>
      <c r="AL392" s="133">
        <v>24.2</v>
      </c>
      <c r="AM392" s="137">
        <v>83.1</v>
      </c>
      <c r="AN392" s="137">
        <v>80.400000000000006</v>
      </c>
      <c r="AO392" s="137">
        <v>19.600000000000001</v>
      </c>
      <c r="AP392" s="137">
        <f>AN392/AO392</f>
        <v>4.1020408163265305</v>
      </c>
      <c r="AQ392" s="137">
        <v>0.98</v>
      </c>
      <c r="AR392" s="137">
        <v>3.48</v>
      </c>
      <c r="AS392" s="137">
        <v>1.8</v>
      </c>
      <c r="AT392" s="137">
        <v>3.45</v>
      </c>
      <c r="AU392" s="137">
        <v>18.2</v>
      </c>
      <c r="AV392" s="137">
        <v>4.72</v>
      </c>
      <c r="AW392" s="137">
        <v>52.2</v>
      </c>
      <c r="AX392" s="137">
        <v>24.6</v>
      </c>
      <c r="AY392" s="137">
        <v>17.8</v>
      </c>
      <c r="AZ392" s="137">
        <v>5.37</v>
      </c>
      <c r="BA392" s="137">
        <v>21.4</v>
      </c>
      <c r="BB392" s="137">
        <v>10.199999999999999</v>
      </c>
      <c r="BC392" s="137">
        <v>13</v>
      </c>
      <c r="BD392" s="137">
        <v>0.4</v>
      </c>
      <c r="BE392" s="137">
        <v>8.52</v>
      </c>
      <c r="BF392" s="137">
        <f>DL392+DN392</f>
        <v>29.2</v>
      </c>
      <c r="BG392" s="137">
        <v>15.6</v>
      </c>
      <c r="BH392" s="138">
        <v>2035</v>
      </c>
      <c r="BI392" s="137">
        <v>5.6</v>
      </c>
      <c r="BJ392" s="137">
        <v>7.37</v>
      </c>
      <c r="BK392" s="137">
        <v>41.2</v>
      </c>
      <c r="BL392" s="137">
        <v>47.4</v>
      </c>
      <c r="BM392" s="139">
        <v>6.4599999999999996E-3</v>
      </c>
      <c r="BN392" s="137">
        <v>5.9</v>
      </c>
      <c r="BO392" s="137">
        <v>74.56</v>
      </c>
      <c r="BP392" s="137">
        <v>13.8</v>
      </c>
      <c r="BQ392" s="137">
        <v>11.6</v>
      </c>
      <c r="BR392" s="138">
        <v>3213</v>
      </c>
      <c r="BS392" s="138">
        <f>CY392/9</f>
        <v>2160.4444444444443</v>
      </c>
      <c r="BT392" s="137">
        <v>19.8</v>
      </c>
      <c r="BU392" s="137">
        <v>3.22</v>
      </c>
      <c r="BV392" s="137">
        <v>68.8</v>
      </c>
      <c r="BW392" s="138">
        <v>3184</v>
      </c>
      <c r="BX392" s="137">
        <v>41.2</v>
      </c>
      <c r="BY392" s="137">
        <v>76.3</v>
      </c>
      <c r="BZ392" s="138">
        <v>1818</v>
      </c>
      <c r="CA392" s="138">
        <v>8781</v>
      </c>
      <c r="CB392" s="137">
        <v>0.78</v>
      </c>
      <c r="CC392" s="137">
        <v>0.27</v>
      </c>
      <c r="CD392" s="186" t="s">
        <v>1275</v>
      </c>
      <c r="CE392" s="186">
        <f>AL392+BN392+BV392+CC392+CB392</f>
        <v>99.95</v>
      </c>
      <c r="CF392" s="186" t="s">
        <v>1275</v>
      </c>
      <c r="CG392" s="186">
        <f>AM392+BI392+BE392+(DC392*100/AL392)+(CC392*100/AL392)</f>
        <v>98.3894214876033</v>
      </c>
      <c r="CH392" s="137">
        <v>0.4</v>
      </c>
      <c r="CI392" s="137">
        <f>CH392*100/AM392</f>
        <v>0.48134777376654636</v>
      </c>
      <c r="CJ392" s="137">
        <v>5.37</v>
      </c>
      <c r="CK392" s="138">
        <f>CJ392*BI392*AL392*AK392/1000</f>
        <v>7.1609852160000003</v>
      </c>
      <c r="CL392" s="137">
        <v>3.33</v>
      </c>
      <c r="CM392" s="137">
        <v>32.299999999999997</v>
      </c>
      <c r="CN392" s="186" t="s">
        <v>1275</v>
      </c>
      <c r="CO392" s="137">
        <v>2.23</v>
      </c>
      <c r="CP392" s="137">
        <v>1.73</v>
      </c>
      <c r="CQ392" s="137">
        <v>14.8</v>
      </c>
      <c r="CR392" s="137">
        <v>61.4</v>
      </c>
      <c r="CS392" s="137">
        <v>9.5399999999999991</v>
      </c>
      <c r="CT392" s="137">
        <v>14.2</v>
      </c>
      <c r="CU392" s="137">
        <v>36.299999999999997</v>
      </c>
      <c r="CV392" s="137">
        <v>0.23</v>
      </c>
      <c r="CW392" s="137"/>
      <c r="CX392" s="186" t="s">
        <v>1275</v>
      </c>
      <c r="CY392" s="133">
        <v>19444</v>
      </c>
      <c r="CZ392" s="137">
        <v>1.1000000000000001</v>
      </c>
      <c r="DA392" s="137">
        <v>15.6</v>
      </c>
      <c r="DB392" s="186" t="s">
        <v>1275</v>
      </c>
      <c r="DC392" s="139">
        <v>1.2999999999999999E-2</v>
      </c>
      <c r="DD392" s="133">
        <v>8262</v>
      </c>
      <c r="DE392" s="137">
        <v>13.8</v>
      </c>
      <c r="DF392" s="137">
        <v>25.8</v>
      </c>
      <c r="DG392" s="137">
        <v>1.07</v>
      </c>
      <c r="DH392" s="137">
        <f>DG392-CC392</f>
        <v>0.8</v>
      </c>
      <c r="DI392" s="137">
        <v>53.4</v>
      </c>
      <c r="DJ392" s="186" t="s">
        <v>1275</v>
      </c>
      <c r="DK392" s="137">
        <v>0.46</v>
      </c>
      <c r="DL392" s="137">
        <v>29.2</v>
      </c>
      <c r="DM392" s="137">
        <v>70.3</v>
      </c>
      <c r="DN392" s="137">
        <v>0</v>
      </c>
      <c r="DO392" s="137">
        <v>31.2</v>
      </c>
      <c r="DP392" s="137">
        <v>81.599999999999994</v>
      </c>
      <c r="DQ392" s="138" t="s">
        <v>1023</v>
      </c>
      <c r="DR392" s="133"/>
      <c r="DS392" s="186" t="s">
        <v>1275</v>
      </c>
      <c r="DT392" s="133">
        <f>DU392*2</f>
        <v>6506</v>
      </c>
      <c r="DU392" s="138">
        <v>3253</v>
      </c>
      <c r="DV392" s="138">
        <v>476</v>
      </c>
      <c r="DW392" s="138">
        <v>546</v>
      </c>
      <c r="DX392" s="186" t="s">
        <v>1275</v>
      </c>
      <c r="DY392" s="138">
        <f>AK392*AN392*AM392*AL392/1000</f>
        <v>1590.9903187199998</v>
      </c>
      <c r="DZ392" s="138">
        <f>AK392*AM392*AO392*AL392/1000</f>
        <v>387.85336128</v>
      </c>
      <c r="EA392" s="137"/>
      <c r="EB392" s="137"/>
      <c r="EC392" s="137"/>
      <c r="ED392" s="137"/>
      <c r="EE392" s="137"/>
      <c r="EF392" s="186" t="s">
        <v>1275</v>
      </c>
      <c r="EG392" s="137" t="s">
        <v>1023</v>
      </c>
      <c r="EH392" s="137" t="s">
        <v>1023</v>
      </c>
      <c r="EI392" s="137" t="s">
        <v>1023</v>
      </c>
      <c r="EJ392" s="137" t="s">
        <v>1023</v>
      </c>
      <c r="EK392" s="137" t="s">
        <v>1023</v>
      </c>
      <c r="EL392" s="137" t="s">
        <v>1023</v>
      </c>
      <c r="EM392" s="137" t="s">
        <v>1023</v>
      </c>
      <c r="EN392" s="137" t="s">
        <v>1023</v>
      </c>
      <c r="EO392" s="137" t="s">
        <v>1023</v>
      </c>
      <c r="EP392" s="137" t="s">
        <v>1023</v>
      </c>
      <c r="EQ392" s="137" t="s">
        <v>1023</v>
      </c>
      <c r="ER392" s="137" t="s">
        <v>1023</v>
      </c>
      <c r="ES392" s="137" t="s">
        <v>1023</v>
      </c>
      <c r="ET392" s="137" t="s">
        <v>1023</v>
      </c>
      <c r="EU392" s="137" t="s">
        <v>1023</v>
      </c>
      <c r="EV392" s="137" t="s">
        <v>1023</v>
      </c>
      <c r="EW392" s="137" t="s">
        <v>1023</v>
      </c>
      <c r="EX392" s="137" t="s">
        <v>1023</v>
      </c>
      <c r="EY392" s="137" t="s">
        <v>1023</v>
      </c>
      <c r="EZ392" s="137" t="s">
        <v>1023</v>
      </c>
      <c r="FA392" s="137" t="s">
        <v>1023</v>
      </c>
      <c r="FB392" s="186" t="s">
        <v>1275</v>
      </c>
      <c r="FC392" s="137"/>
      <c r="FD392" s="137"/>
      <c r="FE392" s="137"/>
      <c r="FF392" s="137"/>
      <c r="FG392" s="137"/>
      <c r="FH392" s="190"/>
      <c r="FI392" s="190"/>
      <c r="FJ392" s="37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 s="5"/>
      <c r="HO392" s="5"/>
      <c r="HP392" s="17"/>
      <c r="HQ392" s="23"/>
      <c r="HR392" s="23"/>
      <c r="HS392" s="23"/>
      <c r="HT392" s="17"/>
      <c r="HU392" s="17"/>
      <c r="HV392" s="24"/>
      <c r="HW392" s="24"/>
      <c r="HX392" s="24"/>
      <c r="HY392" s="24"/>
      <c r="HZ392" s="24"/>
      <c r="IA392" s="24"/>
      <c r="IB392" s="24"/>
      <c r="IC392" s="24"/>
      <c r="ID392" s="24"/>
      <c r="IE392" s="24"/>
      <c r="IF392" s="24"/>
      <c r="IG392" s="24"/>
      <c r="IH392" s="24"/>
      <c r="II392" s="24"/>
      <c r="IJ392" s="24"/>
      <c r="IK392" s="24"/>
      <c r="IL392" s="24"/>
      <c r="IM392" s="24"/>
      <c r="IN392" s="25"/>
      <c r="IO392" s="25"/>
      <c r="IP392" s="294"/>
      <c r="IQ392" s="24"/>
      <c r="IR392" s="24"/>
      <c r="IS392" s="170"/>
      <c r="IT392" s="170"/>
      <c r="IU392"/>
      <c r="IV392" s="274"/>
      <c r="IW392" s="170"/>
      <c r="IX392" s="170"/>
      <c r="IY392"/>
      <c r="IZ392"/>
      <c r="JA392" s="170"/>
      <c r="JB392" s="170"/>
      <c r="JC392" s="170"/>
      <c r="JD392"/>
      <c r="JE392" s="170"/>
      <c r="JF392" s="276"/>
      <c r="JG392"/>
      <c r="JH392" s="170"/>
      <c r="JI392"/>
      <c r="JJ392"/>
      <c r="JK392"/>
      <c r="JL392"/>
      <c r="JM392" s="279"/>
      <c r="JN392"/>
      <c r="JO392"/>
      <c r="JP392"/>
      <c r="JQ392"/>
      <c r="JR392" s="170"/>
      <c r="JS392" s="170"/>
      <c r="JT392" s="170"/>
      <c r="JU392" s="170"/>
      <c r="JV392" s="170"/>
      <c r="JW392" s="170"/>
      <c r="JX392"/>
      <c r="JY392" s="170"/>
      <c r="JZ392" s="170"/>
      <c r="KA392" s="170"/>
      <c r="KB392" s="170"/>
      <c r="KC392" s="170"/>
      <c r="KD392" s="170"/>
      <c r="KE392"/>
    </row>
    <row r="393" spans="1:291" s="4" customFormat="1" x14ac:dyDescent="0.25">
      <c r="A393" s="311"/>
      <c r="B393" s="15" t="s">
        <v>1524</v>
      </c>
      <c r="C393" s="17" t="s">
        <v>530</v>
      </c>
      <c r="D393" s="26" t="s">
        <v>531</v>
      </c>
      <c r="E393" s="88">
        <v>44466</v>
      </c>
      <c r="F393" s="23"/>
      <c r="G393" s="94"/>
      <c r="H393" s="51"/>
      <c r="I393" s="377">
        <v>0</v>
      </c>
      <c r="J393" s="20">
        <v>44728</v>
      </c>
      <c r="K393" s="100">
        <f t="shared" si="27"/>
        <v>8</v>
      </c>
      <c r="L393" s="121">
        <v>5</v>
      </c>
      <c r="M393" s="4" t="s">
        <v>537</v>
      </c>
      <c r="N393" s="19">
        <v>323</v>
      </c>
      <c r="O393" s="22">
        <v>4</v>
      </c>
      <c r="P393" s="16">
        <v>3</v>
      </c>
      <c r="Q393" s="11"/>
      <c r="R393" s="11"/>
      <c r="S393" s="11"/>
      <c r="T393" s="145">
        <v>17565</v>
      </c>
      <c r="U393" s="130">
        <v>10110</v>
      </c>
      <c r="V393" s="130" t="s">
        <v>1082</v>
      </c>
      <c r="W393" s="130" t="s">
        <v>1083</v>
      </c>
      <c r="X393" s="129">
        <v>5506282353</v>
      </c>
      <c r="Y393" s="129">
        <f ca="1">ROUNDDOWN(YEARFRAC(DATE(IF(VALUE(LEFT(X393,2))&lt;VALUE(RIGHT(YEAR(TODAY()),2)),"20","19")&amp;LEFT(X393,2),IF(VALUE(MID(X393,3,1))&gt;4,MID(X393,3,2)-50,MID(X393,3,2)),MID(X393,5,2)),Z393,1),0)</f>
        <v>66</v>
      </c>
      <c r="Z393" s="132">
        <v>44728</v>
      </c>
      <c r="AA393" s="129" t="e">
        <f>COUNTIFS(#REF!,X393)</f>
        <v>#REF!</v>
      </c>
      <c r="AB393" s="133">
        <f>DATEDIF(_xlfn.MINIFS(Z:Z,X:X,X393), Z393,  "m")</f>
        <v>2</v>
      </c>
      <c r="AC393" s="134" t="s">
        <v>412</v>
      </c>
      <c r="AD393" s="135" t="s">
        <v>1025</v>
      </c>
      <c r="AE393" s="136" t="s">
        <v>65</v>
      </c>
      <c r="AF393" s="185">
        <v>24.9</v>
      </c>
      <c r="AG393" s="185">
        <v>7.1</v>
      </c>
      <c r="AH393" s="185">
        <v>66.8</v>
      </c>
      <c r="AI393" s="185">
        <v>0.8</v>
      </c>
      <c r="AJ393" s="185">
        <v>0.4</v>
      </c>
      <c r="AK393" s="199">
        <v>7.9</v>
      </c>
      <c r="AL393" s="133">
        <v>22.1</v>
      </c>
      <c r="AM393" s="137">
        <v>83</v>
      </c>
      <c r="AN393" s="137">
        <v>76.5</v>
      </c>
      <c r="AO393" s="137">
        <v>23.5</v>
      </c>
      <c r="AP393" s="137">
        <f>AN393/AO393</f>
        <v>3.2553191489361701</v>
      </c>
      <c r="AQ393" s="137">
        <v>1.91</v>
      </c>
      <c r="AR393" s="137">
        <v>3.28</v>
      </c>
      <c r="AS393" s="137">
        <v>1.75</v>
      </c>
      <c r="AT393" s="137">
        <v>11.6</v>
      </c>
      <c r="AU393" s="137">
        <v>17.5</v>
      </c>
      <c r="AV393" s="137">
        <v>5.89</v>
      </c>
      <c r="AW393" s="137">
        <v>48.1</v>
      </c>
      <c r="AX393" s="137">
        <v>27</v>
      </c>
      <c r="AY393" s="137">
        <v>20.5</v>
      </c>
      <c r="AZ393" s="137">
        <v>4.41</v>
      </c>
      <c r="BA393" s="137">
        <v>21.8</v>
      </c>
      <c r="BB393" s="137">
        <v>11.3</v>
      </c>
      <c r="BC393" s="137">
        <v>36.6</v>
      </c>
      <c r="BD393" s="137">
        <v>0.09</v>
      </c>
      <c r="BE393" s="137">
        <v>7.23</v>
      </c>
      <c r="BF393" s="137">
        <f>DL393+DN393</f>
        <v>27</v>
      </c>
      <c r="BG393" s="137">
        <v>17.3</v>
      </c>
      <c r="BH393" s="138">
        <v>1863</v>
      </c>
      <c r="BI393" s="137">
        <v>6.3</v>
      </c>
      <c r="BJ393" s="137">
        <v>5.28</v>
      </c>
      <c r="BK393" s="137">
        <v>21.5</v>
      </c>
      <c r="BL393" s="137">
        <v>48.3</v>
      </c>
      <c r="BM393" s="139">
        <v>4.2999999999999997E-2</v>
      </c>
      <c r="BN393" s="137">
        <v>5.3</v>
      </c>
      <c r="BO393" s="137">
        <v>90.570000000000007</v>
      </c>
      <c r="BP393" s="137">
        <v>4.97</v>
      </c>
      <c r="BQ393" s="137">
        <v>4.43</v>
      </c>
      <c r="BR393" s="138">
        <v>3415</v>
      </c>
      <c r="BS393" s="138">
        <f>CY393/9</f>
        <v>2554.5555555555557</v>
      </c>
      <c r="BT393" s="137">
        <v>34.9</v>
      </c>
      <c r="BU393" s="137">
        <v>2.9</v>
      </c>
      <c r="BV393" s="137">
        <f>100-AL393-BN393-CB393-CC393</f>
        <v>71.540000000000006</v>
      </c>
      <c r="BW393" s="138">
        <v>2871</v>
      </c>
      <c r="BX393" s="137">
        <v>38.299999999999997</v>
      </c>
      <c r="BY393" s="137">
        <v>97.4</v>
      </c>
      <c r="BZ393" s="138">
        <v>1926</v>
      </c>
      <c r="CA393" s="138">
        <v>8055.454545454545</v>
      </c>
      <c r="CB393" s="137">
        <v>0.91</v>
      </c>
      <c r="CC393" s="137">
        <v>0.15</v>
      </c>
      <c r="CD393" s="186" t="s">
        <v>1275</v>
      </c>
      <c r="CE393" s="186">
        <f>AL393+BN393+BV393+CC393+CB393</f>
        <v>100.00000000000001</v>
      </c>
      <c r="CF393" s="186" t="s">
        <v>1275</v>
      </c>
      <c r="CG393" s="186">
        <f>AM393+BI393+BE393+(DC393*100/AL393)+(CC393*100/AL393)</f>
        <v>97.233936651583718</v>
      </c>
      <c r="CH393" s="137">
        <v>2.11</v>
      </c>
      <c r="CI393" s="137">
        <f>CH393*100/AM393</f>
        <v>2.5421686746987953</v>
      </c>
      <c r="CJ393" s="137">
        <v>14</v>
      </c>
      <c r="CK393" s="138">
        <f>CJ393*BI393*AL393*AK393/1000</f>
        <v>15.398838000000003</v>
      </c>
      <c r="CL393" s="137">
        <v>5.1100000000000003</v>
      </c>
      <c r="CM393" s="137">
        <v>37.4</v>
      </c>
      <c r="CN393" s="186" t="s">
        <v>1275</v>
      </c>
      <c r="CO393" s="137">
        <v>2.3199999999999998</v>
      </c>
      <c r="CP393" s="137">
        <v>1.79</v>
      </c>
      <c r="CQ393" s="137">
        <v>15</v>
      </c>
      <c r="CR393" s="137">
        <v>60.9</v>
      </c>
      <c r="CS393" s="137">
        <v>11.2</v>
      </c>
      <c r="CT393" s="137">
        <v>12.9</v>
      </c>
      <c r="CU393" s="137">
        <v>35.4</v>
      </c>
      <c r="CV393" s="137">
        <v>6.5000000000000002E-2</v>
      </c>
      <c r="CW393" s="137"/>
      <c r="CX393" s="186" t="s">
        <v>1275</v>
      </c>
      <c r="CY393" s="133">
        <v>22991</v>
      </c>
      <c r="CZ393" s="137">
        <v>2.14</v>
      </c>
      <c r="DA393" s="137">
        <v>12.8</v>
      </c>
      <c r="DB393" s="186" t="s">
        <v>1275</v>
      </c>
      <c r="DC393" s="139">
        <v>5.5700000000000003E-3</v>
      </c>
      <c r="DD393" s="138">
        <v>4878</v>
      </c>
      <c r="DE393" s="137">
        <v>7.55</v>
      </c>
      <c r="DF393" s="137">
        <v>21.9</v>
      </c>
      <c r="DG393" s="137">
        <v>0.95</v>
      </c>
      <c r="DH393" s="137">
        <f>DG393-CC393</f>
        <v>0.79999999999999993</v>
      </c>
      <c r="DI393" s="137">
        <v>21.5</v>
      </c>
      <c r="DJ393" s="186" t="s">
        <v>1275</v>
      </c>
      <c r="DK393" s="137">
        <v>0</v>
      </c>
      <c r="DL393" s="137">
        <v>27</v>
      </c>
      <c r="DM393" s="137">
        <v>73</v>
      </c>
      <c r="DN393" s="137">
        <v>0</v>
      </c>
      <c r="DO393" s="137">
        <v>19.7</v>
      </c>
      <c r="DP393" s="137">
        <v>86.6</v>
      </c>
      <c r="DQ393" s="138">
        <v>1072</v>
      </c>
      <c r="DR393" s="133"/>
      <c r="DS393" s="186" t="s">
        <v>1275</v>
      </c>
      <c r="DT393" s="133">
        <f>DU393*2</f>
        <v>4654</v>
      </c>
      <c r="DU393" s="138">
        <v>2327</v>
      </c>
      <c r="DV393" s="138">
        <v>1328</v>
      </c>
      <c r="DW393" s="138">
        <v>1261</v>
      </c>
      <c r="DX393" s="186" t="s">
        <v>1275</v>
      </c>
      <c r="DY393" s="138">
        <f>AK393*AN393*AM393*AL393/1000</f>
        <v>1108.559205</v>
      </c>
      <c r="DZ393" s="138">
        <f>AK393*AM393*AO393*AL393/1000</f>
        <v>340.53779500000002</v>
      </c>
      <c r="EA393" s="137"/>
      <c r="EB393" s="137"/>
      <c r="EC393" s="137"/>
      <c r="ED393" s="137"/>
      <c r="EE393" s="137"/>
      <c r="EF393" s="186" t="s">
        <v>1275</v>
      </c>
      <c r="EG393" s="137" t="s">
        <v>1023</v>
      </c>
      <c r="EH393" s="137" t="s">
        <v>1023</v>
      </c>
      <c r="EI393" s="137" t="s">
        <v>1023</v>
      </c>
      <c r="EJ393" s="137" t="s">
        <v>1023</v>
      </c>
      <c r="EK393" s="137" t="s">
        <v>1023</v>
      </c>
      <c r="EL393" s="137" t="s">
        <v>1023</v>
      </c>
      <c r="EM393" s="137" t="s">
        <v>1023</v>
      </c>
      <c r="EN393" s="137" t="s">
        <v>1023</v>
      </c>
      <c r="EO393" s="137" t="s">
        <v>1023</v>
      </c>
      <c r="EP393" s="137" t="s">
        <v>1023</v>
      </c>
      <c r="EQ393" s="137" t="s">
        <v>1023</v>
      </c>
      <c r="ER393" s="137" t="s">
        <v>1023</v>
      </c>
      <c r="ES393" s="137" t="s">
        <v>1023</v>
      </c>
      <c r="ET393" s="137" t="s">
        <v>1023</v>
      </c>
      <c r="EU393" s="137" t="s">
        <v>1023</v>
      </c>
      <c r="EV393" s="137" t="s">
        <v>1023</v>
      </c>
      <c r="EW393" s="137" t="s">
        <v>1023</v>
      </c>
      <c r="EX393" s="137" t="s">
        <v>1023</v>
      </c>
      <c r="EY393" s="137" t="s">
        <v>1023</v>
      </c>
      <c r="EZ393" s="137" t="s">
        <v>1023</v>
      </c>
      <c r="FA393" s="137" t="s">
        <v>1023</v>
      </c>
      <c r="FB393" s="186" t="s">
        <v>1275</v>
      </c>
      <c r="FC393" s="137"/>
      <c r="FD393" s="137"/>
      <c r="FE393" s="137"/>
      <c r="FF393" s="137"/>
      <c r="FG393" s="137"/>
      <c r="FH393" s="190"/>
      <c r="FI393" s="190"/>
      <c r="FJ393" s="372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 s="5"/>
      <c r="HO393" s="5"/>
      <c r="HP393" s="17"/>
      <c r="HQ393" s="23"/>
      <c r="HR393" s="23"/>
      <c r="HS393" s="23"/>
      <c r="HT393" s="17"/>
      <c r="HU393" s="17"/>
      <c r="HV393" s="24"/>
      <c r="HW393" s="24"/>
      <c r="HX393" s="24"/>
      <c r="HY393" s="24"/>
      <c r="HZ393" s="24"/>
      <c r="IA393" s="24"/>
      <c r="IB393" s="24"/>
      <c r="IC393" s="24"/>
      <c r="ID393" s="24"/>
      <c r="IE393" s="24"/>
      <c r="IF393" s="24"/>
      <c r="IG393" s="24"/>
      <c r="IH393" s="24"/>
      <c r="II393" s="24"/>
      <c r="IJ393" s="24"/>
      <c r="IK393" s="24"/>
      <c r="IL393" s="24"/>
      <c r="IM393" s="24"/>
      <c r="IN393" s="25"/>
      <c r="IO393" s="25"/>
      <c r="IP393" s="294"/>
      <c r="IQ393" s="24"/>
      <c r="IR393" s="24"/>
      <c r="IS393" s="170"/>
      <c r="IT393" s="170"/>
      <c r="IU393"/>
      <c r="IV393" s="274"/>
      <c r="IW393" s="170"/>
      <c r="IX393" s="170"/>
      <c r="IY393"/>
      <c r="IZ393"/>
      <c r="JA393" s="170"/>
      <c r="JB393" s="170"/>
      <c r="JC393" s="170"/>
      <c r="JD393"/>
      <c r="JE393" s="170"/>
      <c r="JF393" s="276"/>
      <c r="JG393"/>
      <c r="JH393" s="170"/>
      <c r="JI393"/>
      <c r="JJ393"/>
      <c r="JK393"/>
      <c r="JL393"/>
      <c r="JM393" s="279"/>
      <c r="JN393"/>
      <c r="JO393"/>
      <c r="JP393"/>
      <c r="JQ393"/>
      <c r="JR393" s="170"/>
      <c r="JS393" s="170"/>
      <c r="JT393" s="170"/>
      <c r="JU393" s="170"/>
      <c r="JV393" s="170"/>
      <c r="JW393" s="170"/>
      <c r="JX393"/>
      <c r="JY393" s="170"/>
      <c r="JZ393" s="170"/>
      <c r="KA393" s="170"/>
      <c r="KB393" s="170"/>
      <c r="KC393" s="170"/>
      <c r="KD393" s="170"/>
      <c r="KE393"/>
    </row>
    <row r="394" spans="1:291" s="4" customFormat="1" x14ac:dyDescent="0.25">
      <c r="A394" s="311"/>
      <c r="B394" s="15" t="s">
        <v>1524</v>
      </c>
      <c r="C394" s="17" t="s">
        <v>530</v>
      </c>
      <c r="D394" s="26" t="s">
        <v>531</v>
      </c>
      <c r="E394" s="88">
        <v>44466</v>
      </c>
      <c r="F394" s="23"/>
      <c r="G394" s="94"/>
      <c r="H394" s="51"/>
      <c r="I394" s="377">
        <v>0</v>
      </c>
      <c r="J394" s="20">
        <v>44781</v>
      </c>
      <c r="K394" s="100">
        <f t="shared" si="27"/>
        <v>10</v>
      </c>
      <c r="L394" s="121">
        <v>6</v>
      </c>
      <c r="M394" s="4" t="s">
        <v>538</v>
      </c>
      <c r="N394" s="19">
        <v>445</v>
      </c>
      <c r="O394" s="22">
        <v>4</v>
      </c>
      <c r="P394" s="16">
        <v>3</v>
      </c>
      <c r="Q394" s="11"/>
      <c r="R394" s="11"/>
      <c r="S394" s="11"/>
      <c r="T394" s="145">
        <v>17844</v>
      </c>
      <c r="U394" s="130"/>
      <c r="V394" s="130" t="s">
        <v>1082</v>
      </c>
      <c r="W394" s="130" t="s">
        <v>1083</v>
      </c>
      <c r="X394" s="129">
        <v>5506282353</v>
      </c>
      <c r="Y394" s="129">
        <f ca="1">ROUNDDOWN(YEARFRAC(DATE(IF(VALUE(LEFT(X394,2))&lt;VALUE(RIGHT(YEAR(TODAY()),2)),"20","19")&amp;LEFT(X394,2),IF(VALUE(MID(X394,3,1))&gt;4,MID(X394,3,2)-50,MID(X394,3,2)),MID(X394,5,2)),Z394,1),0)</f>
        <v>67</v>
      </c>
      <c r="Z394" s="132">
        <v>44781</v>
      </c>
      <c r="AA394" s="129">
        <v>5</v>
      </c>
      <c r="AB394" s="133">
        <f>DATEDIF(_xlfn.MINIFS(Z:Z,X:X,X394), Z394,  "m")</f>
        <v>4</v>
      </c>
      <c r="AC394" s="134" t="s">
        <v>412</v>
      </c>
      <c r="AD394" s="135" t="s">
        <v>1025</v>
      </c>
      <c r="AE394" s="136" t="s">
        <v>67</v>
      </c>
      <c r="AF394" s="198">
        <v>30.3</v>
      </c>
      <c r="AG394" s="198">
        <v>5.3</v>
      </c>
      <c r="AH394" s="198">
        <v>63.6</v>
      </c>
      <c r="AI394" s="198">
        <v>0.4</v>
      </c>
      <c r="AJ394" s="198">
        <v>0.4</v>
      </c>
      <c r="AK394" s="198">
        <v>8.2899999999999991</v>
      </c>
      <c r="AL394" s="133">
        <v>31.3</v>
      </c>
      <c r="AM394" s="137">
        <v>85.7</v>
      </c>
      <c r="AN394" s="137">
        <v>57.9</v>
      </c>
      <c r="AO394" s="137">
        <v>42.1</v>
      </c>
      <c r="AP394" s="137">
        <f>AN394/AO394</f>
        <v>1.3752969121140142</v>
      </c>
      <c r="AQ394" s="137">
        <v>2.79</v>
      </c>
      <c r="AR394" s="137">
        <v>3.32</v>
      </c>
      <c r="AS394" s="137">
        <v>1.7</v>
      </c>
      <c r="AT394" s="137">
        <v>31.8</v>
      </c>
      <c r="AU394" s="137">
        <v>17.600000000000001</v>
      </c>
      <c r="AV394" s="137">
        <v>3.94</v>
      </c>
      <c r="AW394" s="137">
        <v>40.5</v>
      </c>
      <c r="AX394" s="137">
        <v>38</v>
      </c>
      <c r="AY394" s="137">
        <v>18.100000000000001</v>
      </c>
      <c r="AZ394" s="137">
        <v>3.32</v>
      </c>
      <c r="BA394" s="137">
        <v>23.1</v>
      </c>
      <c r="BB394" s="137">
        <v>9.61</v>
      </c>
      <c r="BC394" s="137">
        <v>52.8</v>
      </c>
      <c r="BD394" s="137">
        <v>0.11</v>
      </c>
      <c r="BE394" s="137">
        <v>7.31</v>
      </c>
      <c r="BF394" s="137">
        <f>DL394+DN394</f>
        <v>32.299999999999997</v>
      </c>
      <c r="BG394" s="137">
        <v>14.7</v>
      </c>
      <c r="BH394" s="138">
        <v>1695</v>
      </c>
      <c r="BI394" s="137">
        <v>5.31</v>
      </c>
      <c r="BJ394" s="137">
        <v>12.9</v>
      </c>
      <c r="BK394" s="137">
        <v>35</v>
      </c>
      <c r="BL394" s="137">
        <v>79.3</v>
      </c>
      <c r="BM394" s="139">
        <v>0</v>
      </c>
      <c r="BN394" s="137">
        <v>5.3</v>
      </c>
      <c r="BO394" s="137">
        <v>88.8</v>
      </c>
      <c r="BP394" s="137">
        <v>9</v>
      </c>
      <c r="BQ394" s="137">
        <v>2.2000000000000002</v>
      </c>
      <c r="BR394" s="138">
        <v>3597</v>
      </c>
      <c r="BS394" s="138">
        <f>CY394/9</f>
        <v>3066.7777777777778</v>
      </c>
      <c r="BT394" s="137">
        <v>38.4</v>
      </c>
      <c r="BU394" s="137">
        <v>8.52</v>
      </c>
      <c r="BV394" s="137">
        <f>100-AL394-BN394-CB394-CC394</f>
        <v>62.390000000000008</v>
      </c>
      <c r="BW394" s="138">
        <v>3384</v>
      </c>
      <c r="BX394" s="137">
        <v>35.299999999999997</v>
      </c>
      <c r="BY394" s="137">
        <v>95.1</v>
      </c>
      <c r="BZ394" s="138">
        <v>2853</v>
      </c>
      <c r="CA394" s="138">
        <v>10638</v>
      </c>
      <c r="CB394" s="137">
        <v>0.71</v>
      </c>
      <c r="CC394" s="137">
        <v>0.3</v>
      </c>
      <c r="CD394" s="186" t="s">
        <v>1275</v>
      </c>
      <c r="CE394" s="186">
        <f>AL394+BN394+BV394+CC394+CB394</f>
        <v>100</v>
      </c>
      <c r="CF394" s="186" t="s">
        <v>1275</v>
      </c>
      <c r="CG394" s="186">
        <f>AM394+BI394+BE394+(DC394*100/AL394)+(CC394*100/AL394)</f>
        <v>99.313610223642172</v>
      </c>
      <c r="CH394" s="137">
        <v>3.85</v>
      </c>
      <c r="CI394" s="137">
        <f>CH394*100/AM394</f>
        <v>4.4924154025670946</v>
      </c>
      <c r="CJ394" s="137">
        <v>28.4</v>
      </c>
      <c r="CK394" s="138">
        <f>CJ394*BI394*AL394*AK394/1000</f>
        <v>39.130169507999994</v>
      </c>
      <c r="CL394" s="137">
        <v>6.66</v>
      </c>
      <c r="CM394" s="137">
        <v>30.8</v>
      </c>
      <c r="CN394" s="186" t="s">
        <v>1275</v>
      </c>
      <c r="CO394" s="137">
        <v>1.24</v>
      </c>
      <c r="CP394" s="137">
        <v>3.34</v>
      </c>
      <c r="CQ394" s="137">
        <v>18.899999999999999</v>
      </c>
      <c r="CR394" s="137">
        <v>55.4</v>
      </c>
      <c r="CS394" s="137">
        <v>11.1</v>
      </c>
      <c r="CT394" s="137">
        <v>14.5</v>
      </c>
      <c r="CU394" s="137">
        <v>50.3</v>
      </c>
      <c r="CV394" s="137">
        <v>0</v>
      </c>
      <c r="CW394" s="137"/>
      <c r="CX394" s="186" t="s">
        <v>1275</v>
      </c>
      <c r="CY394" s="133">
        <v>27601</v>
      </c>
      <c r="CZ394" s="137">
        <v>4.47</v>
      </c>
      <c r="DA394" s="137">
        <v>15</v>
      </c>
      <c r="DB394" s="186" t="s">
        <v>1275</v>
      </c>
      <c r="DC394" s="139">
        <v>1.0999999999999999E-2</v>
      </c>
      <c r="DD394" s="138">
        <v>7773</v>
      </c>
      <c r="DE394" s="137">
        <v>6.45</v>
      </c>
      <c r="DF394" s="137">
        <v>19.8</v>
      </c>
      <c r="DG394" s="137">
        <v>1.1499999999999999</v>
      </c>
      <c r="DH394" s="137">
        <f>DG394-CC394</f>
        <v>0.84999999999999987</v>
      </c>
      <c r="DI394" s="137">
        <v>50.9</v>
      </c>
      <c r="DJ394" s="186" t="s">
        <v>1275</v>
      </c>
      <c r="DK394" s="137">
        <v>0.2</v>
      </c>
      <c r="DL394" s="137">
        <v>32.299999999999997</v>
      </c>
      <c r="DM394" s="137">
        <v>67.5</v>
      </c>
      <c r="DN394" s="137">
        <v>0</v>
      </c>
      <c r="DO394" s="137">
        <v>21.1</v>
      </c>
      <c r="DP394" s="137">
        <v>99.7</v>
      </c>
      <c r="DQ394" s="138">
        <v>1389</v>
      </c>
      <c r="DR394" s="133"/>
      <c r="DS394" s="186" t="s">
        <v>1275</v>
      </c>
      <c r="DT394" s="133">
        <f>DU394*2</f>
        <v>9578</v>
      </c>
      <c r="DU394" s="138">
        <v>4789</v>
      </c>
      <c r="DV394" s="138">
        <v>1205</v>
      </c>
      <c r="DW394" s="138">
        <v>944</v>
      </c>
      <c r="DX394" s="186" t="s">
        <v>1275</v>
      </c>
      <c r="DY394" s="138">
        <f>AK394*AN394*AM394*AL394/1000</f>
        <v>1287.5326583099998</v>
      </c>
      <c r="DZ394" s="138">
        <f>AK394*AM394*AO394*AL394/1000</f>
        <v>936.18523169000002</v>
      </c>
      <c r="EA394" s="137"/>
      <c r="EB394" s="137"/>
      <c r="EC394" s="137"/>
      <c r="ED394" s="137"/>
      <c r="EE394" s="137"/>
      <c r="EF394" s="186" t="s">
        <v>1275</v>
      </c>
      <c r="EG394" s="137" t="s">
        <v>1023</v>
      </c>
      <c r="EH394" s="137" t="s">
        <v>1023</v>
      </c>
      <c r="EI394" s="137" t="s">
        <v>1023</v>
      </c>
      <c r="EJ394" s="137" t="s">
        <v>1023</v>
      </c>
      <c r="EK394" s="137" t="s">
        <v>1023</v>
      </c>
      <c r="EL394" s="137" t="s">
        <v>1023</v>
      </c>
      <c r="EM394" s="137" t="s">
        <v>1023</v>
      </c>
      <c r="EN394" s="137" t="s">
        <v>1023</v>
      </c>
      <c r="EO394" s="137" t="s">
        <v>1023</v>
      </c>
      <c r="EP394" s="137" t="s">
        <v>1023</v>
      </c>
      <c r="EQ394" s="137" t="s">
        <v>1023</v>
      </c>
      <c r="ER394" s="137" t="s">
        <v>1023</v>
      </c>
      <c r="ES394" s="137" t="s">
        <v>1023</v>
      </c>
      <c r="ET394" s="137" t="s">
        <v>1023</v>
      </c>
      <c r="EU394" s="137" t="s">
        <v>1023</v>
      </c>
      <c r="EV394" s="137" t="s">
        <v>1023</v>
      </c>
      <c r="EW394" s="137" t="s">
        <v>1023</v>
      </c>
      <c r="EX394" s="137" t="s">
        <v>1023</v>
      </c>
      <c r="EY394" s="137" t="s">
        <v>1023</v>
      </c>
      <c r="EZ394" s="137" t="s">
        <v>1023</v>
      </c>
      <c r="FA394" s="137" t="s">
        <v>1023</v>
      </c>
      <c r="FB394" s="186" t="s">
        <v>1275</v>
      </c>
      <c r="FC394" s="137"/>
      <c r="FD394" s="137"/>
      <c r="FE394" s="137"/>
      <c r="FF394" s="137"/>
      <c r="FG394" s="137"/>
      <c r="FH394" s="190"/>
      <c r="FI394" s="190"/>
      <c r="FJ394" s="372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 s="5"/>
      <c r="HO394" s="5"/>
      <c r="HP394" s="17"/>
      <c r="HQ394" s="23"/>
      <c r="HR394" s="23"/>
      <c r="HS394" s="23"/>
      <c r="HT394" s="17"/>
      <c r="HU394" s="17"/>
      <c r="HV394" s="24"/>
      <c r="HW394" s="24"/>
      <c r="HX394" s="24"/>
      <c r="HY394" s="24"/>
      <c r="HZ394" s="24"/>
      <c r="IA394" s="24"/>
      <c r="IB394" s="24"/>
      <c r="IC394" s="24"/>
      <c r="ID394" s="24"/>
      <c r="IE394" s="24"/>
      <c r="IF394" s="24"/>
      <c r="IG394" s="24"/>
      <c r="IH394" s="24"/>
      <c r="II394" s="24"/>
      <c r="IJ394" s="24"/>
      <c r="IK394" s="24"/>
      <c r="IL394" s="24"/>
      <c r="IM394" s="24"/>
      <c r="IN394" s="25"/>
      <c r="IO394" s="25"/>
      <c r="IP394" s="294"/>
      <c r="IQ394" s="24"/>
      <c r="IR394" s="24"/>
      <c r="IS394" s="170"/>
      <c r="IT394" s="170"/>
      <c r="IU394"/>
      <c r="IV394" s="274"/>
      <c r="IW394" s="170"/>
      <c r="IX394" s="170"/>
      <c r="IY394"/>
      <c r="IZ394"/>
      <c r="JA394" s="170"/>
      <c r="JB394" s="170"/>
      <c r="JC394" s="170"/>
      <c r="JD394"/>
      <c r="JE394" s="170"/>
      <c r="JF394" s="276"/>
      <c r="JG394"/>
      <c r="JH394" s="170"/>
      <c r="JI394"/>
      <c r="JJ394"/>
      <c r="JK394"/>
      <c r="JL394"/>
      <c r="JM394" s="279"/>
      <c r="JN394"/>
      <c r="JO394"/>
      <c r="JP394"/>
      <c r="JQ394"/>
      <c r="JR394" s="170"/>
      <c r="JS394" s="170"/>
      <c r="JT394" s="170"/>
      <c r="JU394" s="170"/>
      <c r="JV394" s="170"/>
      <c r="JW394" s="170"/>
      <c r="JX394"/>
      <c r="JY394" s="170"/>
      <c r="JZ394" s="170"/>
      <c r="KA394" s="170"/>
      <c r="KB394" s="170"/>
      <c r="KC394" s="170"/>
      <c r="KD394" s="170"/>
      <c r="KE394"/>
    </row>
    <row r="395" spans="1:291" s="4" customFormat="1" x14ac:dyDescent="0.25">
      <c r="A395" s="311"/>
      <c r="B395" s="15" t="s">
        <v>1524</v>
      </c>
      <c r="C395" s="17" t="s">
        <v>530</v>
      </c>
      <c r="D395" s="26" t="s">
        <v>531</v>
      </c>
      <c r="E395" s="88">
        <v>44466</v>
      </c>
      <c r="F395" s="27">
        <v>44833</v>
      </c>
      <c r="G395" s="94">
        <f>DATEDIF(E395, F395, "m")</f>
        <v>12</v>
      </c>
      <c r="H395" s="16">
        <v>1</v>
      </c>
      <c r="I395" s="377">
        <v>0</v>
      </c>
      <c r="J395" s="20">
        <v>44833</v>
      </c>
      <c r="K395" s="100">
        <f t="shared" si="27"/>
        <v>12</v>
      </c>
      <c r="L395" s="121">
        <v>7</v>
      </c>
      <c r="M395" s="4" t="s">
        <v>539</v>
      </c>
      <c r="N395" s="19"/>
      <c r="O395" s="22">
        <v>2</v>
      </c>
      <c r="P395" s="16">
        <v>3</v>
      </c>
      <c r="Q395" s="11"/>
      <c r="R395" s="11"/>
      <c r="S395" s="11"/>
      <c r="T395" s="145">
        <v>18075</v>
      </c>
      <c r="U395" s="130" t="s">
        <v>1082</v>
      </c>
      <c r="V395" s="130" t="s">
        <v>1082</v>
      </c>
      <c r="W395" s="130" t="s">
        <v>1083</v>
      </c>
      <c r="X395" s="129">
        <v>5506282353</v>
      </c>
      <c r="Y395" s="129">
        <f ca="1">ROUNDDOWN(YEARFRAC(DATE(IF(VALUE(LEFT(X395,2))&lt;VALUE(RIGHT(YEAR(TODAY()),2)),"20","19")&amp;LEFT(X395,2),IF(VALUE(MID(X395,3,1))&gt;4,MID(X395,3,2)-50,MID(X395,3,2)),MID(X395,5,2)),Z395,1),0)</f>
        <v>67</v>
      </c>
      <c r="Z395" s="132">
        <v>44833</v>
      </c>
      <c r="AA395" s="129">
        <v>6</v>
      </c>
      <c r="AB395" s="133">
        <f>DATEDIF(_xlfn.MINIFS(Z:Z,X:X,X395), Z395,  "m")</f>
        <v>5</v>
      </c>
      <c r="AC395" s="134" t="s">
        <v>53</v>
      </c>
      <c r="AD395" s="135" t="s">
        <v>1022</v>
      </c>
      <c r="AE395" s="136" t="s">
        <v>60</v>
      </c>
      <c r="AF395" s="207">
        <v>25.8</v>
      </c>
      <c r="AG395" s="207">
        <v>5.6</v>
      </c>
      <c r="AH395" s="207">
        <v>68.099999999999994</v>
      </c>
      <c r="AI395" s="207">
        <v>0.4</v>
      </c>
      <c r="AJ395" s="207">
        <v>0.1</v>
      </c>
      <c r="AK395" s="208">
        <v>7.87</v>
      </c>
      <c r="AL395" s="133">
        <v>12.5</v>
      </c>
      <c r="AM395" s="137">
        <v>81.8</v>
      </c>
      <c r="AN395" s="137">
        <v>46.1</v>
      </c>
      <c r="AO395" s="137">
        <v>53.9</v>
      </c>
      <c r="AP395" s="137">
        <f>AN395/AO395</f>
        <v>0.85528756957328389</v>
      </c>
      <c r="AQ395" s="137">
        <v>3.72</v>
      </c>
      <c r="AR395" s="137">
        <v>4.68</v>
      </c>
      <c r="AS395" s="137">
        <v>1.22</v>
      </c>
      <c r="AT395" s="137">
        <v>21.3</v>
      </c>
      <c r="AU395" s="137">
        <v>22.7</v>
      </c>
      <c r="AV395" s="137">
        <v>2.98</v>
      </c>
      <c r="AW395" s="137">
        <v>45.9</v>
      </c>
      <c r="AX395" s="137">
        <v>22.5</v>
      </c>
      <c r="AY395" s="137">
        <v>22.7</v>
      </c>
      <c r="AZ395" s="137">
        <v>8.81</v>
      </c>
      <c r="BA395" s="137">
        <v>12.2</v>
      </c>
      <c r="BB395" s="137">
        <v>9.9600000000000009</v>
      </c>
      <c r="BC395" s="137">
        <v>51.3</v>
      </c>
      <c r="BD395" s="137">
        <v>0.15</v>
      </c>
      <c r="BE395" s="137">
        <v>5.31</v>
      </c>
      <c r="BF395" s="137">
        <f>DL395+DN395</f>
        <v>35.799999999999997</v>
      </c>
      <c r="BG395" s="137">
        <v>15.8</v>
      </c>
      <c r="BH395" s="138">
        <v>3079</v>
      </c>
      <c r="BI395" s="137">
        <v>11.5</v>
      </c>
      <c r="BJ395" s="137">
        <v>3.57</v>
      </c>
      <c r="BK395" s="137">
        <v>42.4</v>
      </c>
      <c r="BL395" s="137">
        <v>41.5</v>
      </c>
      <c r="BM395" s="139">
        <v>2.1999999999999999E-2</v>
      </c>
      <c r="BN395" s="137">
        <v>2.6</v>
      </c>
      <c r="BO395" s="137">
        <v>86.96</v>
      </c>
      <c r="BP395" s="137">
        <v>12.3</v>
      </c>
      <c r="BQ395" s="137">
        <v>0.81</v>
      </c>
      <c r="BR395" s="138">
        <v>3489</v>
      </c>
      <c r="BS395" s="138">
        <f>CY395/15</f>
        <v>2502.9333333333334</v>
      </c>
      <c r="BT395" s="137">
        <v>13.8</v>
      </c>
      <c r="BU395" s="137">
        <v>7.02</v>
      </c>
      <c r="BV395" s="137">
        <f>100-AL395-BN395-CB395-CC395</f>
        <v>84.440000000000012</v>
      </c>
      <c r="BW395" s="138">
        <v>959</v>
      </c>
      <c r="BX395" s="137">
        <v>12.1</v>
      </c>
      <c r="BY395" s="137">
        <v>91.5</v>
      </c>
      <c r="BZ395" s="138">
        <v>2189</v>
      </c>
      <c r="CA395" s="133">
        <v>10194</v>
      </c>
      <c r="CB395" s="137">
        <v>0.36</v>
      </c>
      <c r="CC395" s="137">
        <v>0.1</v>
      </c>
      <c r="CD395" s="186" t="s">
        <v>1275</v>
      </c>
      <c r="CE395" s="186">
        <f>AL395+BN395+BV395+CC395+CB395</f>
        <v>100</v>
      </c>
      <c r="CF395" s="186" t="s">
        <v>1275</v>
      </c>
      <c r="CG395" s="186">
        <f>AM395+BI395+BE395+(DC395*100/AL395)+(CC395*100/AL395)</f>
        <v>99.466560000000001</v>
      </c>
      <c r="CH395" s="137">
        <v>1.72</v>
      </c>
      <c r="CI395" s="137">
        <f>CH395*100/AM395</f>
        <v>2.1026894865525674</v>
      </c>
      <c r="CJ395" s="137">
        <v>40.299999999999997</v>
      </c>
      <c r="CK395" s="138">
        <f>CJ395*BI395*AL395*AK395/1000</f>
        <v>45.591893750000004</v>
      </c>
      <c r="CL395" s="137">
        <v>7.55</v>
      </c>
      <c r="CM395" s="137">
        <v>23.4</v>
      </c>
      <c r="CN395" s="186" t="s">
        <v>1275</v>
      </c>
      <c r="CO395" s="137">
        <v>3.69</v>
      </c>
      <c r="CP395" s="137">
        <v>4.5</v>
      </c>
      <c r="CQ395" s="137">
        <v>20.399999999999999</v>
      </c>
      <c r="CR395" s="137">
        <v>61.5</v>
      </c>
      <c r="CS395" s="137">
        <v>11.5</v>
      </c>
      <c r="CT395" s="137">
        <v>11.3</v>
      </c>
      <c r="CU395" s="137">
        <v>54.9</v>
      </c>
      <c r="CV395" s="137">
        <v>1.08</v>
      </c>
      <c r="CW395" s="137"/>
      <c r="CX395" s="186" t="s">
        <v>1275</v>
      </c>
      <c r="CY395" s="133">
        <v>37544</v>
      </c>
      <c r="CZ395" s="137">
        <v>6.18</v>
      </c>
      <c r="DA395" s="137">
        <v>4.07</v>
      </c>
      <c r="DB395" s="186" t="s">
        <v>1275</v>
      </c>
      <c r="DC395" s="139">
        <v>7.0699999999999999E-3</v>
      </c>
      <c r="DD395" s="138">
        <v>6655</v>
      </c>
      <c r="DE395" s="137">
        <v>0</v>
      </c>
      <c r="DF395" s="137">
        <v>11.4</v>
      </c>
      <c r="DG395" s="137">
        <v>1.52</v>
      </c>
      <c r="DH395" s="137">
        <f>DG395-CC395</f>
        <v>1.42</v>
      </c>
      <c r="DI395" s="137">
        <v>73.900000000000006</v>
      </c>
      <c r="DJ395" s="186" t="s">
        <v>1275</v>
      </c>
      <c r="DK395" s="137">
        <v>0.41</v>
      </c>
      <c r="DL395" s="137">
        <v>35.799999999999997</v>
      </c>
      <c r="DM395" s="137">
        <v>63.8</v>
      </c>
      <c r="DN395" s="137">
        <v>0</v>
      </c>
      <c r="DO395" s="137">
        <v>17.100000000000001</v>
      </c>
      <c r="DP395" s="137">
        <v>98.8</v>
      </c>
      <c r="DQ395" s="138">
        <v>1162</v>
      </c>
      <c r="DR395" s="133"/>
      <c r="DS395" s="186" t="s">
        <v>1275</v>
      </c>
      <c r="DT395" s="138">
        <f>DU395*1.5</f>
        <v>9250.5</v>
      </c>
      <c r="DU395" s="133">
        <v>6167</v>
      </c>
      <c r="DV395" s="133">
        <v>1300</v>
      </c>
      <c r="DW395" s="138">
        <v>690</v>
      </c>
      <c r="DX395" s="186" t="s">
        <v>1275</v>
      </c>
      <c r="DY395" s="138">
        <f>AK395*AN395*AM395*AL395/1000</f>
        <v>370.97015750000003</v>
      </c>
      <c r="DZ395" s="138">
        <f>AK395*AM395*AO395*AL395/1000</f>
        <v>433.73734249999995</v>
      </c>
      <c r="EA395" s="137"/>
      <c r="EB395" s="137"/>
      <c r="EC395" s="137"/>
      <c r="ED395" s="137"/>
      <c r="EE395" s="137"/>
      <c r="EF395" s="186" t="s">
        <v>1275</v>
      </c>
      <c r="EG395" s="137" t="s">
        <v>1023</v>
      </c>
      <c r="EH395" s="137" t="s">
        <v>1023</v>
      </c>
      <c r="EI395" s="137" t="s">
        <v>1023</v>
      </c>
      <c r="EJ395" s="137" t="s">
        <v>1023</v>
      </c>
      <c r="EK395" s="137" t="s">
        <v>1023</v>
      </c>
      <c r="EL395" s="137" t="s">
        <v>1023</v>
      </c>
      <c r="EM395" s="137" t="s">
        <v>1023</v>
      </c>
      <c r="EN395" s="137" t="s">
        <v>1023</v>
      </c>
      <c r="EO395" s="137" t="s">
        <v>1023</v>
      </c>
      <c r="EP395" s="137" t="s">
        <v>1023</v>
      </c>
      <c r="EQ395" s="137" t="s">
        <v>1023</v>
      </c>
      <c r="ER395" s="137" t="s">
        <v>1023</v>
      </c>
      <c r="ES395" s="137" t="s">
        <v>1023</v>
      </c>
      <c r="ET395" s="137" t="s">
        <v>1023</v>
      </c>
      <c r="EU395" s="137" t="s">
        <v>1023</v>
      </c>
      <c r="EV395" s="137" t="s">
        <v>1023</v>
      </c>
      <c r="EW395" s="137" t="s">
        <v>1023</v>
      </c>
      <c r="EX395" s="137" t="s">
        <v>1023</v>
      </c>
      <c r="EY395" s="137" t="s">
        <v>1023</v>
      </c>
      <c r="EZ395" s="137" t="s">
        <v>1023</v>
      </c>
      <c r="FA395" s="137" t="s">
        <v>1023</v>
      </c>
      <c r="FB395" s="186" t="s">
        <v>1275</v>
      </c>
      <c r="FC395" s="137"/>
      <c r="FD395" s="137"/>
      <c r="FE395" s="137"/>
      <c r="FF395" s="137"/>
      <c r="FG395" s="137"/>
      <c r="FH395" s="190"/>
      <c r="FI395" s="190"/>
      <c r="FJ395" s="372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 s="371" t="s">
        <v>539</v>
      </c>
      <c r="HA395" s="369" t="s">
        <v>1747</v>
      </c>
      <c r="HB395" s="358">
        <v>0</v>
      </c>
      <c r="HC395" s="356">
        <v>1.56</v>
      </c>
      <c r="HD395" s="356">
        <v>132.16</v>
      </c>
      <c r="HE395" s="356">
        <v>2.57</v>
      </c>
      <c r="HF395" s="356">
        <v>6.9300000000000006</v>
      </c>
      <c r="HG395" s="356">
        <v>300.14999999999998</v>
      </c>
      <c r="HH395" s="358">
        <v>0</v>
      </c>
      <c r="HI395" s="358">
        <v>0</v>
      </c>
      <c r="HJ395" s="356">
        <v>10.67</v>
      </c>
      <c r="HK395" s="356">
        <v>1.76</v>
      </c>
      <c r="HL395" s="356">
        <v>1.39</v>
      </c>
      <c r="HM395" s="356">
        <v>4.7200000000000006</v>
      </c>
      <c r="HN395" s="357">
        <v>20.9</v>
      </c>
      <c r="HO395" s="5" t="s">
        <v>533</v>
      </c>
      <c r="HP395" s="121">
        <v>65</v>
      </c>
      <c r="HQ395" s="27">
        <v>44466</v>
      </c>
      <c r="HR395" s="27"/>
      <c r="HS395" s="27">
        <v>44833</v>
      </c>
      <c r="HT395" s="121">
        <v>12</v>
      </c>
      <c r="HU395" s="121">
        <v>1</v>
      </c>
      <c r="HV395" s="28">
        <v>0</v>
      </c>
      <c r="HW395" s="28">
        <v>0</v>
      </c>
      <c r="HX395" s="28">
        <v>0</v>
      </c>
      <c r="HY395" s="28">
        <v>1</v>
      </c>
      <c r="HZ395" s="28">
        <v>0</v>
      </c>
      <c r="IA395" s="28">
        <v>0</v>
      </c>
      <c r="IB395" s="28">
        <v>0</v>
      </c>
      <c r="IC395" s="28">
        <v>0</v>
      </c>
      <c r="ID395" s="28">
        <v>0</v>
      </c>
      <c r="IE395" s="25"/>
      <c r="IF395" s="28">
        <v>0</v>
      </c>
      <c r="IG395" s="29"/>
      <c r="IH395" s="25"/>
      <c r="II395" s="28">
        <v>0</v>
      </c>
      <c r="IJ395" s="25" t="s">
        <v>63</v>
      </c>
      <c r="IK395" s="25"/>
      <c r="IL395" s="25"/>
      <c r="IM395" s="25">
        <v>1</v>
      </c>
      <c r="IN395" s="28">
        <v>0</v>
      </c>
      <c r="IO395" s="25"/>
      <c r="IP395" s="294"/>
      <c r="IQ395" s="24"/>
      <c r="IR395" s="24"/>
      <c r="IS395" s="170"/>
      <c r="IT395" s="170"/>
      <c r="IU395"/>
      <c r="IV395" s="274"/>
      <c r="IW395" s="170"/>
      <c r="IX395" s="170"/>
      <c r="IY395"/>
      <c r="IZ395"/>
      <c r="JA395" s="170"/>
      <c r="JB395" s="170"/>
      <c r="JC395" s="170"/>
      <c r="JD395"/>
      <c r="JE395" s="170"/>
      <c r="JF395" s="276"/>
      <c r="JG395"/>
      <c r="JH395" s="170"/>
      <c r="JI395"/>
      <c r="JJ395"/>
      <c r="JK395"/>
      <c r="JL395"/>
      <c r="JM395" s="279"/>
      <c r="JN395"/>
      <c r="JO395"/>
      <c r="JP395"/>
      <c r="JQ395"/>
      <c r="JR395" s="170"/>
      <c r="JS395" s="170"/>
      <c r="JT395" s="170"/>
      <c r="JU395" s="170"/>
      <c r="JV395" s="170"/>
      <c r="JW395" s="170"/>
      <c r="JX395"/>
      <c r="JY395" s="170"/>
      <c r="JZ395" s="170"/>
      <c r="KA395" s="170"/>
      <c r="KB395" s="170"/>
      <c r="KC395" s="170"/>
      <c r="KD395" s="170"/>
      <c r="KE395"/>
    </row>
    <row r="396" spans="1:291" s="4" customFormat="1" x14ac:dyDescent="0.25">
      <c r="A396" s="311"/>
      <c r="B396" s="15" t="s">
        <v>1524</v>
      </c>
      <c r="C396" s="17" t="s">
        <v>530</v>
      </c>
      <c r="D396" s="26" t="s">
        <v>531</v>
      </c>
      <c r="E396" s="88">
        <v>44466</v>
      </c>
      <c r="F396" s="27"/>
      <c r="G396" s="94"/>
      <c r="H396" s="16"/>
      <c r="I396" s="377">
        <v>0</v>
      </c>
      <c r="J396" s="20">
        <v>44833</v>
      </c>
      <c r="K396" s="100">
        <f t="shared" si="27"/>
        <v>12</v>
      </c>
      <c r="L396" s="121">
        <v>8</v>
      </c>
      <c r="M396" s="4" t="s">
        <v>540</v>
      </c>
      <c r="N396" s="19"/>
      <c r="O396" s="22"/>
      <c r="P396" s="16"/>
      <c r="Q396" s="11"/>
      <c r="R396" s="11"/>
      <c r="S396" s="11">
        <v>10</v>
      </c>
      <c r="T396" s="145"/>
      <c r="U396" s="130"/>
      <c r="V396" s="130"/>
      <c r="W396" s="130"/>
      <c r="X396" s="129"/>
      <c r="Y396" s="129"/>
      <c r="Z396" s="132"/>
      <c r="AA396" s="129"/>
      <c r="AB396" s="133"/>
      <c r="AC396" s="134"/>
      <c r="AD396" s="135"/>
      <c r="AE396" s="136"/>
      <c r="AF396" s="220"/>
      <c r="AG396" s="220"/>
      <c r="AH396" s="220"/>
      <c r="AI396" s="220"/>
      <c r="AJ396" s="220"/>
      <c r="AK396" s="220"/>
      <c r="AL396" s="133"/>
      <c r="AM396" s="137"/>
      <c r="AN396" s="137"/>
      <c r="AO396" s="137"/>
      <c r="AP396" s="137"/>
      <c r="AQ396" s="137"/>
      <c r="AR396" s="137"/>
      <c r="AS396" s="137"/>
      <c r="AT396" s="137"/>
      <c r="AU396" s="137"/>
      <c r="AV396" s="137"/>
      <c r="AW396" s="137"/>
      <c r="AX396" s="137"/>
      <c r="AY396" s="137"/>
      <c r="AZ396" s="137"/>
      <c r="BA396" s="137"/>
      <c r="BB396" s="137"/>
      <c r="BC396" s="137"/>
      <c r="BD396" s="137"/>
      <c r="BE396" s="137"/>
      <c r="BF396" s="137"/>
      <c r="BG396" s="137"/>
      <c r="BH396" s="138"/>
      <c r="BI396" s="137"/>
      <c r="BJ396" s="137"/>
      <c r="BK396" s="137"/>
      <c r="BL396" s="137"/>
      <c r="BM396" s="139"/>
      <c r="BN396" s="137"/>
      <c r="BO396" s="137"/>
      <c r="BP396" s="137"/>
      <c r="BQ396" s="137"/>
      <c r="BR396" s="138"/>
      <c r="BS396" s="138"/>
      <c r="BT396" s="137"/>
      <c r="BU396" s="137"/>
      <c r="BV396" s="137"/>
      <c r="BW396" s="138"/>
      <c r="BX396" s="137"/>
      <c r="BY396" s="137"/>
      <c r="BZ396" s="138"/>
      <c r="CA396" s="133"/>
      <c r="CB396" s="137"/>
      <c r="CC396" s="137"/>
      <c r="CD396" s="186"/>
      <c r="CE396" s="186"/>
      <c r="CF396" s="186"/>
      <c r="CG396" s="186"/>
      <c r="CH396" s="137"/>
      <c r="CI396" s="137"/>
      <c r="CJ396" s="137"/>
      <c r="CK396" s="138"/>
      <c r="CL396" s="137"/>
      <c r="CM396" s="137"/>
      <c r="CN396" s="186"/>
      <c r="CO396" s="137"/>
      <c r="CP396" s="137"/>
      <c r="CQ396" s="137"/>
      <c r="CR396" s="137"/>
      <c r="CS396" s="137"/>
      <c r="CT396" s="137"/>
      <c r="CU396" s="137"/>
      <c r="CV396" s="137"/>
      <c r="CW396" s="137"/>
      <c r="CX396" s="186"/>
      <c r="CY396" s="133"/>
      <c r="CZ396" s="137"/>
      <c r="DA396" s="137"/>
      <c r="DB396" s="186"/>
      <c r="DC396" s="139"/>
      <c r="DD396" s="138"/>
      <c r="DE396" s="137"/>
      <c r="DF396" s="137"/>
      <c r="DG396" s="137"/>
      <c r="DH396" s="137"/>
      <c r="DI396" s="137"/>
      <c r="DJ396" s="186"/>
      <c r="DK396" s="137"/>
      <c r="DL396" s="137"/>
      <c r="DM396" s="137"/>
      <c r="DN396" s="137"/>
      <c r="DO396" s="137"/>
      <c r="DP396" s="137"/>
      <c r="DQ396" s="138"/>
      <c r="DR396" s="133"/>
      <c r="DS396" s="186"/>
      <c r="DT396" s="138"/>
      <c r="DU396" s="133"/>
      <c r="DV396" s="133"/>
      <c r="DW396" s="138"/>
      <c r="DX396" s="186"/>
      <c r="DY396" s="138"/>
      <c r="DZ396" s="138"/>
      <c r="EA396" s="137"/>
      <c r="EB396" s="137"/>
      <c r="EC396" s="137"/>
      <c r="ED396" s="137"/>
      <c r="EE396" s="137"/>
      <c r="EF396" s="186"/>
      <c r="EG396" s="137"/>
      <c r="EH396" s="137"/>
      <c r="EI396" s="137"/>
      <c r="EJ396" s="137"/>
      <c r="EK396" s="137"/>
      <c r="EL396" s="137"/>
      <c r="EM396" s="137"/>
      <c r="EN396" s="137"/>
      <c r="EO396" s="137"/>
      <c r="EP396" s="137"/>
      <c r="EQ396" s="137"/>
      <c r="ER396" s="137"/>
      <c r="ES396" s="137"/>
      <c r="ET396" s="137"/>
      <c r="EU396" s="137"/>
      <c r="EV396" s="137"/>
      <c r="EW396" s="137"/>
      <c r="EX396" s="137"/>
      <c r="EY396" s="137"/>
      <c r="EZ396" s="137"/>
      <c r="FA396" s="137"/>
      <c r="FB396" s="186"/>
      <c r="FC396" s="137"/>
      <c r="FD396" s="137"/>
      <c r="FE396" s="137"/>
      <c r="FF396" s="137"/>
      <c r="FG396" s="137"/>
      <c r="FH396" s="190"/>
      <c r="FI396" s="190"/>
      <c r="FJ396" s="5"/>
      <c r="GZ396" s="5"/>
      <c r="HO396" s="5"/>
      <c r="HP396" s="121"/>
      <c r="HQ396" s="27"/>
      <c r="HR396" s="27"/>
      <c r="HS396" s="27"/>
      <c r="HT396" s="121"/>
      <c r="HU396" s="121"/>
      <c r="HV396" s="28"/>
      <c r="HW396" s="28"/>
      <c r="HX396" s="28"/>
      <c r="HY396" s="28"/>
      <c r="HZ396" s="28"/>
      <c r="IA396" s="28"/>
      <c r="IB396" s="28"/>
      <c r="IC396" s="28"/>
      <c r="ID396" s="28"/>
      <c r="IE396" s="25"/>
      <c r="IF396" s="28"/>
      <c r="IG396" s="29"/>
      <c r="IH396" s="25"/>
      <c r="II396" s="28"/>
      <c r="IJ396" s="25"/>
      <c r="IK396" s="25"/>
      <c r="IL396" s="25"/>
      <c r="IM396" s="25"/>
      <c r="IN396" s="28"/>
      <c r="IO396" s="25"/>
      <c r="IP396" s="294"/>
      <c r="IQ396" s="24"/>
      <c r="IR396" s="24"/>
      <c r="IS396" s="170"/>
      <c r="IT396" s="170"/>
      <c r="IU396"/>
      <c r="IV396" s="274"/>
      <c r="IW396" s="170"/>
      <c r="IX396" s="170"/>
      <c r="IY396"/>
      <c r="IZ396"/>
      <c r="JA396" s="170"/>
      <c r="JB396" s="170"/>
      <c r="JC396" s="170"/>
      <c r="JD396"/>
      <c r="JE396" s="170"/>
      <c r="JF396" s="276"/>
      <c r="JG396"/>
      <c r="JH396" s="170"/>
      <c r="JI396"/>
      <c r="JJ396"/>
      <c r="JK396"/>
      <c r="JL396"/>
      <c r="JM396" s="279"/>
      <c r="JN396"/>
      <c r="JO396"/>
      <c r="JP396"/>
      <c r="JQ396"/>
      <c r="JR396" s="170"/>
      <c r="JS396" s="170"/>
      <c r="JT396" s="170"/>
      <c r="JU396" s="170"/>
      <c r="JV396" s="170"/>
      <c r="JW396" s="170"/>
      <c r="JX396"/>
      <c r="JY396" s="170"/>
      <c r="JZ396" s="170"/>
      <c r="KA396" s="170"/>
      <c r="KB396" s="170"/>
      <c r="KC396" s="170"/>
      <c r="KD396" s="170"/>
      <c r="KE396"/>
    </row>
    <row r="397" spans="1:291" s="4" customFormat="1" x14ac:dyDescent="0.25">
      <c r="A397" s="311"/>
      <c r="B397" s="15" t="s">
        <v>1524</v>
      </c>
      <c r="C397" s="17" t="s">
        <v>530</v>
      </c>
      <c r="D397" s="26" t="s">
        <v>531</v>
      </c>
      <c r="E397" s="88">
        <v>44466</v>
      </c>
      <c r="F397" s="27"/>
      <c r="G397" s="94"/>
      <c r="H397" s="16"/>
      <c r="I397" s="377"/>
      <c r="J397" s="20">
        <v>45642</v>
      </c>
      <c r="K397" s="100">
        <f t="shared" si="27"/>
        <v>38</v>
      </c>
      <c r="L397" s="121">
        <v>9</v>
      </c>
      <c r="M397" s="4" t="s">
        <v>1916</v>
      </c>
      <c r="N397" s="19"/>
      <c r="O397" s="22">
        <v>2</v>
      </c>
      <c r="P397" s="121">
        <v>3</v>
      </c>
      <c r="Q397" s="121"/>
      <c r="R397" s="121">
        <v>3</v>
      </c>
      <c r="S397" s="121"/>
      <c r="T397" s="342"/>
      <c r="U397" s="130"/>
      <c r="V397" s="130"/>
      <c r="W397" s="130"/>
      <c r="X397" s="129"/>
      <c r="Y397" s="129"/>
      <c r="Z397" s="132"/>
      <c r="AA397" s="129"/>
      <c r="AB397" s="133"/>
      <c r="AC397" s="134"/>
      <c r="AD397" s="135"/>
      <c r="AE397" s="136"/>
      <c r="AF397" s="220"/>
      <c r="AG397" s="220"/>
      <c r="AH397" s="220"/>
      <c r="AI397" s="220"/>
      <c r="AJ397" s="220"/>
      <c r="AK397" s="220"/>
      <c r="AL397" s="133"/>
      <c r="AM397" s="137"/>
      <c r="AN397" s="137"/>
      <c r="AO397" s="137"/>
      <c r="AP397" s="137"/>
      <c r="AQ397" s="137"/>
      <c r="AR397" s="137"/>
      <c r="AS397" s="137"/>
      <c r="AT397" s="137"/>
      <c r="AU397" s="137"/>
      <c r="AV397" s="137"/>
      <c r="AW397" s="137"/>
      <c r="AX397" s="137"/>
      <c r="AY397" s="137"/>
      <c r="AZ397" s="137"/>
      <c r="BA397" s="137"/>
      <c r="BB397" s="137"/>
      <c r="BC397" s="137"/>
      <c r="BD397" s="137"/>
      <c r="BE397" s="137"/>
      <c r="BF397" s="137"/>
      <c r="BG397" s="137"/>
      <c r="BH397" s="138"/>
      <c r="BI397" s="137"/>
      <c r="BJ397" s="137"/>
      <c r="BK397" s="137"/>
      <c r="BL397" s="137"/>
      <c r="BM397" s="139"/>
      <c r="BN397" s="137"/>
      <c r="BO397" s="137"/>
      <c r="BP397" s="137"/>
      <c r="BQ397" s="137"/>
      <c r="BR397" s="138"/>
      <c r="BS397" s="138"/>
      <c r="BT397" s="137"/>
      <c r="BU397" s="137"/>
      <c r="BV397" s="137"/>
      <c r="BW397" s="138"/>
      <c r="BX397" s="137"/>
      <c r="BY397" s="137"/>
      <c r="BZ397" s="138"/>
      <c r="CA397" s="133"/>
      <c r="CB397" s="137"/>
      <c r="CC397" s="137"/>
      <c r="CD397" s="186"/>
      <c r="CE397" s="186"/>
      <c r="CF397" s="186"/>
      <c r="CG397" s="186"/>
      <c r="CH397" s="137"/>
      <c r="CI397" s="137"/>
      <c r="CJ397" s="137"/>
      <c r="CK397" s="138"/>
      <c r="CL397" s="137"/>
      <c r="CM397" s="137"/>
      <c r="CN397" s="186"/>
      <c r="CO397" s="137"/>
      <c r="CP397" s="137"/>
      <c r="CQ397" s="137"/>
      <c r="CR397" s="137"/>
      <c r="CS397" s="137"/>
      <c r="CT397" s="137"/>
      <c r="CU397" s="137"/>
      <c r="CV397" s="137"/>
      <c r="CW397" s="137"/>
      <c r="CX397" s="186"/>
      <c r="CY397" s="133"/>
      <c r="CZ397" s="137"/>
      <c r="DA397" s="137"/>
      <c r="DB397" s="186"/>
      <c r="DC397" s="139"/>
      <c r="DD397" s="138"/>
      <c r="DE397" s="137"/>
      <c r="DF397" s="137"/>
      <c r="DG397" s="137"/>
      <c r="DH397" s="137"/>
      <c r="DI397" s="137"/>
      <c r="DJ397" s="186"/>
      <c r="DK397" s="137"/>
      <c r="DL397" s="137"/>
      <c r="DM397" s="137"/>
      <c r="DN397" s="137"/>
      <c r="DO397" s="137"/>
      <c r="DP397" s="137"/>
      <c r="DQ397" s="138"/>
      <c r="DR397" s="133"/>
      <c r="DS397" s="186"/>
      <c r="DT397" s="138"/>
      <c r="DU397" s="133"/>
      <c r="DV397" s="133"/>
      <c r="DW397" s="138"/>
      <c r="DX397" s="186"/>
      <c r="DY397" s="138"/>
      <c r="DZ397" s="138"/>
      <c r="EA397" s="137"/>
      <c r="EB397" s="137"/>
      <c r="EC397" s="137"/>
      <c r="ED397" s="137"/>
      <c r="EE397" s="137"/>
      <c r="EF397" s="186"/>
      <c r="EG397" s="137"/>
      <c r="EH397" s="137"/>
      <c r="EI397" s="137"/>
      <c r="EJ397" s="137"/>
      <c r="EK397" s="137"/>
      <c r="EL397" s="137"/>
      <c r="EM397" s="137"/>
      <c r="EN397" s="137"/>
      <c r="EO397" s="137"/>
      <c r="EP397" s="137"/>
      <c r="EQ397" s="137"/>
      <c r="ER397" s="137"/>
      <c r="ES397" s="137"/>
      <c r="ET397" s="137"/>
      <c r="EU397" s="137"/>
      <c r="EV397" s="137"/>
      <c r="EW397" s="137"/>
      <c r="EX397" s="137"/>
      <c r="EY397" s="137"/>
      <c r="EZ397" s="137"/>
      <c r="FA397" s="137"/>
      <c r="FB397" s="186"/>
      <c r="FC397" s="137"/>
      <c r="FD397" s="137"/>
      <c r="FE397" s="137"/>
      <c r="FF397" s="137"/>
      <c r="FG397" s="137"/>
      <c r="FH397" s="190"/>
      <c r="FI397" s="190"/>
      <c r="FJ397" s="5"/>
      <c r="GZ397" s="5"/>
      <c r="HO397" s="5"/>
      <c r="HP397" s="121"/>
      <c r="HQ397" s="27"/>
      <c r="HR397" s="27"/>
      <c r="HS397" s="27"/>
      <c r="HT397" s="121"/>
      <c r="HU397" s="121"/>
      <c r="HV397" s="28"/>
      <c r="HW397" s="28"/>
      <c r="HX397" s="28"/>
      <c r="HY397" s="28"/>
      <c r="HZ397" s="28"/>
      <c r="IA397" s="28"/>
      <c r="IB397" s="28"/>
      <c r="IC397" s="28"/>
      <c r="ID397" s="28"/>
      <c r="IE397" s="25"/>
      <c r="IF397" s="28"/>
      <c r="IG397" s="29"/>
      <c r="IH397" s="25"/>
      <c r="II397" s="28"/>
      <c r="IJ397" s="25"/>
      <c r="IK397" s="25"/>
      <c r="IL397" s="25"/>
      <c r="IM397" s="25"/>
      <c r="IN397" s="28"/>
      <c r="IO397" s="25"/>
      <c r="IP397" s="294"/>
      <c r="IQ397" s="24"/>
      <c r="IR397" s="24"/>
      <c r="IS397" s="170"/>
      <c r="IT397" s="170"/>
      <c r="IU397"/>
      <c r="IV397" s="274"/>
      <c r="IW397" s="170"/>
      <c r="IX397" s="170"/>
      <c r="IY397"/>
      <c r="IZ397"/>
      <c r="JA397" s="170"/>
      <c r="JB397" s="170"/>
      <c r="JC397" s="170"/>
      <c r="JD397"/>
      <c r="JE397" s="170"/>
      <c r="JF397" s="276"/>
      <c r="JG397"/>
      <c r="JH397" s="170"/>
      <c r="JI397"/>
      <c r="JJ397"/>
      <c r="JK397"/>
      <c r="JL397"/>
      <c r="JM397" s="279"/>
      <c r="JN397"/>
      <c r="JO397"/>
      <c r="JP397"/>
      <c r="JQ397"/>
      <c r="JR397" s="170"/>
      <c r="JS397" s="170"/>
      <c r="JT397" s="170"/>
      <c r="JU397" s="170"/>
      <c r="JV397" s="170"/>
      <c r="JW397" s="170"/>
      <c r="JX397"/>
      <c r="JY397" s="170"/>
      <c r="JZ397" s="170"/>
      <c r="KA397" s="170"/>
      <c r="KB397" s="170"/>
      <c r="KC397" s="170"/>
      <c r="KD397" s="170"/>
      <c r="KE397"/>
    </row>
    <row r="398" spans="1:291" s="4" customFormat="1" x14ac:dyDescent="0.25">
      <c r="A398" s="311"/>
      <c r="B398" s="15"/>
      <c r="C398" s="17"/>
      <c r="D398" s="26"/>
      <c r="E398" s="90"/>
      <c r="F398" s="27"/>
      <c r="G398" s="94"/>
      <c r="H398" s="16"/>
      <c r="I398" s="377"/>
      <c r="J398" s="20"/>
      <c r="K398" s="100"/>
      <c r="L398" s="85"/>
      <c r="N398" s="19"/>
      <c r="O398" s="22"/>
      <c r="P398" s="16"/>
      <c r="Q398" s="11"/>
      <c r="R398" s="11"/>
      <c r="S398" s="11"/>
      <c r="T398" s="145"/>
      <c r="U398" s="130"/>
      <c r="V398" s="130"/>
      <c r="W398" s="130"/>
      <c r="X398" s="129"/>
      <c r="Y398" s="129"/>
      <c r="Z398" s="132"/>
      <c r="AA398" s="129"/>
      <c r="AB398" s="133"/>
      <c r="AC398" s="134"/>
      <c r="AD398" s="135"/>
      <c r="AE398" s="136"/>
      <c r="AF398" s="220"/>
      <c r="AG398" s="220"/>
      <c r="AH398" s="220"/>
      <c r="AI398" s="220"/>
      <c r="AJ398" s="220"/>
      <c r="AK398" s="220"/>
      <c r="AL398" s="133"/>
      <c r="AM398" s="137"/>
      <c r="AN398" s="137"/>
      <c r="AO398" s="137"/>
      <c r="AP398" s="137"/>
      <c r="AQ398" s="137"/>
      <c r="AR398" s="137"/>
      <c r="AS398" s="137"/>
      <c r="AT398" s="137"/>
      <c r="AU398" s="137"/>
      <c r="AV398" s="137"/>
      <c r="AW398" s="137"/>
      <c r="AX398" s="137"/>
      <c r="AY398" s="137"/>
      <c r="AZ398" s="137"/>
      <c r="BA398" s="137"/>
      <c r="BB398" s="137"/>
      <c r="BC398" s="137"/>
      <c r="BD398" s="137"/>
      <c r="BE398" s="137"/>
      <c r="BF398" s="137"/>
      <c r="BG398" s="137"/>
      <c r="BH398" s="138"/>
      <c r="BI398" s="137"/>
      <c r="BJ398" s="137"/>
      <c r="BK398" s="137"/>
      <c r="BL398" s="137"/>
      <c r="BM398" s="139"/>
      <c r="BN398" s="137"/>
      <c r="BO398" s="137"/>
      <c r="BP398" s="137"/>
      <c r="BQ398" s="137"/>
      <c r="BR398" s="138"/>
      <c r="BS398" s="138"/>
      <c r="BT398" s="137"/>
      <c r="BU398" s="137"/>
      <c r="BV398" s="137"/>
      <c r="BW398" s="138"/>
      <c r="BX398" s="137"/>
      <c r="BY398" s="137"/>
      <c r="BZ398" s="138"/>
      <c r="CA398" s="133"/>
      <c r="CB398" s="137"/>
      <c r="CC398" s="137"/>
      <c r="CD398" s="186"/>
      <c r="CE398" s="186"/>
      <c r="CF398" s="186"/>
      <c r="CG398" s="186"/>
      <c r="CH398" s="137"/>
      <c r="CI398" s="137"/>
      <c r="CJ398" s="137"/>
      <c r="CK398" s="138"/>
      <c r="CL398" s="137"/>
      <c r="CM398" s="137"/>
      <c r="CN398" s="186"/>
      <c r="CO398" s="137"/>
      <c r="CP398" s="137"/>
      <c r="CQ398" s="137"/>
      <c r="CR398" s="137"/>
      <c r="CS398" s="137"/>
      <c r="CT398" s="137"/>
      <c r="CU398" s="137"/>
      <c r="CV398" s="137"/>
      <c r="CW398" s="137"/>
      <c r="CX398" s="186"/>
      <c r="CY398" s="133"/>
      <c r="CZ398" s="137"/>
      <c r="DA398" s="137"/>
      <c r="DB398" s="186"/>
      <c r="DC398" s="139"/>
      <c r="DD398" s="138"/>
      <c r="DE398" s="137"/>
      <c r="DF398" s="137"/>
      <c r="DG398" s="137"/>
      <c r="DH398" s="137"/>
      <c r="DI398" s="137"/>
      <c r="DJ398" s="186"/>
      <c r="DK398" s="137"/>
      <c r="DL398" s="137"/>
      <c r="DM398" s="137"/>
      <c r="DN398" s="137"/>
      <c r="DO398" s="137"/>
      <c r="DP398" s="137"/>
      <c r="DQ398" s="138"/>
      <c r="DR398" s="133"/>
      <c r="DS398" s="186"/>
      <c r="DT398" s="138"/>
      <c r="DU398" s="133"/>
      <c r="DV398" s="133"/>
      <c r="DW398" s="138"/>
      <c r="DX398" s="186"/>
      <c r="DY398" s="138"/>
      <c r="DZ398" s="138"/>
      <c r="EA398" s="137"/>
      <c r="EB398" s="137"/>
      <c r="EC398" s="137"/>
      <c r="ED398" s="137"/>
      <c r="EE398" s="137"/>
      <c r="EF398" s="186"/>
      <c r="EG398" s="137"/>
      <c r="EH398" s="137"/>
      <c r="EI398" s="137"/>
      <c r="EJ398" s="137"/>
      <c r="EK398" s="137"/>
      <c r="EL398" s="137"/>
      <c r="EM398" s="137"/>
      <c r="EN398" s="137"/>
      <c r="EO398" s="137"/>
      <c r="EP398" s="137"/>
      <c r="EQ398" s="137"/>
      <c r="ER398" s="137"/>
      <c r="ES398" s="137"/>
      <c r="ET398" s="137"/>
      <c r="EU398" s="137"/>
      <c r="EV398" s="137"/>
      <c r="EW398" s="137"/>
      <c r="EX398" s="137"/>
      <c r="EY398" s="137"/>
      <c r="EZ398" s="137"/>
      <c r="FA398" s="137"/>
      <c r="FB398" s="186"/>
      <c r="FC398" s="137"/>
      <c r="FD398" s="137"/>
      <c r="FE398" s="137"/>
      <c r="FF398" s="137"/>
      <c r="FG398" s="137"/>
      <c r="FH398" s="190"/>
      <c r="FI398" s="190"/>
      <c r="FJ398" s="5"/>
      <c r="GZ398" s="5"/>
      <c r="HO398" s="5"/>
      <c r="HP398" s="121"/>
      <c r="HQ398" s="27"/>
      <c r="HR398" s="27"/>
      <c r="HS398" s="27"/>
      <c r="HT398" s="121"/>
      <c r="HU398" s="121"/>
      <c r="HV398" s="28"/>
      <c r="HW398" s="28"/>
      <c r="HX398" s="28"/>
      <c r="HY398" s="28"/>
      <c r="HZ398" s="28"/>
      <c r="IA398" s="28"/>
      <c r="IB398" s="28"/>
      <c r="IC398" s="28"/>
      <c r="ID398" s="28"/>
      <c r="IE398" s="25"/>
      <c r="IF398" s="28"/>
      <c r="IG398" s="29"/>
      <c r="IH398" s="25"/>
      <c r="II398" s="28"/>
      <c r="IJ398" s="25"/>
      <c r="IK398" s="25"/>
      <c r="IL398" s="25"/>
      <c r="IM398" s="25"/>
      <c r="IN398" s="28"/>
      <c r="IO398" s="25"/>
      <c r="IP398" s="294"/>
      <c r="IQ398" s="24"/>
      <c r="IR398" s="24"/>
      <c r="IS398" s="170"/>
      <c r="IT398" s="170"/>
      <c r="IU398"/>
      <c r="IV398" s="274"/>
      <c r="IW398" s="170"/>
      <c r="IX398" s="170"/>
      <c r="IY398"/>
      <c r="IZ398"/>
      <c r="JA398" s="170"/>
      <c r="JB398" s="170"/>
      <c r="JC398" s="170"/>
      <c r="JD398"/>
      <c r="JE398" s="170"/>
      <c r="JF398" s="276"/>
      <c r="JG398"/>
      <c r="JH398" s="170"/>
      <c r="JI398"/>
      <c r="JJ398"/>
      <c r="JK398"/>
      <c r="JL398"/>
      <c r="JM398" s="279"/>
      <c r="JN398"/>
      <c r="JO398"/>
      <c r="JP398"/>
      <c r="JQ398"/>
      <c r="JR398" s="170"/>
      <c r="JS398" s="170"/>
      <c r="JT398" s="170"/>
      <c r="JU398" s="170"/>
      <c r="JV398" s="170"/>
      <c r="JW398" s="170"/>
      <c r="JX398"/>
      <c r="JY398" s="170"/>
      <c r="JZ398" s="170"/>
      <c r="KA398" s="170"/>
      <c r="KB398" s="170"/>
      <c r="KC398" s="170"/>
      <c r="KD398" s="170"/>
      <c r="KE398"/>
    </row>
    <row r="399" spans="1:291" s="4" customFormat="1" x14ac:dyDescent="0.25">
      <c r="A399" s="311"/>
      <c r="B399" s="15" t="s">
        <v>1525</v>
      </c>
      <c r="C399" s="17" t="s">
        <v>541</v>
      </c>
      <c r="D399" s="26">
        <v>9904274380</v>
      </c>
      <c r="E399" s="88">
        <v>43506</v>
      </c>
      <c r="F399" s="27">
        <v>43559</v>
      </c>
      <c r="G399" s="94">
        <f>DATEDIF(E399, F399, "m")</f>
        <v>1</v>
      </c>
      <c r="H399" s="16">
        <v>0</v>
      </c>
      <c r="I399" s="377">
        <v>0</v>
      </c>
      <c r="J399" s="20">
        <v>43559</v>
      </c>
      <c r="K399" s="100">
        <f>DATEDIF(E399, J399, "m")</f>
        <v>1</v>
      </c>
      <c r="L399" s="121">
        <v>1</v>
      </c>
      <c r="M399" s="4" t="s">
        <v>542</v>
      </c>
      <c r="N399" s="19">
        <v>515</v>
      </c>
      <c r="O399" s="22">
        <v>1</v>
      </c>
      <c r="P399" s="16">
        <v>3</v>
      </c>
      <c r="Q399" s="121">
        <v>2</v>
      </c>
      <c r="R399" s="11"/>
      <c r="S399" s="11">
        <v>10</v>
      </c>
      <c r="T399" s="145">
        <v>10600</v>
      </c>
      <c r="U399" s="130" t="s">
        <v>543</v>
      </c>
      <c r="V399" s="130" t="s">
        <v>543</v>
      </c>
      <c r="W399" s="130" t="s">
        <v>1031</v>
      </c>
      <c r="X399" s="129">
        <v>9904274380</v>
      </c>
      <c r="Y399" s="129">
        <v>20</v>
      </c>
      <c r="Z399" s="132">
        <v>43559</v>
      </c>
      <c r="AA399" s="129">
        <v>1</v>
      </c>
      <c r="AB399" s="133">
        <v>0</v>
      </c>
      <c r="AC399" s="182" t="s">
        <v>280</v>
      </c>
      <c r="AD399" s="183" t="s">
        <v>1022</v>
      </c>
      <c r="AE399" s="184" t="s">
        <v>60</v>
      </c>
      <c r="AF399" s="220"/>
      <c r="AG399" s="220"/>
      <c r="AH399" s="220"/>
      <c r="AI399" s="220"/>
      <c r="AJ399" s="220"/>
      <c r="AK399" s="185">
        <v>9.07</v>
      </c>
      <c r="AL399" s="156">
        <v>10.6</v>
      </c>
      <c r="AM399" s="137">
        <v>69.099999999999994</v>
      </c>
      <c r="AN399" s="137">
        <v>46.4</v>
      </c>
      <c r="AO399" s="137">
        <v>53.6</v>
      </c>
      <c r="AP399" s="137">
        <v>0.86567164179104472</v>
      </c>
      <c r="AQ399" s="137">
        <v>4.7300000000000004</v>
      </c>
      <c r="AR399" s="155">
        <v>15.9</v>
      </c>
      <c r="AS399" s="137">
        <v>3.42</v>
      </c>
      <c r="AT399" s="137">
        <v>8.14</v>
      </c>
      <c r="AU399" s="137">
        <v>11.2</v>
      </c>
      <c r="AV399" s="137">
        <v>10.7</v>
      </c>
      <c r="AW399" s="137">
        <v>49.7</v>
      </c>
      <c r="AX399" s="137">
        <v>29.6</v>
      </c>
      <c r="AY399" s="137">
        <v>19.899999999999999</v>
      </c>
      <c r="AZ399" s="137">
        <v>0.8</v>
      </c>
      <c r="BA399" s="137">
        <v>31.5</v>
      </c>
      <c r="BB399" s="137">
        <v>16.5</v>
      </c>
      <c r="BC399" s="137">
        <v>50.5</v>
      </c>
      <c r="BD399" s="137">
        <v>1.88</v>
      </c>
      <c r="BE399" s="155">
        <v>22</v>
      </c>
      <c r="BF399" s="137">
        <v>19.8</v>
      </c>
      <c r="BG399" s="137">
        <v>9.2100000000000009</v>
      </c>
      <c r="BH399" s="159">
        <v>6205</v>
      </c>
      <c r="BI399" s="156">
        <v>5.95</v>
      </c>
      <c r="BJ399" s="137">
        <v>12.3</v>
      </c>
      <c r="BK399" s="155">
        <v>51</v>
      </c>
      <c r="BL399" s="137">
        <v>54.1</v>
      </c>
      <c r="BM399" s="139">
        <v>0.04</v>
      </c>
      <c r="BN399" s="137">
        <v>2</v>
      </c>
      <c r="BO399" s="155">
        <v>96.1</v>
      </c>
      <c r="BP399" s="137">
        <v>2.71</v>
      </c>
      <c r="BQ399" s="156">
        <v>1.1599999999999999</v>
      </c>
      <c r="BR399" s="160">
        <v>6757</v>
      </c>
      <c r="BS399" s="138">
        <v>1528</v>
      </c>
      <c r="BT399" s="137">
        <v>59.6</v>
      </c>
      <c r="BU399" s="137">
        <v>13.4</v>
      </c>
      <c r="BV399" s="155">
        <v>85.4</v>
      </c>
      <c r="BW399" s="133">
        <v>2718</v>
      </c>
      <c r="BX399" s="137">
        <v>36.64</v>
      </c>
      <c r="BY399" s="137">
        <v>19.8</v>
      </c>
      <c r="BZ399" s="138">
        <v>4520</v>
      </c>
      <c r="CA399" s="133">
        <v>8287</v>
      </c>
      <c r="CB399" s="137">
        <v>1.01</v>
      </c>
      <c r="CC399" s="137">
        <v>0.25</v>
      </c>
      <c r="CD399" s="186" t="s">
        <v>1275</v>
      </c>
      <c r="CE399" s="186">
        <f>AL399+BN399+BV399+CC399+CB399</f>
        <v>99.26</v>
      </c>
      <c r="CF399" s="186" t="s">
        <v>1275</v>
      </c>
      <c r="CG399" s="186">
        <f>AM399+BI399+BE399+(DC399*100/AL399)+(CC399*100/AL399)</f>
        <v>99.408490566037727</v>
      </c>
      <c r="CH399" s="137" t="s">
        <v>1023</v>
      </c>
      <c r="CI399" s="137"/>
      <c r="CJ399" s="137"/>
      <c r="CK399" s="138"/>
      <c r="CL399" s="137"/>
      <c r="CM399" s="137"/>
      <c r="CN399" s="186" t="s">
        <v>1275</v>
      </c>
      <c r="CO399" s="137"/>
      <c r="CP399" s="137"/>
      <c r="CQ399" s="137"/>
      <c r="CR399" s="137"/>
      <c r="CS399" s="137"/>
      <c r="CT399" s="137"/>
      <c r="CU399" s="137"/>
      <c r="CV399" s="137"/>
      <c r="CW399" s="137">
        <v>7.31</v>
      </c>
      <c r="CX399" s="186" t="s">
        <v>1275</v>
      </c>
      <c r="CY399" s="138"/>
      <c r="CZ399" s="137" t="s">
        <v>1023</v>
      </c>
      <c r="DA399" s="137"/>
      <c r="DB399" s="186" t="s">
        <v>1275</v>
      </c>
      <c r="DC399" s="187">
        <v>0</v>
      </c>
      <c r="DD399" s="137" t="s">
        <v>1023</v>
      </c>
      <c r="DE399" s="137">
        <v>39.4</v>
      </c>
      <c r="DF399" s="155">
        <v>38.5</v>
      </c>
      <c r="DG399" s="137" t="s">
        <v>1023</v>
      </c>
      <c r="DH399" s="137" t="s">
        <v>1023</v>
      </c>
      <c r="DI399" s="137"/>
      <c r="DJ399" s="186" t="s">
        <v>1275</v>
      </c>
      <c r="DK399" s="156">
        <v>0.18</v>
      </c>
      <c r="DL399" s="137">
        <v>19.8</v>
      </c>
      <c r="DM399" s="137">
        <v>80</v>
      </c>
      <c r="DN399" s="187">
        <v>0</v>
      </c>
      <c r="DO399" s="137">
        <v>43.6</v>
      </c>
      <c r="DP399" s="137"/>
      <c r="DQ399" s="137"/>
      <c r="DR399" s="133"/>
      <c r="DS399" s="186" t="s">
        <v>1275</v>
      </c>
      <c r="DT399" s="160">
        <v>7845</v>
      </c>
      <c r="DU399" s="160"/>
      <c r="DV399" s="160"/>
      <c r="DW399" s="160"/>
      <c r="DX399" s="186" t="s">
        <v>1275</v>
      </c>
      <c r="DY399" s="138">
        <f>AK399*AN399*AM399*AL399/1000</f>
        <v>308.25432607999994</v>
      </c>
      <c r="DZ399" s="138">
        <f>AK399*AM399*AO399*AL399/1000</f>
        <v>356.08689391999997</v>
      </c>
      <c r="EA399" s="137"/>
      <c r="EB399" s="137"/>
      <c r="EC399" s="137"/>
      <c r="ED399" s="137"/>
      <c r="EE399" s="137"/>
      <c r="EF399" s="186" t="s">
        <v>1275</v>
      </c>
      <c r="EG399" s="137" t="s">
        <v>1023</v>
      </c>
      <c r="EH399" s="137" t="s">
        <v>1023</v>
      </c>
      <c r="EI399" s="137" t="s">
        <v>1023</v>
      </c>
      <c r="EJ399" s="137" t="s">
        <v>1023</v>
      </c>
      <c r="EK399" s="137" t="s">
        <v>1023</v>
      </c>
      <c r="EL399" s="137" t="s">
        <v>1023</v>
      </c>
      <c r="EM399" s="137" t="s">
        <v>1023</v>
      </c>
      <c r="EN399" s="137" t="s">
        <v>1023</v>
      </c>
      <c r="EO399" s="137" t="s">
        <v>1023</v>
      </c>
      <c r="EP399" s="137" t="s">
        <v>1023</v>
      </c>
      <c r="EQ399" s="137" t="s">
        <v>1023</v>
      </c>
      <c r="ER399" s="137" t="s">
        <v>1023</v>
      </c>
      <c r="ES399" s="137" t="s">
        <v>1023</v>
      </c>
      <c r="ET399" s="137" t="s">
        <v>1023</v>
      </c>
      <c r="EU399" s="137" t="s">
        <v>1023</v>
      </c>
      <c r="EV399" s="137" t="s">
        <v>1023</v>
      </c>
      <c r="EW399" s="137" t="s">
        <v>1023</v>
      </c>
      <c r="EX399" s="137" t="s">
        <v>1023</v>
      </c>
      <c r="EY399" s="137" t="s">
        <v>1023</v>
      </c>
      <c r="EZ399" s="137" t="s">
        <v>1023</v>
      </c>
      <c r="FA399" s="137" t="s">
        <v>1023</v>
      </c>
      <c r="FB399" s="186" t="s">
        <v>1275</v>
      </c>
      <c r="FC399" s="137"/>
      <c r="FD399" s="137"/>
      <c r="FE399" s="137"/>
      <c r="FF399" s="137"/>
      <c r="FG399" s="137"/>
      <c r="FH399" s="153"/>
      <c r="FI399" s="153"/>
      <c r="FJ399" s="372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 s="5"/>
      <c r="HO399" s="5" t="s">
        <v>543</v>
      </c>
      <c r="HP399" s="121">
        <v>20</v>
      </c>
      <c r="HQ399" s="27">
        <v>43506</v>
      </c>
      <c r="HR399" s="27"/>
      <c r="HS399" s="27">
        <v>43559</v>
      </c>
      <c r="HT399" s="121">
        <v>2</v>
      </c>
      <c r="HU399" s="121">
        <v>0</v>
      </c>
      <c r="HV399" s="28">
        <v>1</v>
      </c>
      <c r="HW399" s="28">
        <v>0</v>
      </c>
      <c r="HX399" s="28">
        <v>0</v>
      </c>
      <c r="HY399" s="28">
        <v>1</v>
      </c>
      <c r="HZ399" s="28">
        <v>0</v>
      </c>
      <c r="IA399" s="28">
        <v>0</v>
      </c>
      <c r="IB399" s="28">
        <v>1</v>
      </c>
      <c r="IC399" s="28">
        <v>0</v>
      </c>
      <c r="ID399" s="28">
        <v>0</v>
      </c>
      <c r="IE399" s="25" t="s">
        <v>69</v>
      </c>
      <c r="IF399" s="28">
        <v>0</v>
      </c>
      <c r="IG399" s="29"/>
      <c r="IH399" s="25"/>
      <c r="II399" s="28">
        <v>1</v>
      </c>
      <c r="IJ399" s="25" t="s">
        <v>303</v>
      </c>
      <c r="IK399" s="25" t="s">
        <v>80</v>
      </c>
      <c r="IL399" s="25"/>
      <c r="IM399" s="25"/>
      <c r="IN399" s="28">
        <v>0</v>
      </c>
      <c r="IO399" s="25"/>
      <c r="IP399" s="294" t="s">
        <v>1525</v>
      </c>
      <c r="IQ399" s="24" t="s">
        <v>543</v>
      </c>
      <c r="IR399" s="24" t="s">
        <v>1031</v>
      </c>
      <c r="IS399" s="170" t="s">
        <v>55</v>
      </c>
      <c r="IT399" s="170">
        <v>1</v>
      </c>
      <c r="IU399"/>
      <c r="IV399" s="274">
        <v>43506</v>
      </c>
      <c r="IW399" s="170">
        <v>1999</v>
      </c>
      <c r="IX399" s="170">
        <v>2019</v>
      </c>
      <c r="IY399"/>
      <c r="IZ399"/>
      <c r="JA399" s="170">
        <f t="shared" ref="JA399" si="28">+IX399-IW399</f>
        <v>20</v>
      </c>
      <c r="JB399" s="170"/>
      <c r="JC399" s="170" t="s">
        <v>1407</v>
      </c>
      <c r="JD399" s="170"/>
      <c r="JE399" s="170">
        <v>1</v>
      </c>
      <c r="JF399" s="276" t="s">
        <v>1422</v>
      </c>
      <c r="JG399" s="170">
        <v>1</v>
      </c>
      <c r="JH399" s="170"/>
      <c r="JI399" s="170"/>
      <c r="JJ399" s="170"/>
      <c r="JK399"/>
      <c r="JL399"/>
      <c r="JM399" s="279"/>
      <c r="JN399" t="s">
        <v>1411</v>
      </c>
      <c r="JO399" t="s">
        <v>1411</v>
      </c>
      <c r="JP399" t="s">
        <v>1419</v>
      </c>
      <c r="JQ399" t="s">
        <v>1415</v>
      </c>
      <c r="JR399" s="170">
        <v>0</v>
      </c>
      <c r="JS399" s="170">
        <v>3</v>
      </c>
      <c r="JT399" s="170">
        <v>2</v>
      </c>
      <c r="JU399" s="170">
        <v>1</v>
      </c>
      <c r="JV399" s="170">
        <v>0</v>
      </c>
      <c r="JW399" s="170">
        <v>0</v>
      </c>
      <c r="JX399"/>
      <c r="JY399" s="170">
        <v>0</v>
      </c>
      <c r="JZ399" s="170">
        <v>0</v>
      </c>
      <c r="KA399" s="170">
        <v>2</v>
      </c>
      <c r="KB399" s="170">
        <v>0</v>
      </c>
      <c r="KC399" s="170">
        <v>0</v>
      </c>
      <c r="KD399" s="170"/>
      <c r="KE399"/>
    </row>
    <row r="400" spans="1:291" s="4" customFormat="1" x14ac:dyDescent="0.25">
      <c r="A400" s="311"/>
      <c r="B400" s="15" t="s">
        <v>1525</v>
      </c>
      <c r="C400" s="17" t="s">
        <v>541</v>
      </c>
      <c r="D400" s="26">
        <v>9904274380</v>
      </c>
      <c r="E400" s="88">
        <v>43506</v>
      </c>
      <c r="F400" s="27">
        <v>43591</v>
      </c>
      <c r="G400" s="94">
        <f>DATEDIF(E400, F400, "m")</f>
        <v>2</v>
      </c>
      <c r="H400" s="16">
        <v>1</v>
      </c>
      <c r="I400" s="377">
        <v>0</v>
      </c>
      <c r="J400" s="20">
        <v>43591</v>
      </c>
      <c r="K400" s="100">
        <f>DATEDIF(E400, J400, "m")</f>
        <v>2</v>
      </c>
      <c r="L400" s="121">
        <v>2</v>
      </c>
      <c r="M400" s="4" t="s">
        <v>544</v>
      </c>
      <c r="N400" s="19"/>
      <c r="O400" s="22">
        <v>2</v>
      </c>
      <c r="P400" s="16">
        <v>3</v>
      </c>
      <c r="Q400" s="121"/>
      <c r="R400" s="11"/>
      <c r="S400" s="11">
        <v>10</v>
      </c>
      <c r="T400" s="145">
        <v>10751</v>
      </c>
      <c r="U400" s="130" t="s">
        <v>543</v>
      </c>
      <c r="V400" s="130" t="s">
        <v>543</v>
      </c>
      <c r="W400" s="130" t="s">
        <v>1031</v>
      </c>
      <c r="X400" s="131">
        <v>9904274380</v>
      </c>
      <c r="Y400" s="129">
        <f ca="1">ROUNDDOWN(YEARFRAC(DATE(IF(VALUE(LEFT(X400,2))&lt;VALUE(RIGHT(YEAR(TODAY()),2)),"20","19")&amp;LEFT(X400,2),IF(VALUE(MID(X400,3,1))&gt;4,MID(X400,3,2)-50,MID(X400,3,2)),MID(X400,5,2)),Z400,1),0)</f>
        <v>20</v>
      </c>
      <c r="Z400" s="132">
        <v>43591</v>
      </c>
      <c r="AA400" s="129">
        <v>1</v>
      </c>
      <c r="AB400" s="133">
        <v>1</v>
      </c>
      <c r="AC400" s="182" t="s">
        <v>53</v>
      </c>
      <c r="AD400" s="183" t="s">
        <v>1022</v>
      </c>
      <c r="AE400" s="184" t="s">
        <v>60</v>
      </c>
      <c r="AF400" s="220"/>
      <c r="AG400" s="220"/>
      <c r="AH400" s="220"/>
      <c r="AI400" s="220"/>
      <c r="AJ400" s="220"/>
      <c r="AK400" s="220"/>
      <c r="AL400" s="137">
        <v>41.7</v>
      </c>
      <c r="AM400" s="137">
        <v>80.900000000000006</v>
      </c>
      <c r="AN400" s="137">
        <v>49</v>
      </c>
      <c r="AO400" s="137">
        <v>51</v>
      </c>
      <c r="AP400" s="137">
        <v>0.96078431372549022</v>
      </c>
      <c r="AQ400" s="137">
        <v>1.83</v>
      </c>
      <c r="AR400" s="155">
        <v>14.3</v>
      </c>
      <c r="AS400" s="137">
        <v>4.63</v>
      </c>
      <c r="AT400" s="137">
        <v>8.16</v>
      </c>
      <c r="AU400" s="155">
        <v>13.7</v>
      </c>
      <c r="AV400" s="137">
        <v>10.3</v>
      </c>
      <c r="AW400" s="137">
        <v>39.200000000000003</v>
      </c>
      <c r="AX400" s="137">
        <v>34.4</v>
      </c>
      <c r="AY400" s="137">
        <v>24</v>
      </c>
      <c r="AZ400" s="137">
        <v>2.4</v>
      </c>
      <c r="BA400" s="137">
        <v>32.4</v>
      </c>
      <c r="BB400" s="137">
        <v>13.6</v>
      </c>
      <c r="BC400" s="137">
        <v>57.1</v>
      </c>
      <c r="BD400" s="137">
        <v>0.66</v>
      </c>
      <c r="BE400" s="137">
        <v>12.9</v>
      </c>
      <c r="BF400" s="137">
        <v>27.7</v>
      </c>
      <c r="BG400" s="137">
        <v>12</v>
      </c>
      <c r="BH400" s="138">
        <v>2718</v>
      </c>
      <c r="BI400" s="156">
        <v>1.8</v>
      </c>
      <c r="BJ400" s="137">
        <v>6.81</v>
      </c>
      <c r="BK400" s="155">
        <v>63.4</v>
      </c>
      <c r="BL400" s="137">
        <v>48.4</v>
      </c>
      <c r="BM400" s="139">
        <v>1.9E-2</v>
      </c>
      <c r="BN400" s="137">
        <v>6.8</v>
      </c>
      <c r="BO400" s="133">
        <v>88.2</v>
      </c>
      <c r="BP400" s="137">
        <v>8.99</v>
      </c>
      <c r="BQ400" s="137">
        <v>2.85</v>
      </c>
      <c r="BR400" s="160">
        <v>7116</v>
      </c>
      <c r="BS400" s="133">
        <v>2435</v>
      </c>
      <c r="BT400" s="137">
        <v>67</v>
      </c>
      <c r="BU400" s="137">
        <v>5.56</v>
      </c>
      <c r="BV400" s="137">
        <v>48.8</v>
      </c>
      <c r="BW400" s="133">
        <v>4150</v>
      </c>
      <c r="BX400" s="137">
        <v>47.9</v>
      </c>
      <c r="BY400" s="155">
        <v>77.7</v>
      </c>
      <c r="BZ400" s="162">
        <v>1538</v>
      </c>
      <c r="CA400" s="162">
        <v>3965</v>
      </c>
      <c r="CB400" s="137">
        <v>1.77</v>
      </c>
      <c r="CC400" s="137">
        <v>6.7000000000000004E-2</v>
      </c>
      <c r="CD400" s="186" t="s">
        <v>1275</v>
      </c>
      <c r="CE400" s="186">
        <f>AL400+BN400+BV400+CC400+CB400</f>
        <v>99.136999999999986</v>
      </c>
      <c r="CF400" s="186" t="s">
        <v>1275</v>
      </c>
      <c r="CG400" s="186">
        <f>AM400+BI400+BE400+(DC400*100/AL400)+(CC400*100/AL400)</f>
        <v>95.811031175059966</v>
      </c>
      <c r="CH400" s="137" t="s">
        <v>1023</v>
      </c>
      <c r="CI400" s="137"/>
      <c r="CJ400" s="137"/>
      <c r="CK400" s="138"/>
      <c r="CL400" s="137"/>
      <c r="CM400" s="137"/>
      <c r="CN400" s="186" t="s">
        <v>1275</v>
      </c>
      <c r="CO400" s="137"/>
      <c r="CP400" s="137"/>
      <c r="CQ400" s="137"/>
      <c r="CR400" s="137"/>
      <c r="CS400" s="137"/>
      <c r="CT400" s="137"/>
      <c r="CU400" s="137"/>
      <c r="CV400" s="137"/>
      <c r="CW400" s="137">
        <v>5.58</v>
      </c>
      <c r="CX400" s="186" t="s">
        <v>1275</v>
      </c>
      <c r="CY400" s="133"/>
      <c r="CZ400" s="137" t="s">
        <v>1023</v>
      </c>
      <c r="DA400" s="137"/>
      <c r="DB400" s="186" t="s">
        <v>1275</v>
      </c>
      <c r="DC400" s="187">
        <v>2.1000000000000001E-2</v>
      </c>
      <c r="DD400" s="137" t="s">
        <v>1023</v>
      </c>
      <c r="DE400" s="137" t="s">
        <v>1023</v>
      </c>
      <c r="DF400" s="137">
        <v>26.5</v>
      </c>
      <c r="DG400" s="137" t="s">
        <v>1023</v>
      </c>
      <c r="DH400" s="137" t="s">
        <v>1023</v>
      </c>
      <c r="DI400" s="137"/>
      <c r="DJ400" s="186" t="s">
        <v>1275</v>
      </c>
      <c r="DK400" s="156">
        <v>7.4999999999999997E-2</v>
      </c>
      <c r="DL400" s="137">
        <v>27.7</v>
      </c>
      <c r="DM400" s="137">
        <v>72.2</v>
      </c>
      <c r="DN400" s="187">
        <v>0</v>
      </c>
      <c r="DO400" s="137">
        <v>40.1</v>
      </c>
      <c r="DP400" s="137"/>
      <c r="DQ400" s="137"/>
      <c r="DR400" s="133"/>
      <c r="DS400" s="186" t="s">
        <v>1275</v>
      </c>
      <c r="DT400" s="160">
        <v>8622</v>
      </c>
      <c r="DU400" s="160"/>
      <c r="DV400" s="160"/>
      <c r="DW400" s="160"/>
      <c r="DX400" s="186" t="s">
        <v>1275</v>
      </c>
      <c r="DY400" s="138"/>
      <c r="DZ400" s="138"/>
      <c r="EA400" s="137"/>
      <c r="EB400" s="137"/>
      <c r="EC400" s="137"/>
      <c r="ED400" s="137"/>
      <c r="EE400" s="137"/>
      <c r="EF400" s="186" t="s">
        <v>1275</v>
      </c>
      <c r="EG400" s="137" t="s">
        <v>1023</v>
      </c>
      <c r="EH400" s="137" t="s">
        <v>1023</v>
      </c>
      <c r="EI400" s="137" t="s">
        <v>1023</v>
      </c>
      <c r="EJ400" s="137" t="s">
        <v>1023</v>
      </c>
      <c r="EK400" s="137" t="s">
        <v>1023</v>
      </c>
      <c r="EL400" s="137" t="s">
        <v>1023</v>
      </c>
      <c r="EM400" s="137" t="s">
        <v>1023</v>
      </c>
      <c r="EN400" s="137" t="s">
        <v>1023</v>
      </c>
      <c r="EO400" s="137" t="s">
        <v>1023</v>
      </c>
      <c r="EP400" s="137" t="s">
        <v>1023</v>
      </c>
      <c r="EQ400" s="137" t="s">
        <v>1023</v>
      </c>
      <c r="ER400" s="137" t="s">
        <v>1023</v>
      </c>
      <c r="ES400" s="137" t="s">
        <v>1023</v>
      </c>
      <c r="ET400" s="137" t="s">
        <v>1023</v>
      </c>
      <c r="EU400" s="137" t="s">
        <v>1023</v>
      </c>
      <c r="EV400" s="137" t="s">
        <v>1023</v>
      </c>
      <c r="EW400" s="137" t="s">
        <v>1023</v>
      </c>
      <c r="EX400" s="137" t="s">
        <v>1023</v>
      </c>
      <c r="EY400" s="137" t="s">
        <v>1023</v>
      </c>
      <c r="EZ400" s="137" t="s">
        <v>1023</v>
      </c>
      <c r="FA400" s="137" t="s">
        <v>1023</v>
      </c>
      <c r="FB400" s="186" t="s">
        <v>1275</v>
      </c>
      <c r="FC400" s="137"/>
      <c r="FD400" s="137"/>
      <c r="FE400" s="137"/>
      <c r="FF400" s="137"/>
      <c r="FG400" s="137"/>
      <c r="FH400" s="153"/>
      <c r="FI400" s="153"/>
      <c r="FJ400" s="372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 s="5"/>
      <c r="HO400" s="5" t="s">
        <v>543</v>
      </c>
      <c r="HP400" s="121">
        <v>20</v>
      </c>
      <c r="HQ400" s="27">
        <v>43506</v>
      </c>
      <c r="HR400" s="27"/>
      <c r="HS400" s="27">
        <v>43591</v>
      </c>
      <c r="HT400" s="121">
        <v>3</v>
      </c>
      <c r="HU400" s="121">
        <v>1</v>
      </c>
      <c r="HV400" s="28">
        <v>0</v>
      </c>
      <c r="HW400" s="28">
        <v>0</v>
      </c>
      <c r="HX400" s="28">
        <v>0</v>
      </c>
      <c r="HY400" s="28">
        <v>1</v>
      </c>
      <c r="HZ400" s="28">
        <v>0</v>
      </c>
      <c r="IA400" s="28">
        <v>0</v>
      </c>
      <c r="IB400" s="28"/>
      <c r="IC400" s="28">
        <v>0</v>
      </c>
      <c r="ID400" s="28">
        <v>0</v>
      </c>
      <c r="IE400" s="25" t="s">
        <v>69</v>
      </c>
      <c r="IF400" s="28">
        <v>0</v>
      </c>
      <c r="IG400" s="29"/>
      <c r="IH400" s="25"/>
      <c r="II400" s="28">
        <v>1</v>
      </c>
      <c r="IJ400" s="25" t="s">
        <v>79</v>
      </c>
      <c r="IK400" s="25" t="s">
        <v>80</v>
      </c>
      <c r="IL400" s="25"/>
      <c r="IM400" s="25"/>
      <c r="IN400" s="28">
        <v>0</v>
      </c>
      <c r="IO400" s="25"/>
      <c r="IP400" s="294"/>
      <c r="IQ400" s="24"/>
      <c r="IR400" s="24"/>
      <c r="IS400" s="170"/>
      <c r="IT400" s="170"/>
      <c r="IU400"/>
      <c r="IV400" s="274"/>
      <c r="IW400" s="170"/>
      <c r="IX400" s="170"/>
      <c r="IY400"/>
      <c r="IZ400"/>
      <c r="JA400" s="170"/>
      <c r="JB400" s="170"/>
      <c r="JC400" s="170"/>
      <c r="JD400" s="170"/>
      <c r="JE400" s="170"/>
      <c r="JF400" s="276"/>
      <c r="JG400" s="170"/>
      <c r="JH400" s="170"/>
      <c r="JI400" s="170"/>
      <c r="JJ400" s="170"/>
      <c r="JK400"/>
      <c r="JL400"/>
      <c r="JM400" s="279"/>
      <c r="JN400"/>
      <c r="JO400"/>
      <c r="JP400"/>
      <c r="JQ400"/>
      <c r="JR400" s="170"/>
      <c r="JS400" s="170"/>
      <c r="JT400" s="170"/>
      <c r="JU400" s="170"/>
      <c r="JV400" s="170"/>
      <c r="JW400" s="170"/>
      <c r="JX400"/>
      <c r="JY400" s="170"/>
      <c r="JZ400" s="170"/>
      <c r="KA400" s="170"/>
      <c r="KB400" s="170"/>
      <c r="KC400" s="170"/>
      <c r="KD400" s="170"/>
      <c r="KE400"/>
    </row>
    <row r="401" spans="1:291" s="4" customFormat="1" x14ac:dyDescent="0.25">
      <c r="A401" s="311"/>
      <c r="B401" s="15" t="s">
        <v>1525</v>
      </c>
      <c r="C401" s="17" t="s">
        <v>541</v>
      </c>
      <c r="D401" s="26">
        <v>9904274380</v>
      </c>
      <c r="E401" s="88">
        <v>43506</v>
      </c>
      <c r="F401" s="27"/>
      <c r="G401" s="94"/>
      <c r="H401" s="16"/>
      <c r="I401" s="377">
        <v>0</v>
      </c>
      <c r="J401" s="20">
        <v>43678</v>
      </c>
      <c r="K401" s="100">
        <f>DATEDIF(E401, J401, "m")</f>
        <v>5</v>
      </c>
      <c r="L401" s="121">
        <v>3</v>
      </c>
      <c r="M401" s="4" t="s">
        <v>545</v>
      </c>
      <c r="N401" s="19"/>
      <c r="O401" s="22">
        <v>1</v>
      </c>
      <c r="P401" s="16">
        <v>3</v>
      </c>
      <c r="Q401" s="121">
        <v>2</v>
      </c>
      <c r="R401" s="11"/>
      <c r="S401" s="11">
        <v>10</v>
      </c>
      <c r="T401" s="145">
        <v>11472</v>
      </c>
      <c r="U401" s="130" t="s">
        <v>543</v>
      </c>
      <c r="V401" s="130" t="s">
        <v>543</v>
      </c>
      <c r="W401" s="130" t="s">
        <v>1031</v>
      </c>
      <c r="X401" s="131">
        <v>9904274380</v>
      </c>
      <c r="Y401" s="129">
        <f ca="1">ROUNDDOWN(YEARFRAC(DATE(IF(VALUE(LEFT(X401,2))&lt;VALUE(RIGHT(YEAR(TODAY()),2)),"20","19")&amp;LEFT(X401,2),IF(VALUE(MID(X401,3,1))&gt;4,MID(X401,3,2)-50,MID(X401,3,2)),MID(X401,5,2)),Z401,1),0)</f>
        <v>20</v>
      </c>
      <c r="Z401" s="132">
        <v>43678</v>
      </c>
      <c r="AA401" s="129">
        <v>2</v>
      </c>
      <c r="AB401" s="133">
        <v>4</v>
      </c>
      <c r="AC401" s="182" t="s">
        <v>53</v>
      </c>
      <c r="AD401" s="183" t="s">
        <v>1022</v>
      </c>
      <c r="AE401" s="184" t="s">
        <v>1281</v>
      </c>
      <c r="AF401" s="185">
        <v>36.5</v>
      </c>
      <c r="AG401" s="189">
        <v>12.2</v>
      </c>
      <c r="AH401" s="185">
        <v>50.7</v>
      </c>
      <c r="AI401" s="185">
        <v>0.4</v>
      </c>
      <c r="AJ401" s="185">
        <v>0.2</v>
      </c>
      <c r="AK401" s="185">
        <v>4.7699999999999996</v>
      </c>
      <c r="AL401" s="137">
        <v>22.8</v>
      </c>
      <c r="AM401" s="137">
        <v>76.2</v>
      </c>
      <c r="AN401" s="156">
        <v>43.4</v>
      </c>
      <c r="AO401" s="155">
        <v>56.6</v>
      </c>
      <c r="AP401" s="156">
        <v>0.7667844522968198</v>
      </c>
      <c r="AQ401" s="137">
        <v>2.83</v>
      </c>
      <c r="AR401" s="137">
        <v>6.86</v>
      </c>
      <c r="AS401" s="137">
        <v>2.7</v>
      </c>
      <c r="AT401" s="137">
        <v>11.3</v>
      </c>
      <c r="AU401" s="155">
        <v>24.1</v>
      </c>
      <c r="AV401" s="155">
        <v>41</v>
      </c>
      <c r="AW401" s="137">
        <v>41.5</v>
      </c>
      <c r="AX401" s="137">
        <v>27.9</v>
      </c>
      <c r="AY401" s="137">
        <v>26.5</v>
      </c>
      <c r="AZ401" s="137">
        <v>4.0999999999999996</v>
      </c>
      <c r="BA401" s="137">
        <v>23.6</v>
      </c>
      <c r="BB401" s="137">
        <v>21</v>
      </c>
      <c r="BC401" s="137">
        <v>63.1</v>
      </c>
      <c r="BD401" s="137">
        <v>0.2</v>
      </c>
      <c r="BE401" s="137">
        <v>11</v>
      </c>
      <c r="BF401" s="137">
        <v>25.391000000000002</v>
      </c>
      <c r="BG401" s="155">
        <v>42.4</v>
      </c>
      <c r="BH401" s="138" t="s">
        <v>1023</v>
      </c>
      <c r="BI401" s="137">
        <v>11</v>
      </c>
      <c r="BJ401" s="137">
        <v>6.53</v>
      </c>
      <c r="BK401" s="155">
        <v>50.3</v>
      </c>
      <c r="BL401" s="137">
        <v>26.3</v>
      </c>
      <c r="BM401" s="139">
        <v>5.7000000000000002E-2</v>
      </c>
      <c r="BN401" s="137">
        <v>9.9</v>
      </c>
      <c r="BO401" s="133">
        <v>85.8</v>
      </c>
      <c r="BP401" s="155">
        <v>12.7</v>
      </c>
      <c r="BQ401" s="156">
        <v>1.51</v>
      </c>
      <c r="BR401" s="133">
        <v>2743</v>
      </c>
      <c r="BS401" s="133">
        <v>2163</v>
      </c>
      <c r="BT401" s="137">
        <v>20.8</v>
      </c>
      <c r="BU401" s="137">
        <v>8.27</v>
      </c>
      <c r="BV401" s="137">
        <v>64.8</v>
      </c>
      <c r="BW401" s="133">
        <v>2734</v>
      </c>
      <c r="BX401" s="137">
        <v>38.269999999999996</v>
      </c>
      <c r="BY401" s="137">
        <v>37.9</v>
      </c>
      <c r="BZ401" s="162">
        <v>1120</v>
      </c>
      <c r="CA401" s="162">
        <v>4026</v>
      </c>
      <c r="CB401" s="137">
        <v>1.02</v>
      </c>
      <c r="CC401" s="137">
        <v>5.8999999999999997E-2</v>
      </c>
      <c r="CD401" s="186" t="s">
        <v>1275</v>
      </c>
      <c r="CE401" s="186">
        <f>AL401+BN401+BV401+CC401+CB401</f>
        <v>98.578999999999994</v>
      </c>
      <c r="CF401" s="186" t="s">
        <v>1275</v>
      </c>
      <c r="CG401" s="186">
        <f>AM401+BI401+BE401+(DC401*100/AL401)+(CC401*100/AL401)</f>
        <v>98.492719298245618</v>
      </c>
      <c r="CH401" s="137" t="s">
        <v>1023</v>
      </c>
      <c r="CI401" s="137"/>
      <c r="CJ401" s="137"/>
      <c r="CK401" s="138"/>
      <c r="CL401" s="137"/>
      <c r="CM401" s="137"/>
      <c r="CN401" s="186" t="s">
        <v>1275</v>
      </c>
      <c r="CO401" s="137"/>
      <c r="CP401" s="137"/>
      <c r="CQ401" s="137"/>
      <c r="CR401" s="137"/>
      <c r="CS401" s="137"/>
      <c r="CT401" s="137"/>
      <c r="CU401" s="137"/>
      <c r="CV401" s="137">
        <v>2.2400000000000002</v>
      </c>
      <c r="CW401" s="137">
        <v>8.4</v>
      </c>
      <c r="CX401" s="186" t="s">
        <v>1275</v>
      </c>
      <c r="CY401" s="133"/>
      <c r="CZ401" s="137" t="s">
        <v>1023</v>
      </c>
      <c r="DA401" s="137"/>
      <c r="DB401" s="186" t="s">
        <v>1275</v>
      </c>
      <c r="DC401" s="187">
        <v>7.7400000000000004E-3</v>
      </c>
      <c r="DD401" s="133">
        <v>32536</v>
      </c>
      <c r="DE401" s="137">
        <v>30.4</v>
      </c>
      <c r="DF401" s="155">
        <v>32</v>
      </c>
      <c r="DG401" s="137">
        <v>0.28000000000000003</v>
      </c>
      <c r="DH401" s="156">
        <v>0.22100000000000003</v>
      </c>
      <c r="DI401" s="156"/>
      <c r="DJ401" s="186" t="s">
        <v>1275</v>
      </c>
      <c r="DK401" s="137">
        <v>0.55000000000000004</v>
      </c>
      <c r="DL401" s="137">
        <v>25.3</v>
      </c>
      <c r="DM401" s="137">
        <v>74</v>
      </c>
      <c r="DN401" s="139">
        <v>9.0999999999999998E-2</v>
      </c>
      <c r="DO401" s="137">
        <v>21.1</v>
      </c>
      <c r="DP401" s="137"/>
      <c r="DQ401" s="137"/>
      <c r="DR401" s="133"/>
      <c r="DS401" s="186" t="s">
        <v>1275</v>
      </c>
      <c r="DT401" s="133">
        <v>6262</v>
      </c>
      <c r="DU401" s="133"/>
      <c r="DV401" s="133"/>
      <c r="DW401" s="133"/>
      <c r="DX401" s="186" t="s">
        <v>1275</v>
      </c>
      <c r="DY401" s="138">
        <f>AK401*AN401*AM401*AL401/1000</f>
        <v>359.66479247999996</v>
      </c>
      <c r="DZ401" s="138">
        <f>AK401*AM401*AO401*AL401/1000</f>
        <v>469.05592752000001</v>
      </c>
      <c r="EA401" s="137"/>
      <c r="EB401" s="137"/>
      <c r="EC401" s="137"/>
      <c r="ED401" s="137"/>
      <c r="EE401" s="137"/>
      <c r="EF401" s="186" t="s">
        <v>1275</v>
      </c>
      <c r="EG401" s="137" t="s">
        <v>1023</v>
      </c>
      <c r="EH401" s="137" t="s">
        <v>1023</v>
      </c>
      <c r="EI401" s="137" t="s">
        <v>1023</v>
      </c>
      <c r="EJ401" s="137" t="s">
        <v>1023</v>
      </c>
      <c r="EK401" s="137" t="s">
        <v>1023</v>
      </c>
      <c r="EL401" s="137" t="s">
        <v>1023</v>
      </c>
      <c r="EM401" s="137" t="s">
        <v>1023</v>
      </c>
      <c r="EN401" s="137" t="s">
        <v>1023</v>
      </c>
      <c r="EO401" s="137" t="s">
        <v>1023</v>
      </c>
      <c r="EP401" s="137" t="s">
        <v>1023</v>
      </c>
      <c r="EQ401" s="137" t="s">
        <v>1023</v>
      </c>
      <c r="ER401" s="137" t="s">
        <v>1023</v>
      </c>
      <c r="ES401" s="137" t="s">
        <v>1023</v>
      </c>
      <c r="ET401" s="137" t="s">
        <v>1023</v>
      </c>
      <c r="EU401" s="137" t="s">
        <v>1023</v>
      </c>
      <c r="EV401" s="137" t="s">
        <v>1023</v>
      </c>
      <c r="EW401" s="137" t="s">
        <v>1023</v>
      </c>
      <c r="EX401" s="137" t="s">
        <v>1023</v>
      </c>
      <c r="EY401" s="137" t="s">
        <v>1023</v>
      </c>
      <c r="EZ401" s="137" t="s">
        <v>1023</v>
      </c>
      <c r="FA401" s="137" t="s">
        <v>1023</v>
      </c>
      <c r="FB401" s="186" t="s">
        <v>1275</v>
      </c>
      <c r="FC401" s="137"/>
      <c r="FD401" s="137"/>
      <c r="FE401" s="137"/>
      <c r="FF401" s="137"/>
      <c r="FG401" s="137"/>
      <c r="FH401" s="153"/>
      <c r="FI401" s="153"/>
      <c r="FJ401" s="372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 s="371" t="s">
        <v>545</v>
      </c>
      <c r="HA401" s="369" t="s">
        <v>1748</v>
      </c>
      <c r="HB401" s="358">
        <v>0</v>
      </c>
      <c r="HC401" s="356">
        <v>5.7299999999999995</v>
      </c>
      <c r="HD401" s="356">
        <v>85.35</v>
      </c>
      <c r="HE401" s="356">
        <v>4.97</v>
      </c>
      <c r="HF401" s="356">
        <v>6.23</v>
      </c>
      <c r="HG401" s="356">
        <v>291.54999999999995</v>
      </c>
      <c r="HH401" s="356">
        <v>16.920000000000002</v>
      </c>
      <c r="HI401" s="356">
        <v>2.48</v>
      </c>
      <c r="HJ401" s="356">
        <v>2.5799999999999996</v>
      </c>
      <c r="HK401" s="356">
        <v>7.36</v>
      </c>
      <c r="HL401" s="356">
        <v>1.6700000000000002</v>
      </c>
      <c r="HM401" s="356">
        <v>6.04</v>
      </c>
      <c r="HN401" s="357">
        <v>17.27</v>
      </c>
      <c r="HO401" s="5"/>
      <c r="HP401" s="121"/>
      <c r="HQ401" s="27"/>
      <c r="HR401" s="27"/>
      <c r="HS401" s="27"/>
      <c r="HT401" s="121"/>
      <c r="HU401" s="121"/>
      <c r="HV401" s="28"/>
      <c r="HW401" s="28"/>
      <c r="HX401" s="28"/>
      <c r="HY401" s="28"/>
      <c r="HZ401" s="28"/>
      <c r="IA401" s="28"/>
      <c r="IB401" s="28"/>
      <c r="IC401" s="28"/>
      <c r="ID401" s="28"/>
      <c r="IE401" s="25"/>
      <c r="IF401" s="28"/>
      <c r="IG401" s="29"/>
      <c r="IH401" s="25"/>
      <c r="II401" s="28"/>
      <c r="IJ401" s="25"/>
      <c r="IK401" s="25"/>
      <c r="IL401" s="25"/>
      <c r="IM401" s="25"/>
      <c r="IN401" s="28"/>
      <c r="IO401" s="25"/>
      <c r="IP401" s="294"/>
      <c r="IQ401" s="24"/>
      <c r="IR401" s="24"/>
      <c r="IS401" s="170"/>
      <c r="IT401" s="170"/>
      <c r="IU401"/>
      <c r="IV401" s="274"/>
      <c r="IW401" s="170"/>
      <c r="IX401" s="170"/>
      <c r="IY401"/>
      <c r="IZ401"/>
      <c r="JA401" s="170"/>
      <c r="JB401" s="170"/>
      <c r="JC401" s="170"/>
      <c r="JD401" s="170"/>
      <c r="JE401" s="170"/>
      <c r="JF401" s="276"/>
      <c r="JG401" s="170"/>
      <c r="JH401" s="170"/>
      <c r="JI401" s="170"/>
      <c r="JJ401" s="170"/>
      <c r="JK401"/>
      <c r="JL401"/>
      <c r="JM401" s="279"/>
      <c r="JN401"/>
      <c r="JO401"/>
      <c r="JP401"/>
      <c r="JQ401"/>
      <c r="JR401" s="170"/>
      <c r="JS401" s="170"/>
      <c r="JT401" s="170"/>
      <c r="JU401" s="170"/>
      <c r="JV401" s="170"/>
      <c r="JW401" s="170"/>
      <c r="JX401"/>
      <c r="JY401" s="170"/>
      <c r="JZ401" s="170"/>
      <c r="KA401" s="170"/>
      <c r="KB401" s="170"/>
      <c r="KC401" s="170"/>
      <c r="KD401" s="170"/>
      <c r="KE401"/>
    </row>
    <row r="402" spans="1:291" s="4" customFormat="1" x14ac:dyDescent="0.25">
      <c r="A402" s="311"/>
      <c r="B402" s="15" t="s">
        <v>1525</v>
      </c>
      <c r="C402" s="17" t="s">
        <v>541</v>
      </c>
      <c r="D402" s="26" t="s">
        <v>546</v>
      </c>
      <c r="E402" s="88">
        <v>43506</v>
      </c>
      <c r="F402" s="27"/>
      <c r="G402" s="94"/>
      <c r="H402" s="16"/>
      <c r="I402" s="377">
        <v>0</v>
      </c>
      <c r="J402" s="20">
        <v>43861</v>
      </c>
      <c r="K402" s="100">
        <f>DATEDIF(E402, J402, "m")</f>
        <v>11</v>
      </c>
      <c r="L402" s="121">
        <v>4</v>
      </c>
      <c r="M402" s="4" t="s">
        <v>547</v>
      </c>
      <c r="N402" s="19">
        <v>29.2</v>
      </c>
      <c r="O402" s="22"/>
      <c r="P402" s="16">
        <v>3</v>
      </c>
      <c r="Q402" s="121"/>
      <c r="R402" s="11"/>
      <c r="S402" s="11"/>
      <c r="T402" s="145">
        <v>12266</v>
      </c>
      <c r="U402" s="130" t="s">
        <v>543</v>
      </c>
      <c r="V402" s="130" t="s">
        <v>543</v>
      </c>
      <c r="W402" s="130" t="s">
        <v>1031</v>
      </c>
      <c r="X402" s="131">
        <v>9904274380</v>
      </c>
      <c r="Y402" s="129">
        <f ca="1">ROUNDDOWN(YEARFRAC(DATE(IF(VALUE(LEFT(X402,2))&lt;VALUE(RIGHT(YEAR(TODAY()),2)),"20","19")&amp;LEFT(X402,2),IF(VALUE(MID(X402,3,1))&gt;4,MID(X402,3,2)-50,MID(X402,3,2)),MID(X402,5,2)),Z402,1),0)</f>
        <v>20</v>
      </c>
      <c r="Z402" s="132">
        <v>43861</v>
      </c>
      <c r="AA402" s="129">
        <v>3</v>
      </c>
      <c r="AB402" s="133">
        <v>9</v>
      </c>
      <c r="AC402" s="182" t="s">
        <v>53</v>
      </c>
      <c r="AD402" s="183" t="s">
        <v>1022</v>
      </c>
      <c r="AE402" s="184" t="s">
        <v>1292</v>
      </c>
      <c r="AF402" s="185">
        <v>35</v>
      </c>
      <c r="AG402" s="189">
        <v>13.4</v>
      </c>
      <c r="AH402" s="185">
        <v>48.1</v>
      </c>
      <c r="AI402" s="185">
        <v>3.1</v>
      </c>
      <c r="AJ402" s="185">
        <v>0.4</v>
      </c>
      <c r="AK402" s="185">
        <v>4.91</v>
      </c>
      <c r="AL402" s="137">
        <v>29.6</v>
      </c>
      <c r="AM402" s="155">
        <v>83.2</v>
      </c>
      <c r="AN402" s="137">
        <v>47.2</v>
      </c>
      <c r="AO402" s="137">
        <v>52.8</v>
      </c>
      <c r="AP402" s="137">
        <v>0.89393939393939403</v>
      </c>
      <c r="AQ402" s="137">
        <v>1.92</v>
      </c>
      <c r="AR402" s="155">
        <v>15.1</v>
      </c>
      <c r="AS402" s="137">
        <v>4.7</v>
      </c>
      <c r="AT402" s="137">
        <v>4.7300000000000004</v>
      </c>
      <c r="AU402" s="155">
        <v>12.6</v>
      </c>
      <c r="AV402" s="137">
        <v>16.2</v>
      </c>
      <c r="AW402" s="156">
        <v>13.9</v>
      </c>
      <c r="AX402" s="137">
        <v>45.4</v>
      </c>
      <c r="AY402" s="137">
        <v>35.4</v>
      </c>
      <c r="AZ402" s="137">
        <v>5.3</v>
      </c>
      <c r="BA402" s="137">
        <v>35.4</v>
      </c>
      <c r="BB402" s="137">
        <v>18.37</v>
      </c>
      <c r="BC402" s="155">
        <v>68.099999999999994</v>
      </c>
      <c r="BD402" s="137">
        <v>1.99</v>
      </c>
      <c r="BE402" s="137">
        <v>7.93</v>
      </c>
      <c r="BF402" s="137">
        <v>32.119999999999997</v>
      </c>
      <c r="BG402" s="137">
        <v>13.1</v>
      </c>
      <c r="BH402" s="138">
        <v>3457</v>
      </c>
      <c r="BI402" s="137">
        <v>7.19</v>
      </c>
      <c r="BJ402" s="137">
        <v>5.91</v>
      </c>
      <c r="BK402" s="155">
        <v>37.4</v>
      </c>
      <c r="BL402" s="137">
        <v>55.7</v>
      </c>
      <c r="BM402" s="139">
        <v>7.6999999999999999E-2</v>
      </c>
      <c r="BN402" s="155">
        <v>13.9</v>
      </c>
      <c r="BO402" s="137">
        <v>87.3</v>
      </c>
      <c r="BP402" s="137">
        <v>10</v>
      </c>
      <c r="BQ402" s="156">
        <v>2.37</v>
      </c>
      <c r="BR402" s="133">
        <v>3811</v>
      </c>
      <c r="BS402" s="138">
        <v>1711</v>
      </c>
      <c r="BT402" s="137">
        <v>53.3</v>
      </c>
      <c r="BU402" s="137">
        <v>4.16</v>
      </c>
      <c r="BV402" s="137">
        <v>53.2</v>
      </c>
      <c r="BW402" s="133">
        <v>3243</v>
      </c>
      <c r="BX402" s="137">
        <v>31.4</v>
      </c>
      <c r="BY402" s="137">
        <v>41.1</v>
      </c>
      <c r="BZ402" s="138">
        <v>2085</v>
      </c>
      <c r="CA402" s="133">
        <v>6924</v>
      </c>
      <c r="CB402" s="137">
        <v>2.68</v>
      </c>
      <c r="CC402" s="137">
        <v>0.28000000000000003</v>
      </c>
      <c r="CD402" s="186" t="s">
        <v>1275</v>
      </c>
      <c r="CE402" s="186">
        <f>AL402+BN402+BV402+CC402+CB402</f>
        <v>99.660000000000011</v>
      </c>
      <c r="CF402" s="186" t="s">
        <v>1275</v>
      </c>
      <c r="CG402" s="186">
        <f>AM402+BI402+BE402+(DC402*100/AL402)+(CC402*100/AL402)</f>
        <v>99.738918918918912</v>
      </c>
      <c r="CH402" s="137" t="s">
        <v>1023</v>
      </c>
      <c r="CI402" s="137"/>
      <c r="CJ402" s="137"/>
      <c r="CK402" s="138"/>
      <c r="CL402" s="137"/>
      <c r="CM402" s="137"/>
      <c r="CN402" s="186" t="s">
        <v>1275</v>
      </c>
      <c r="CO402" s="137"/>
      <c r="CP402" s="137"/>
      <c r="CQ402" s="137"/>
      <c r="CR402" s="137"/>
      <c r="CS402" s="137"/>
      <c r="CT402" s="137"/>
      <c r="CU402" s="137"/>
      <c r="CV402" s="137">
        <v>6.48</v>
      </c>
      <c r="CW402" s="137">
        <v>3.07</v>
      </c>
      <c r="CX402" s="186" t="s">
        <v>1275</v>
      </c>
      <c r="CY402" s="138"/>
      <c r="CZ402" s="137" t="s">
        <v>1023</v>
      </c>
      <c r="DA402" s="137"/>
      <c r="DB402" s="186" t="s">
        <v>1275</v>
      </c>
      <c r="DC402" s="139">
        <v>0.14000000000000001</v>
      </c>
      <c r="DD402" s="133">
        <v>32240</v>
      </c>
      <c r="DE402" s="137">
        <v>22.2</v>
      </c>
      <c r="DF402" s="137">
        <v>26.3</v>
      </c>
      <c r="DG402" s="137">
        <v>0.75</v>
      </c>
      <c r="DH402" s="137">
        <v>0.47</v>
      </c>
      <c r="DI402" s="137"/>
      <c r="DJ402" s="186" t="s">
        <v>1275</v>
      </c>
      <c r="DK402" s="137">
        <v>1.21</v>
      </c>
      <c r="DL402" s="137">
        <v>32</v>
      </c>
      <c r="DM402" s="137">
        <v>66.599999999999994</v>
      </c>
      <c r="DN402" s="139">
        <v>0.12</v>
      </c>
      <c r="DO402" s="137">
        <v>23.9</v>
      </c>
      <c r="DP402" s="137"/>
      <c r="DQ402" s="137"/>
      <c r="DR402" s="133"/>
      <c r="DS402" s="186" t="s">
        <v>1275</v>
      </c>
      <c r="DT402" s="133"/>
      <c r="DU402" s="133"/>
      <c r="DV402" s="133"/>
      <c r="DW402" s="133"/>
      <c r="DX402" s="186" t="s">
        <v>1275</v>
      </c>
      <c r="DY402" s="138">
        <f>AK402*AN402*AM402*AL402/1000</f>
        <v>570.74028543999998</v>
      </c>
      <c r="DZ402" s="138">
        <f>AK402*AM402*AO402*AL402/1000</f>
        <v>638.45523456000001</v>
      </c>
      <c r="EA402" s="137"/>
      <c r="EB402" s="137"/>
      <c r="EC402" s="137"/>
      <c r="ED402" s="137"/>
      <c r="EE402" s="137"/>
      <c r="EF402" s="186" t="s">
        <v>1275</v>
      </c>
      <c r="EG402" s="137" t="s">
        <v>1023</v>
      </c>
      <c r="EH402" s="137" t="s">
        <v>1023</v>
      </c>
      <c r="EI402" s="137" t="s">
        <v>1023</v>
      </c>
      <c r="EJ402" s="137" t="s">
        <v>1023</v>
      </c>
      <c r="EK402" s="137" t="s">
        <v>1023</v>
      </c>
      <c r="EL402" s="137" t="s">
        <v>1023</v>
      </c>
      <c r="EM402" s="137" t="s">
        <v>1023</v>
      </c>
      <c r="EN402" s="137" t="s">
        <v>1023</v>
      </c>
      <c r="EO402" s="137" t="s">
        <v>1023</v>
      </c>
      <c r="EP402" s="137" t="s">
        <v>1023</v>
      </c>
      <c r="EQ402" s="137" t="s">
        <v>1023</v>
      </c>
      <c r="ER402" s="137" t="s">
        <v>1023</v>
      </c>
      <c r="ES402" s="137" t="s">
        <v>1023</v>
      </c>
      <c r="ET402" s="137" t="s">
        <v>1023</v>
      </c>
      <c r="EU402" s="137" t="s">
        <v>1023</v>
      </c>
      <c r="EV402" s="137" t="s">
        <v>1023</v>
      </c>
      <c r="EW402" s="137" t="s">
        <v>1023</v>
      </c>
      <c r="EX402" s="137" t="s">
        <v>1023</v>
      </c>
      <c r="EY402" s="137" t="s">
        <v>1023</v>
      </c>
      <c r="EZ402" s="137" t="s">
        <v>1023</v>
      </c>
      <c r="FA402" s="137" t="s">
        <v>1023</v>
      </c>
      <c r="FB402" s="186" t="s">
        <v>1275</v>
      </c>
      <c r="FC402" s="137"/>
      <c r="FD402" s="137"/>
      <c r="FE402" s="137"/>
      <c r="FF402" s="137"/>
      <c r="FG402" s="137"/>
      <c r="FH402" s="153"/>
      <c r="FI402" s="153"/>
      <c r="FJ402" s="37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 s="5"/>
      <c r="HO402" s="5"/>
      <c r="HP402" s="121"/>
      <c r="HQ402" s="27"/>
      <c r="HR402" s="27"/>
      <c r="HS402" s="27"/>
      <c r="HT402" s="121"/>
      <c r="HU402" s="121"/>
      <c r="HV402" s="28"/>
      <c r="HW402" s="28"/>
      <c r="HX402" s="28"/>
      <c r="HY402" s="28"/>
      <c r="HZ402" s="28"/>
      <c r="IA402" s="28"/>
      <c r="IB402" s="28"/>
      <c r="IC402" s="28"/>
      <c r="ID402" s="28"/>
      <c r="IE402" s="25"/>
      <c r="IF402" s="28"/>
      <c r="IG402" s="29"/>
      <c r="IH402" s="25"/>
      <c r="II402" s="28"/>
      <c r="IJ402" s="25"/>
      <c r="IK402" s="25"/>
      <c r="IL402" s="25"/>
      <c r="IM402" s="25"/>
      <c r="IN402" s="28"/>
      <c r="IO402" s="25"/>
      <c r="IP402" s="294"/>
      <c r="IQ402" s="24"/>
      <c r="IR402" s="24"/>
      <c r="IS402" s="170"/>
      <c r="IT402" s="170"/>
      <c r="IU402"/>
      <c r="IV402" s="274"/>
      <c r="IW402" s="170"/>
      <c r="IX402" s="170"/>
      <c r="IY402"/>
      <c r="IZ402"/>
      <c r="JA402" s="170"/>
      <c r="JB402" s="170"/>
      <c r="JC402" s="170"/>
      <c r="JD402" s="170"/>
      <c r="JE402" s="170"/>
      <c r="JF402" s="276"/>
      <c r="JG402" s="170"/>
      <c r="JH402" s="170"/>
      <c r="JI402" s="170"/>
      <c r="JJ402" s="170"/>
      <c r="JK402"/>
      <c r="JL402"/>
      <c r="JM402" s="279"/>
      <c r="JN402"/>
      <c r="JO402"/>
      <c r="JP402"/>
      <c r="JQ402"/>
      <c r="JR402" s="170"/>
      <c r="JS402" s="170"/>
      <c r="JT402" s="170"/>
      <c r="JU402" s="170"/>
      <c r="JV402" s="170"/>
      <c r="JW402" s="170"/>
      <c r="JX402"/>
      <c r="JY402" s="170"/>
      <c r="JZ402" s="170"/>
      <c r="KA402" s="170"/>
      <c r="KB402" s="170"/>
      <c r="KC402" s="170"/>
      <c r="KD402" s="170"/>
      <c r="KE402"/>
    </row>
    <row r="403" spans="1:291" s="4" customFormat="1" x14ac:dyDescent="0.25">
      <c r="A403" s="311"/>
      <c r="B403" s="15" t="s">
        <v>1525</v>
      </c>
      <c r="C403" s="17" t="s">
        <v>541</v>
      </c>
      <c r="D403" s="26" t="s">
        <v>546</v>
      </c>
      <c r="E403" s="88">
        <v>43506</v>
      </c>
      <c r="F403" s="27">
        <v>43864</v>
      </c>
      <c r="G403" s="94">
        <f>DATEDIF(E403, F403, "m")</f>
        <v>11</v>
      </c>
      <c r="H403" s="16">
        <v>1</v>
      </c>
      <c r="I403" s="377">
        <v>0</v>
      </c>
      <c r="J403" s="20">
        <v>43864</v>
      </c>
      <c r="K403" s="100">
        <f>DATEDIF(E403, J403, "m")</f>
        <v>11</v>
      </c>
      <c r="L403" s="121">
        <v>5</v>
      </c>
      <c r="M403" s="4" t="s">
        <v>548</v>
      </c>
      <c r="N403" s="19"/>
      <c r="O403" s="22"/>
      <c r="P403" s="16">
        <v>3</v>
      </c>
      <c r="Q403" s="121">
        <v>1</v>
      </c>
      <c r="R403" s="11"/>
      <c r="S403" s="11">
        <v>10</v>
      </c>
      <c r="T403" s="145">
        <v>12272</v>
      </c>
      <c r="U403" s="130" t="s">
        <v>543</v>
      </c>
      <c r="V403" s="130" t="s">
        <v>543</v>
      </c>
      <c r="W403" s="130" t="s">
        <v>1031</v>
      </c>
      <c r="X403" s="131">
        <v>9904274380</v>
      </c>
      <c r="Y403" s="129">
        <f ca="1">ROUNDDOWN(YEARFRAC(DATE(IF(VALUE(LEFT(X403,2))&lt;VALUE(RIGHT(YEAR(TODAY()),2)),"20","19")&amp;LEFT(X403,2),IF(VALUE(MID(X403,3,1))&gt;4,MID(X403,3,2)-50,MID(X403,3,2)),MID(X403,5,2)),Z403,1),0)</f>
        <v>20</v>
      </c>
      <c r="Z403" s="132">
        <v>43864</v>
      </c>
      <c r="AA403" s="129">
        <v>4</v>
      </c>
      <c r="AB403" s="133" t="s">
        <v>1294</v>
      </c>
      <c r="AC403" s="182" t="s">
        <v>53</v>
      </c>
      <c r="AD403" s="183" t="s">
        <v>1022</v>
      </c>
      <c r="AE403" s="184" t="s">
        <v>1281</v>
      </c>
      <c r="AF403" s="185">
        <v>35</v>
      </c>
      <c r="AG403" s="189">
        <v>13.4</v>
      </c>
      <c r="AH403" s="185">
        <v>48.1</v>
      </c>
      <c r="AI403" s="185">
        <v>3.1</v>
      </c>
      <c r="AJ403" s="185">
        <v>0.4</v>
      </c>
      <c r="AK403" s="185">
        <v>4.91</v>
      </c>
      <c r="AL403" s="137">
        <v>23.9</v>
      </c>
      <c r="AM403" s="137">
        <v>81.900000000000006</v>
      </c>
      <c r="AN403" s="137">
        <v>48.3</v>
      </c>
      <c r="AO403" s="137">
        <v>51.7</v>
      </c>
      <c r="AP403" s="137">
        <v>0.93423597678916814</v>
      </c>
      <c r="AQ403" s="137">
        <v>3.49</v>
      </c>
      <c r="AR403" s="155">
        <v>15.4</v>
      </c>
      <c r="AS403" s="137">
        <v>3.62</v>
      </c>
      <c r="AT403" s="137">
        <v>9.9600000000000009</v>
      </c>
      <c r="AU403" s="155">
        <v>20.3</v>
      </c>
      <c r="AV403" s="137">
        <v>22</v>
      </c>
      <c r="AW403" s="137">
        <v>23.2</v>
      </c>
      <c r="AX403" s="137">
        <v>31.3</v>
      </c>
      <c r="AY403" s="137">
        <v>40</v>
      </c>
      <c r="AZ403" s="137">
        <v>5.6</v>
      </c>
      <c r="BA403" s="137">
        <v>34.200000000000003</v>
      </c>
      <c r="BB403" s="155">
        <v>23.299999999999997</v>
      </c>
      <c r="BC403" s="155">
        <v>72.900000000000006</v>
      </c>
      <c r="BD403" s="155">
        <v>2.35</v>
      </c>
      <c r="BE403" s="137">
        <v>11.5</v>
      </c>
      <c r="BF403" s="137">
        <v>29</v>
      </c>
      <c r="BG403" s="137">
        <v>28.1</v>
      </c>
      <c r="BH403" s="159">
        <v>5200</v>
      </c>
      <c r="BI403" s="156">
        <v>6.32</v>
      </c>
      <c r="BJ403" s="137">
        <v>7.89</v>
      </c>
      <c r="BK403" s="155">
        <v>39.5</v>
      </c>
      <c r="BL403" s="137">
        <v>30.6</v>
      </c>
      <c r="BM403" s="139">
        <v>8.7999999999999995E-2</v>
      </c>
      <c r="BN403" s="155">
        <v>13.5</v>
      </c>
      <c r="BO403" s="137">
        <v>84.6</v>
      </c>
      <c r="BP403" s="155">
        <v>11.2</v>
      </c>
      <c r="BQ403" s="137">
        <v>4.1399999999999997</v>
      </c>
      <c r="BR403" s="133">
        <v>5802</v>
      </c>
      <c r="BS403" s="138">
        <v>1992</v>
      </c>
      <c r="BT403" s="137">
        <v>60.8</v>
      </c>
      <c r="BU403" s="137">
        <v>3.7</v>
      </c>
      <c r="BV403" s="137">
        <v>59.7</v>
      </c>
      <c r="BW403" s="133">
        <v>3323</v>
      </c>
      <c r="BX403" s="137">
        <v>39.799999999999997</v>
      </c>
      <c r="BY403" s="137">
        <v>60.3</v>
      </c>
      <c r="BZ403" s="158">
        <v>1538</v>
      </c>
      <c r="CA403" s="133">
        <v>7116</v>
      </c>
      <c r="CB403" s="137">
        <v>2.48</v>
      </c>
      <c r="CC403" s="137">
        <v>0.22</v>
      </c>
      <c r="CD403" s="186" t="s">
        <v>1275</v>
      </c>
      <c r="CE403" s="186">
        <f>AL403+BN403+BV403+CC403+CB403</f>
        <v>99.8</v>
      </c>
      <c r="CF403" s="186" t="s">
        <v>1275</v>
      </c>
      <c r="CG403" s="186">
        <f>AM403+BI403+BE403+(DC403*100/AL403)+(CC403*100/AL403)</f>
        <v>101.01707112970712</v>
      </c>
      <c r="CH403" s="137" t="s">
        <v>1023</v>
      </c>
      <c r="CI403" s="137"/>
      <c r="CJ403" s="137"/>
      <c r="CK403" s="138"/>
      <c r="CL403" s="137"/>
      <c r="CM403" s="137"/>
      <c r="CN403" s="186" t="s">
        <v>1275</v>
      </c>
      <c r="CO403" s="137"/>
      <c r="CP403" s="137"/>
      <c r="CQ403" s="137"/>
      <c r="CR403" s="137"/>
      <c r="CS403" s="137"/>
      <c r="CT403" s="137"/>
      <c r="CU403" s="137"/>
      <c r="CV403" s="155">
        <v>9.4</v>
      </c>
      <c r="CW403" s="137">
        <v>4.28</v>
      </c>
      <c r="CX403" s="186" t="s">
        <v>1275</v>
      </c>
      <c r="CY403" s="138"/>
      <c r="CZ403" s="137" t="s">
        <v>1023</v>
      </c>
      <c r="DA403" s="137"/>
      <c r="DB403" s="186" t="s">
        <v>1275</v>
      </c>
      <c r="DC403" s="139">
        <v>0.09</v>
      </c>
      <c r="DD403" s="133">
        <v>35110</v>
      </c>
      <c r="DE403" s="137">
        <v>39.4</v>
      </c>
      <c r="DF403" s="155">
        <v>34.799999999999997</v>
      </c>
      <c r="DG403" s="137">
        <v>0.63</v>
      </c>
      <c r="DH403" s="156">
        <v>0.41000000000000003</v>
      </c>
      <c r="DI403" s="156"/>
      <c r="DJ403" s="186" t="s">
        <v>1275</v>
      </c>
      <c r="DK403" s="137">
        <v>1.43</v>
      </c>
      <c r="DL403" s="137">
        <v>29</v>
      </c>
      <c r="DM403" s="137">
        <v>69.900000000000006</v>
      </c>
      <c r="DN403" s="187">
        <v>0</v>
      </c>
      <c r="DO403" s="137">
        <v>27.8</v>
      </c>
      <c r="DP403" s="137"/>
      <c r="DQ403" s="137"/>
      <c r="DR403" s="133"/>
      <c r="DS403" s="186" t="s">
        <v>1275</v>
      </c>
      <c r="DT403" s="160">
        <v>8517</v>
      </c>
      <c r="DU403" s="160"/>
      <c r="DV403" s="160"/>
      <c r="DW403" s="160"/>
      <c r="DX403" s="186" t="s">
        <v>1275</v>
      </c>
      <c r="DY403" s="138">
        <f>AK403*AN403*AM403*AL403/1000</f>
        <v>464.20565372999999</v>
      </c>
      <c r="DZ403" s="138">
        <f>AK403*AM403*AO403*AL403/1000</f>
        <v>496.88265627000004</v>
      </c>
      <c r="EA403" s="137"/>
      <c r="EB403" s="137"/>
      <c r="EC403" s="137"/>
      <c r="ED403" s="137"/>
      <c r="EE403" s="137"/>
      <c r="EF403" s="186" t="s">
        <v>1275</v>
      </c>
      <c r="EG403" s="137" t="s">
        <v>1023</v>
      </c>
      <c r="EH403" s="137" t="s">
        <v>1023</v>
      </c>
      <c r="EI403" s="137" t="s">
        <v>1023</v>
      </c>
      <c r="EJ403" s="137" t="s">
        <v>1023</v>
      </c>
      <c r="EK403" s="137" t="s">
        <v>1023</v>
      </c>
      <c r="EL403" s="137" t="s">
        <v>1023</v>
      </c>
      <c r="EM403" s="137" t="s">
        <v>1023</v>
      </c>
      <c r="EN403" s="137" t="s">
        <v>1023</v>
      </c>
      <c r="EO403" s="137" t="s">
        <v>1023</v>
      </c>
      <c r="EP403" s="137" t="s">
        <v>1023</v>
      </c>
      <c r="EQ403" s="137" t="s">
        <v>1023</v>
      </c>
      <c r="ER403" s="137" t="s">
        <v>1023</v>
      </c>
      <c r="ES403" s="137" t="s">
        <v>1023</v>
      </c>
      <c r="ET403" s="137" t="s">
        <v>1023</v>
      </c>
      <c r="EU403" s="137" t="s">
        <v>1023</v>
      </c>
      <c r="EV403" s="137" t="s">
        <v>1023</v>
      </c>
      <c r="EW403" s="137" t="s">
        <v>1023</v>
      </c>
      <c r="EX403" s="137" t="s">
        <v>1023</v>
      </c>
      <c r="EY403" s="137" t="s">
        <v>1023</v>
      </c>
      <c r="EZ403" s="137" t="s">
        <v>1023</v>
      </c>
      <c r="FA403" s="137" t="s">
        <v>1023</v>
      </c>
      <c r="FB403" s="186" t="s">
        <v>1275</v>
      </c>
      <c r="FC403" s="137"/>
      <c r="FD403" s="137"/>
      <c r="FE403" s="137"/>
      <c r="FF403" s="137"/>
      <c r="FG403" s="137"/>
      <c r="FH403" s="153"/>
      <c r="FI403" s="153"/>
      <c r="FJ403" s="372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 s="371" t="s">
        <v>548</v>
      </c>
      <c r="HA403" s="369" t="s">
        <v>1749</v>
      </c>
      <c r="HB403" s="356">
        <v>2.09</v>
      </c>
      <c r="HC403" s="356">
        <v>9.4</v>
      </c>
      <c r="HD403" s="356">
        <v>67.260000000000005</v>
      </c>
      <c r="HE403" s="356">
        <v>7.25</v>
      </c>
      <c r="HF403" s="356">
        <v>8.42</v>
      </c>
      <c r="HG403" s="356">
        <v>265.83</v>
      </c>
      <c r="HH403" s="356">
        <v>6.71</v>
      </c>
      <c r="HI403" s="356">
        <v>4.62</v>
      </c>
      <c r="HJ403" s="356">
        <v>1.79</v>
      </c>
      <c r="HK403" s="356">
        <v>9</v>
      </c>
      <c r="HL403" s="356">
        <v>1.6700000000000002</v>
      </c>
      <c r="HM403" s="356">
        <v>5.23</v>
      </c>
      <c r="HN403" s="357">
        <v>88.21</v>
      </c>
      <c r="HO403" s="5" t="s">
        <v>543</v>
      </c>
      <c r="HP403" s="121">
        <v>20</v>
      </c>
      <c r="HQ403" s="27">
        <v>43506</v>
      </c>
      <c r="HR403" s="27"/>
      <c r="HS403" s="27">
        <v>43864</v>
      </c>
      <c r="HT403" s="121">
        <v>12</v>
      </c>
      <c r="HU403" s="121">
        <v>1</v>
      </c>
      <c r="HV403" s="28">
        <v>0</v>
      </c>
      <c r="HW403" s="28">
        <v>0</v>
      </c>
      <c r="HX403" s="28">
        <v>0</v>
      </c>
      <c r="HY403" s="28">
        <v>1</v>
      </c>
      <c r="HZ403" s="28">
        <v>0</v>
      </c>
      <c r="IA403" s="28">
        <v>0</v>
      </c>
      <c r="IB403" s="28">
        <v>0</v>
      </c>
      <c r="IC403" s="28">
        <v>0</v>
      </c>
      <c r="ID403" s="28">
        <v>0</v>
      </c>
      <c r="IE403" s="25" t="s">
        <v>69</v>
      </c>
      <c r="IF403" s="28">
        <v>0</v>
      </c>
      <c r="IG403" s="29"/>
      <c r="IH403" s="25"/>
      <c r="II403" s="28">
        <v>0</v>
      </c>
      <c r="IJ403" s="25" t="s">
        <v>63</v>
      </c>
      <c r="IK403" s="25"/>
      <c r="IL403" s="25"/>
      <c r="IM403" s="25"/>
      <c r="IN403" s="28">
        <v>0</v>
      </c>
      <c r="IO403" s="25"/>
      <c r="IP403" s="294"/>
      <c r="IQ403" s="24"/>
      <c r="IR403" s="24"/>
      <c r="IS403" s="170"/>
      <c r="IT403" s="170"/>
      <c r="IU403"/>
      <c r="IV403" s="274"/>
      <c r="IW403" s="170"/>
      <c r="IX403" s="170"/>
      <c r="IY403"/>
      <c r="IZ403"/>
      <c r="JA403" s="170"/>
      <c r="JB403" s="170"/>
      <c r="JC403" s="170"/>
      <c r="JD403" s="170"/>
      <c r="JE403" s="170"/>
      <c r="JF403" s="276"/>
      <c r="JG403" s="170"/>
      <c r="JH403" s="170"/>
      <c r="JI403" s="170"/>
      <c r="JJ403" s="170"/>
      <c r="JK403"/>
      <c r="JL403"/>
      <c r="JM403" s="279"/>
      <c r="JN403"/>
      <c r="JO403"/>
      <c r="JP403"/>
      <c r="JQ403"/>
      <c r="JR403" s="170"/>
      <c r="JS403" s="170"/>
      <c r="JT403" s="170"/>
      <c r="JU403" s="170"/>
      <c r="JV403" s="170"/>
      <c r="JW403" s="170"/>
      <c r="JX403"/>
      <c r="JY403" s="170"/>
      <c r="JZ403" s="170"/>
      <c r="KA403" s="170"/>
      <c r="KB403" s="170"/>
      <c r="KC403" s="170"/>
      <c r="KD403" s="170"/>
      <c r="KE403"/>
    </row>
    <row r="404" spans="1:291" s="4" customFormat="1" x14ac:dyDescent="0.25">
      <c r="A404" s="311"/>
      <c r="B404" s="15" t="s">
        <v>1525</v>
      </c>
      <c r="C404" s="17" t="s">
        <v>541</v>
      </c>
      <c r="D404" s="26" t="s">
        <v>546</v>
      </c>
      <c r="E404" s="88">
        <v>43506</v>
      </c>
      <c r="F404" s="27">
        <v>44044</v>
      </c>
      <c r="G404" s="94">
        <f>DATEDIF(E404, F404, "m")</f>
        <v>17</v>
      </c>
      <c r="H404" s="16">
        <v>1</v>
      </c>
      <c r="I404" s="377"/>
      <c r="J404" s="20" t="s">
        <v>316</v>
      </c>
      <c r="K404" s="100"/>
      <c r="L404" s="121"/>
      <c r="N404" s="19"/>
      <c r="O404" s="22"/>
      <c r="P404" s="16"/>
      <c r="Q404" s="121"/>
      <c r="R404" s="11"/>
      <c r="S404" s="11"/>
      <c r="T404" s="145"/>
      <c r="U404" s="130"/>
      <c r="V404" s="130"/>
      <c r="W404" s="130"/>
      <c r="X404" s="131"/>
      <c r="Y404" s="129"/>
      <c r="Z404" s="132"/>
      <c r="AA404" s="129"/>
      <c r="AB404" s="133"/>
      <c r="AC404" s="182"/>
      <c r="AD404" s="183"/>
      <c r="AE404" s="184"/>
      <c r="AF404" s="204"/>
      <c r="AG404" s="204"/>
      <c r="AH404" s="204"/>
      <c r="AI404" s="204"/>
      <c r="AJ404" s="204"/>
      <c r="AK404" s="204"/>
      <c r="AL404" s="137"/>
      <c r="AM404" s="137"/>
      <c r="AN404" s="137"/>
      <c r="AO404" s="137"/>
      <c r="AP404" s="137"/>
      <c r="AQ404" s="137"/>
      <c r="AR404" s="155"/>
      <c r="AS404" s="137"/>
      <c r="AT404" s="137"/>
      <c r="AU404" s="155"/>
      <c r="AV404" s="137"/>
      <c r="AW404" s="137"/>
      <c r="AX404" s="137"/>
      <c r="AY404" s="137"/>
      <c r="AZ404" s="137"/>
      <c r="BA404" s="137"/>
      <c r="BB404" s="155"/>
      <c r="BC404" s="155"/>
      <c r="BD404" s="155"/>
      <c r="BE404" s="137"/>
      <c r="BF404" s="137"/>
      <c r="BG404" s="137"/>
      <c r="BH404" s="159"/>
      <c r="BI404" s="156"/>
      <c r="BJ404" s="137"/>
      <c r="BK404" s="155"/>
      <c r="BL404" s="137"/>
      <c r="BM404" s="139"/>
      <c r="BN404" s="155"/>
      <c r="BO404" s="137"/>
      <c r="BP404" s="155"/>
      <c r="BQ404" s="137"/>
      <c r="BR404" s="133"/>
      <c r="BS404" s="138"/>
      <c r="BT404" s="137"/>
      <c r="BU404" s="137"/>
      <c r="BV404" s="137"/>
      <c r="BW404" s="133"/>
      <c r="BX404" s="137"/>
      <c r="BY404" s="137"/>
      <c r="BZ404" s="158"/>
      <c r="CA404" s="133"/>
      <c r="CB404" s="137"/>
      <c r="CC404" s="137"/>
      <c r="CD404" s="186"/>
      <c r="CE404" s="186"/>
      <c r="CF404" s="186"/>
      <c r="CG404" s="186"/>
      <c r="CH404" s="137"/>
      <c r="CI404" s="137"/>
      <c r="CJ404" s="137"/>
      <c r="CK404" s="138"/>
      <c r="CL404" s="137"/>
      <c r="CM404" s="137"/>
      <c r="CN404" s="186"/>
      <c r="CO404" s="137"/>
      <c r="CP404" s="137"/>
      <c r="CQ404" s="137"/>
      <c r="CR404" s="137"/>
      <c r="CS404" s="137"/>
      <c r="CT404" s="137"/>
      <c r="CU404" s="137"/>
      <c r="CV404" s="155"/>
      <c r="CW404" s="137"/>
      <c r="CX404" s="186"/>
      <c r="CY404" s="138"/>
      <c r="CZ404" s="137"/>
      <c r="DA404" s="137"/>
      <c r="DB404" s="186"/>
      <c r="DC404" s="139"/>
      <c r="DD404" s="133"/>
      <c r="DE404" s="137"/>
      <c r="DF404" s="155"/>
      <c r="DG404" s="137"/>
      <c r="DH404" s="156"/>
      <c r="DI404" s="156"/>
      <c r="DJ404" s="186"/>
      <c r="DK404" s="137"/>
      <c r="DL404" s="137"/>
      <c r="DM404" s="137"/>
      <c r="DN404" s="187"/>
      <c r="DO404" s="137"/>
      <c r="DP404" s="137"/>
      <c r="DQ404" s="137"/>
      <c r="DR404" s="133"/>
      <c r="DS404" s="186"/>
      <c r="DT404" s="160"/>
      <c r="DU404" s="160"/>
      <c r="DV404" s="160"/>
      <c r="DW404" s="160"/>
      <c r="DX404" s="186"/>
      <c r="DY404" s="138"/>
      <c r="DZ404" s="138"/>
      <c r="EA404" s="137"/>
      <c r="EB404" s="137"/>
      <c r="EC404" s="137"/>
      <c r="ED404" s="137"/>
      <c r="EE404" s="137"/>
      <c r="EF404" s="186"/>
      <c r="EG404" s="137"/>
      <c r="EH404" s="137"/>
      <c r="EI404" s="137"/>
      <c r="EJ404" s="137"/>
      <c r="EK404" s="137"/>
      <c r="EL404" s="137"/>
      <c r="EM404" s="137"/>
      <c r="EN404" s="137"/>
      <c r="EO404" s="137"/>
      <c r="EP404" s="137"/>
      <c r="EQ404" s="137"/>
      <c r="ER404" s="137"/>
      <c r="ES404" s="137"/>
      <c r="ET404" s="137"/>
      <c r="EU404" s="137"/>
      <c r="EV404" s="137"/>
      <c r="EW404" s="137"/>
      <c r="EX404" s="137"/>
      <c r="EY404" s="137"/>
      <c r="EZ404" s="137"/>
      <c r="FA404" s="137"/>
      <c r="FB404" s="186"/>
      <c r="FC404" s="137"/>
      <c r="FD404" s="137"/>
      <c r="FE404" s="137"/>
      <c r="FF404" s="137"/>
      <c r="FG404" s="137"/>
      <c r="FH404" s="153"/>
      <c r="FI404" s="153"/>
      <c r="FJ404" s="372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 s="5"/>
      <c r="HO404" s="5" t="s">
        <v>543</v>
      </c>
      <c r="HP404" s="121">
        <v>20</v>
      </c>
      <c r="HQ404" s="27">
        <v>43506</v>
      </c>
      <c r="HR404" s="27"/>
      <c r="HS404" s="27">
        <v>44044</v>
      </c>
      <c r="HT404" s="121">
        <v>6</v>
      </c>
      <c r="HU404" s="121">
        <v>1</v>
      </c>
      <c r="HV404" s="28">
        <v>0</v>
      </c>
      <c r="HW404" s="28">
        <v>0</v>
      </c>
      <c r="HX404" s="28">
        <v>0</v>
      </c>
      <c r="HY404" s="28">
        <v>1</v>
      </c>
      <c r="HZ404" s="28">
        <v>0</v>
      </c>
      <c r="IA404" s="28">
        <v>0</v>
      </c>
      <c r="IB404" s="28"/>
      <c r="IC404" s="28">
        <v>0</v>
      </c>
      <c r="ID404" s="28">
        <v>0</v>
      </c>
      <c r="IE404" s="25" t="s">
        <v>69</v>
      </c>
      <c r="IF404" s="28">
        <v>0</v>
      </c>
      <c r="IG404" s="29"/>
      <c r="IH404" s="25"/>
      <c r="II404" s="28">
        <v>0</v>
      </c>
      <c r="IJ404" s="25" t="s">
        <v>63</v>
      </c>
      <c r="IK404" s="25"/>
      <c r="IL404" s="25"/>
      <c r="IM404" s="25"/>
      <c r="IN404" s="28">
        <v>0</v>
      </c>
      <c r="IO404" s="25"/>
      <c r="IP404" s="294"/>
      <c r="IQ404" s="24"/>
      <c r="IR404" s="24"/>
      <c r="IS404" s="170"/>
      <c r="IT404" s="170"/>
      <c r="IU404"/>
      <c r="IV404" s="274"/>
      <c r="IW404" s="170"/>
      <c r="IX404" s="170"/>
      <c r="IY404"/>
      <c r="IZ404"/>
      <c r="JA404" s="170"/>
      <c r="JB404" s="170"/>
      <c r="JC404" s="170"/>
      <c r="JD404" s="170"/>
      <c r="JE404" s="170"/>
      <c r="JF404" s="276"/>
      <c r="JG404" s="170"/>
      <c r="JH404" s="170"/>
      <c r="JI404" s="170"/>
      <c r="JJ404" s="170"/>
      <c r="JK404"/>
      <c r="JL404"/>
      <c r="JM404" s="279"/>
      <c r="JN404"/>
      <c r="JO404"/>
      <c r="JP404"/>
      <c r="JQ404"/>
      <c r="JR404" s="170"/>
      <c r="JS404" s="170"/>
      <c r="JT404" s="170"/>
      <c r="JU404" s="170"/>
      <c r="JV404" s="170"/>
      <c r="JW404" s="170"/>
      <c r="JX404"/>
      <c r="JY404" s="170"/>
      <c r="JZ404" s="170"/>
      <c r="KA404" s="170"/>
      <c r="KB404" s="170"/>
      <c r="KC404" s="170"/>
      <c r="KD404" s="170"/>
      <c r="KE404"/>
    </row>
    <row r="405" spans="1:291" s="4" customFormat="1" x14ac:dyDescent="0.25">
      <c r="A405" s="311"/>
      <c r="B405" s="15" t="s">
        <v>1525</v>
      </c>
      <c r="C405" s="17" t="s">
        <v>541</v>
      </c>
      <c r="D405" s="26" t="s">
        <v>546</v>
      </c>
      <c r="E405" s="88">
        <v>43506</v>
      </c>
      <c r="F405" s="27"/>
      <c r="G405" s="94"/>
      <c r="H405" s="16"/>
      <c r="I405" s="377">
        <v>0</v>
      </c>
      <c r="J405" s="20">
        <v>44719</v>
      </c>
      <c r="K405" s="100">
        <f>DATEDIF(E405, J405, "m")</f>
        <v>39</v>
      </c>
      <c r="L405" s="121">
        <v>6</v>
      </c>
      <c r="M405" s="4" t="s">
        <v>549</v>
      </c>
      <c r="N405" s="19">
        <v>89.1</v>
      </c>
      <c r="O405" s="22">
        <v>4</v>
      </c>
      <c r="P405" s="16">
        <v>3</v>
      </c>
      <c r="Q405" s="121"/>
      <c r="R405" s="11"/>
      <c r="S405" s="11"/>
      <c r="T405" s="145">
        <v>17521</v>
      </c>
      <c r="U405" s="130">
        <v>10104</v>
      </c>
      <c r="V405" s="130" t="s">
        <v>543</v>
      </c>
      <c r="W405" s="130" t="s">
        <v>1031</v>
      </c>
      <c r="X405" s="129">
        <v>9904274380</v>
      </c>
      <c r="Y405" s="129">
        <f ca="1">ROUNDDOWN(YEARFRAC(DATE(IF(VALUE(LEFT(X405,2))&lt;VALUE(RIGHT(YEAR(TODAY()),2)),"20","19")&amp;LEFT(X405,2),IF(VALUE(MID(X405,3,1))&gt;4,MID(X405,3,2)-50,MID(X405,3,2)),MID(X405,5,2)),Z405,1),0)</f>
        <v>23</v>
      </c>
      <c r="Z405" s="132">
        <v>44719</v>
      </c>
      <c r="AA405" s="129" t="e">
        <f>COUNTIFS(#REF!,X405)</f>
        <v>#REF!</v>
      </c>
      <c r="AB405" s="133">
        <f>DATEDIF(_xlfn.MINIFS(Z:Z,X:X,X405), Z405,  "m")</f>
        <v>38</v>
      </c>
      <c r="AC405" s="134" t="s">
        <v>294</v>
      </c>
      <c r="AD405" s="135" t="s">
        <v>1025</v>
      </c>
      <c r="AE405" s="136" t="s">
        <v>65</v>
      </c>
      <c r="AF405" s="198">
        <v>28.5</v>
      </c>
      <c r="AG405" s="198">
        <v>9.1</v>
      </c>
      <c r="AH405" s="198">
        <v>56.5</v>
      </c>
      <c r="AI405" s="198">
        <v>5.2</v>
      </c>
      <c r="AJ405" s="198">
        <v>0.7</v>
      </c>
      <c r="AK405" s="199">
        <v>7.12</v>
      </c>
      <c r="AL405" s="133">
        <v>28.5</v>
      </c>
      <c r="AM405" s="137">
        <v>80.400000000000006</v>
      </c>
      <c r="AN405" s="137">
        <v>48.7</v>
      </c>
      <c r="AO405" s="137">
        <v>51.3</v>
      </c>
      <c r="AP405" s="137">
        <f>AN405/AO405</f>
        <v>0.94931773879142312</v>
      </c>
      <c r="AQ405" s="137">
        <v>5.3</v>
      </c>
      <c r="AR405" s="137">
        <v>2.96</v>
      </c>
      <c r="AS405" s="137">
        <v>3.56</v>
      </c>
      <c r="AT405" s="137">
        <v>10.1</v>
      </c>
      <c r="AU405" s="137">
        <v>8.99</v>
      </c>
      <c r="AV405" s="137">
        <v>8.65</v>
      </c>
      <c r="AW405" s="137">
        <v>38.6</v>
      </c>
      <c r="AX405" s="137">
        <v>16.100000000000001</v>
      </c>
      <c r="AY405" s="137">
        <v>39.299999999999997</v>
      </c>
      <c r="AZ405" s="137">
        <v>6.01</v>
      </c>
      <c r="BA405" s="137">
        <v>44.5</v>
      </c>
      <c r="BB405" s="137">
        <v>11.8</v>
      </c>
      <c r="BC405" s="137">
        <v>48.9</v>
      </c>
      <c r="BD405" s="137">
        <v>2.35</v>
      </c>
      <c r="BE405" s="137">
        <v>6.74</v>
      </c>
      <c r="BF405" s="137">
        <f>DL405+DN405</f>
        <v>32.89</v>
      </c>
      <c r="BG405" s="137">
        <v>20.2</v>
      </c>
      <c r="BH405" s="138">
        <v>5106</v>
      </c>
      <c r="BI405" s="137">
        <v>8.8000000000000007</v>
      </c>
      <c r="BJ405" s="137">
        <v>8.6</v>
      </c>
      <c r="BK405" s="137">
        <v>36.5</v>
      </c>
      <c r="BL405" s="137">
        <v>51.3</v>
      </c>
      <c r="BM405" s="139">
        <v>3.6999999999999998E-2</v>
      </c>
      <c r="BN405" s="137">
        <v>8.9</v>
      </c>
      <c r="BO405" s="137">
        <v>87.28</v>
      </c>
      <c r="BP405" s="137">
        <v>8.2799999999999994</v>
      </c>
      <c r="BQ405" s="137">
        <v>4.4400000000000004</v>
      </c>
      <c r="BR405" s="138">
        <v>8137</v>
      </c>
      <c r="BS405" s="138">
        <f>CY405/9</f>
        <v>1832.7777777777778</v>
      </c>
      <c r="BT405" s="137">
        <v>57.6</v>
      </c>
      <c r="BU405" s="137">
        <v>11.8</v>
      </c>
      <c r="BV405" s="137">
        <v>56.3</v>
      </c>
      <c r="BW405" s="138">
        <v>8943</v>
      </c>
      <c r="BX405" s="137">
        <v>89.3</v>
      </c>
      <c r="BY405" s="137">
        <v>44.1</v>
      </c>
      <c r="BZ405" s="138">
        <v>3108</v>
      </c>
      <c r="CA405" s="138">
        <v>10278.181818181818</v>
      </c>
      <c r="CB405" s="137">
        <v>5.5</v>
      </c>
      <c r="CC405" s="137">
        <v>0.8</v>
      </c>
      <c r="CD405" s="186" t="s">
        <v>1275</v>
      </c>
      <c r="CE405" s="186">
        <f>AL405+BN405+BV405+CC405+CB405</f>
        <v>99.999999999999986</v>
      </c>
      <c r="CF405" s="186" t="s">
        <v>1275</v>
      </c>
      <c r="CG405" s="186">
        <f>AM405+BI405+BE405+(DC405*100/AL405)+(CC405*100/AL405)</f>
        <v>99.203157894736833</v>
      </c>
      <c r="CH405" s="137">
        <v>3.63</v>
      </c>
      <c r="CI405" s="137">
        <f>CH405*100/AM405</f>
        <v>4.5149253731343277</v>
      </c>
      <c r="CJ405" s="137">
        <v>15.3</v>
      </c>
      <c r="CK405" s="138">
        <f>CJ405*BI405*AL405*AK405/1000</f>
        <v>27.321148800000003</v>
      </c>
      <c r="CL405" s="137">
        <v>3.8</v>
      </c>
      <c r="CM405" s="137">
        <v>19.3</v>
      </c>
      <c r="CN405" s="186" t="s">
        <v>1275</v>
      </c>
      <c r="CO405" s="137">
        <v>0.22</v>
      </c>
      <c r="CP405" s="137">
        <v>8.6300000000000008</v>
      </c>
      <c r="CQ405" s="137">
        <v>20.399999999999999</v>
      </c>
      <c r="CR405" s="137">
        <v>36.6</v>
      </c>
      <c r="CS405" s="137">
        <v>15.7</v>
      </c>
      <c r="CT405" s="137">
        <v>27.2</v>
      </c>
      <c r="CU405" s="137">
        <v>64.8</v>
      </c>
      <c r="CV405" s="137">
        <v>5.37</v>
      </c>
      <c r="CW405" s="137"/>
      <c r="CX405" s="186" t="s">
        <v>1275</v>
      </c>
      <c r="CY405" s="133">
        <v>16495</v>
      </c>
      <c r="CZ405" s="137">
        <v>0.87</v>
      </c>
      <c r="DA405" s="137">
        <v>13.6</v>
      </c>
      <c r="DB405" s="186" t="s">
        <v>1275</v>
      </c>
      <c r="DC405" s="139">
        <v>0.13</v>
      </c>
      <c r="DD405" s="138">
        <v>39781</v>
      </c>
      <c r="DE405" s="137">
        <v>21.3</v>
      </c>
      <c r="DF405" s="137">
        <v>30.5</v>
      </c>
      <c r="DG405" s="137">
        <v>0.95</v>
      </c>
      <c r="DH405" s="137">
        <f>DG405-CC405</f>
        <v>0.14999999999999991</v>
      </c>
      <c r="DI405" s="137">
        <v>47.6</v>
      </c>
      <c r="DJ405" s="186" t="s">
        <v>1275</v>
      </c>
      <c r="DK405" s="137">
        <v>0.56999999999999995</v>
      </c>
      <c r="DL405" s="137">
        <v>32.700000000000003</v>
      </c>
      <c r="DM405" s="137">
        <v>66.5</v>
      </c>
      <c r="DN405" s="137">
        <v>0.19</v>
      </c>
      <c r="DO405" s="137">
        <v>26</v>
      </c>
      <c r="DP405" s="137">
        <v>78.5</v>
      </c>
      <c r="DQ405" s="138" t="s">
        <v>1023</v>
      </c>
      <c r="DR405" s="133"/>
      <c r="DS405" s="186" t="s">
        <v>1275</v>
      </c>
      <c r="DT405" s="133">
        <v>7965</v>
      </c>
      <c r="DU405" s="138">
        <v>7965</v>
      </c>
      <c r="DV405" s="138">
        <v>630</v>
      </c>
      <c r="DW405" s="138">
        <v>133</v>
      </c>
      <c r="DX405" s="186" t="s">
        <v>1275</v>
      </c>
      <c r="DY405" s="138">
        <f>AK405*AN405*AM405*AL405/1000</f>
        <v>794.52920160000019</v>
      </c>
      <c r="DZ405" s="138">
        <f>AK405*AM405*AO405*AL405/1000</f>
        <v>836.94759840000017</v>
      </c>
      <c r="EA405" s="137"/>
      <c r="EB405" s="137"/>
      <c r="EC405" s="137"/>
      <c r="ED405" s="137"/>
      <c r="EE405" s="137"/>
      <c r="EF405" s="186" t="s">
        <v>1275</v>
      </c>
      <c r="EG405" s="137" t="s">
        <v>1023</v>
      </c>
      <c r="EH405" s="137" t="s">
        <v>1023</v>
      </c>
      <c r="EI405" s="137" t="s">
        <v>1023</v>
      </c>
      <c r="EJ405" s="137" t="s">
        <v>1023</v>
      </c>
      <c r="EK405" s="137" t="s">
        <v>1023</v>
      </c>
      <c r="EL405" s="137" t="s">
        <v>1023</v>
      </c>
      <c r="EM405" s="137" t="s">
        <v>1023</v>
      </c>
      <c r="EN405" s="137" t="s">
        <v>1023</v>
      </c>
      <c r="EO405" s="137" t="s">
        <v>1023</v>
      </c>
      <c r="EP405" s="137" t="s">
        <v>1023</v>
      </c>
      <c r="EQ405" s="137" t="s">
        <v>1023</v>
      </c>
      <c r="ER405" s="137" t="s">
        <v>1023</v>
      </c>
      <c r="ES405" s="137" t="s">
        <v>1023</v>
      </c>
      <c r="ET405" s="137" t="s">
        <v>1023</v>
      </c>
      <c r="EU405" s="137" t="s">
        <v>1023</v>
      </c>
      <c r="EV405" s="137" t="s">
        <v>1023</v>
      </c>
      <c r="EW405" s="137" t="s">
        <v>1023</v>
      </c>
      <c r="EX405" s="137" t="s">
        <v>1023</v>
      </c>
      <c r="EY405" s="137" t="s">
        <v>1023</v>
      </c>
      <c r="EZ405" s="137" t="s">
        <v>1023</v>
      </c>
      <c r="FA405" s="137" t="s">
        <v>1023</v>
      </c>
      <c r="FB405" s="186" t="s">
        <v>1275</v>
      </c>
      <c r="FC405" s="137"/>
      <c r="FD405" s="137"/>
      <c r="FE405" s="137"/>
      <c r="FF405" s="137"/>
      <c r="FG405" s="137"/>
      <c r="FH405" s="190"/>
      <c r="FI405" s="190"/>
      <c r="FJ405" s="372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 s="5"/>
      <c r="HO405" s="5"/>
      <c r="HP405" s="121"/>
      <c r="HQ405" s="27"/>
      <c r="HR405" s="27"/>
      <c r="HS405" s="27"/>
      <c r="HT405" s="121"/>
      <c r="HU405" s="121"/>
      <c r="HV405" s="28"/>
      <c r="HW405" s="28"/>
      <c r="HX405" s="28"/>
      <c r="HY405" s="28"/>
      <c r="HZ405" s="28"/>
      <c r="IA405" s="28"/>
      <c r="IB405" s="28"/>
      <c r="IC405" s="28"/>
      <c r="ID405" s="28"/>
      <c r="IE405" s="25"/>
      <c r="IF405" s="28"/>
      <c r="IG405" s="29"/>
      <c r="IH405" s="25"/>
      <c r="II405" s="28"/>
      <c r="IJ405" s="25"/>
      <c r="IK405" s="25"/>
      <c r="IL405" s="25"/>
      <c r="IM405" s="25"/>
      <c r="IN405" s="28"/>
      <c r="IO405" s="25"/>
      <c r="IP405" s="294"/>
      <c r="IQ405" s="24"/>
      <c r="IR405" s="24"/>
      <c r="IS405" s="170"/>
      <c r="IT405" s="170"/>
      <c r="IU405"/>
      <c r="IV405" s="274"/>
      <c r="IW405" s="170"/>
      <c r="IX405" s="170"/>
      <c r="IY405"/>
      <c r="IZ405"/>
      <c r="JA405" s="170"/>
      <c r="JB405" s="170"/>
      <c r="JC405" s="170"/>
      <c r="JD405" s="170"/>
      <c r="JE405" s="170"/>
      <c r="JF405" s="276"/>
      <c r="JG405" s="170"/>
      <c r="JH405" s="170"/>
      <c r="JI405" s="170"/>
      <c r="JJ405" s="170"/>
      <c r="JK405"/>
      <c r="JL405"/>
      <c r="JM405" s="279"/>
      <c r="JN405"/>
      <c r="JO405"/>
      <c r="JP405"/>
      <c r="JQ405"/>
      <c r="JR405" s="170"/>
      <c r="JS405" s="170"/>
      <c r="JT405" s="170"/>
      <c r="JU405" s="170"/>
      <c r="JV405" s="170"/>
      <c r="JW405" s="170"/>
      <c r="JX405"/>
      <c r="JY405" s="170"/>
      <c r="JZ405" s="170"/>
      <c r="KA405" s="170"/>
      <c r="KB405" s="170"/>
      <c r="KC405" s="170"/>
      <c r="KD405" s="170"/>
      <c r="KE405"/>
    </row>
    <row r="406" spans="1:291" s="4" customFormat="1" x14ac:dyDescent="0.25">
      <c r="A406" s="311"/>
      <c r="B406" s="15" t="s">
        <v>1525</v>
      </c>
      <c r="C406" s="17" t="s">
        <v>541</v>
      </c>
      <c r="D406" s="26" t="s">
        <v>546</v>
      </c>
      <c r="E406" s="88">
        <v>43506</v>
      </c>
      <c r="F406" s="27"/>
      <c r="G406" s="94"/>
      <c r="H406" s="16"/>
      <c r="I406" s="377">
        <v>0</v>
      </c>
      <c r="J406" s="20">
        <v>44813</v>
      </c>
      <c r="K406" s="100">
        <f>DATEDIF(E406, J406, "m")</f>
        <v>42</v>
      </c>
      <c r="L406" s="121">
        <v>7</v>
      </c>
      <c r="M406" s="4" t="s">
        <v>550</v>
      </c>
      <c r="N406" s="19">
        <v>280</v>
      </c>
      <c r="O406" s="22">
        <v>4</v>
      </c>
      <c r="P406" s="16">
        <v>3</v>
      </c>
      <c r="Q406" s="121"/>
      <c r="R406" s="11"/>
      <c r="S406" s="121"/>
      <c r="T406" s="145">
        <v>17988</v>
      </c>
      <c r="U406" s="130"/>
      <c r="V406" s="130" t="s">
        <v>543</v>
      </c>
      <c r="W406" s="130" t="s">
        <v>1031</v>
      </c>
      <c r="X406" s="129">
        <v>9904274380</v>
      </c>
      <c r="Y406" s="129">
        <f ca="1">ROUNDDOWN(YEARFRAC(DATE(IF(VALUE(LEFT(X406,2))&lt;VALUE(RIGHT(YEAR(TODAY()),2)),"20","19")&amp;LEFT(X406,2),IF(VALUE(MID(X406,3,1))&gt;4,MID(X406,3,2)-50,MID(X406,3,2)),MID(X406,5,2)),Z406,1),0)</f>
        <v>23</v>
      </c>
      <c r="Z406" s="132">
        <v>44813</v>
      </c>
      <c r="AA406" s="129">
        <v>6</v>
      </c>
      <c r="AB406" s="133">
        <f>DATEDIF(_xlfn.MINIFS(Z:Z,X:X,X406), Z406,  "m")</f>
        <v>41</v>
      </c>
      <c r="AC406" s="134" t="s">
        <v>280</v>
      </c>
      <c r="AD406" s="135" t="s">
        <v>1025</v>
      </c>
      <c r="AE406" s="136" t="s">
        <v>75</v>
      </c>
      <c r="AF406" s="185">
        <v>32</v>
      </c>
      <c r="AG406" s="185">
        <v>7.8</v>
      </c>
      <c r="AH406" s="185">
        <v>53</v>
      </c>
      <c r="AI406" s="185">
        <v>6.7</v>
      </c>
      <c r="AJ406" s="185">
        <v>0.5</v>
      </c>
      <c r="AK406" s="185">
        <v>6.28</v>
      </c>
      <c r="AL406" s="133">
        <v>30.5</v>
      </c>
      <c r="AM406" s="137">
        <v>81.8</v>
      </c>
      <c r="AN406" s="137">
        <v>48.2</v>
      </c>
      <c r="AO406" s="137">
        <v>51.8</v>
      </c>
      <c r="AP406" s="137">
        <f>AN406/AO406</f>
        <v>0.93050193050193064</v>
      </c>
      <c r="AQ406" s="137">
        <v>5.25</v>
      </c>
      <c r="AR406" s="137">
        <v>3.23</v>
      </c>
      <c r="AS406" s="137">
        <v>3.48</v>
      </c>
      <c r="AT406" s="137">
        <v>11.1</v>
      </c>
      <c r="AU406" s="137">
        <v>5.08</v>
      </c>
      <c r="AV406" s="137">
        <v>7.94</v>
      </c>
      <c r="AW406" s="137">
        <v>26</v>
      </c>
      <c r="AX406" s="137">
        <v>59.1</v>
      </c>
      <c r="AY406" s="137">
        <v>13.9</v>
      </c>
      <c r="AZ406" s="137">
        <v>0.96</v>
      </c>
      <c r="BA406" s="137">
        <v>47.4</v>
      </c>
      <c r="BB406" s="137">
        <v>24.6</v>
      </c>
      <c r="BC406" s="137">
        <v>54.6</v>
      </c>
      <c r="BD406" s="137">
        <v>17.8</v>
      </c>
      <c r="BE406" s="137">
        <v>7.49</v>
      </c>
      <c r="BF406" s="137">
        <f>DL406+DN406</f>
        <v>48.597999999999999</v>
      </c>
      <c r="BG406" s="137">
        <v>30</v>
      </c>
      <c r="BH406" s="138">
        <v>1365</v>
      </c>
      <c r="BI406" s="137">
        <v>8.83</v>
      </c>
      <c r="BJ406" s="137">
        <v>5.0999999999999996</v>
      </c>
      <c r="BK406" s="137">
        <v>26.2</v>
      </c>
      <c r="BL406" s="137">
        <v>40.4</v>
      </c>
      <c r="BM406" s="139">
        <v>7.8E-2</v>
      </c>
      <c r="BN406" s="137">
        <v>9.6</v>
      </c>
      <c r="BO406" s="137">
        <v>91</v>
      </c>
      <c r="BP406" s="137">
        <v>6.03</v>
      </c>
      <c r="BQ406" s="137">
        <v>2.97</v>
      </c>
      <c r="BR406" s="138">
        <v>8465</v>
      </c>
      <c r="BS406" s="138">
        <v>2865</v>
      </c>
      <c r="BT406" s="137">
        <v>24.9</v>
      </c>
      <c r="BU406" s="137">
        <v>17.100000000000001</v>
      </c>
      <c r="BV406" s="137">
        <f>100-AL406-BN406-CB406-CC406</f>
        <v>52.9</v>
      </c>
      <c r="BW406" s="138">
        <v>1341</v>
      </c>
      <c r="BX406" s="137">
        <v>6.8594999999999997</v>
      </c>
      <c r="BY406" s="137">
        <v>32.6</v>
      </c>
      <c r="BZ406" s="138">
        <v>2790</v>
      </c>
      <c r="CA406" s="138">
        <v>9932.4</v>
      </c>
      <c r="CB406" s="137">
        <v>6.5</v>
      </c>
      <c r="CC406" s="137">
        <v>0.5</v>
      </c>
      <c r="CD406" s="186" t="s">
        <v>1275</v>
      </c>
      <c r="CE406" s="186">
        <f>AL406+BN406+BV406+CC406+CB406</f>
        <v>100</v>
      </c>
      <c r="CF406" s="186" t="s">
        <v>1275</v>
      </c>
      <c r="CG406" s="186">
        <f>AM406+BI406+BE406+(DC406*100/AL406)+(CC406*100/AL406)</f>
        <v>100.01508196721311</v>
      </c>
      <c r="CH406" s="137">
        <v>2.8</v>
      </c>
      <c r="CI406" s="137">
        <v>4.04</v>
      </c>
      <c r="CJ406" s="137">
        <v>32.6</v>
      </c>
      <c r="CK406" s="138">
        <f>CJ406*BI406*AL406*AK406/1000</f>
        <v>55.13632132</v>
      </c>
      <c r="CL406" s="137">
        <v>3.24</v>
      </c>
      <c r="CM406" s="137">
        <v>20.2</v>
      </c>
      <c r="CN406" s="186" t="s">
        <v>1275</v>
      </c>
      <c r="CO406" s="137">
        <v>0.49</v>
      </c>
      <c r="CP406" s="137">
        <v>6.25</v>
      </c>
      <c r="CQ406" s="137">
        <v>15.9</v>
      </c>
      <c r="CR406" s="137">
        <v>31.7</v>
      </c>
      <c r="CS406" s="137">
        <v>23</v>
      </c>
      <c r="CT406" s="137">
        <v>29.3</v>
      </c>
      <c r="CU406" s="137">
        <v>66.900000000000006</v>
      </c>
      <c r="CV406" s="137">
        <v>0.22</v>
      </c>
      <c r="CW406" s="137"/>
      <c r="CX406" s="186" t="s">
        <v>1275</v>
      </c>
      <c r="CY406" s="133">
        <v>8595</v>
      </c>
      <c r="CZ406" s="137">
        <v>5.56</v>
      </c>
      <c r="DA406" s="137">
        <v>24</v>
      </c>
      <c r="DB406" s="186" t="s">
        <v>1275</v>
      </c>
      <c r="DC406" s="139">
        <v>7.8E-2</v>
      </c>
      <c r="DD406" s="138">
        <v>54608</v>
      </c>
      <c r="DE406" s="137">
        <v>8.91</v>
      </c>
      <c r="DF406" s="137">
        <v>28.9</v>
      </c>
      <c r="DG406" s="137">
        <v>1.1399999999999999</v>
      </c>
      <c r="DH406" s="137">
        <f>DG406-CC406</f>
        <v>0.6399999999999999</v>
      </c>
      <c r="DI406" s="137">
        <v>27.8</v>
      </c>
      <c r="DJ406" s="186" t="s">
        <v>1275</v>
      </c>
      <c r="DK406" s="137">
        <v>0.49</v>
      </c>
      <c r="DL406" s="137">
        <v>48.5</v>
      </c>
      <c r="DM406" s="137">
        <v>50.9</v>
      </c>
      <c r="DN406" s="137">
        <v>9.8000000000000004E-2</v>
      </c>
      <c r="DO406" s="137">
        <v>14</v>
      </c>
      <c r="DP406" s="137">
        <v>98.7</v>
      </c>
      <c r="DQ406" s="138">
        <v>2384</v>
      </c>
      <c r="DR406" s="133"/>
      <c r="DS406" s="186" t="s">
        <v>1275</v>
      </c>
      <c r="DT406" s="138">
        <v>7375.9103641456586</v>
      </c>
      <c r="DU406" s="138">
        <v>13166</v>
      </c>
      <c r="DV406" s="138">
        <v>2768</v>
      </c>
      <c r="DW406" s="138">
        <v>103</v>
      </c>
      <c r="DX406" s="186" t="s">
        <v>1275</v>
      </c>
      <c r="DY406" s="138">
        <f>AK406*AN406*AM406*AL406/1000</f>
        <v>755.19625040000005</v>
      </c>
      <c r="DZ406" s="138">
        <f>AK406*AM406*AO406*AL406/1000</f>
        <v>811.60094959999992</v>
      </c>
      <c r="EA406" s="137"/>
      <c r="EB406" s="137"/>
      <c r="EC406" s="137"/>
      <c r="ED406" s="137"/>
      <c r="EE406" s="137"/>
      <c r="EF406" s="186" t="s">
        <v>1275</v>
      </c>
      <c r="EG406" s="137" t="s">
        <v>1023</v>
      </c>
      <c r="EH406" s="137" t="s">
        <v>1023</v>
      </c>
      <c r="EI406" s="137" t="s">
        <v>1023</v>
      </c>
      <c r="EJ406" s="137" t="s">
        <v>1023</v>
      </c>
      <c r="EK406" s="137" t="s">
        <v>1023</v>
      </c>
      <c r="EL406" s="137" t="s">
        <v>1023</v>
      </c>
      <c r="EM406" s="137" t="s">
        <v>1023</v>
      </c>
      <c r="EN406" s="137" t="s">
        <v>1023</v>
      </c>
      <c r="EO406" s="137" t="s">
        <v>1023</v>
      </c>
      <c r="EP406" s="137" t="s">
        <v>1023</v>
      </c>
      <c r="EQ406" s="137" t="s">
        <v>1023</v>
      </c>
      <c r="ER406" s="137" t="s">
        <v>1023</v>
      </c>
      <c r="ES406" s="137" t="s">
        <v>1023</v>
      </c>
      <c r="ET406" s="137" t="s">
        <v>1023</v>
      </c>
      <c r="EU406" s="137" t="s">
        <v>1023</v>
      </c>
      <c r="EV406" s="137" t="s">
        <v>1023</v>
      </c>
      <c r="EW406" s="137" t="s">
        <v>1023</v>
      </c>
      <c r="EX406" s="137" t="s">
        <v>1023</v>
      </c>
      <c r="EY406" s="137" t="s">
        <v>1023</v>
      </c>
      <c r="EZ406" s="137" t="s">
        <v>1023</v>
      </c>
      <c r="FA406" s="137" t="s">
        <v>1023</v>
      </c>
      <c r="FB406" s="186" t="s">
        <v>1275</v>
      </c>
      <c r="FC406" s="137"/>
      <c r="FD406" s="137"/>
      <c r="FE406" s="137"/>
      <c r="FF406" s="137"/>
      <c r="FG406" s="137"/>
      <c r="FH406" s="190"/>
      <c r="FI406" s="190"/>
      <c r="FJ406" s="380" t="s">
        <v>550</v>
      </c>
      <c r="FK406" t="s">
        <v>1662</v>
      </c>
      <c r="FL406" t="s">
        <v>1667</v>
      </c>
      <c r="FM406" t="s">
        <v>1665</v>
      </c>
      <c r="FN406" t="s">
        <v>1665</v>
      </c>
      <c r="FO406" t="s">
        <v>1662</v>
      </c>
      <c r="FP406" t="s">
        <v>1665</v>
      </c>
      <c r="FQ406" t="s">
        <v>1659</v>
      </c>
      <c r="FR406" t="s">
        <v>1667</v>
      </c>
      <c r="FS406" t="s">
        <v>1666</v>
      </c>
      <c r="FT406" t="s">
        <v>1665</v>
      </c>
      <c r="FU406" t="s">
        <v>1663</v>
      </c>
      <c r="FV406" t="s">
        <v>1660</v>
      </c>
      <c r="FW406" t="s">
        <v>86</v>
      </c>
      <c r="FX406" t="s">
        <v>1661</v>
      </c>
      <c r="FY406" t="s">
        <v>1662</v>
      </c>
      <c r="FZ406" t="s">
        <v>1662</v>
      </c>
      <c r="GA406" t="s">
        <v>1663</v>
      </c>
      <c r="GB406" t="s">
        <v>33</v>
      </c>
      <c r="GC406" t="s">
        <v>1662</v>
      </c>
      <c r="GD406" t="s">
        <v>33</v>
      </c>
      <c r="GE406" t="s">
        <v>1662</v>
      </c>
      <c r="GF406" t="s">
        <v>1665</v>
      </c>
      <c r="GG406" t="s">
        <v>1664</v>
      </c>
      <c r="GH406" t="s">
        <v>33</v>
      </c>
      <c r="GI406" t="s">
        <v>1661</v>
      </c>
      <c r="GJ406" t="s">
        <v>1660</v>
      </c>
      <c r="GK406" t="s">
        <v>1663</v>
      </c>
      <c r="GL406" t="s">
        <v>86</v>
      </c>
      <c r="GM406" t="s">
        <v>1659</v>
      </c>
      <c r="GN406" t="s">
        <v>1659</v>
      </c>
      <c r="GO406" t="s">
        <v>1662</v>
      </c>
      <c r="GP406" t="s">
        <v>33</v>
      </c>
      <c r="GQ406" t="s">
        <v>33</v>
      </c>
      <c r="GR406" t="s">
        <v>1664</v>
      </c>
      <c r="GS406" t="s">
        <v>1659</v>
      </c>
      <c r="GT406" t="s">
        <v>1666</v>
      </c>
      <c r="GU406" t="s">
        <v>86</v>
      </c>
      <c r="GV406" t="s">
        <v>1662</v>
      </c>
      <c r="GW406" t="s">
        <v>1662</v>
      </c>
      <c r="GX406" t="s">
        <v>33</v>
      </c>
      <c r="GY406" t="s">
        <v>1662</v>
      </c>
      <c r="GZ406" s="5"/>
      <c r="HO406" s="5"/>
      <c r="HP406" s="121"/>
      <c r="HQ406" s="27"/>
      <c r="HR406" s="27"/>
      <c r="HS406" s="27"/>
      <c r="HT406" s="121"/>
      <c r="HU406" s="121"/>
      <c r="HV406" s="28"/>
      <c r="HW406" s="28"/>
      <c r="HX406" s="28"/>
      <c r="HY406" s="28"/>
      <c r="HZ406" s="28"/>
      <c r="IA406" s="28"/>
      <c r="IB406" s="28"/>
      <c r="IC406" s="28"/>
      <c r="ID406" s="28"/>
      <c r="IE406" s="25"/>
      <c r="IF406" s="28"/>
      <c r="IG406" s="29"/>
      <c r="IH406" s="25"/>
      <c r="II406" s="28"/>
      <c r="IJ406" s="25"/>
      <c r="IK406" s="25"/>
      <c r="IL406" s="25"/>
      <c r="IM406" s="25"/>
      <c r="IN406" s="28"/>
      <c r="IO406" s="25"/>
      <c r="IP406" s="294"/>
      <c r="IQ406" s="24"/>
      <c r="IR406" s="24"/>
      <c r="IS406" s="170"/>
      <c r="IT406" s="170"/>
      <c r="IU406"/>
      <c r="IV406" s="274"/>
      <c r="IW406" s="170"/>
      <c r="IX406" s="170"/>
      <c r="IY406"/>
      <c r="IZ406"/>
      <c r="JA406" s="170"/>
      <c r="JB406" s="170"/>
      <c r="JC406" s="170"/>
      <c r="JD406" s="170"/>
      <c r="JE406" s="170"/>
      <c r="JF406" s="276"/>
      <c r="JG406" s="170"/>
      <c r="JH406" s="170"/>
      <c r="JI406" s="170"/>
      <c r="JJ406" s="170"/>
      <c r="JK406"/>
      <c r="JL406"/>
      <c r="JM406" s="279"/>
      <c r="JN406"/>
      <c r="JO406"/>
      <c r="JP406"/>
      <c r="JQ406"/>
      <c r="JR406" s="170"/>
      <c r="JS406" s="170"/>
      <c r="JT406" s="170"/>
      <c r="JU406" s="170"/>
      <c r="JV406" s="170"/>
      <c r="JW406" s="170"/>
      <c r="JX406"/>
      <c r="JY406" s="170"/>
      <c r="JZ406" s="170"/>
      <c r="KA406" s="170"/>
      <c r="KB406" s="170"/>
      <c r="KC406" s="170"/>
      <c r="KD406" s="170"/>
      <c r="KE406"/>
    </row>
    <row r="407" spans="1:291" s="4" customFormat="1" x14ac:dyDescent="0.25">
      <c r="A407" s="311"/>
      <c r="B407" s="15" t="s">
        <v>1525</v>
      </c>
      <c r="C407" s="17" t="s">
        <v>541</v>
      </c>
      <c r="D407" s="26" t="s">
        <v>546</v>
      </c>
      <c r="E407" s="88">
        <v>43506</v>
      </c>
      <c r="F407" s="27"/>
      <c r="G407" s="94"/>
      <c r="H407" s="16"/>
      <c r="I407" s="377">
        <v>0</v>
      </c>
      <c r="J407" s="20">
        <v>44895</v>
      </c>
      <c r="K407" s="100">
        <f>DATEDIF(E407, J407, "m")</f>
        <v>45</v>
      </c>
      <c r="L407" s="121">
        <v>8</v>
      </c>
      <c r="M407" s="4" t="s">
        <v>551</v>
      </c>
      <c r="N407" s="19">
        <v>357</v>
      </c>
      <c r="O407" s="22">
        <v>4</v>
      </c>
      <c r="P407" s="16">
        <v>3</v>
      </c>
      <c r="Q407" s="121"/>
      <c r="R407" s="11"/>
      <c r="S407" s="11"/>
      <c r="T407" s="145">
        <v>18415</v>
      </c>
      <c r="U407" s="130"/>
      <c r="V407" s="130" t="s">
        <v>543</v>
      </c>
      <c r="W407" s="130" t="s">
        <v>1031</v>
      </c>
      <c r="X407" s="129">
        <v>9904274380</v>
      </c>
      <c r="Y407" s="129">
        <f ca="1">ROUNDDOWN(YEARFRAC(DATE(IF(VALUE(LEFT(X407,2))&lt;VALUE(RIGHT(YEAR(TODAY()),2)),"20","19")&amp;LEFT(X407,2),IF(VALUE(MID(X407,3,1))&gt;4,MID(X407,3,2)-50,MID(X407,3,2)),MID(X407,5,2)),Z407,1),0)</f>
        <v>23</v>
      </c>
      <c r="Z407" s="132">
        <v>44895</v>
      </c>
      <c r="AA407" s="129">
        <v>7</v>
      </c>
      <c r="AB407" s="133">
        <f>DATEDIF(_xlfn.MINIFS(Z:Z,X:X,X407), Z407,  "m")</f>
        <v>43</v>
      </c>
      <c r="AC407" s="134" t="s">
        <v>280</v>
      </c>
      <c r="AD407" s="135" t="s">
        <v>1025</v>
      </c>
      <c r="AE407" s="136" t="s">
        <v>75</v>
      </c>
      <c r="AF407" s="185">
        <v>33</v>
      </c>
      <c r="AG407" s="185">
        <v>9.1</v>
      </c>
      <c r="AH407" s="185">
        <v>52.2</v>
      </c>
      <c r="AI407" s="185">
        <v>5.2</v>
      </c>
      <c r="AJ407" s="185">
        <v>0.5</v>
      </c>
      <c r="AK407" s="185">
        <v>7.73</v>
      </c>
      <c r="AL407" s="133">
        <v>33.700000000000003</v>
      </c>
      <c r="AM407" s="137">
        <v>80.8</v>
      </c>
      <c r="AN407" s="137">
        <v>47.1</v>
      </c>
      <c r="AO407" s="137">
        <v>52.9</v>
      </c>
      <c r="AP407" s="137">
        <f>AN407/AO407</f>
        <v>0.89035916824196604</v>
      </c>
      <c r="AQ407" s="137">
        <v>5.94</v>
      </c>
      <c r="AR407" s="137">
        <v>5.57</v>
      </c>
      <c r="AS407" s="137">
        <v>3.61</v>
      </c>
      <c r="AT407" s="137">
        <v>15.9</v>
      </c>
      <c r="AU407" s="137">
        <v>10.8</v>
      </c>
      <c r="AV407" s="137">
        <v>7.15</v>
      </c>
      <c r="AW407" s="137">
        <v>25.3</v>
      </c>
      <c r="AX407" s="137">
        <v>56.3</v>
      </c>
      <c r="AY407" s="137">
        <v>17.2</v>
      </c>
      <c r="AZ407" s="137">
        <v>1.18</v>
      </c>
      <c r="BA407" s="137">
        <v>37</v>
      </c>
      <c r="BB407" s="137">
        <v>15.4</v>
      </c>
      <c r="BC407" s="137">
        <v>58.8</v>
      </c>
      <c r="BD407" s="137">
        <v>17.7</v>
      </c>
      <c r="BE407" s="137">
        <v>9.2200000000000006</v>
      </c>
      <c r="BF407" s="137">
        <f>DL407+DN407</f>
        <v>46.14</v>
      </c>
      <c r="BG407" s="137">
        <v>31.2</v>
      </c>
      <c r="BH407" s="138">
        <v>3708</v>
      </c>
      <c r="BI407" s="137">
        <v>8.3699999999999992</v>
      </c>
      <c r="BJ407" s="137">
        <v>4.3899999999999997</v>
      </c>
      <c r="BK407" s="137">
        <v>35.9</v>
      </c>
      <c r="BL407" s="137">
        <v>40.799999999999997</v>
      </c>
      <c r="BM407" s="139">
        <v>0.1</v>
      </c>
      <c r="BN407" s="137">
        <v>8.5</v>
      </c>
      <c r="BO407" s="137">
        <v>96.38</v>
      </c>
      <c r="BP407" s="137">
        <v>2.68</v>
      </c>
      <c r="BQ407" s="137">
        <v>0.95</v>
      </c>
      <c r="BR407" s="138">
        <v>4589</v>
      </c>
      <c r="BS407" s="138">
        <f>CY407/3</f>
        <v>2882.6666666666665</v>
      </c>
      <c r="BT407" s="137">
        <v>54.6</v>
      </c>
      <c r="BU407" s="137">
        <v>9.31</v>
      </c>
      <c r="BV407" s="137">
        <f>100-AL407-BN407-CB407-CC407</f>
        <v>51.35</v>
      </c>
      <c r="BW407" s="138">
        <v>2012.3893805309735</v>
      </c>
      <c r="BX407" s="137">
        <v>39.6</v>
      </c>
      <c r="BY407" s="137">
        <v>17.600000000000001</v>
      </c>
      <c r="BZ407" s="138">
        <v>4163</v>
      </c>
      <c r="CA407" s="138">
        <v>12716</v>
      </c>
      <c r="CB407" s="137">
        <v>5.9</v>
      </c>
      <c r="CC407" s="137">
        <v>0.55000000000000004</v>
      </c>
      <c r="CD407" s="186" t="s">
        <v>1275</v>
      </c>
      <c r="CE407" s="186">
        <f>AL407+BN407+BV407+CC407+CB407</f>
        <v>100.00000000000001</v>
      </c>
      <c r="CF407" s="186" t="s">
        <v>1275</v>
      </c>
      <c r="CG407" s="186">
        <f>AM407+BI407+BE407+(DC407*100/AL407)+(CC407*100/AL407)</f>
        <v>100.67486646884272</v>
      </c>
      <c r="CH407" s="137">
        <v>4.05</v>
      </c>
      <c r="CI407" s="137">
        <f>CH407*100/AM407</f>
        <v>5.0123762376237622</v>
      </c>
      <c r="CJ407" s="137">
        <v>21.8</v>
      </c>
      <c r="CK407" s="138">
        <f>CJ407*BI407*AL407*AK407/1000</f>
        <v>47.532575466000004</v>
      </c>
      <c r="CL407" s="137">
        <v>4.7300000000000004</v>
      </c>
      <c r="CM407" s="137">
        <v>22.1</v>
      </c>
      <c r="CN407" s="186" t="s">
        <v>1275</v>
      </c>
      <c r="CO407" s="137">
        <v>1.03</v>
      </c>
      <c r="CP407" s="137">
        <v>6.71</v>
      </c>
      <c r="CQ407" s="137">
        <v>20.3</v>
      </c>
      <c r="CR407" s="137">
        <v>31.7</v>
      </c>
      <c r="CS407" s="137">
        <v>17.600000000000001</v>
      </c>
      <c r="CT407" s="137">
        <v>30.4</v>
      </c>
      <c r="CU407" s="137">
        <v>65.400000000000006</v>
      </c>
      <c r="CV407" s="137">
        <v>12.4</v>
      </c>
      <c r="CW407" s="137"/>
      <c r="CX407" s="186" t="s">
        <v>1275</v>
      </c>
      <c r="CY407" s="133">
        <v>8648</v>
      </c>
      <c r="CZ407" s="137">
        <v>5.04</v>
      </c>
      <c r="DA407" s="137">
        <v>17.899999999999999</v>
      </c>
      <c r="DB407" s="186" t="s">
        <v>1275</v>
      </c>
      <c r="DC407" s="139">
        <v>0.22</v>
      </c>
      <c r="DD407" s="138">
        <v>94487</v>
      </c>
      <c r="DE407" s="137">
        <v>15</v>
      </c>
      <c r="DF407" s="137">
        <v>34.700000000000003</v>
      </c>
      <c r="DG407" s="137">
        <v>1.51</v>
      </c>
      <c r="DH407" s="137">
        <f>DG407-CC407</f>
        <v>0.96</v>
      </c>
      <c r="DI407" s="137">
        <v>56.7</v>
      </c>
      <c r="DJ407" s="186" t="s">
        <v>1275</v>
      </c>
      <c r="DK407" s="137">
        <v>0.24</v>
      </c>
      <c r="DL407" s="137">
        <v>45.9</v>
      </c>
      <c r="DM407" s="137">
        <v>53.7</v>
      </c>
      <c r="DN407" s="137">
        <v>0.24</v>
      </c>
      <c r="DO407" s="137">
        <v>23.3</v>
      </c>
      <c r="DP407" s="137">
        <v>97.5</v>
      </c>
      <c r="DQ407" s="138">
        <v>1059</v>
      </c>
      <c r="DR407" s="133"/>
      <c r="DS407" s="186" t="s">
        <v>1275</v>
      </c>
      <c r="DT407" s="138">
        <f>DU407/1.2</f>
        <v>8443.3333333333339</v>
      </c>
      <c r="DU407" s="138">
        <v>10132</v>
      </c>
      <c r="DV407" s="138">
        <v>1146.9230769230769</v>
      </c>
      <c r="DW407" s="138">
        <v>101</v>
      </c>
      <c r="DX407" s="186" t="s">
        <v>1275</v>
      </c>
      <c r="DY407" s="138">
        <f>AK407*AN407*AM407*AL407/1000</f>
        <v>991.38344568000014</v>
      </c>
      <c r="DZ407" s="138">
        <f>AK407*AM407*AO407*AL407/1000</f>
        <v>1113.4646343200002</v>
      </c>
      <c r="EA407" s="137"/>
      <c r="EB407" s="137"/>
      <c r="EC407" s="137"/>
      <c r="ED407" s="137"/>
      <c r="EE407" s="137"/>
      <c r="EF407" s="186" t="s">
        <v>1275</v>
      </c>
      <c r="EG407" s="137" t="s">
        <v>1023</v>
      </c>
      <c r="EH407" s="137" t="s">
        <v>1023</v>
      </c>
      <c r="EI407" s="137" t="s">
        <v>1023</v>
      </c>
      <c r="EJ407" s="137" t="s">
        <v>1023</v>
      </c>
      <c r="EK407" s="137" t="s">
        <v>1023</v>
      </c>
      <c r="EL407" s="137" t="s">
        <v>1023</v>
      </c>
      <c r="EM407" s="137" t="s">
        <v>1023</v>
      </c>
      <c r="EN407" s="137" t="s">
        <v>1023</v>
      </c>
      <c r="EO407" s="137" t="s">
        <v>1023</v>
      </c>
      <c r="EP407" s="137" t="s">
        <v>1023</v>
      </c>
      <c r="EQ407" s="137" t="s">
        <v>1023</v>
      </c>
      <c r="ER407" s="137" t="s">
        <v>1023</v>
      </c>
      <c r="ES407" s="137" t="s">
        <v>1023</v>
      </c>
      <c r="ET407" s="137" t="s">
        <v>1023</v>
      </c>
      <c r="EU407" s="137" t="s">
        <v>1023</v>
      </c>
      <c r="EV407" s="137" t="s">
        <v>1023</v>
      </c>
      <c r="EW407" s="137" t="s">
        <v>1023</v>
      </c>
      <c r="EX407" s="137" t="s">
        <v>1023</v>
      </c>
      <c r="EY407" s="137" t="s">
        <v>1023</v>
      </c>
      <c r="EZ407" s="137" t="s">
        <v>1023</v>
      </c>
      <c r="FA407" s="137" t="s">
        <v>1023</v>
      </c>
      <c r="FB407" s="186" t="s">
        <v>1275</v>
      </c>
      <c r="FC407" s="137"/>
      <c r="FD407" s="137"/>
      <c r="FE407" s="137"/>
      <c r="FF407" s="137"/>
      <c r="FG407" s="137"/>
      <c r="FH407" s="190"/>
      <c r="FI407" s="190"/>
      <c r="FJ407" s="372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 s="5"/>
      <c r="HO407" s="5"/>
      <c r="HP407" s="121"/>
      <c r="HQ407" s="27"/>
      <c r="HR407" s="27"/>
      <c r="HS407" s="27"/>
      <c r="HT407" s="121"/>
      <c r="HU407" s="121"/>
      <c r="HV407" s="28"/>
      <c r="HW407" s="28"/>
      <c r="HX407" s="28"/>
      <c r="HY407" s="28"/>
      <c r="HZ407" s="28"/>
      <c r="IA407" s="28"/>
      <c r="IB407" s="28"/>
      <c r="IC407" s="28"/>
      <c r="ID407" s="28"/>
      <c r="IE407" s="25"/>
      <c r="IF407" s="28"/>
      <c r="IG407" s="29"/>
      <c r="IH407" s="25"/>
      <c r="II407" s="28"/>
      <c r="IJ407" s="25"/>
      <c r="IK407" s="25"/>
      <c r="IL407" s="25"/>
      <c r="IM407" s="25"/>
      <c r="IN407" s="28"/>
      <c r="IO407" s="25"/>
      <c r="IP407" s="294"/>
      <c r="IQ407" s="24"/>
      <c r="IR407" s="24"/>
      <c r="IS407" s="170"/>
      <c r="IT407" s="170"/>
      <c r="IU407"/>
      <c r="IV407" s="274"/>
      <c r="IW407" s="170"/>
      <c r="IX407" s="170"/>
      <c r="IY407"/>
      <c r="IZ407"/>
      <c r="JA407" s="170"/>
      <c r="JB407" s="170"/>
      <c r="JC407" s="170"/>
      <c r="JD407" s="170"/>
      <c r="JE407" s="170"/>
      <c r="JF407" s="276"/>
      <c r="JG407" s="170"/>
      <c r="JH407" s="170"/>
      <c r="JI407" s="170"/>
      <c r="JJ407" s="170"/>
      <c r="JK407"/>
      <c r="JL407"/>
      <c r="JM407" s="279"/>
      <c r="JN407"/>
      <c r="JO407"/>
      <c r="JP407"/>
      <c r="JQ407"/>
      <c r="JR407" s="170"/>
      <c r="JS407" s="170"/>
      <c r="JT407" s="170"/>
      <c r="JU407" s="170"/>
      <c r="JV407" s="170"/>
      <c r="JW407" s="170"/>
      <c r="JX407"/>
      <c r="JY407" s="170"/>
      <c r="JZ407" s="170"/>
      <c r="KA407" s="170"/>
      <c r="KB407" s="170"/>
      <c r="KC407" s="170"/>
      <c r="KD407" s="170"/>
      <c r="KE407"/>
    </row>
    <row r="408" spans="1:291" s="4" customFormat="1" x14ac:dyDescent="0.25">
      <c r="A408" s="311"/>
      <c r="B408" s="15" t="s">
        <v>1525</v>
      </c>
      <c r="C408" s="17" t="s">
        <v>541</v>
      </c>
      <c r="D408" s="26" t="s">
        <v>546</v>
      </c>
      <c r="E408" s="88">
        <v>43506</v>
      </c>
      <c r="F408" s="27"/>
      <c r="G408" s="94"/>
      <c r="H408" s="16"/>
      <c r="I408" s="377"/>
      <c r="J408" s="20">
        <v>45646</v>
      </c>
      <c r="K408" s="100">
        <f>DATEDIF(E408, J408, "m")</f>
        <v>70</v>
      </c>
      <c r="L408" s="121">
        <v>9</v>
      </c>
      <c r="M408" s="4" t="s">
        <v>1922</v>
      </c>
      <c r="N408" s="19"/>
      <c r="O408" s="22">
        <v>2</v>
      </c>
      <c r="P408" s="16">
        <v>3</v>
      </c>
      <c r="Q408" s="121"/>
      <c r="R408" s="121">
        <v>3</v>
      </c>
      <c r="S408" s="121"/>
      <c r="T408" s="342"/>
      <c r="U408" s="130"/>
      <c r="V408" s="130"/>
      <c r="W408" s="130"/>
      <c r="X408" s="129"/>
      <c r="Y408" s="129"/>
      <c r="Z408" s="132"/>
      <c r="AA408" s="129"/>
      <c r="AB408" s="133"/>
      <c r="AC408" s="134"/>
      <c r="AD408" s="135"/>
      <c r="AE408" s="136"/>
      <c r="AF408" s="220"/>
      <c r="AG408" s="220"/>
      <c r="AH408" s="220"/>
      <c r="AI408" s="220"/>
      <c r="AJ408" s="220"/>
      <c r="AK408" s="220"/>
      <c r="AL408" s="133"/>
      <c r="AM408" s="137"/>
      <c r="AN408" s="137"/>
      <c r="AO408" s="137"/>
      <c r="AP408" s="137"/>
      <c r="AQ408" s="137"/>
      <c r="AR408" s="137"/>
      <c r="AS408" s="137"/>
      <c r="AT408" s="137"/>
      <c r="AU408" s="137"/>
      <c r="AV408" s="137"/>
      <c r="AW408" s="137"/>
      <c r="AX408" s="137"/>
      <c r="AY408" s="137"/>
      <c r="AZ408" s="137"/>
      <c r="BA408" s="137"/>
      <c r="BB408" s="137"/>
      <c r="BC408" s="137"/>
      <c r="BD408" s="137"/>
      <c r="BE408" s="137"/>
      <c r="BF408" s="137"/>
      <c r="BG408" s="137"/>
      <c r="BH408" s="138"/>
      <c r="BI408" s="137"/>
      <c r="BJ408" s="137"/>
      <c r="BK408" s="137"/>
      <c r="BL408" s="137"/>
      <c r="BM408" s="139"/>
      <c r="BN408" s="137"/>
      <c r="BO408" s="137"/>
      <c r="BP408" s="137"/>
      <c r="BQ408" s="137"/>
      <c r="BR408" s="138"/>
      <c r="BS408" s="138"/>
      <c r="BT408" s="137"/>
      <c r="BU408" s="137"/>
      <c r="BV408" s="137"/>
      <c r="BW408" s="138"/>
      <c r="BX408" s="137"/>
      <c r="BY408" s="137"/>
      <c r="BZ408" s="138"/>
      <c r="CA408" s="138"/>
      <c r="CB408" s="137"/>
      <c r="CC408" s="137"/>
      <c r="CD408" s="186"/>
      <c r="CE408" s="186"/>
      <c r="CF408" s="186"/>
      <c r="CG408" s="186"/>
      <c r="CH408" s="137"/>
      <c r="CI408" s="137"/>
      <c r="CJ408" s="137"/>
      <c r="CK408" s="138"/>
      <c r="CL408" s="137"/>
      <c r="CM408" s="137"/>
      <c r="CN408" s="186"/>
      <c r="CO408" s="137"/>
      <c r="CP408" s="137"/>
      <c r="CQ408" s="137"/>
      <c r="CR408" s="137"/>
      <c r="CS408" s="137"/>
      <c r="CT408" s="137"/>
      <c r="CU408" s="137"/>
      <c r="CV408" s="137"/>
      <c r="CW408" s="137"/>
      <c r="CX408" s="186"/>
      <c r="CY408" s="133"/>
      <c r="CZ408" s="137"/>
      <c r="DA408" s="137"/>
      <c r="DB408" s="186"/>
      <c r="DC408" s="139"/>
      <c r="DD408" s="138"/>
      <c r="DE408" s="137"/>
      <c r="DF408" s="137"/>
      <c r="DG408" s="137"/>
      <c r="DH408" s="137"/>
      <c r="DI408" s="137"/>
      <c r="DJ408" s="186"/>
      <c r="DK408" s="137"/>
      <c r="DL408" s="137"/>
      <c r="DM408" s="137"/>
      <c r="DN408" s="137"/>
      <c r="DO408" s="137"/>
      <c r="DP408" s="137"/>
      <c r="DQ408" s="138"/>
      <c r="DR408" s="133"/>
      <c r="DS408" s="186"/>
      <c r="DT408" s="138"/>
      <c r="DU408" s="138"/>
      <c r="DV408" s="138"/>
      <c r="DW408" s="138"/>
      <c r="DX408" s="186"/>
      <c r="DY408" s="138"/>
      <c r="DZ408" s="138"/>
      <c r="EA408" s="137"/>
      <c r="EB408" s="137"/>
      <c r="EC408" s="137"/>
      <c r="ED408" s="137"/>
      <c r="EE408" s="137"/>
      <c r="EF408" s="186"/>
      <c r="EG408" s="137"/>
      <c r="EH408" s="137"/>
      <c r="EI408" s="137"/>
      <c r="EJ408" s="137"/>
      <c r="EK408" s="137"/>
      <c r="EL408" s="137"/>
      <c r="EM408" s="137"/>
      <c r="EN408" s="137"/>
      <c r="EO408" s="137"/>
      <c r="EP408" s="137"/>
      <c r="EQ408" s="137"/>
      <c r="ER408" s="137"/>
      <c r="ES408" s="137"/>
      <c r="ET408" s="137"/>
      <c r="EU408" s="137"/>
      <c r="EV408" s="137"/>
      <c r="EW408" s="137"/>
      <c r="EX408" s="137"/>
      <c r="EY408" s="137"/>
      <c r="EZ408" s="137"/>
      <c r="FA408" s="137"/>
      <c r="FB408" s="186"/>
      <c r="FC408" s="137"/>
      <c r="FD408" s="137"/>
      <c r="FE408" s="137"/>
      <c r="FF408" s="137"/>
      <c r="FG408" s="137"/>
      <c r="FH408" s="190"/>
      <c r="FI408" s="190"/>
      <c r="FJ408" s="372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 s="5"/>
      <c r="HO408" s="5"/>
      <c r="HP408" s="121"/>
      <c r="HQ408" s="27"/>
      <c r="HR408" s="27"/>
      <c r="HS408" s="27"/>
      <c r="HT408" s="121"/>
      <c r="HU408" s="121"/>
      <c r="HV408" s="28"/>
      <c r="HW408" s="28"/>
      <c r="HX408" s="28"/>
      <c r="HY408" s="28"/>
      <c r="HZ408" s="28"/>
      <c r="IA408" s="28"/>
      <c r="IB408" s="28"/>
      <c r="IC408" s="28"/>
      <c r="ID408" s="28"/>
      <c r="IE408" s="25"/>
      <c r="IF408" s="28"/>
      <c r="IG408" s="29"/>
      <c r="IH408" s="25"/>
      <c r="II408" s="28"/>
      <c r="IJ408" s="25"/>
      <c r="IK408" s="25"/>
      <c r="IL408" s="25"/>
      <c r="IM408" s="25"/>
      <c r="IN408" s="28"/>
      <c r="IO408" s="25"/>
      <c r="IP408" s="294"/>
      <c r="IQ408" s="24"/>
      <c r="IR408" s="24"/>
      <c r="IS408" s="170"/>
      <c r="IT408" s="170"/>
      <c r="IU408"/>
      <c r="IV408" s="274"/>
      <c r="IW408" s="170"/>
      <c r="IX408" s="170"/>
      <c r="IY408"/>
      <c r="IZ408"/>
      <c r="JA408" s="170"/>
      <c r="JB408" s="170"/>
      <c r="JC408" s="170"/>
      <c r="JD408" s="170"/>
      <c r="JE408" s="170"/>
      <c r="JF408" s="276"/>
      <c r="JG408" s="170"/>
      <c r="JH408" s="170"/>
      <c r="JI408" s="170"/>
      <c r="JJ408" s="170"/>
      <c r="JK408"/>
      <c r="JL408"/>
      <c r="JM408" s="279"/>
      <c r="JN408"/>
      <c r="JO408"/>
      <c r="JP408"/>
      <c r="JQ408"/>
      <c r="JR408" s="170"/>
      <c r="JS408" s="170"/>
      <c r="JT408" s="170"/>
      <c r="JU408" s="170"/>
      <c r="JV408" s="170"/>
      <c r="JW408" s="170"/>
      <c r="JX408"/>
      <c r="JY408" s="170"/>
      <c r="JZ408" s="170"/>
      <c r="KA408" s="170"/>
      <c r="KB408" s="170"/>
      <c r="KC408" s="170"/>
      <c r="KD408" s="170"/>
      <c r="KE408"/>
    </row>
    <row r="409" spans="1:291" s="4" customFormat="1" x14ac:dyDescent="0.25">
      <c r="A409" s="311"/>
      <c r="B409" s="15"/>
      <c r="C409" s="17"/>
      <c r="D409" s="26"/>
      <c r="E409" s="90"/>
      <c r="F409" s="27"/>
      <c r="G409" s="94"/>
      <c r="H409" s="16"/>
      <c r="I409" s="377"/>
      <c r="J409" s="20"/>
      <c r="K409" s="100"/>
      <c r="L409" s="121"/>
      <c r="N409" s="19"/>
      <c r="O409" s="22"/>
      <c r="P409" s="16"/>
      <c r="Q409" s="121"/>
      <c r="R409" s="11"/>
      <c r="S409" s="11"/>
      <c r="T409" s="145"/>
      <c r="U409" s="130"/>
      <c r="V409" s="130"/>
      <c r="W409" s="130"/>
      <c r="X409" s="129"/>
      <c r="Y409" s="129"/>
      <c r="Z409" s="132"/>
      <c r="AA409" s="129"/>
      <c r="AB409" s="133"/>
      <c r="AC409" s="134"/>
      <c r="AD409" s="135"/>
      <c r="AE409" s="136"/>
      <c r="AF409" s="220"/>
      <c r="AG409" s="220"/>
      <c r="AH409" s="220"/>
      <c r="AI409" s="220"/>
      <c r="AJ409" s="220"/>
      <c r="AK409" s="220"/>
      <c r="AL409" s="133"/>
      <c r="AM409" s="137"/>
      <c r="AN409" s="137"/>
      <c r="AO409" s="137"/>
      <c r="AP409" s="137"/>
      <c r="AQ409" s="137"/>
      <c r="AR409" s="137"/>
      <c r="AS409" s="137"/>
      <c r="AT409" s="137"/>
      <c r="AU409" s="137"/>
      <c r="AV409" s="137"/>
      <c r="AW409" s="137"/>
      <c r="AX409" s="137"/>
      <c r="AY409" s="137"/>
      <c r="AZ409" s="137"/>
      <c r="BA409" s="137"/>
      <c r="BB409" s="137"/>
      <c r="BC409" s="137"/>
      <c r="BD409" s="137"/>
      <c r="BE409" s="137"/>
      <c r="BF409" s="137"/>
      <c r="BG409" s="137"/>
      <c r="BH409" s="138"/>
      <c r="BI409" s="137"/>
      <c r="BJ409" s="137"/>
      <c r="BK409" s="137"/>
      <c r="BL409" s="137"/>
      <c r="BM409" s="139"/>
      <c r="BN409" s="137"/>
      <c r="BO409" s="137"/>
      <c r="BP409" s="137"/>
      <c r="BQ409" s="137"/>
      <c r="BR409" s="138"/>
      <c r="BS409" s="138"/>
      <c r="BT409" s="137"/>
      <c r="BU409" s="137"/>
      <c r="BV409" s="137"/>
      <c r="BW409" s="138"/>
      <c r="BX409" s="137"/>
      <c r="BY409" s="137"/>
      <c r="BZ409" s="138"/>
      <c r="CA409" s="138"/>
      <c r="CB409" s="137"/>
      <c r="CC409" s="137"/>
      <c r="CD409" s="186"/>
      <c r="CE409" s="186"/>
      <c r="CF409" s="186"/>
      <c r="CG409" s="186"/>
      <c r="CH409" s="137"/>
      <c r="CI409" s="137"/>
      <c r="CJ409" s="137"/>
      <c r="CK409" s="138"/>
      <c r="CL409" s="137"/>
      <c r="CM409" s="137"/>
      <c r="CN409" s="186"/>
      <c r="CO409" s="137"/>
      <c r="CP409" s="137"/>
      <c r="CQ409" s="137"/>
      <c r="CR409" s="137"/>
      <c r="CS409" s="137"/>
      <c r="CT409" s="137"/>
      <c r="CU409" s="137"/>
      <c r="CV409" s="137"/>
      <c r="CW409" s="137"/>
      <c r="CX409" s="186"/>
      <c r="CY409" s="133"/>
      <c r="CZ409" s="137"/>
      <c r="DA409" s="137"/>
      <c r="DB409" s="186"/>
      <c r="DC409" s="139"/>
      <c r="DD409" s="138"/>
      <c r="DE409" s="137"/>
      <c r="DF409" s="137"/>
      <c r="DG409" s="137"/>
      <c r="DH409" s="137"/>
      <c r="DI409" s="137"/>
      <c r="DJ409" s="186"/>
      <c r="DK409" s="137"/>
      <c r="DL409" s="137"/>
      <c r="DM409" s="137"/>
      <c r="DN409" s="137"/>
      <c r="DO409" s="137"/>
      <c r="DP409" s="137"/>
      <c r="DQ409" s="138"/>
      <c r="DR409" s="133"/>
      <c r="DS409" s="186"/>
      <c r="DT409" s="138"/>
      <c r="DU409" s="138"/>
      <c r="DV409" s="138"/>
      <c r="DW409" s="138"/>
      <c r="DX409" s="186"/>
      <c r="DY409" s="138"/>
      <c r="DZ409" s="138"/>
      <c r="EA409" s="137"/>
      <c r="EB409" s="137"/>
      <c r="EC409" s="137"/>
      <c r="ED409" s="137"/>
      <c r="EE409" s="137"/>
      <c r="EF409" s="186"/>
      <c r="EG409" s="137"/>
      <c r="EH409" s="137"/>
      <c r="EI409" s="137"/>
      <c r="EJ409" s="137"/>
      <c r="EK409" s="137"/>
      <c r="EL409" s="137"/>
      <c r="EM409" s="137"/>
      <c r="EN409" s="137"/>
      <c r="EO409" s="137"/>
      <c r="EP409" s="137"/>
      <c r="EQ409" s="137"/>
      <c r="ER409" s="137"/>
      <c r="ES409" s="137"/>
      <c r="ET409" s="137"/>
      <c r="EU409" s="137"/>
      <c r="EV409" s="137"/>
      <c r="EW409" s="137"/>
      <c r="EX409" s="137"/>
      <c r="EY409" s="137"/>
      <c r="EZ409" s="137"/>
      <c r="FA409" s="137"/>
      <c r="FB409" s="186"/>
      <c r="FC409" s="137"/>
      <c r="FD409" s="137"/>
      <c r="FE409" s="137"/>
      <c r="FF409" s="137"/>
      <c r="FG409" s="137"/>
      <c r="FH409" s="190"/>
      <c r="FI409" s="190"/>
      <c r="FJ409" s="372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 s="5"/>
      <c r="HO409" s="5"/>
      <c r="HP409" s="121"/>
      <c r="HQ409" s="27"/>
      <c r="HR409" s="27"/>
      <c r="HS409" s="27"/>
      <c r="HT409" s="121"/>
      <c r="HU409" s="121"/>
      <c r="HV409" s="28"/>
      <c r="HW409" s="28"/>
      <c r="HX409" s="28"/>
      <c r="HY409" s="28"/>
      <c r="HZ409" s="28"/>
      <c r="IA409" s="28"/>
      <c r="IB409" s="28"/>
      <c r="IC409" s="28"/>
      <c r="ID409" s="28"/>
      <c r="IE409" s="25"/>
      <c r="IF409" s="28"/>
      <c r="IG409" s="29"/>
      <c r="IH409" s="25"/>
      <c r="II409" s="28"/>
      <c r="IJ409" s="25"/>
      <c r="IK409" s="25"/>
      <c r="IL409" s="25"/>
      <c r="IM409" s="25"/>
      <c r="IN409" s="28"/>
      <c r="IO409" s="25"/>
      <c r="IP409" s="294"/>
      <c r="IQ409" s="24"/>
      <c r="IR409" s="24"/>
      <c r="IS409" s="170"/>
      <c r="IT409" s="170"/>
      <c r="IU409"/>
      <c r="IV409" s="274"/>
      <c r="IW409" s="170"/>
      <c r="IX409" s="170"/>
      <c r="IY409"/>
      <c r="IZ409"/>
      <c r="JA409" s="170"/>
      <c r="JB409" s="170"/>
      <c r="JC409" s="170"/>
      <c r="JD409" s="170"/>
      <c r="JE409" s="170"/>
      <c r="JF409" s="276"/>
      <c r="JG409" s="170"/>
      <c r="JH409" s="170"/>
      <c r="JI409" s="170"/>
      <c r="JJ409" s="170"/>
      <c r="JK409"/>
      <c r="JL409"/>
      <c r="JM409" s="279"/>
      <c r="JN409"/>
      <c r="JO409"/>
      <c r="JP409"/>
      <c r="JQ409"/>
      <c r="JR409" s="170"/>
      <c r="JS409" s="170"/>
      <c r="JT409" s="170"/>
      <c r="JU409" s="170"/>
      <c r="JV409" s="170"/>
      <c r="JW409" s="170"/>
      <c r="JX409"/>
      <c r="JY409" s="170"/>
      <c r="JZ409" s="170"/>
      <c r="KA409" s="170"/>
      <c r="KB409" s="170"/>
      <c r="KC409" s="170"/>
      <c r="KD409" s="170"/>
      <c r="KE409"/>
    </row>
    <row r="410" spans="1:291" s="4" customFormat="1" ht="15" customHeight="1" x14ac:dyDescent="0.25">
      <c r="A410" s="311"/>
      <c r="B410" s="15" t="s">
        <v>1526</v>
      </c>
      <c r="C410" s="17" t="s">
        <v>552</v>
      </c>
      <c r="D410" s="26">
        <v>5801271520</v>
      </c>
      <c r="E410" s="88">
        <v>42865</v>
      </c>
      <c r="F410" s="27">
        <v>42971</v>
      </c>
      <c r="G410" s="94">
        <f>DATEDIF(E410, F410, "m")</f>
        <v>3</v>
      </c>
      <c r="H410" s="16">
        <v>1</v>
      </c>
      <c r="I410" s="377">
        <v>0</v>
      </c>
      <c r="J410" s="20">
        <v>42971</v>
      </c>
      <c r="K410" s="100">
        <f t="shared" ref="K410:K415" si="29">DATEDIF(E410, J410, "m")</f>
        <v>3</v>
      </c>
      <c r="L410" s="121">
        <v>1</v>
      </c>
      <c r="M410" s="4" t="s">
        <v>553</v>
      </c>
      <c r="N410" s="19">
        <v>4.4000000000000004</v>
      </c>
      <c r="O410" s="22">
        <v>2</v>
      </c>
      <c r="P410" s="16">
        <v>3</v>
      </c>
      <c r="Q410" s="11">
        <v>2</v>
      </c>
      <c r="R410" s="11"/>
      <c r="S410" s="11">
        <v>10</v>
      </c>
      <c r="T410" s="145"/>
      <c r="U410" s="130"/>
      <c r="V410" s="130"/>
      <c r="W410" s="130"/>
      <c r="X410" s="129"/>
      <c r="Y410" s="129"/>
      <c r="Z410" s="132"/>
      <c r="AA410" s="129"/>
      <c r="AB410" s="133"/>
      <c r="AC410" s="134"/>
      <c r="AD410" s="135"/>
      <c r="AE410" s="136"/>
      <c r="AF410" s="220"/>
      <c r="AG410" s="220"/>
      <c r="AH410" s="220"/>
      <c r="AI410" s="220"/>
      <c r="AJ410" s="220"/>
      <c r="AK410" s="220"/>
      <c r="AL410" s="133"/>
      <c r="AM410" s="137"/>
      <c r="AN410" s="137"/>
      <c r="AO410" s="137"/>
      <c r="AP410" s="137"/>
      <c r="AQ410" s="137"/>
      <c r="AR410" s="137"/>
      <c r="AS410" s="137"/>
      <c r="AT410" s="137"/>
      <c r="AU410" s="137"/>
      <c r="AV410" s="137"/>
      <c r="AW410" s="137"/>
      <c r="AX410" s="137"/>
      <c r="AY410" s="137"/>
      <c r="AZ410" s="137"/>
      <c r="BA410" s="137"/>
      <c r="BB410" s="137"/>
      <c r="BC410" s="137"/>
      <c r="BD410" s="137"/>
      <c r="BE410" s="137"/>
      <c r="BF410" s="137"/>
      <c r="BG410" s="137"/>
      <c r="BH410" s="138"/>
      <c r="BI410" s="137"/>
      <c r="BJ410" s="137"/>
      <c r="BK410" s="137"/>
      <c r="BL410" s="137"/>
      <c r="BM410" s="139"/>
      <c r="BN410" s="137"/>
      <c r="BO410" s="137"/>
      <c r="BP410" s="137"/>
      <c r="BQ410" s="137"/>
      <c r="BR410" s="138"/>
      <c r="BS410" s="138"/>
      <c r="BT410" s="137"/>
      <c r="BU410" s="137"/>
      <c r="BV410" s="137"/>
      <c r="BW410" s="138"/>
      <c r="BX410" s="137"/>
      <c r="BY410" s="137"/>
      <c r="BZ410" s="138"/>
      <c r="CA410" s="138"/>
      <c r="CB410" s="137"/>
      <c r="CC410" s="137"/>
      <c r="CD410" s="186"/>
      <c r="CE410" s="186"/>
      <c r="CF410" s="186"/>
      <c r="CG410" s="186"/>
      <c r="CH410" s="137"/>
      <c r="CI410" s="137"/>
      <c r="CJ410" s="137"/>
      <c r="CK410" s="138"/>
      <c r="CL410" s="137"/>
      <c r="CM410" s="137"/>
      <c r="CN410" s="186"/>
      <c r="CO410" s="137"/>
      <c r="CP410" s="137"/>
      <c r="CQ410" s="137"/>
      <c r="CR410" s="137"/>
      <c r="CS410" s="137"/>
      <c r="CT410" s="137"/>
      <c r="CU410" s="137"/>
      <c r="CV410" s="137"/>
      <c r="CW410" s="137"/>
      <c r="CX410" s="186"/>
      <c r="CY410" s="133"/>
      <c r="CZ410" s="137"/>
      <c r="DA410" s="137"/>
      <c r="DB410" s="186"/>
      <c r="DC410" s="139"/>
      <c r="DD410" s="138"/>
      <c r="DE410" s="137"/>
      <c r="DF410" s="137"/>
      <c r="DG410" s="137"/>
      <c r="DH410" s="137"/>
      <c r="DI410" s="137"/>
      <c r="DJ410" s="186"/>
      <c r="DK410" s="137"/>
      <c r="DL410" s="137"/>
      <c r="DM410" s="137"/>
      <c r="DN410" s="137"/>
      <c r="DO410" s="137"/>
      <c r="DP410" s="137"/>
      <c r="DQ410" s="138"/>
      <c r="DR410" s="133"/>
      <c r="DS410" s="186"/>
      <c r="DT410" s="138"/>
      <c r="DU410" s="138"/>
      <c r="DV410" s="138"/>
      <c r="DW410" s="138"/>
      <c r="DX410" s="186"/>
      <c r="DY410" s="138"/>
      <c r="DZ410" s="138"/>
      <c r="EA410" s="137"/>
      <c r="EB410" s="137"/>
      <c r="EC410" s="137"/>
      <c r="ED410" s="137"/>
      <c r="EE410" s="137"/>
      <c r="EF410" s="186"/>
      <c r="EG410" s="137"/>
      <c r="EH410" s="137"/>
      <c r="EI410" s="137"/>
      <c r="EJ410" s="137"/>
      <c r="EK410" s="137"/>
      <c r="EL410" s="137"/>
      <c r="EM410" s="137"/>
      <c r="EN410" s="137"/>
      <c r="EO410" s="137"/>
      <c r="EP410" s="137"/>
      <c r="EQ410" s="137"/>
      <c r="ER410" s="137"/>
      <c r="ES410" s="137"/>
      <c r="ET410" s="137"/>
      <c r="EU410" s="137"/>
      <c r="EV410" s="137"/>
      <c r="EW410" s="137"/>
      <c r="EX410" s="137"/>
      <c r="EY410" s="137"/>
      <c r="EZ410" s="137"/>
      <c r="FA410" s="137"/>
      <c r="FB410" s="186"/>
      <c r="FC410" s="137"/>
      <c r="FD410" s="137"/>
      <c r="FE410" s="137"/>
      <c r="FF410" s="137"/>
      <c r="FG410" s="137"/>
      <c r="FH410" s="190"/>
      <c r="FI410" s="190"/>
      <c r="FJ410" s="372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 s="5"/>
      <c r="HO410" s="5" t="s">
        <v>554</v>
      </c>
      <c r="HP410" s="121">
        <v>59</v>
      </c>
      <c r="HQ410" s="27">
        <v>42865</v>
      </c>
      <c r="HR410" s="27"/>
      <c r="HS410" s="27">
        <v>42971</v>
      </c>
      <c r="HT410" s="121">
        <v>3</v>
      </c>
      <c r="HU410" s="121">
        <v>1</v>
      </c>
      <c r="HV410" s="28">
        <v>0</v>
      </c>
      <c r="HW410" s="28">
        <v>0</v>
      </c>
      <c r="HX410" s="28">
        <v>0</v>
      </c>
      <c r="HY410" s="28">
        <v>1</v>
      </c>
      <c r="HZ410" s="28">
        <v>0</v>
      </c>
      <c r="IA410" s="28">
        <v>0</v>
      </c>
      <c r="IB410" s="28"/>
      <c r="IC410" s="28">
        <v>0</v>
      </c>
      <c r="ID410" s="28">
        <v>0</v>
      </c>
      <c r="IE410" s="25" t="s">
        <v>69</v>
      </c>
      <c r="IF410" s="28">
        <v>0</v>
      </c>
      <c r="IG410" s="29"/>
      <c r="IH410" s="25"/>
      <c r="II410" s="28">
        <v>1</v>
      </c>
      <c r="IJ410" s="25" t="s">
        <v>237</v>
      </c>
      <c r="IK410" s="25" t="s">
        <v>80</v>
      </c>
      <c r="IL410" s="25"/>
      <c r="IM410" s="25"/>
      <c r="IN410" s="28">
        <v>0</v>
      </c>
      <c r="IO410" s="25"/>
      <c r="IP410" s="294" t="s">
        <v>1526</v>
      </c>
      <c r="IQ410" s="24" t="s">
        <v>554</v>
      </c>
      <c r="IR410" s="24" t="s">
        <v>1024</v>
      </c>
      <c r="IS410" s="170" t="s">
        <v>55</v>
      </c>
      <c r="IT410" s="170">
        <v>1</v>
      </c>
      <c r="IU410" s="170"/>
      <c r="IV410" s="274">
        <v>42865</v>
      </c>
      <c r="IW410" s="170">
        <v>1958</v>
      </c>
      <c r="IX410" s="170">
        <v>2017</v>
      </c>
      <c r="IY410"/>
      <c r="IZ410"/>
      <c r="JA410" s="170">
        <f t="shared" ref="JA410" si="30">+IX410-IW410</f>
        <v>59</v>
      </c>
      <c r="JB410" s="170"/>
      <c r="JC410" s="170" t="s">
        <v>1407</v>
      </c>
      <c r="JD410" s="170"/>
      <c r="JE410" s="170">
        <v>1</v>
      </c>
      <c r="JF410" t="s">
        <v>405</v>
      </c>
      <c r="JG410" s="170"/>
      <c r="JH410" s="170">
        <v>1</v>
      </c>
      <c r="JI410" s="170"/>
      <c r="JJ410" s="170"/>
      <c r="JK410"/>
      <c r="JL410"/>
      <c r="JM410" s="279"/>
      <c r="JN410" t="s">
        <v>1411</v>
      </c>
      <c r="JO410" t="s">
        <v>1411</v>
      </c>
      <c r="JP410" t="s">
        <v>1527</v>
      </c>
      <c r="JQ410" t="s">
        <v>1415</v>
      </c>
      <c r="JR410" s="170">
        <v>0</v>
      </c>
      <c r="JS410" s="170">
        <v>1</v>
      </c>
      <c r="JT410" s="170">
        <v>0</v>
      </c>
      <c r="JU410" s="280">
        <v>3</v>
      </c>
      <c r="JV410" s="170">
        <v>0</v>
      </c>
      <c r="JW410" s="170">
        <v>0</v>
      </c>
      <c r="JX410"/>
      <c r="JY410" s="170">
        <v>0</v>
      </c>
      <c r="JZ410" s="170">
        <v>0</v>
      </c>
      <c r="KA410" s="170">
        <v>0</v>
      </c>
      <c r="KB410" s="170">
        <v>0</v>
      </c>
      <c r="KC410" s="170">
        <v>0</v>
      </c>
      <c r="KD410" s="170"/>
      <c r="KE410"/>
    </row>
    <row r="411" spans="1:291" s="4" customFormat="1" x14ac:dyDescent="0.25">
      <c r="A411" s="311"/>
      <c r="B411" s="15" t="s">
        <v>1526</v>
      </c>
      <c r="C411" s="17" t="s">
        <v>552</v>
      </c>
      <c r="D411" s="26">
        <v>5801271520</v>
      </c>
      <c r="E411" s="88">
        <v>42865</v>
      </c>
      <c r="F411" s="27">
        <v>43188</v>
      </c>
      <c r="G411" s="94">
        <f>DATEDIF(E411, F411, "m")</f>
        <v>10</v>
      </c>
      <c r="H411" s="16">
        <v>1</v>
      </c>
      <c r="I411" s="377">
        <v>0</v>
      </c>
      <c r="J411" s="20">
        <v>43188</v>
      </c>
      <c r="K411" s="100">
        <f t="shared" si="29"/>
        <v>10</v>
      </c>
      <c r="L411" s="121">
        <v>2</v>
      </c>
      <c r="M411" s="4" t="s">
        <v>555</v>
      </c>
      <c r="N411" s="19"/>
      <c r="O411" s="22"/>
      <c r="P411" s="16">
        <v>3</v>
      </c>
      <c r="Q411" s="11">
        <v>4</v>
      </c>
      <c r="R411" s="11"/>
      <c r="S411" s="11">
        <v>10</v>
      </c>
      <c r="T411" s="145"/>
      <c r="U411" s="130"/>
      <c r="V411" s="130"/>
      <c r="W411" s="130"/>
      <c r="X411" s="129"/>
      <c r="Y411" s="129"/>
      <c r="Z411" s="132"/>
      <c r="AA411" s="129"/>
      <c r="AB411" s="133"/>
      <c r="AC411" s="134"/>
      <c r="AD411" s="135"/>
      <c r="AE411" s="136"/>
      <c r="AF411" s="220"/>
      <c r="AG411" s="220"/>
      <c r="AH411" s="220"/>
      <c r="AI411" s="220"/>
      <c r="AJ411" s="220"/>
      <c r="AK411" s="220"/>
      <c r="AL411" s="133"/>
      <c r="AM411" s="137"/>
      <c r="AN411" s="137"/>
      <c r="AO411" s="137"/>
      <c r="AP411" s="137"/>
      <c r="AQ411" s="137"/>
      <c r="AR411" s="137"/>
      <c r="AS411" s="137"/>
      <c r="AT411" s="137"/>
      <c r="AU411" s="137"/>
      <c r="AV411" s="137"/>
      <c r="AW411" s="137"/>
      <c r="AX411" s="137"/>
      <c r="AY411" s="137"/>
      <c r="AZ411" s="137"/>
      <c r="BA411" s="137"/>
      <c r="BB411" s="137"/>
      <c r="BC411" s="137"/>
      <c r="BD411" s="137"/>
      <c r="BE411" s="137"/>
      <c r="BF411" s="137"/>
      <c r="BG411" s="137"/>
      <c r="BH411" s="138"/>
      <c r="BI411" s="137"/>
      <c r="BJ411" s="137"/>
      <c r="BK411" s="137"/>
      <c r="BL411" s="137"/>
      <c r="BM411" s="139"/>
      <c r="BN411" s="137"/>
      <c r="BO411" s="137"/>
      <c r="BP411" s="137"/>
      <c r="BQ411" s="137"/>
      <c r="BR411" s="138"/>
      <c r="BS411" s="138"/>
      <c r="BT411" s="137"/>
      <c r="BU411" s="137"/>
      <c r="BV411" s="137"/>
      <c r="BW411" s="138"/>
      <c r="BX411" s="137"/>
      <c r="BY411" s="137"/>
      <c r="BZ411" s="138"/>
      <c r="CA411" s="138"/>
      <c r="CB411" s="137"/>
      <c r="CC411" s="137"/>
      <c r="CD411" s="186"/>
      <c r="CE411" s="186"/>
      <c r="CF411" s="186"/>
      <c r="CG411" s="186"/>
      <c r="CH411" s="137"/>
      <c r="CI411" s="137"/>
      <c r="CJ411" s="137"/>
      <c r="CK411" s="138"/>
      <c r="CL411" s="137"/>
      <c r="CM411" s="137"/>
      <c r="CN411" s="186"/>
      <c r="CO411" s="137"/>
      <c r="CP411" s="137"/>
      <c r="CQ411" s="137"/>
      <c r="CR411" s="137"/>
      <c r="CS411" s="137"/>
      <c r="CT411" s="137"/>
      <c r="CU411" s="137"/>
      <c r="CV411" s="137"/>
      <c r="CW411" s="137"/>
      <c r="CX411" s="186"/>
      <c r="CY411" s="133"/>
      <c r="CZ411" s="137"/>
      <c r="DA411" s="137"/>
      <c r="DB411" s="186"/>
      <c r="DC411" s="139"/>
      <c r="DD411" s="138"/>
      <c r="DE411" s="137"/>
      <c r="DF411" s="137"/>
      <c r="DG411" s="137"/>
      <c r="DH411" s="137"/>
      <c r="DI411" s="137"/>
      <c r="DJ411" s="186"/>
      <c r="DK411" s="137"/>
      <c r="DL411" s="137"/>
      <c r="DM411" s="137"/>
      <c r="DN411" s="137"/>
      <c r="DO411" s="137"/>
      <c r="DP411" s="137"/>
      <c r="DQ411" s="138"/>
      <c r="DR411" s="133"/>
      <c r="DS411" s="186"/>
      <c r="DT411" s="138"/>
      <c r="DU411" s="138"/>
      <c r="DV411" s="138"/>
      <c r="DW411" s="138"/>
      <c r="DX411" s="186"/>
      <c r="DY411" s="138"/>
      <c r="DZ411" s="138"/>
      <c r="EA411" s="137"/>
      <c r="EB411" s="137"/>
      <c r="EC411" s="137"/>
      <c r="ED411" s="137"/>
      <c r="EE411" s="137"/>
      <c r="EF411" s="186"/>
      <c r="EG411" s="137"/>
      <c r="EH411" s="137"/>
      <c r="EI411" s="137"/>
      <c r="EJ411" s="137"/>
      <c r="EK411" s="137"/>
      <c r="EL411" s="137"/>
      <c r="EM411" s="137"/>
      <c r="EN411" s="137"/>
      <c r="EO411" s="137"/>
      <c r="EP411" s="137"/>
      <c r="EQ411" s="137"/>
      <c r="ER411" s="137"/>
      <c r="ES411" s="137"/>
      <c r="ET411" s="137"/>
      <c r="EU411" s="137"/>
      <c r="EV411" s="137"/>
      <c r="EW411" s="137"/>
      <c r="EX411" s="137"/>
      <c r="EY411" s="137"/>
      <c r="EZ411" s="137"/>
      <c r="FA411" s="137"/>
      <c r="FB411" s="186"/>
      <c r="FC411" s="137"/>
      <c r="FD411" s="137"/>
      <c r="FE411" s="137"/>
      <c r="FF411" s="137"/>
      <c r="FG411" s="137"/>
      <c r="FH411" s="190"/>
      <c r="FI411" s="190"/>
      <c r="FJ411" s="372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 s="371" t="s">
        <v>555</v>
      </c>
      <c r="HA411" s="369" t="s">
        <v>1750</v>
      </c>
      <c r="HB411" s="358">
        <v>0</v>
      </c>
      <c r="HC411" s="356">
        <v>1.08</v>
      </c>
      <c r="HD411" s="356">
        <v>146.34</v>
      </c>
      <c r="HE411" s="356">
        <v>21.29</v>
      </c>
      <c r="HF411" s="356">
        <v>11.74</v>
      </c>
      <c r="HG411" s="356">
        <v>338.65000000000003</v>
      </c>
      <c r="HH411" s="356">
        <v>2.19</v>
      </c>
      <c r="HI411" s="356">
        <v>3.98</v>
      </c>
      <c r="HJ411" s="356">
        <v>8.27</v>
      </c>
      <c r="HK411" s="356">
        <v>4.9399999999999995</v>
      </c>
      <c r="HL411" s="358">
        <v>1.1299999999999999</v>
      </c>
      <c r="HM411" s="356">
        <v>5.23</v>
      </c>
      <c r="HN411" s="357">
        <v>30.82</v>
      </c>
      <c r="HO411" s="5" t="s">
        <v>554</v>
      </c>
      <c r="HP411" s="121">
        <v>59</v>
      </c>
      <c r="HQ411" s="27">
        <v>42865</v>
      </c>
      <c r="HR411" s="27"/>
      <c r="HS411" s="27">
        <v>43188</v>
      </c>
      <c r="HT411" s="121">
        <v>12</v>
      </c>
      <c r="HU411" s="121">
        <v>1</v>
      </c>
      <c r="HV411" s="28">
        <v>0</v>
      </c>
      <c r="HW411" s="28">
        <v>0</v>
      </c>
      <c r="HX411" s="28">
        <v>0</v>
      </c>
      <c r="HY411" s="28">
        <v>1</v>
      </c>
      <c r="HZ411" s="28">
        <v>0</v>
      </c>
      <c r="IA411" s="28">
        <v>0</v>
      </c>
      <c r="IB411" s="28">
        <v>1</v>
      </c>
      <c r="IC411" s="28">
        <v>0</v>
      </c>
      <c r="ID411" s="28">
        <v>0</v>
      </c>
      <c r="IE411" s="25" t="s">
        <v>69</v>
      </c>
      <c r="IF411" s="28">
        <v>1</v>
      </c>
      <c r="IG411" s="29"/>
      <c r="IH411" s="25" t="s">
        <v>283</v>
      </c>
      <c r="II411" s="28">
        <v>0</v>
      </c>
      <c r="IJ411" s="25" t="s">
        <v>248</v>
      </c>
      <c r="IK411" s="25"/>
      <c r="IL411" s="25"/>
      <c r="IM411" s="25"/>
      <c r="IN411" s="28">
        <v>0</v>
      </c>
      <c r="IO411" s="25"/>
      <c r="IP411" s="294"/>
      <c r="IQ411" s="24"/>
      <c r="IR411" s="24"/>
      <c r="IS411" s="170"/>
      <c r="IT411" s="170"/>
      <c r="IU411" s="170"/>
      <c r="IV411" s="274"/>
      <c r="IW411" s="170"/>
      <c r="IX411" s="170"/>
      <c r="IY411"/>
      <c r="IZ411"/>
      <c r="JA411" s="170"/>
      <c r="JB411" s="170"/>
      <c r="JC411" s="170"/>
      <c r="JD411" s="170"/>
      <c r="JE411" s="170"/>
      <c r="JF411"/>
      <c r="JG411" s="170"/>
      <c r="JH411" s="170"/>
      <c r="JI411" s="170"/>
      <c r="JJ411" s="170"/>
      <c r="JK411"/>
      <c r="JL411"/>
      <c r="JM411" s="279"/>
      <c r="JN411"/>
      <c r="JO411"/>
      <c r="JP411"/>
      <c r="JQ411"/>
      <c r="JR411" s="170"/>
      <c r="JS411" s="170"/>
      <c r="JT411" s="170"/>
      <c r="JU411" s="280"/>
      <c r="JV411" s="170"/>
      <c r="JW411" s="170"/>
      <c r="JX411"/>
      <c r="JY411" s="170"/>
      <c r="JZ411" s="170"/>
      <c r="KA411" s="170"/>
      <c r="KB411" s="170"/>
      <c r="KC411" s="170"/>
      <c r="KD411" s="170"/>
      <c r="KE411"/>
    </row>
    <row r="412" spans="1:291" s="4" customFormat="1" x14ac:dyDescent="0.25">
      <c r="A412" s="311"/>
      <c r="B412" s="15" t="s">
        <v>1526</v>
      </c>
      <c r="C412" s="17" t="s">
        <v>552</v>
      </c>
      <c r="D412" s="26" t="s">
        <v>556</v>
      </c>
      <c r="E412" s="88">
        <v>42865</v>
      </c>
      <c r="F412" s="27"/>
      <c r="G412" s="94"/>
      <c r="H412" s="16"/>
      <c r="I412" s="377">
        <v>0</v>
      </c>
      <c r="J412" s="20">
        <v>43966</v>
      </c>
      <c r="K412" s="100">
        <f t="shared" si="29"/>
        <v>36</v>
      </c>
      <c r="L412" s="121">
        <v>3</v>
      </c>
      <c r="M412" s="4" t="s">
        <v>557</v>
      </c>
      <c r="N412" s="19">
        <v>417</v>
      </c>
      <c r="O412" s="22"/>
      <c r="P412" s="16">
        <v>3</v>
      </c>
      <c r="Q412" s="121"/>
      <c r="R412" s="11"/>
      <c r="S412" s="121"/>
      <c r="T412" s="145">
        <v>12750</v>
      </c>
      <c r="U412" s="130" t="s">
        <v>554</v>
      </c>
      <c r="V412" s="130" t="s">
        <v>554</v>
      </c>
      <c r="W412" s="130" t="s">
        <v>1024</v>
      </c>
      <c r="X412" s="131">
        <v>5801271520</v>
      </c>
      <c r="Y412" s="129">
        <f ca="1">ROUNDDOWN(YEARFRAC(DATE(IF(VALUE(LEFT(X412,2))&lt;VALUE(RIGHT(YEAR(TODAY()),2)),"20","19")&amp;LEFT(X412,2),IF(VALUE(MID(X412,3,1))&gt;4,MID(X412,3,2)-50,MID(X412,3,2)),MID(X412,5,2)),Z412,1),0)</f>
        <v>62</v>
      </c>
      <c r="Z412" s="132">
        <v>43966</v>
      </c>
      <c r="AA412" s="129">
        <v>1</v>
      </c>
      <c r="AB412" s="133">
        <v>0</v>
      </c>
      <c r="AC412" s="182" t="s">
        <v>1304</v>
      </c>
      <c r="AD412" s="183" t="s">
        <v>1022</v>
      </c>
      <c r="AE412" s="136" t="s">
        <v>1305</v>
      </c>
      <c r="AF412" s="185">
        <v>21.7</v>
      </c>
      <c r="AG412" s="189">
        <v>15</v>
      </c>
      <c r="AH412" s="185">
        <v>60.7</v>
      </c>
      <c r="AI412" s="185">
        <v>2.1</v>
      </c>
      <c r="AJ412" s="185">
        <v>0.5</v>
      </c>
      <c r="AK412" s="185">
        <v>4.2</v>
      </c>
      <c r="AL412" s="137">
        <v>22.9</v>
      </c>
      <c r="AM412" s="137">
        <v>70.7</v>
      </c>
      <c r="AN412" s="156">
        <v>26.4</v>
      </c>
      <c r="AO412" s="155">
        <v>73.599999999999994</v>
      </c>
      <c r="AP412" s="156">
        <v>0.35869565217391303</v>
      </c>
      <c r="AQ412" s="155">
        <v>15.4</v>
      </c>
      <c r="AR412" s="137">
        <v>7.34</v>
      </c>
      <c r="AS412" s="156">
        <v>1.54</v>
      </c>
      <c r="AT412" s="155">
        <v>27.1</v>
      </c>
      <c r="AU412" s="155">
        <v>29.6</v>
      </c>
      <c r="AV412" s="137">
        <v>11</v>
      </c>
      <c r="AW412" s="137">
        <v>17.100000000000001</v>
      </c>
      <c r="AX412" s="137">
        <v>28.7</v>
      </c>
      <c r="AY412" s="155">
        <v>48.2</v>
      </c>
      <c r="AZ412" s="137">
        <v>5.92</v>
      </c>
      <c r="BA412" s="137">
        <v>27</v>
      </c>
      <c r="BB412" s="137">
        <v>7.83</v>
      </c>
      <c r="BC412" s="137">
        <v>50.7</v>
      </c>
      <c r="BD412" s="137">
        <v>8.5000000000000006E-2</v>
      </c>
      <c r="BE412" s="156">
        <v>3.07</v>
      </c>
      <c r="BF412" s="137">
        <v>36.28</v>
      </c>
      <c r="BG412" s="137">
        <v>19.8</v>
      </c>
      <c r="BH412" s="138">
        <v>4452</v>
      </c>
      <c r="BI412" s="137">
        <v>16.3</v>
      </c>
      <c r="BJ412" s="155">
        <v>17.100000000000001</v>
      </c>
      <c r="BK412" s="155">
        <v>26.4</v>
      </c>
      <c r="BL412" s="160">
        <v>85.7</v>
      </c>
      <c r="BM412" s="187">
        <v>6.5199999999999998E-3</v>
      </c>
      <c r="BN412" s="155">
        <v>15.3</v>
      </c>
      <c r="BO412" s="137">
        <v>82.9</v>
      </c>
      <c r="BP412" s="137">
        <v>10</v>
      </c>
      <c r="BQ412" s="137">
        <v>6.98</v>
      </c>
      <c r="BR412" s="133">
        <v>4617</v>
      </c>
      <c r="BS412" s="138">
        <f>CY412/9</f>
        <v>3104.4444444444443</v>
      </c>
      <c r="BT412" s="137">
        <v>59.9</v>
      </c>
      <c r="BU412" s="137">
        <v>22.3</v>
      </c>
      <c r="BV412" s="137">
        <v>59</v>
      </c>
      <c r="BW412" s="133">
        <v>3823</v>
      </c>
      <c r="BX412" s="155">
        <v>64.8</v>
      </c>
      <c r="BY412" s="137">
        <v>36</v>
      </c>
      <c r="BZ412" s="160">
        <v>7609</v>
      </c>
      <c r="CA412" s="160">
        <v>18520</v>
      </c>
      <c r="CB412" s="137">
        <v>2.42</v>
      </c>
      <c r="CC412" s="137">
        <v>0.38</v>
      </c>
      <c r="CD412" s="186" t="s">
        <v>1275</v>
      </c>
      <c r="CE412" s="186">
        <f>AL412+BN412+BV412+CC412+CB412</f>
        <v>100</v>
      </c>
      <c r="CF412" s="186" t="s">
        <v>1275</v>
      </c>
      <c r="CG412" s="186"/>
      <c r="CH412" s="137" t="s">
        <v>1023</v>
      </c>
      <c r="CI412" s="137"/>
      <c r="CJ412" s="137"/>
      <c r="CK412" s="138"/>
      <c r="CL412" s="137"/>
      <c r="CM412" s="137"/>
      <c r="CN412" s="186" t="s">
        <v>1275</v>
      </c>
      <c r="CO412" s="137"/>
      <c r="CP412" s="137"/>
      <c r="CQ412" s="137"/>
      <c r="CR412" s="137"/>
      <c r="CS412" s="137"/>
      <c r="CT412" s="137"/>
      <c r="CU412" s="137"/>
      <c r="CV412" s="137">
        <v>6.07</v>
      </c>
      <c r="CW412" s="137">
        <v>6.59</v>
      </c>
      <c r="CX412" s="186" t="s">
        <v>1275</v>
      </c>
      <c r="CY412" s="133">
        <v>27940</v>
      </c>
      <c r="CZ412" s="155">
        <v>6.92</v>
      </c>
      <c r="DA412" s="155"/>
      <c r="DB412" s="186" t="s">
        <v>1275</v>
      </c>
      <c r="DC412" s="139">
        <v>0.18</v>
      </c>
      <c r="DD412" s="162">
        <v>8834</v>
      </c>
      <c r="DE412" s="160">
        <v>46.8</v>
      </c>
      <c r="DF412" s="156">
        <v>10.9</v>
      </c>
      <c r="DG412" s="137">
        <v>1.55</v>
      </c>
      <c r="DH412" s="137">
        <v>1.17</v>
      </c>
      <c r="DI412" s="137"/>
      <c r="DJ412" s="186" t="s">
        <v>1275</v>
      </c>
      <c r="DK412" s="137">
        <v>9.73</v>
      </c>
      <c r="DL412" s="137">
        <v>34.6</v>
      </c>
      <c r="DM412" s="137">
        <v>54</v>
      </c>
      <c r="DN412" s="139">
        <v>1.68</v>
      </c>
      <c r="DO412" s="156">
        <v>3.99</v>
      </c>
      <c r="DP412" s="156"/>
      <c r="DQ412" s="156"/>
      <c r="DR412" s="133"/>
      <c r="DS412" s="186" t="s">
        <v>1275</v>
      </c>
      <c r="DT412" s="133"/>
      <c r="DU412" s="133"/>
      <c r="DV412" s="133"/>
      <c r="DW412" s="133"/>
      <c r="DX412" s="186" t="s">
        <v>1275</v>
      </c>
      <c r="DY412" s="138">
        <f>AK412*AN412*AM412*AL412/1000</f>
        <v>179.5180464</v>
      </c>
      <c r="DZ412" s="138">
        <f>AK412*AM412*AO412*AL412/1000</f>
        <v>500.47455359999998</v>
      </c>
      <c r="EA412" s="137"/>
      <c r="EB412" s="137"/>
      <c r="EC412" s="137"/>
      <c r="ED412" s="137"/>
      <c r="EE412" s="137"/>
      <c r="EF412" s="186" t="s">
        <v>1275</v>
      </c>
      <c r="EG412" s="137" t="s">
        <v>1023</v>
      </c>
      <c r="EH412" s="137" t="s">
        <v>1023</v>
      </c>
      <c r="EI412" s="137" t="s">
        <v>1023</v>
      </c>
      <c r="EJ412" s="137" t="s">
        <v>1023</v>
      </c>
      <c r="EK412" s="137" t="s">
        <v>1023</v>
      </c>
      <c r="EL412" s="137" t="s">
        <v>1023</v>
      </c>
      <c r="EM412" s="137" t="s">
        <v>1023</v>
      </c>
      <c r="EN412" s="137" t="s">
        <v>1023</v>
      </c>
      <c r="EO412" s="137" t="s">
        <v>1023</v>
      </c>
      <c r="EP412" s="137" t="s">
        <v>1023</v>
      </c>
      <c r="EQ412" s="137" t="s">
        <v>1023</v>
      </c>
      <c r="ER412" s="137" t="s">
        <v>1023</v>
      </c>
      <c r="ES412" s="137" t="s">
        <v>1023</v>
      </c>
      <c r="ET412" s="137" t="s">
        <v>1023</v>
      </c>
      <c r="EU412" s="137" t="s">
        <v>1023</v>
      </c>
      <c r="EV412" s="137" t="s">
        <v>1023</v>
      </c>
      <c r="EW412" s="137" t="s">
        <v>1023</v>
      </c>
      <c r="EX412" s="137" t="s">
        <v>1023</v>
      </c>
      <c r="EY412" s="137" t="s">
        <v>1023</v>
      </c>
      <c r="EZ412" s="137" t="s">
        <v>1023</v>
      </c>
      <c r="FA412" s="137" t="s">
        <v>1023</v>
      </c>
      <c r="FB412" s="186" t="s">
        <v>1275</v>
      </c>
      <c r="FC412" s="137"/>
      <c r="FD412" s="137"/>
      <c r="FE412" s="137"/>
      <c r="FF412" s="137"/>
      <c r="FG412" s="137"/>
      <c r="FH412" s="153"/>
      <c r="FI412" s="153"/>
      <c r="FJ412" s="380" t="s">
        <v>557</v>
      </c>
      <c r="FK412" t="s">
        <v>1658</v>
      </c>
      <c r="FL412" t="s">
        <v>1667</v>
      </c>
      <c r="FM412" t="s">
        <v>1659</v>
      </c>
      <c r="FN412" t="s">
        <v>1665</v>
      </c>
      <c r="FO412" t="s">
        <v>1658</v>
      </c>
      <c r="FP412" t="s">
        <v>1665</v>
      </c>
      <c r="FQ412" t="s">
        <v>1659</v>
      </c>
      <c r="FR412" t="s">
        <v>1662</v>
      </c>
      <c r="FS412" t="s">
        <v>86</v>
      </c>
      <c r="FT412" t="s">
        <v>1659</v>
      </c>
      <c r="FU412" t="s">
        <v>1659</v>
      </c>
      <c r="FV412" t="s">
        <v>1662</v>
      </c>
      <c r="FW412" t="s">
        <v>1665</v>
      </c>
      <c r="FX412" t="s">
        <v>86</v>
      </c>
      <c r="FY412" t="s">
        <v>86</v>
      </c>
      <c r="FZ412" t="s">
        <v>1658</v>
      </c>
      <c r="GA412" t="s">
        <v>33</v>
      </c>
      <c r="GB412" t="s">
        <v>1663</v>
      </c>
      <c r="GC412" t="s">
        <v>1660</v>
      </c>
      <c r="GD412" t="s">
        <v>33</v>
      </c>
      <c r="GE412" t="s">
        <v>1660</v>
      </c>
      <c r="GF412" t="s">
        <v>1665</v>
      </c>
      <c r="GG412" t="s">
        <v>1664</v>
      </c>
      <c r="GH412" t="s">
        <v>33</v>
      </c>
      <c r="GI412" t="s">
        <v>1661</v>
      </c>
      <c r="GJ412" t="s">
        <v>33</v>
      </c>
      <c r="GK412" t="s">
        <v>1659</v>
      </c>
      <c r="GL412" t="s">
        <v>86</v>
      </c>
      <c r="GM412" t="s">
        <v>1659</v>
      </c>
      <c r="GN412" t="s">
        <v>1659</v>
      </c>
      <c r="GO412" t="s">
        <v>1658</v>
      </c>
      <c r="GP412" t="s">
        <v>1664</v>
      </c>
      <c r="GQ412" t="s">
        <v>1662</v>
      </c>
      <c r="GR412" t="s">
        <v>86</v>
      </c>
      <c r="GS412" t="s">
        <v>1666</v>
      </c>
      <c r="GT412" t="s">
        <v>1659</v>
      </c>
      <c r="GU412" t="s">
        <v>1662</v>
      </c>
      <c r="GV412" t="s">
        <v>1662</v>
      </c>
      <c r="GW412" t="s">
        <v>1660</v>
      </c>
      <c r="GX412" t="s">
        <v>33</v>
      </c>
      <c r="GY412" t="s">
        <v>1662</v>
      </c>
      <c r="GZ412" s="5"/>
      <c r="HO412" s="5"/>
      <c r="HP412" s="121"/>
      <c r="HQ412" s="27"/>
      <c r="HR412" s="27"/>
      <c r="HS412" s="27"/>
      <c r="HT412" s="121"/>
      <c r="HU412" s="121"/>
      <c r="HV412" s="28"/>
      <c r="HW412" s="28"/>
      <c r="HX412" s="28"/>
      <c r="HY412" s="28"/>
      <c r="HZ412" s="28"/>
      <c r="IA412" s="28"/>
      <c r="IB412" s="28"/>
      <c r="IC412" s="28"/>
      <c r="ID412" s="28"/>
      <c r="IE412" s="25"/>
      <c r="IF412" s="28"/>
      <c r="IG412" s="29"/>
      <c r="IH412" s="25"/>
      <c r="II412" s="28"/>
      <c r="IJ412" s="25"/>
      <c r="IK412" s="25"/>
      <c r="IL412" s="25"/>
      <c r="IM412" s="25"/>
      <c r="IN412" s="28"/>
      <c r="IO412" s="25"/>
      <c r="IP412" s="294"/>
      <c r="IQ412" s="24"/>
      <c r="IR412" s="24"/>
      <c r="IS412" s="170"/>
      <c r="IT412" s="170"/>
      <c r="IU412" s="170"/>
      <c r="IV412" s="274"/>
      <c r="IW412" s="170"/>
      <c r="IX412" s="170"/>
      <c r="IY412"/>
      <c r="IZ412"/>
      <c r="JA412" s="170"/>
      <c r="JB412" s="170"/>
      <c r="JC412" s="170"/>
      <c r="JD412" s="170"/>
      <c r="JE412" s="170"/>
      <c r="JF412"/>
      <c r="JG412" s="170"/>
      <c r="JH412" s="170"/>
      <c r="JI412" s="170"/>
      <c r="JJ412" s="170"/>
      <c r="JK412"/>
      <c r="JL412"/>
      <c r="JM412" s="279"/>
      <c r="JN412"/>
      <c r="JO412"/>
      <c r="JP412"/>
      <c r="JQ412"/>
      <c r="JR412" s="170"/>
      <c r="JS412" s="170"/>
      <c r="JT412" s="170"/>
      <c r="JU412" s="280"/>
      <c r="JV412" s="170"/>
      <c r="JW412" s="170"/>
      <c r="JX412"/>
      <c r="JY412" s="170"/>
      <c r="JZ412" s="170"/>
      <c r="KA412" s="170"/>
      <c r="KB412" s="170"/>
      <c r="KC412" s="170"/>
      <c r="KD412" s="170"/>
      <c r="KE412"/>
    </row>
    <row r="413" spans="1:291" s="4" customFormat="1" x14ac:dyDescent="0.25">
      <c r="A413" s="311"/>
      <c r="B413" s="15" t="s">
        <v>1526</v>
      </c>
      <c r="C413" s="17" t="s">
        <v>552</v>
      </c>
      <c r="D413" s="26" t="s">
        <v>556</v>
      </c>
      <c r="E413" s="88">
        <v>42865</v>
      </c>
      <c r="F413" s="27"/>
      <c r="G413" s="94"/>
      <c r="H413" s="16"/>
      <c r="I413" s="377">
        <v>0</v>
      </c>
      <c r="J413" s="20">
        <v>44138</v>
      </c>
      <c r="K413" s="100">
        <f t="shared" si="29"/>
        <v>41</v>
      </c>
      <c r="L413" s="121">
        <v>4</v>
      </c>
      <c r="M413" s="4" t="s">
        <v>558</v>
      </c>
      <c r="N413" s="19"/>
      <c r="O413" s="22"/>
      <c r="P413" s="16">
        <v>3</v>
      </c>
      <c r="Q413" s="121"/>
      <c r="R413" s="11"/>
      <c r="S413" s="121"/>
      <c r="T413" s="145">
        <v>13684</v>
      </c>
      <c r="U413" s="130" t="s">
        <v>554</v>
      </c>
      <c r="V413" s="130" t="s">
        <v>554</v>
      </c>
      <c r="W413" s="130" t="s">
        <v>1024</v>
      </c>
      <c r="X413" s="131">
        <v>5801271520</v>
      </c>
      <c r="Y413" s="129">
        <f ca="1">ROUNDDOWN(YEARFRAC(DATE(IF(VALUE(LEFT(X413,2))&lt;VALUE(RIGHT(YEAR(TODAY()),2)),"20","19")&amp;LEFT(X413,2),IF(VALUE(MID(X413,3,1))&gt;4,MID(X413,3,2)-50,MID(X413,3,2)),MID(X413,5,2)),Z413,1),0)</f>
        <v>62</v>
      </c>
      <c r="Z413" s="132">
        <v>44138</v>
      </c>
      <c r="AA413" s="129">
        <v>2</v>
      </c>
      <c r="AB413" s="133">
        <v>6</v>
      </c>
      <c r="AC413" s="134" t="s">
        <v>53</v>
      </c>
      <c r="AD413" s="135" t="s">
        <v>1022</v>
      </c>
      <c r="AE413" s="136" t="s">
        <v>1333</v>
      </c>
      <c r="AF413" s="200">
        <v>24</v>
      </c>
      <c r="AG413" s="200">
        <v>14.6</v>
      </c>
      <c r="AH413" s="200">
        <v>59.3</v>
      </c>
      <c r="AI413" s="200">
        <v>1.8</v>
      </c>
      <c r="AJ413" s="200">
        <v>0.3</v>
      </c>
      <c r="AK413" s="200">
        <v>6.01</v>
      </c>
      <c r="AL413" s="137">
        <v>26.4</v>
      </c>
      <c r="AM413" s="137">
        <v>77.400000000000006</v>
      </c>
      <c r="AN413" s="156">
        <v>28.8</v>
      </c>
      <c r="AO413" s="155">
        <v>71.2</v>
      </c>
      <c r="AP413" s="156">
        <f>AN413/AO413</f>
        <v>0.4044943820224719</v>
      </c>
      <c r="AQ413" s="137">
        <v>2.81</v>
      </c>
      <c r="AR413" s="137">
        <v>8.1999999999999993</v>
      </c>
      <c r="AS413" s="156">
        <v>1.92</v>
      </c>
      <c r="AT413" s="137">
        <v>2.44</v>
      </c>
      <c r="AU413" s="155">
        <v>24.4</v>
      </c>
      <c r="AV413" s="137">
        <v>13.7</v>
      </c>
      <c r="AW413" s="137">
        <v>12</v>
      </c>
      <c r="AX413" s="137">
        <v>27.5</v>
      </c>
      <c r="AY413" s="137">
        <v>55.2</v>
      </c>
      <c r="AZ413" s="137">
        <v>5.29</v>
      </c>
      <c r="BA413" s="137">
        <v>19.7</v>
      </c>
      <c r="BB413" s="137">
        <v>8.31</v>
      </c>
      <c r="BC413" s="137">
        <v>51.8</v>
      </c>
      <c r="BD413" s="137">
        <v>3.12</v>
      </c>
      <c r="BE413" s="137">
        <v>2.4700000000000002</v>
      </c>
      <c r="BF413" s="137">
        <f>DL413+DN413</f>
        <v>39.619999999999997</v>
      </c>
      <c r="BG413" s="137">
        <v>32.5</v>
      </c>
      <c r="BH413" s="138">
        <v>2465</v>
      </c>
      <c r="BI413" s="137">
        <v>16.3</v>
      </c>
      <c r="BJ413" s="137">
        <v>2.97</v>
      </c>
      <c r="BK413" s="137">
        <v>21.1</v>
      </c>
      <c r="BL413" s="137">
        <v>84.8</v>
      </c>
      <c r="BM413" s="139">
        <v>2.8000000000000001E-2</v>
      </c>
      <c r="BN413" s="137">
        <v>12.3</v>
      </c>
      <c r="BO413" s="137">
        <v>84.149999999999991</v>
      </c>
      <c r="BP413" s="137">
        <v>8.65</v>
      </c>
      <c r="BQ413" s="137">
        <v>7.25</v>
      </c>
      <c r="BR413" s="138">
        <v>5750</v>
      </c>
      <c r="BS413" s="159">
        <f>CY413/9</f>
        <v>3604.1111111111113</v>
      </c>
      <c r="BT413" s="137">
        <v>68</v>
      </c>
      <c r="BU413" s="137">
        <v>24.3</v>
      </c>
      <c r="BV413" s="137">
        <v>58.5</v>
      </c>
      <c r="BW413" s="138">
        <v>1974</v>
      </c>
      <c r="BX413" s="137">
        <v>62.7</v>
      </c>
      <c r="BY413" s="137">
        <v>50</v>
      </c>
      <c r="BZ413" s="159">
        <v>5982</v>
      </c>
      <c r="CA413" s="138">
        <v>13491</v>
      </c>
      <c r="CB413" s="137">
        <v>2.4500000000000002</v>
      </c>
      <c r="CC413" s="137">
        <v>0.24</v>
      </c>
      <c r="CD413" s="186" t="s">
        <v>1275</v>
      </c>
      <c r="CE413" s="186">
        <f>AL413+BN413+BV413+CC413+CB413</f>
        <v>99.89</v>
      </c>
      <c r="CF413" s="186" t="s">
        <v>1275</v>
      </c>
      <c r="CG413" s="186">
        <f>AM413+BI413+BE413+(DC413*100/AL413)+(CC413*100/AL413)</f>
        <v>97.49575757575758</v>
      </c>
      <c r="CH413" s="137">
        <v>1.5</v>
      </c>
      <c r="CI413" s="137">
        <f>CH413*100/AM413</f>
        <v>1.9379844961240309</v>
      </c>
      <c r="CJ413" s="137">
        <v>29.4</v>
      </c>
      <c r="CK413" s="138">
        <f>CJ413*BI413*AL413*AK413/1000</f>
        <v>76.03496208</v>
      </c>
      <c r="CL413" s="137">
        <v>19.8</v>
      </c>
      <c r="CM413" s="137">
        <v>43.3</v>
      </c>
      <c r="CN413" s="186" t="s">
        <v>1275</v>
      </c>
      <c r="CO413" s="137">
        <v>1.43</v>
      </c>
      <c r="CP413" s="137">
        <v>2.87</v>
      </c>
      <c r="CQ413" s="137">
        <v>36.299999999999997</v>
      </c>
      <c r="CR413" s="137">
        <v>24.5</v>
      </c>
      <c r="CS413" s="137">
        <v>19.3</v>
      </c>
      <c r="CT413" s="137">
        <v>19.899999999999999</v>
      </c>
      <c r="CU413" s="137">
        <v>63.7</v>
      </c>
      <c r="CV413" s="137">
        <v>3.55</v>
      </c>
      <c r="CW413" s="137"/>
      <c r="CX413" s="186" t="s">
        <v>1275</v>
      </c>
      <c r="CY413" s="133">
        <v>32437</v>
      </c>
      <c r="CZ413" s="155">
        <v>6.54</v>
      </c>
      <c r="DA413" s="137">
        <v>26.9</v>
      </c>
      <c r="DB413" s="186" t="s">
        <v>1275</v>
      </c>
      <c r="DC413" s="139">
        <v>0.11</v>
      </c>
      <c r="DD413" s="138">
        <v>18184</v>
      </c>
      <c r="DE413" s="137">
        <v>18.7</v>
      </c>
      <c r="DF413" s="137">
        <v>11.1</v>
      </c>
      <c r="DG413" s="137">
        <v>1.1000000000000001</v>
      </c>
      <c r="DH413" s="137">
        <f>DG413-CC413</f>
        <v>0.8600000000000001</v>
      </c>
      <c r="DI413" s="137"/>
      <c r="DJ413" s="186" t="s">
        <v>1275</v>
      </c>
      <c r="DK413" s="137">
        <v>5.74</v>
      </c>
      <c r="DL413" s="137">
        <v>38.799999999999997</v>
      </c>
      <c r="DM413" s="137">
        <v>54.6</v>
      </c>
      <c r="DN413" s="139">
        <v>0.82</v>
      </c>
      <c r="DO413" s="137">
        <v>5.32</v>
      </c>
      <c r="DP413" s="137">
        <v>99.5</v>
      </c>
      <c r="DQ413" s="138">
        <v>3361</v>
      </c>
      <c r="DR413" s="133"/>
      <c r="DS413" s="186" t="s">
        <v>1275</v>
      </c>
      <c r="DT413" s="138">
        <f>DU413*5</f>
        <v>18150</v>
      </c>
      <c r="DU413" s="138">
        <v>3630</v>
      </c>
      <c r="DV413" s="138">
        <v>1151</v>
      </c>
      <c r="DW413" s="138">
        <v>139</v>
      </c>
      <c r="DX413" s="186" t="s">
        <v>1275</v>
      </c>
      <c r="DY413" s="138">
        <f>AK413*AN413*AM413*AL413/1000</f>
        <v>353.68109568000006</v>
      </c>
      <c r="DZ413" s="138">
        <f>AK413*AM413*AO413*AL413/1000</f>
        <v>874.37826431999997</v>
      </c>
      <c r="EA413" s="137"/>
      <c r="EB413" s="137"/>
      <c r="EC413" s="137"/>
      <c r="ED413" s="137"/>
      <c r="EE413" s="137"/>
      <c r="EF413" s="186" t="s">
        <v>1275</v>
      </c>
      <c r="EG413" s="137" t="s">
        <v>1023</v>
      </c>
      <c r="EH413" s="137" t="s">
        <v>1023</v>
      </c>
      <c r="EI413" s="137" t="s">
        <v>1023</v>
      </c>
      <c r="EJ413" s="137" t="s">
        <v>1023</v>
      </c>
      <c r="EK413" s="137" t="s">
        <v>1023</v>
      </c>
      <c r="EL413" s="137" t="s">
        <v>1023</v>
      </c>
      <c r="EM413" s="137" t="s">
        <v>1023</v>
      </c>
      <c r="EN413" s="137" t="s">
        <v>1023</v>
      </c>
      <c r="EO413" s="137" t="s">
        <v>1023</v>
      </c>
      <c r="EP413" s="137" t="s">
        <v>1023</v>
      </c>
      <c r="EQ413" s="137" t="s">
        <v>1023</v>
      </c>
      <c r="ER413" s="137" t="s">
        <v>1023</v>
      </c>
      <c r="ES413" s="137" t="s">
        <v>1023</v>
      </c>
      <c r="ET413" s="137" t="s">
        <v>1023</v>
      </c>
      <c r="EU413" s="137" t="s">
        <v>1023</v>
      </c>
      <c r="EV413" s="137" t="s">
        <v>1023</v>
      </c>
      <c r="EW413" s="137" t="s">
        <v>1023</v>
      </c>
      <c r="EX413" s="137" t="s">
        <v>1023</v>
      </c>
      <c r="EY413" s="137" t="s">
        <v>1023</v>
      </c>
      <c r="EZ413" s="137" t="s">
        <v>1023</v>
      </c>
      <c r="FA413" s="137" t="s">
        <v>1023</v>
      </c>
      <c r="FB413" s="186" t="s">
        <v>1275</v>
      </c>
      <c r="FC413" s="137"/>
      <c r="FD413" s="137"/>
      <c r="FE413" s="137"/>
      <c r="FF413" s="137"/>
      <c r="FG413" s="137"/>
      <c r="FH413" s="190"/>
      <c r="FI413" s="190"/>
      <c r="FJ413" s="372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 s="5"/>
      <c r="HO413" s="5"/>
      <c r="HP413" s="121"/>
      <c r="HQ413" s="27"/>
      <c r="HR413" s="27"/>
      <c r="HS413" s="27"/>
      <c r="HT413" s="121"/>
      <c r="HU413" s="121"/>
      <c r="HV413" s="28"/>
      <c r="HW413" s="28"/>
      <c r="HX413" s="28"/>
      <c r="HY413" s="28"/>
      <c r="HZ413" s="28"/>
      <c r="IA413" s="28"/>
      <c r="IB413" s="28"/>
      <c r="IC413" s="28"/>
      <c r="ID413" s="28"/>
      <c r="IE413" s="25"/>
      <c r="IF413" s="28"/>
      <c r="IG413" s="29"/>
      <c r="IH413" s="25"/>
      <c r="II413" s="28"/>
      <c r="IJ413" s="25"/>
      <c r="IK413" s="25"/>
      <c r="IL413" s="25"/>
      <c r="IM413" s="25"/>
      <c r="IN413" s="28"/>
      <c r="IO413" s="25"/>
      <c r="IP413" s="294"/>
      <c r="IQ413" s="24"/>
      <c r="IR413" s="24"/>
      <c r="IS413" s="170"/>
      <c r="IT413" s="170"/>
      <c r="IU413" s="170"/>
      <c r="IV413" s="274"/>
      <c r="IW413" s="170"/>
      <c r="IX413" s="170"/>
      <c r="IY413"/>
      <c r="IZ413"/>
      <c r="JA413" s="170"/>
      <c r="JB413" s="170"/>
      <c r="JC413" s="170"/>
      <c r="JD413" s="170"/>
      <c r="JE413" s="170"/>
      <c r="JF413"/>
      <c r="JG413" s="170"/>
      <c r="JH413" s="170"/>
      <c r="JI413" s="170"/>
      <c r="JJ413" s="170"/>
      <c r="JK413"/>
      <c r="JL413"/>
      <c r="JM413" s="279"/>
      <c r="JN413"/>
      <c r="JO413"/>
      <c r="JP413"/>
      <c r="JQ413"/>
      <c r="JR413" s="170"/>
      <c r="JS413" s="170"/>
      <c r="JT413" s="170"/>
      <c r="JU413" s="280"/>
      <c r="JV413" s="170"/>
      <c r="JW413" s="170"/>
      <c r="JX413"/>
      <c r="JY413" s="170"/>
      <c r="JZ413" s="170"/>
      <c r="KA413" s="170"/>
      <c r="KB413" s="170"/>
      <c r="KC413" s="170"/>
      <c r="KD413" s="170"/>
      <c r="KE413"/>
    </row>
    <row r="414" spans="1:291" s="4" customFormat="1" x14ac:dyDescent="0.25">
      <c r="A414" s="311"/>
      <c r="B414" s="15" t="s">
        <v>1526</v>
      </c>
      <c r="C414" s="17" t="s">
        <v>552</v>
      </c>
      <c r="D414" s="26" t="s">
        <v>556</v>
      </c>
      <c r="E414" s="88">
        <v>42865</v>
      </c>
      <c r="F414" s="27"/>
      <c r="G414" s="94"/>
      <c r="H414" s="16"/>
      <c r="I414" s="377">
        <v>0</v>
      </c>
      <c r="J414" s="20">
        <v>44782</v>
      </c>
      <c r="K414" s="100">
        <f t="shared" si="29"/>
        <v>62</v>
      </c>
      <c r="L414" s="121">
        <v>5</v>
      </c>
      <c r="M414" s="4" t="s">
        <v>559</v>
      </c>
      <c r="N414" s="19">
        <v>145</v>
      </c>
      <c r="O414" s="22">
        <v>4</v>
      </c>
      <c r="P414" s="16">
        <v>3</v>
      </c>
      <c r="Q414" s="121"/>
      <c r="R414" s="11"/>
      <c r="S414" s="121"/>
      <c r="T414" s="145">
        <v>17853</v>
      </c>
      <c r="U414" s="130">
        <v>10138</v>
      </c>
      <c r="V414" s="130" t="s">
        <v>554</v>
      </c>
      <c r="W414" s="130" t="s">
        <v>1024</v>
      </c>
      <c r="X414" s="129">
        <v>5801271520</v>
      </c>
      <c r="Y414" s="129">
        <f ca="1">ROUNDDOWN(YEARFRAC(DATE(IF(VALUE(LEFT(X414,2))&lt;VALUE(RIGHT(YEAR(TODAY()),2)),"20","19")&amp;LEFT(X414,2),IF(VALUE(MID(X414,3,1))&gt;4,MID(X414,3,2)-50,MID(X414,3,2)),MID(X414,5,2)),Z414,1),0)</f>
        <v>64</v>
      </c>
      <c r="Z414" s="132">
        <v>44782</v>
      </c>
      <c r="AA414" s="129">
        <v>3</v>
      </c>
      <c r="AB414" s="133">
        <f>DATEDIF(_xlfn.MINIFS(Z:Z,X:X,X414), Z414,  "m")</f>
        <v>26</v>
      </c>
      <c r="AC414" s="134" t="s">
        <v>560</v>
      </c>
      <c r="AD414" s="135" t="s">
        <v>1025</v>
      </c>
      <c r="AE414" s="136" t="s">
        <v>67</v>
      </c>
      <c r="AF414" s="198">
        <v>14.8</v>
      </c>
      <c r="AG414" s="198">
        <v>11.3</v>
      </c>
      <c r="AH414" s="198">
        <v>72.900000000000006</v>
      </c>
      <c r="AI414" s="198">
        <v>0.8</v>
      </c>
      <c r="AJ414" s="198">
        <v>0.2</v>
      </c>
      <c r="AK414" s="198">
        <v>4.8499999999999996</v>
      </c>
      <c r="AL414" s="133">
        <v>13.7</v>
      </c>
      <c r="AM414" s="137">
        <v>77</v>
      </c>
      <c r="AN414" s="137">
        <v>35.1</v>
      </c>
      <c r="AO414" s="137">
        <v>64.900000000000006</v>
      </c>
      <c r="AP414" s="137">
        <f>AN414/AO414</f>
        <v>0.54083204930662554</v>
      </c>
      <c r="AQ414" s="137">
        <v>4.03</v>
      </c>
      <c r="AR414" s="137">
        <v>2.67</v>
      </c>
      <c r="AS414" s="137">
        <v>1.32</v>
      </c>
      <c r="AT414" s="137">
        <v>1.79</v>
      </c>
      <c r="AU414" s="137">
        <v>17.8</v>
      </c>
      <c r="AV414" s="137">
        <v>8.3800000000000008</v>
      </c>
      <c r="AW414" s="137">
        <v>15.4</v>
      </c>
      <c r="AX414" s="137">
        <v>63.1</v>
      </c>
      <c r="AY414" s="137">
        <v>19.100000000000001</v>
      </c>
      <c r="AZ414" s="137">
        <v>2.4300000000000002</v>
      </c>
      <c r="BA414" s="137">
        <v>22.9</v>
      </c>
      <c r="BB414" s="137">
        <v>9.8000000000000007</v>
      </c>
      <c r="BC414" s="137">
        <v>44.7</v>
      </c>
      <c r="BD414" s="137">
        <v>3.61</v>
      </c>
      <c r="BE414" s="137">
        <v>2.9</v>
      </c>
      <c r="BF414" s="137">
        <f>DL414+DN414</f>
        <v>44.49</v>
      </c>
      <c r="BG414" s="137">
        <v>22.6</v>
      </c>
      <c r="BH414" s="138">
        <v>942</v>
      </c>
      <c r="BI414" s="137">
        <v>14.8</v>
      </c>
      <c r="BJ414" s="137">
        <v>1.43</v>
      </c>
      <c r="BK414" s="137">
        <v>12.2</v>
      </c>
      <c r="BL414" s="137">
        <v>38.700000000000003</v>
      </c>
      <c r="BM414" s="139">
        <v>1.4E-2</v>
      </c>
      <c r="BN414" s="137">
        <v>11.6</v>
      </c>
      <c r="BO414" s="137">
        <v>83.33</v>
      </c>
      <c r="BP414" s="137">
        <v>9.52</v>
      </c>
      <c r="BQ414" s="137">
        <v>7.13</v>
      </c>
      <c r="BR414" s="138">
        <v>4391</v>
      </c>
      <c r="BS414" s="138">
        <f>CY414/9</f>
        <v>2433</v>
      </c>
      <c r="BT414" s="137">
        <v>26.2</v>
      </c>
      <c r="BU414" s="137">
        <v>5.31</v>
      </c>
      <c r="BV414" s="137">
        <f>100-AL414-BN414-CB414-CC414</f>
        <v>73.040000000000006</v>
      </c>
      <c r="BW414" s="138">
        <v>2143</v>
      </c>
      <c r="BX414" s="137">
        <v>33</v>
      </c>
      <c r="BY414" s="137">
        <v>57.34</v>
      </c>
      <c r="BZ414" s="138">
        <v>2299</v>
      </c>
      <c r="CA414" s="138">
        <v>11169</v>
      </c>
      <c r="CB414" s="137">
        <v>1.22</v>
      </c>
      <c r="CC414" s="137">
        <v>0.44</v>
      </c>
      <c r="CD414" s="186" t="s">
        <v>1275</v>
      </c>
      <c r="CE414" s="186">
        <f>AL414+BN414+BV414+CC414+CB414</f>
        <v>100</v>
      </c>
      <c r="CF414" s="186" t="s">
        <v>1275</v>
      </c>
      <c r="CG414" s="186">
        <f>AM414+BI414+BE414+(DC414*100/AL414)+(CC414*100/AL414)</f>
        <v>98.174452554744533</v>
      </c>
      <c r="CH414" s="137">
        <v>1.72</v>
      </c>
      <c r="CI414" s="137">
        <f>CH414*100/AM414</f>
        <v>2.2337662337662336</v>
      </c>
      <c r="CJ414" s="137">
        <v>13.1</v>
      </c>
      <c r="CK414" s="138">
        <f>CJ414*BI414*AL414*AK414/1000</f>
        <v>12.8823566</v>
      </c>
      <c r="CL414" s="137">
        <v>15.5</v>
      </c>
      <c r="CM414" s="137">
        <v>49.9</v>
      </c>
      <c r="CN414" s="186" t="s">
        <v>1275</v>
      </c>
      <c r="CO414" s="137">
        <v>0.3</v>
      </c>
      <c r="CP414" s="137">
        <v>8.75</v>
      </c>
      <c r="CQ414" s="137">
        <v>32.6</v>
      </c>
      <c r="CR414" s="137">
        <v>25.2</v>
      </c>
      <c r="CS414" s="137">
        <v>23.1</v>
      </c>
      <c r="CT414" s="137">
        <v>19.100000000000001</v>
      </c>
      <c r="CU414" s="137">
        <v>57.6</v>
      </c>
      <c r="CV414" s="137">
        <v>0</v>
      </c>
      <c r="CW414" s="137"/>
      <c r="CX414" s="186" t="s">
        <v>1275</v>
      </c>
      <c r="CY414" s="133">
        <v>21897</v>
      </c>
      <c r="CZ414" s="137">
        <v>3.81</v>
      </c>
      <c r="DA414" s="137" t="s">
        <v>1023</v>
      </c>
      <c r="DB414" s="186" t="s">
        <v>1275</v>
      </c>
      <c r="DC414" s="139">
        <v>3.5999999999999997E-2</v>
      </c>
      <c r="DD414" s="138">
        <v>13207</v>
      </c>
      <c r="DE414" s="137">
        <v>10.9</v>
      </c>
      <c r="DF414" s="137">
        <v>16.399999999999999</v>
      </c>
      <c r="DG414" s="137">
        <v>0.54</v>
      </c>
      <c r="DH414" s="137">
        <f>DG414-CC414</f>
        <v>0.10000000000000003</v>
      </c>
      <c r="DI414" s="137">
        <v>21.8</v>
      </c>
      <c r="DJ414" s="186" t="s">
        <v>1275</v>
      </c>
      <c r="DK414" s="137">
        <v>6.35</v>
      </c>
      <c r="DL414" s="137">
        <v>43.7</v>
      </c>
      <c r="DM414" s="137">
        <v>49.2</v>
      </c>
      <c r="DN414" s="137">
        <v>0.79</v>
      </c>
      <c r="DO414" s="137">
        <v>9.31</v>
      </c>
      <c r="DP414" s="138" t="s">
        <v>1023</v>
      </c>
      <c r="DQ414" s="138" t="s">
        <v>1023</v>
      </c>
      <c r="DR414" s="133"/>
      <c r="DS414" s="186" t="s">
        <v>1275</v>
      </c>
      <c r="DT414" s="133">
        <f>DU414*2</f>
        <v>8250</v>
      </c>
      <c r="DU414" s="138">
        <v>4125</v>
      </c>
      <c r="DV414" s="138">
        <v>507</v>
      </c>
      <c r="DW414" s="138">
        <v>110</v>
      </c>
      <c r="DX414" s="186" t="s">
        <v>1275</v>
      </c>
      <c r="DY414" s="138">
        <f>AK414*AN414*AM414*AL414/1000</f>
        <v>179.58090149999998</v>
      </c>
      <c r="DZ414" s="138">
        <f>AK414*AM414*AO414*AL414/1000</f>
        <v>332.04559850000004</v>
      </c>
      <c r="EA414" s="137"/>
      <c r="EB414" s="137"/>
      <c r="EC414" s="137"/>
      <c r="ED414" s="137"/>
      <c r="EE414" s="137"/>
      <c r="EF414" s="186" t="s">
        <v>1275</v>
      </c>
      <c r="EG414" s="137" t="s">
        <v>1023</v>
      </c>
      <c r="EH414" s="137" t="s">
        <v>1023</v>
      </c>
      <c r="EI414" s="137" t="s">
        <v>1023</v>
      </c>
      <c r="EJ414" s="137" t="s">
        <v>1023</v>
      </c>
      <c r="EK414" s="137" t="s">
        <v>1023</v>
      </c>
      <c r="EL414" s="137" t="s">
        <v>1023</v>
      </c>
      <c r="EM414" s="137" t="s">
        <v>1023</v>
      </c>
      <c r="EN414" s="137" t="s">
        <v>1023</v>
      </c>
      <c r="EO414" s="137" t="s">
        <v>1023</v>
      </c>
      <c r="EP414" s="137" t="s">
        <v>1023</v>
      </c>
      <c r="EQ414" s="137" t="s">
        <v>1023</v>
      </c>
      <c r="ER414" s="137" t="s">
        <v>1023</v>
      </c>
      <c r="ES414" s="137" t="s">
        <v>1023</v>
      </c>
      <c r="ET414" s="137" t="s">
        <v>1023</v>
      </c>
      <c r="EU414" s="137" t="s">
        <v>1023</v>
      </c>
      <c r="EV414" s="137" t="s">
        <v>1023</v>
      </c>
      <c r="EW414" s="137" t="s">
        <v>1023</v>
      </c>
      <c r="EX414" s="137" t="s">
        <v>1023</v>
      </c>
      <c r="EY414" s="137" t="s">
        <v>1023</v>
      </c>
      <c r="EZ414" s="137" t="s">
        <v>1023</v>
      </c>
      <c r="FA414" s="137" t="s">
        <v>1023</v>
      </c>
      <c r="FB414" s="186" t="s">
        <v>1275</v>
      </c>
      <c r="FC414" s="137"/>
      <c r="FD414" s="137"/>
      <c r="FE414" s="137"/>
      <c r="FF414" s="137"/>
      <c r="FG414" s="137"/>
      <c r="FH414" s="190"/>
      <c r="FI414" s="190"/>
      <c r="FJ414" s="372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 s="5"/>
      <c r="HO414" s="5"/>
      <c r="HP414" s="121"/>
      <c r="HQ414" s="27"/>
      <c r="HR414" s="27"/>
      <c r="HS414" s="27"/>
      <c r="HT414" s="121"/>
      <c r="HU414" s="121"/>
      <c r="HV414" s="28"/>
      <c r="HW414" s="28"/>
      <c r="HX414" s="28"/>
      <c r="HY414" s="28"/>
      <c r="HZ414" s="28"/>
      <c r="IA414" s="28"/>
      <c r="IB414" s="28"/>
      <c r="IC414" s="28"/>
      <c r="ID414" s="28"/>
      <c r="IE414" s="25"/>
      <c r="IF414" s="28"/>
      <c r="IG414" s="29"/>
      <c r="IH414" s="25"/>
      <c r="II414" s="28"/>
      <c r="IJ414" s="25"/>
      <c r="IK414" s="25"/>
      <c r="IL414" s="25"/>
      <c r="IM414" s="25"/>
      <c r="IN414" s="28"/>
      <c r="IO414" s="25"/>
      <c r="IP414" s="294"/>
      <c r="IQ414" s="24"/>
      <c r="IR414" s="24"/>
      <c r="IS414" s="170"/>
      <c r="IT414" s="170"/>
      <c r="IU414" s="170"/>
      <c r="IV414" s="274"/>
      <c r="IW414" s="170"/>
      <c r="IX414" s="170"/>
      <c r="IY414"/>
      <c r="IZ414"/>
      <c r="JA414" s="170"/>
      <c r="JB414" s="170"/>
      <c r="JC414" s="170"/>
      <c r="JD414" s="170"/>
      <c r="JE414" s="170"/>
      <c r="JF414"/>
      <c r="JG414" s="170"/>
      <c r="JH414" s="170"/>
      <c r="JI414" s="170"/>
      <c r="JJ414" s="170"/>
      <c r="JK414"/>
      <c r="JL414"/>
      <c r="JM414" s="279"/>
      <c r="JN414"/>
      <c r="JO414"/>
      <c r="JP414"/>
      <c r="JQ414"/>
      <c r="JR414" s="170"/>
      <c r="JS414" s="170"/>
      <c r="JT414" s="170"/>
      <c r="JU414" s="280"/>
      <c r="JV414" s="170"/>
      <c r="JW414" s="170"/>
      <c r="JX414"/>
      <c r="JY414" s="170"/>
      <c r="JZ414" s="170"/>
      <c r="KA414" s="170"/>
      <c r="KB414" s="170"/>
      <c r="KC414" s="170"/>
      <c r="KD414" s="170"/>
      <c r="KE414"/>
    </row>
    <row r="415" spans="1:291" s="4" customFormat="1" x14ac:dyDescent="0.25">
      <c r="A415" s="311"/>
      <c r="B415" s="15" t="s">
        <v>1526</v>
      </c>
      <c r="C415" s="17" t="s">
        <v>552</v>
      </c>
      <c r="D415" s="26" t="s">
        <v>556</v>
      </c>
      <c r="E415" s="88">
        <v>42865</v>
      </c>
      <c r="F415" s="27"/>
      <c r="G415" s="94"/>
      <c r="H415" s="16"/>
      <c r="I415" s="377">
        <v>0</v>
      </c>
      <c r="J415" s="20">
        <v>44873</v>
      </c>
      <c r="K415" s="100">
        <f t="shared" si="29"/>
        <v>65</v>
      </c>
      <c r="L415" s="121">
        <v>6</v>
      </c>
      <c r="M415" s="4" t="s">
        <v>561</v>
      </c>
      <c r="N415" s="19">
        <v>182</v>
      </c>
      <c r="O415" s="22">
        <v>4</v>
      </c>
      <c r="P415" s="16">
        <v>3</v>
      </c>
      <c r="Q415" s="11"/>
      <c r="R415" s="11"/>
      <c r="S415" s="11"/>
      <c r="T415" s="145">
        <v>18286</v>
      </c>
      <c r="U415" s="130"/>
      <c r="V415" s="130" t="s">
        <v>554</v>
      </c>
      <c r="W415" s="130" t="s">
        <v>1024</v>
      </c>
      <c r="X415" s="131">
        <v>5801271520</v>
      </c>
      <c r="Y415" s="129">
        <v>64</v>
      </c>
      <c r="Z415" s="132">
        <v>44873</v>
      </c>
      <c r="AA415" s="129">
        <v>4</v>
      </c>
      <c r="AB415" s="133">
        <v>29</v>
      </c>
      <c r="AC415" s="134" t="s">
        <v>560</v>
      </c>
      <c r="AD415" s="135" t="s">
        <v>1025</v>
      </c>
      <c r="AE415" s="136" t="s">
        <v>75</v>
      </c>
      <c r="AF415" s="185">
        <v>17.5</v>
      </c>
      <c r="AG415" s="185">
        <v>10.9</v>
      </c>
      <c r="AH415" s="185">
        <v>70.400000000000006</v>
      </c>
      <c r="AI415" s="185">
        <v>1</v>
      </c>
      <c r="AJ415" s="185">
        <v>0.2</v>
      </c>
      <c r="AK415" s="185">
        <v>4.8600000000000003</v>
      </c>
      <c r="AL415" s="133">
        <v>19.5</v>
      </c>
      <c r="AM415" s="137">
        <v>81.2</v>
      </c>
      <c r="AN415" s="137">
        <v>39.5</v>
      </c>
      <c r="AO415" s="137">
        <v>60.5</v>
      </c>
      <c r="AP415" s="137">
        <f>AN415/AO415</f>
        <v>0.65289256198347112</v>
      </c>
      <c r="AQ415" s="137">
        <v>6.37</v>
      </c>
      <c r="AR415" s="137">
        <v>5.4</v>
      </c>
      <c r="AS415" s="137">
        <v>2.9</v>
      </c>
      <c r="AT415" s="137">
        <v>13.5</v>
      </c>
      <c r="AU415" s="137">
        <v>23.7</v>
      </c>
      <c r="AV415" s="137">
        <v>11</v>
      </c>
      <c r="AW415" s="137">
        <v>13.8</v>
      </c>
      <c r="AX415" s="137">
        <v>30.3</v>
      </c>
      <c r="AY415" s="137">
        <v>50.6</v>
      </c>
      <c r="AZ415" s="137">
        <v>5.22</v>
      </c>
      <c r="BA415" s="137">
        <v>24.6</v>
      </c>
      <c r="BB415" s="137">
        <v>9.39</v>
      </c>
      <c r="BC415" s="137">
        <v>41</v>
      </c>
      <c r="BD415" s="137">
        <v>3.7999999999999999E-2</v>
      </c>
      <c r="BE415" s="137">
        <v>4.4000000000000004</v>
      </c>
      <c r="BF415" s="137">
        <v>52.540000000000006</v>
      </c>
      <c r="BG415" s="137">
        <v>36.1</v>
      </c>
      <c r="BH415" s="138">
        <v>1589.4</v>
      </c>
      <c r="BI415" s="137">
        <v>12.2</v>
      </c>
      <c r="BJ415" s="137">
        <v>5.78</v>
      </c>
      <c r="BK415" s="137">
        <v>21.6</v>
      </c>
      <c r="BL415" s="137">
        <v>37</v>
      </c>
      <c r="BM415" s="139">
        <v>7.0699999999999999E-3</v>
      </c>
      <c r="BN415" s="137">
        <v>11.2</v>
      </c>
      <c r="BO415" s="137">
        <v>86.69</v>
      </c>
      <c r="BP415" s="137">
        <v>9.4</v>
      </c>
      <c r="BQ415" s="137">
        <v>3.87</v>
      </c>
      <c r="BR415" s="138">
        <v>6798</v>
      </c>
      <c r="BS415" s="138">
        <v>2712.3333333333335</v>
      </c>
      <c r="BT415" s="137">
        <v>48</v>
      </c>
      <c r="BU415" s="137">
        <v>2.35</v>
      </c>
      <c r="BV415" s="137">
        <f>100-AL415-BN415-CB415-CC415</f>
        <v>68.239999999999995</v>
      </c>
      <c r="BW415" s="138">
        <v>1601.3274336283187</v>
      </c>
      <c r="BX415" s="137">
        <v>35.700000000000003</v>
      </c>
      <c r="BY415" s="137">
        <v>8.42</v>
      </c>
      <c r="BZ415" s="138">
        <v>3742</v>
      </c>
      <c r="CA415" s="138">
        <v>7762</v>
      </c>
      <c r="CB415" s="137">
        <v>0.94</v>
      </c>
      <c r="CC415" s="137">
        <v>0.12</v>
      </c>
      <c r="CD415" s="186" t="s">
        <v>1275</v>
      </c>
      <c r="CE415" s="186">
        <f>AL415+BN415+BV415+CC415+CB415</f>
        <v>100</v>
      </c>
      <c r="CF415" s="186" t="s">
        <v>1275</v>
      </c>
      <c r="CG415" s="186">
        <f>AM415+BI415+BE415+(DC415*100/AL415)+(CC415*100/AL415)</f>
        <v>98.825641025641033</v>
      </c>
      <c r="CH415" s="137">
        <v>1.95</v>
      </c>
      <c r="CI415" s="137">
        <f>CH415*100/AM415</f>
        <v>2.4014778325123154</v>
      </c>
      <c r="CJ415" s="137">
        <v>10.1</v>
      </c>
      <c r="CK415" s="138">
        <f>CJ415*BI415*AL415*AK415/1000</f>
        <v>11.677559399999998</v>
      </c>
      <c r="CL415" s="137">
        <v>9.7200000000000006</v>
      </c>
      <c r="CM415" s="137">
        <v>43.3</v>
      </c>
      <c r="CN415" s="186" t="s">
        <v>1275</v>
      </c>
      <c r="CO415" s="137">
        <v>1.22</v>
      </c>
      <c r="CP415" s="137">
        <v>1.98</v>
      </c>
      <c r="CQ415" s="137">
        <v>29.5</v>
      </c>
      <c r="CR415" s="137">
        <v>25</v>
      </c>
      <c r="CS415" s="137">
        <v>22.9</v>
      </c>
      <c r="CT415" s="137">
        <v>22.5</v>
      </c>
      <c r="CU415" s="137">
        <v>58.6</v>
      </c>
      <c r="CV415" s="137">
        <v>3.45</v>
      </c>
      <c r="CW415" s="137"/>
      <c r="CX415" s="186" t="s">
        <v>1275</v>
      </c>
      <c r="CY415" s="133">
        <v>8137</v>
      </c>
      <c r="CZ415" s="137">
        <v>2.86</v>
      </c>
      <c r="DA415" s="137">
        <v>9.64</v>
      </c>
      <c r="DB415" s="186" t="s">
        <v>1275</v>
      </c>
      <c r="DC415" s="139">
        <v>0.08</v>
      </c>
      <c r="DD415" s="138">
        <v>18129</v>
      </c>
      <c r="DE415" s="137">
        <v>6.76</v>
      </c>
      <c r="DF415" s="137">
        <v>19.2</v>
      </c>
      <c r="DG415" s="137">
        <v>1.25</v>
      </c>
      <c r="DH415" s="137">
        <v>1.1299999999999999</v>
      </c>
      <c r="DI415" s="137">
        <v>50.9</v>
      </c>
      <c r="DJ415" s="186" t="s">
        <v>1275</v>
      </c>
      <c r="DK415" s="137">
        <v>3.39</v>
      </c>
      <c r="DL415" s="137">
        <v>52.2</v>
      </c>
      <c r="DM415" s="137">
        <v>44.1</v>
      </c>
      <c r="DN415" s="137">
        <v>0.34</v>
      </c>
      <c r="DO415" s="137">
        <v>6.93</v>
      </c>
      <c r="DP415" s="137">
        <v>67.8</v>
      </c>
      <c r="DQ415" s="138" t="s">
        <v>1023</v>
      </c>
      <c r="DR415" s="133"/>
      <c r="DS415" s="186" t="s">
        <v>1275</v>
      </c>
      <c r="DT415" s="138">
        <f>DU415/1.1</f>
        <v>6509.090909090909</v>
      </c>
      <c r="DU415" s="138">
        <v>7160</v>
      </c>
      <c r="DV415" s="138">
        <v>1476.9230769230769</v>
      </c>
      <c r="DW415" s="138">
        <v>91.3</v>
      </c>
      <c r="DX415" s="186" t="s">
        <v>1275</v>
      </c>
      <c r="DY415" s="138">
        <f>AK415*AN415*AM415*AL415/1000</f>
        <v>303.96529800000002</v>
      </c>
      <c r="DZ415" s="138">
        <f>AK415*AM415*AO415*AL415/1000</f>
        <v>465.56710200000009</v>
      </c>
      <c r="EA415" s="137"/>
      <c r="EB415" s="137"/>
      <c r="EC415" s="137"/>
      <c r="ED415" s="137"/>
      <c r="EE415" s="137"/>
      <c r="EF415" s="186" t="s">
        <v>1275</v>
      </c>
      <c r="EG415" s="137" t="s">
        <v>1023</v>
      </c>
      <c r="EH415" s="137" t="s">
        <v>1023</v>
      </c>
      <c r="EI415" s="137" t="s">
        <v>1023</v>
      </c>
      <c r="EJ415" s="137" t="s">
        <v>1023</v>
      </c>
      <c r="EK415" s="137" t="s">
        <v>1023</v>
      </c>
      <c r="EL415" s="137" t="s">
        <v>1023</v>
      </c>
      <c r="EM415" s="137" t="s">
        <v>1023</v>
      </c>
      <c r="EN415" s="137" t="s">
        <v>1023</v>
      </c>
      <c r="EO415" s="137" t="s">
        <v>1023</v>
      </c>
      <c r="EP415" s="137" t="s">
        <v>1023</v>
      </c>
      <c r="EQ415" s="137" t="s">
        <v>1023</v>
      </c>
      <c r="ER415" s="137" t="s">
        <v>1023</v>
      </c>
      <c r="ES415" s="137" t="s">
        <v>1023</v>
      </c>
      <c r="ET415" s="137" t="s">
        <v>1023</v>
      </c>
      <c r="EU415" s="137" t="s">
        <v>1023</v>
      </c>
      <c r="EV415" s="137" t="s">
        <v>1023</v>
      </c>
      <c r="EW415" s="137" t="s">
        <v>1023</v>
      </c>
      <c r="EX415" s="137" t="s">
        <v>1023</v>
      </c>
      <c r="EY415" s="137" t="s">
        <v>1023</v>
      </c>
      <c r="EZ415" s="137" t="s">
        <v>1023</v>
      </c>
      <c r="FA415" s="137" t="s">
        <v>1023</v>
      </c>
      <c r="FB415" s="186" t="s">
        <v>1275</v>
      </c>
      <c r="FC415" s="137"/>
      <c r="FD415" s="137"/>
      <c r="FE415" s="137"/>
      <c r="FF415" s="137"/>
      <c r="FG415" s="137"/>
      <c r="FH415" s="190"/>
      <c r="FI415" s="190"/>
      <c r="FJ415" s="372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 s="5"/>
      <c r="HO415" s="5"/>
      <c r="HP415" s="121"/>
      <c r="HQ415" s="27"/>
      <c r="HR415" s="27"/>
      <c r="HS415" s="27"/>
      <c r="HT415" s="121"/>
      <c r="HU415" s="121"/>
      <c r="HV415" s="28"/>
      <c r="HW415" s="28"/>
      <c r="HX415" s="28"/>
      <c r="HY415" s="28"/>
      <c r="HZ415" s="28"/>
      <c r="IA415" s="28"/>
      <c r="IB415" s="28"/>
      <c r="IC415" s="28"/>
      <c r="ID415" s="28"/>
      <c r="IE415" s="25"/>
      <c r="IF415" s="28"/>
      <c r="IG415" s="29"/>
      <c r="IH415" s="25"/>
      <c r="II415" s="28"/>
      <c r="IJ415" s="25"/>
      <c r="IK415" s="25"/>
      <c r="IL415" s="25"/>
      <c r="IM415" s="25"/>
      <c r="IN415" s="28"/>
      <c r="IO415" s="25"/>
      <c r="IP415" s="294"/>
      <c r="IQ415" s="24"/>
      <c r="IR415" s="24"/>
      <c r="IS415" s="170"/>
      <c r="IT415" s="170"/>
      <c r="IU415" s="170"/>
      <c r="IV415" s="274"/>
      <c r="IW415" s="170"/>
      <c r="IX415" s="170"/>
      <c r="IY415"/>
      <c r="IZ415"/>
      <c r="JA415" s="170"/>
      <c r="JB415" s="170"/>
      <c r="JC415" s="170"/>
      <c r="JD415" s="170"/>
      <c r="JE415" s="170"/>
      <c r="JF415"/>
      <c r="JG415" s="170"/>
      <c r="JH415" s="170"/>
      <c r="JI415" s="170"/>
      <c r="JJ415" s="170"/>
      <c r="JK415"/>
      <c r="JL415"/>
      <c r="JM415" s="279"/>
      <c r="JN415"/>
      <c r="JO415"/>
      <c r="JP415"/>
      <c r="JQ415"/>
      <c r="JR415" s="170"/>
      <c r="JS415" s="170"/>
      <c r="JT415" s="170"/>
      <c r="JU415" s="280"/>
      <c r="JV415" s="170"/>
      <c r="JW415" s="170"/>
      <c r="JX415"/>
      <c r="JY415" s="170"/>
      <c r="JZ415" s="170"/>
      <c r="KA415" s="170"/>
      <c r="KB415" s="170"/>
      <c r="KC415" s="170"/>
      <c r="KD415" s="170"/>
      <c r="KE415"/>
    </row>
    <row r="416" spans="1:291" s="4" customFormat="1" x14ac:dyDescent="0.25">
      <c r="A416" s="311"/>
      <c r="B416" s="15"/>
      <c r="C416" s="17"/>
      <c r="D416" s="26"/>
      <c r="E416" s="90"/>
      <c r="F416" s="27"/>
      <c r="G416" s="94"/>
      <c r="H416" s="16"/>
      <c r="I416" s="377"/>
      <c r="J416" s="20"/>
      <c r="K416" s="100"/>
      <c r="L416" s="85"/>
      <c r="N416" s="19"/>
      <c r="O416" s="22"/>
      <c r="P416" s="16"/>
      <c r="Q416" s="121"/>
      <c r="R416" s="11"/>
      <c r="S416" s="121"/>
      <c r="T416" s="145"/>
      <c r="U416" s="130"/>
      <c r="V416" s="130"/>
      <c r="W416" s="130"/>
      <c r="X416" s="131"/>
      <c r="Y416" s="129"/>
      <c r="Z416" s="132"/>
      <c r="AA416" s="129"/>
      <c r="AB416" s="133"/>
      <c r="AC416" s="134"/>
      <c r="AD416" s="135"/>
      <c r="AE416" s="136"/>
      <c r="AF416" s="220"/>
      <c r="AG416" s="220"/>
      <c r="AH416" s="220"/>
      <c r="AI416" s="220"/>
      <c r="AJ416" s="220"/>
      <c r="AK416" s="220"/>
      <c r="AL416" s="133"/>
      <c r="AM416" s="137"/>
      <c r="AN416" s="137"/>
      <c r="AO416" s="137"/>
      <c r="AP416" s="137"/>
      <c r="AQ416" s="137"/>
      <c r="AR416" s="137"/>
      <c r="AS416" s="137"/>
      <c r="AT416" s="137"/>
      <c r="AU416" s="137"/>
      <c r="AV416" s="137"/>
      <c r="AW416" s="137"/>
      <c r="AX416" s="137"/>
      <c r="AY416" s="137"/>
      <c r="AZ416" s="137"/>
      <c r="BA416" s="137"/>
      <c r="BB416" s="137"/>
      <c r="BC416" s="137"/>
      <c r="BD416" s="137"/>
      <c r="BE416" s="137"/>
      <c r="BF416" s="137"/>
      <c r="BG416" s="137"/>
      <c r="BH416" s="138"/>
      <c r="BI416" s="137"/>
      <c r="BJ416" s="137"/>
      <c r="BK416" s="137"/>
      <c r="BL416" s="137"/>
      <c r="BM416" s="139"/>
      <c r="BN416" s="137"/>
      <c r="BO416" s="137"/>
      <c r="BP416" s="137"/>
      <c r="BQ416" s="137"/>
      <c r="BR416" s="138"/>
      <c r="BS416" s="138"/>
      <c r="BT416" s="137"/>
      <c r="BU416" s="137"/>
      <c r="BV416" s="137"/>
      <c r="BW416" s="138"/>
      <c r="BX416" s="137"/>
      <c r="BY416" s="137"/>
      <c r="BZ416" s="138"/>
      <c r="CA416" s="138"/>
      <c r="CB416" s="137"/>
      <c r="CC416" s="137"/>
      <c r="CD416" s="186"/>
      <c r="CE416" s="186"/>
      <c r="CF416" s="186"/>
      <c r="CG416" s="186"/>
      <c r="CH416" s="137"/>
      <c r="CI416" s="137"/>
      <c r="CJ416" s="137"/>
      <c r="CK416" s="138"/>
      <c r="CL416" s="137"/>
      <c r="CM416" s="137"/>
      <c r="CN416" s="186"/>
      <c r="CO416" s="137"/>
      <c r="CP416" s="137"/>
      <c r="CQ416" s="137"/>
      <c r="CR416" s="137"/>
      <c r="CS416" s="137"/>
      <c r="CT416" s="137"/>
      <c r="CU416" s="137"/>
      <c r="CV416" s="137"/>
      <c r="CW416" s="137"/>
      <c r="CX416" s="186"/>
      <c r="CY416" s="133"/>
      <c r="CZ416" s="137"/>
      <c r="DA416" s="137"/>
      <c r="DB416" s="186"/>
      <c r="DC416" s="139"/>
      <c r="DD416" s="138"/>
      <c r="DE416" s="137"/>
      <c r="DF416" s="137"/>
      <c r="DG416" s="137"/>
      <c r="DH416" s="137"/>
      <c r="DI416" s="137"/>
      <c r="DJ416" s="186"/>
      <c r="DK416" s="137"/>
      <c r="DL416" s="137"/>
      <c r="DM416" s="137"/>
      <c r="DN416" s="137"/>
      <c r="DO416" s="137"/>
      <c r="DP416" s="137"/>
      <c r="DQ416" s="138"/>
      <c r="DR416" s="133"/>
      <c r="DS416" s="186"/>
      <c r="DT416" s="138"/>
      <c r="DU416" s="138"/>
      <c r="DV416" s="138"/>
      <c r="DW416" s="138"/>
      <c r="DX416" s="186"/>
      <c r="DY416" s="138"/>
      <c r="DZ416" s="138"/>
      <c r="EA416" s="137"/>
      <c r="EB416" s="137"/>
      <c r="EC416" s="137"/>
      <c r="ED416" s="137"/>
      <c r="EE416" s="137"/>
      <c r="EF416" s="186"/>
      <c r="EG416" s="137"/>
      <c r="EH416" s="137"/>
      <c r="EI416" s="137"/>
      <c r="EJ416" s="137"/>
      <c r="EK416" s="137"/>
      <c r="EL416" s="137"/>
      <c r="EM416" s="137"/>
      <c r="EN416" s="137"/>
      <c r="EO416" s="137"/>
      <c r="EP416" s="137"/>
      <c r="EQ416" s="137"/>
      <c r="ER416" s="137"/>
      <c r="ES416" s="137"/>
      <c r="ET416" s="137"/>
      <c r="EU416" s="137"/>
      <c r="EV416" s="137"/>
      <c r="EW416" s="137"/>
      <c r="EX416" s="137"/>
      <c r="EY416" s="137"/>
      <c r="EZ416" s="137"/>
      <c r="FA416" s="137"/>
      <c r="FB416" s="186"/>
      <c r="FC416" s="137"/>
      <c r="FD416" s="137"/>
      <c r="FE416" s="137"/>
      <c r="FF416" s="137"/>
      <c r="FG416" s="137"/>
      <c r="FH416" s="190"/>
      <c r="FI416" s="190"/>
      <c r="FJ416" s="372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 s="5"/>
      <c r="HO416" s="5"/>
      <c r="HP416" s="121"/>
      <c r="HQ416" s="27"/>
      <c r="HR416" s="27"/>
      <c r="HS416" s="27"/>
      <c r="HT416" s="121"/>
      <c r="HU416" s="121"/>
      <c r="HV416" s="28"/>
      <c r="HW416" s="28"/>
      <c r="HX416" s="28"/>
      <c r="HY416" s="28"/>
      <c r="HZ416" s="28"/>
      <c r="IA416" s="28"/>
      <c r="IB416" s="28"/>
      <c r="IC416" s="28"/>
      <c r="ID416" s="28"/>
      <c r="IE416" s="25"/>
      <c r="IF416" s="28"/>
      <c r="IG416" s="29"/>
      <c r="IH416" s="25"/>
      <c r="II416" s="28"/>
      <c r="IJ416" s="25"/>
      <c r="IK416" s="25"/>
      <c r="IL416" s="25"/>
      <c r="IM416" s="25"/>
      <c r="IN416" s="28"/>
      <c r="IO416" s="25"/>
      <c r="IP416" s="294"/>
      <c r="IQ416" s="24"/>
      <c r="IR416" s="24"/>
      <c r="IS416" s="170"/>
      <c r="IT416" s="170"/>
      <c r="IU416" s="170"/>
      <c r="IV416" s="274"/>
      <c r="IW416" s="170"/>
      <c r="IX416" s="170"/>
      <c r="IY416"/>
      <c r="IZ416"/>
      <c r="JA416" s="170"/>
      <c r="JB416" s="170"/>
      <c r="JC416" s="170"/>
      <c r="JD416" s="170"/>
      <c r="JE416" s="170"/>
      <c r="JF416"/>
      <c r="JG416" s="170"/>
      <c r="JH416" s="170"/>
      <c r="JI416" s="170"/>
      <c r="JJ416" s="170"/>
      <c r="JK416"/>
      <c r="JL416"/>
      <c r="JM416" s="279"/>
      <c r="JN416"/>
      <c r="JO416"/>
      <c r="JP416"/>
      <c r="JQ416"/>
      <c r="JR416" s="170"/>
      <c r="JS416" s="170"/>
      <c r="JT416" s="170"/>
      <c r="JU416" s="280"/>
      <c r="JV416" s="170"/>
      <c r="JW416" s="170"/>
      <c r="JX416"/>
      <c r="JY416" s="170"/>
      <c r="JZ416" s="170"/>
      <c r="KA416" s="170"/>
      <c r="KB416" s="170"/>
      <c r="KC416" s="170"/>
      <c r="KD416" s="170"/>
      <c r="KE416"/>
    </row>
    <row r="417" spans="1:291" s="4" customFormat="1" ht="15" customHeight="1" x14ac:dyDescent="0.25">
      <c r="A417" s="311"/>
      <c r="B417" s="15" t="s">
        <v>1528</v>
      </c>
      <c r="C417" s="17" t="s">
        <v>562</v>
      </c>
      <c r="D417" s="26" t="s">
        <v>563</v>
      </c>
      <c r="E417" s="88">
        <v>43747</v>
      </c>
      <c r="F417" s="27"/>
      <c r="G417" s="94"/>
      <c r="H417" s="16"/>
      <c r="I417" s="377">
        <v>0</v>
      </c>
      <c r="J417" s="20">
        <v>43851</v>
      </c>
      <c r="K417" s="100">
        <f>DATEDIF(E417, J417, "m")</f>
        <v>3</v>
      </c>
      <c r="L417" s="121">
        <v>1</v>
      </c>
      <c r="M417" s="4" t="s">
        <v>564</v>
      </c>
      <c r="N417" s="19">
        <v>66.8</v>
      </c>
      <c r="O417" s="22"/>
      <c r="P417" s="16">
        <v>3</v>
      </c>
      <c r="Q417" s="121"/>
      <c r="R417" s="11"/>
      <c r="S417" s="11"/>
      <c r="T417" s="145">
        <v>12201</v>
      </c>
      <c r="U417" s="130" t="s">
        <v>566</v>
      </c>
      <c r="V417" s="130" t="s">
        <v>566</v>
      </c>
      <c r="W417" s="130" t="s">
        <v>1084</v>
      </c>
      <c r="X417" s="131">
        <v>6251311418</v>
      </c>
      <c r="Y417" s="129">
        <f ca="1">ROUNDDOWN(YEARFRAC(DATE(IF(VALUE(LEFT(X417,2))&lt;VALUE(RIGHT(YEAR(TODAY()),2)),"20","19")&amp;LEFT(X417,2),IF(VALUE(MID(X417,3,1))&gt;4,MID(X417,3,2)-50,MID(X417,3,2)),MID(X417,5,2)),Z417,1),0)</f>
        <v>57</v>
      </c>
      <c r="Z417" s="132">
        <v>43851</v>
      </c>
      <c r="AA417" s="129">
        <v>1</v>
      </c>
      <c r="AB417" s="133">
        <v>0</v>
      </c>
      <c r="AC417" s="182" t="s">
        <v>53</v>
      </c>
      <c r="AD417" s="183" t="s">
        <v>1022</v>
      </c>
      <c r="AE417" s="184" t="s">
        <v>1287</v>
      </c>
      <c r="AF417" s="185">
        <v>36.4</v>
      </c>
      <c r="AG417" s="185">
        <v>3.2</v>
      </c>
      <c r="AH417" s="185">
        <v>59.8</v>
      </c>
      <c r="AI417" s="185">
        <v>0.3</v>
      </c>
      <c r="AJ417" s="185">
        <v>0.3</v>
      </c>
      <c r="AK417" s="185">
        <v>6.64</v>
      </c>
      <c r="AL417" s="137">
        <v>30.9</v>
      </c>
      <c r="AM417" s="155">
        <v>88.4</v>
      </c>
      <c r="AN417" s="137">
        <v>49.7</v>
      </c>
      <c r="AO417" s="137">
        <v>50.3</v>
      </c>
      <c r="AP417" s="137">
        <v>0.98807157057654083</v>
      </c>
      <c r="AQ417" s="137">
        <v>8.61</v>
      </c>
      <c r="AR417" s="155">
        <v>17.2</v>
      </c>
      <c r="AS417" s="137">
        <v>2.4300000000000002</v>
      </c>
      <c r="AT417" s="155">
        <v>46.6</v>
      </c>
      <c r="AU417" s="155">
        <v>15.7</v>
      </c>
      <c r="AV417" s="137">
        <v>11.6</v>
      </c>
      <c r="AW417" s="156">
        <v>13.4</v>
      </c>
      <c r="AX417" s="156">
        <v>28.1</v>
      </c>
      <c r="AY417" s="155">
        <v>53.5</v>
      </c>
      <c r="AZ417" s="137">
        <v>5</v>
      </c>
      <c r="BA417" s="155">
        <v>46.8</v>
      </c>
      <c r="BB417" s="137">
        <v>11.899999999999999</v>
      </c>
      <c r="BC417" s="160">
        <v>65.2</v>
      </c>
      <c r="BD417" s="137">
        <v>0.4</v>
      </c>
      <c r="BE417" s="137">
        <v>5.3</v>
      </c>
      <c r="BF417" s="137">
        <v>36.6</v>
      </c>
      <c r="BG417" s="137">
        <v>17.2</v>
      </c>
      <c r="BH417" s="138">
        <v>2313</v>
      </c>
      <c r="BI417" s="156">
        <v>5.43</v>
      </c>
      <c r="BJ417" s="137">
        <v>6.89</v>
      </c>
      <c r="BK417" s="155">
        <v>38.9</v>
      </c>
      <c r="BL417" s="137">
        <v>70.900000000000006</v>
      </c>
      <c r="BM417" s="139">
        <v>0.03</v>
      </c>
      <c r="BN417" s="137">
        <v>2.9</v>
      </c>
      <c r="BO417" s="137">
        <v>77.2</v>
      </c>
      <c r="BP417" s="137">
        <v>5.5</v>
      </c>
      <c r="BQ417" s="155">
        <v>17.3</v>
      </c>
      <c r="BR417" s="160">
        <v>6655</v>
      </c>
      <c r="BS417" s="138">
        <v>2450</v>
      </c>
      <c r="BT417" s="155">
        <v>90.8</v>
      </c>
      <c r="BU417" s="137">
        <v>9.18</v>
      </c>
      <c r="BV417" s="137">
        <v>63.7</v>
      </c>
      <c r="BW417" s="133">
        <v>3089</v>
      </c>
      <c r="BX417" s="137">
        <v>50.8</v>
      </c>
      <c r="BY417" s="155">
        <v>86.3</v>
      </c>
      <c r="BZ417" s="138">
        <v>3405</v>
      </c>
      <c r="CA417" s="133">
        <v>6966</v>
      </c>
      <c r="CB417" s="137">
        <v>0.56999999999999995</v>
      </c>
      <c r="CC417" s="137">
        <v>0.49</v>
      </c>
      <c r="CD417" s="186" t="s">
        <v>1275</v>
      </c>
      <c r="CE417" s="186">
        <f>AL417+BN417+BV417+CC417+CB417</f>
        <v>98.559999999999988</v>
      </c>
      <c r="CF417" s="186" t="s">
        <v>1275</v>
      </c>
      <c r="CG417" s="186">
        <f>AM417+BI417+BE417+(DC417*100/AL417)+(CC417*100/AL417)</f>
        <v>100.71576051779937</v>
      </c>
      <c r="CH417" s="133" t="s">
        <v>1023</v>
      </c>
      <c r="CI417" s="133"/>
      <c r="CJ417" s="133"/>
      <c r="CK417" s="138"/>
      <c r="CL417" s="133"/>
      <c r="CM417" s="133"/>
      <c r="CN417" s="186" t="s">
        <v>1275</v>
      </c>
      <c r="CO417" s="133"/>
      <c r="CP417" s="133"/>
      <c r="CQ417" s="133"/>
      <c r="CR417" s="133"/>
      <c r="CS417" s="133"/>
      <c r="CT417" s="133"/>
      <c r="CU417" s="137"/>
      <c r="CV417" s="137">
        <v>4.7300000000000004</v>
      </c>
      <c r="CW417" s="137">
        <v>10.1</v>
      </c>
      <c r="CX417" s="186" t="s">
        <v>1275</v>
      </c>
      <c r="CY417" s="138"/>
      <c r="CZ417" s="133" t="s">
        <v>1023</v>
      </c>
      <c r="DA417" s="133"/>
      <c r="DB417" s="186" t="s">
        <v>1275</v>
      </c>
      <c r="DC417" s="187">
        <v>0</v>
      </c>
      <c r="DD417" s="133">
        <v>9418</v>
      </c>
      <c r="DE417" s="137">
        <v>9.68</v>
      </c>
      <c r="DF417" s="137">
        <v>17.2</v>
      </c>
      <c r="DG417" s="137">
        <v>1.7</v>
      </c>
      <c r="DH417" s="137">
        <v>1.21</v>
      </c>
      <c r="DI417" s="137"/>
      <c r="DJ417" s="186" t="s">
        <v>1275</v>
      </c>
      <c r="DK417" s="156">
        <v>0.38</v>
      </c>
      <c r="DL417" s="137">
        <v>36.6</v>
      </c>
      <c r="DM417" s="137">
        <v>63</v>
      </c>
      <c r="DN417" s="187">
        <v>0</v>
      </c>
      <c r="DO417" s="137">
        <v>13.3</v>
      </c>
      <c r="DP417" s="137"/>
      <c r="DQ417" s="137"/>
      <c r="DR417" s="133"/>
      <c r="DS417" s="186" t="s">
        <v>1275</v>
      </c>
      <c r="DT417" s="160">
        <v>11203</v>
      </c>
      <c r="DU417" s="160"/>
      <c r="DV417" s="160"/>
      <c r="DW417" s="160"/>
      <c r="DX417" s="186" t="s">
        <v>1275</v>
      </c>
      <c r="DY417" s="138">
        <f>AK417*AN417*AM417*AL417/1000</f>
        <v>901.43665247999991</v>
      </c>
      <c r="DZ417" s="138">
        <f>AK417*AM417*AO417*AL417/1000</f>
        <v>912.3191875199999</v>
      </c>
      <c r="EA417" s="137"/>
      <c r="EB417" s="137"/>
      <c r="EC417" s="137"/>
      <c r="ED417" s="137"/>
      <c r="EE417" s="137"/>
      <c r="EF417" s="186" t="s">
        <v>1275</v>
      </c>
      <c r="EG417" s="137" t="s">
        <v>1023</v>
      </c>
      <c r="EH417" s="137" t="s">
        <v>1023</v>
      </c>
      <c r="EI417" s="137" t="s">
        <v>1023</v>
      </c>
      <c r="EJ417" s="137" t="s">
        <v>1023</v>
      </c>
      <c r="EK417" s="137" t="s">
        <v>1023</v>
      </c>
      <c r="EL417" s="137" t="s">
        <v>1023</v>
      </c>
      <c r="EM417" s="137" t="s">
        <v>1023</v>
      </c>
      <c r="EN417" s="137" t="s">
        <v>1023</v>
      </c>
      <c r="EO417" s="137" t="s">
        <v>1023</v>
      </c>
      <c r="EP417" s="137" t="s">
        <v>1023</v>
      </c>
      <c r="EQ417" s="137" t="s">
        <v>1023</v>
      </c>
      <c r="ER417" s="137" t="s">
        <v>1023</v>
      </c>
      <c r="ES417" s="137" t="s">
        <v>1023</v>
      </c>
      <c r="ET417" s="137" t="s">
        <v>1023</v>
      </c>
      <c r="EU417" s="137" t="s">
        <v>1023</v>
      </c>
      <c r="EV417" s="137" t="s">
        <v>1023</v>
      </c>
      <c r="EW417" s="137" t="s">
        <v>1023</v>
      </c>
      <c r="EX417" s="137" t="s">
        <v>1023</v>
      </c>
      <c r="EY417" s="137" t="s">
        <v>1023</v>
      </c>
      <c r="EZ417" s="137" t="s">
        <v>1023</v>
      </c>
      <c r="FA417" s="137" t="s">
        <v>1023</v>
      </c>
      <c r="FB417" s="186" t="s">
        <v>1275</v>
      </c>
      <c r="FC417" s="137"/>
      <c r="FD417" s="137"/>
      <c r="FE417" s="137"/>
      <c r="FF417" s="137"/>
      <c r="FG417" s="137"/>
      <c r="FH417" s="153"/>
      <c r="FI417" s="153"/>
      <c r="FJ417" s="372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 s="5"/>
      <c r="HO417" s="5"/>
      <c r="HP417" s="121"/>
      <c r="HQ417" s="27"/>
      <c r="HR417" s="27"/>
      <c r="HS417" s="27"/>
      <c r="HT417" s="121"/>
      <c r="HU417" s="121"/>
      <c r="HV417" s="28"/>
      <c r="HW417" s="28"/>
      <c r="HX417" s="28"/>
      <c r="HY417" s="28"/>
      <c r="HZ417" s="28"/>
      <c r="IA417" s="28"/>
      <c r="IB417" s="28"/>
      <c r="IC417" s="28"/>
      <c r="ID417" s="28"/>
      <c r="IE417" s="25"/>
      <c r="IF417" s="28"/>
      <c r="IG417" s="29"/>
      <c r="IH417" s="25"/>
      <c r="II417" s="28"/>
      <c r="IJ417" s="25"/>
      <c r="IK417" s="25"/>
      <c r="IL417" s="25"/>
      <c r="IM417" s="25"/>
      <c r="IN417" s="28"/>
      <c r="IO417" s="25"/>
      <c r="IP417" s="294" t="s">
        <v>1528</v>
      </c>
      <c r="IQ417" s="24" t="s">
        <v>566</v>
      </c>
      <c r="IR417" s="24" t="s">
        <v>1084</v>
      </c>
      <c r="IS417" s="170" t="s">
        <v>1433</v>
      </c>
      <c r="IT417" s="170"/>
      <c r="IU417" s="170">
        <v>1</v>
      </c>
      <c r="IV417" s="274">
        <v>43747</v>
      </c>
      <c r="IW417" s="170">
        <v>1962</v>
      </c>
      <c r="IX417" s="170">
        <v>2019</v>
      </c>
      <c r="IY417"/>
      <c r="IZ417"/>
      <c r="JA417" s="170">
        <v>57</v>
      </c>
      <c r="JB417" s="170"/>
      <c r="JC417" s="170" t="s">
        <v>1407</v>
      </c>
      <c r="JD417" s="170"/>
      <c r="JE417" s="170">
        <v>1</v>
      </c>
      <c r="JF417" s="276" t="s">
        <v>1439</v>
      </c>
      <c r="JG417" s="170"/>
      <c r="JH417" s="170"/>
      <c r="JI417" s="170">
        <v>1</v>
      </c>
      <c r="JJ417"/>
      <c r="JK417"/>
      <c r="JL417"/>
      <c r="JM417" s="279"/>
      <c r="JN417" t="s">
        <v>1409</v>
      </c>
      <c r="JO417" t="s">
        <v>1411</v>
      </c>
      <c r="JP417" t="s">
        <v>1481</v>
      </c>
      <c r="JQ417" t="s">
        <v>1415</v>
      </c>
      <c r="JR417" s="170">
        <v>0</v>
      </c>
      <c r="JS417" s="170">
        <v>1</v>
      </c>
      <c r="JT417" s="170">
        <v>0</v>
      </c>
      <c r="JU417" s="280">
        <v>3</v>
      </c>
      <c r="JV417" s="170">
        <v>0</v>
      </c>
      <c r="JW417" s="170">
        <v>0</v>
      </c>
      <c r="JX417"/>
      <c r="JY417" s="170">
        <v>0</v>
      </c>
      <c r="JZ417" s="170">
        <v>0</v>
      </c>
      <c r="KA417" s="170">
        <v>2</v>
      </c>
      <c r="KB417" s="170">
        <v>0</v>
      </c>
      <c r="KC417" s="170">
        <v>0</v>
      </c>
      <c r="KD417" s="170"/>
      <c r="KE417"/>
    </row>
    <row r="418" spans="1:291" s="4" customFormat="1" x14ac:dyDescent="0.25">
      <c r="A418" s="311"/>
      <c r="B418" s="15" t="s">
        <v>1528</v>
      </c>
      <c r="C418" s="17" t="s">
        <v>562</v>
      </c>
      <c r="D418" s="26" t="s">
        <v>563</v>
      </c>
      <c r="E418" s="88">
        <v>43747</v>
      </c>
      <c r="F418" s="27">
        <v>43853</v>
      </c>
      <c r="G418" s="94">
        <f>DATEDIF(E418, F418, "m")</f>
        <v>3</v>
      </c>
      <c r="H418" s="16">
        <v>1</v>
      </c>
      <c r="I418" s="377">
        <v>0</v>
      </c>
      <c r="J418" s="20">
        <v>43853</v>
      </c>
      <c r="K418" s="100">
        <f>DATEDIF(E418, J418, "m")</f>
        <v>3</v>
      </c>
      <c r="L418" s="121">
        <v>2</v>
      </c>
      <c r="M418" s="4" t="s">
        <v>565</v>
      </c>
      <c r="N418" s="19"/>
      <c r="O418" s="22">
        <v>1</v>
      </c>
      <c r="P418" s="16">
        <v>3</v>
      </c>
      <c r="Q418" s="121">
        <v>1</v>
      </c>
      <c r="R418" s="11"/>
      <c r="S418" s="121">
        <v>10</v>
      </c>
      <c r="T418" s="145"/>
      <c r="U418" s="130"/>
      <c r="V418" s="130"/>
      <c r="W418" s="130"/>
      <c r="X418" s="131"/>
      <c r="Y418" s="129"/>
      <c r="Z418" s="132"/>
      <c r="AA418" s="129"/>
      <c r="AB418" s="133"/>
      <c r="AC418" s="182"/>
      <c r="AD418" s="183"/>
      <c r="AE418" s="184"/>
      <c r="AF418" s="204"/>
      <c r="AG418" s="204"/>
      <c r="AH418" s="204"/>
      <c r="AI418" s="204"/>
      <c r="AJ418" s="204"/>
      <c r="AK418" s="204"/>
      <c r="AL418" s="137"/>
      <c r="AM418" s="155"/>
      <c r="AN418" s="137"/>
      <c r="AO418" s="137"/>
      <c r="AP418" s="137"/>
      <c r="AQ418" s="137"/>
      <c r="AR418" s="155"/>
      <c r="AS418" s="137"/>
      <c r="AT418" s="155"/>
      <c r="AU418" s="155"/>
      <c r="AV418" s="137"/>
      <c r="AW418" s="156"/>
      <c r="AX418" s="156"/>
      <c r="AY418" s="155"/>
      <c r="AZ418" s="137"/>
      <c r="BA418" s="155"/>
      <c r="BB418" s="137"/>
      <c r="BC418" s="160"/>
      <c r="BD418" s="137"/>
      <c r="BE418" s="137"/>
      <c r="BF418" s="137"/>
      <c r="BG418" s="137"/>
      <c r="BH418" s="138"/>
      <c r="BI418" s="156"/>
      <c r="BJ418" s="137"/>
      <c r="BK418" s="155"/>
      <c r="BL418" s="137"/>
      <c r="BM418" s="139"/>
      <c r="BN418" s="137"/>
      <c r="BO418" s="137"/>
      <c r="BP418" s="137"/>
      <c r="BQ418" s="155"/>
      <c r="BR418" s="160"/>
      <c r="BS418" s="138"/>
      <c r="BT418" s="155"/>
      <c r="BU418" s="137"/>
      <c r="BV418" s="137"/>
      <c r="BW418" s="133"/>
      <c r="BX418" s="137"/>
      <c r="BY418" s="155"/>
      <c r="BZ418" s="138"/>
      <c r="CA418" s="133"/>
      <c r="CB418" s="137"/>
      <c r="CC418" s="137"/>
      <c r="CD418" s="186"/>
      <c r="CE418" s="186"/>
      <c r="CF418" s="186"/>
      <c r="CG418" s="186"/>
      <c r="CH418" s="133"/>
      <c r="CI418" s="133"/>
      <c r="CJ418" s="133"/>
      <c r="CK418" s="138"/>
      <c r="CL418" s="133"/>
      <c r="CM418" s="133"/>
      <c r="CN418" s="186"/>
      <c r="CO418" s="133"/>
      <c r="CP418" s="133"/>
      <c r="CQ418" s="133"/>
      <c r="CR418" s="133"/>
      <c r="CS418" s="133"/>
      <c r="CT418" s="133"/>
      <c r="CU418" s="137"/>
      <c r="CV418" s="137"/>
      <c r="CW418" s="137"/>
      <c r="CX418" s="186"/>
      <c r="CY418" s="138"/>
      <c r="CZ418" s="133"/>
      <c r="DA418" s="133"/>
      <c r="DB418" s="186"/>
      <c r="DC418" s="187"/>
      <c r="DD418" s="133"/>
      <c r="DE418" s="137"/>
      <c r="DF418" s="137"/>
      <c r="DG418" s="137"/>
      <c r="DH418" s="137"/>
      <c r="DI418" s="137"/>
      <c r="DJ418" s="186"/>
      <c r="DK418" s="156"/>
      <c r="DL418" s="137"/>
      <c r="DM418" s="137"/>
      <c r="DN418" s="187"/>
      <c r="DO418" s="137"/>
      <c r="DP418" s="137"/>
      <c r="DQ418" s="137"/>
      <c r="DR418" s="133"/>
      <c r="DS418" s="186"/>
      <c r="DT418" s="160"/>
      <c r="DU418" s="160"/>
      <c r="DV418" s="160"/>
      <c r="DW418" s="160"/>
      <c r="DX418" s="186"/>
      <c r="DY418" s="138"/>
      <c r="DZ418" s="138"/>
      <c r="EA418" s="137"/>
      <c r="EB418" s="137"/>
      <c r="EC418" s="137"/>
      <c r="ED418" s="137"/>
      <c r="EE418" s="137"/>
      <c r="EF418" s="186"/>
      <c r="EG418" s="137"/>
      <c r="EH418" s="137"/>
      <c r="EI418" s="137"/>
      <c r="EJ418" s="137"/>
      <c r="EK418" s="137"/>
      <c r="EL418" s="137"/>
      <c r="EM418" s="137"/>
      <c r="EN418" s="137"/>
      <c r="EO418" s="137"/>
      <c r="EP418" s="137"/>
      <c r="EQ418" s="137"/>
      <c r="ER418" s="137"/>
      <c r="ES418" s="137"/>
      <c r="ET418" s="137"/>
      <c r="EU418" s="137"/>
      <c r="EV418" s="137"/>
      <c r="EW418" s="137"/>
      <c r="EX418" s="137"/>
      <c r="EY418" s="137"/>
      <c r="EZ418" s="137"/>
      <c r="FA418" s="137"/>
      <c r="FB418" s="186"/>
      <c r="FC418" s="137"/>
      <c r="FD418" s="137"/>
      <c r="FE418" s="137"/>
      <c r="FF418" s="137"/>
      <c r="FG418" s="137"/>
      <c r="FH418" s="153"/>
      <c r="FI418" s="153"/>
      <c r="FJ418" s="372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 s="5"/>
      <c r="HO418" s="5" t="s">
        <v>566</v>
      </c>
      <c r="HP418" s="121">
        <v>57</v>
      </c>
      <c r="HQ418" s="27">
        <v>43747</v>
      </c>
      <c r="HR418" s="27"/>
      <c r="HS418" s="27">
        <v>43853</v>
      </c>
      <c r="HT418" s="121">
        <v>3</v>
      </c>
      <c r="HU418" s="121">
        <v>1</v>
      </c>
      <c r="HV418" s="121">
        <v>0</v>
      </c>
      <c r="HW418" s="121">
        <v>0</v>
      </c>
      <c r="HX418" s="121">
        <v>0</v>
      </c>
      <c r="HY418" s="121">
        <v>1</v>
      </c>
      <c r="HZ418" s="121">
        <v>0</v>
      </c>
      <c r="IA418" s="121">
        <v>0</v>
      </c>
      <c r="IB418" s="121">
        <v>0</v>
      </c>
      <c r="IC418" s="121">
        <v>0</v>
      </c>
      <c r="ID418" s="121">
        <v>0</v>
      </c>
      <c r="IE418" s="4" t="s">
        <v>69</v>
      </c>
      <c r="IF418" s="121">
        <v>0</v>
      </c>
      <c r="IG418" s="19"/>
      <c r="II418" s="121">
        <v>0</v>
      </c>
      <c r="IJ418" s="4" t="s">
        <v>63</v>
      </c>
      <c r="IN418" s="121">
        <v>0</v>
      </c>
      <c r="IP418" s="294"/>
      <c r="IQ418" s="24"/>
      <c r="IR418" s="24"/>
      <c r="IS418" s="170"/>
      <c r="IT418" s="170"/>
      <c r="IU418" s="170"/>
      <c r="IV418" s="274"/>
      <c r="IW418" s="170"/>
      <c r="IX418" s="170"/>
      <c r="IY418"/>
      <c r="IZ418"/>
      <c r="JA418" s="170"/>
      <c r="JB418" s="170"/>
      <c r="JC418" s="170"/>
      <c r="JD418" s="170"/>
      <c r="JE418" s="170"/>
      <c r="JF418" s="276"/>
      <c r="JG418" s="170"/>
      <c r="JH418" s="170"/>
      <c r="JI418" s="170"/>
      <c r="JJ418"/>
      <c r="JK418"/>
      <c r="JL418"/>
      <c r="JM418" s="279"/>
      <c r="JN418"/>
      <c r="JO418"/>
      <c r="JP418"/>
      <c r="JQ418"/>
      <c r="JR418" s="170"/>
      <c r="JS418" s="170"/>
      <c r="JT418" s="170"/>
      <c r="JU418" s="280"/>
      <c r="JV418" s="170"/>
      <c r="JW418" s="170"/>
      <c r="JX418"/>
      <c r="JY418" s="170"/>
      <c r="JZ418" s="170"/>
      <c r="KA418" s="170"/>
      <c r="KB418" s="170"/>
      <c r="KC418" s="170"/>
      <c r="KD418" s="170"/>
      <c r="KE418"/>
    </row>
    <row r="419" spans="1:291" s="4" customFormat="1" x14ac:dyDescent="0.25">
      <c r="A419" s="311"/>
      <c r="B419" s="15" t="s">
        <v>1528</v>
      </c>
      <c r="C419" s="17" t="s">
        <v>562</v>
      </c>
      <c r="D419" s="26" t="s">
        <v>563</v>
      </c>
      <c r="E419" s="88">
        <v>43747</v>
      </c>
      <c r="F419" s="27">
        <v>43973</v>
      </c>
      <c r="G419" s="94">
        <f>DATEDIF(E419, F419, "m")</f>
        <v>7</v>
      </c>
      <c r="H419" s="16">
        <v>1</v>
      </c>
      <c r="I419" s="377"/>
      <c r="J419" s="20" t="s">
        <v>316</v>
      </c>
      <c r="K419" s="100"/>
      <c r="L419" s="121"/>
      <c r="N419" s="19"/>
      <c r="O419" s="22"/>
      <c r="P419" s="16"/>
      <c r="Q419" s="121"/>
      <c r="R419" s="11"/>
      <c r="S419" s="121"/>
      <c r="T419" s="145"/>
      <c r="U419" s="130"/>
      <c r="V419" s="130"/>
      <c r="W419" s="130"/>
      <c r="X419" s="131"/>
      <c r="Y419" s="129"/>
      <c r="Z419" s="132"/>
      <c r="AA419" s="129"/>
      <c r="AB419" s="133"/>
      <c r="AC419" s="182"/>
      <c r="AD419" s="183"/>
      <c r="AE419" s="184"/>
      <c r="AF419" s="204"/>
      <c r="AG419" s="204"/>
      <c r="AH419" s="204"/>
      <c r="AI419" s="204"/>
      <c r="AJ419" s="204"/>
      <c r="AK419" s="204"/>
      <c r="AL419" s="137"/>
      <c r="AM419" s="155"/>
      <c r="AN419" s="137"/>
      <c r="AO419" s="137"/>
      <c r="AP419" s="137"/>
      <c r="AQ419" s="137"/>
      <c r="AR419" s="155"/>
      <c r="AS419" s="137"/>
      <c r="AT419" s="155"/>
      <c r="AU419" s="155"/>
      <c r="AV419" s="137"/>
      <c r="AW419" s="156"/>
      <c r="AX419" s="156"/>
      <c r="AY419" s="155"/>
      <c r="AZ419" s="137"/>
      <c r="BA419" s="155"/>
      <c r="BB419" s="137"/>
      <c r="BC419" s="160"/>
      <c r="BD419" s="137"/>
      <c r="BE419" s="137"/>
      <c r="BF419" s="137"/>
      <c r="BG419" s="137"/>
      <c r="BH419" s="138"/>
      <c r="BI419" s="156"/>
      <c r="BJ419" s="137"/>
      <c r="BK419" s="155"/>
      <c r="BL419" s="137"/>
      <c r="BM419" s="139"/>
      <c r="BN419" s="137"/>
      <c r="BO419" s="137"/>
      <c r="BP419" s="137"/>
      <c r="BQ419" s="155"/>
      <c r="BR419" s="160"/>
      <c r="BS419" s="138"/>
      <c r="BT419" s="155"/>
      <c r="BU419" s="137"/>
      <c r="BV419" s="137"/>
      <c r="BW419" s="133"/>
      <c r="BX419" s="137"/>
      <c r="BY419" s="155"/>
      <c r="BZ419" s="138"/>
      <c r="CA419" s="133"/>
      <c r="CB419" s="137"/>
      <c r="CC419" s="137"/>
      <c r="CD419" s="186"/>
      <c r="CE419" s="186"/>
      <c r="CF419" s="186"/>
      <c r="CG419" s="186"/>
      <c r="CH419" s="133"/>
      <c r="CI419" s="133"/>
      <c r="CJ419" s="133"/>
      <c r="CK419" s="138"/>
      <c r="CL419" s="133"/>
      <c r="CM419" s="133"/>
      <c r="CN419" s="186"/>
      <c r="CO419" s="133"/>
      <c r="CP419" s="133"/>
      <c r="CQ419" s="133"/>
      <c r="CR419" s="133"/>
      <c r="CS419" s="133"/>
      <c r="CT419" s="133"/>
      <c r="CU419" s="137"/>
      <c r="CV419" s="137"/>
      <c r="CW419" s="137"/>
      <c r="CX419" s="186"/>
      <c r="CY419" s="138"/>
      <c r="CZ419" s="133"/>
      <c r="DA419" s="133"/>
      <c r="DB419" s="186"/>
      <c r="DC419" s="187"/>
      <c r="DD419" s="133"/>
      <c r="DE419" s="137"/>
      <c r="DF419" s="137"/>
      <c r="DG419" s="137"/>
      <c r="DH419" s="137"/>
      <c r="DI419" s="137"/>
      <c r="DJ419" s="186"/>
      <c r="DK419" s="156"/>
      <c r="DL419" s="137"/>
      <c r="DM419" s="137"/>
      <c r="DN419" s="187"/>
      <c r="DO419" s="137"/>
      <c r="DP419" s="137"/>
      <c r="DQ419" s="137"/>
      <c r="DR419" s="133"/>
      <c r="DS419" s="186"/>
      <c r="DT419" s="160"/>
      <c r="DU419" s="160"/>
      <c r="DV419" s="160"/>
      <c r="DW419" s="160"/>
      <c r="DX419" s="186"/>
      <c r="DY419" s="138"/>
      <c r="DZ419" s="138"/>
      <c r="EA419" s="137"/>
      <c r="EB419" s="137"/>
      <c r="EC419" s="137"/>
      <c r="ED419" s="137"/>
      <c r="EE419" s="137"/>
      <c r="EF419" s="186"/>
      <c r="EG419" s="137"/>
      <c r="EH419" s="137"/>
      <c r="EI419" s="137"/>
      <c r="EJ419" s="137"/>
      <c r="EK419" s="137"/>
      <c r="EL419" s="137"/>
      <c r="EM419" s="137"/>
      <c r="EN419" s="137"/>
      <c r="EO419" s="137"/>
      <c r="EP419" s="137"/>
      <c r="EQ419" s="137"/>
      <c r="ER419" s="137"/>
      <c r="ES419" s="137"/>
      <c r="ET419" s="137"/>
      <c r="EU419" s="137"/>
      <c r="EV419" s="137"/>
      <c r="EW419" s="137"/>
      <c r="EX419" s="137"/>
      <c r="EY419" s="137"/>
      <c r="EZ419" s="137"/>
      <c r="FA419" s="137"/>
      <c r="FB419" s="186"/>
      <c r="FC419" s="137"/>
      <c r="FD419" s="137"/>
      <c r="FE419" s="137"/>
      <c r="FF419" s="137"/>
      <c r="FG419" s="137"/>
      <c r="FH419" s="153"/>
      <c r="FI419" s="153"/>
      <c r="FJ419" s="372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 s="5"/>
      <c r="HO419" s="5" t="s">
        <v>566</v>
      </c>
      <c r="HP419" s="121">
        <v>57</v>
      </c>
      <c r="HQ419" s="27">
        <v>43747</v>
      </c>
      <c r="HR419" s="27"/>
      <c r="HS419" s="27">
        <v>43973</v>
      </c>
      <c r="HT419" s="121">
        <v>6</v>
      </c>
      <c r="HU419" s="121">
        <v>1</v>
      </c>
      <c r="HV419" s="121">
        <v>0</v>
      </c>
      <c r="HW419" s="121">
        <v>0</v>
      </c>
      <c r="HX419" s="121">
        <v>1</v>
      </c>
      <c r="HY419" s="121">
        <v>0</v>
      </c>
      <c r="HZ419" s="121">
        <v>0</v>
      </c>
      <c r="IA419" s="121">
        <v>0</v>
      </c>
      <c r="IC419" s="121">
        <v>0</v>
      </c>
      <c r="ID419" s="121">
        <v>0</v>
      </c>
      <c r="IE419" s="4" t="s">
        <v>69</v>
      </c>
      <c r="IF419" s="121">
        <v>0</v>
      </c>
      <c r="IG419" s="19"/>
      <c r="II419" s="121">
        <v>1</v>
      </c>
      <c r="IJ419" s="4" t="s">
        <v>204</v>
      </c>
      <c r="IK419" s="4" t="s">
        <v>80</v>
      </c>
      <c r="IN419" s="121">
        <v>0</v>
      </c>
      <c r="IO419" s="4" t="s">
        <v>207</v>
      </c>
      <c r="IP419" s="294"/>
      <c r="IQ419" s="24"/>
      <c r="IR419" s="24"/>
      <c r="IS419" s="170"/>
      <c r="IT419" s="170"/>
      <c r="IU419" s="170"/>
      <c r="IV419" s="274"/>
      <c r="IW419" s="170"/>
      <c r="IX419" s="170"/>
      <c r="IY419"/>
      <c r="IZ419"/>
      <c r="JA419" s="170"/>
      <c r="JB419" s="170"/>
      <c r="JC419" s="170"/>
      <c r="JD419" s="170"/>
      <c r="JE419" s="170"/>
      <c r="JF419" s="276"/>
      <c r="JG419" s="170"/>
      <c r="JH419" s="170"/>
      <c r="JI419" s="170"/>
      <c r="JJ419"/>
      <c r="JK419"/>
      <c r="JL419"/>
      <c r="JM419" s="279"/>
      <c r="JN419"/>
      <c r="JO419"/>
      <c r="JP419"/>
      <c r="JQ419"/>
      <c r="JR419" s="170"/>
      <c r="JS419" s="170"/>
      <c r="JT419" s="170"/>
      <c r="JU419" s="280"/>
      <c r="JV419" s="170"/>
      <c r="JW419" s="170"/>
      <c r="JX419"/>
      <c r="JY419" s="170"/>
      <c r="JZ419" s="170"/>
      <c r="KA419" s="170"/>
      <c r="KB419" s="170"/>
      <c r="KC419" s="170"/>
      <c r="KD419" s="170"/>
      <c r="KE419"/>
    </row>
    <row r="420" spans="1:291" s="4" customFormat="1" x14ac:dyDescent="0.25">
      <c r="A420" s="311"/>
      <c r="B420" s="15" t="s">
        <v>1528</v>
      </c>
      <c r="C420" s="17" t="s">
        <v>562</v>
      </c>
      <c r="D420" s="26" t="s">
        <v>563</v>
      </c>
      <c r="E420" s="88">
        <v>43747</v>
      </c>
      <c r="F420" s="23"/>
      <c r="G420" s="94"/>
      <c r="H420" s="51"/>
      <c r="I420" s="377">
        <v>0</v>
      </c>
      <c r="J420" s="20">
        <v>44161</v>
      </c>
      <c r="K420" s="100">
        <f>DATEDIF(E420, J420, "m")</f>
        <v>13</v>
      </c>
      <c r="L420" s="121">
        <v>3</v>
      </c>
      <c r="M420" s="4" t="s">
        <v>567</v>
      </c>
      <c r="N420" s="19">
        <v>322</v>
      </c>
      <c r="O420" s="22">
        <v>1</v>
      </c>
      <c r="P420" s="16">
        <v>3</v>
      </c>
      <c r="Q420" s="121"/>
      <c r="R420" s="11"/>
      <c r="S420" s="11"/>
      <c r="T420" s="145">
        <v>13895</v>
      </c>
      <c r="U420" s="130" t="s">
        <v>566</v>
      </c>
      <c r="V420" s="130" t="s">
        <v>566</v>
      </c>
      <c r="W420" s="130" t="s">
        <v>1084</v>
      </c>
      <c r="X420" s="131">
        <v>6251311418</v>
      </c>
      <c r="Y420" s="129">
        <f ca="1">ROUNDDOWN(YEARFRAC(DATE(IF(VALUE(LEFT(X420,2))&lt;VALUE(RIGHT(YEAR(TODAY()),2)),"20","19")&amp;LEFT(X420,2),IF(VALUE(MID(X420,3,1))&gt;4,MID(X420,3,2)-50,MID(X420,3,2)),MID(X420,5,2)),Z420,1),0)</f>
        <v>58</v>
      </c>
      <c r="Z420" s="132">
        <v>44161</v>
      </c>
      <c r="AA420" s="129">
        <v>2</v>
      </c>
      <c r="AB420" s="133">
        <v>11</v>
      </c>
      <c r="AC420" s="134" t="s">
        <v>53</v>
      </c>
      <c r="AD420" s="135" t="s">
        <v>1022</v>
      </c>
      <c r="AE420" s="136" t="s">
        <v>1337</v>
      </c>
      <c r="AF420" s="200">
        <v>26.5</v>
      </c>
      <c r="AG420" s="200">
        <v>9.5</v>
      </c>
      <c r="AH420" s="200">
        <v>62.8</v>
      </c>
      <c r="AI420" s="200">
        <v>0.7</v>
      </c>
      <c r="AJ420" s="200">
        <v>0.5</v>
      </c>
      <c r="AK420" s="200">
        <v>5.88</v>
      </c>
      <c r="AL420" s="137">
        <v>26.8</v>
      </c>
      <c r="AM420" s="137">
        <v>78.900000000000006</v>
      </c>
      <c r="AN420" s="137">
        <v>45.8</v>
      </c>
      <c r="AO420" s="137">
        <v>54.2</v>
      </c>
      <c r="AP420" s="137">
        <f>AN420/AO420</f>
        <v>0.84501845018450172</v>
      </c>
      <c r="AQ420" s="137">
        <v>9.52</v>
      </c>
      <c r="AR420" s="137">
        <v>7.9</v>
      </c>
      <c r="AS420" s="137">
        <v>2.54</v>
      </c>
      <c r="AT420" s="137">
        <v>37.200000000000003</v>
      </c>
      <c r="AU420" s="137">
        <v>10.3</v>
      </c>
      <c r="AV420" s="137">
        <v>12.3</v>
      </c>
      <c r="AW420" s="137">
        <v>17.100000000000001</v>
      </c>
      <c r="AX420" s="137">
        <v>20.5</v>
      </c>
      <c r="AY420" s="137">
        <v>55.4</v>
      </c>
      <c r="AZ420" s="137">
        <v>6.98</v>
      </c>
      <c r="BA420" s="137">
        <v>22.9</v>
      </c>
      <c r="BB420" s="137">
        <v>14.1</v>
      </c>
      <c r="BC420" s="137">
        <v>40.799999999999997</v>
      </c>
      <c r="BD420" s="137">
        <v>2.9000000000000001E-2</v>
      </c>
      <c r="BE420" s="137">
        <v>7.39</v>
      </c>
      <c r="BF420" s="137">
        <f>DL420+DN420</f>
        <v>34.998999999999995</v>
      </c>
      <c r="BG420" s="137">
        <v>21.8</v>
      </c>
      <c r="BH420" s="138">
        <v>3834</v>
      </c>
      <c r="BI420" s="137">
        <v>9.8000000000000007</v>
      </c>
      <c r="BJ420" s="137">
        <v>6.91</v>
      </c>
      <c r="BK420" s="137">
        <v>26.9</v>
      </c>
      <c r="BL420" s="137">
        <v>87.4</v>
      </c>
      <c r="BM420" s="139">
        <v>3.1E-2</v>
      </c>
      <c r="BN420" s="137">
        <v>8.9</v>
      </c>
      <c r="BO420" s="137">
        <v>91.87</v>
      </c>
      <c r="BP420" s="137">
        <v>5.14</v>
      </c>
      <c r="BQ420" s="137">
        <v>2.98</v>
      </c>
      <c r="BR420" s="133">
        <v>2565</v>
      </c>
      <c r="BS420" s="138">
        <f>CY420/9</f>
        <v>1805.1111111111111</v>
      </c>
      <c r="BT420" s="137">
        <v>55.2</v>
      </c>
      <c r="BU420" s="137">
        <v>10.4</v>
      </c>
      <c r="BV420" s="137">
        <v>61.5</v>
      </c>
      <c r="BW420" s="133">
        <v>854</v>
      </c>
      <c r="BX420" s="137">
        <v>54.1</v>
      </c>
      <c r="BY420" s="137">
        <v>33.1</v>
      </c>
      <c r="BZ420" s="133">
        <v>4703</v>
      </c>
      <c r="CA420" s="133">
        <v>11169</v>
      </c>
      <c r="CB420" s="137">
        <v>2.02</v>
      </c>
      <c r="CC420" s="137">
        <v>0.81</v>
      </c>
      <c r="CD420" s="186" t="s">
        <v>1275</v>
      </c>
      <c r="CE420" s="186">
        <f>AL420+BN420+BV420+CC420+CB420</f>
        <v>100.03</v>
      </c>
      <c r="CF420" s="186" t="s">
        <v>1275</v>
      </c>
      <c r="CG420" s="186">
        <f>AM420+BI420+BE420+(DC420*100/AL420)+(CC420*100/AL420)</f>
        <v>99.522835820895537</v>
      </c>
      <c r="CH420" s="137">
        <v>2.57</v>
      </c>
      <c r="CI420" s="137">
        <f>CH420*100/AM420</f>
        <v>3.2572877059569074</v>
      </c>
      <c r="CJ420" s="137">
        <v>36.200000000000003</v>
      </c>
      <c r="CK420" s="138">
        <f>CJ420*BI420*AL420*AK420/1000</f>
        <v>55.904499840000007</v>
      </c>
      <c r="CL420" s="137">
        <v>10.1</v>
      </c>
      <c r="CM420" s="137">
        <v>37.299999999999997</v>
      </c>
      <c r="CN420" s="186" t="s">
        <v>1275</v>
      </c>
      <c r="CO420" s="137">
        <v>2.5</v>
      </c>
      <c r="CP420" s="137">
        <v>0.83</v>
      </c>
      <c r="CQ420" s="137">
        <v>32.200000000000003</v>
      </c>
      <c r="CR420" s="137">
        <v>29.1</v>
      </c>
      <c r="CS420" s="137">
        <v>14.3</v>
      </c>
      <c r="CT420" s="137">
        <v>24.3</v>
      </c>
      <c r="CU420" s="137">
        <v>66.7</v>
      </c>
      <c r="CV420" s="137">
        <v>0.63</v>
      </c>
      <c r="CW420" s="137"/>
      <c r="CX420" s="186" t="s">
        <v>1275</v>
      </c>
      <c r="CY420" s="133">
        <v>16246</v>
      </c>
      <c r="CZ420" s="137">
        <v>0.7</v>
      </c>
      <c r="DA420" s="137">
        <v>9.3800000000000008</v>
      </c>
      <c r="DB420" s="186" t="s">
        <v>1275</v>
      </c>
      <c r="DC420" s="139">
        <v>0.11</v>
      </c>
      <c r="DD420" s="138">
        <v>10225</v>
      </c>
      <c r="DE420" s="137">
        <v>5.1100000000000003</v>
      </c>
      <c r="DF420" s="137">
        <v>15.2</v>
      </c>
      <c r="DG420" s="137">
        <v>6.78</v>
      </c>
      <c r="DH420" s="137">
        <f>DG420-CC420</f>
        <v>5.9700000000000006</v>
      </c>
      <c r="DI420" s="137"/>
      <c r="DJ420" s="186" t="s">
        <v>1275</v>
      </c>
      <c r="DK420" s="137">
        <v>0</v>
      </c>
      <c r="DL420" s="137">
        <v>34.9</v>
      </c>
      <c r="DM420" s="137">
        <v>65</v>
      </c>
      <c r="DN420" s="137">
        <v>9.9000000000000005E-2</v>
      </c>
      <c r="DO420" s="137">
        <v>10.1</v>
      </c>
      <c r="DP420" s="137">
        <v>99.9</v>
      </c>
      <c r="DQ420" s="138">
        <v>2173</v>
      </c>
      <c r="DR420" s="133"/>
      <c r="DS420" s="186" t="s">
        <v>1275</v>
      </c>
      <c r="DT420" s="133">
        <f>DU420*5</f>
        <v>7300</v>
      </c>
      <c r="DU420" s="133">
        <v>1460</v>
      </c>
      <c r="DV420" s="133">
        <v>594</v>
      </c>
      <c r="DW420" s="138">
        <v>112</v>
      </c>
      <c r="DX420" s="186" t="s">
        <v>1275</v>
      </c>
      <c r="DY420" s="138">
        <f>AK420*AN420*AM420*AL420/1000</f>
        <v>569.44869407999988</v>
      </c>
      <c r="DZ420" s="138">
        <f>AK420*AM420*AO420*AL420/1000</f>
        <v>673.88906592000012</v>
      </c>
      <c r="EA420" s="137"/>
      <c r="EB420" s="137"/>
      <c r="EC420" s="137"/>
      <c r="ED420" s="137"/>
      <c r="EE420" s="137"/>
      <c r="EF420" s="186" t="s">
        <v>1275</v>
      </c>
      <c r="EG420" s="137" t="s">
        <v>1023</v>
      </c>
      <c r="EH420" s="137" t="s">
        <v>1023</v>
      </c>
      <c r="EI420" s="137" t="s">
        <v>1023</v>
      </c>
      <c r="EJ420" s="137" t="s">
        <v>1023</v>
      </c>
      <c r="EK420" s="137" t="s">
        <v>1023</v>
      </c>
      <c r="EL420" s="137" t="s">
        <v>1023</v>
      </c>
      <c r="EM420" s="137" t="s">
        <v>1023</v>
      </c>
      <c r="EN420" s="137" t="s">
        <v>1023</v>
      </c>
      <c r="EO420" s="137" t="s">
        <v>1023</v>
      </c>
      <c r="EP420" s="137" t="s">
        <v>1023</v>
      </c>
      <c r="EQ420" s="137" t="s">
        <v>1023</v>
      </c>
      <c r="ER420" s="137" t="s">
        <v>1023</v>
      </c>
      <c r="ES420" s="137" t="s">
        <v>1023</v>
      </c>
      <c r="ET420" s="137" t="s">
        <v>1023</v>
      </c>
      <c r="EU420" s="137" t="s">
        <v>1023</v>
      </c>
      <c r="EV420" s="137" t="s">
        <v>1023</v>
      </c>
      <c r="EW420" s="137" t="s">
        <v>1023</v>
      </c>
      <c r="EX420" s="137" t="s">
        <v>1023</v>
      </c>
      <c r="EY420" s="137" t="s">
        <v>1023</v>
      </c>
      <c r="EZ420" s="137" t="s">
        <v>1023</v>
      </c>
      <c r="FA420" s="137" t="s">
        <v>1023</v>
      </c>
      <c r="FB420" s="186" t="s">
        <v>1275</v>
      </c>
      <c r="FC420" s="137"/>
      <c r="FD420" s="137"/>
      <c r="FE420" s="137"/>
      <c r="FF420" s="137"/>
      <c r="FG420" s="137"/>
      <c r="FH420" s="190"/>
      <c r="FI420" s="190"/>
      <c r="FJ420" s="380" t="s">
        <v>567</v>
      </c>
      <c r="FK420" t="s">
        <v>33</v>
      </c>
      <c r="FL420" t="s">
        <v>1667</v>
      </c>
      <c r="FM420" t="s">
        <v>1659</v>
      </c>
      <c r="FN420" t="s">
        <v>1665</v>
      </c>
      <c r="FO420" t="s">
        <v>1658</v>
      </c>
      <c r="FP420" t="s">
        <v>1659</v>
      </c>
      <c r="FQ420" t="s">
        <v>1659</v>
      </c>
      <c r="FR420" t="s">
        <v>1667</v>
      </c>
      <c r="FS420" t="s">
        <v>1666</v>
      </c>
      <c r="FT420" t="s">
        <v>1659</v>
      </c>
      <c r="FU420" t="s">
        <v>1659</v>
      </c>
      <c r="FV420" t="s">
        <v>33</v>
      </c>
      <c r="FW420" t="s">
        <v>86</v>
      </c>
      <c r="FX420" t="s">
        <v>86</v>
      </c>
      <c r="FY420" t="s">
        <v>1661</v>
      </c>
      <c r="FZ420" t="s">
        <v>1658</v>
      </c>
      <c r="GA420" t="s">
        <v>1663</v>
      </c>
      <c r="GB420" t="s">
        <v>33</v>
      </c>
      <c r="GC420" t="s">
        <v>1660</v>
      </c>
      <c r="GD420" t="s">
        <v>33</v>
      </c>
      <c r="GE420" t="s">
        <v>1660</v>
      </c>
      <c r="GF420" t="s">
        <v>1665</v>
      </c>
      <c r="GG420" t="s">
        <v>33</v>
      </c>
      <c r="GH420" t="s">
        <v>1659</v>
      </c>
      <c r="GI420" t="s">
        <v>86</v>
      </c>
      <c r="GJ420" t="s">
        <v>1660</v>
      </c>
      <c r="GK420" t="s">
        <v>1663</v>
      </c>
      <c r="GL420" t="s">
        <v>1661</v>
      </c>
      <c r="GM420" t="s">
        <v>1659</v>
      </c>
      <c r="GN420" t="s">
        <v>1659</v>
      </c>
      <c r="GO420" t="s">
        <v>1658</v>
      </c>
      <c r="GP420" t="s">
        <v>33</v>
      </c>
      <c r="GQ420" t="s">
        <v>1660</v>
      </c>
      <c r="GR420" t="s">
        <v>33</v>
      </c>
      <c r="GS420" t="s">
        <v>1666</v>
      </c>
      <c r="GT420" t="s">
        <v>1659</v>
      </c>
      <c r="GU420" t="s">
        <v>86</v>
      </c>
      <c r="GV420" t="s">
        <v>1660</v>
      </c>
      <c r="GW420" t="s">
        <v>1662</v>
      </c>
      <c r="GX420" t="s">
        <v>33</v>
      </c>
      <c r="GY420" t="s">
        <v>1662</v>
      </c>
      <c r="GZ420" s="5"/>
      <c r="HO420" s="5"/>
      <c r="HP420" s="17"/>
      <c r="HQ420" s="23"/>
      <c r="HR420" s="23"/>
      <c r="HS420" s="23"/>
      <c r="HT420" s="17"/>
      <c r="HU420" s="17"/>
      <c r="HV420" s="24"/>
      <c r="HW420" s="24"/>
      <c r="HX420" s="24"/>
      <c r="HY420" s="24"/>
      <c r="HZ420" s="24"/>
      <c r="IA420" s="24"/>
      <c r="IB420" s="24"/>
      <c r="IC420" s="24"/>
      <c r="ID420" s="24"/>
      <c r="IE420" s="24"/>
      <c r="IF420" s="24"/>
      <c r="IG420" s="24"/>
      <c r="IH420" s="24"/>
      <c r="II420" s="24"/>
      <c r="IJ420" s="24"/>
      <c r="IK420" s="24"/>
      <c r="IL420" s="24"/>
      <c r="IM420" s="24"/>
      <c r="IN420" s="25"/>
      <c r="IO420" s="25"/>
      <c r="IP420" s="294"/>
      <c r="IQ420" s="24"/>
      <c r="IR420" s="24"/>
      <c r="IS420" s="170"/>
      <c r="IT420" s="170"/>
      <c r="IU420" s="170"/>
      <c r="IV420" s="274"/>
      <c r="IW420" s="170"/>
      <c r="IX420" s="170"/>
      <c r="IY420"/>
      <c r="IZ420"/>
      <c r="JA420" s="170"/>
      <c r="JB420" s="170"/>
      <c r="JC420" s="170"/>
      <c r="JD420" s="170"/>
      <c r="JE420" s="170"/>
      <c r="JF420" s="276"/>
      <c r="JG420" s="170"/>
      <c r="JH420" s="170"/>
      <c r="JI420" s="170"/>
      <c r="JJ420"/>
      <c r="JK420"/>
      <c r="JL420"/>
      <c r="JM420" s="279"/>
      <c r="JN420"/>
      <c r="JO420"/>
      <c r="JP420"/>
      <c r="JQ420"/>
      <c r="JR420" s="170"/>
      <c r="JS420" s="170"/>
      <c r="JT420" s="170"/>
      <c r="JU420" s="280"/>
      <c r="JV420" s="170"/>
      <c r="JW420" s="170"/>
      <c r="JX420"/>
      <c r="JY420" s="170"/>
      <c r="JZ420" s="170"/>
      <c r="KA420" s="170"/>
      <c r="KB420" s="170"/>
      <c r="KC420" s="170"/>
      <c r="KD420" s="170"/>
      <c r="KE420"/>
    </row>
    <row r="421" spans="1:291" s="4" customFormat="1" x14ac:dyDescent="0.25">
      <c r="A421" s="311"/>
      <c r="B421" s="15" t="s">
        <v>1528</v>
      </c>
      <c r="C421" s="17" t="s">
        <v>562</v>
      </c>
      <c r="D421" s="26" t="s">
        <v>563</v>
      </c>
      <c r="E421" s="88">
        <v>43747</v>
      </c>
      <c r="F421" s="27">
        <v>44165</v>
      </c>
      <c r="G421" s="94">
        <f>DATEDIF(E421, F421, "m")</f>
        <v>13</v>
      </c>
      <c r="H421" s="16">
        <v>1</v>
      </c>
      <c r="I421" s="377">
        <v>0</v>
      </c>
      <c r="J421" s="20">
        <v>44165</v>
      </c>
      <c r="K421" s="100">
        <f>DATEDIF(E421, J421, "m")</f>
        <v>13</v>
      </c>
      <c r="L421" s="121">
        <v>4</v>
      </c>
      <c r="M421" s="4" t="s">
        <v>568</v>
      </c>
      <c r="N421" s="19"/>
      <c r="O421" s="22">
        <v>1</v>
      </c>
      <c r="P421" s="16">
        <v>3</v>
      </c>
      <c r="Q421" s="121">
        <v>1</v>
      </c>
      <c r="R421" s="11"/>
      <c r="S421" s="11">
        <v>10</v>
      </c>
      <c r="T421" s="145">
        <v>13914</v>
      </c>
      <c r="U421" s="130" t="s">
        <v>566</v>
      </c>
      <c r="V421" s="130" t="s">
        <v>566</v>
      </c>
      <c r="W421" s="130" t="s">
        <v>1084</v>
      </c>
      <c r="X421" s="131">
        <v>6251311418</v>
      </c>
      <c r="Y421" s="129">
        <f ca="1">ROUNDDOWN(YEARFRAC(DATE(IF(VALUE(LEFT(X421,2))&lt;VALUE(RIGHT(YEAR(TODAY()),2)),"20","19")&amp;LEFT(X421,2),IF(VALUE(MID(X421,3,1))&gt;4,MID(X421,3,2)-50,MID(X421,3,2)),MID(X421,5,2)),Z421,1),0)</f>
        <v>58</v>
      </c>
      <c r="Z421" s="132">
        <v>44165</v>
      </c>
      <c r="AA421" s="129">
        <v>3</v>
      </c>
      <c r="AB421" s="133">
        <v>11</v>
      </c>
      <c r="AC421" s="134" t="s">
        <v>53</v>
      </c>
      <c r="AD421" s="135" t="s">
        <v>1022</v>
      </c>
      <c r="AE421" s="136" t="s">
        <v>1339</v>
      </c>
      <c r="AF421" s="200">
        <v>28.5</v>
      </c>
      <c r="AG421" s="200">
        <v>9</v>
      </c>
      <c r="AH421" s="200">
        <v>61.3</v>
      </c>
      <c r="AI421" s="200">
        <v>0.8</v>
      </c>
      <c r="AJ421" s="200">
        <v>0.4</v>
      </c>
      <c r="AK421" s="200">
        <v>5.13</v>
      </c>
      <c r="AL421" s="137">
        <v>23.2</v>
      </c>
      <c r="AM421" s="137">
        <v>78.2</v>
      </c>
      <c r="AN421" s="137">
        <v>40.700000000000003</v>
      </c>
      <c r="AO421" s="137">
        <v>59.3</v>
      </c>
      <c r="AP421" s="137">
        <f>AN421/AO421</f>
        <v>0.68634064080944357</v>
      </c>
      <c r="AQ421" s="137">
        <v>7.74</v>
      </c>
      <c r="AR421" s="137">
        <v>7.65</v>
      </c>
      <c r="AS421" s="137">
        <v>3.01</v>
      </c>
      <c r="AT421" s="137">
        <v>35.299999999999997</v>
      </c>
      <c r="AU421" s="137">
        <v>14.5</v>
      </c>
      <c r="AV421" s="137">
        <v>7.09</v>
      </c>
      <c r="AW421" s="137">
        <v>20.6</v>
      </c>
      <c r="AX421" s="137">
        <v>19.2</v>
      </c>
      <c r="AY421" s="137">
        <v>50.3</v>
      </c>
      <c r="AZ421" s="137">
        <v>9.83</v>
      </c>
      <c r="BA421" s="137">
        <v>14.8</v>
      </c>
      <c r="BB421" s="137">
        <v>11.4</v>
      </c>
      <c r="BC421" s="137">
        <v>38</v>
      </c>
      <c r="BD421" s="137">
        <v>6.4000000000000001E-2</v>
      </c>
      <c r="BE421" s="137">
        <v>7.93</v>
      </c>
      <c r="BF421" s="137">
        <f>DL421+DN421</f>
        <v>36.299999999999997</v>
      </c>
      <c r="BG421" s="137">
        <v>24.1</v>
      </c>
      <c r="BH421" s="138">
        <v>3989</v>
      </c>
      <c r="BI421" s="137">
        <v>9.19</v>
      </c>
      <c r="BJ421" s="137">
        <v>5.12</v>
      </c>
      <c r="BK421" s="137">
        <v>27.1</v>
      </c>
      <c r="BL421" s="137">
        <v>74.8</v>
      </c>
      <c r="BM421" s="139">
        <v>2.9000000000000001E-2</v>
      </c>
      <c r="BN421" s="137">
        <v>6.9</v>
      </c>
      <c r="BO421" s="137">
        <v>95.64</v>
      </c>
      <c r="BP421" s="137">
        <v>2.4900000000000002</v>
      </c>
      <c r="BQ421" s="137">
        <v>1.9</v>
      </c>
      <c r="BR421" s="138">
        <v>2384</v>
      </c>
      <c r="BS421" s="138">
        <f>CY421/9</f>
        <v>2180.3333333333335</v>
      </c>
      <c r="BT421" s="137">
        <v>61.1</v>
      </c>
      <c r="BU421" s="137">
        <v>8.66</v>
      </c>
      <c r="BV421" s="137">
        <v>66.599999999999994</v>
      </c>
      <c r="BW421" s="138">
        <v>1451</v>
      </c>
      <c r="BX421" s="137">
        <v>57.9</v>
      </c>
      <c r="BY421" s="137">
        <v>27.7</v>
      </c>
      <c r="BZ421" s="133">
        <v>4534</v>
      </c>
      <c r="CA421" s="138">
        <v>10288</v>
      </c>
      <c r="CB421" s="137">
        <v>2.46</v>
      </c>
      <c r="CC421" s="137">
        <v>0.83</v>
      </c>
      <c r="CD421" s="186" t="s">
        <v>1275</v>
      </c>
      <c r="CE421" s="186">
        <f>AL421+BN421+BV421+CC421+CB421</f>
        <v>99.989999999999981</v>
      </c>
      <c r="CF421" s="186" t="s">
        <v>1275</v>
      </c>
      <c r="CG421" s="186">
        <f>AM421+BI421+BE421+(DC421*100/AL421)+(CC421*100/AL421)</f>
        <v>99.272586206896548</v>
      </c>
      <c r="CH421" s="137">
        <v>2.17</v>
      </c>
      <c r="CI421" s="137">
        <f>CH421*100/AM421</f>
        <v>2.7749360613810738</v>
      </c>
      <c r="CJ421" s="137">
        <v>20.3</v>
      </c>
      <c r="CK421" s="138">
        <f>CJ421*BI421*AL421*AK421/1000</f>
        <v>22.203267911999994</v>
      </c>
      <c r="CL421" s="137">
        <v>9.27</v>
      </c>
      <c r="CM421" s="137">
        <v>30</v>
      </c>
      <c r="CN421" s="186" t="s">
        <v>1275</v>
      </c>
      <c r="CO421" s="137">
        <v>1.82</v>
      </c>
      <c r="CP421" s="137">
        <v>0.94</v>
      </c>
      <c r="CQ421" s="137">
        <v>31.8</v>
      </c>
      <c r="CR421" s="137">
        <v>31.7</v>
      </c>
      <c r="CS421" s="137">
        <v>14.6</v>
      </c>
      <c r="CT421" s="137">
        <v>21.8</v>
      </c>
      <c r="CU421" s="137">
        <v>68.8</v>
      </c>
      <c r="CV421" s="137">
        <v>0.99</v>
      </c>
      <c r="CW421" s="137"/>
      <c r="CX421" s="186" t="s">
        <v>1275</v>
      </c>
      <c r="CY421" s="133">
        <v>19623</v>
      </c>
      <c r="CZ421" s="137">
        <v>0.52</v>
      </c>
      <c r="DA421" s="137">
        <v>15</v>
      </c>
      <c r="DB421" s="186" t="s">
        <v>1275</v>
      </c>
      <c r="DC421" s="139">
        <v>8.6999999999999994E-2</v>
      </c>
      <c r="DD421" s="138">
        <v>8543</v>
      </c>
      <c r="DE421" s="137">
        <v>2.5</v>
      </c>
      <c r="DF421" s="137">
        <v>14.1</v>
      </c>
      <c r="DG421" s="137">
        <v>4.88</v>
      </c>
      <c r="DH421" s="137">
        <f>DG421-CC421</f>
        <v>4.05</v>
      </c>
      <c r="DI421" s="137"/>
      <c r="DJ421" s="186" t="s">
        <v>1275</v>
      </c>
      <c r="DK421" s="137">
        <v>0</v>
      </c>
      <c r="DL421" s="137">
        <v>36.299999999999997</v>
      </c>
      <c r="DM421" s="137">
        <v>63.7</v>
      </c>
      <c r="DN421" s="137">
        <v>0</v>
      </c>
      <c r="DO421" s="137">
        <v>15.5</v>
      </c>
      <c r="DP421" s="137">
        <v>99.1</v>
      </c>
      <c r="DQ421" s="138">
        <v>663</v>
      </c>
      <c r="DR421" s="133"/>
      <c r="DS421" s="186" t="s">
        <v>1275</v>
      </c>
      <c r="DT421" s="133">
        <f>DU421*5</f>
        <v>8345</v>
      </c>
      <c r="DU421" s="138">
        <v>1669</v>
      </c>
      <c r="DV421" s="138">
        <v>534</v>
      </c>
      <c r="DW421" s="138">
        <v>97.9</v>
      </c>
      <c r="DX421" s="186" t="s">
        <v>1275</v>
      </c>
      <c r="DY421" s="138">
        <f>AK421*AN421*AM421*AL421/1000</f>
        <v>378.79698384</v>
      </c>
      <c r="DZ421" s="138">
        <f>AK421*AM421*AO421*AL421/1000</f>
        <v>551.90813616000003</v>
      </c>
      <c r="EA421" s="137"/>
      <c r="EB421" s="137"/>
      <c r="EC421" s="137"/>
      <c r="ED421" s="137"/>
      <c r="EE421" s="137"/>
      <c r="EF421" s="186" t="s">
        <v>1275</v>
      </c>
      <c r="EG421" s="137" t="s">
        <v>1023</v>
      </c>
      <c r="EH421" s="137" t="s">
        <v>1023</v>
      </c>
      <c r="EI421" s="137" t="s">
        <v>1023</v>
      </c>
      <c r="EJ421" s="137" t="s">
        <v>1023</v>
      </c>
      <c r="EK421" s="137" t="s">
        <v>1023</v>
      </c>
      <c r="EL421" s="137" t="s">
        <v>1023</v>
      </c>
      <c r="EM421" s="137" t="s">
        <v>1023</v>
      </c>
      <c r="EN421" s="137" t="s">
        <v>1023</v>
      </c>
      <c r="EO421" s="137" t="s">
        <v>1023</v>
      </c>
      <c r="EP421" s="137" t="s">
        <v>1023</v>
      </c>
      <c r="EQ421" s="137" t="s">
        <v>1023</v>
      </c>
      <c r="ER421" s="137" t="s">
        <v>1023</v>
      </c>
      <c r="ES421" s="137" t="s">
        <v>1023</v>
      </c>
      <c r="ET421" s="137" t="s">
        <v>1023</v>
      </c>
      <c r="EU421" s="137" t="s">
        <v>1023</v>
      </c>
      <c r="EV421" s="137" t="s">
        <v>1023</v>
      </c>
      <c r="EW421" s="137" t="s">
        <v>1023</v>
      </c>
      <c r="EX421" s="137" t="s">
        <v>1023</v>
      </c>
      <c r="EY421" s="137" t="s">
        <v>1023</v>
      </c>
      <c r="EZ421" s="137" t="s">
        <v>1023</v>
      </c>
      <c r="FA421" s="137" t="s">
        <v>1023</v>
      </c>
      <c r="FB421" s="186" t="s">
        <v>1275</v>
      </c>
      <c r="FC421" s="137"/>
      <c r="FD421" s="137"/>
      <c r="FE421" s="137"/>
      <c r="FF421" s="137"/>
      <c r="FG421" s="137"/>
      <c r="FH421" s="190"/>
      <c r="FI421" s="190"/>
      <c r="FJ421" s="372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 s="371" t="s">
        <v>568</v>
      </c>
      <c r="HA421" s="369" t="s">
        <v>1751</v>
      </c>
      <c r="HB421" s="358">
        <v>0</v>
      </c>
      <c r="HC421" s="356">
        <v>1.56</v>
      </c>
      <c r="HD421" s="356">
        <v>91.82</v>
      </c>
      <c r="HE421" s="356">
        <v>3</v>
      </c>
      <c r="HF421" s="356">
        <v>5.57</v>
      </c>
      <c r="HG421" s="356">
        <v>558.64</v>
      </c>
      <c r="HH421" s="358">
        <v>0.12999999999999998</v>
      </c>
      <c r="HI421" s="356">
        <v>2.48</v>
      </c>
      <c r="HJ421" s="356">
        <v>5.17</v>
      </c>
      <c r="HK421" s="356">
        <v>2.61</v>
      </c>
      <c r="HL421" s="358">
        <v>1.1299999999999999</v>
      </c>
      <c r="HM421" s="356">
        <v>3.33</v>
      </c>
      <c r="HN421" s="357">
        <v>44.85</v>
      </c>
      <c r="HO421" s="5" t="s">
        <v>566</v>
      </c>
      <c r="HP421" s="121">
        <v>57</v>
      </c>
      <c r="HQ421" s="27">
        <v>43747</v>
      </c>
      <c r="HR421" s="27"/>
      <c r="HS421" s="27">
        <v>44165</v>
      </c>
      <c r="HT421" s="121">
        <v>12</v>
      </c>
      <c r="HU421" s="121">
        <v>1</v>
      </c>
      <c r="HV421" s="121">
        <v>0</v>
      </c>
      <c r="HW421" s="121">
        <v>0</v>
      </c>
      <c r="HX421" s="121">
        <v>0</v>
      </c>
      <c r="HY421" s="121">
        <v>1</v>
      </c>
      <c r="HZ421" s="121">
        <v>0</v>
      </c>
      <c r="IA421" s="121">
        <v>0</v>
      </c>
      <c r="IB421" s="121">
        <v>0</v>
      </c>
      <c r="IC421" s="121">
        <v>0</v>
      </c>
      <c r="ID421" s="121">
        <v>0</v>
      </c>
      <c r="IE421" s="4" t="s">
        <v>69</v>
      </c>
      <c r="IF421" s="121">
        <v>0</v>
      </c>
      <c r="IG421" s="19"/>
      <c r="II421" s="121">
        <v>0</v>
      </c>
      <c r="IJ421" s="4" t="s">
        <v>63</v>
      </c>
      <c r="IN421" s="121">
        <v>0</v>
      </c>
      <c r="IP421" s="294"/>
      <c r="IQ421" s="24"/>
      <c r="IR421" s="24"/>
      <c r="IS421" s="170"/>
      <c r="IT421" s="170"/>
      <c r="IU421" s="170"/>
      <c r="IV421" s="274"/>
      <c r="IW421" s="170"/>
      <c r="IX421" s="170"/>
      <c r="IY421"/>
      <c r="IZ421"/>
      <c r="JA421" s="170"/>
      <c r="JB421" s="170"/>
      <c r="JC421" s="170"/>
      <c r="JD421" s="170"/>
      <c r="JE421" s="170"/>
      <c r="JF421" s="276"/>
      <c r="JG421" s="170"/>
      <c r="JH421" s="170"/>
      <c r="JI421" s="170"/>
      <c r="JJ421"/>
      <c r="JK421"/>
      <c r="JL421"/>
      <c r="JM421" s="279"/>
      <c r="JN421"/>
      <c r="JO421"/>
      <c r="JP421"/>
      <c r="JQ421"/>
      <c r="JR421" s="170"/>
      <c r="JS421" s="170"/>
      <c r="JT421" s="170"/>
      <c r="JU421" s="280"/>
      <c r="JV421" s="170"/>
      <c r="JW421" s="170"/>
      <c r="JX421"/>
      <c r="JY421" s="170"/>
      <c r="JZ421" s="170"/>
      <c r="KA421" s="170"/>
      <c r="KB421" s="170"/>
      <c r="KC421" s="170"/>
      <c r="KD421" s="170"/>
      <c r="KE421"/>
    </row>
    <row r="422" spans="1:291" s="4" customFormat="1" x14ac:dyDescent="0.25">
      <c r="A422" s="311"/>
      <c r="B422" s="15" t="s">
        <v>1528</v>
      </c>
      <c r="C422" s="17" t="s">
        <v>562</v>
      </c>
      <c r="D422" s="26" t="s">
        <v>563</v>
      </c>
      <c r="E422" s="88">
        <v>43747</v>
      </c>
      <c r="F422" s="23"/>
      <c r="G422" s="94"/>
      <c r="H422" s="51"/>
      <c r="I422" s="377">
        <v>0</v>
      </c>
      <c r="J422" s="20">
        <v>44771</v>
      </c>
      <c r="K422" s="100">
        <f>DATEDIF(E422, J422, "m")</f>
        <v>33</v>
      </c>
      <c r="L422" s="121">
        <v>5</v>
      </c>
      <c r="M422" s="4" t="s">
        <v>569</v>
      </c>
      <c r="N422" s="19">
        <v>457</v>
      </c>
      <c r="O422" s="22">
        <v>4</v>
      </c>
      <c r="P422" s="16">
        <v>3</v>
      </c>
      <c r="Q422" s="121"/>
      <c r="R422" s="11"/>
      <c r="S422" s="121"/>
      <c r="T422" s="145">
        <v>17809</v>
      </c>
      <c r="U422" s="130">
        <v>10130</v>
      </c>
      <c r="V422" s="130" t="s">
        <v>566</v>
      </c>
      <c r="W422" s="130" t="s">
        <v>1084</v>
      </c>
      <c r="X422" s="129">
        <v>6251311418</v>
      </c>
      <c r="Y422" s="129">
        <f ca="1">ROUNDDOWN(YEARFRAC(DATE(IF(VALUE(LEFT(X422,2))&lt;VALUE(RIGHT(YEAR(TODAY()),2)),"20","19")&amp;LEFT(X422,2),IF(VALUE(MID(X422,3,1))&gt;4,MID(X422,3,2)-50,MID(X422,3,2)),MID(X422,5,2)),Z422,1),0)</f>
        <v>60</v>
      </c>
      <c r="Z422" s="132">
        <v>44771</v>
      </c>
      <c r="AA422" s="129">
        <v>4</v>
      </c>
      <c r="AB422" s="133">
        <f>DATEDIF(_xlfn.MINIFS(Z:Z,X:X,X422), Z422,  "m")</f>
        <v>30</v>
      </c>
      <c r="AC422" s="134" t="s">
        <v>53</v>
      </c>
      <c r="AD422" s="135" t="s">
        <v>1025</v>
      </c>
      <c r="AE422" s="136" t="s">
        <v>67</v>
      </c>
      <c r="AF422" s="198">
        <v>28.6</v>
      </c>
      <c r="AG422" s="198">
        <v>8.4</v>
      </c>
      <c r="AH422" s="198">
        <v>61.4</v>
      </c>
      <c r="AI422" s="198">
        <v>1.1000000000000001</v>
      </c>
      <c r="AJ422" s="198">
        <v>0.5</v>
      </c>
      <c r="AK422" s="198">
        <v>7.59</v>
      </c>
      <c r="AL422" s="133">
        <v>30.6</v>
      </c>
      <c r="AM422" s="137">
        <v>75.8</v>
      </c>
      <c r="AN422" s="137">
        <v>49.5</v>
      </c>
      <c r="AO422" s="137">
        <v>50.5</v>
      </c>
      <c r="AP422" s="137">
        <f>AN422/AO422</f>
        <v>0.98019801980198018</v>
      </c>
      <c r="AQ422" s="137">
        <v>9.2899999999999991</v>
      </c>
      <c r="AR422" s="137">
        <v>3.98</v>
      </c>
      <c r="AS422" s="137">
        <v>2.2200000000000002</v>
      </c>
      <c r="AT422" s="137">
        <v>21.4</v>
      </c>
      <c r="AU422" s="137">
        <v>10.9</v>
      </c>
      <c r="AV422" s="137">
        <v>12</v>
      </c>
      <c r="AW422" s="137">
        <v>13.9</v>
      </c>
      <c r="AX422" s="137">
        <v>44.5</v>
      </c>
      <c r="AY422" s="137">
        <v>37.5</v>
      </c>
      <c r="AZ422" s="137">
        <v>4.0199999999999996</v>
      </c>
      <c r="BA422" s="137">
        <v>27.7</v>
      </c>
      <c r="BB422" s="137">
        <v>19.100000000000001</v>
      </c>
      <c r="BC422" s="137">
        <v>62.9</v>
      </c>
      <c r="BD422" s="137">
        <v>1.22</v>
      </c>
      <c r="BE422" s="137">
        <v>4.29</v>
      </c>
      <c r="BF422" s="137">
        <f>DL422+DN422</f>
        <v>29.81</v>
      </c>
      <c r="BG422" s="137">
        <v>21.6</v>
      </c>
      <c r="BH422" s="138">
        <v>2355</v>
      </c>
      <c r="BI422" s="137">
        <v>16.2</v>
      </c>
      <c r="BJ422" s="137">
        <v>6.82</v>
      </c>
      <c r="BK422" s="137">
        <v>21</v>
      </c>
      <c r="BL422" s="137">
        <v>82.9</v>
      </c>
      <c r="BM422" s="139">
        <v>4.7E-2</v>
      </c>
      <c r="BN422" s="137">
        <v>8.6999999999999993</v>
      </c>
      <c r="BO422" s="137">
        <v>92.11</v>
      </c>
      <c r="BP422" s="137">
        <v>5.32</v>
      </c>
      <c r="BQ422" s="137">
        <v>2.59</v>
      </c>
      <c r="BR422" s="138">
        <v>3042</v>
      </c>
      <c r="BS422" s="138">
        <f>CY422/9</f>
        <v>3339.8888888888887</v>
      </c>
      <c r="BT422" s="137">
        <v>69.5</v>
      </c>
      <c r="BU422" s="137">
        <v>13</v>
      </c>
      <c r="BV422" s="137">
        <f>100-AL422-BN422-CB422-CC422</f>
        <v>58.820000000000007</v>
      </c>
      <c r="BW422" s="138">
        <v>1365</v>
      </c>
      <c r="BX422" s="137">
        <v>57.8</v>
      </c>
      <c r="BY422" s="137">
        <v>49.4</v>
      </c>
      <c r="BZ422" s="138">
        <v>5560</v>
      </c>
      <c r="CA422" s="138">
        <v>14918</v>
      </c>
      <c r="CB422" s="137">
        <v>1.08</v>
      </c>
      <c r="CC422" s="137">
        <v>0.8</v>
      </c>
      <c r="CD422" s="186" t="s">
        <v>1275</v>
      </c>
      <c r="CE422" s="186">
        <f>AL422+BN422+BV422+CC422+CB422</f>
        <v>100</v>
      </c>
      <c r="CF422" s="186" t="s">
        <v>1275</v>
      </c>
      <c r="CG422" s="186">
        <f>AM422+BI422+BE422+(DC422*100/AL422)+(CC422*100/AL422)</f>
        <v>99.198496732026157</v>
      </c>
      <c r="CH422" s="137">
        <v>4.92</v>
      </c>
      <c r="CI422" s="137">
        <f>CH422*100/AM422</f>
        <v>6.4907651715039583</v>
      </c>
      <c r="CJ422" s="137">
        <v>50</v>
      </c>
      <c r="CK422" s="138">
        <f>CJ422*BI422*AL422*AK422/1000</f>
        <v>188.12573999999998</v>
      </c>
      <c r="CL422" s="137">
        <v>13.6</v>
      </c>
      <c r="CM422" s="137">
        <v>46.9</v>
      </c>
      <c r="CN422" s="186" t="s">
        <v>1275</v>
      </c>
      <c r="CO422" s="137">
        <v>1.65</v>
      </c>
      <c r="CP422" s="137">
        <v>0.99</v>
      </c>
      <c r="CQ422" s="137">
        <v>33.200000000000003</v>
      </c>
      <c r="CR422" s="137">
        <v>20.7</v>
      </c>
      <c r="CS422" s="137">
        <v>16.399999999999999</v>
      </c>
      <c r="CT422" s="137">
        <v>29.7</v>
      </c>
      <c r="CU422" s="137">
        <v>72.400000000000006</v>
      </c>
      <c r="CV422" s="137">
        <v>0.59</v>
      </c>
      <c r="CW422" s="137"/>
      <c r="CX422" s="186" t="s">
        <v>1275</v>
      </c>
      <c r="CY422" s="133">
        <v>30059</v>
      </c>
      <c r="CZ422" s="137">
        <v>1.1200000000000001</v>
      </c>
      <c r="DA422" s="137">
        <v>23.2</v>
      </c>
      <c r="DB422" s="186" t="s">
        <v>1275</v>
      </c>
      <c r="DC422" s="139">
        <v>0.09</v>
      </c>
      <c r="DD422" s="138">
        <v>7269</v>
      </c>
      <c r="DE422" s="137">
        <v>9.73</v>
      </c>
      <c r="DF422" s="137">
        <v>26.6</v>
      </c>
      <c r="DG422" s="137">
        <v>4.37</v>
      </c>
      <c r="DH422" s="137">
        <f>DG422-CC422</f>
        <v>3.5700000000000003</v>
      </c>
      <c r="DI422" s="137">
        <v>30.2</v>
      </c>
      <c r="DJ422" s="186" t="s">
        <v>1275</v>
      </c>
      <c r="DK422" s="137">
        <v>0.62</v>
      </c>
      <c r="DL422" s="137">
        <v>29.5</v>
      </c>
      <c r="DM422" s="137">
        <v>69.599999999999994</v>
      </c>
      <c r="DN422" s="137">
        <v>0.31</v>
      </c>
      <c r="DO422" s="137">
        <v>8.39</v>
      </c>
      <c r="DP422" s="137">
        <v>99.1</v>
      </c>
      <c r="DQ422" s="138">
        <v>1206</v>
      </c>
      <c r="DR422" s="133"/>
      <c r="DS422" s="186" t="s">
        <v>1275</v>
      </c>
      <c r="DT422" s="133">
        <f>DU422*2</f>
        <v>9292</v>
      </c>
      <c r="DU422" s="138">
        <v>4646</v>
      </c>
      <c r="DV422" s="138">
        <v>1664</v>
      </c>
      <c r="DW422" s="138">
        <v>147</v>
      </c>
      <c r="DX422" s="186" t="s">
        <v>1275</v>
      </c>
      <c r="DY422" s="138">
        <f>AK422*AN422*AM422*AL422/1000</f>
        <v>871.44023340000001</v>
      </c>
      <c r="DZ422" s="138">
        <f>AK422*AM422*AO422*AL422/1000</f>
        <v>889.04508659999999</v>
      </c>
      <c r="EA422" s="137"/>
      <c r="EB422" s="137"/>
      <c r="EC422" s="137"/>
      <c r="ED422" s="137"/>
      <c r="EE422" s="137"/>
      <c r="EF422" s="186" t="s">
        <v>1275</v>
      </c>
      <c r="EG422" s="137" t="s">
        <v>1023</v>
      </c>
      <c r="EH422" s="137" t="s">
        <v>1023</v>
      </c>
      <c r="EI422" s="137" t="s">
        <v>1023</v>
      </c>
      <c r="EJ422" s="137" t="s">
        <v>1023</v>
      </c>
      <c r="EK422" s="137" t="s">
        <v>1023</v>
      </c>
      <c r="EL422" s="137" t="s">
        <v>1023</v>
      </c>
      <c r="EM422" s="137" t="s">
        <v>1023</v>
      </c>
      <c r="EN422" s="137" t="s">
        <v>1023</v>
      </c>
      <c r="EO422" s="137" t="s">
        <v>1023</v>
      </c>
      <c r="EP422" s="137" t="s">
        <v>1023</v>
      </c>
      <c r="EQ422" s="137" t="s">
        <v>1023</v>
      </c>
      <c r="ER422" s="137" t="s">
        <v>1023</v>
      </c>
      <c r="ES422" s="137" t="s">
        <v>1023</v>
      </c>
      <c r="ET422" s="137" t="s">
        <v>1023</v>
      </c>
      <c r="EU422" s="137" t="s">
        <v>1023</v>
      </c>
      <c r="EV422" s="137" t="s">
        <v>1023</v>
      </c>
      <c r="EW422" s="137" t="s">
        <v>1023</v>
      </c>
      <c r="EX422" s="137" t="s">
        <v>1023</v>
      </c>
      <c r="EY422" s="137" t="s">
        <v>1023</v>
      </c>
      <c r="EZ422" s="137" t="s">
        <v>1023</v>
      </c>
      <c r="FA422" s="137" t="s">
        <v>1023</v>
      </c>
      <c r="FB422" s="186" t="s">
        <v>1275</v>
      </c>
      <c r="FC422" s="137"/>
      <c r="FD422" s="137"/>
      <c r="FE422" s="137"/>
      <c r="FF422" s="137"/>
      <c r="FG422" s="137"/>
      <c r="FH422" s="190"/>
      <c r="FI422" s="190"/>
      <c r="FJ422" s="37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 s="5"/>
      <c r="HO422" s="5"/>
      <c r="HP422" s="17"/>
      <c r="HQ422" s="23"/>
      <c r="HR422" s="23"/>
      <c r="HS422" s="23"/>
      <c r="HT422" s="17"/>
      <c r="HU422" s="17"/>
      <c r="HV422" s="24"/>
      <c r="HW422" s="24"/>
      <c r="HX422" s="24"/>
      <c r="HY422" s="24"/>
      <c r="HZ422" s="24"/>
      <c r="IA422" s="24"/>
      <c r="IB422" s="24"/>
      <c r="IC422" s="24"/>
      <c r="ID422" s="24"/>
      <c r="IE422" s="24"/>
      <c r="IF422" s="24"/>
      <c r="IG422" s="24"/>
      <c r="IH422" s="24"/>
      <c r="II422" s="24"/>
      <c r="IJ422" s="24"/>
      <c r="IK422" s="24"/>
      <c r="IL422" s="24"/>
      <c r="IM422" s="24"/>
      <c r="IN422" s="25"/>
      <c r="IO422" s="25"/>
      <c r="IP422" s="294"/>
      <c r="IQ422" s="24"/>
      <c r="IR422" s="24"/>
      <c r="IS422" s="170"/>
      <c r="IT422" s="170"/>
      <c r="IU422" s="170"/>
      <c r="IV422" s="274"/>
      <c r="IW422" s="170"/>
      <c r="IX422" s="170"/>
      <c r="IY422"/>
      <c r="IZ422"/>
      <c r="JA422" s="170"/>
      <c r="JB422" s="170"/>
      <c r="JC422" s="170"/>
      <c r="JD422" s="170"/>
      <c r="JE422" s="170"/>
      <c r="JF422" s="276"/>
      <c r="JG422" s="170"/>
      <c r="JH422" s="170"/>
      <c r="JI422" s="170"/>
      <c r="JJ422"/>
      <c r="JK422"/>
      <c r="JL422"/>
      <c r="JM422" s="279"/>
      <c r="JN422"/>
      <c r="JO422"/>
      <c r="JP422"/>
      <c r="JQ422"/>
      <c r="JR422" s="170"/>
      <c r="JS422" s="170"/>
      <c r="JT422" s="170"/>
      <c r="JU422" s="280"/>
      <c r="JV422" s="170"/>
      <c r="JW422" s="170"/>
      <c r="JX422"/>
      <c r="JY422" s="170"/>
      <c r="JZ422" s="170"/>
      <c r="KA422" s="170"/>
      <c r="KB422" s="170"/>
      <c r="KC422" s="170"/>
      <c r="KD422" s="170"/>
      <c r="KE422"/>
    </row>
    <row r="423" spans="1:291" s="4" customFormat="1" x14ac:dyDescent="0.25">
      <c r="A423" s="311"/>
      <c r="B423" s="15" t="s">
        <v>1528</v>
      </c>
      <c r="C423" s="17" t="s">
        <v>562</v>
      </c>
      <c r="D423" s="26" t="s">
        <v>563</v>
      </c>
      <c r="E423" s="88">
        <v>43747</v>
      </c>
      <c r="F423" s="23"/>
      <c r="G423" s="94"/>
      <c r="H423" s="51"/>
      <c r="I423" s="377">
        <v>0</v>
      </c>
      <c r="J423" s="20">
        <v>44838</v>
      </c>
      <c r="K423" s="100">
        <f>DATEDIF(E423, J423, "m")</f>
        <v>35</v>
      </c>
      <c r="L423" s="121">
        <v>6</v>
      </c>
      <c r="M423" s="4" t="s">
        <v>570</v>
      </c>
      <c r="N423" s="19">
        <v>330</v>
      </c>
      <c r="O423" s="22">
        <v>4</v>
      </c>
      <c r="P423" s="16">
        <v>3</v>
      </c>
      <c r="Q423" s="121"/>
      <c r="R423" s="11"/>
      <c r="S423" s="121"/>
      <c r="T423" s="145">
        <v>18094</v>
      </c>
      <c r="U423" s="130"/>
      <c r="V423" s="130" t="s">
        <v>566</v>
      </c>
      <c r="W423" s="130" t="s">
        <v>1084</v>
      </c>
      <c r="X423" s="129">
        <v>6251311418</v>
      </c>
      <c r="Y423" s="129">
        <f ca="1">ROUNDDOWN(YEARFRAC(DATE(IF(VALUE(LEFT(X423,2))&lt;VALUE(RIGHT(YEAR(TODAY()),2)),"20","19")&amp;LEFT(X423,2),IF(VALUE(MID(X423,3,1))&gt;4,MID(X423,3,2)-50,MID(X423,3,2)),MID(X423,5,2)),Z423,1),0)</f>
        <v>60</v>
      </c>
      <c r="Z423" s="132">
        <v>44838</v>
      </c>
      <c r="AA423" s="129">
        <v>5</v>
      </c>
      <c r="AB423" s="133">
        <f>DATEDIF(_xlfn.MINIFS(Z:Z,X:X,X423), Z423,  "m")</f>
        <v>32</v>
      </c>
      <c r="AC423" s="134" t="s">
        <v>53</v>
      </c>
      <c r="AD423" s="135" t="s">
        <v>1025</v>
      </c>
      <c r="AE423" s="136" t="s">
        <v>75</v>
      </c>
      <c r="AF423" s="207">
        <v>27.2</v>
      </c>
      <c r="AG423" s="207">
        <v>9.6999999999999993</v>
      </c>
      <c r="AH423" s="207">
        <v>61.5</v>
      </c>
      <c r="AI423" s="207">
        <v>0.9</v>
      </c>
      <c r="AJ423" s="207">
        <v>0.7</v>
      </c>
      <c r="AK423" s="208">
        <v>7.6</v>
      </c>
      <c r="AL423" s="133">
        <v>29</v>
      </c>
      <c r="AM423" s="137">
        <v>77.7</v>
      </c>
      <c r="AN423" s="137">
        <v>52.4</v>
      </c>
      <c r="AO423" s="137">
        <v>47.6</v>
      </c>
      <c r="AP423" s="137">
        <f>AN423/AO423</f>
        <v>1.1008403361344536</v>
      </c>
      <c r="AQ423" s="137">
        <v>7.32</v>
      </c>
      <c r="AR423" s="137">
        <v>9.19</v>
      </c>
      <c r="AS423" s="137">
        <v>4.03</v>
      </c>
      <c r="AT423" s="137">
        <v>17.899999999999999</v>
      </c>
      <c r="AU423" s="137">
        <v>12.6</v>
      </c>
      <c r="AV423" s="137">
        <v>11.1</v>
      </c>
      <c r="AW423" s="137">
        <v>14.2</v>
      </c>
      <c r="AX423" s="137">
        <v>31</v>
      </c>
      <c r="AY423" s="137">
        <v>48</v>
      </c>
      <c r="AZ423" s="137">
        <v>6.74</v>
      </c>
      <c r="BA423" s="137">
        <v>33.200000000000003</v>
      </c>
      <c r="BB423" s="137">
        <v>24.9</v>
      </c>
      <c r="BC423" s="137">
        <v>46</v>
      </c>
      <c r="BD423" s="137">
        <v>0.33</v>
      </c>
      <c r="BE423" s="137">
        <v>4.2</v>
      </c>
      <c r="BF423" s="137">
        <f>DL423+DN423</f>
        <v>28.89</v>
      </c>
      <c r="BG423" s="137">
        <v>15</v>
      </c>
      <c r="BH423" s="138">
        <v>1747</v>
      </c>
      <c r="BI423" s="137">
        <v>14.7</v>
      </c>
      <c r="BJ423" s="137">
        <v>1.46</v>
      </c>
      <c r="BK423" s="137">
        <v>29.9</v>
      </c>
      <c r="BL423" s="137">
        <v>63</v>
      </c>
      <c r="BM423" s="139">
        <v>7.3999999999999996E-2</v>
      </c>
      <c r="BN423" s="137">
        <v>7.4</v>
      </c>
      <c r="BO423" s="137">
        <v>92.59</v>
      </c>
      <c r="BP423" s="137">
        <v>4.6399999999999997</v>
      </c>
      <c r="BQ423" s="137">
        <v>2.73</v>
      </c>
      <c r="BR423" s="138">
        <v>2660</v>
      </c>
      <c r="BS423" s="138">
        <f>CY423/15</f>
        <v>2932.4666666666667</v>
      </c>
      <c r="BT423" s="137">
        <v>44.8</v>
      </c>
      <c r="BU423" s="137">
        <v>10.8</v>
      </c>
      <c r="BV423" s="137">
        <f>100-AL423-BN423-CB423-CC423</f>
        <v>61.3</v>
      </c>
      <c r="BW423" s="138">
        <v>2124</v>
      </c>
      <c r="BX423" s="137">
        <v>49</v>
      </c>
      <c r="BY423" s="137">
        <v>43.5</v>
      </c>
      <c r="BZ423" s="138">
        <v>3353</v>
      </c>
      <c r="CA423" s="133">
        <v>16800</v>
      </c>
      <c r="CB423" s="137">
        <v>1.7</v>
      </c>
      <c r="CC423" s="137">
        <v>0.6</v>
      </c>
      <c r="CD423" s="186" t="s">
        <v>1275</v>
      </c>
      <c r="CE423" s="186">
        <f>AL423+BN423+BV423+CC423+CB423</f>
        <v>99.999999999999986</v>
      </c>
      <c r="CF423" s="186" t="s">
        <v>1275</v>
      </c>
      <c r="CG423" s="186">
        <f>AM423+BI423+BE423+(DC423*100/AL423)+(CC423*100/AL423)</f>
        <v>98.713793103448282</v>
      </c>
      <c r="CH423" s="137">
        <v>13</v>
      </c>
      <c r="CI423" s="137">
        <f>CH423*100/AM423</f>
        <v>16.73101673101673</v>
      </c>
      <c r="CJ423" s="137">
        <v>21.8</v>
      </c>
      <c r="CK423" s="138">
        <f>CJ423*BI423*AL423*AK423/1000</f>
        <v>70.629383999999988</v>
      </c>
      <c r="CL423" s="137">
        <v>6.47</v>
      </c>
      <c r="CM423" s="137">
        <v>28</v>
      </c>
      <c r="CN423" s="186" t="s">
        <v>1275</v>
      </c>
      <c r="CO423" s="137">
        <v>2.64</v>
      </c>
      <c r="CP423" s="137">
        <v>0.72</v>
      </c>
      <c r="CQ423" s="137">
        <v>34.9</v>
      </c>
      <c r="CR423" s="137">
        <v>23.4</v>
      </c>
      <c r="CS423" s="137">
        <v>17.600000000000001</v>
      </c>
      <c r="CT423" s="137">
        <v>27.6</v>
      </c>
      <c r="CU423" s="137">
        <v>71.3</v>
      </c>
      <c r="CV423" s="137">
        <v>0.16</v>
      </c>
      <c r="CW423" s="137"/>
      <c r="CX423" s="186" t="s">
        <v>1275</v>
      </c>
      <c r="CY423" s="133">
        <v>43987</v>
      </c>
      <c r="CZ423" s="137">
        <v>0.39</v>
      </c>
      <c r="DA423" s="137">
        <v>6.83</v>
      </c>
      <c r="DB423" s="186" t="s">
        <v>1275</v>
      </c>
      <c r="DC423" s="139">
        <v>1.2999999999999999E-2</v>
      </c>
      <c r="DD423" s="138">
        <v>8622</v>
      </c>
      <c r="DE423" s="137">
        <v>0</v>
      </c>
      <c r="DF423" s="137">
        <v>15.8</v>
      </c>
      <c r="DG423" s="137">
        <v>4.53</v>
      </c>
      <c r="DH423" s="137">
        <f>DG423-CC423</f>
        <v>3.93</v>
      </c>
      <c r="DI423" s="137">
        <v>36.299999999999997</v>
      </c>
      <c r="DJ423" s="186" t="s">
        <v>1275</v>
      </c>
      <c r="DK423" s="137">
        <v>0.77</v>
      </c>
      <c r="DL423" s="137">
        <v>28.7</v>
      </c>
      <c r="DM423" s="137">
        <v>70.400000000000006</v>
      </c>
      <c r="DN423" s="137">
        <v>0.19</v>
      </c>
      <c r="DO423" s="137">
        <v>7.85</v>
      </c>
      <c r="DP423" s="137">
        <v>76.5</v>
      </c>
      <c r="DQ423" s="138" t="s">
        <v>1023</v>
      </c>
      <c r="DR423" s="133"/>
      <c r="DS423" s="186" t="s">
        <v>1275</v>
      </c>
      <c r="DT423" s="138">
        <f>DU423*1.5</f>
        <v>9654</v>
      </c>
      <c r="DU423" s="133">
        <v>6436</v>
      </c>
      <c r="DV423" s="133">
        <v>1090</v>
      </c>
      <c r="DW423" s="138">
        <v>133</v>
      </c>
      <c r="DX423" s="186" t="s">
        <v>1275</v>
      </c>
      <c r="DY423" s="138">
        <f>AK423*AN423*AM423*AL423/1000</f>
        <v>897.3541919999999</v>
      </c>
      <c r="DZ423" s="138">
        <f>AK423*AM423*AO423*AL423/1000</f>
        <v>815.15380799999991</v>
      </c>
      <c r="EA423" s="137"/>
      <c r="EB423" s="137"/>
      <c r="EC423" s="137"/>
      <c r="ED423" s="137"/>
      <c r="EE423" s="137"/>
      <c r="EF423" s="186" t="s">
        <v>1275</v>
      </c>
      <c r="EG423" s="137" t="s">
        <v>1023</v>
      </c>
      <c r="EH423" s="137" t="s">
        <v>1023</v>
      </c>
      <c r="EI423" s="137" t="s">
        <v>1023</v>
      </c>
      <c r="EJ423" s="137" t="s">
        <v>1023</v>
      </c>
      <c r="EK423" s="137" t="s">
        <v>1023</v>
      </c>
      <c r="EL423" s="137" t="s">
        <v>1023</v>
      </c>
      <c r="EM423" s="137" t="s">
        <v>1023</v>
      </c>
      <c r="EN423" s="137" t="s">
        <v>1023</v>
      </c>
      <c r="EO423" s="137" t="s">
        <v>1023</v>
      </c>
      <c r="EP423" s="137" t="s">
        <v>1023</v>
      </c>
      <c r="EQ423" s="137" t="s">
        <v>1023</v>
      </c>
      <c r="ER423" s="137" t="s">
        <v>1023</v>
      </c>
      <c r="ES423" s="137" t="s">
        <v>1023</v>
      </c>
      <c r="ET423" s="137" t="s">
        <v>1023</v>
      </c>
      <c r="EU423" s="137" t="s">
        <v>1023</v>
      </c>
      <c r="EV423" s="137" t="s">
        <v>1023</v>
      </c>
      <c r="EW423" s="137" t="s">
        <v>1023</v>
      </c>
      <c r="EX423" s="137" t="s">
        <v>1023</v>
      </c>
      <c r="EY423" s="137" t="s">
        <v>1023</v>
      </c>
      <c r="EZ423" s="137" t="s">
        <v>1023</v>
      </c>
      <c r="FA423" s="137" t="s">
        <v>1023</v>
      </c>
      <c r="FB423" s="186" t="s">
        <v>1275</v>
      </c>
      <c r="FC423" s="137"/>
      <c r="FD423" s="137"/>
      <c r="FE423" s="137"/>
      <c r="FF423" s="137"/>
      <c r="FG423" s="137"/>
      <c r="FH423" s="190"/>
      <c r="FI423" s="190"/>
      <c r="FJ423" s="372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 s="5"/>
      <c r="HO423" s="5"/>
      <c r="HP423" s="17"/>
      <c r="HQ423" s="23"/>
      <c r="HR423" s="23"/>
      <c r="HS423" s="23"/>
      <c r="HT423" s="17"/>
      <c r="HU423" s="17"/>
      <c r="HV423" s="24"/>
      <c r="HW423" s="24"/>
      <c r="HX423" s="24"/>
      <c r="HY423" s="24"/>
      <c r="HZ423" s="24"/>
      <c r="IA423" s="24"/>
      <c r="IB423" s="24"/>
      <c r="IC423" s="24"/>
      <c r="ID423" s="24"/>
      <c r="IE423" s="24"/>
      <c r="IF423" s="24"/>
      <c r="IG423" s="24"/>
      <c r="IH423" s="24"/>
      <c r="II423" s="24"/>
      <c r="IJ423" s="24"/>
      <c r="IK423" s="24"/>
      <c r="IL423" s="24"/>
      <c r="IM423" s="24"/>
      <c r="IN423" s="25"/>
      <c r="IO423" s="25"/>
      <c r="IP423" s="294"/>
      <c r="IQ423" s="24"/>
      <c r="IR423" s="24"/>
      <c r="IS423" s="170"/>
      <c r="IT423" s="170"/>
      <c r="IU423" s="170"/>
      <c r="IV423" s="274"/>
      <c r="IW423" s="170"/>
      <c r="IX423" s="170"/>
      <c r="IY423"/>
      <c r="IZ423"/>
      <c r="JA423" s="170"/>
      <c r="JB423" s="170"/>
      <c r="JC423" s="170"/>
      <c r="JD423" s="170"/>
      <c r="JE423" s="170"/>
      <c r="JF423" s="276"/>
      <c r="JG423" s="170"/>
      <c r="JH423" s="170"/>
      <c r="JI423" s="170"/>
      <c r="JJ423"/>
      <c r="JK423"/>
      <c r="JL423"/>
      <c r="JM423" s="279"/>
      <c r="JN423"/>
      <c r="JO423"/>
      <c r="JP423"/>
      <c r="JQ423"/>
      <c r="JR423" s="170"/>
      <c r="JS423" s="170"/>
      <c r="JT423" s="170"/>
      <c r="JU423" s="280"/>
      <c r="JV423" s="170"/>
      <c r="JW423" s="170"/>
      <c r="JX423"/>
      <c r="JY423" s="170"/>
      <c r="JZ423" s="170"/>
      <c r="KA423" s="170"/>
      <c r="KB423" s="170"/>
      <c r="KC423" s="170"/>
      <c r="KD423" s="170"/>
      <c r="KE423"/>
    </row>
    <row r="424" spans="1:291" s="4" customFormat="1" x14ac:dyDescent="0.25">
      <c r="A424" s="311"/>
      <c r="B424" s="15"/>
      <c r="C424" s="17"/>
      <c r="D424" s="26"/>
      <c r="E424" s="90"/>
      <c r="F424" s="23"/>
      <c r="G424" s="94"/>
      <c r="H424" s="51"/>
      <c r="I424" s="377"/>
      <c r="J424" s="20"/>
      <c r="K424" s="100"/>
      <c r="L424" s="85"/>
      <c r="N424" s="19"/>
      <c r="O424" s="22"/>
      <c r="P424" s="16"/>
      <c r="Q424" s="11"/>
      <c r="R424" s="11"/>
      <c r="S424" s="11"/>
      <c r="T424" s="145"/>
      <c r="U424" s="130"/>
      <c r="V424" s="130"/>
      <c r="W424" s="130"/>
      <c r="X424" s="129"/>
      <c r="Y424" s="129"/>
      <c r="Z424" s="132"/>
      <c r="AA424" s="129"/>
      <c r="AB424" s="133"/>
      <c r="AC424" s="134"/>
      <c r="AD424" s="135"/>
      <c r="AE424" s="136"/>
      <c r="AF424" s="220"/>
      <c r="AG424" s="220"/>
      <c r="AH424" s="220"/>
      <c r="AI424" s="220"/>
      <c r="AJ424" s="220"/>
      <c r="AK424" s="220"/>
      <c r="AL424" s="133"/>
      <c r="AM424" s="137"/>
      <c r="AN424" s="137"/>
      <c r="AO424" s="137"/>
      <c r="AP424" s="137"/>
      <c r="AQ424" s="137"/>
      <c r="AR424" s="137"/>
      <c r="AS424" s="137"/>
      <c r="AT424" s="137"/>
      <c r="AU424" s="137"/>
      <c r="AV424" s="137"/>
      <c r="AW424" s="137"/>
      <c r="AX424" s="137"/>
      <c r="AY424" s="137"/>
      <c r="AZ424" s="137"/>
      <c r="BA424" s="137"/>
      <c r="BB424" s="137"/>
      <c r="BC424" s="137"/>
      <c r="BD424" s="137"/>
      <c r="BE424" s="137"/>
      <c r="BF424" s="137"/>
      <c r="BG424" s="137"/>
      <c r="BH424" s="138"/>
      <c r="BI424" s="137"/>
      <c r="BJ424" s="137"/>
      <c r="BK424" s="137"/>
      <c r="BL424" s="137"/>
      <c r="BM424" s="139"/>
      <c r="BN424" s="137"/>
      <c r="BO424" s="137"/>
      <c r="BP424" s="137"/>
      <c r="BQ424" s="137"/>
      <c r="BR424" s="138"/>
      <c r="BS424" s="138"/>
      <c r="BT424" s="137"/>
      <c r="BU424" s="137"/>
      <c r="BV424" s="137"/>
      <c r="BW424" s="138"/>
      <c r="BX424" s="137"/>
      <c r="BY424" s="137"/>
      <c r="BZ424" s="138"/>
      <c r="CA424" s="133"/>
      <c r="CB424" s="137"/>
      <c r="CC424" s="137"/>
      <c r="CD424" s="186"/>
      <c r="CE424" s="186"/>
      <c r="CF424" s="186"/>
      <c r="CG424" s="186"/>
      <c r="CH424" s="137"/>
      <c r="CI424" s="137"/>
      <c r="CJ424" s="137"/>
      <c r="CK424" s="138"/>
      <c r="CL424" s="137"/>
      <c r="CM424" s="137"/>
      <c r="CN424" s="186"/>
      <c r="CO424" s="137"/>
      <c r="CP424" s="137"/>
      <c r="CQ424" s="137"/>
      <c r="CR424" s="137"/>
      <c r="CS424" s="137"/>
      <c r="CT424" s="137"/>
      <c r="CU424" s="137"/>
      <c r="CV424" s="137"/>
      <c r="CW424" s="137"/>
      <c r="CX424" s="186"/>
      <c r="CY424" s="133"/>
      <c r="CZ424" s="137"/>
      <c r="DA424" s="137"/>
      <c r="DB424" s="186"/>
      <c r="DC424" s="139"/>
      <c r="DD424" s="138"/>
      <c r="DE424" s="137"/>
      <c r="DF424" s="137"/>
      <c r="DG424" s="137"/>
      <c r="DH424" s="137"/>
      <c r="DI424" s="137"/>
      <c r="DJ424" s="186"/>
      <c r="DK424" s="137"/>
      <c r="DL424" s="137"/>
      <c r="DM424" s="137"/>
      <c r="DN424" s="137"/>
      <c r="DO424" s="137"/>
      <c r="DP424" s="137"/>
      <c r="DQ424" s="138"/>
      <c r="DR424" s="133"/>
      <c r="DS424" s="186"/>
      <c r="DT424" s="138"/>
      <c r="DU424" s="133"/>
      <c r="DV424" s="133"/>
      <c r="DW424" s="138"/>
      <c r="DX424" s="186"/>
      <c r="DY424" s="138"/>
      <c r="DZ424" s="138"/>
      <c r="EA424" s="137"/>
      <c r="EB424" s="137"/>
      <c r="EC424" s="137"/>
      <c r="ED424" s="137"/>
      <c r="EE424" s="137"/>
      <c r="EF424" s="186"/>
      <c r="EG424" s="137"/>
      <c r="EH424" s="137"/>
      <c r="EI424" s="137"/>
      <c r="EJ424" s="137"/>
      <c r="EK424" s="137"/>
      <c r="EL424" s="137"/>
      <c r="EM424" s="137"/>
      <c r="EN424" s="137"/>
      <c r="EO424" s="137"/>
      <c r="EP424" s="137"/>
      <c r="EQ424" s="137"/>
      <c r="ER424" s="137"/>
      <c r="ES424" s="137"/>
      <c r="ET424" s="137"/>
      <c r="EU424" s="137"/>
      <c r="EV424" s="137"/>
      <c r="EW424" s="137"/>
      <c r="EX424" s="137"/>
      <c r="EY424" s="137"/>
      <c r="EZ424" s="137"/>
      <c r="FA424" s="137"/>
      <c r="FB424" s="186"/>
      <c r="FC424" s="137"/>
      <c r="FD424" s="137"/>
      <c r="FE424" s="137"/>
      <c r="FF424" s="137"/>
      <c r="FG424" s="137"/>
      <c r="FH424" s="190"/>
      <c r="FI424" s="190"/>
      <c r="FJ424" s="372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 s="5"/>
      <c r="HO424" s="5"/>
      <c r="HP424" s="17"/>
      <c r="HQ424" s="23"/>
      <c r="HR424" s="23"/>
      <c r="HS424" s="23"/>
      <c r="HT424" s="17"/>
      <c r="HU424" s="17"/>
      <c r="HV424" s="24"/>
      <c r="HW424" s="24"/>
      <c r="HX424" s="24"/>
      <c r="HY424" s="24"/>
      <c r="HZ424" s="24"/>
      <c r="IA424" s="24"/>
      <c r="IB424" s="24"/>
      <c r="IC424" s="24"/>
      <c r="ID424" s="24"/>
      <c r="IE424" s="24"/>
      <c r="IF424" s="24"/>
      <c r="IG424" s="24"/>
      <c r="IH424" s="24"/>
      <c r="II424" s="24"/>
      <c r="IJ424" s="24"/>
      <c r="IK424" s="24"/>
      <c r="IL424" s="24"/>
      <c r="IM424" s="24"/>
      <c r="IN424" s="25"/>
      <c r="IO424" s="25"/>
      <c r="IP424" s="294"/>
      <c r="IQ424" s="24"/>
      <c r="IR424" s="24"/>
      <c r="IS424" s="170"/>
      <c r="IT424" s="170"/>
      <c r="IU424" s="170"/>
      <c r="IV424" s="274"/>
      <c r="IW424" s="170"/>
      <c r="IX424" s="170"/>
      <c r="IY424"/>
      <c r="IZ424"/>
      <c r="JA424" s="170"/>
      <c r="JB424" s="170"/>
      <c r="JC424" s="170"/>
      <c r="JD424" s="170"/>
      <c r="JE424" s="170"/>
      <c r="JF424" s="276"/>
      <c r="JG424" s="170"/>
      <c r="JH424" s="170"/>
      <c r="JI424" s="170"/>
      <c r="JJ424"/>
      <c r="JK424"/>
      <c r="JL424"/>
      <c r="JM424" s="279"/>
      <c r="JN424"/>
      <c r="JO424"/>
      <c r="JP424"/>
      <c r="JQ424"/>
      <c r="JR424" s="170"/>
      <c r="JS424" s="170"/>
      <c r="JT424" s="170"/>
      <c r="JU424" s="280"/>
      <c r="JV424" s="170"/>
      <c r="JW424" s="170"/>
      <c r="JX424"/>
      <c r="JY424" s="170"/>
      <c r="JZ424" s="170"/>
      <c r="KA424" s="170"/>
      <c r="KB424" s="170"/>
      <c r="KC424" s="170"/>
      <c r="KD424" s="170"/>
      <c r="KE424"/>
    </row>
    <row r="425" spans="1:291" s="4" customFormat="1" x14ac:dyDescent="0.25">
      <c r="A425" s="311"/>
      <c r="B425" s="35" t="s">
        <v>1587</v>
      </c>
      <c r="C425" s="17" t="s">
        <v>571</v>
      </c>
      <c r="D425" s="26"/>
      <c r="E425" s="88">
        <v>42682</v>
      </c>
      <c r="F425" s="23"/>
      <c r="G425" s="94"/>
      <c r="H425" s="51"/>
      <c r="I425" s="377"/>
      <c r="J425" s="348" t="s">
        <v>153</v>
      </c>
      <c r="K425" s="100"/>
      <c r="L425" s="85"/>
      <c r="N425" s="19"/>
      <c r="O425" s="22"/>
      <c r="P425" s="16"/>
      <c r="Q425" s="11"/>
      <c r="R425" s="11"/>
      <c r="S425" s="11"/>
      <c r="T425" s="145"/>
      <c r="U425" s="130"/>
      <c r="V425" s="130"/>
      <c r="W425" s="130"/>
      <c r="X425" s="129"/>
      <c r="Y425" s="129"/>
      <c r="Z425" s="132"/>
      <c r="AA425" s="129"/>
      <c r="AB425" s="133"/>
      <c r="AC425" s="134"/>
      <c r="AD425" s="135"/>
      <c r="AE425" s="136"/>
      <c r="AF425" s="220"/>
      <c r="AG425" s="220"/>
      <c r="AH425" s="220"/>
      <c r="AI425" s="220"/>
      <c r="AJ425" s="220"/>
      <c r="AK425" s="220"/>
      <c r="AL425" s="133"/>
      <c r="AM425" s="137"/>
      <c r="AN425" s="137"/>
      <c r="AO425" s="137"/>
      <c r="AP425" s="137"/>
      <c r="AQ425" s="137"/>
      <c r="AR425" s="137"/>
      <c r="AS425" s="137"/>
      <c r="AT425" s="137"/>
      <c r="AU425" s="137"/>
      <c r="AV425" s="137"/>
      <c r="AW425" s="137"/>
      <c r="AX425" s="137"/>
      <c r="AY425" s="137"/>
      <c r="AZ425" s="137"/>
      <c r="BA425" s="137"/>
      <c r="BB425" s="137"/>
      <c r="BC425" s="137"/>
      <c r="BD425" s="137"/>
      <c r="BE425" s="137"/>
      <c r="BF425" s="137"/>
      <c r="BG425" s="137"/>
      <c r="BH425" s="138"/>
      <c r="BI425" s="137"/>
      <c r="BJ425" s="137"/>
      <c r="BK425" s="137"/>
      <c r="BL425" s="137"/>
      <c r="BM425" s="139"/>
      <c r="BN425" s="137"/>
      <c r="BO425" s="137"/>
      <c r="BP425" s="137"/>
      <c r="BQ425" s="137"/>
      <c r="BR425" s="138"/>
      <c r="BS425" s="138"/>
      <c r="BT425" s="137"/>
      <c r="BU425" s="137"/>
      <c r="BV425" s="137"/>
      <c r="BW425" s="138"/>
      <c r="BX425" s="137"/>
      <c r="BY425" s="137"/>
      <c r="BZ425" s="138"/>
      <c r="CA425" s="133"/>
      <c r="CB425" s="137"/>
      <c r="CC425" s="137"/>
      <c r="CD425" s="186"/>
      <c r="CE425" s="186"/>
      <c r="CF425" s="186"/>
      <c r="CG425" s="186"/>
      <c r="CH425" s="137"/>
      <c r="CI425" s="137"/>
      <c r="CJ425" s="137"/>
      <c r="CK425" s="138"/>
      <c r="CL425" s="137"/>
      <c r="CM425" s="137"/>
      <c r="CN425" s="186"/>
      <c r="CO425" s="137"/>
      <c r="CP425" s="137"/>
      <c r="CQ425" s="137"/>
      <c r="CR425" s="137"/>
      <c r="CS425" s="137"/>
      <c r="CT425" s="137"/>
      <c r="CU425" s="137"/>
      <c r="CV425" s="137"/>
      <c r="CW425" s="137"/>
      <c r="CX425" s="186"/>
      <c r="CY425" s="133"/>
      <c r="CZ425" s="137"/>
      <c r="DA425" s="137"/>
      <c r="DB425" s="186"/>
      <c r="DC425" s="139"/>
      <c r="DD425" s="138"/>
      <c r="DE425" s="137"/>
      <c r="DF425" s="137"/>
      <c r="DG425" s="137"/>
      <c r="DH425" s="137"/>
      <c r="DI425" s="137"/>
      <c r="DJ425" s="186"/>
      <c r="DK425" s="137"/>
      <c r="DL425" s="137"/>
      <c r="DM425" s="137"/>
      <c r="DN425" s="137"/>
      <c r="DO425" s="137"/>
      <c r="DP425" s="137"/>
      <c r="DQ425" s="138"/>
      <c r="DR425" s="133"/>
      <c r="DS425" s="186"/>
      <c r="DT425" s="138"/>
      <c r="DU425" s="133"/>
      <c r="DV425" s="133"/>
      <c r="DW425" s="138"/>
      <c r="DX425" s="186"/>
      <c r="DY425" s="138"/>
      <c r="DZ425" s="138"/>
      <c r="EA425" s="137"/>
      <c r="EB425" s="137"/>
      <c r="EC425" s="137"/>
      <c r="ED425" s="137"/>
      <c r="EE425" s="137"/>
      <c r="EF425" s="186"/>
      <c r="EG425" s="137"/>
      <c r="EH425" s="137"/>
      <c r="EI425" s="137"/>
      <c r="EJ425" s="137"/>
      <c r="EK425" s="137"/>
      <c r="EL425" s="137"/>
      <c r="EM425" s="137"/>
      <c r="EN425" s="137"/>
      <c r="EO425" s="137"/>
      <c r="EP425" s="137"/>
      <c r="EQ425" s="137"/>
      <c r="ER425" s="137"/>
      <c r="ES425" s="137"/>
      <c r="ET425" s="137"/>
      <c r="EU425" s="137"/>
      <c r="EV425" s="137"/>
      <c r="EW425" s="137"/>
      <c r="EX425" s="137"/>
      <c r="EY425" s="137"/>
      <c r="EZ425" s="137"/>
      <c r="FA425" s="137"/>
      <c r="FB425" s="186"/>
      <c r="FC425" s="137"/>
      <c r="FD425" s="137"/>
      <c r="FE425" s="137"/>
      <c r="FF425" s="137"/>
      <c r="FG425" s="137"/>
      <c r="FH425" s="190"/>
      <c r="FI425" s="190"/>
      <c r="FJ425" s="372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 s="5"/>
      <c r="HO425" s="5"/>
      <c r="HP425" s="17"/>
      <c r="HQ425" s="23"/>
      <c r="HR425" s="23"/>
      <c r="HS425" s="23"/>
      <c r="HT425" s="17"/>
      <c r="HU425" s="17"/>
      <c r="HV425" s="24"/>
      <c r="HW425" s="24"/>
      <c r="HX425" s="24"/>
      <c r="HY425" s="24"/>
      <c r="HZ425" s="24"/>
      <c r="IA425" s="24"/>
      <c r="IB425" s="24"/>
      <c r="IC425" s="24"/>
      <c r="ID425" s="24"/>
      <c r="IE425" s="24"/>
      <c r="IF425" s="24"/>
      <c r="IG425" s="24"/>
      <c r="IH425" s="24"/>
      <c r="II425" s="24"/>
      <c r="IJ425" s="24"/>
      <c r="IK425" s="24"/>
      <c r="IL425" s="24"/>
      <c r="IM425" s="24"/>
      <c r="IN425" s="25"/>
      <c r="IO425" s="25"/>
      <c r="IP425" s="294" t="s">
        <v>1587</v>
      </c>
      <c r="IQ425" s="289" t="s">
        <v>1588</v>
      </c>
      <c r="IR425" s="289" t="s">
        <v>1589</v>
      </c>
      <c r="IS425" s="170" t="s">
        <v>55</v>
      </c>
      <c r="IT425" s="170">
        <v>1</v>
      </c>
      <c r="IU425" s="170"/>
      <c r="IV425" s="274">
        <v>42682</v>
      </c>
      <c r="IW425" s="170">
        <v>1950</v>
      </c>
      <c r="IX425" s="170">
        <v>2016</v>
      </c>
      <c r="IY425" s="285">
        <v>44720</v>
      </c>
      <c r="IZ425" s="281"/>
      <c r="JA425" s="170">
        <f>+IX425-IW425</f>
        <v>66</v>
      </c>
      <c r="JB425" s="170"/>
      <c r="JC425" s="170" t="s">
        <v>31</v>
      </c>
      <c r="JD425" s="170">
        <v>1</v>
      </c>
      <c r="JE425" s="170"/>
      <c r="JF425" t="s">
        <v>323</v>
      </c>
      <c r="JG425" s="170"/>
      <c r="JH425" s="170"/>
      <c r="JI425" s="170">
        <v>1</v>
      </c>
      <c r="JJ425" s="170"/>
      <c r="JK425"/>
      <c r="JL425" t="s">
        <v>1437</v>
      </c>
      <c r="JM425" s="279">
        <v>44228</v>
      </c>
      <c r="JN425" t="s">
        <v>1409</v>
      </c>
      <c r="JO425" t="s">
        <v>1411</v>
      </c>
      <c r="JP425" t="s">
        <v>1495</v>
      </c>
      <c r="JQ425" t="s">
        <v>1415</v>
      </c>
      <c r="JR425" s="170">
        <v>0</v>
      </c>
      <c r="JS425" s="170">
        <v>1</v>
      </c>
      <c r="JT425" s="170">
        <v>0</v>
      </c>
      <c r="JU425" s="170">
        <v>1</v>
      </c>
      <c r="JV425" s="170">
        <v>0</v>
      </c>
      <c r="JW425" s="170">
        <v>1</v>
      </c>
      <c r="JX425" t="s">
        <v>1552</v>
      </c>
      <c r="JY425" s="170">
        <v>0</v>
      </c>
      <c r="JZ425" s="170">
        <v>0</v>
      </c>
      <c r="KA425" s="170">
        <v>1</v>
      </c>
      <c r="KB425" s="170">
        <v>0</v>
      </c>
      <c r="KC425" s="170">
        <v>0</v>
      </c>
      <c r="KD425" s="274">
        <v>44720</v>
      </c>
      <c r="KE425" t="s">
        <v>1590</v>
      </c>
    </row>
    <row r="426" spans="1:291" s="4" customFormat="1" x14ac:dyDescent="0.25">
      <c r="A426" s="311"/>
      <c r="B426" s="15"/>
      <c r="C426" s="17"/>
      <c r="D426" s="26"/>
      <c r="E426" s="90"/>
      <c r="F426" s="23"/>
      <c r="G426" s="94"/>
      <c r="H426" s="51"/>
      <c r="I426" s="377"/>
      <c r="J426" s="20"/>
      <c r="K426" s="100"/>
      <c r="L426" s="85"/>
      <c r="N426" s="19"/>
      <c r="O426" s="22"/>
      <c r="P426" s="16"/>
      <c r="Q426" s="11"/>
      <c r="R426" s="11"/>
      <c r="S426" s="11"/>
      <c r="T426" s="145"/>
      <c r="U426" s="130"/>
      <c r="V426" s="130"/>
      <c r="W426" s="130"/>
      <c r="X426" s="129"/>
      <c r="Y426" s="129"/>
      <c r="Z426" s="132"/>
      <c r="AA426" s="129"/>
      <c r="AB426" s="133"/>
      <c r="AC426" s="134"/>
      <c r="AD426" s="135"/>
      <c r="AE426" s="136"/>
      <c r="AF426" s="220"/>
      <c r="AG426" s="220"/>
      <c r="AH426" s="220"/>
      <c r="AI426" s="220"/>
      <c r="AJ426" s="220"/>
      <c r="AK426" s="220"/>
      <c r="AL426" s="133"/>
      <c r="AM426" s="137"/>
      <c r="AN426" s="137"/>
      <c r="AO426" s="137"/>
      <c r="AP426" s="137"/>
      <c r="AQ426" s="137"/>
      <c r="AR426" s="137"/>
      <c r="AS426" s="137"/>
      <c r="AT426" s="137"/>
      <c r="AU426" s="137"/>
      <c r="AV426" s="137"/>
      <c r="AW426" s="137"/>
      <c r="AX426" s="137"/>
      <c r="AY426" s="137"/>
      <c r="AZ426" s="137"/>
      <c r="BA426" s="137"/>
      <c r="BB426" s="137"/>
      <c r="BC426" s="137"/>
      <c r="BD426" s="137"/>
      <c r="BE426" s="137"/>
      <c r="BF426" s="137"/>
      <c r="BG426" s="137"/>
      <c r="BH426" s="138"/>
      <c r="BI426" s="137"/>
      <c r="BJ426" s="137"/>
      <c r="BK426" s="137"/>
      <c r="BL426" s="137"/>
      <c r="BM426" s="139"/>
      <c r="BN426" s="137"/>
      <c r="BO426" s="137"/>
      <c r="BP426" s="137"/>
      <c r="BQ426" s="137"/>
      <c r="BR426" s="138"/>
      <c r="BS426" s="138"/>
      <c r="BT426" s="137"/>
      <c r="BU426" s="137"/>
      <c r="BV426" s="137"/>
      <c r="BW426" s="138"/>
      <c r="BX426" s="137"/>
      <c r="BY426" s="137"/>
      <c r="BZ426" s="138"/>
      <c r="CA426" s="133"/>
      <c r="CB426" s="137"/>
      <c r="CC426" s="137"/>
      <c r="CD426" s="186"/>
      <c r="CE426" s="186"/>
      <c r="CF426" s="186"/>
      <c r="CG426" s="186"/>
      <c r="CH426" s="137"/>
      <c r="CI426" s="137"/>
      <c r="CJ426" s="137"/>
      <c r="CK426" s="138"/>
      <c r="CL426" s="137"/>
      <c r="CM426" s="137"/>
      <c r="CN426" s="186"/>
      <c r="CO426" s="137"/>
      <c r="CP426" s="137"/>
      <c r="CQ426" s="137"/>
      <c r="CR426" s="137"/>
      <c r="CS426" s="137"/>
      <c r="CT426" s="137"/>
      <c r="CU426" s="137"/>
      <c r="CV426" s="137"/>
      <c r="CW426" s="137"/>
      <c r="CX426" s="186"/>
      <c r="CY426" s="133"/>
      <c r="CZ426" s="137"/>
      <c r="DA426" s="137"/>
      <c r="DB426" s="186"/>
      <c r="DC426" s="139"/>
      <c r="DD426" s="138"/>
      <c r="DE426" s="137"/>
      <c r="DF426" s="137"/>
      <c r="DG426" s="137"/>
      <c r="DH426" s="137"/>
      <c r="DI426" s="137"/>
      <c r="DJ426" s="186"/>
      <c r="DK426" s="137"/>
      <c r="DL426" s="137"/>
      <c r="DM426" s="137"/>
      <c r="DN426" s="137"/>
      <c r="DO426" s="137"/>
      <c r="DP426" s="137"/>
      <c r="DQ426" s="138"/>
      <c r="DR426" s="133"/>
      <c r="DS426" s="186"/>
      <c r="DT426" s="138"/>
      <c r="DU426" s="133"/>
      <c r="DV426" s="133"/>
      <c r="DW426" s="138"/>
      <c r="DX426" s="186"/>
      <c r="DY426" s="138"/>
      <c r="DZ426" s="138"/>
      <c r="EA426" s="137"/>
      <c r="EB426" s="137"/>
      <c r="EC426" s="137"/>
      <c r="ED426" s="137"/>
      <c r="EE426" s="137"/>
      <c r="EF426" s="186"/>
      <c r="EG426" s="137"/>
      <c r="EH426" s="137"/>
      <c r="EI426" s="137"/>
      <c r="EJ426" s="137"/>
      <c r="EK426" s="137"/>
      <c r="EL426" s="137"/>
      <c r="EM426" s="137"/>
      <c r="EN426" s="137"/>
      <c r="EO426" s="137"/>
      <c r="EP426" s="137"/>
      <c r="EQ426" s="137"/>
      <c r="ER426" s="137"/>
      <c r="ES426" s="137"/>
      <c r="ET426" s="137"/>
      <c r="EU426" s="137"/>
      <c r="EV426" s="137"/>
      <c r="EW426" s="137"/>
      <c r="EX426" s="137"/>
      <c r="EY426" s="137"/>
      <c r="EZ426" s="137"/>
      <c r="FA426" s="137"/>
      <c r="FB426" s="186"/>
      <c r="FC426" s="137"/>
      <c r="FD426" s="137"/>
      <c r="FE426" s="137"/>
      <c r="FF426" s="137"/>
      <c r="FG426" s="137"/>
      <c r="FH426" s="190"/>
      <c r="FI426" s="190"/>
      <c r="FJ426" s="372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 s="5"/>
      <c r="HO426" s="5"/>
      <c r="HP426" s="17"/>
      <c r="HQ426" s="23"/>
      <c r="HR426" s="23"/>
      <c r="HS426" s="23"/>
      <c r="HT426" s="17"/>
      <c r="HU426" s="17"/>
      <c r="HV426" s="24"/>
      <c r="HW426" s="24"/>
      <c r="HX426" s="24"/>
      <c r="HY426" s="24"/>
      <c r="HZ426" s="24"/>
      <c r="IA426" s="24"/>
      <c r="IB426" s="24"/>
      <c r="IC426" s="24"/>
      <c r="ID426" s="24"/>
      <c r="IE426" s="24"/>
      <c r="IF426" s="24"/>
      <c r="IG426" s="24"/>
      <c r="IH426" s="24"/>
      <c r="II426" s="24"/>
      <c r="IJ426" s="24"/>
      <c r="IK426" s="24"/>
      <c r="IL426" s="24"/>
      <c r="IM426" s="24"/>
      <c r="IN426" s="25"/>
      <c r="IO426" s="25"/>
      <c r="IP426" s="294"/>
      <c r="IQ426" s="24"/>
      <c r="IR426" s="24"/>
      <c r="IS426" s="170"/>
      <c r="IT426" s="170"/>
      <c r="IU426" s="170"/>
      <c r="IV426" s="274"/>
      <c r="IW426" s="170"/>
      <c r="IX426" s="170"/>
      <c r="IY426"/>
      <c r="IZ426"/>
      <c r="JA426" s="170"/>
      <c r="JB426" s="170"/>
      <c r="JC426" s="170"/>
      <c r="JD426" s="170"/>
      <c r="JE426" s="170"/>
      <c r="JF426" s="276"/>
      <c r="JG426" s="170"/>
      <c r="JH426" s="170"/>
      <c r="JI426" s="170"/>
      <c r="JJ426"/>
      <c r="JK426"/>
      <c r="JL426"/>
      <c r="JM426" s="279"/>
      <c r="JN426"/>
      <c r="JO426"/>
      <c r="JP426"/>
      <c r="JQ426"/>
      <c r="JR426" s="170"/>
      <c r="JS426" s="170"/>
      <c r="JT426" s="170"/>
      <c r="JU426" s="280"/>
      <c r="JV426" s="170"/>
      <c r="JW426" s="170"/>
      <c r="JX426"/>
      <c r="JY426" s="170"/>
      <c r="JZ426" s="170"/>
      <c r="KA426" s="170"/>
      <c r="KB426" s="170"/>
      <c r="KC426" s="170"/>
      <c r="KD426" s="170"/>
      <c r="KE426"/>
    </row>
    <row r="427" spans="1:291" s="4" customFormat="1" x14ac:dyDescent="0.25">
      <c r="A427" s="311"/>
      <c r="B427" s="15" t="s">
        <v>1529</v>
      </c>
      <c r="C427" s="17" t="s">
        <v>572</v>
      </c>
      <c r="D427" s="26" t="s">
        <v>575</v>
      </c>
      <c r="E427" s="88">
        <v>44774</v>
      </c>
      <c r="F427" s="27">
        <v>44858</v>
      </c>
      <c r="G427" s="94">
        <f>DATEDIF(E427, F427, "m")</f>
        <v>2</v>
      </c>
      <c r="H427" s="16">
        <v>1</v>
      </c>
      <c r="I427" s="377"/>
      <c r="J427" s="20" t="s">
        <v>316</v>
      </c>
      <c r="K427" s="100"/>
      <c r="L427" s="121"/>
      <c r="N427" s="19"/>
      <c r="O427" s="22"/>
      <c r="P427" s="16"/>
      <c r="Q427" s="11"/>
      <c r="R427" s="11"/>
      <c r="S427" s="11"/>
      <c r="T427" s="145"/>
      <c r="U427" s="130"/>
      <c r="V427" s="130"/>
      <c r="W427" s="130"/>
      <c r="X427" s="129"/>
      <c r="Y427" s="129"/>
      <c r="Z427" s="132"/>
      <c r="AA427" s="129"/>
      <c r="AB427" s="133"/>
      <c r="AC427" s="134"/>
      <c r="AD427" s="135"/>
      <c r="AE427" s="136"/>
      <c r="AF427" s="220"/>
      <c r="AG427" s="220"/>
      <c r="AH427" s="220"/>
      <c r="AI427" s="220"/>
      <c r="AJ427" s="220"/>
      <c r="AK427" s="220"/>
      <c r="AL427" s="133"/>
      <c r="AM427" s="137"/>
      <c r="AN427" s="137"/>
      <c r="AO427" s="137"/>
      <c r="AP427" s="137"/>
      <c r="AQ427" s="137"/>
      <c r="AR427" s="137"/>
      <c r="AS427" s="137"/>
      <c r="AT427" s="137"/>
      <c r="AU427" s="137"/>
      <c r="AV427" s="137"/>
      <c r="AW427" s="137"/>
      <c r="AX427" s="137"/>
      <c r="AY427" s="137"/>
      <c r="AZ427" s="137"/>
      <c r="BA427" s="137"/>
      <c r="BB427" s="137"/>
      <c r="BC427" s="137"/>
      <c r="BD427" s="137"/>
      <c r="BE427" s="137"/>
      <c r="BF427" s="137"/>
      <c r="BG427" s="137"/>
      <c r="BH427" s="138"/>
      <c r="BI427" s="137"/>
      <c r="BJ427" s="137"/>
      <c r="BK427" s="137"/>
      <c r="BL427" s="137"/>
      <c r="BM427" s="139"/>
      <c r="BN427" s="137"/>
      <c r="BO427" s="137"/>
      <c r="BP427" s="137"/>
      <c r="BQ427" s="137"/>
      <c r="BR427" s="138"/>
      <c r="BS427" s="138"/>
      <c r="BT427" s="137"/>
      <c r="BU427" s="137"/>
      <c r="BV427" s="137"/>
      <c r="BW427" s="138"/>
      <c r="BX427" s="137"/>
      <c r="BY427" s="137"/>
      <c r="BZ427" s="138"/>
      <c r="CA427" s="133"/>
      <c r="CB427" s="137"/>
      <c r="CC427" s="137"/>
      <c r="CD427" s="186"/>
      <c r="CE427" s="186"/>
      <c r="CF427" s="186"/>
      <c r="CG427" s="186"/>
      <c r="CH427" s="137"/>
      <c r="CI427" s="137"/>
      <c r="CJ427" s="137"/>
      <c r="CK427" s="138"/>
      <c r="CL427" s="137"/>
      <c r="CM427" s="137"/>
      <c r="CN427" s="186"/>
      <c r="CO427" s="137"/>
      <c r="CP427" s="137"/>
      <c r="CQ427" s="137"/>
      <c r="CR427" s="137"/>
      <c r="CS427" s="137"/>
      <c r="CT427" s="137"/>
      <c r="CU427" s="137"/>
      <c r="CV427" s="137"/>
      <c r="CW427" s="137"/>
      <c r="CX427" s="186"/>
      <c r="CY427" s="133"/>
      <c r="CZ427" s="137"/>
      <c r="DA427" s="137"/>
      <c r="DB427" s="186"/>
      <c r="DC427" s="139"/>
      <c r="DD427" s="138"/>
      <c r="DE427" s="137"/>
      <c r="DF427" s="137"/>
      <c r="DG427" s="137"/>
      <c r="DH427" s="137"/>
      <c r="DI427" s="137"/>
      <c r="DJ427" s="186"/>
      <c r="DK427" s="137"/>
      <c r="DL427" s="137"/>
      <c r="DM427" s="137"/>
      <c r="DN427" s="137"/>
      <c r="DO427" s="137"/>
      <c r="DP427" s="137"/>
      <c r="DQ427" s="138"/>
      <c r="DR427" s="133"/>
      <c r="DS427" s="186"/>
      <c r="DT427" s="138"/>
      <c r="DU427" s="133"/>
      <c r="DV427" s="133"/>
      <c r="DW427" s="138"/>
      <c r="DX427" s="186"/>
      <c r="DY427" s="138"/>
      <c r="DZ427" s="138"/>
      <c r="EA427" s="137"/>
      <c r="EB427" s="137"/>
      <c r="EC427" s="137"/>
      <c r="ED427" s="137"/>
      <c r="EE427" s="137"/>
      <c r="EF427" s="186"/>
      <c r="EG427" s="137"/>
      <c r="EH427" s="137"/>
      <c r="EI427" s="137"/>
      <c r="EJ427" s="137"/>
      <c r="EK427" s="137"/>
      <c r="EL427" s="137"/>
      <c r="EM427" s="137"/>
      <c r="EN427" s="137"/>
      <c r="EO427" s="137"/>
      <c r="EP427" s="137"/>
      <c r="EQ427" s="137"/>
      <c r="ER427" s="137"/>
      <c r="ES427" s="137"/>
      <c r="ET427" s="137"/>
      <c r="EU427" s="137"/>
      <c r="EV427" s="137"/>
      <c r="EW427" s="137"/>
      <c r="EX427" s="137"/>
      <c r="EY427" s="137"/>
      <c r="EZ427" s="137"/>
      <c r="FA427" s="137"/>
      <c r="FB427" s="186"/>
      <c r="FC427" s="137"/>
      <c r="FD427" s="137"/>
      <c r="FE427" s="137"/>
      <c r="FF427" s="137"/>
      <c r="FG427" s="137"/>
      <c r="FH427" s="190"/>
      <c r="FI427" s="190"/>
      <c r="FJ427" s="372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 s="5"/>
      <c r="HO427" s="5" t="s">
        <v>573</v>
      </c>
      <c r="HP427" s="121">
        <v>56</v>
      </c>
      <c r="HQ427" s="27">
        <v>44774</v>
      </c>
      <c r="HR427" s="27"/>
      <c r="HS427" s="27">
        <v>44858</v>
      </c>
      <c r="HT427" s="121">
        <v>3</v>
      </c>
      <c r="HU427" s="121">
        <v>1</v>
      </c>
      <c r="HV427" s="28">
        <v>0</v>
      </c>
      <c r="HW427" s="28">
        <v>0</v>
      </c>
      <c r="HX427" s="28">
        <v>0</v>
      </c>
      <c r="HY427" s="28">
        <v>1</v>
      </c>
      <c r="HZ427" s="28">
        <v>0</v>
      </c>
      <c r="IA427" s="28">
        <v>0</v>
      </c>
      <c r="IB427" s="28"/>
      <c r="IC427" s="28">
        <v>0</v>
      </c>
      <c r="ID427" s="28">
        <v>0</v>
      </c>
      <c r="IE427" s="25" t="s">
        <v>69</v>
      </c>
      <c r="IF427" s="28">
        <v>0</v>
      </c>
      <c r="IG427" s="29"/>
      <c r="IH427" s="25"/>
      <c r="II427" s="28">
        <v>0</v>
      </c>
      <c r="IJ427" s="25" t="s">
        <v>574</v>
      </c>
      <c r="IK427" s="25"/>
      <c r="IL427" s="25"/>
      <c r="IM427" s="25">
        <v>1</v>
      </c>
      <c r="IN427" s="28">
        <v>1</v>
      </c>
      <c r="IO427" s="25"/>
      <c r="IP427" s="294" t="s">
        <v>1529</v>
      </c>
      <c r="IQ427" s="24" t="s">
        <v>573</v>
      </c>
      <c r="IR427" s="24" t="s">
        <v>1085</v>
      </c>
      <c r="IS427" s="170" t="s">
        <v>1433</v>
      </c>
      <c r="IT427" s="170"/>
      <c r="IU427" s="170">
        <v>1</v>
      </c>
      <c r="IV427" s="274">
        <v>44774</v>
      </c>
      <c r="IW427" s="170">
        <v>1966</v>
      </c>
      <c r="IX427" s="170">
        <v>2022</v>
      </c>
      <c r="IY427"/>
      <c r="IZ427"/>
      <c r="JA427" s="170">
        <v>56</v>
      </c>
      <c r="JB427" s="170"/>
      <c r="JC427" s="170" t="s">
        <v>1407</v>
      </c>
      <c r="JD427"/>
      <c r="JE427" s="170">
        <v>1</v>
      </c>
      <c r="JF427" s="276" t="s">
        <v>1455</v>
      </c>
      <c r="JG427"/>
      <c r="JH427" s="170"/>
      <c r="JI427" s="170">
        <v>1</v>
      </c>
      <c r="JJ427"/>
      <c r="JK427"/>
      <c r="JL427"/>
      <c r="JM427" s="279"/>
      <c r="JN427" t="s">
        <v>1409</v>
      </c>
      <c r="JO427" t="s">
        <v>1411</v>
      </c>
      <c r="JP427" t="s">
        <v>1412</v>
      </c>
      <c r="JQ427" t="s">
        <v>1420</v>
      </c>
      <c r="JR427" s="170">
        <v>1</v>
      </c>
      <c r="JS427" s="170">
        <v>1</v>
      </c>
      <c r="JT427" s="170">
        <v>1</v>
      </c>
      <c r="JU427" s="282">
        <v>3</v>
      </c>
      <c r="JV427" s="170">
        <v>1</v>
      </c>
      <c r="JW427" s="170">
        <v>0</v>
      </c>
      <c r="JX427"/>
      <c r="JY427" s="170">
        <v>1</v>
      </c>
      <c r="JZ427" s="170">
        <v>1</v>
      </c>
      <c r="KA427" s="170">
        <v>2</v>
      </c>
      <c r="KB427" s="170">
        <v>0</v>
      </c>
      <c r="KC427" s="170">
        <v>0</v>
      </c>
      <c r="KD427" s="170"/>
      <c r="KE427"/>
    </row>
    <row r="428" spans="1:291" s="4" customFormat="1" x14ac:dyDescent="0.25">
      <c r="A428" s="311"/>
      <c r="B428" s="15" t="s">
        <v>1529</v>
      </c>
      <c r="C428" s="17" t="s">
        <v>572</v>
      </c>
      <c r="D428" s="26" t="s">
        <v>575</v>
      </c>
      <c r="E428" s="88">
        <v>44774</v>
      </c>
      <c r="F428" s="23"/>
      <c r="G428" s="94"/>
      <c r="H428" s="51"/>
      <c r="I428" s="377">
        <v>0</v>
      </c>
      <c r="J428" s="20">
        <v>44872</v>
      </c>
      <c r="K428" s="100">
        <f>DATEDIF(E428, J428, "m")</f>
        <v>3</v>
      </c>
      <c r="L428" s="121">
        <v>1</v>
      </c>
      <c r="M428" s="4" t="s">
        <v>576</v>
      </c>
      <c r="N428" s="19">
        <v>231</v>
      </c>
      <c r="O428" s="22">
        <v>4</v>
      </c>
      <c r="P428" s="16">
        <v>3</v>
      </c>
      <c r="Q428" s="11"/>
      <c r="R428" s="11"/>
      <c r="S428" s="11"/>
      <c r="T428" s="145">
        <v>18277</v>
      </c>
      <c r="U428" s="130"/>
      <c r="V428" s="130" t="s">
        <v>573</v>
      </c>
      <c r="W428" s="130" t="s">
        <v>1085</v>
      </c>
      <c r="X428" s="131">
        <v>6652250066</v>
      </c>
      <c r="Y428" s="129">
        <v>56</v>
      </c>
      <c r="Z428" s="132">
        <v>44872</v>
      </c>
      <c r="AA428" s="129">
        <v>1</v>
      </c>
      <c r="AB428" s="133">
        <v>0</v>
      </c>
      <c r="AC428" s="134" t="s">
        <v>53</v>
      </c>
      <c r="AD428" s="135" t="s">
        <v>1025</v>
      </c>
      <c r="AE428" s="136" t="s">
        <v>75</v>
      </c>
      <c r="AF428" s="185">
        <v>7.9</v>
      </c>
      <c r="AG428" s="185">
        <v>0.9</v>
      </c>
      <c r="AH428" s="185">
        <v>90.6</v>
      </c>
      <c r="AI428" s="185">
        <v>0.3</v>
      </c>
      <c r="AJ428" s="185">
        <v>0.3</v>
      </c>
      <c r="AK428" s="185">
        <v>3.41</v>
      </c>
      <c r="AL428" s="133">
        <v>8.6999999999999993</v>
      </c>
      <c r="AM428" s="137">
        <v>63.8</v>
      </c>
      <c r="AN428" s="137">
        <v>40.700000000000003</v>
      </c>
      <c r="AO428" s="137">
        <v>59.3</v>
      </c>
      <c r="AP428" s="137">
        <f>AN428/AO428</f>
        <v>0.68634064080944357</v>
      </c>
      <c r="AQ428" s="137">
        <v>3.27</v>
      </c>
      <c r="AR428" s="137">
        <v>9.69</v>
      </c>
      <c r="AS428" s="137">
        <v>1.43</v>
      </c>
      <c r="AT428" s="137">
        <v>6.83</v>
      </c>
      <c r="AU428" s="137">
        <v>15.8</v>
      </c>
      <c r="AV428" s="137">
        <v>2.88</v>
      </c>
      <c r="AW428" s="137">
        <v>32.1</v>
      </c>
      <c r="AX428" s="137">
        <v>47.6</v>
      </c>
      <c r="AY428" s="137">
        <v>19.3</v>
      </c>
      <c r="AZ428" s="137">
        <v>1</v>
      </c>
      <c r="BA428" s="137">
        <v>22.1</v>
      </c>
      <c r="BB428" s="137">
        <v>9.64</v>
      </c>
      <c r="BC428" s="137">
        <v>40.299999999999997</v>
      </c>
      <c r="BD428" s="137">
        <v>3.2000000000000001E-2</v>
      </c>
      <c r="BE428" s="137">
        <v>23.3</v>
      </c>
      <c r="BF428" s="137">
        <v>70.599999999999994</v>
      </c>
      <c r="BG428" s="137">
        <v>49</v>
      </c>
      <c r="BH428" s="138">
        <v>1207.8</v>
      </c>
      <c r="BI428" s="137">
        <v>8.0399999999999991</v>
      </c>
      <c r="BJ428" s="137">
        <v>3.96</v>
      </c>
      <c r="BK428" s="137">
        <v>11.3</v>
      </c>
      <c r="BL428" s="137">
        <v>58.4</v>
      </c>
      <c r="BM428" s="139">
        <v>1.7999999999999999E-2</v>
      </c>
      <c r="BN428" s="137">
        <v>0.7</v>
      </c>
      <c r="BO428" s="137">
        <v>74.44</v>
      </c>
      <c r="BP428" s="137">
        <v>7.93</v>
      </c>
      <c r="BQ428" s="137">
        <v>17.7</v>
      </c>
      <c r="BR428" s="138">
        <v>6475</v>
      </c>
      <c r="BS428" s="138">
        <v>2779</v>
      </c>
      <c r="BT428" s="137">
        <v>57.8</v>
      </c>
      <c r="BU428" s="137">
        <v>24.1</v>
      </c>
      <c r="BV428" s="137">
        <f>100-AL428-BN428-CB428-CC428</f>
        <v>89.74</v>
      </c>
      <c r="BW428" s="138">
        <v>807.07964601769925</v>
      </c>
      <c r="BX428" s="137">
        <v>14.9</v>
      </c>
      <c r="BY428" s="137">
        <v>54.9</v>
      </c>
      <c r="BZ428" s="138">
        <v>2271</v>
      </c>
      <c r="CA428" s="138">
        <v>8300</v>
      </c>
      <c r="CB428" s="137">
        <v>0.56000000000000005</v>
      </c>
      <c r="CC428" s="137">
        <v>0.3</v>
      </c>
      <c r="CD428" s="186" t="s">
        <v>1275</v>
      </c>
      <c r="CE428" s="186">
        <f>AL428+BN428+BV428+CC428+CB428</f>
        <v>99.999999999999986</v>
      </c>
      <c r="CF428" s="186" t="s">
        <v>1275</v>
      </c>
      <c r="CG428" s="186">
        <f>AM428+BI428+BE428+(DC428*100/AL428)+(CC428*100/AL428)</f>
        <v>98.626781609195405</v>
      </c>
      <c r="CH428" s="137">
        <v>4.71</v>
      </c>
      <c r="CI428" s="137">
        <f>CH428*100/AM428</f>
        <v>7.3824451410658307</v>
      </c>
      <c r="CJ428" s="137">
        <v>0.89</v>
      </c>
      <c r="CK428" s="138">
        <f>CJ428*BI428*AL428*AK428/1000</f>
        <v>0.2122851852</v>
      </c>
      <c r="CL428" s="137">
        <v>2.7</v>
      </c>
      <c r="CM428" s="137">
        <v>13.2</v>
      </c>
      <c r="CN428" s="186" t="s">
        <v>1275</v>
      </c>
      <c r="CO428" s="137">
        <v>1.3</v>
      </c>
      <c r="CP428" s="137">
        <v>2.16</v>
      </c>
      <c r="CQ428" s="137">
        <v>29.3</v>
      </c>
      <c r="CR428" s="137">
        <v>26</v>
      </c>
      <c r="CS428" s="137">
        <v>16.399999999999999</v>
      </c>
      <c r="CT428" s="137">
        <v>28.3</v>
      </c>
      <c r="CU428" s="137">
        <v>76.8</v>
      </c>
      <c r="CV428" s="137">
        <v>0.96</v>
      </c>
      <c r="CW428" s="137"/>
      <c r="CX428" s="186" t="s">
        <v>1275</v>
      </c>
      <c r="CY428" s="133">
        <v>8337</v>
      </c>
      <c r="CZ428" s="137">
        <v>4.28</v>
      </c>
      <c r="DA428" s="137">
        <v>4.95</v>
      </c>
      <c r="DB428" s="186" t="s">
        <v>1275</v>
      </c>
      <c r="DC428" s="139">
        <v>3.3500000000000001E-3</v>
      </c>
      <c r="DD428" s="138">
        <v>6903</v>
      </c>
      <c r="DE428" s="137">
        <v>4.76</v>
      </c>
      <c r="DF428" s="137">
        <v>44.1</v>
      </c>
      <c r="DG428" s="137">
        <v>3.3</v>
      </c>
      <c r="DH428" s="137">
        <v>3.286</v>
      </c>
      <c r="DI428" s="137">
        <v>76.2</v>
      </c>
      <c r="DJ428" s="186" t="s">
        <v>1275</v>
      </c>
      <c r="DK428" s="137">
        <v>0.1</v>
      </c>
      <c r="DL428" s="137">
        <v>70.5</v>
      </c>
      <c r="DM428" s="137">
        <v>29.3</v>
      </c>
      <c r="DN428" s="137">
        <v>0.1</v>
      </c>
      <c r="DO428" s="137">
        <v>6.03</v>
      </c>
      <c r="DP428" s="137">
        <v>38.799999999999997</v>
      </c>
      <c r="DQ428" s="138" t="s">
        <v>1023</v>
      </c>
      <c r="DR428" s="133"/>
      <c r="DS428" s="186" t="s">
        <v>1275</v>
      </c>
      <c r="DT428" s="138">
        <f>DU428/1.1</f>
        <v>8561.818181818182</v>
      </c>
      <c r="DU428" s="138">
        <v>9418</v>
      </c>
      <c r="DV428" s="138">
        <v>169.23076923076923</v>
      </c>
      <c r="DW428" s="138">
        <v>279</v>
      </c>
      <c r="DX428" s="186" t="s">
        <v>1275</v>
      </c>
      <c r="DY428" s="138">
        <f>AK428*AN428*AM428*AL428/1000</f>
        <v>77.035112220000002</v>
      </c>
      <c r="DZ428" s="138">
        <f>AK428*AM428*AO428*AL428/1000</f>
        <v>112.24034777999998</v>
      </c>
      <c r="EA428" s="137"/>
      <c r="EB428" s="137"/>
      <c r="EC428" s="137"/>
      <c r="ED428" s="137"/>
      <c r="EE428" s="137"/>
      <c r="EF428" s="186" t="s">
        <v>1275</v>
      </c>
      <c r="EG428" s="137" t="s">
        <v>1023</v>
      </c>
      <c r="EH428" s="137" t="s">
        <v>1023</v>
      </c>
      <c r="EI428" s="137" t="s">
        <v>1023</v>
      </c>
      <c r="EJ428" s="137" t="s">
        <v>1023</v>
      </c>
      <c r="EK428" s="137" t="s">
        <v>1023</v>
      </c>
      <c r="EL428" s="137" t="s">
        <v>1023</v>
      </c>
      <c r="EM428" s="137" t="s">
        <v>1023</v>
      </c>
      <c r="EN428" s="137" t="s">
        <v>1023</v>
      </c>
      <c r="EO428" s="137" t="s">
        <v>1023</v>
      </c>
      <c r="EP428" s="137" t="s">
        <v>1023</v>
      </c>
      <c r="EQ428" s="137" t="s">
        <v>1023</v>
      </c>
      <c r="ER428" s="137" t="s">
        <v>1023</v>
      </c>
      <c r="ES428" s="137" t="s">
        <v>1023</v>
      </c>
      <c r="ET428" s="137" t="s">
        <v>1023</v>
      </c>
      <c r="EU428" s="137" t="s">
        <v>1023</v>
      </c>
      <c r="EV428" s="137" t="s">
        <v>1023</v>
      </c>
      <c r="EW428" s="137" t="s">
        <v>1023</v>
      </c>
      <c r="EX428" s="137" t="s">
        <v>1023</v>
      </c>
      <c r="EY428" s="137" t="s">
        <v>1023</v>
      </c>
      <c r="EZ428" s="137" t="s">
        <v>1023</v>
      </c>
      <c r="FA428" s="137" t="s">
        <v>1023</v>
      </c>
      <c r="FB428" s="186" t="s">
        <v>1275</v>
      </c>
      <c r="FC428" s="137"/>
      <c r="FD428" s="137"/>
      <c r="FE428" s="137"/>
      <c r="FF428" s="137"/>
      <c r="FG428" s="137"/>
      <c r="FH428" s="190"/>
      <c r="FI428" s="190"/>
      <c r="FJ428" s="380" t="s">
        <v>576</v>
      </c>
      <c r="FK428" t="s">
        <v>33</v>
      </c>
      <c r="FL428" t="s">
        <v>1659</v>
      </c>
      <c r="FM428" t="s">
        <v>1659</v>
      </c>
      <c r="FN428" t="s">
        <v>1665</v>
      </c>
      <c r="FO428" t="s">
        <v>33</v>
      </c>
      <c r="FP428" t="s">
        <v>1659</v>
      </c>
      <c r="FQ428" t="s">
        <v>1659</v>
      </c>
      <c r="FR428" t="s">
        <v>1662</v>
      </c>
      <c r="FS428" t="s">
        <v>86</v>
      </c>
      <c r="FT428" t="s">
        <v>1659</v>
      </c>
      <c r="FU428" t="s">
        <v>1659</v>
      </c>
      <c r="FV428" t="s">
        <v>1662</v>
      </c>
      <c r="FW428" t="s">
        <v>86</v>
      </c>
      <c r="FX428" t="s">
        <v>86</v>
      </c>
      <c r="FY428" t="s">
        <v>1661</v>
      </c>
      <c r="FZ428" t="s">
        <v>1662</v>
      </c>
      <c r="GA428" t="s">
        <v>1663</v>
      </c>
      <c r="GB428" t="s">
        <v>1663</v>
      </c>
      <c r="GC428" t="s">
        <v>1660</v>
      </c>
      <c r="GD428" t="s">
        <v>33</v>
      </c>
      <c r="GE428" t="s">
        <v>1662</v>
      </c>
      <c r="GF428" t="s">
        <v>1659</v>
      </c>
      <c r="GG428" t="s">
        <v>1664</v>
      </c>
      <c r="GH428" t="s">
        <v>33</v>
      </c>
      <c r="GI428" t="s">
        <v>1661</v>
      </c>
      <c r="GJ428" t="s">
        <v>33</v>
      </c>
      <c r="GK428" t="s">
        <v>33</v>
      </c>
      <c r="GL428" t="s">
        <v>86</v>
      </c>
      <c r="GM428" t="s">
        <v>1663</v>
      </c>
      <c r="GN428" t="s">
        <v>1659</v>
      </c>
      <c r="GO428" t="s">
        <v>1658</v>
      </c>
      <c r="GP428" t="s">
        <v>1664</v>
      </c>
      <c r="GQ428" t="s">
        <v>1660</v>
      </c>
      <c r="GR428" t="s">
        <v>33</v>
      </c>
      <c r="GS428" t="s">
        <v>1659</v>
      </c>
      <c r="GT428" t="s">
        <v>1666</v>
      </c>
      <c r="GU428" t="s">
        <v>1662</v>
      </c>
      <c r="GV428" t="s">
        <v>1662</v>
      </c>
      <c r="GW428" t="s">
        <v>1662</v>
      </c>
      <c r="GX428" t="s">
        <v>33</v>
      </c>
      <c r="GY428" t="s">
        <v>1662</v>
      </c>
      <c r="GZ428" s="5"/>
      <c r="HO428" s="5"/>
      <c r="HP428" s="17"/>
      <c r="HQ428" s="23"/>
      <c r="HR428" s="23"/>
      <c r="HS428" s="23"/>
      <c r="HT428" s="17"/>
      <c r="HU428" s="17"/>
      <c r="HV428" s="24"/>
      <c r="HW428" s="24"/>
      <c r="HX428" s="24"/>
      <c r="HY428" s="24"/>
      <c r="HZ428" s="24"/>
      <c r="IA428" s="24"/>
      <c r="IB428" s="24"/>
      <c r="IC428" s="24"/>
      <c r="ID428" s="24"/>
      <c r="IE428" s="24"/>
      <c r="IF428" s="24"/>
      <c r="IG428" s="24"/>
      <c r="IH428" s="24"/>
      <c r="II428" s="24"/>
      <c r="IJ428" s="24"/>
      <c r="IK428" s="24"/>
      <c r="IL428" s="24"/>
      <c r="IM428" s="24"/>
      <c r="IN428" s="25"/>
      <c r="IO428" s="25"/>
      <c r="IP428" s="294"/>
      <c r="IQ428" s="24"/>
      <c r="IR428" s="24"/>
      <c r="IS428" s="170"/>
      <c r="IT428" s="170"/>
      <c r="IU428" s="170"/>
      <c r="IV428" s="274"/>
      <c r="IW428" s="170"/>
      <c r="IX428" s="170"/>
      <c r="IY428"/>
      <c r="IZ428"/>
      <c r="JA428" s="170"/>
      <c r="JB428" s="170"/>
      <c r="JC428" s="170"/>
      <c r="JD428"/>
      <c r="JE428" s="170"/>
      <c r="JF428" s="276"/>
      <c r="JG428"/>
      <c r="JH428" s="170"/>
      <c r="JI428" s="170"/>
      <c r="JJ428"/>
      <c r="JK428"/>
      <c r="JL428"/>
      <c r="JM428" s="279"/>
      <c r="JN428"/>
      <c r="JO428"/>
      <c r="JP428"/>
      <c r="JQ428"/>
      <c r="JR428" s="170"/>
      <c r="JS428" s="170"/>
      <c r="JT428" s="170"/>
      <c r="JU428" s="282"/>
      <c r="JV428" s="170"/>
      <c r="JW428" s="170"/>
      <c r="JX428"/>
      <c r="JY428" s="170"/>
      <c r="JZ428" s="170"/>
      <c r="KA428" s="170"/>
      <c r="KB428" s="170"/>
      <c r="KC428" s="170"/>
      <c r="KD428" s="170"/>
      <c r="KE428"/>
    </row>
    <row r="429" spans="1:291" s="4" customFormat="1" x14ac:dyDescent="0.25">
      <c r="A429" s="311"/>
      <c r="B429" s="15" t="s">
        <v>1529</v>
      </c>
      <c r="C429" s="17" t="s">
        <v>572</v>
      </c>
      <c r="D429" s="26" t="s">
        <v>575</v>
      </c>
      <c r="E429" s="88">
        <v>44774</v>
      </c>
      <c r="F429" s="27">
        <v>44959</v>
      </c>
      <c r="G429" s="94">
        <f>DATEDIF(E429, F429, "m")</f>
        <v>6</v>
      </c>
      <c r="H429" s="16">
        <v>1</v>
      </c>
      <c r="I429" s="377"/>
      <c r="J429" s="20" t="s">
        <v>316</v>
      </c>
      <c r="K429" s="100"/>
      <c r="L429" s="85"/>
      <c r="N429" s="19"/>
      <c r="O429" s="22"/>
      <c r="P429" s="16"/>
      <c r="Q429" s="11"/>
      <c r="R429" s="11"/>
      <c r="S429" s="11"/>
      <c r="T429" s="145"/>
      <c r="U429" s="130"/>
      <c r="V429" s="130"/>
      <c r="W429" s="130"/>
      <c r="X429" s="131"/>
      <c r="Y429" s="129"/>
      <c r="Z429" s="132"/>
      <c r="AA429" s="129"/>
      <c r="AB429" s="133"/>
      <c r="AC429" s="134"/>
      <c r="AD429" s="135"/>
      <c r="AE429" s="136"/>
      <c r="AF429" s="220"/>
      <c r="AG429" s="220"/>
      <c r="AH429" s="220"/>
      <c r="AI429" s="220"/>
      <c r="AJ429" s="220"/>
      <c r="AK429" s="220"/>
      <c r="AL429" s="133"/>
      <c r="AM429" s="137"/>
      <c r="AN429" s="137"/>
      <c r="AO429" s="137"/>
      <c r="AP429" s="137"/>
      <c r="AQ429" s="137"/>
      <c r="AR429" s="137"/>
      <c r="AS429" s="137"/>
      <c r="AT429" s="137"/>
      <c r="AU429" s="137"/>
      <c r="AV429" s="137"/>
      <c r="AW429" s="137"/>
      <c r="AX429" s="137"/>
      <c r="AY429" s="137"/>
      <c r="AZ429" s="137"/>
      <c r="BA429" s="137"/>
      <c r="BB429" s="137"/>
      <c r="BC429" s="137"/>
      <c r="BD429" s="137"/>
      <c r="BE429" s="137"/>
      <c r="BF429" s="137"/>
      <c r="BG429" s="137"/>
      <c r="BH429" s="138"/>
      <c r="BI429" s="137"/>
      <c r="BJ429" s="137"/>
      <c r="BK429" s="137"/>
      <c r="BL429" s="137"/>
      <c r="BM429" s="139"/>
      <c r="BN429" s="137"/>
      <c r="BO429" s="137"/>
      <c r="BP429" s="137"/>
      <c r="BQ429" s="137"/>
      <c r="BR429" s="138"/>
      <c r="BS429" s="138"/>
      <c r="BT429" s="137"/>
      <c r="BU429" s="137"/>
      <c r="BV429" s="137"/>
      <c r="BW429" s="138"/>
      <c r="BX429" s="137"/>
      <c r="BY429" s="137"/>
      <c r="BZ429" s="138"/>
      <c r="CA429" s="138"/>
      <c r="CB429" s="137"/>
      <c r="CC429" s="137"/>
      <c r="CD429" s="186"/>
      <c r="CE429" s="186"/>
      <c r="CF429" s="186"/>
      <c r="CG429" s="186"/>
      <c r="CH429" s="137"/>
      <c r="CI429" s="137"/>
      <c r="CJ429" s="137"/>
      <c r="CK429" s="138"/>
      <c r="CL429" s="137"/>
      <c r="CM429" s="137"/>
      <c r="CN429" s="186"/>
      <c r="CO429" s="137"/>
      <c r="CP429" s="137"/>
      <c r="CQ429" s="137"/>
      <c r="CR429" s="137"/>
      <c r="CS429" s="137"/>
      <c r="CT429" s="137"/>
      <c r="CU429" s="137"/>
      <c r="CV429" s="137"/>
      <c r="CW429" s="137"/>
      <c r="CX429" s="186"/>
      <c r="CY429" s="133"/>
      <c r="CZ429" s="137"/>
      <c r="DA429" s="137"/>
      <c r="DB429" s="186"/>
      <c r="DC429" s="139"/>
      <c r="DD429" s="138"/>
      <c r="DE429" s="137"/>
      <c r="DF429" s="137"/>
      <c r="DG429" s="137"/>
      <c r="DH429" s="137"/>
      <c r="DI429" s="137"/>
      <c r="DJ429" s="186"/>
      <c r="DK429" s="137"/>
      <c r="DL429" s="137"/>
      <c r="DM429" s="137"/>
      <c r="DN429" s="137"/>
      <c r="DO429" s="137"/>
      <c r="DP429" s="137"/>
      <c r="DQ429" s="138"/>
      <c r="DR429" s="133"/>
      <c r="DS429" s="186"/>
      <c r="DT429" s="138"/>
      <c r="DU429" s="138"/>
      <c r="DV429" s="138"/>
      <c r="DW429" s="138"/>
      <c r="DX429" s="186"/>
      <c r="DY429" s="138"/>
      <c r="DZ429" s="138"/>
      <c r="EA429" s="137"/>
      <c r="EB429" s="137"/>
      <c r="EC429" s="137"/>
      <c r="ED429" s="137"/>
      <c r="EE429" s="137"/>
      <c r="EF429" s="186"/>
      <c r="EG429" s="137"/>
      <c r="EH429" s="137"/>
      <c r="EI429" s="137"/>
      <c r="EJ429" s="137"/>
      <c r="EK429" s="137"/>
      <c r="EL429" s="137"/>
      <c r="EM429" s="137"/>
      <c r="EN429" s="137"/>
      <c r="EO429" s="137"/>
      <c r="EP429" s="137"/>
      <c r="EQ429" s="137"/>
      <c r="ER429" s="137"/>
      <c r="ES429" s="137"/>
      <c r="ET429" s="137"/>
      <c r="EU429" s="137"/>
      <c r="EV429" s="137"/>
      <c r="EW429" s="137"/>
      <c r="EX429" s="137"/>
      <c r="EY429" s="137"/>
      <c r="EZ429" s="137"/>
      <c r="FA429" s="137"/>
      <c r="FB429" s="186"/>
      <c r="FC429" s="137"/>
      <c r="FD429" s="137"/>
      <c r="FE429" s="137"/>
      <c r="FF429" s="137"/>
      <c r="FG429" s="137"/>
      <c r="FH429" s="190"/>
      <c r="FI429" s="190"/>
      <c r="FJ429" s="372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 s="5"/>
      <c r="HO429" s="5" t="s">
        <v>573</v>
      </c>
      <c r="HP429" s="121">
        <v>56</v>
      </c>
      <c r="HQ429" s="27">
        <v>44774</v>
      </c>
      <c r="HR429" s="27"/>
      <c r="HS429" s="27">
        <v>44959</v>
      </c>
      <c r="HT429" s="121">
        <v>6</v>
      </c>
      <c r="HU429" s="121">
        <v>1</v>
      </c>
      <c r="HV429" s="28">
        <v>0</v>
      </c>
      <c r="HW429" s="28">
        <v>0</v>
      </c>
      <c r="HX429" s="28">
        <v>0</v>
      </c>
      <c r="HY429" s="28">
        <v>1</v>
      </c>
      <c r="HZ429" s="28">
        <v>1</v>
      </c>
      <c r="IA429" s="28">
        <v>0</v>
      </c>
      <c r="IB429" s="28"/>
      <c r="IC429" s="28">
        <v>0</v>
      </c>
      <c r="ID429" s="28">
        <v>0</v>
      </c>
      <c r="IE429" s="25" t="s">
        <v>69</v>
      </c>
      <c r="IF429" s="28">
        <v>0</v>
      </c>
      <c r="IG429" s="29"/>
      <c r="IH429" s="25"/>
      <c r="II429" s="28">
        <v>0</v>
      </c>
      <c r="IJ429" s="25" t="s">
        <v>63</v>
      </c>
      <c r="IK429" s="25"/>
      <c r="IL429" s="25"/>
      <c r="IM429" s="25">
        <v>0</v>
      </c>
      <c r="IN429" s="28">
        <v>0</v>
      </c>
      <c r="IO429" s="25"/>
      <c r="IP429" s="294"/>
      <c r="IQ429" s="24"/>
      <c r="IR429" s="24"/>
      <c r="IS429" s="170"/>
      <c r="IT429" s="170"/>
      <c r="IU429" s="170"/>
      <c r="IV429" s="274"/>
      <c r="IW429" s="170"/>
      <c r="IX429" s="170"/>
      <c r="IY429"/>
      <c r="IZ429"/>
      <c r="JA429" s="170"/>
      <c r="JB429" s="170"/>
      <c r="JC429" s="170"/>
      <c r="JD429"/>
      <c r="JE429" s="170"/>
      <c r="JF429" s="276"/>
      <c r="JG429"/>
      <c r="JH429" s="170"/>
      <c r="JI429" s="170"/>
      <c r="JJ429"/>
      <c r="JK429"/>
      <c r="JL429"/>
      <c r="JM429" s="279"/>
      <c r="JN429"/>
      <c r="JO429"/>
      <c r="JP429"/>
      <c r="JQ429"/>
      <c r="JR429" s="170"/>
      <c r="JS429" s="170"/>
      <c r="JT429" s="170"/>
      <c r="JU429" s="282"/>
      <c r="JV429" s="170"/>
      <c r="JW429" s="170"/>
      <c r="JX429"/>
      <c r="JY429" s="170"/>
      <c r="JZ429" s="170"/>
      <c r="KA429" s="170"/>
      <c r="KB429" s="170"/>
      <c r="KC429" s="170"/>
      <c r="KD429" s="170"/>
      <c r="KE429"/>
    </row>
    <row r="430" spans="1:291" s="4" customFormat="1" x14ac:dyDescent="0.25">
      <c r="A430" s="311"/>
      <c r="B430" s="15" t="s">
        <v>1529</v>
      </c>
      <c r="C430" s="17" t="s">
        <v>572</v>
      </c>
      <c r="D430" s="26" t="s">
        <v>575</v>
      </c>
      <c r="E430" s="88">
        <v>44774</v>
      </c>
      <c r="F430" s="27">
        <v>45232</v>
      </c>
      <c r="G430" s="94">
        <f>DATEDIF(E430, F430, "m")</f>
        <v>15</v>
      </c>
      <c r="H430" s="16">
        <v>1</v>
      </c>
      <c r="I430" s="377"/>
      <c r="J430" s="20" t="s">
        <v>316</v>
      </c>
      <c r="K430" s="100"/>
      <c r="L430" s="85"/>
      <c r="N430" s="19"/>
      <c r="O430" s="22"/>
      <c r="P430" s="16"/>
      <c r="Q430" s="11"/>
      <c r="R430" s="11"/>
      <c r="S430" s="11"/>
      <c r="T430" s="145"/>
      <c r="U430" s="130"/>
      <c r="V430" s="130"/>
      <c r="W430" s="130"/>
      <c r="X430" s="131"/>
      <c r="Y430" s="129"/>
      <c r="Z430" s="132"/>
      <c r="AA430" s="129"/>
      <c r="AB430" s="133"/>
      <c r="AC430" s="134"/>
      <c r="AD430" s="135"/>
      <c r="AE430" s="136"/>
      <c r="AF430" s="220"/>
      <c r="AG430" s="220"/>
      <c r="AH430" s="220"/>
      <c r="AI430" s="220"/>
      <c r="AJ430" s="220"/>
      <c r="AK430" s="220"/>
      <c r="AL430" s="133"/>
      <c r="AM430" s="137"/>
      <c r="AN430" s="137"/>
      <c r="AO430" s="137"/>
      <c r="AP430" s="137"/>
      <c r="AQ430" s="137"/>
      <c r="AR430" s="137"/>
      <c r="AS430" s="137"/>
      <c r="AT430" s="137"/>
      <c r="AU430" s="137"/>
      <c r="AV430" s="137"/>
      <c r="AW430" s="137"/>
      <c r="AX430" s="137"/>
      <c r="AY430" s="137"/>
      <c r="AZ430" s="137"/>
      <c r="BA430" s="137"/>
      <c r="BB430" s="137"/>
      <c r="BC430" s="137"/>
      <c r="BD430" s="137"/>
      <c r="BE430" s="137"/>
      <c r="BF430" s="137"/>
      <c r="BG430" s="137"/>
      <c r="BH430" s="138"/>
      <c r="BI430" s="137"/>
      <c r="BJ430" s="137"/>
      <c r="BK430" s="137"/>
      <c r="BL430" s="137"/>
      <c r="BM430" s="139"/>
      <c r="BN430" s="137"/>
      <c r="BO430" s="137"/>
      <c r="BP430" s="137"/>
      <c r="BQ430" s="137"/>
      <c r="BR430" s="138"/>
      <c r="BS430" s="138"/>
      <c r="BT430" s="137"/>
      <c r="BU430" s="137"/>
      <c r="BV430" s="137"/>
      <c r="BW430" s="138"/>
      <c r="BX430" s="137"/>
      <c r="BY430" s="137"/>
      <c r="BZ430" s="138"/>
      <c r="CA430" s="138"/>
      <c r="CB430" s="137"/>
      <c r="CC430" s="137"/>
      <c r="CD430" s="186"/>
      <c r="CE430" s="186"/>
      <c r="CF430" s="186"/>
      <c r="CG430" s="186"/>
      <c r="CH430" s="137"/>
      <c r="CI430" s="137"/>
      <c r="CJ430" s="137"/>
      <c r="CK430" s="138"/>
      <c r="CL430" s="137"/>
      <c r="CM430" s="137"/>
      <c r="CN430" s="186"/>
      <c r="CO430" s="137"/>
      <c r="CP430" s="137"/>
      <c r="CQ430" s="137"/>
      <c r="CR430" s="137"/>
      <c r="CS430" s="137"/>
      <c r="CT430" s="137"/>
      <c r="CU430" s="137"/>
      <c r="CV430" s="137"/>
      <c r="CW430" s="137"/>
      <c r="CX430" s="186"/>
      <c r="CY430" s="133"/>
      <c r="CZ430" s="137"/>
      <c r="DA430" s="137"/>
      <c r="DB430" s="186"/>
      <c r="DC430" s="139"/>
      <c r="DD430" s="138"/>
      <c r="DE430" s="137"/>
      <c r="DF430" s="137"/>
      <c r="DG430" s="137"/>
      <c r="DH430" s="137"/>
      <c r="DI430" s="137"/>
      <c r="DJ430" s="186"/>
      <c r="DK430" s="137"/>
      <c r="DL430" s="137"/>
      <c r="DM430" s="137"/>
      <c r="DN430" s="137"/>
      <c r="DO430" s="137"/>
      <c r="DP430" s="137"/>
      <c r="DQ430" s="138"/>
      <c r="DR430" s="133"/>
      <c r="DS430" s="186"/>
      <c r="DT430" s="138"/>
      <c r="DU430" s="138"/>
      <c r="DV430" s="138"/>
      <c r="DW430" s="138"/>
      <c r="DX430" s="186"/>
      <c r="DY430" s="138"/>
      <c r="DZ430" s="138"/>
      <c r="EA430" s="137"/>
      <c r="EB430" s="137"/>
      <c r="EC430" s="137"/>
      <c r="ED430" s="137"/>
      <c r="EE430" s="137"/>
      <c r="EF430" s="186"/>
      <c r="EG430" s="137"/>
      <c r="EH430" s="137"/>
      <c r="EI430" s="137"/>
      <c r="EJ430" s="137"/>
      <c r="EK430" s="137"/>
      <c r="EL430" s="137"/>
      <c r="EM430" s="137"/>
      <c r="EN430" s="137"/>
      <c r="EO430" s="137"/>
      <c r="EP430" s="137"/>
      <c r="EQ430" s="137"/>
      <c r="ER430" s="137"/>
      <c r="ES430" s="137"/>
      <c r="ET430" s="137"/>
      <c r="EU430" s="137"/>
      <c r="EV430" s="137"/>
      <c r="EW430" s="137"/>
      <c r="EX430" s="137"/>
      <c r="EY430" s="137"/>
      <c r="EZ430" s="137"/>
      <c r="FA430" s="137"/>
      <c r="FB430" s="186"/>
      <c r="FC430" s="137"/>
      <c r="FD430" s="137"/>
      <c r="FE430" s="137"/>
      <c r="FF430" s="137"/>
      <c r="FG430" s="137"/>
      <c r="FH430" s="190"/>
      <c r="FI430" s="190"/>
      <c r="FJ430" s="372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 s="5"/>
      <c r="HO430" s="5" t="s">
        <v>573</v>
      </c>
      <c r="HP430" s="121">
        <v>56</v>
      </c>
      <c r="HQ430" s="27">
        <v>44774</v>
      </c>
      <c r="HR430" s="27"/>
      <c r="HS430" s="27">
        <v>45232</v>
      </c>
      <c r="HT430" s="121">
        <v>15</v>
      </c>
      <c r="HU430" s="121">
        <v>1</v>
      </c>
      <c r="HV430" s="28">
        <v>0</v>
      </c>
      <c r="HW430" s="28">
        <v>0</v>
      </c>
      <c r="HX430" s="28">
        <v>1</v>
      </c>
      <c r="HY430" s="28">
        <v>0</v>
      </c>
      <c r="HZ430" s="28">
        <v>0</v>
      </c>
      <c r="IA430" s="28">
        <v>0</v>
      </c>
      <c r="IB430" s="28">
        <v>0</v>
      </c>
      <c r="IC430" s="28">
        <v>1</v>
      </c>
      <c r="ID430" s="28">
        <v>1</v>
      </c>
      <c r="IE430" s="25"/>
      <c r="IF430" s="28">
        <v>0</v>
      </c>
      <c r="IG430" s="29"/>
      <c r="IH430" s="25"/>
      <c r="II430" s="28">
        <v>0</v>
      </c>
      <c r="IJ430" s="25" t="s">
        <v>63</v>
      </c>
      <c r="IK430" s="25"/>
      <c r="IL430" s="25"/>
      <c r="IM430" s="25">
        <v>0</v>
      </c>
      <c r="IN430" s="28">
        <v>0</v>
      </c>
      <c r="IO430" s="25"/>
      <c r="IP430" s="294"/>
      <c r="IQ430" s="24"/>
      <c r="IR430" s="24"/>
      <c r="IS430" s="170"/>
      <c r="IT430" s="170"/>
      <c r="IU430" s="170"/>
      <c r="IV430" s="274"/>
      <c r="IW430" s="170"/>
      <c r="IX430" s="170"/>
      <c r="IY430"/>
      <c r="IZ430"/>
      <c r="JA430" s="170"/>
      <c r="JB430" s="170"/>
      <c r="JC430" s="170"/>
      <c r="JD430"/>
      <c r="JE430" s="170"/>
      <c r="JF430" s="276"/>
      <c r="JG430"/>
      <c r="JH430" s="170"/>
      <c r="JI430" s="170"/>
      <c r="JJ430"/>
      <c r="JK430"/>
      <c r="JL430"/>
      <c r="JM430" s="279"/>
      <c r="JN430"/>
      <c r="JO430"/>
      <c r="JP430"/>
      <c r="JQ430"/>
      <c r="JR430" s="170"/>
      <c r="JS430" s="170"/>
      <c r="JT430" s="170"/>
      <c r="JU430" s="282"/>
      <c r="JV430" s="170"/>
      <c r="JW430" s="170"/>
      <c r="JX430"/>
      <c r="JY430" s="170"/>
      <c r="JZ430" s="170"/>
      <c r="KA430" s="170"/>
      <c r="KB430" s="170"/>
      <c r="KC430" s="170"/>
      <c r="KD430" s="170"/>
      <c r="KE430"/>
    </row>
    <row r="431" spans="1:291" s="4" customFormat="1" x14ac:dyDescent="0.25">
      <c r="A431" s="311"/>
      <c r="B431" s="15" t="s">
        <v>1529</v>
      </c>
      <c r="C431" s="17" t="s">
        <v>572</v>
      </c>
      <c r="D431" s="26" t="s">
        <v>575</v>
      </c>
      <c r="E431" s="88">
        <v>44774</v>
      </c>
      <c r="F431" s="27"/>
      <c r="G431" s="94"/>
      <c r="H431" s="16"/>
      <c r="I431" s="377" t="s">
        <v>1023</v>
      </c>
      <c r="J431" s="77">
        <v>45616</v>
      </c>
      <c r="K431" s="100">
        <f>DATEDIF(E431, J431, "m")</f>
        <v>27</v>
      </c>
      <c r="L431" s="121">
        <v>2</v>
      </c>
      <c r="M431" s="388" t="s">
        <v>1847</v>
      </c>
      <c r="N431" s="78">
        <v>63.8</v>
      </c>
      <c r="O431" s="22">
        <v>2</v>
      </c>
      <c r="P431" s="16">
        <v>3</v>
      </c>
      <c r="Q431" s="121"/>
      <c r="R431" s="121">
        <v>3</v>
      </c>
      <c r="S431" s="121"/>
      <c r="T431" s="342"/>
      <c r="U431" s="130"/>
      <c r="V431" s="130"/>
      <c r="W431" s="130"/>
      <c r="X431" s="131"/>
      <c r="Y431" s="129"/>
      <c r="Z431" s="132"/>
      <c r="AA431" s="129"/>
      <c r="AB431" s="133"/>
      <c r="AC431" s="134"/>
      <c r="AD431" s="135"/>
      <c r="AE431" s="136"/>
      <c r="AF431" s="220"/>
      <c r="AG431" s="220"/>
      <c r="AH431" s="220"/>
      <c r="AI431" s="220"/>
      <c r="AJ431" s="220"/>
      <c r="AK431" s="220"/>
      <c r="AL431" s="133"/>
      <c r="AM431" s="137"/>
      <c r="AN431" s="137"/>
      <c r="AO431" s="137"/>
      <c r="AP431" s="137"/>
      <c r="AQ431" s="137"/>
      <c r="AR431" s="137"/>
      <c r="AS431" s="137"/>
      <c r="AT431" s="137"/>
      <c r="AU431" s="137"/>
      <c r="AV431" s="137"/>
      <c r="AW431" s="137"/>
      <c r="AX431" s="137"/>
      <c r="AY431" s="137"/>
      <c r="AZ431" s="137"/>
      <c r="BA431" s="137"/>
      <c r="BB431" s="137"/>
      <c r="BC431" s="137"/>
      <c r="BD431" s="137"/>
      <c r="BE431" s="137"/>
      <c r="BF431" s="137"/>
      <c r="BG431" s="137"/>
      <c r="BH431" s="138"/>
      <c r="BI431" s="137"/>
      <c r="BJ431" s="137"/>
      <c r="BK431" s="137"/>
      <c r="BL431" s="137"/>
      <c r="BM431" s="139"/>
      <c r="BN431" s="137"/>
      <c r="BO431" s="137"/>
      <c r="BP431" s="137"/>
      <c r="BQ431" s="137"/>
      <c r="BR431" s="138"/>
      <c r="BS431" s="138"/>
      <c r="BT431" s="137"/>
      <c r="BU431" s="137"/>
      <c r="BV431" s="137"/>
      <c r="BW431" s="138"/>
      <c r="BX431" s="137"/>
      <c r="BY431" s="137"/>
      <c r="BZ431" s="138"/>
      <c r="CA431" s="138"/>
      <c r="CB431" s="137"/>
      <c r="CC431" s="137"/>
      <c r="CD431" s="186"/>
      <c r="CE431" s="186"/>
      <c r="CF431" s="186"/>
      <c r="CG431" s="186"/>
      <c r="CH431" s="137"/>
      <c r="CI431" s="137"/>
      <c r="CJ431" s="137"/>
      <c r="CK431" s="138"/>
      <c r="CL431" s="137"/>
      <c r="CM431" s="137"/>
      <c r="CN431" s="186"/>
      <c r="CO431" s="137"/>
      <c r="CP431" s="137"/>
      <c r="CQ431" s="137"/>
      <c r="CR431" s="137"/>
      <c r="CS431" s="137"/>
      <c r="CT431" s="137"/>
      <c r="CU431" s="137"/>
      <c r="CV431" s="137"/>
      <c r="CW431" s="137"/>
      <c r="CX431" s="186"/>
      <c r="CY431" s="133"/>
      <c r="CZ431" s="137"/>
      <c r="DA431" s="137"/>
      <c r="DB431" s="186"/>
      <c r="DC431" s="139"/>
      <c r="DD431" s="138"/>
      <c r="DE431" s="137"/>
      <c r="DF431" s="137"/>
      <c r="DG431" s="137"/>
      <c r="DH431" s="137"/>
      <c r="DI431" s="137"/>
      <c r="DJ431" s="186"/>
      <c r="DK431" s="137"/>
      <c r="DL431" s="137"/>
      <c r="DM431" s="137"/>
      <c r="DN431" s="137"/>
      <c r="DO431" s="137"/>
      <c r="DP431" s="137"/>
      <c r="DQ431" s="138"/>
      <c r="DR431" s="133"/>
      <c r="DS431" s="186"/>
      <c r="DT431" s="138"/>
      <c r="DU431" s="138"/>
      <c r="DV431" s="138"/>
      <c r="DW431" s="138"/>
      <c r="DX431" s="186"/>
      <c r="DY431" s="138"/>
      <c r="DZ431" s="138"/>
      <c r="EA431" s="137"/>
      <c r="EB431" s="137"/>
      <c r="EC431" s="137"/>
      <c r="ED431" s="137"/>
      <c r="EE431" s="137"/>
      <c r="EF431" s="186"/>
      <c r="EG431" s="137"/>
      <c r="EH431" s="137"/>
      <c r="EI431" s="137"/>
      <c r="EJ431" s="137"/>
      <c r="EK431" s="137"/>
      <c r="EL431" s="137"/>
      <c r="EM431" s="137"/>
      <c r="EN431" s="137"/>
      <c r="EO431" s="137"/>
      <c r="EP431" s="137"/>
      <c r="EQ431" s="137"/>
      <c r="ER431" s="137"/>
      <c r="ES431" s="137"/>
      <c r="ET431" s="137"/>
      <c r="EU431" s="137"/>
      <c r="EV431" s="137"/>
      <c r="EW431" s="137"/>
      <c r="EX431" s="137"/>
      <c r="EY431" s="137"/>
      <c r="EZ431" s="137"/>
      <c r="FA431" s="137"/>
      <c r="FB431" s="186"/>
      <c r="FC431" s="137"/>
      <c r="FD431" s="137"/>
      <c r="FE431" s="137"/>
      <c r="FF431" s="137"/>
      <c r="FG431" s="137"/>
      <c r="FH431" s="190"/>
      <c r="FI431" s="190"/>
      <c r="FJ431" s="372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 s="5"/>
      <c r="HO431" s="5"/>
      <c r="HP431" s="121"/>
      <c r="HQ431" s="27"/>
      <c r="HR431" s="27"/>
      <c r="HS431" s="27"/>
      <c r="HT431" s="121"/>
      <c r="HU431" s="121"/>
      <c r="HV431" s="28"/>
      <c r="HW431" s="28"/>
      <c r="HX431" s="28"/>
      <c r="HY431" s="28"/>
      <c r="HZ431" s="28"/>
      <c r="IA431" s="28"/>
      <c r="IB431" s="28"/>
      <c r="IC431" s="28"/>
      <c r="ID431" s="28"/>
      <c r="IE431" s="25"/>
      <c r="IF431" s="28"/>
      <c r="IG431" s="29"/>
      <c r="IH431" s="25"/>
      <c r="II431" s="28"/>
      <c r="IJ431" s="25"/>
      <c r="IK431" s="25"/>
      <c r="IL431" s="25"/>
      <c r="IM431" s="25"/>
      <c r="IN431" s="28"/>
      <c r="IO431" s="25"/>
      <c r="IP431" s="294"/>
      <c r="IQ431" s="24"/>
      <c r="IR431" s="24"/>
      <c r="IS431" s="170"/>
      <c r="IT431" s="170"/>
      <c r="IU431" s="170"/>
      <c r="IV431" s="274"/>
      <c r="IW431" s="170"/>
      <c r="IX431" s="170"/>
      <c r="IY431"/>
      <c r="IZ431"/>
      <c r="JA431" s="170"/>
      <c r="JB431" s="170"/>
      <c r="JC431" s="170"/>
      <c r="JD431"/>
      <c r="JE431" s="170"/>
      <c r="JF431" s="276"/>
      <c r="JG431"/>
      <c r="JH431" s="170"/>
      <c r="JI431" s="170"/>
      <c r="JJ431"/>
      <c r="JK431"/>
      <c r="JL431"/>
      <c r="JM431" s="279"/>
      <c r="JN431"/>
      <c r="JO431"/>
      <c r="JP431"/>
      <c r="JQ431"/>
      <c r="JR431" s="170"/>
      <c r="JS431" s="170"/>
      <c r="JT431" s="170"/>
      <c r="JU431" s="282"/>
      <c r="JV431" s="170"/>
      <c r="JW431" s="170"/>
      <c r="JX431"/>
      <c r="JY431" s="170"/>
      <c r="JZ431" s="170"/>
      <c r="KA431" s="170"/>
      <c r="KB431" s="170"/>
      <c r="KC431" s="170"/>
      <c r="KD431" s="170"/>
      <c r="KE431"/>
    </row>
    <row r="432" spans="1:291" s="4" customFormat="1" x14ac:dyDescent="0.25">
      <c r="A432" s="311"/>
      <c r="B432" s="15"/>
      <c r="C432" s="17"/>
      <c r="D432" s="26"/>
      <c r="E432" s="90"/>
      <c r="F432" s="27"/>
      <c r="G432" s="94"/>
      <c r="H432" s="16"/>
      <c r="I432" s="377"/>
      <c r="J432" s="20"/>
      <c r="K432" s="100"/>
      <c r="L432" s="85"/>
      <c r="N432" s="19"/>
      <c r="O432" s="22"/>
      <c r="P432" s="16"/>
      <c r="Q432" s="11"/>
      <c r="R432" s="11"/>
      <c r="S432" s="11"/>
      <c r="T432" s="145"/>
      <c r="U432" s="130"/>
      <c r="V432" s="130"/>
      <c r="W432" s="130"/>
      <c r="X432" s="131"/>
      <c r="Y432" s="129"/>
      <c r="Z432" s="132"/>
      <c r="AA432" s="129"/>
      <c r="AB432" s="133"/>
      <c r="AC432" s="134"/>
      <c r="AD432" s="135"/>
      <c r="AE432" s="136"/>
      <c r="AF432" s="220"/>
      <c r="AG432" s="220"/>
      <c r="AH432" s="220"/>
      <c r="AI432" s="220"/>
      <c r="AJ432" s="220"/>
      <c r="AK432" s="220"/>
      <c r="AL432" s="133"/>
      <c r="AM432" s="137"/>
      <c r="AN432" s="137"/>
      <c r="AO432" s="137"/>
      <c r="AP432" s="137"/>
      <c r="AQ432" s="137"/>
      <c r="AR432" s="137"/>
      <c r="AS432" s="137"/>
      <c r="AT432" s="137"/>
      <c r="AU432" s="137"/>
      <c r="AV432" s="137"/>
      <c r="AW432" s="137"/>
      <c r="AX432" s="137"/>
      <c r="AY432" s="137"/>
      <c r="AZ432" s="137"/>
      <c r="BA432" s="137"/>
      <c r="BB432" s="137"/>
      <c r="BC432" s="137"/>
      <c r="BD432" s="137"/>
      <c r="BE432" s="137"/>
      <c r="BF432" s="137"/>
      <c r="BG432" s="137"/>
      <c r="BH432" s="138"/>
      <c r="BI432" s="137"/>
      <c r="BJ432" s="137"/>
      <c r="BK432" s="137"/>
      <c r="BL432" s="137"/>
      <c r="BM432" s="139"/>
      <c r="BN432" s="137"/>
      <c r="BO432" s="137"/>
      <c r="BP432" s="137"/>
      <c r="BQ432" s="137"/>
      <c r="BR432" s="138"/>
      <c r="BS432" s="138"/>
      <c r="BT432" s="137"/>
      <c r="BU432" s="137"/>
      <c r="BV432" s="137"/>
      <c r="BW432" s="138"/>
      <c r="BX432" s="137"/>
      <c r="BY432" s="137"/>
      <c r="BZ432" s="138"/>
      <c r="CA432" s="138"/>
      <c r="CB432" s="137"/>
      <c r="CC432" s="137"/>
      <c r="CD432" s="186"/>
      <c r="CE432" s="186"/>
      <c r="CF432" s="186"/>
      <c r="CG432" s="186"/>
      <c r="CH432" s="137"/>
      <c r="CI432" s="137"/>
      <c r="CJ432" s="137"/>
      <c r="CK432" s="138"/>
      <c r="CL432" s="137"/>
      <c r="CM432" s="137"/>
      <c r="CN432" s="186"/>
      <c r="CO432" s="137"/>
      <c r="CP432" s="137"/>
      <c r="CQ432" s="137"/>
      <c r="CR432" s="137"/>
      <c r="CS432" s="137"/>
      <c r="CT432" s="137"/>
      <c r="CU432" s="137"/>
      <c r="CV432" s="137"/>
      <c r="CW432" s="137"/>
      <c r="CX432" s="186"/>
      <c r="CY432" s="133"/>
      <c r="CZ432" s="137"/>
      <c r="DA432" s="137"/>
      <c r="DB432" s="186"/>
      <c r="DC432" s="139"/>
      <c r="DD432" s="138"/>
      <c r="DE432" s="137"/>
      <c r="DF432" s="137"/>
      <c r="DG432" s="137"/>
      <c r="DH432" s="137"/>
      <c r="DI432" s="137"/>
      <c r="DJ432" s="186"/>
      <c r="DK432" s="137"/>
      <c r="DL432" s="137"/>
      <c r="DM432" s="137"/>
      <c r="DN432" s="137"/>
      <c r="DO432" s="137"/>
      <c r="DP432" s="137"/>
      <c r="DQ432" s="138"/>
      <c r="DR432" s="133"/>
      <c r="DS432" s="186"/>
      <c r="DT432" s="138"/>
      <c r="DU432" s="138"/>
      <c r="DV432" s="138"/>
      <c r="DW432" s="138"/>
      <c r="DX432" s="186"/>
      <c r="DY432" s="138"/>
      <c r="DZ432" s="138"/>
      <c r="EA432" s="137"/>
      <c r="EB432" s="137"/>
      <c r="EC432" s="137"/>
      <c r="ED432" s="137"/>
      <c r="EE432" s="137"/>
      <c r="EF432" s="186"/>
      <c r="EG432" s="137"/>
      <c r="EH432" s="137"/>
      <c r="EI432" s="137"/>
      <c r="EJ432" s="137"/>
      <c r="EK432" s="137"/>
      <c r="EL432" s="137"/>
      <c r="EM432" s="137"/>
      <c r="EN432" s="137"/>
      <c r="EO432" s="137"/>
      <c r="EP432" s="137"/>
      <c r="EQ432" s="137"/>
      <c r="ER432" s="137"/>
      <c r="ES432" s="137"/>
      <c r="ET432" s="137"/>
      <c r="EU432" s="137"/>
      <c r="EV432" s="137"/>
      <c r="EW432" s="137"/>
      <c r="EX432" s="137"/>
      <c r="EY432" s="137"/>
      <c r="EZ432" s="137"/>
      <c r="FA432" s="137"/>
      <c r="FB432" s="186"/>
      <c r="FC432" s="137"/>
      <c r="FD432" s="137"/>
      <c r="FE432" s="137"/>
      <c r="FF432" s="137"/>
      <c r="FG432" s="137"/>
      <c r="FH432" s="190"/>
      <c r="FI432" s="190"/>
      <c r="FJ432" s="37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 s="5"/>
      <c r="HO432" s="5"/>
      <c r="HP432" s="121"/>
      <c r="HQ432" s="27"/>
      <c r="HR432" s="27"/>
      <c r="HS432" s="27"/>
      <c r="HT432" s="121"/>
      <c r="HU432" s="121"/>
      <c r="HV432" s="28"/>
      <c r="HW432" s="28"/>
      <c r="HX432" s="28"/>
      <c r="HY432" s="28"/>
      <c r="HZ432" s="28"/>
      <c r="IA432" s="28"/>
      <c r="IB432" s="28"/>
      <c r="IC432" s="28"/>
      <c r="ID432" s="28"/>
      <c r="IE432" s="25"/>
      <c r="IF432" s="28"/>
      <c r="IG432" s="29"/>
      <c r="IH432" s="25"/>
      <c r="II432" s="28"/>
      <c r="IJ432" s="25"/>
      <c r="IK432" s="25"/>
      <c r="IL432" s="25"/>
      <c r="IM432" s="25"/>
      <c r="IN432" s="28"/>
      <c r="IO432" s="25"/>
      <c r="IP432" s="294"/>
      <c r="IQ432" s="24"/>
      <c r="IR432" s="24"/>
      <c r="IS432" s="170"/>
      <c r="IT432" s="170"/>
      <c r="IU432" s="170"/>
      <c r="IV432" s="274"/>
      <c r="IW432" s="170"/>
      <c r="IX432" s="170"/>
      <c r="IY432"/>
      <c r="IZ432"/>
      <c r="JA432" s="170"/>
      <c r="JB432" s="170"/>
      <c r="JC432" s="170"/>
      <c r="JD432"/>
      <c r="JE432" s="170"/>
      <c r="JF432" s="276"/>
      <c r="JG432"/>
      <c r="JH432" s="170"/>
      <c r="JI432" s="170"/>
      <c r="JJ432"/>
      <c r="JK432"/>
      <c r="JL432"/>
      <c r="JM432" s="279"/>
      <c r="JN432"/>
      <c r="JO432"/>
      <c r="JP432"/>
      <c r="JQ432"/>
      <c r="JR432" s="170"/>
      <c r="JS432" s="170"/>
      <c r="JT432" s="170"/>
      <c r="JU432" s="282"/>
      <c r="JV432" s="170"/>
      <c r="JW432" s="170"/>
      <c r="JX432"/>
      <c r="JY432" s="170"/>
      <c r="JZ432" s="170"/>
      <c r="KA432" s="170"/>
      <c r="KB432" s="170"/>
      <c r="KC432" s="170"/>
      <c r="KD432" s="170"/>
      <c r="KE432"/>
    </row>
    <row r="433" spans="1:291" s="4" customFormat="1" x14ac:dyDescent="0.25">
      <c r="A433" s="311"/>
      <c r="B433" s="15" t="s">
        <v>1530</v>
      </c>
      <c r="C433" s="17" t="s">
        <v>577</v>
      </c>
      <c r="D433" s="26" t="s">
        <v>579</v>
      </c>
      <c r="E433" s="88">
        <v>43866</v>
      </c>
      <c r="F433" s="27">
        <v>43916</v>
      </c>
      <c r="G433" s="94">
        <f>DATEDIF(E433, F433, "m")</f>
        <v>1</v>
      </c>
      <c r="H433" s="16">
        <v>0</v>
      </c>
      <c r="I433" s="377"/>
      <c r="J433" s="20" t="s">
        <v>316</v>
      </c>
      <c r="K433" s="100"/>
      <c r="L433" s="121"/>
      <c r="N433" s="19"/>
      <c r="O433" s="22"/>
      <c r="P433" s="16"/>
      <c r="Q433" s="121"/>
      <c r="R433" s="11"/>
      <c r="S433" s="11"/>
      <c r="T433" s="145"/>
      <c r="U433" s="130"/>
      <c r="V433" s="130"/>
      <c r="W433" s="130"/>
      <c r="X433" s="131"/>
      <c r="Y433" s="129"/>
      <c r="Z433" s="132"/>
      <c r="AA433" s="129"/>
      <c r="AB433" s="133"/>
      <c r="AC433" s="134"/>
      <c r="AD433" s="135"/>
      <c r="AE433" s="136"/>
      <c r="AF433" s="220"/>
      <c r="AG433" s="220"/>
      <c r="AH433" s="220"/>
      <c r="AI433" s="220"/>
      <c r="AJ433" s="220"/>
      <c r="AK433" s="220"/>
      <c r="AL433" s="133"/>
      <c r="AM433" s="137"/>
      <c r="AN433" s="137"/>
      <c r="AO433" s="137"/>
      <c r="AP433" s="137"/>
      <c r="AQ433" s="137"/>
      <c r="AR433" s="137"/>
      <c r="AS433" s="137"/>
      <c r="AT433" s="137"/>
      <c r="AU433" s="137"/>
      <c r="AV433" s="137"/>
      <c r="AW433" s="137"/>
      <c r="AX433" s="137"/>
      <c r="AY433" s="137"/>
      <c r="AZ433" s="137"/>
      <c r="BA433" s="137"/>
      <c r="BB433" s="137"/>
      <c r="BC433" s="137"/>
      <c r="BD433" s="137"/>
      <c r="BE433" s="137"/>
      <c r="BF433" s="137"/>
      <c r="BG433" s="137"/>
      <c r="BH433" s="138"/>
      <c r="BI433" s="137"/>
      <c r="BJ433" s="137"/>
      <c r="BK433" s="137"/>
      <c r="BL433" s="137"/>
      <c r="BM433" s="139"/>
      <c r="BN433" s="137"/>
      <c r="BO433" s="137"/>
      <c r="BP433" s="137"/>
      <c r="BQ433" s="137"/>
      <c r="BR433" s="138"/>
      <c r="BS433" s="138"/>
      <c r="BT433" s="137"/>
      <c r="BU433" s="137"/>
      <c r="BV433" s="137"/>
      <c r="BW433" s="138"/>
      <c r="BX433" s="137"/>
      <c r="BY433" s="137"/>
      <c r="BZ433" s="138"/>
      <c r="CA433" s="138"/>
      <c r="CB433" s="137"/>
      <c r="CC433" s="137"/>
      <c r="CD433" s="186"/>
      <c r="CE433" s="186"/>
      <c r="CF433" s="186"/>
      <c r="CG433" s="186"/>
      <c r="CH433" s="137"/>
      <c r="CI433" s="137"/>
      <c r="CJ433" s="137"/>
      <c r="CK433" s="138"/>
      <c r="CL433" s="137"/>
      <c r="CM433" s="137"/>
      <c r="CN433" s="186"/>
      <c r="CO433" s="137"/>
      <c r="CP433" s="137"/>
      <c r="CQ433" s="137"/>
      <c r="CR433" s="137"/>
      <c r="CS433" s="137"/>
      <c r="CT433" s="137"/>
      <c r="CU433" s="137"/>
      <c r="CV433" s="137"/>
      <c r="CW433" s="137"/>
      <c r="CX433" s="186"/>
      <c r="CY433" s="133"/>
      <c r="CZ433" s="137"/>
      <c r="DA433" s="137"/>
      <c r="DB433" s="186"/>
      <c r="DC433" s="139"/>
      <c r="DD433" s="138"/>
      <c r="DE433" s="137"/>
      <c r="DF433" s="137"/>
      <c r="DG433" s="137"/>
      <c r="DH433" s="137"/>
      <c r="DI433" s="137"/>
      <c r="DJ433" s="186"/>
      <c r="DK433" s="137"/>
      <c r="DL433" s="137"/>
      <c r="DM433" s="137"/>
      <c r="DN433" s="137"/>
      <c r="DO433" s="137"/>
      <c r="DP433" s="137"/>
      <c r="DQ433" s="138"/>
      <c r="DR433" s="133"/>
      <c r="DS433" s="186"/>
      <c r="DT433" s="138"/>
      <c r="DU433" s="138"/>
      <c r="DV433" s="138"/>
      <c r="DW433" s="138"/>
      <c r="DX433" s="186"/>
      <c r="DY433" s="138"/>
      <c r="DZ433" s="138"/>
      <c r="EA433" s="137"/>
      <c r="EB433" s="137"/>
      <c r="EC433" s="137"/>
      <c r="ED433" s="137"/>
      <c r="EE433" s="137"/>
      <c r="EF433" s="186"/>
      <c r="EG433" s="137"/>
      <c r="EH433" s="137"/>
      <c r="EI433" s="137"/>
      <c r="EJ433" s="137"/>
      <c r="EK433" s="137"/>
      <c r="EL433" s="137"/>
      <c r="EM433" s="137"/>
      <c r="EN433" s="137"/>
      <c r="EO433" s="137"/>
      <c r="EP433" s="137"/>
      <c r="EQ433" s="137"/>
      <c r="ER433" s="137"/>
      <c r="ES433" s="137"/>
      <c r="ET433" s="137"/>
      <c r="EU433" s="137"/>
      <c r="EV433" s="137"/>
      <c r="EW433" s="137"/>
      <c r="EX433" s="137"/>
      <c r="EY433" s="137"/>
      <c r="EZ433" s="137"/>
      <c r="FA433" s="137"/>
      <c r="FB433" s="186"/>
      <c r="FC433" s="137"/>
      <c r="FD433" s="137"/>
      <c r="FE433" s="137"/>
      <c r="FF433" s="137"/>
      <c r="FG433" s="137"/>
      <c r="FH433" s="190"/>
      <c r="FI433" s="190"/>
      <c r="FJ433" s="372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 s="5"/>
      <c r="HO433" s="5" t="s">
        <v>578</v>
      </c>
      <c r="HP433" s="121">
        <v>44</v>
      </c>
      <c r="HQ433" s="27">
        <v>43866</v>
      </c>
      <c r="HR433" s="27"/>
      <c r="HS433" s="27">
        <v>43916</v>
      </c>
      <c r="HT433" s="121">
        <v>2</v>
      </c>
      <c r="HU433" s="121">
        <v>0</v>
      </c>
      <c r="HV433" s="121">
        <v>1</v>
      </c>
      <c r="HW433" s="121">
        <v>0</v>
      </c>
      <c r="HX433" s="121">
        <v>0</v>
      </c>
      <c r="HY433" s="121">
        <v>0</v>
      </c>
      <c r="HZ433" s="121">
        <v>0</v>
      </c>
      <c r="IA433" s="121">
        <v>0</v>
      </c>
      <c r="IB433" s="121">
        <v>1</v>
      </c>
      <c r="IC433" s="121">
        <v>0</v>
      </c>
      <c r="ID433" s="121">
        <v>0</v>
      </c>
      <c r="IF433" s="121">
        <v>1</v>
      </c>
      <c r="IG433" s="19"/>
      <c r="IH433" s="4" t="s">
        <v>175</v>
      </c>
      <c r="IN433" s="121">
        <v>0</v>
      </c>
      <c r="IP433" s="294" t="s">
        <v>1530</v>
      </c>
      <c r="IQ433" s="24" t="s">
        <v>578</v>
      </c>
      <c r="IR433" s="24" t="s">
        <v>1042</v>
      </c>
      <c r="IS433" s="170" t="s">
        <v>55</v>
      </c>
      <c r="IT433" s="170">
        <v>1</v>
      </c>
      <c r="IU433"/>
      <c r="IV433" s="274">
        <v>43866</v>
      </c>
      <c r="IW433" s="170">
        <v>1976</v>
      </c>
      <c r="IX433" s="170">
        <v>2020</v>
      </c>
      <c r="IY433"/>
      <c r="IZ433"/>
      <c r="JA433" s="170">
        <v>44</v>
      </c>
      <c r="JB433" s="170"/>
      <c r="JC433" s="170" t="s">
        <v>1407</v>
      </c>
      <c r="JD433" s="170"/>
      <c r="JE433" s="170">
        <v>1</v>
      </c>
      <c r="JF433" s="276" t="s">
        <v>405</v>
      </c>
      <c r="JG433" s="170"/>
      <c r="JH433" s="170">
        <v>1</v>
      </c>
      <c r="JI433" s="170"/>
      <c r="JJ433" s="170"/>
      <c r="JK433"/>
      <c r="JL433"/>
      <c r="JM433" s="279"/>
      <c r="JN433" t="s">
        <v>1409</v>
      </c>
      <c r="JO433" t="s">
        <v>1409</v>
      </c>
      <c r="JP433" t="s">
        <v>1419</v>
      </c>
      <c r="JQ433" t="s">
        <v>1415</v>
      </c>
      <c r="JR433" s="170">
        <v>0</v>
      </c>
      <c r="JS433" s="170">
        <v>1</v>
      </c>
      <c r="JT433" s="170">
        <v>0</v>
      </c>
      <c r="JU433" s="170">
        <v>1</v>
      </c>
      <c r="JV433" s="170">
        <v>0</v>
      </c>
      <c r="JW433" s="170">
        <v>1</v>
      </c>
      <c r="JX433" t="s">
        <v>1531</v>
      </c>
      <c r="JY433" s="170">
        <v>0</v>
      </c>
      <c r="JZ433" s="170">
        <v>0</v>
      </c>
      <c r="KA433" s="170">
        <v>0</v>
      </c>
      <c r="KB433" s="170">
        <v>0</v>
      </c>
      <c r="KC433" s="170">
        <v>0</v>
      </c>
      <c r="KD433" s="170"/>
      <c r="KE433"/>
    </row>
    <row r="434" spans="1:291" s="4" customFormat="1" x14ac:dyDescent="0.25">
      <c r="A434" s="311"/>
      <c r="B434" s="15" t="s">
        <v>1530</v>
      </c>
      <c r="C434" s="17" t="s">
        <v>577</v>
      </c>
      <c r="D434" s="26" t="s">
        <v>579</v>
      </c>
      <c r="E434" s="88">
        <v>43866</v>
      </c>
      <c r="F434" s="23"/>
      <c r="G434" s="94"/>
      <c r="H434" s="51"/>
      <c r="I434" s="377">
        <v>0</v>
      </c>
      <c r="J434" s="20">
        <v>43979</v>
      </c>
      <c r="K434" s="100">
        <f t="shared" ref="K434:K440" si="31">DATEDIF(E434, J434, "m")</f>
        <v>3</v>
      </c>
      <c r="L434" s="121">
        <v>1</v>
      </c>
      <c r="M434" s="4" t="s">
        <v>580</v>
      </c>
      <c r="N434" s="19">
        <v>191</v>
      </c>
      <c r="O434" s="22"/>
      <c r="P434" s="16">
        <v>3</v>
      </c>
      <c r="Q434" s="121"/>
      <c r="R434" s="11"/>
      <c r="S434" s="11"/>
      <c r="T434" s="145">
        <v>12835</v>
      </c>
      <c r="U434" s="130" t="s">
        <v>578</v>
      </c>
      <c r="V434" s="130" t="s">
        <v>578</v>
      </c>
      <c r="W434" s="130" t="s">
        <v>1042</v>
      </c>
      <c r="X434" s="131">
        <v>7604154250</v>
      </c>
      <c r="Y434" s="129">
        <f t="shared" ref="Y434:Y440" ca="1" si="32">ROUNDDOWN(YEARFRAC(DATE(IF(VALUE(LEFT(X434,2))&lt;VALUE(RIGHT(YEAR(TODAY()),2)),"20","19")&amp;LEFT(X434,2),IF(VALUE(MID(X434,3,1))&gt;4,MID(X434,3,2)-50,MID(X434,3,2)),MID(X434,5,2)),Z434,1),0)</f>
        <v>44</v>
      </c>
      <c r="Z434" s="132">
        <v>43979</v>
      </c>
      <c r="AA434" s="129">
        <v>1</v>
      </c>
      <c r="AB434" s="133">
        <v>0</v>
      </c>
      <c r="AC434" s="192" t="s">
        <v>53</v>
      </c>
      <c r="AD434" s="183" t="s">
        <v>1022</v>
      </c>
      <c r="AE434" s="136" t="s">
        <v>1313</v>
      </c>
      <c r="AF434" s="185">
        <v>34.299999999999997</v>
      </c>
      <c r="AG434" s="185">
        <v>5.9</v>
      </c>
      <c r="AH434" s="185">
        <v>55.7</v>
      </c>
      <c r="AI434" s="185">
        <v>3.3</v>
      </c>
      <c r="AJ434" s="185">
        <v>0.8</v>
      </c>
      <c r="AK434" s="188">
        <v>2.39</v>
      </c>
      <c r="AL434" s="137">
        <v>38.5</v>
      </c>
      <c r="AM434" s="137">
        <v>66.2</v>
      </c>
      <c r="AN434" s="137">
        <v>61.8</v>
      </c>
      <c r="AO434" s="137">
        <v>38.200000000000003</v>
      </c>
      <c r="AP434" s="137">
        <v>1.6178010471204187</v>
      </c>
      <c r="AQ434" s="137">
        <v>1.8</v>
      </c>
      <c r="AR434" s="137">
        <v>7.76</v>
      </c>
      <c r="AS434" s="137">
        <v>3.8</v>
      </c>
      <c r="AT434" s="137">
        <v>6.46</v>
      </c>
      <c r="AU434" s="137">
        <v>10</v>
      </c>
      <c r="AV434" s="155">
        <v>26.3</v>
      </c>
      <c r="AW434" s="137">
        <v>41.4</v>
      </c>
      <c r="AX434" s="137">
        <v>29.8</v>
      </c>
      <c r="AY434" s="137">
        <v>24.9</v>
      </c>
      <c r="AZ434" s="137">
        <v>3.92</v>
      </c>
      <c r="BA434" s="137">
        <v>27.8</v>
      </c>
      <c r="BB434" s="137">
        <v>9.3000000000000007</v>
      </c>
      <c r="BC434" s="137">
        <v>39.1</v>
      </c>
      <c r="BD434" s="137">
        <v>1.68</v>
      </c>
      <c r="BE434" s="155">
        <v>17.5</v>
      </c>
      <c r="BF434" s="156">
        <v>11.6</v>
      </c>
      <c r="BG434" s="156">
        <v>6.18</v>
      </c>
      <c r="BH434" s="138">
        <v>4075</v>
      </c>
      <c r="BI434" s="137">
        <v>9.83</v>
      </c>
      <c r="BJ434" s="155">
        <v>18.2</v>
      </c>
      <c r="BK434" s="155">
        <v>23.4</v>
      </c>
      <c r="BL434" s="137">
        <v>70.099999999999994</v>
      </c>
      <c r="BM434" s="139">
        <v>0.2</v>
      </c>
      <c r="BN434" s="137">
        <v>5.5</v>
      </c>
      <c r="BO434" s="137">
        <v>81.02</v>
      </c>
      <c r="BP434" s="155">
        <v>10.6</v>
      </c>
      <c r="BQ434" s="137">
        <v>8.36</v>
      </c>
      <c r="BR434" s="133">
        <v>4789</v>
      </c>
      <c r="BS434" s="138">
        <f t="shared" ref="BS434:BS439" si="33">CY434/9</f>
        <v>1942</v>
      </c>
      <c r="BT434" s="155">
        <v>88.3</v>
      </c>
      <c r="BU434" s="137">
        <v>10.6</v>
      </c>
      <c r="BV434" s="137">
        <v>50.8</v>
      </c>
      <c r="BW434" s="162">
        <v>939</v>
      </c>
      <c r="BX434" s="137">
        <v>17.600000000000001</v>
      </c>
      <c r="BY434" s="155">
        <v>83.3</v>
      </c>
      <c r="BZ434" s="133">
        <v>3303</v>
      </c>
      <c r="CA434" s="162">
        <v>5767</v>
      </c>
      <c r="CB434" s="137">
        <v>3.9</v>
      </c>
      <c r="CC434" s="137">
        <v>1.1100000000000001</v>
      </c>
      <c r="CD434" s="186" t="s">
        <v>1275</v>
      </c>
      <c r="CE434" s="186">
        <f t="shared" ref="CE434:CE440" si="34">AL434+BN434+BV434+CC434+CB434</f>
        <v>99.81</v>
      </c>
      <c r="CF434" s="186" t="s">
        <v>1275</v>
      </c>
      <c r="CG434" s="186">
        <f t="shared" ref="CG434:CG440" si="35">AM434+BI434+BE434+(DC434*100/AL434)+(CC434*100/AL434)</f>
        <v>96.545584415584415</v>
      </c>
      <c r="CH434" s="137">
        <v>7.09</v>
      </c>
      <c r="CI434" s="155">
        <f t="shared" ref="CI434:CI439" si="36">CH434*100/AM434</f>
        <v>10.709969788519636</v>
      </c>
      <c r="CJ434" s="186"/>
      <c r="CK434" s="195"/>
      <c r="CL434" s="186"/>
      <c r="CM434" s="186"/>
      <c r="CN434" s="186" t="s">
        <v>1275</v>
      </c>
      <c r="CO434" s="137">
        <v>0.49</v>
      </c>
      <c r="CP434" s="137">
        <v>2.15</v>
      </c>
      <c r="CQ434" s="137">
        <v>16.2</v>
      </c>
      <c r="CR434" s="137">
        <v>57.4</v>
      </c>
      <c r="CS434" s="137">
        <v>12.9</v>
      </c>
      <c r="CT434" s="137">
        <v>13.6</v>
      </c>
      <c r="CU434" s="156">
        <v>43.7</v>
      </c>
      <c r="CV434" s="137">
        <v>0.89</v>
      </c>
      <c r="CW434" s="137"/>
      <c r="CX434" s="186" t="s">
        <v>1275</v>
      </c>
      <c r="CY434" s="133">
        <v>17478</v>
      </c>
      <c r="CZ434" s="137">
        <v>1.41</v>
      </c>
      <c r="DA434" s="137"/>
      <c r="DB434" s="186" t="s">
        <v>1275</v>
      </c>
      <c r="DC434" s="139">
        <v>5.0999999999999997E-2</v>
      </c>
      <c r="DD434" s="133">
        <v>24066</v>
      </c>
      <c r="DE434" s="137">
        <v>28.8</v>
      </c>
      <c r="DF434" s="137">
        <v>26.8</v>
      </c>
      <c r="DG434" s="137">
        <v>1.58</v>
      </c>
      <c r="DH434" s="137">
        <v>0.47</v>
      </c>
      <c r="DI434" s="137"/>
      <c r="DJ434" s="186" t="s">
        <v>1275</v>
      </c>
      <c r="DK434" s="137">
        <v>1.6</v>
      </c>
      <c r="DL434" s="156">
        <v>11.6</v>
      </c>
      <c r="DM434" s="137">
        <v>86.8</v>
      </c>
      <c r="DN434" s="187">
        <v>0</v>
      </c>
      <c r="DO434" s="137">
        <v>37.4</v>
      </c>
      <c r="DP434" s="137"/>
      <c r="DQ434" s="137"/>
      <c r="DR434" s="133"/>
      <c r="DS434" s="186" t="s">
        <v>1275</v>
      </c>
      <c r="DT434" s="160">
        <v>8170</v>
      </c>
      <c r="DU434" s="133">
        <v>1634</v>
      </c>
      <c r="DV434" s="133"/>
      <c r="DW434" s="133"/>
      <c r="DX434" s="186" t="s">
        <v>1275</v>
      </c>
      <c r="DY434" s="138">
        <f t="shared" ref="DY434:DY440" si="37">AK434*AN434*AM434*AL434/1000</f>
        <v>376.44808740000002</v>
      </c>
      <c r="DZ434" s="138">
        <f t="shared" ref="DZ434:DZ440" si="38">AK434*AM434*AO434*AL434/1000</f>
        <v>232.69121260000003</v>
      </c>
      <c r="EA434" s="137"/>
      <c r="EB434" s="137"/>
      <c r="EC434" s="137"/>
      <c r="ED434" s="137"/>
      <c r="EE434" s="137"/>
      <c r="EF434" s="186" t="s">
        <v>1275</v>
      </c>
      <c r="EG434" s="137" t="s">
        <v>1023</v>
      </c>
      <c r="EH434" s="137" t="s">
        <v>1023</v>
      </c>
      <c r="EI434" s="137" t="s">
        <v>1023</v>
      </c>
      <c r="EJ434" s="137" t="s">
        <v>1023</v>
      </c>
      <c r="EK434" s="137" t="s">
        <v>1023</v>
      </c>
      <c r="EL434" s="137" t="s">
        <v>1023</v>
      </c>
      <c r="EM434" s="137" t="s">
        <v>1023</v>
      </c>
      <c r="EN434" s="137" t="s">
        <v>1023</v>
      </c>
      <c r="EO434" s="137" t="s">
        <v>1023</v>
      </c>
      <c r="EP434" s="137" t="s">
        <v>1023</v>
      </c>
      <c r="EQ434" s="137" t="s">
        <v>1023</v>
      </c>
      <c r="ER434" s="137" t="s">
        <v>1023</v>
      </c>
      <c r="ES434" s="137" t="s">
        <v>1023</v>
      </c>
      <c r="ET434" s="137" t="s">
        <v>1023</v>
      </c>
      <c r="EU434" s="137" t="s">
        <v>1023</v>
      </c>
      <c r="EV434" s="137" t="s">
        <v>1023</v>
      </c>
      <c r="EW434" s="137" t="s">
        <v>1023</v>
      </c>
      <c r="EX434" s="137" t="s">
        <v>1023</v>
      </c>
      <c r="EY434" s="137" t="s">
        <v>1023</v>
      </c>
      <c r="EZ434" s="137" t="s">
        <v>1023</v>
      </c>
      <c r="FA434" s="137" t="s">
        <v>1023</v>
      </c>
      <c r="FB434" s="186" t="s">
        <v>1275</v>
      </c>
      <c r="FC434" s="137"/>
      <c r="FD434" s="137"/>
      <c r="FE434" s="137"/>
      <c r="FF434" s="137"/>
      <c r="FG434" s="137"/>
      <c r="FH434" s="153"/>
      <c r="FI434" s="153"/>
      <c r="FJ434" s="372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 s="5"/>
      <c r="HO434" s="5"/>
      <c r="HP434" s="17"/>
      <c r="HQ434" s="23"/>
      <c r="HR434" s="23"/>
      <c r="HS434" s="23"/>
      <c r="HT434" s="17"/>
      <c r="HU434" s="17"/>
      <c r="HV434" s="24"/>
      <c r="HW434" s="24"/>
      <c r="HX434" s="24"/>
      <c r="HY434" s="24"/>
      <c r="HZ434" s="24"/>
      <c r="IA434" s="24"/>
      <c r="IB434" s="24"/>
      <c r="IC434" s="24"/>
      <c r="ID434" s="24"/>
      <c r="IE434" s="24"/>
      <c r="IF434" s="24"/>
      <c r="IG434" s="24"/>
      <c r="IH434" s="24"/>
      <c r="II434" s="24"/>
      <c r="IJ434" s="24"/>
      <c r="IK434" s="24"/>
      <c r="IL434" s="24"/>
      <c r="IM434" s="24"/>
      <c r="IN434" s="25"/>
      <c r="IO434" s="25"/>
      <c r="IP434" s="294"/>
      <c r="IQ434" s="24"/>
      <c r="IR434" s="24"/>
      <c r="IS434" s="170"/>
      <c r="IT434" s="170"/>
      <c r="IU434"/>
      <c r="IV434" s="274"/>
      <c r="IW434" s="170"/>
      <c r="IX434" s="170"/>
      <c r="IY434"/>
      <c r="IZ434"/>
      <c r="JA434" s="170"/>
      <c r="JB434" s="170"/>
      <c r="JC434" s="170"/>
      <c r="JD434" s="170"/>
      <c r="JE434" s="170"/>
      <c r="JF434" s="276"/>
      <c r="JG434" s="170"/>
      <c r="JH434" s="170"/>
      <c r="JI434" s="170"/>
      <c r="JJ434" s="170"/>
      <c r="JK434"/>
      <c r="JL434"/>
      <c r="JM434" s="279"/>
      <c r="JN434"/>
      <c r="JO434"/>
      <c r="JP434"/>
      <c r="JQ434"/>
      <c r="JR434" s="170"/>
      <c r="JS434" s="170"/>
      <c r="JT434" s="170"/>
      <c r="JU434" s="170"/>
      <c r="JV434" s="170"/>
      <c r="JW434" s="170"/>
      <c r="JX434"/>
      <c r="JY434" s="170"/>
      <c r="JZ434" s="170"/>
      <c r="KA434" s="170"/>
      <c r="KB434" s="170"/>
      <c r="KC434" s="170"/>
      <c r="KD434" s="170"/>
      <c r="KE434"/>
    </row>
    <row r="435" spans="1:291" s="4" customFormat="1" x14ac:dyDescent="0.25">
      <c r="A435" s="311"/>
      <c r="B435" s="15" t="s">
        <v>1530</v>
      </c>
      <c r="C435" s="17" t="s">
        <v>577</v>
      </c>
      <c r="D435" s="26" t="s">
        <v>579</v>
      </c>
      <c r="E435" s="88">
        <v>43866</v>
      </c>
      <c r="F435" s="27">
        <v>43983</v>
      </c>
      <c r="G435" s="94">
        <f>DATEDIF(E435, F435, "m")</f>
        <v>3</v>
      </c>
      <c r="H435" s="16">
        <v>1</v>
      </c>
      <c r="I435" s="377">
        <v>0</v>
      </c>
      <c r="J435" s="20">
        <v>43983</v>
      </c>
      <c r="K435" s="100">
        <f t="shared" si="31"/>
        <v>3</v>
      </c>
      <c r="L435" s="121">
        <v>2</v>
      </c>
      <c r="M435" s="4" t="s">
        <v>581</v>
      </c>
      <c r="N435" s="19"/>
      <c r="O435" s="22"/>
      <c r="P435" s="16">
        <v>3</v>
      </c>
      <c r="Q435" s="121">
        <v>1</v>
      </c>
      <c r="R435" s="11"/>
      <c r="S435" s="121">
        <v>6</v>
      </c>
      <c r="T435" s="145">
        <v>12855</v>
      </c>
      <c r="U435" s="130" t="s">
        <v>578</v>
      </c>
      <c r="V435" s="130" t="s">
        <v>578</v>
      </c>
      <c r="W435" s="130" t="s">
        <v>1042</v>
      </c>
      <c r="X435" s="131">
        <v>7604154250</v>
      </c>
      <c r="Y435" s="129">
        <f t="shared" ca="1" si="32"/>
        <v>44</v>
      </c>
      <c r="Z435" s="132">
        <v>43983</v>
      </c>
      <c r="AA435" s="129">
        <v>2</v>
      </c>
      <c r="AB435" s="133" t="s">
        <v>1314</v>
      </c>
      <c r="AC435" s="192" t="s">
        <v>53</v>
      </c>
      <c r="AD435" s="183" t="s">
        <v>1022</v>
      </c>
      <c r="AE435" s="136" t="s">
        <v>1315</v>
      </c>
      <c r="AF435" s="185">
        <v>38.5</v>
      </c>
      <c r="AG435" s="185">
        <v>5.7</v>
      </c>
      <c r="AH435" s="185">
        <v>53.4</v>
      </c>
      <c r="AI435" s="185">
        <v>1.6</v>
      </c>
      <c r="AJ435" s="185">
        <v>0.8</v>
      </c>
      <c r="AK435" s="188">
        <v>2.44</v>
      </c>
      <c r="AL435" s="137">
        <v>29.4</v>
      </c>
      <c r="AM435" s="156">
        <v>57.8</v>
      </c>
      <c r="AN435" s="137">
        <v>52.5</v>
      </c>
      <c r="AO435" s="137">
        <v>47.5</v>
      </c>
      <c r="AP435" s="137">
        <v>1.1052631578947369</v>
      </c>
      <c r="AQ435" s="137">
        <v>3.2</v>
      </c>
      <c r="AR435" s="137">
        <v>11</v>
      </c>
      <c r="AS435" s="137">
        <v>2.57</v>
      </c>
      <c r="AT435" s="137">
        <v>10.199999999999999</v>
      </c>
      <c r="AU435" s="137">
        <v>11.4</v>
      </c>
      <c r="AV435" s="137">
        <v>17.8</v>
      </c>
      <c r="AW435" s="155">
        <v>53.7</v>
      </c>
      <c r="AX435" s="137">
        <v>21.1</v>
      </c>
      <c r="AY435" s="137">
        <v>21</v>
      </c>
      <c r="AZ435" s="137">
        <v>4.1100000000000003</v>
      </c>
      <c r="BA435" s="137">
        <v>21.7</v>
      </c>
      <c r="BB435" s="137">
        <v>5</v>
      </c>
      <c r="BC435" s="137">
        <v>35</v>
      </c>
      <c r="BD435" s="137">
        <v>0.54</v>
      </c>
      <c r="BE435" s="137">
        <v>13.7</v>
      </c>
      <c r="BF435" s="156">
        <v>10.8</v>
      </c>
      <c r="BG435" s="156">
        <v>6.11</v>
      </c>
      <c r="BH435" s="159">
        <v>7336</v>
      </c>
      <c r="BI435" s="155">
        <v>21.9</v>
      </c>
      <c r="BJ435" s="155">
        <v>24.7</v>
      </c>
      <c r="BK435" s="155">
        <v>23.7</v>
      </c>
      <c r="BL435" s="137">
        <v>73.400000000000006</v>
      </c>
      <c r="BM435" s="139">
        <v>0.51</v>
      </c>
      <c r="BN435" s="137">
        <v>2.8</v>
      </c>
      <c r="BO435" s="137">
        <v>92.2</v>
      </c>
      <c r="BP435" s="137">
        <v>4.47</v>
      </c>
      <c r="BQ435" s="137">
        <v>3.33</v>
      </c>
      <c r="BR435" s="158">
        <v>1438</v>
      </c>
      <c r="BS435" s="138">
        <f t="shared" si="33"/>
        <v>2289.2222222222222</v>
      </c>
      <c r="BT435" s="155">
        <v>85.3</v>
      </c>
      <c r="BU435" s="137">
        <v>23</v>
      </c>
      <c r="BV435" s="137">
        <v>64.599999999999994</v>
      </c>
      <c r="BW435" s="159">
        <v>6281</v>
      </c>
      <c r="BX435" s="155">
        <v>63.8</v>
      </c>
      <c r="BY435" s="137">
        <v>20</v>
      </c>
      <c r="BZ435" s="133">
        <v>2726</v>
      </c>
      <c r="CA435" s="138">
        <v>8781</v>
      </c>
      <c r="CB435" s="137">
        <v>1.3</v>
      </c>
      <c r="CC435" s="137">
        <v>0.61</v>
      </c>
      <c r="CD435" s="186" t="s">
        <v>1275</v>
      </c>
      <c r="CE435" s="186">
        <f t="shared" si="34"/>
        <v>98.70999999999998</v>
      </c>
      <c r="CF435" s="186" t="s">
        <v>1275</v>
      </c>
      <c r="CG435" s="186">
        <f t="shared" si="35"/>
        <v>95.539455782312913</v>
      </c>
      <c r="CH435" s="137">
        <v>4.01</v>
      </c>
      <c r="CI435" s="137">
        <f t="shared" si="36"/>
        <v>6.9377162629757789</v>
      </c>
      <c r="CJ435" s="137"/>
      <c r="CK435" s="138"/>
      <c r="CL435" s="137"/>
      <c r="CM435" s="137"/>
      <c r="CN435" s="186" t="s">
        <v>1275</v>
      </c>
      <c r="CO435" s="137">
        <v>0.6</v>
      </c>
      <c r="CP435" s="137">
        <v>3.07</v>
      </c>
      <c r="CQ435" s="137">
        <v>17.5</v>
      </c>
      <c r="CR435" s="137">
        <v>62</v>
      </c>
      <c r="CS435" s="137">
        <v>9.8699999999999992</v>
      </c>
      <c r="CT435" s="137">
        <v>10.6</v>
      </c>
      <c r="CU435" s="137">
        <v>49.3</v>
      </c>
      <c r="CV435" s="137">
        <v>3.89</v>
      </c>
      <c r="CW435" s="137"/>
      <c r="CX435" s="186" t="s">
        <v>1275</v>
      </c>
      <c r="CY435" s="133">
        <v>20603</v>
      </c>
      <c r="CZ435" s="137">
        <v>3.12</v>
      </c>
      <c r="DA435" s="137"/>
      <c r="DB435" s="186" t="s">
        <v>1275</v>
      </c>
      <c r="DC435" s="187">
        <v>1.9E-2</v>
      </c>
      <c r="DD435" s="133">
        <v>20540</v>
      </c>
      <c r="DE435" s="155">
        <v>51.2</v>
      </c>
      <c r="DF435" s="137">
        <v>18.7</v>
      </c>
      <c r="DG435" s="137">
        <v>0.79</v>
      </c>
      <c r="DH435" s="156">
        <v>0.18000000000000005</v>
      </c>
      <c r="DI435" s="156"/>
      <c r="DJ435" s="186" t="s">
        <v>1275</v>
      </c>
      <c r="DK435" s="137">
        <v>2.2000000000000002</v>
      </c>
      <c r="DL435" s="156">
        <v>10.8</v>
      </c>
      <c r="DM435" s="137">
        <v>87</v>
      </c>
      <c r="DN435" s="187">
        <v>0</v>
      </c>
      <c r="DO435" s="137">
        <v>35.6</v>
      </c>
      <c r="DP435" s="137"/>
      <c r="DQ435" s="137"/>
      <c r="DR435" s="133"/>
      <c r="DS435" s="186" t="s">
        <v>1275</v>
      </c>
      <c r="DT435" s="133">
        <f>DU435*5</f>
        <v>3355</v>
      </c>
      <c r="DU435" s="138">
        <v>671</v>
      </c>
      <c r="DV435" s="133"/>
      <c r="DW435" s="133"/>
      <c r="DX435" s="186" t="s">
        <v>1275</v>
      </c>
      <c r="DY435" s="138">
        <f t="shared" si="37"/>
        <v>217.68289199999995</v>
      </c>
      <c r="DZ435" s="138">
        <f t="shared" si="38"/>
        <v>196.95118799999997</v>
      </c>
      <c r="EA435" s="137"/>
      <c r="EB435" s="137"/>
      <c r="EC435" s="137"/>
      <c r="ED435" s="137"/>
      <c r="EE435" s="137"/>
      <c r="EF435" s="186" t="s">
        <v>1275</v>
      </c>
      <c r="EG435" s="137" t="s">
        <v>1023</v>
      </c>
      <c r="EH435" s="137" t="s">
        <v>1023</v>
      </c>
      <c r="EI435" s="137" t="s">
        <v>1023</v>
      </c>
      <c r="EJ435" s="137" t="s">
        <v>1023</v>
      </c>
      <c r="EK435" s="137" t="s">
        <v>1023</v>
      </c>
      <c r="EL435" s="137" t="s">
        <v>1023</v>
      </c>
      <c r="EM435" s="137" t="s">
        <v>1023</v>
      </c>
      <c r="EN435" s="137" t="s">
        <v>1023</v>
      </c>
      <c r="EO435" s="137" t="s">
        <v>1023</v>
      </c>
      <c r="EP435" s="137" t="s">
        <v>1023</v>
      </c>
      <c r="EQ435" s="137" t="s">
        <v>1023</v>
      </c>
      <c r="ER435" s="137" t="s">
        <v>1023</v>
      </c>
      <c r="ES435" s="137" t="s">
        <v>1023</v>
      </c>
      <c r="ET435" s="137" t="s">
        <v>1023</v>
      </c>
      <c r="EU435" s="137" t="s">
        <v>1023</v>
      </c>
      <c r="EV435" s="137" t="s">
        <v>1023</v>
      </c>
      <c r="EW435" s="137" t="s">
        <v>1023</v>
      </c>
      <c r="EX435" s="137" t="s">
        <v>1023</v>
      </c>
      <c r="EY435" s="137" t="s">
        <v>1023</v>
      </c>
      <c r="EZ435" s="137" t="s">
        <v>1023</v>
      </c>
      <c r="FA435" s="137" t="s">
        <v>1023</v>
      </c>
      <c r="FB435" s="186" t="s">
        <v>1275</v>
      </c>
      <c r="FC435" s="137"/>
      <c r="FD435" s="137"/>
      <c r="FE435" s="137"/>
      <c r="FF435" s="137"/>
      <c r="FG435" s="137"/>
      <c r="FH435" s="190"/>
      <c r="FI435" s="190"/>
      <c r="FJ435" s="372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 s="5"/>
      <c r="HO435" s="5" t="s">
        <v>578</v>
      </c>
      <c r="HP435" s="121">
        <v>44</v>
      </c>
      <c r="HQ435" s="27">
        <v>43866</v>
      </c>
      <c r="HR435" s="27"/>
      <c r="HS435" s="27">
        <v>43983</v>
      </c>
      <c r="HT435" s="121">
        <v>3</v>
      </c>
      <c r="HU435" s="121">
        <v>1</v>
      </c>
      <c r="HV435" s="121">
        <v>0</v>
      </c>
      <c r="HW435" s="121">
        <v>1</v>
      </c>
      <c r="HX435" s="121">
        <v>0</v>
      </c>
      <c r="HY435" s="121">
        <v>0</v>
      </c>
      <c r="HZ435" s="121">
        <v>0</v>
      </c>
      <c r="IA435" s="121">
        <v>0</v>
      </c>
      <c r="IC435" s="121">
        <v>0</v>
      </c>
      <c r="ID435" s="121">
        <v>0</v>
      </c>
      <c r="IE435" s="4" t="s">
        <v>69</v>
      </c>
      <c r="IF435" s="121">
        <v>0</v>
      </c>
      <c r="IG435" s="19"/>
      <c r="II435" s="121"/>
      <c r="IN435" s="121">
        <v>0</v>
      </c>
      <c r="IP435" s="294"/>
      <c r="IQ435" s="24"/>
      <c r="IR435" s="24"/>
      <c r="IS435" s="170"/>
      <c r="IT435" s="170"/>
      <c r="IU435"/>
      <c r="IV435" s="274"/>
      <c r="IW435" s="170"/>
      <c r="IX435" s="170"/>
      <c r="IY435"/>
      <c r="IZ435"/>
      <c r="JA435" s="170"/>
      <c r="JB435" s="170"/>
      <c r="JC435" s="170"/>
      <c r="JD435" s="170"/>
      <c r="JE435" s="170"/>
      <c r="JF435" s="276"/>
      <c r="JG435" s="170"/>
      <c r="JH435" s="170"/>
      <c r="JI435" s="170"/>
      <c r="JJ435" s="170"/>
      <c r="JK435"/>
      <c r="JL435"/>
      <c r="JM435" s="279"/>
      <c r="JN435"/>
      <c r="JO435"/>
      <c r="JP435"/>
      <c r="JQ435"/>
      <c r="JR435" s="170"/>
      <c r="JS435" s="170"/>
      <c r="JT435" s="170"/>
      <c r="JU435" s="170"/>
      <c r="JV435" s="170"/>
      <c r="JW435" s="170"/>
      <c r="JX435"/>
      <c r="JY435" s="170"/>
      <c r="JZ435" s="170"/>
      <c r="KA435" s="170"/>
      <c r="KB435" s="170"/>
      <c r="KC435" s="170"/>
      <c r="KD435" s="170"/>
      <c r="KE435"/>
    </row>
    <row r="436" spans="1:291" s="4" customFormat="1" x14ac:dyDescent="0.25">
      <c r="A436" s="311"/>
      <c r="B436" s="15" t="s">
        <v>1530</v>
      </c>
      <c r="C436" s="17" t="s">
        <v>577</v>
      </c>
      <c r="D436" s="26" t="s">
        <v>579</v>
      </c>
      <c r="E436" s="88">
        <v>43866</v>
      </c>
      <c r="F436" s="27">
        <v>44004</v>
      </c>
      <c r="G436" s="94">
        <f>DATEDIF(E436, F436, "m")</f>
        <v>4</v>
      </c>
      <c r="H436" s="16">
        <v>1</v>
      </c>
      <c r="I436" s="377">
        <v>0</v>
      </c>
      <c r="J436" s="20">
        <v>44004</v>
      </c>
      <c r="K436" s="100">
        <f t="shared" si="31"/>
        <v>4</v>
      </c>
      <c r="L436" s="121">
        <v>3</v>
      </c>
      <c r="M436" s="4" t="s">
        <v>582</v>
      </c>
      <c r="N436" s="19"/>
      <c r="O436" s="22">
        <v>1</v>
      </c>
      <c r="P436" s="16">
        <v>3</v>
      </c>
      <c r="Q436" s="121">
        <v>1</v>
      </c>
      <c r="R436" s="11"/>
      <c r="S436" s="121">
        <v>4</v>
      </c>
      <c r="T436" s="145">
        <v>12989</v>
      </c>
      <c r="U436" s="130" t="s">
        <v>578</v>
      </c>
      <c r="V436" s="130" t="s">
        <v>578</v>
      </c>
      <c r="W436" s="130" t="s">
        <v>1042</v>
      </c>
      <c r="X436" s="131">
        <v>7604154250</v>
      </c>
      <c r="Y436" s="129">
        <f t="shared" ca="1" si="32"/>
        <v>44</v>
      </c>
      <c r="Z436" s="132">
        <v>44004</v>
      </c>
      <c r="AA436" s="129">
        <v>3</v>
      </c>
      <c r="AB436" s="133">
        <v>1</v>
      </c>
      <c r="AC436" s="134" t="s">
        <v>53</v>
      </c>
      <c r="AD436" s="183" t="s">
        <v>1022</v>
      </c>
      <c r="AE436" s="136" t="s">
        <v>1315</v>
      </c>
      <c r="AF436" s="220"/>
      <c r="AG436" s="220"/>
      <c r="AH436" s="220"/>
      <c r="AI436" s="220"/>
      <c r="AJ436" s="220"/>
      <c r="AK436" s="188">
        <v>2.91</v>
      </c>
      <c r="AL436" s="156">
        <v>17.7</v>
      </c>
      <c r="AM436" s="156">
        <v>55</v>
      </c>
      <c r="AN436" s="137">
        <v>53.2</v>
      </c>
      <c r="AO436" s="137">
        <v>46.8</v>
      </c>
      <c r="AP436" s="137">
        <v>1.1367521367521369</v>
      </c>
      <c r="AQ436" s="137">
        <v>3.76</v>
      </c>
      <c r="AR436" s="155">
        <v>15.1</v>
      </c>
      <c r="AS436" s="137">
        <v>2.84</v>
      </c>
      <c r="AT436" s="137">
        <v>17.3</v>
      </c>
      <c r="AU436" s="155">
        <v>17.899999999999999</v>
      </c>
      <c r="AV436" s="137">
        <v>22.7</v>
      </c>
      <c r="AW436" s="155">
        <v>58.3</v>
      </c>
      <c r="AX436" s="156">
        <v>17.600000000000001</v>
      </c>
      <c r="AY436" s="137">
        <v>20.5</v>
      </c>
      <c r="AZ436" s="137">
        <v>3.57</v>
      </c>
      <c r="BA436" s="156">
        <v>17.100000000000001</v>
      </c>
      <c r="BB436" s="137">
        <v>13.2</v>
      </c>
      <c r="BC436" s="137">
        <v>38.4</v>
      </c>
      <c r="BD436" s="137">
        <v>0.46</v>
      </c>
      <c r="BE436" s="137">
        <v>14.9</v>
      </c>
      <c r="BF436" s="156">
        <v>10.199999999999999</v>
      </c>
      <c r="BG436" s="156">
        <v>7.58</v>
      </c>
      <c r="BH436" s="159">
        <v>6358</v>
      </c>
      <c r="BI436" s="155">
        <v>23.8</v>
      </c>
      <c r="BJ436" s="155">
        <v>48.3</v>
      </c>
      <c r="BK436" s="155">
        <v>26.6</v>
      </c>
      <c r="BL436" s="137">
        <v>69.900000000000006</v>
      </c>
      <c r="BM436" s="187">
        <v>0</v>
      </c>
      <c r="BN436" s="156">
        <v>1.6</v>
      </c>
      <c r="BO436" s="155">
        <v>93.72</v>
      </c>
      <c r="BP436" s="137">
        <v>2.74</v>
      </c>
      <c r="BQ436" s="137">
        <v>3.55</v>
      </c>
      <c r="BR436" s="138">
        <v>4240</v>
      </c>
      <c r="BS436" s="138">
        <f t="shared" si="33"/>
        <v>3210.2222222222222</v>
      </c>
      <c r="BT436" s="155">
        <v>99.2</v>
      </c>
      <c r="BU436" s="137">
        <v>23</v>
      </c>
      <c r="BV436" s="155">
        <v>78.8</v>
      </c>
      <c r="BW436" s="160">
        <v>6205</v>
      </c>
      <c r="BX436" s="137">
        <v>22.2</v>
      </c>
      <c r="BY436" s="155">
        <v>68.099999999999994</v>
      </c>
      <c r="BZ436" s="133">
        <v>3127</v>
      </c>
      <c r="CA436" s="133">
        <v>11480</v>
      </c>
      <c r="CB436" s="137">
        <v>0.69</v>
      </c>
      <c r="CC436" s="137">
        <v>0.44</v>
      </c>
      <c r="CD436" s="186" t="s">
        <v>1275</v>
      </c>
      <c r="CE436" s="186">
        <f t="shared" si="34"/>
        <v>99.22999999999999</v>
      </c>
      <c r="CF436" s="186" t="s">
        <v>1275</v>
      </c>
      <c r="CG436" s="186">
        <f t="shared" si="35"/>
        <v>96.281920903954799</v>
      </c>
      <c r="CH436" s="137">
        <v>3.12</v>
      </c>
      <c r="CI436" s="137">
        <f t="shared" si="36"/>
        <v>5.6727272727272728</v>
      </c>
      <c r="CJ436" s="137"/>
      <c r="CK436" s="138"/>
      <c r="CL436" s="137"/>
      <c r="CM436" s="137"/>
      <c r="CN436" s="186" t="s">
        <v>1275</v>
      </c>
      <c r="CO436" s="137">
        <v>0.9</v>
      </c>
      <c r="CP436" s="137">
        <v>2.73</v>
      </c>
      <c r="CQ436" s="137">
        <v>15.8</v>
      </c>
      <c r="CR436" s="155">
        <v>66.7</v>
      </c>
      <c r="CS436" s="137">
        <v>8.25</v>
      </c>
      <c r="CT436" s="156">
        <v>9.2799999999999994</v>
      </c>
      <c r="CU436" s="137">
        <v>47.6</v>
      </c>
      <c r="CV436" s="137">
        <v>1.97</v>
      </c>
      <c r="CW436" s="137"/>
      <c r="CX436" s="186" t="s">
        <v>1275</v>
      </c>
      <c r="CY436" s="133">
        <v>28892</v>
      </c>
      <c r="CZ436" s="137">
        <v>4.41</v>
      </c>
      <c r="DA436" s="137"/>
      <c r="DB436" s="186" t="s">
        <v>1275</v>
      </c>
      <c r="DC436" s="187">
        <v>1.7000000000000001E-2</v>
      </c>
      <c r="DD436" s="138">
        <v>37773</v>
      </c>
      <c r="DE436" s="155">
        <v>75.5</v>
      </c>
      <c r="DF436" s="137">
        <v>23.5</v>
      </c>
      <c r="DG436" s="137">
        <v>1.26</v>
      </c>
      <c r="DH436" s="137">
        <v>0.82000000000000006</v>
      </c>
      <c r="DI436" s="137"/>
      <c r="DJ436" s="186" t="s">
        <v>1275</v>
      </c>
      <c r="DK436" s="137">
        <v>1.4</v>
      </c>
      <c r="DL436" s="156">
        <v>10.1</v>
      </c>
      <c r="DM436" s="137">
        <v>88.4</v>
      </c>
      <c r="DN436" s="139">
        <v>0.1</v>
      </c>
      <c r="DO436" s="137">
        <v>36.9</v>
      </c>
      <c r="DP436" s="137"/>
      <c r="DQ436" s="137"/>
      <c r="DR436" s="133"/>
      <c r="DS436" s="186" t="s">
        <v>1275</v>
      </c>
      <c r="DT436" s="162">
        <v>1820</v>
      </c>
      <c r="DU436" s="133">
        <v>364</v>
      </c>
      <c r="DV436" s="133">
        <v>1412</v>
      </c>
      <c r="DW436" s="160">
        <v>1019</v>
      </c>
      <c r="DX436" s="186" t="s">
        <v>1275</v>
      </c>
      <c r="DY436" s="138">
        <f t="shared" si="37"/>
        <v>150.70948199999998</v>
      </c>
      <c r="DZ436" s="138">
        <f t="shared" si="38"/>
        <v>132.57901800000002</v>
      </c>
      <c r="EA436" s="137"/>
      <c r="EB436" s="137"/>
      <c r="EC436" s="137"/>
      <c r="ED436" s="137"/>
      <c r="EE436" s="137"/>
      <c r="EF436" s="186" t="s">
        <v>1275</v>
      </c>
      <c r="EG436" s="137" t="s">
        <v>1023</v>
      </c>
      <c r="EH436" s="137" t="s">
        <v>1023</v>
      </c>
      <c r="EI436" s="137" t="s">
        <v>1023</v>
      </c>
      <c r="EJ436" s="137" t="s">
        <v>1023</v>
      </c>
      <c r="EK436" s="137" t="s">
        <v>1023</v>
      </c>
      <c r="EL436" s="137" t="s">
        <v>1023</v>
      </c>
      <c r="EM436" s="137" t="s">
        <v>1023</v>
      </c>
      <c r="EN436" s="137" t="s">
        <v>1023</v>
      </c>
      <c r="EO436" s="137" t="s">
        <v>1023</v>
      </c>
      <c r="EP436" s="137" t="s">
        <v>1023</v>
      </c>
      <c r="EQ436" s="137" t="s">
        <v>1023</v>
      </c>
      <c r="ER436" s="137" t="s">
        <v>1023</v>
      </c>
      <c r="ES436" s="137" t="s">
        <v>1023</v>
      </c>
      <c r="ET436" s="137" t="s">
        <v>1023</v>
      </c>
      <c r="EU436" s="137" t="s">
        <v>1023</v>
      </c>
      <c r="EV436" s="137" t="s">
        <v>1023</v>
      </c>
      <c r="EW436" s="137" t="s">
        <v>1023</v>
      </c>
      <c r="EX436" s="137" t="s">
        <v>1023</v>
      </c>
      <c r="EY436" s="137" t="s">
        <v>1023</v>
      </c>
      <c r="EZ436" s="137" t="s">
        <v>1023</v>
      </c>
      <c r="FA436" s="137" t="s">
        <v>1023</v>
      </c>
      <c r="FB436" s="186" t="s">
        <v>1275</v>
      </c>
      <c r="FC436" s="137"/>
      <c r="FD436" s="137"/>
      <c r="FE436" s="137"/>
      <c r="FF436" s="137"/>
      <c r="FG436" s="137"/>
      <c r="FH436" s="190"/>
      <c r="FI436" s="190"/>
      <c r="FJ436" s="372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 s="5"/>
      <c r="HO436" s="5" t="s">
        <v>578</v>
      </c>
      <c r="HP436" s="121">
        <v>44</v>
      </c>
      <c r="HQ436" s="27">
        <v>43866</v>
      </c>
      <c r="HR436" s="27"/>
      <c r="HS436" s="27">
        <v>44004</v>
      </c>
      <c r="HT436" s="121">
        <v>4</v>
      </c>
      <c r="HU436" s="121">
        <v>1</v>
      </c>
      <c r="HV436" s="121">
        <v>0</v>
      </c>
      <c r="HW436" s="121">
        <v>0</v>
      </c>
      <c r="HX436" s="121">
        <v>0</v>
      </c>
      <c r="HY436" s="121">
        <v>1</v>
      </c>
      <c r="HZ436" s="121">
        <v>0</v>
      </c>
      <c r="IA436" s="121">
        <v>0</v>
      </c>
      <c r="IC436" s="121">
        <v>0</v>
      </c>
      <c r="ID436" s="121">
        <v>0</v>
      </c>
      <c r="IE436" s="4" t="s">
        <v>95</v>
      </c>
      <c r="IF436" s="121">
        <v>0</v>
      </c>
      <c r="IG436" s="19"/>
      <c r="II436" s="121">
        <v>1</v>
      </c>
      <c r="IJ436" s="4" t="s">
        <v>498</v>
      </c>
      <c r="IK436" s="4" t="s">
        <v>80</v>
      </c>
      <c r="IN436" s="121">
        <v>0</v>
      </c>
      <c r="IP436" s="294"/>
      <c r="IQ436" s="24"/>
      <c r="IR436" s="24"/>
      <c r="IS436" s="170"/>
      <c r="IT436" s="170"/>
      <c r="IU436"/>
      <c r="IV436" s="274"/>
      <c r="IW436" s="170"/>
      <c r="IX436" s="170"/>
      <c r="IY436"/>
      <c r="IZ436"/>
      <c r="JA436" s="170"/>
      <c r="JB436" s="170"/>
      <c r="JC436" s="170"/>
      <c r="JD436" s="170"/>
      <c r="JE436" s="170"/>
      <c r="JF436" s="276"/>
      <c r="JG436" s="170"/>
      <c r="JH436" s="170"/>
      <c r="JI436" s="170"/>
      <c r="JJ436" s="170"/>
      <c r="JK436"/>
      <c r="JL436"/>
      <c r="JM436" s="279"/>
      <c r="JN436"/>
      <c r="JO436"/>
      <c r="JP436"/>
      <c r="JQ436"/>
      <c r="JR436" s="170"/>
      <c r="JS436" s="170"/>
      <c r="JT436" s="170"/>
      <c r="JU436" s="170"/>
      <c r="JV436" s="170"/>
      <c r="JW436" s="170"/>
      <c r="JX436"/>
      <c r="JY436" s="170"/>
      <c r="JZ436" s="170"/>
      <c r="KA436" s="170"/>
      <c r="KB436" s="170"/>
      <c r="KC436" s="170"/>
      <c r="KD436" s="170"/>
      <c r="KE436"/>
    </row>
    <row r="437" spans="1:291" s="4" customFormat="1" x14ac:dyDescent="0.25">
      <c r="A437" s="311"/>
      <c r="B437" s="15" t="s">
        <v>1530</v>
      </c>
      <c r="C437" s="17" t="s">
        <v>583</v>
      </c>
      <c r="D437" s="26" t="s">
        <v>579</v>
      </c>
      <c r="E437" s="88">
        <v>43866</v>
      </c>
      <c r="F437" s="27">
        <v>44098</v>
      </c>
      <c r="G437" s="94">
        <f>DATEDIF(E437, F437, "m")</f>
        <v>7</v>
      </c>
      <c r="H437" s="16">
        <v>1</v>
      </c>
      <c r="I437" s="377">
        <v>0</v>
      </c>
      <c r="J437" s="20">
        <v>44098</v>
      </c>
      <c r="K437" s="100">
        <f t="shared" si="31"/>
        <v>7</v>
      </c>
      <c r="L437" s="121">
        <v>4</v>
      </c>
      <c r="M437" s="4" t="s">
        <v>584</v>
      </c>
      <c r="N437" s="19"/>
      <c r="O437" s="22">
        <v>1</v>
      </c>
      <c r="P437" s="16">
        <v>3</v>
      </c>
      <c r="Q437" s="121">
        <v>1</v>
      </c>
      <c r="R437" s="11"/>
      <c r="S437" s="121">
        <v>10</v>
      </c>
      <c r="T437" s="145">
        <v>13482</v>
      </c>
      <c r="U437" s="130" t="s">
        <v>578</v>
      </c>
      <c r="V437" s="130" t="s">
        <v>578</v>
      </c>
      <c r="W437" s="130" t="s">
        <v>1042</v>
      </c>
      <c r="X437" s="131">
        <v>7604154250</v>
      </c>
      <c r="Y437" s="129">
        <f t="shared" ca="1" si="32"/>
        <v>44</v>
      </c>
      <c r="Z437" s="132">
        <v>44098</v>
      </c>
      <c r="AA437" s="129">
        <v>4</v>
      </c>
      <c r="AB437" s="133">
        <v>4</v>
      </c>
      <c r="AC437" s="192" t="s">
        <v>53</v>
      </c>
      <c r="AD437" s="135" t="s">
        <v>1022</v>
      </c>
      <c r="AE437" s="136" t="s">
        <v>1324</v>
      </c>
      <c r="AF437" s="185">
        <v>22.8</v>
      </c>
      <c r="AG437" s="185">
        <v>9.1</v>
      </c>
      <c r="AH437" s="198">
        <v>66</v>
      </c>
      <c r="AI437" s="185">
        <v>1.7</v>
      </c>
      <c r="AJ437" s="185">
        <v>0.8</v>
      </c>
      <c r="AK437" s="199">
        <v>5.4</v>
      </c>
      <c r="AL437" s="137">
        <v>12</v>
      </c>
      <c r="AM437" s="137">
        <v>64.599999999999994</v>
      </c>
      <c r="AN437" s="137">
        <v>59.2</v>
      </c>
      <c r="AO437" s="137">
        <v>40.799999999999997</v>
      </c>
      <c r="AP437" s="137">
        <f>AN437/AO437</f>
        <v>1.4509803921568629</v>
      </c>
      <c r="AQ437" s="137">
        <v>4.96</v>
      </c>
      <c r="AR437" s="137">
        <v>2.41</v>
      </c>
      <c r="AS437" s="137">
        <v>2.72</v>
      </c>
      <c r="AT437" s="137">
        <v>13.6</v>
      </c>
      <c r="AU437" s="137">
        <v>6.94</v>
      </c>
      <c r="AV437" s="155">
        <v>28</v>
      </c>
      <c r="AW437" s="137" t="s">
        <v>1023</v>
      </c>
      <c r="AX437" s="137" t="s">
        <v>1023</v>
      </c>
      <c r="AY437" s="137" t="s">
        <v>1023</v>
      </c>
      <c r="AZ437" s="137" t="s">
        <v>1023</v>
      </c>
      <c r="BA437" s="137">
        <v>19.600000000000001</v>
      </c>
      <c r="BB437" s="137">
        <v>17.100000000000001</v>
      </c>
      <c r="BC437" s="156">
        <v>26</v>
      </c>
      <c r="BD437" s="155">
        <v>3.04</v>
      </c>
      <c r="BE437" s="137">
        <v>12.6</v>
      </c>
      <c r="BF437" s="137">
        <f>DL437+DN437</f>
        <v>16.888999999999999</v>
      </c>
      <c r="BG437" s="137">
        <v>14.4</v>
      </c>
      <c r="BH437" s="133">
        <v>4214</v>
      </c>
      <c r="BI437" s="137">
        <v>17.100000000000001</v>
      </c>
      <c r="BJ437" s="155">
        <v>26.9</v>
      </c>
      <c r="BK437" s="155">
        <v>18.8</v>
      </c>
      <c r="BL437" s="137">
        <v>61</v>
      </c>
      <c r="BM437" s="139">
        <v>3.9E-2</v>
      </c>
      <c r="BN437" s="137">
        <v>4.2</v>
      </c>
      <c r="BO437" s="137">
        <v>89.19</v>
      </c>
      <c r="BP437" s="137">
        <v>5.4</v>
      </c>
      <c r="BQ437" s="137">
        <v>5.43</v>
      </c>
      <c r="BR437" s="133">
        <v>4775</v>
      </c>
      <c r="BS437" s="159">
        <f t="shared" si="33"/>
        <v>3715.5555555555557</v>
      </c>
      <c r="BT437" s="155">
        <v>92.9</v>
      </c>
      <c r="BU437" s="155">
        <v>31.8</v>
      </c>
      <c r="BV437" s="155">
        <v>82.1</v>
      </c>
      <c r="BW437" s="133">
        <v>2644</v>
      </c>
      <c r="BX437" s="137">
        <v>33.6</v>
      </c>
      <c r="BY437" s="137">
        <v>56.5</v>
      </c>
      <c r="BZ437" s="133">
        <v>5377</v>
      </c>
      <c r="CA437" s="133">
        <v>9418</v>
      </c>
      <c r="CB437" s="137">
        <v>1.17</v>
      </c>
      <c r="CC437" s="137">
        <v>0.32</v>
      </c>
      <c r="CD437" s="186" t="s">
        <v>1275</v>
      </c>
      <c r="CE437" s="186">
        <f t="shared" si="34"/>
        <v>99.789999999999992</v>
      </c>
      <c r="CF437" s="186" t="s">
        <v>1275</v>
      </c>
      <c r="CG437" s="186">
        <f t="shared" si="35"/>
        <v>97.883333333333326</v>
      </c>
      <c r="CH437" s="137">
        <v>4.53</v>
      </c>
      <c r="CI437" s="137">
        <f t="shared" si="36"/>
        <v>7.0123839009287936</v>
      </c>
      <c r="CJ437" s="137">
        <v>26.1</v>
      </c>
      <c r="CK437" s="138">
        <f>CJ437*BI437*AL437*AK437/1000</f>
        <v>28.920888000000009</v>
      </c>
      <c r="CL437" s="137">
        <v>3.95</v>
      </c>
      <c r="CM437" s="137">
        <v>22.9</v>
      </c>
      <c r="CN437" s="186" t="s">
        <v>1275</v>
      </c>
      <c r="CO437" s="137">
        <v>0.9</v>
      </c>
      <c r="CP437" s="137">
        <v>2.36</v>
      </c>
      <c r="CQ437" s="137">
        <v>22.7</v>
      </c>
      <c r="CR437" s="137">
        <v>45.7</v>
      </c>
      <c r="CS437" s="137">
        <v>14.2</v>
      </c>
      <c r="CT437" s="137">
        <v>17.399999999999999</v>
      </c>
      <c r="CU437" s="137">
        <v>57.7</v>
      </c>
      <c r="CV437" s="137">
        <v>0.74</v>
      </c>
      <c r="CW437" s="137"/>
      <c r="CX437" s="186" t="s">
        <v>1275</v>
      </c>
      <c r="CY437" s="133">
        <v>33440</v>
      </c>
      <c r="CZ437" s="137">
        <v>2.63</v>
      </c>
      <c r="DA437" s="137">
        <v>31.1</v>
      </c>
      <c r="DB437" s="186" t="s">
        <v>1275</v>
      </c>
      <c r="DC437" s="139">
        <v>0.11</v>
      </c>
      <c r="DD437" s="133">
        <v>30894</v>
      </c>
      <c r="DE437" s="155">
        <v>45.5</v>
      </c>
      <c r="DF437" s="137">
        <v>26.6</v>
      </c>
      <c r="DG437" s="137">
        <v>0.64</v>
      </c>
      <c r="DH437" s="156">
        <f>DG437-CC437</f>
        <v>0.32</v>
      </c>
      <c r="DI437" s="156"/>
      <c r="DJ437" s="186" t="s">
        <v>1275</v>
      </c>
      <c r="DK437" s="156">
        <v>0.31</v>
      </c>
      <c r="DL437" s="156">
        <v>16.8</v>
      </c>
      <c r="DM437" s="137">
        <v>82.8</v>
      </c>
      <c r="DN437" s="139">
        <v>8.8999999999999996E-2</v>
      </c>
      <c r="DO437" s="137">
        <v>25.4</v>
      </c>
      <c r="DP437" s="137">
        <v>94</v>
      </c>
      <c r="DQ437" s="133">
        <v>1064</v>
      </c>
      <c r="DR437" s="133"/>
      <c r="DS437" s="186" t="s">
        <v>1275</v>
      </c>
      <c r="DT437" s="133">
        <f>DU437*5</f>
        <v>5515</v>
      </c>
      <c r="DU437" s="133">
        <v>1103</v>
      </c>
      <c r="DV437" s="133">
        <v>640</v>
      </c>
      <c r="DW437" s="133">
        <v>158</v>
      </c>
      <c r="DX437" s="186" t="s">
        <v>1275</v>
      </c>
      <c r="DY437" s="138">
        <f t="shared" si="37"/>
        <v>247.81593600000002</v>
      </c>
      <c r="DZ437" s="138">
        <f t="shared" si="38"/>
        <v>170.79206399999998</v>
      </c>
      <c r="EA437" s="137"/>
      <c r="EB437" s="137"/>
      <c r="EC437" s="137"/>
      <c r="ED437" s="137"/>
      <c r="EE437" s="137"/>
      <c r="EF437" s="186" t="s">
        <v>1275</v>
      </c>
      <c r="EG437" s="137" t="s">
        <v>1023</v>
      </c>
      <c r="EH437" s="137" t="s">
        <v>1023</v>
      </c>
      <c r="EI437" s="137" t="s">
        <v>1023</v>
      </c>
      <c r="EJ437" s="137" t="s">
        <v>1023</v>
      </c>
      <c r="EK437" s="137" t="s">
        <v>1023</v>
      </c>
      <c r="EL437" s="137" t="s">
        <v>1023</v>
      </c>
      <c r="EM437" s="137" t="s">
        <v>1023</v>
      </c>
      <c r="EN437" s="137" t="s">
        <v>1023</v>
      </c>
      <c r="EO437" s="137" t="s">
        <v>1023</v>
      </c>
      <c r="EP437" s="137" t="s">
        <v>1023</v>
      </c>
      <c r="EQ437" s="137" t="s">
        <v>1023</v>
      </c>
      <c r="ER437" s="137" t="s">
        <v>1023</v>
      </c>
      <c r="ES437" s="137" t="s">
        <v>1023</v>
      </c>
      <c r="ET437" s="137" t="s">
        <v>1023</v>
      </c>
      <c r="EU437" s="137" t="s">
        <v>1023</v>
      </c>
      <c r="EV437" s="137" t="s">
        <v>1023</v>
      </c>
      <c r="EW437" s="137" t="s">
        <v>1023</v>
      </c>
      <c r="EX437" s="137" t="s">
        <v>1023</v>
      </c>
      <c r="EY437" s="137" t="s">
        <v>1023</v>
      </c>
      <c r="EZ437" s="137" t="s">
        <v>1023</v>
      </c>
      <c r="FA437" s="137" t="s">
        <v>1023</v>
      </c>
      <c r="FB437" s="186" t="s">
        <v>1275</v>
      </c>
      <c r="FC437" s="137"/>
      <c r="FD437" s="137"/>
      <c r="FE437" s="137"/>
      <c r="FF437" s="137"/>
      <c r="FG437" s="137"/>
      <c r="FH437" s="190"/>
      <c r="FI437" s="190"/>
      <c r="FJ437" s="372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 s="5"/>
      <c r="HO437" s="5" t="s">
        <v>578</v>
      </c>
      <c r="HP437" s="121">
        <v>44</v>
      </c>
      <c r="HQ437" s="27">
        <v>43866</v>
      </c>
      <c r="HR437" s="27"/>
      <c r="HS437" s="27">
        <v>44098</v>
      </c>
      <c r="HT437" s="121">
        <v>6</v>
      </c>
      <c r="HU437" s="121">
        <v>1</v>
      </c>
      <c r="HV437" s="121">
        <v>0</v>
      </c>
      <c r="HW437" s="121">
        <v>0</v>
      </c>
      <c r="HX437" s="121">
        <v>0</v>
      </c>
      <c r="HY437" s="121">
        <v>1</v>
      </c>
      <c r="HZ437" s="121">
        <v>0</v>
      </c>
      <c r="IA437" s="121">
        <v>0</v>
      </c>
      <c r="IB437" s="121">
        <v>0</v>
      </c>
      <c r="IC437" s="121">
        <v>0</v>
      </c>
      <c r="ID437" s="121">
        <v>0</v>
      </c>
      <c r="IE437" s="4" t="s">
        <v>69</v>
      </c>
      <c r="IF437" s="121">
        <v>0</v>
      </c>
      <c r="IG437" s="19"/>
      <c r="II437" s="121">
        <v>0</v>
      </c>
      <c r="IJ437" s="4" t="s">
        <v>63</v>
      </c>
      <c r="IN437" s="121">
        <v>0</v>
      </c>
      <c r="IP437" s="294"/>
      <c r="IQ437" s="24"/>
      <c r="IR437" s="24"/>
      <c r="IS437" s="170"/>
      <c r="IT437" s="170"/>
      <c r="IU437"/>
      <c r="IV437" s="274"/>
      <c r="IW437" s="170"/>
      <c r="IX437" s="170"/>
      <c r="IY437"/>
      <c r="IZ437"/>
      <c r="JA437" s="170"/>
      <c r="JB437" s="170"/>
      <c r="JC437" s="170"/>
      <c r="JD437" s="170"/>
      <c r="JE437" s="170"/>
      <c r="JF437" s="276"/>
      <c r="JG437" s="170"/>
      <c r="JH437" s="170"/>
      <c r="JI437" s="170"/>
      <c r="JJ437" s="170"/>
      <c r="JK437"/>
      <c r="JL437"/>
      <c r="JM437" s="279"/>
      <c r="JN437"/>
      <c r="JO437"/>
      <c r="JP437"/>
      <c r="JQ437"/>
      <c r="JR437" s="170"/>
      <c r="JS437" s="170"/>
      <c r="JT437" s="170"/>
      <c r="JU437" s="170"/>
      <c r="JV437" s="170"/>
      <c r="JW437" s="170"/>
      <c r="JX437"/>
      <c r="JY437" s="170"/>
      <c r="JZ437" s="170"/>
      <c r="KA437" s="170"/>
      <c r="KB437" s="170"/>
      <c r="KC437" s="170"/>
      <c r="KD437" s="170"/>
      <c r="KE437"/>
    </row>
    <row r="438" spans="1:291" s="4" customFormat="1" x14ac:dyDescent="0.25">
      <c r="A438" s="311"/>
      <c r="B438" s="15" t="s">
        <v>1530</v>
      </c>
      <c r="C438" s="17" t="s">
        <v>583</v>
      </c>
      <c r="D438" s="26" t="s">
        <v>579</v>
      </c>
      <c r="E438" s="88">
        <v>43866</v>
      </c>
      <c r="F438" s="23"/>
      <c r="G438" s="94"/>
      <c r="H438" s="51"/>
      <c r="I438" s="377">
        <v>0</v>
      </c>
      <c r="J438" s="20">
        <v>44120</v>
      </c>
      <c r="K438" s="100">
        <f t="shared" si="31"/>
        <v>8</v>
      </c>
      <c r="L438" s="121">
        <v>5</v>
      </c>
      <c r="M438" s="4" t="s">
        <v>585</v>
      </c>
      <c r="N438" s="34">
        <v>965.1</v>
      </c>
      <c r="O438" s="22"/>
      <c r="P438" s="16">
        <v>3</v>
      </c>
      <c r="Q438" s="121"/>
      <c r="R438" s="11"/>
      <c r="S438" s="121"/>
      <c r="T438" s="145">
        <v>13602</v>
      </c>
      <c r="U438" s="130" t="s">
        <v>578</v>
      </c>
      <c r="V438" s="130" t="s">
        <v>578</v>
      </c>
      <c r="W438" s="130" t="s">
        <v>1042</v>
      </c>
      <c r="X438" s="131">
        <v>7604154250</v>
      </c>
      <c r="Y438" s="129">
        <f t="shared" ca="1" si="32"/>
        <v>44</v>
      </c>
      <c r="Z438" s="132">
        <v>44120</v>
      </c>
      <c r="AA438" s="129">
        <v>5</v>
      </c>
      <c r="AB438" s="133">
        <v>5</v>
      </c>
      <c r="AC438" s="134" t="s">
        <v>53</v>
      </c>
      <c r="AD438" s="135" t="s">
        <v>1022</v>
      </c>
      <c r="AE438" s="136" t="s">
        <v>1324</v>
      </c>
      <c r="AF438" s="200">
        <v>27.8</v>
      </c>
      <c r="AG438" s="200">
        <v>7.3</v>
      </c>
      <c r="AH438" s="200">
        <v>62.8</v>
      </c>
      <c r="AI438" s="200">
        <v>1.7</v>
      </c>
      <c r="AJ438" s="200">
        <v>0.4</v>
      </c>
      <c r="AK438" s="200">
        <v>4.82</v>
      </c>
      <c r="AL438" s="137">
        <v>28.1</v>
      </c>
      <c r="AM438" s="156">
        <v>58</v>
      </c>
      <c r="AN438" s="137">
        <v>55.6</v>
      </c>
      <c r="AO438" s="137">
        <v>44.4</v>
      </c>
      <c r="AP438" s="137">
        <f>AN438/AO438</f>
        <v>1.2522522522522523</v>
      </c>
      <c r="AQ438" s="137">
        <v>4.5999999999999996</v>
      </c>
      <c r="AR438" s="137">
        <v>3.15</v>
      </c>
      <c r="AS438" s="156">
        <v>2.2200000000000002</v>
      </c>
      <c r="AT438" s="137">
        <v>15.9</v>
      </c>
      <c r="AU438" s="137">
        <v>6.38</v>
      </c>
      <c r="AV438" s="155">
        <v>27.7</v>
      </c>
      <c r="AW438" s="137">
        <v>36.1</v>
      </c>
      <c r="AX438" s="137">
        <v>33.799999999999997</v>
      </c>
      <c r="AY438" s="137">
        <v>28.2</v>
      </c>
      <c r="AZ438" s="137">
        <v>1.95</v>
      </c>
      <c r="BA438" s="137">
        <v>25</v>
      </c>
      <c r="BB438" s="137">
        <v>12.8</v>
      </c>
      <c r="BC438" s="137">
        <v>41.1</v>
      </c>
      <c r="BD438" s="137">
        <v>0.17</v>
      </c>
      <c r="BE438" s="137">
        <v>13.6</v>
      </c>
      <c r="BF438" s="137">
        <f>DL438+DN438</f>
        <v>17.04</v>
      </c>
      <c r="BG438" s="137">
        <v>13</v>
      </c>
      <c r="BH438" s="160">
        <v>4775</v>
      </c>
      <c r="BI438" s="155">
        <v>21.4</v>
      </c>
      <c r="BJ438" s="155">
        <v>41.1</v>
      </c>
      <c r="BK438" s="155">
        <v>20.399999999999999</v>
      </c>
      <c r="BL438" s="137">
        <v>72.5</v>
      </c>
      <c r="BM438" s="139">
        <v>2.9000000000000001E-2</v>
      </c>
      <c r="BN438" s="137">
        <v>8.3000000000000007</v>
      </c>
      <c r="BO438" s="137">
        <v>87.64</v>
      </c>
      <c r="BP438" s="137">
        <v>7.3</v>
      </c>
      <c r="BQ438" s="137">
        <v>5.01</v>
      </c>
      <c r="BR438" s="159">
        <v>6436</v>
      </c>
      <c r="BS438" s="159">
        <f t="shared" si="33"/>
        <v>4034.1111111111113</v>
      </c>
      <c r="BT438" s="155">
        <v>93</v>
      </c>
      <c r="BU438" s="137">
        <v>25.1</v>
      </c>
      <c r="BV438" s="137">
        <v>60.7</v>
      </c>
      <c r="BW438" s="138">
        <v>2292</v>
      </c>
      <c r="BX438" s="137">
        <v>43</v>
      </c>
      <c r="BY438" s="155">
        <v>65.3</v>
      </c>
      <c r="BZ438" s="160">
        <v>6675</v>
      </c>
      <c r="CA438" s="133">
        <v>11410</v>
      </c>
      <c r="CB438" s="137">
        <v>1.99</v>
      </c>
      <c r="CC438" s="137">
        <v>0.72</v>
      </c>
      <c r="CD438" s="186" t="s">
        <v>1275</v>
      </c>
      <c r="CE438" s="186">
        <f t="shared" si="34"/>
        <v>99.81</v>
      </c>
      <c r="CF438" s="186" t="s">
        <v>1275</v>
      </c>
      <c r="CG438" s="186">
        <f t="shared" si="35"/>
        <v>96.558718861209954</v>
      </c>
      <c r="CH438" s="137">
        <v>4.6100000000000003</v>
      </c>
      <c r="CI438" s="137">
        <f t="shared" si="36"/>
        <v>7.9482758620689662</v>
      </c>
      <c r="CJ438" s="155">
        <v>38.299999999999997</v>
      </c>
      <c r="CK438" s="159">
        <f>CJ438*BI438*AL438*AK438/1000</f>
        <v>111.01097204</v>
      </c>
      <c r="CL438" s="137">
        <v>3.63</v>
      </c>
      <c r="CM438" s="137">
        <v>26.5</v>
      </c>
      <c r="CN438" s="186" t="s">
        <v>1275</v>
      </c>
      <c r="CO438" s="137">
        <v>0.45</v>
      </c>
      <c r="CP438" s="137">
        <v>2.85</v>
      </c>
      <c r="CQ438" s="137">
        <v>20.399999999999999</v>
      </c>
      <c r="CR438" s="137">
        <v>53.2</v>
      </c>
      <c r="CS438" s="137">
        <v>12.4</v>
      </c>
      <c r="CT438" s="137">
        <v>14</v>
      </c>
      <c r="CU438" s="137">
        <v>50.6</v>
      </c>
      <c r="CV438" s="137">
        <v>3.93</v>
      </c>
      <c r="CW438" s="137"/>
      <c r="CX438" s="186" t="s">
        <v>1275</v>
      </c>
      <c r="CY438" s="133">
        <v>36307</v>
      </c>
      <c r="CZ438" s="137">
        <v>2.67</v>
      </c>
      <c r="DA438" s="137">
        <v>30.1</v>
      </c>
      <c r="DB438" s="186" t="s">
        <v>1275</v>
      </c>
      <c r="DC438" s="191">
        <v>0.28000000000000003</v>
      </c>
      <c r="DD438" s="133">
        <v>30335</v>
      </c>
      <c r="DE438" s="155">
        <v>40.5</v>
      </c>
      <c r="DF438" s="137">
        <v>21.6</v>
      </c>
      <c r="DG438" s="137">
        <v>1.65</v>
      </c>
      <c r="DH438" s="137">
        <f>DG438-CC438</f>
        <v>0.92999999999999994</v>
      </c>
      <c r="DI438" s="137"/>
      <c r="DJ438" s="186" t="s">
        <v>1275</v>
      </c>
      <c r="DK438" s="137">
        <v>0.68</v>
      </c>
      <c r="DL438" s="156">
        <v>16.8</v>
      </c>
      <c r="DM438" s="137">
        <v>82.3</v>
      </c>
      <c r="DN438" s="139">
        <v>0.24</v>
      </c>
      <c r="DO438" s="137">
        <v>26.5</v>
      </c>
      <c r="DP438" s="137">
        <v>99.6</v>
      </c>
      <c r="DQ438" s="160">
        <v>2508</v>
      </c>
      <c r="DR438" s="133"/>
      <c r="DS438" s="186" t="s">
        <v>1275</v>
      </c>
      <c r="DT438" s="160">
        <f>DU438*5</f>
        <v>12515</v>
      </c>
      <c r="DU438" s="133">
        <v>2503</v>
      </c>
      <c r="DV438" s="133">
        <v>1320</v>
      </c>
      <c r="DW438" s="138">
        <v>189</v>
      </c>
      <c r="DX438" s="186" t="s">
        <v>1275</v>
      </c>
      <c r="DY438" s="138">
        <f t="shared" si="37"/>
        <v>436.77336160000004</v>
      </c>
      <c r="DZ438" s="138">
        <f t="shared" si="38"/>
        <v>348.79023840000002</v>
      </c>
      <c r="EA438" s="137"/>
      <c r="EB438" s="137"/>
      <c r="EC438" s="137"/>
      <c r="ED438" s="137"/>
      <c r="EE438" s="137"/>
      <c r="EF438" s="186" t="s">
        <v>1275</v>
      </c>
      <c r="EG438" s="137" t="s">
        <v>1023</v>
      </c>
      <c r="EH438" s="137" t="s">
        <v>1023</v>
      </c>
      <c r="EI438" s="137" t="s">
        <v>1023</v>
      </c>
      <c r="EJ438" s="137" t="s">
        <v>1023</v>
      </c>
      <c r="EK438" s="137" t="s">
        <v>1023</v>
      </c>
      <c r="EL438" s="137" t="s">
        <v>1023</v>
      </c>
      <c r="EM438" s="137" t="s">
        <v>1023</v>
      </c>
      <c r="EN438" s="137" t="s">
        <v>1023</v>
      </c>
      <c r="EO438" s="137" t="s">
        <v>1023</v>
      </c>
      <c r="EP438" s="137" t="s">
        <v>1023</v>
      </c>
      <c r="EQ438" s="137" t="s">
        <v>1023</v>
      </c>
      <c r="ER438" s="137" t="s">
        <v>1023</v>
      </c>
      <c r="ES438" s="137" t="s">
        <v>1023</v>
      </c>
      <c r="ET438" s="137" t="s">
        <v>1023</v>
      </c>
      <c r="EU438" s="137" t="s">
        <v>1023</v>
      </c>
      <c r="EV438" s="137" t="s">
        <v>1023</v>
      </c>
      <c r="EW438" s="137" t="s">
        <v>1023</v>
      </c>
      <c r="EX438" s="137" t="s">
        <v>1023</v>
      </c>
      <c r="EY438" s="137" t="s">
        <v>1023</v>
      </c>
      <c r="EZ438" s="137" t="s">
        <v>1023</v>
      </c>
      <c r="FA438" s="137" t="s">
        <v>1023</v>
      </c>
      <c r="FB438" s="186" t="s">
        <v>1275</v>
      </c>
      <c r="FC438" s="137"/>
      <c r="FD438" s="137"/>
      <c r="FE438" s="137"/>
      <c r="FF438" s="137"/>
      <c r="FG438" s="137"/>
      <c r="FH438" s="190"/>
      <c r="FI438" s="190"/>
      <c r="FJ438" s="372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 s="371" t="s">
        <v>585</v>
      </c>
      <c r="HA438" s="369" t="s">
        <v>1752</v>
      </c>
      <c r="HB438" s="358">
        <v>0.48000000000000004</v>
      </c>
      <c r="HC438" s="356">
        <v>2.35</v>
      </c>
      <c r="HD438" s="356">
        <v>174.10999999999999</v>
      </c>
      <c r="HE438" s="356">
        <v>7.25</v>
      </c>
      <c r="HF438" s="356">
        <v>10.02</v>
      </c>
      <c r="HG438" s="356">
        <v>409.97</v>
      </c>
      <c r="HH438" s="356">
        <v>9.23</v>
      </c>
      <c r="HI438" s="356">
        <v>6.28</v>
      </c>
      <c r="HJ438" s="356">
        <v>3.13</v>
      </c>
      <c r="HK438" s="356">
        <v>4.1100000000000003</v>
      </c>
      <c r="HL438" s="356">
        <v>2.94</v>
      </c>
      <c r="HM438" s="356">
        <v>6.8900000000000006</v>
      </c>
      <c r="HN438" s="357">
        <v>26.05</v>
      </c>
      <c r="HO438" s="5"/>
      <c r="HP438" s="17"/>
      <c r="HQ438" s="23"/>
      <c r="HR438" s="23"/>
      <c r="HS438" s="23"/>
      <c r="HT438" s="17"/>
      <c r="HU438" s="17"/>
      <c r="HV438" s="24"/>
      <c r="HW438" s="24"/>
      <c r="HX438" s="24"/>
      <c r="HY438" s="24"/>
      <c r="HZ438" s="24"/>
      <c r="IA438" s="24"/>
      <c r="IB438" s="24"/>
      <c r="IC438" s="24"/>
      <c r="ID438" s="24"/>
      <c r="IE438" s="24"/>
      <c r="IF438" s="24"/>
      <c r="IG438" s="24"/>
      <c r="IH438" s="24"/>
      <c r="II438" s="24"/>
      <c r="IJ438" s="24"/>
      <c r="IK438" s="24"/>
      <c r="IL438" s="24"/>
      <c r="IM438" s="24"/>
      <c r="IN438" s="25"/>
      <c r="IO438" s="25"/>
      <c r="IP438" s="294"/>
      <c r="IQ438" s="24"/>
      <c r="IR438" s="24"/>
      <c r="IS438" s="170"/>
      <c r="IT438" s="170"/>
      <c r="IU438"/>
      <c r="IV438" s="274"/>
      <c r="IW438" s="170"/>
      <c r="IX438" s="170"/>
      <c r="IY438"/>
      <c r="IZ438"/>
      <c r="JA438" s="170"/>
      <c r="JB438" s="170"/>
      <c r="JC438" s="170"/>
      <c r="JD438" s="170"/>
      <c r="JE438" s="170"/>
      <c r="JF438" s="276"/>
      <c r="JG438" s="170"/>
      <c r="JH438" s="170"/>
      <c r="JI438" s="170"/>
      <c r="JJ438" s="170"/>
      <c r="JK438"/>
      <c r="JL438"/>
      <c r="JM438" s="279"/>
      <c r="JN438"/>
      <c r="JO438"/>
      <c r="JP438"/>
      <c r="JQ438"/>
      <c r="JR438" s="170"/>
      <c r="JS438" s="170"/>
      <c r="JT438" s="170"/>
      <c r="JU438" s="170"/>
      <c r="JV438" s="170"/>
      <c r="JW438" s="170"/>
      <c r="JX438"/>
      <c r="JY438" s="170"/>
      <c r="JZ438" s="170"/>
      <c r="KA438" s="170"/>
      <c r="KB438" s="170"/>
      <c r="KC438" s="170"/>
      <c r="KD438" s="170"/>
      <c r="KE438"/>
    </row>
    <row r="439" spans="1:291" s="4" customFormat="1" x14ac:dyDescent="0.25">
      <c r="A439" s="311"/>
      <c r="B439" s="15" t="s">
        <v>1530</v>
      </c>
      <c r="C439" s="17" t="s">
        <v>577</v>
      </c>
      <c r="D439" s="26" t="s">
        <v>579</v>
      </c>
      <c r="E439" s="88">
        <v>43866</v>
      </c>
      <c r="F439" s="23"/>
      <c r="G439" s="94"/>
      <c r="H439" s="51"/>
      <c r="I439" s="377">
        <v>0</v>
      </c>
      <c r="J439" s="20">
        <v>44718</v>
      </c>
      <c r="K439" s="100">
        <f t="shared" si="31"/>
        <v>28</v>
      </c>
      <c r="L439" s="121">
        <v>6</v>
      </c>
      <c r="M439" s="4" t="s">
        <v>586</v>
      </c>
      <c r="N439" s="19">
        <v>150</v>
      </c>
      <c r="O439" s="22">
        <v>4</v>
      </c>
      <c r="P439" s="16">
        <v>3</v>
      </c>
      <c r="Q439" s="121"/>
      <c r="R439" s="11"/>
      <c r="S439" s="121"/>
      <c r="T439" s="145">
        <v>17511</v>
      </c>
      <c r="U439" s="130">
        <v>10101</v>
      </c>
      <c r="V439" s="130" t="s">
        <v>578</v>
      </c>
      <c r="W439" s="130" t="s">
        <v>1042</v>
      </c>
      <c r="X439" s="129">
        <v>7604154250</v>
      </c>
      <c r="Y439" s="129">
        <f t="shared" ca="1" si="32"/>
        <v>46</v>
      </c>
      <c r="Z439" s="132">
        <v>44718</v>
      </c>
      <c r="AA439" s="129" t="e">
        <f>COUNTIFS(#REF!,X439)</f>
        <v>#REF!</v>
      </c>
      <c r="AB439" s="133">
        <f>DATEDIF(_xlfn.MINIFS(Z:Z,X:X,X439), Z439,  "m")</f>
        <v>24</v>
      </c>
      <c r="AC439" s="134" t="s">
        <v>53</v>
      </c>
      <c r="AD439" s="135" t="s">
        <v>1025</v>
      </c>
      <c r="AE439" s="136" t="s">
        <v>65</v>
      </c>
      <c r="AF439" s="198">
        <v>24.7</v>
      </c>
      <c r="AG439" s="198">
        <v>9.1999999999999993</v>
      </c>
      <c r="AH439" s="198">
        <v>61.9</v>
      </c>
      <c r="AI439" s="198">
        <v>3.4</v>
      </c>
      <c r="AJ439" s="198">
        <v>0.8</v>
      </c>
      <c r="AK439" s="199">
        <v>6.2</v>
      </c>
      <c r="AL439" s="133">
        <v>25.5</v>
      </c>
      <c r="AM439" s="137">
        <v>58.1</v>
      </c>
      <c r="AN439" s="137">
        <v>57.5</v>
      </c>
      <c r="AO439" s="137">
        <v>42.5</v>
      </c>
      <c r="AP439" s="137">
        <f>AN439/AO439</f>
        <v>1.3529411764705883</v>
      </c>
      <c r="AQ439" s="137">
        <v>4.4800000000000004</v>
      </c>
      <c r="AR439" s="137">
        <v>2.86</v>
      </c>
      <c r="AS439" s="137">
        <v>2.62</v>
      </c>
      <c r="AT439" s="137">
        <v>6.03</v>
      </c>
      <c r="AU439" s="137">
        <v>4.4000000000000004</v>
      </c>
      <c r="AV439" s="137">
        <v>16.8</v>
      </c>
      <c r="AW439" s="137">
        <v>32.700000000000003</v>
      </c>
      <c r="AX439" s="137">
        <v>30.7</v>
      </c>
      <c r="AY439" s="137">
        <v>29.1</v>
      </c>
      <c r="AZ439" s="137">
        <v>7.45</v>
      </c>
      <c r="BA439" s="137">
        <v>20.9</v>
      </c>
      <c r="BB439" s="137">
        <v>13.6</v>
      </c>
      <c r="BC439" s="137">
        <v>42.1</v>
      </c>
      <c r="BD439" s="137">
        <v>0.22</v>
      </c>
      <c r="BE439" s="137">
        <v>12.6</v>
      </c>
      <c r="BF439" s="137">
        <f>DL439+DN439</f>
        <v>15.24</v>
      </c>
      <c r="BG439" s="137">
        <v>11.1</v>
      </c>
      <c r="BH439" s="138">
        <v>2969</v>
      </c>
      <c r="BI439" s="137">
        <v>23.7</v>
      </c>
      <c r="BJ439" s="137">
        <v>9.2200000000000006</v>
      </c>
      <c r="BK439" s="137">
        <v>15.7</v>
      </c>
      <c r="BL439" s="137">
        <v>55.9</v>
      </c>
      <c r="BM439" s="139">
        <v>3.6999999999999998E-2</v>
      </c>
      <c r="BN439" s="137">
        <v>8.1999999999999993</v>
      </c>
      <c r="BO439" s="137">
        <v>87.710000000000008</v>
      </c>
      <c r="BP439" s="137">
        <v>5.43</v>
      </c>
      <c r="BQ439" s="137">
        <v>6.83</v>
      </c>
      <c r="BR439" s="138">
        <v>4575</v>
      </c>
      <c r="BS439" s="138">
        <f t="shared" si="33"/>
        <v>2462.8888888888887</v>
      </c>
      <c r="BT439" s="137">
        <v>63.8</v>
      </c>
      <c r="BU439" s="137">
        <v>10.199999999999999</v>
      </c>
      <c r="BV439" s="137">
        <v>62</v>
      </c>
      <c r="BW439" s="138">
        <v>2150</v>
      </c>
      <c r="BX439" s="137">
        <v>14.1</v>
      </c>
      <c r="BY439" s="137">
        <v>37.700000000000003</v>
      </c>
      <c r="BZ439" s="138">
        <v>3953</v>
      </c>
      <c r="CA439" s="138">
        <v>14066.363636363636</v>
      </c>
      <c r="CB439" s="137">
        <v>3.5</v>
      </c>
      <c r="CC439" s="137">
        <v>0.78</v>
      </c>
      <c r="CD439" s="186" t="s">
        <v>1275</v>
      </c>
      <c r="CE439" s="186">
        <f t="shared" si="34"/>
        <v>99.98</v>
      </c>
      <c r="CF439" s="186" t="s">
        <v>1275</v>
      </c>
      <c r="CG439" s="186">
        <f t="shared" si="35"/>
        <v>98.086274509803914</v>
      </c>
      <c r="CH439" s="137">
        <v>4.08</v>
      </c>
      <c r="CI439" s="137">
        <f t="shared" si="36"/>
        <v>7.0223752151462993</v>
      </c>
      <c r="CJ439" s="137">
        <v>33.5</v>
      </c>
      <c r="CK439" s="138">
        <f>CJ439*BI439*AL439*AK439/1000</f>
        <v>125.523495</v>
      </c>
      <c r="CL439" s="137">
        <v>5.93</v>
      </c>
      <c r="CM439" s="137">
        <v>28.8</v>
      </c>
      <c r="CN439" s="186" t="s">
        <v>1275</v>
      </c>
      <c r="CO439" s="137">
        <v>0.47</v>
      </c>
      <c r="CP439" s="137">
        <v>1.45</v>
      </c>
      <c r="CQ439" s="137">
        <v>19.5</v>
      </c>
      <c r="CR439" s="137">
        <v>49.6</v>
      </c>
      <c r="CS439" s="137">
        <v>15.4</v>
      </c>
      <c r="CT439" s="137">
        <v>15.5</v>
      </c>
      <c r="CU439" s="137">
        <v>50.1</v>
      </c>
      <c r="CV439" s="137">
        <v>0.14000000000000001</v>
      </c>
      <c r="CW439" s="137"/>
      <c r="CX439" s="186" t="s">
        <v>1275</v>
      </c>
      <c r="CY439" s="133">
        <v>22166</v>
      </c>
      <c r="CZ439" s="137">
        <v>0.63</v>
      </c>
      <c r="DA439" s="137">
        <v>10.3</v>
      </c>
      <c r="DB439" s="186" t="s">
        <v>1275</v>
      </c>
      <c r="DC439" s="139">
        <v>0.16</v>
      </c>
      <c r="DD439" s="138">
        <v>31560</v>
      </c>
      <c r="DE439" s="137">
        <v>15.3</v>
      </c>
      <c r="DF439" s="137">
        <v>23.7</v>
      </c>
      <c r="DG439" s="137">
        <v>1.42</v>
      </c>
      <c r="DH439" s="137">
        <f>DG439-CC439</f>
        <v>0.6399999999999999</v>
      </c>
      <c r="DI439" s="137">
        <v>44.8</v>
      </c>
      <c r="DJ439" s="186" t="s">
        <v>1275</v>
      </c>
      <c r="DK439" s="137">
        <v>1.2</v>
      </c>
      <c r="DL439" s="137">
        <v>15.1</v>
      </c>
      <c r="DM439" s="137">
        <v>83.6</v>
      </c>
      <c r="DN439" s="137">
        <v>0.14000000000000001</v>
      </c>
      <c r="DO439" s="137">
        <v>27.4</v>
      </c>
      <c r="DP439" s="137">
        <v>88</v>
      </c>
      <c r="DQ439" s="138">
        <v>760</v>
      </c>
      <c r="DR439" s="133"/>
      <c r="DS439" s="186" t="s">
        <v>1275</v>
      </c>
      <c r="DT439" s="133">
        <f>DU439*2</f>
        <v>8532</v>
      </c>
      <c r="DU439" s="138">
        <v>4266</v>
      </c>
      <c r="DV439" s="138">
        <v>1609</v>
      </c>
      <c r="DW439" s="138">
        <v>116</v>
      </c>
      <c r="DX439" s="186" t="s">
        <v>1275</v>
      </c>
      <c r="DY439" s="138">
        <f t="shared" si="37"/>
        <v>528.17257500000005</v>
      </c>
      <c r="DZ439" s="138">
        <f t="shared" si="38"/>
        <v>390.38842499999998</v>
      </c>
      <c r="EA439" s="137"/>
      <c r="EB439" s="137"/>
      <c r="EC439" s="137"/>
      <c r="ED439" s="137"/>
      <c r="EE439" s="137"/>
      <c r="EF439" s="186" t="s">
        <v>1275</v>
      </c>
      <c r="EG439" s="137" t="s">
        <v>1023</v>
      </c>
      <c r="EH439" s="137" t="s">
        <v>1023</v>
      </c>
      <c r="EI439" s="137" t="s">
        <v>1023</v>
      </c>
      <c r="EJ439" s="137" t="s">
        <v>1023</v>
      </c>
      <c r="EK439" s="137" t="s">
        <v>1023</v>
      </c>
      <c r="EL439" s="137" t="s">
        <v>1023</v>
      </c>
      <c r="EM439" s="137" t="s">
        <v>1023</v>
      </c>
      <c r="EN439" s="137" t="s">
        <v>1023</v>
      </c>
      <c r="EO439" s="137" t="s">
        <v>1023</v>
      </c>
      <c r="EP439" s="137" t="s">
        <v>1023</v>
      </c>
      <c r="EQ439" s="137" t="s">
        <v>1023</v>
      </c>
      <c r="ER439" s="137" t="s">
        <v>1023</v>
      </c>
      <c r="ES439" s="137" t="s">
        <v>1023</v>
      </c>
      <c r="ET439" s="137" t="s">
        <v>1023</v>
      </c>
      <c r="EU439" s="137" t="s">
        <v>1023</v>
      </c>
      <c r="EV439" s="137" t="s">
        <v>1023</v>
      </c>
      <c r="EW439" s="137" t="s">
        <v>1023</v>
      </c>
      <c r="EX439" s="137" t="s">
        <v>1023</v>
      </c>
      <c r="EY439" s="137" t="s">
        <v>1023</v>
      </c>
      <c r="EZ439" s="137" t="s">
        <v>1023</v>
      </c>
      <c r="FA439" s="137" t="s">
        <v>1023</v>
      </c>
      <c r="FB439" s="186" t="s">
        <v>1275</v>
      </c>
      <c r="FC439" s="137"/>
      <c r="FD439" s="137"/>
      <c r="FE439" s="137"/>
      <c r="FF439" s="137"/>
      <c r="FG439" s="137"/>
      <c r="FH439" s="190"/>
      <c r="FI439" s="190"/>
      <c r="FJ439" s="372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 s="5"/>
      <c r="HO439" s="5"/>
      <c r="HP439" s="17"/>
      <c r="HQ439" s="23"/>
      <c r="HR439" s="23"/>
      <c r="HS439" s="23"/>
      <c r="HT439" s="17"/>
      <c r="HU439" s="17"/>
      <c r="HV439" s="24"/>
      <c r="HW439" s="24"/>
      <c r="HX439" s="24"/>
      <c r="HY439" s="24"/>
      <c r="HZ439" s="24"/>
      <c r="IA439" s="24"/>
      <c r="IB439" s="24"/>
      <c r="IC439" s="24"/>
      <c r="ID439" s="24"/>
      <c r="IE439" s="24"/>
      <c r="IF439" s="24"/>
      <c r="IG439" s="24"/>
      <c r="IH439" s="24"/>
      <c r="II439" s="24"/>
      <c r="IJ439" s="24"/>
      <c r="IK439" s="24"/>
      <c r="IL439" s="24"/>
      <c r="IM439" s="24"/>
      <c r="IN439" s="25"/>
      <c r="IO439" s="25"/>
      <c r="IP439" s="294"/>
      <c r="IQ439" s="24"/>
      <c r="IR439" s="24"/>
      <c r="IS439" s="170"/>
      <c r="IT439" s="170"/>
      <c r="IU439"/>
      <c r="IV439" s="274"/>
      <c r="IW439" s="170"/>
      <c r="IX439" s="170"/>
      <c r="IY439"/>
      <c r="IZ439"/>
      <c r="JA439" s="170"/>
      <c r="JB439" s="170"/>
      <c r="JC439" s="170"/>
      <c r="JD439" s="170"/>
      <c r="JE439" s="170"/>
      <c r="JF439" s="276"/>
      <c r="JG439" s="170"/>
      <c r="JH439" s="170"/>
      <c r="JI439" s="170"/>
      <c r="JJ439" s="170"/>
      <c r="JK439"/>
      <c r="JL439"/>
      <c r="JM439" s="279"/>
      <c r="JN439"/>
      <c r="JO439"/>
      <c r="JP439"/>
      <c r="JQ439"/>
      <c r="JR439" s="170"/>
      <c r="JS439" s="170"/>
      <c r="JT439" s="170"/>
      <c r="JU439" s="170"/>
      <c r="JV439" s="170"/>
      <c r="JW439" s="170"/>
      <c r="JX439"/>
      <c r="JY439" s="170"/>
      <c r="JZ439" s="170"/>
      <c r="KA439" s="170"/>
      <c r="KB439" s="170"/>
      <c r="KC439" s="170"/>
      <c r="KD439" s="170"/>
      <c r="KE439"/>
    </row>
    <row r="440" spans="1:291" s="4" customFormat="1" x14ac:dyDescent="0.25">
      <c r="A440" s="311"/>
      <c r="B440" s="15" t="s">
        <v>1530</v>
      </c>
      <c r="C440" s="17" t="s">
        <v>577</v>
      </c>
      <c r="D440" s="26" t="s">
        <v>579</v>
      </c>
      <c r="E440" s="88">
        <v>43866</v>
      </c>
      <c r="F440" s="23"/>
      <c r="G440" s="94"/>
      <c r="H440" s="51"/>
      <c r="I440" s="377">
        <v>0</v>
      </c>
      <c r="J440" s="20">
        <v>44811</v>
      </c>
      <c r="K440" s="100">
        <f t="shared" si="31"/>
        <v>31</v>
      </c>
      <c r="L440" s="121">
        <v>7</v>
      </c>
      <c r="M440" s="4" t="s">
        <v>587</v>
      </c>
      <c r="N440" s="19">
        <v>261</v>
      </c>
      <c r="O440" s="22">
        <v>4</v>
      </c>
      <c r="P440" s="16">
        <v>3</v>
      </c>
      <c r="Q440" s="121"/>
      <c r="R440" s="11"/>
      <c r="S440" s="121"/>
      <c r="T440" s="145">
        <v>17982</v>
      </c>
      <c r="U440" s="130"/>
      <c r="V440" s="130" t="s">
        <v>578</v>
      </c>
      <c r="W440" s="130" t="s">
        <v>1042</v>
      </c>
      <c r="X440" s="129">
        <v>7604154250</v>
      </c>
      <c r="Y440" s="129">
        <f t="shared" ca="1" si="32"/>
        <v>46</v>
      </c>
      <c r="Z440" s="132">
        <v>44811</v>
      </c>
      <c r="AA440" s="129">
        <v>7</v>
      </c>
      <c r="AB440" s="133">
        <f>DATEDIF(_xlfn.MINIFS(Z:Z,X:X,X440), Z440,  "m")</f>
        <v>27</v>
      </c>
      <c r="AC440" s="134" t="s">
        <v>53</v>
      </c>
      <c r="AD440" s="135" t="s">
        <v>1025</v>
      </c>
      <c r="AE440" s="136" t="s">
        <v>75</v>
      </c>
      <c r="AF440" s="185">
        <v>26.2</v>
      </c>
      <c r="AG440" s="185">
        <v>9</v>
      </c>
      <c r="AH440" s="185">
        <v>60.1</v>
      </c>
      <c r="AI440" s="185">
        <v>4</v>
      </c>
      <c r="AJ440" s="185">
        <v>0.7</v>
      </c>
      <c r="AK440" s="185">
        <v>5.8</v>
      </c>
      <c r="AL440" s="133">
        <v>27.1</v>
      </c>
      <c r="AM440" s="137">
        <v>65.7</v>
      </c>
      <c r="AN440" s="137">
        <v>61</v>
      </c>
      <c r="AO440" s="137">
        <v>39</v>
      </c>
      <c r="AP440" s="137">
        <f>AN440/AO440</f>
        <v>1.5641025641025641</v>
      </c>
      <c r="AQ440" s="137">
        <v>2.59</v>
      </c>
      <c r="AR440" s="137">
        <v>3.97</v>
      </c>
      <c r="AS440" s="137">
        <v>1.82</v>
      </c>
      <c r="AT440" s="137">
        <v>3.54</v>
      </c>
      <c r="AU440" s="137">
        <v>3.03</v>
      </c>
      <c r="AV440" s="137">
        <v>11.7</v>
      </c>
      <c r="AW440" s="137">
        <v>25.4</v>
      </c>
      <c r="AX440" s="137">
        <v>20</v>
      </c>
      <c r="AY440" s="137">
        <v>38.5</v>
      </c>
      <c r="AZ440" s="137">
        <v>16.100000000000001</v>
      </c>
      <c r="BA440" s="137">
        <v>14.5</v>
      </c>
      <c r="BB440" s="137">
        <v>16.3</v>
      </c>
      <c r="BC440" s="137">
        <v>43.8</v>
      </c>
      <c r="BD440" s="137">
        <v>7.6999999999999999E-2</v>
      </c>
      <c r="BE440" s="137">
        <v>13.2</v>
      </c>
      <c r="BF440" s="137">
        <f>DL440+DN440</f>
        <v>22.2</v>
      </c>
      <c r="BG440" s="137">
        <v>14.7</v>
      </c>
      <c r="BH440" s="138">
        <v>1852</v>
      </c>
      <c r="BI440" s="137">
        <v>15.9</v>
      </c>
      <c r="BJ440" s="137">
        <v>7.43</v>
      </c>
      <c r="BK440" s="137">
        <v>10.199999999999999</v>
      </c>
      <c r="BL440" s="137">
        <v>24.4</v>
      </c>
      <c r="BM440" s="139">
        <v>4.8000000000000001E-2</v>
      </c>
      <c r="BN440" s="137">
        <v>7.2</v>
      </c>
      <c r="BO440" s="137">
        <v>88.580000000000013</v>
      </c>
      <c r="BP440" s="137">
        <v>4.12</v>
      </c>
      <c r="BQ440" s="137">
        <v>7.33</v>
      </c>
      <c r="BR440" s="138">
        <v>3929</v>
      </c>
      <c r="BS440" s="138">
        <v>2762.3333333333335</v>
      </c>
      <c r="BT440" s="137">
        <v>23.5</v>
      </c>
      <c r="BU440" s="137">
        <v>29.4</v>
      </c>
      <c r="BV440" s="137">
        <f>100-AL440-BN440-CB440-CC440</f>
        <v>61.17</v>
      </c>
      <c r="BW440" s="138">
        <v>1700</v>
      </c>
      <c r="BX440" s="137">
        <v>19.399999999999999</v>
      </c>
      <c r="BY440" s="137">
        <v>20.100000000000001</v>
      </c>
      <c r="BZ440" s="138">
        <v>2462</v>
      </c>
      <c r="CA440" s="138">
        <v>12945.6</v>
      </c>
      <c r="CB440" s="137">
        <v>3.4</v>
      </c>
      <c r="CC440" s="137">
        <v>1.1299999999999999</v>
      </c>
      <c r="CD440" s="186" t="s">
        <v>1275</v>
      </c>
      <c r="CE440" s="186">
        <f t="shared" si="34"/>
        <v>100</v>
      </c>
      <c r="CF440" s="186" t="s">
        <v>1275</v>
      </c>
      <c r="CG440" s="186">
        <f t="shared" si="35"/>
        <v>98.969741697416978</v>
      </c>
      <c r="CH440" s="137">
        <v>3.11</v>
      </c>
      <c r="CI440" s="137">
        <v>3.84</v>
      </c>
      <c r="CJ440" s="137">
        <v>29.7</v>
      </c>
      <c r="CK440" s="138">
        <f>CJ440*BI440*AL440*AK440/1000</f>
        <v>74.225111400000003</v>
      </c>
      <c r="CL440" s="137">
        <v>2.27</v>
      </c>
      <c r="CM440" s="137">
        <v>16.399999999999999</v>
      </c>
      <c r="CN440" s="186" t="s">
        <v>1275</v>
      </c>
      <c r="CO440" s="137">
        <v>0.7</v>
      </c>
      <c r="CP440" s="137">
        <v>0.82</v>
      </c>
      <c r="CQ440" s="137">
        <v>15</v>
      </c>
      <c r="CR440" s="137">
        <v>54.4</v>
      </c>
      <c r="CS440" s="137">
        <v>16.100000000000001</v>
      </c>
      <c r="CT440" s="137">
        <v>14.5</v>
      </c>
      <c r="CU440" s="137">
        <v>47</v>
      </c>
      <c r="CV440" s="137">
        <v>0.15</v>
      </c>
      <c r="CW440" s="137"/>
      <c r="CX440" s="186" t="s">
        <v>1275</v>
      </c>
      <c r="CY440" s="133">
        <v>8287</v>
      </c>
      <c r="CZ440" s="137">
        <v>2.95</v>
      </c>
      <c r="DA440" s="137">
        <v>8.65</v>
      </c>
      <c r="DB440" s="186" t="s">
        <v>1275</v>
      </c>
      <c r="DC440" s="139">
        <v>0</v>
      </c>
      <c r="DD440" s="138">
        <v>40515</v>
      </c>
      <c r="DE440" s="137">
        <v>0</v>
      </c>
      <c r="DF440" s="137">
        <v>12.1</v>
      </c>
      <c r="DG440" s="137">
        <v>1.02</v>
      </c>
      <c r="DH440" s="137">
        <f>DG440-CC440</f>
        <v>-0.10999999999999988</v>
      </c>
      <c r="DI440" s="137">
        <v>17.7</v>
      </c>
      <c r="DJ440" s="186" t="s">
        <v>1275</v>
      </c>
      <c r="DK440" s="137">
        <v>0</v>
      </c>
      <c r="DL440" s="137">
        <v>11.1</v>
      </c>
      <c r="DM440" s="137">
        <v>77.8</v>
      </c>
      <c r="DN440" s="137">
        <v>11.1</v>
      </c>
      <c r="DO440" s="137">
        <v>25.6</v>
      </c>
      <c r="DP440" s="137">
        <v>88.9</v>
      </c>
      <c r="DQ440" s="138">
        <v>821</v>
      </c>
      <c r="DR440" s="133"/>
      <c r="DS440" s="186" t="s">
        <v>1275</v>
      </c>
      <c r="DT440" s="138">
        <v>2346.7787114845942</v>
      </c>
      <c r="DU440" s="138">
        <v>4189</v>
      </c>
      <c r="DV440" s="138">
        <v>645</v>
      </c>
      <c r="DW440" s="138">
        <v>67.5</v>
      </c>
      <c r="DX440" s="186" t="s">
        <v>1275</v>
      </c>
      <c r="DY440" s="138">
        <f t="shared" si="37"/>
        <v>629.93028600000002</v>
      </c>
      <c r="DZ440" s="138">
        <f t="shared" si="38"/>
        <v>402.74231400000002</v>
      </c>
      <c r="EA440" s="137"/>
      <c r="EB440" s="137"/>
      <c r="EC440" s="137"/>
      <c r="ED440" s="137"/>
      <c r="EE440" s="137"/>
      <c r="EF440" s="186" t="s">
        <v>1275</v>
      </c>
      <c r="EG440" s="137" t="s">
        <v>1023</v>
      </c>
      <c r="EH440" s="137" t="s">
        <v>1023</v>
      </c>
      <c r="EI440" s="137" t="s">
        <v>1023</v>
      </c>
      <c r="EJ440" s="137" t="s">
        <v>1023</v>
      </c>
      <c r="EK440" s="137" t="s">
        <v>1023</v>
      </c>
      <c r="EL440" s="137" t="s">
        <v>1023</v>
      </c>
      <c r="EM440" s="137" t="s">
        <v>1023</v>
      </c>
      <c r="EN440" s="137" t="s">
        <v>1023</v>
      </c>
      <c r="EO440" s="137" t="s">
        <v>1023</v>
      </c>
      <c r="EP440" s="137" t="s">
        <v>1023</v>
      </c>
      <c r="EQ440" s="137" t="s">
        <v>1023</v>
      </c>
      <c r="ER440" s="137" t="s">
        <v>1023</v>
      </c>
      <c r="ES440" s="137" t="s">
        <v>1023</v>
      </c>
      <c r="ET440" s="137" t="s">
        <v>1023</v>
      </c>
      <c r="EU440" s="137" t="s">
        <v>1023</v>
      </c>
      <c r="EV440" s="137" t="s">
        <v>1023</v>
      </c>
      <c r="EW440" s="137" t="s">
        <v>1023</v>
      </c>
      <c r="EX440" s="137" t="s">
        <v>1023</v>
      </c>
      <c r="EY440" s="137" t="s">
        <v>1023</v>
      </c>
      <c r="EZ440" s="137" t="s">
        <v>1023</v>
      </c>
      <c r="FA440" s="137" t="s">
        <v>1023</v>
      </c>
      <c r="FB440" s="186" t="s">
        <v>1275</v>
      </c>
      <c r="FC440" s="137"/>
      <c r="FD440" s="137"/>
      <c r="FE440" s="137"/>
      <c r="FF440" s="137"/>
      <c r="FG440" s="137"/>
      <c r="FH440" s="190"/>
      <c r="FI440" s="190"/>
      <c r="FJ440" s="380" t="s">
        <v>587</v>
      </c>
      <c r="FK440" t="s">
        <v>1658</v>
      </c>
      <c r="FL440" t="s">
        <v>1667</v>
      </c>
      <c r="FM440" t="s">
        <v>1665</v>
      </c>
      <c r="FN440" t="s">
        <v>1665</v>
      </c>
      <c r="FO440" t="s">
        <v>1658</v>
      </c>
      <c r="FP440" t="s">
        <v>1665</v>
      </c>
      <c r="FQ440" t="s">
        <v>1665</v>
      </c>
      <c r="FR440" t="s">
        <v>1667</v>
      </c>
      <c r="FS440" t="s">
        <v>1666</v>
      </c>
      <c r="FT440" t="s">
        <v>1665</v>
      </c>
      <c r="FU440" t="s">
        <v>1663</v>
      </c>
      <c r="FV440" t="s">
        <v>33</v>
      </c>
      <c r="FW440" t="s">
        <v>1665</v>
      </c>
      <c r="FX440" t="s">
        <v>1661</v>
      </c>
      <c r="FY440" t="s">
        <v>1662</v>
      </c>
      <c r="FZ440" t="s">
        <v>1662</v>
      </c>
      <c r="GA440" t="s">
        <v>1659</v>
      </c>
      <c r="GB440" t="s">
        <v>33</v>
      </c>
      <c r="GC440" t="s">
        <v>1662</v>
      </c>
      <c r="GD440" t="s">
        <v>33</v>
      </c>
      <c r="GE440" t="s">
        <v>1662</v>
      </c>
      <c r="GF440" t="s">
        <v>1665</v>
      </c>
      <c r="GG440" t="s">
        <v>1664</v>
      </c>
      <c r="GH440" t="s">
        <v>33</v>
      </c>
      <c r="GI440" t="s">
        <v>1661</v>
      </c>
      <c r="GJ440" t="s">
        <v>1662</v>
      </c>
      <c r="GK440" t="s">
        <v>1663</v>
      </c>
      <c r="GL440" t="s">
        <v>86</v>
      </c>
      <c r="GM440" t="s">
        <v>1663</v>
      </c>
      <c r="GN440" t="s">
        <v>1659</v>
      </c>
      <c r="GO440" t="s">
        <v>33</v>
      </c>
      <c r="GP440" t="s">
        <v>33</v>
      </c>
      <c r="GQ440" t="s">
        <v>33</v>
      </c>
      <c r="GR440" t="s">
        <v>1664</v>
      </c>
      <c r="GS440" t="s">
        <v>1659</v>
      </c>
      <c r="GT440" t="s">
        <v>1659</v>
      </c>
      <c r="GU440" t="s">
        <v>86</v>
      </c>
      <c r="GV440" t="s">
        <v>1662</v>
      </c>
      <c r="GW440" t="s">
        <v>1662</v>
      </c>
      <c r="GX440" t="s">
        <v>33</v>
      </c>
      <c r="GY440" t="s">
        <v>1660</v>
      </c>
      <c r="GZ440" s="5"/>
      <c r="HO440" s="5"/>
      <c r="HP440" s="17"/>
      <c r="HQ440" s="23"/>
      <c r="HR440" s="23"/>
      <c r="HS440" s="23"/>
      <c r="HT440" s="17"/>
      <c r="HU440" s="17"/>
      <c r="HV440" s="24"/>
      <c r="HW440" s="24"/>
      <c r="HX440" s="24"/>
      <c r="HY440" s="24"/>
      <c r="HZ440" s="24"/>
      <c r="IA440" s="24"/>
      <c r="IB440" s="24"/>
      <c r="IC440" s="24"/>
      <c r="ID440" s="24"/>
      <c r="IE440" s="24"/>
      <c r="IF440" s="24"/>
      <c r="IG440" s="24"/>
      <c r="IH440" s="24"/>
      <c r="II440" s="24"/>
      <c r="IJ440" s="24"/>
      <c r="IK440" s="24"/>
      <c r="IL440" s="24"/>
      <c r="IM440" s="24"/>
      <c r="IN440" s="25"/>
      <c r="IO440" s="25"/>
      <c r="IP440" s="294"/>
      <c r="IQ440" s="24"/>
      <c r="IR440" s="24"/>
      <c r="IS440" s="170"/>
      <c r="IT440" s="170"/>
      <c r="IU440"/>
      <c r="IV440" s="274"/>
      <c r="IW440" s="170"/>
      <c r="IX440" s="170"/>
      <c r="IY440"/>
      <c r="IZ440"/>
      <c r="JA440" s="170"/>
      <c r="JB440" s="170"/>
      <c r="JC440" s="170"/>
      <c r="JD440" s="170"/>
      <c r="JE440" s="170"/>
      <c r="JF440" s="276"/>
      <c r="JG440" s="170"/>
      <c r="JH440" s="170"/>
      <c r="JI440" s="170"/>
      <c r="JJ440" s="170"/>
      <c r="JK440"/>
      <c r="JL440"/>
      <c r="JM440" s="279"/>
      <c r="JN440"/>
      <c r="JO440"/>
      <c r="JP440"/>
      <c r="JQ440"/>
      <c r="JR440" s="170"/>
      <c r="JS440" s="170"/>
      <c r="JT440" s="170"/>
      <c r="JU440" s="170"/>
      <c r="JV440" s="170"/>
      <c r="JW440" s="170"/>
      <c r="JX440"/>
      <c r="JY440" s="170"/>
      <c r="JZ440" s="170"/>
      <c r="KA440" s="170"/>
      <c r="KB440" s="170"/>
      <c r="KC440" s="170"/>
      <c r="KD440" s="170"/>
      <c r="KE440"/>
    </row>
    <row r="441" spans="1:291" s="4" customFormat="1" x14ac:dyDescent="0.25">
      <c r="A441" s="311"/>
      <c r="B441" s="15"/>
      <c r="C441" s="17"/>
      <c r="D441" s="26"/>
      <c r="E441" s="90"/>
      <c r="F441" s="23"/>
      <c r="G441" s="94"/>
      <c r="H441" s="51"/>
      <c r="I441" s="377"/>
      <c r="J441" s="20"/>
      <c r="K441" s="100"/>
      <c r="L441" s="85"/>
      <c r="N441" s="19"/>
      <c r="O441" s="22"/>
      <c r="P441" s="16"/>
      <c r="Q441" s="121"/>
      <c r="R441" s="11"/>
      <c r="S441" s="121"/>
      <c r="T441" s="145"/>
      <c r="U441" s="130"/>
      <c r="V441" s="130"/>
      <c r="W441" s="130"/>
      <c r="X441" s="129"/>
      <c r="Y441" s="129"/>
      <c r="Z441" s="132"/>
      <c r="AA441" s="129"/>
      <c r="AB441" s="133"/>
      <c r="AC441" s="134"/>
      <c r="AD441" s="135"/>
      <c r="AE441" s="136"/>
      <c r="AF441" s="220"/>
      <c r="AG441" s="220"/>
      <c r="AH441" s="220"/>
      <c r="AI441" s="220"/>
      <c r="AJ441" s="220"/>
      <c r="AK441" s="220"/>
      <c r="AL441" s="133"/>
      <c r="AM441" s="137"/>
      <c r="AN441" s="137"/>
      <c r="AO441" s="137"/>
      <c r="AP441" s="137"/>
      <c r="AQ441" s="137"/>
      <c r="AR441" s="137"/>
      <c r="AS441" s="137"/>
      <c r="AT441" s="137"/>
      <c r="AU441" s="137"/>
      <c r="AV441" s="137"/>
      <c r="AW441" s="137"/>
      <c r="AX441" s="137"/>
      <c r="AY441" s="137"/>
      <c r="AZ441" s="137"/>
      <c r="BA441" s="137"/>
      <c r="BB441" s="137"/>
      <c r="BC441" s="137"/>
      <c r="BD441" s="137"/>
      <c r="BE441" s="137"/>
      <c r="BF441" s="137"/>
      <c r="BG441" s="137"/>
      <c r="BH441" s="138"/>
      <c r="BI441" s="137"/>
      <c r="BJ441" s="137"/>
      <c r="BK441" s="137"/>
      <c r="BL441" s="137"/>
      <c r="BM441" s="139"/>
      <c r="BN441" s="137"/>
      <c r="BO441" s="137"/>
      <c r="BP441" s="137"/>
      <c r="BQ441" s="137"/>
      <c r="BR441" s="138"/>
      <c r="BS441" s="138"/>
      <c r="BT441" s="137"/>
      <c r="BU441" s="137"/>
      <c r="BV441" s="137"/>
      <c r="BW441" s="138"/>
      <c r="BX441" s="137"/>
      <c r="BY441" s="137"/>
      <c r="BZ441" s="138"/>
      <c r="CA441" s="138"/>
      <c r="CB441" s="137"/>
      <c r="CC441" s="137"/>
      <c r="CD441" s="186"/>
      <c r="CE441" s="186"/>
      <c r="CF441" s="186"/>
      <c r="CG441" s="186"/>
      <c r="CH441" s="137"/>
      <c r="CI441" s="137"/>
      <c r="CJ441" s="137"/>
      <c r="CK441" s="138"/>
      <c r="CL441" s="137"/>
      <c r="CM441" s="137"/>
      <c r="CN441" s="186"/>
      <c r="CO441" s="137"/>
      <c r="CP441" s="137"/>
      <c r="CQ441" s="137"/>
      <c r="CR441" s="137"/>
      <c r="CS441" s="137"/>
      <c r="CT441" s="137"/>
      <c r="CU441" s="137"/>
      <c r="CV441" s="137"/>
      <c r="CW441" s="137"/>
      <c r="CX441" s="186"/>
      <c r="CY441" s="133"/>
      <c r="CZ441" s="137"/>
      <c r="DA441" s="137"/>
      <c r="DB441" s="186"/>
      <c r="DC441" s="139"/>
      <c r="DD441" s="138"/>
      <c r="DE441" s="137"/>
      <c r="DF441" s="137"/>
      <c r="DG441" s="137"/>
      <c r="DH441" s="137"/>
      <c r="DI441" s="137"/>
      <c r="DJ441" s="186"/>
      <c r="DK441" s="137"/>
      <c r="DL441" s="137"/>
      <c r="DM441" s="137"/>
      <c r="DN441" s="137"/>
      <c r="DO441" s="137"/>
      <c r="DP441" s="137"/>
      <c r="DQ441" s="138"/>
      <c r="DR441" s="133"/>
      <c r="DS441" s="186"/>
      <c r="DT441" s="138"/>
      <c r="DU441" s="138"/>
      <c r="DV441" s="138"/>
      <c r="DW441" s="138"/>
      <c r="DX441" s="186"/>
      <c r="DY441" s="138"/>
      <c r="DZ441" s="138"/>
      <c r="EA441" s="137"/>
      <c r="EB441" s="137"/>
      <c r="EC441" s="137"/>
      <c r="ED441" s="137"/>
      <c r="EE441" s="137"/>
      <c r="EF441" s="186"/>
      <c r="EG441" s="137"/>
      <c r="EH441" s="137"/>
      <c r="EI441" s="137"/>
      <c r="EJ441" s="137"/>
      <c r="EK441" s="137"/>
      <c r="EL441" s="137"/>
      <c r="EM441" s="137"/>
      <c r="EN441" s="137"/>
      <c r="EO441" s="137"/>
      <c r="EP441" s="137"/>
      <c r="EQ441" s="137"/>
      <c r="ER441" s="137"/>
      <c r="ES441" s="137"/>
      <c r="ET441" s="137"/>
      <c r="EU441" s="137"/>
      <c r="EV441" s="137"/>
      <c r="EW441" s="137"/>
      <c r="EX441" s="137"/>
      <c r="EY441" s="137"/>
      <c r="EZ441" s="137"/>
      <c r="FA441" s="137"/>
      <c r="FB441" s="186"/>
      <c r="FC441" s="137"/>
      <c r="FD441" s="137"/>
      <c r="FE441" s="137"/>
      <c r="FF441" s="137"/>
      <c r="FG441" s="137"/>
      <c r="FH441" s="190"/>
      <c r="FI441" s="190"/>
      <c r="FJ441" s="5"/>
      <c r="GZ441" s="5"/>
      <c r="HO441" s="5"/>
      <c r="HP441" s="17"/>
      <c r="HQ441" s="23"/>
      <c r="HR441" s="23"/>
      <c r="HS441" s="23"/>
      <c r="HT441" s="17"/>
      <c r="HU441" s="17"/>
      <c r="HV441" s="24"/>
      <c r="HW441" s="24"/>
      <c r="HX441" s="24"/>
      <c r="HY441" s="24"/>
      <c r="HZ441" s="24"/>
      <c r="IA441" s="24"/>
      <c r="IB441" s="24"/>
      <c r="IC441" s="24"/>
      <c r="ID441" s="24"/>
      <c r="IE441" s="24"/>
      <c r="IF441" s="24"/>
      <c r="IG441" s="24"/>
      <c r="IH441" s="24"/>
      <c r="II441" s="24"/>
      <c r="IJ441" s="24"/>
      <c r="IK441" s="24"/>
      <c r="IL441" s="24"/>
      <c r="IM441" s="24"/>
      <c r="IN441" s="25"/>
      <c r="IO441" s="25"/>
      <c r="IP441" s="294"/>
      <c r="IQ441" s="24"/>
      <c r="IR441" s="24"/>
      <c r="IS441" s="170"/>
      <c r="IT441" s="170"/>
      <c r="IU441"/>
      <c r="IV441" s="274"/>
      <c r="IW441" s="170"/>
      <c r="IX441" s="170"/>
      <c r="IY441"/>
      <c r="IZ441"/>
      <c r="JA441" s="170"/>
      <c r="JB441" s="170"/>
      <c r="JC441" s="170"/>
      <c r="JD441" s="170"/>
      <c r="JE441" s="170"/>
      <c r="JF441" s="276"/>
      <c r="JG441" s="170"/>
      <c r="JH441" s="170"/>
      <c r="JI441" s="170"/>
      <c r="JJ441" s="170"/>
      <c r="JK441"/>
      <c r="JL441"/>
      <c r="JM441" s="279"/>
      <c r="JN441"/>
      <c r="JO441"/>
      <c r="JP441"/>
      <c r="JQ441"/>
      <c r="JR441" s="170"/>
      <c r="JS441" s="170"/>
      <c r="JT441" s="170"/>
      <c r="JU441" s="170"/>
      <c r="JV441" s="170"/>
      <c r="JW441" s="170"/>
      <c r="JX441"/>
      <c r="JY441" s="170"/>
      <c r="JZ441" s="170"/>
      <c r="KA441" s="170"/>
      <c r="KB441" s="170"/>
      <c r="KC441" s="170"/>
      <c r="KD441" s="170"/>
      <c r="KE441"/>
    </row>
    <row r="442" spans="1:291" s="4" customFormat="1" x14ac:dyDescent="0.25">
      <c r="A442" s="311"/>
      <c r="B442" s="15" t="s">
        <v>1532</v>
      </c>
      <c r="C442" s="17" t="s">
        <v>588</v>
      </c>
      <c r="D442" s="26" t="s">
        <v>589</v>
      </c>
      <c r="E442" s="88">
        <v>40853</v>
      </c>
      <c r="F442" s="23"/>
      <c r="G442" s="94"/>
      <c r="H442" s="51"/>
      <c r="I442" s="377">
        <v>0</v>
      </c>
      <c r="J442" s="20">
        <v>43948</v>
      </c>
      <c r="K442" s="100">
        <f>DATEDIF(E442, J442, "m")</f>
        <v>101</v>
      </c>
      <c r="L442" s="121">
        <v>1</v>
      </c>
      <c r="M442" s="4" t="s">
        <v>590</v>
      </c>
      <c r="N442" s="19">
        <v>58.6</v>
      </c>
      <c r="O442" s="22"/>
      <c r="P442" s="16">
        <v>3</v>
      </c>
      <c r="Q442" s="121"/>
      <c r="R442" s="11"/>
      <c r="S442" s="121"/>
      <c r="T442" s="145">
        <v>12664</v>
      </c>
      <c r="U442" s="130" t="s">
        <v>1086</v>
      </c>
      <c r="V442" s="130" t="s">
        <v>1086</v>
      </c>
      <c r="W442" s="130" t="s">
        <v>1087</v>
      </c>
      <c r="X442" s="131">
        <v>7460205566</v>
      </c>
      <c r="Y442" s="129">
        <f ca="1">ROUNDDOWN(YEARFRAC(DATE(IF(VALUE(LEFT(X442,2))&lt;VALUE(RIGHT(YEAR(TODAY()),2)),"20","19")&amp;LEFT(X442,2),IF(VALUE(MID(X442,3,1))&gt;4,MID(X442,3,2)-50,MID(X442,3,2)),MID(X442,5,2)),Z442,1),0)</f>
        <v>45</v>
      </c>
      <c r="Z442" s="132">
        <v>43948</v>
      </c>
      <c r="AA442" s="129">
        <v>1</v>
      </c>
      <c r="AB442" s="133">
        <v>0</v>
      </c>
      <c r="AC442" s="182"/>
      <c r="AD442" s="183" t="s">
        <v>1022</v>
      </c>
      <c r="AE442" s="136" t="s">
        <v>1302</v>
      </c>
      <c r="AF442" s="185">
        <v>38.700000000000003</v>
      </c>
      <c r="AG442" s="185">
        <v>7.5</v>
      </c>
      <c r="AH442" s="185">
        <v>47.7</v>
      </c>
      <c r="AI442" s="189">
        <v>5.4</v>
      </c>
      <c r="AJ442" s="185">
        <v>0.7</v>
      </c>
      <c r="AK442" s="185">
        <v>6.1</v>
      </c>
      <c r="AL442" s="137">
        <v>33.700000000000003</v>
      </c>
      <c r="AM442" s="155">
        <v>91.9</v>
      </c>
      <c r="AN442" s="137">
        <v>50.5</v>
      </c>
      <c r="AO442" s="137">
        <v>49.5</v>
      </c>
      <c r="AP442" s="137">
        <v>1.0202020202020201</v>
      </c>
      <c r="AQ442" s="137">
        <v>2.31</v>
      </c>
      <c r="AR442" s="137">
        <v>3.16</v>
      </c>
      <c r="AS442" s="137">
        <v>2.5099999999999998</v>
      </c>
      <c r="AT442" s="137">
        <v>12.5</v>
      </c>
      <c r="AU442" s="137">
        <v>7.41</v>
      </c>
      <c r="AV442" s="137">
        <v>13.3</v>
      </c>
      <c r="AW442" s="137">
        <v>34.4</v>
      </c>
      <c r="AX442" s="137">
        <v>39.1</v>
      </c>
      <c r="AY442" s="137">
        <v>21.5</v>
      </c>
      <c r="AZ442" s="137">
        <v>4.9400000000000004</v>
      </c>
      <c r="BA442" s="156">
        <v>3.68</v>
      </c>
      <c r="BB442" s="137">
        <v>11.91</v>
      </c>
      <c r="BC442" s="137">
        <v>42.3</v>
      </c>
      <c r="BD442" s="137">
        <v>1.6</v>
      </c>
      <c r="BE442" s="137">
        <v>4.6900000000000004</v>
      </c>
      <c r="BF442" s="155">
        <v>70.14</v>
      </c>
      <c r="BG442" s="137">
        <v>34</v>
      </c>
      <c r="BH442" s="138">
        <v>2306</v>
      </c>
      <c r="BI442" s="156">
        <v>2.2400000000000002</v>
      </c>
      <c r="BJ442" s="137">
        <v>2.78</v>
      </c>
      <c r="BK442" s="137">
        <v>6.02</v>
      </c>
      <c r="BL442" s="133">
        <v>73.7</v>
      </c>
      <c r="BM442" s="139">
        <v>8.3000000000000004E-2</v>
      </c>
      <c r="BN442" s="137">
        <v>11.6</v>
      </c>
      <c r="BO442" s="137">
        <v>91</v>
      </c>
      <c r="BP442" s="137">
        <v>4.54</v>
      </c>
      <c r="BQ442" s="137">
        <v>4.05</v>
      </c>
      <c r="BR442" s="133">
        <v>2216</v>
      </c>
      <c r="BS442" s="138">
        <f>CY442/9</f>
        <v>2352.8888888888887</v>
      </c>
      <c r="BT442" s="133">
        <v>68.599999999999994</v>
      </c>
      <c r="BU442" s="137">
        <v>10.9</v>
      </c>
      <c r="BV442" s="137">
        <v>48.7</v>
      </c>
      <c r="BW442" s="133">
        <v>4674</v>
      </c>
      <c r="BX442" s="155">
        <v>84.9</v>
      </c>
      <c r="BY442" s="137">
        <v>26.5</v>
      </c>
      <c r="BZ442" s="133">
        <v>4227</v>
      </c>
      <c r="CA442" s="133">
        <v>9219</v>
      </c>
      <c r="CB442" s="137">
        <v>4.41</v>
      </c>
      <c r="CC442" s="137">
        <v>1.03</v>
      </c>
      <c r="CD442" s="186" t="s">
        <v>1275</v>
      </c>
      <c r="CE442" s="186">
        <f>AL442+BN442+BV442+CC442+CB442</f>
        <v>99.44</v>
      </c>
      <c r="CF442" s="186" t="s">
        <v>1275</v>
      </c>
      <c r="CG442" s="186">
        <f>AM442+BI442+BE442+(DC442*100/AL442)+(CC442*100/AL442)</f>
        <v>102.27213649851632</v>
      </c>
      <c r="CH442" s="137" t="s">
        <v>1023</v>
      </c>
      <c r="CI442" s="137"/>
      <c r="CJ442" s="137"/>
      <c r="CK442" s="138"/>
      <c r="CL442" s="137"/>
      <c r="CM442" s="137"/>
      <c r="CN442" s="186" t="s">
        <v>1275</v>
      </c>
      <c r="CO442" s="137"/>
      <c r="CP442" s="137"/>
      <c r="CQ442" s="137"/>
      <c r="CR442" s="137"/>
      <c r="CS442" s="137"/>
      <c r="CT442" s="137"/>
      <c r="CU442" s="137"/>
      <c r="CV442" s="137">
        <v>2.31</v>
      </c>
      <c r="CW442" s="137">
        <v>5.05</v>
      </c>
      <c r="CX442" s="186" t="s">
        <v>1275</v>
      </c>
      <c r="CY442" s="133">
        <v>21176</v>
      </c>
      <c r="CZ442" s="155">
        <v>19.600000000000001</v>
      </c>
      <c r="DA442" s="155"/>
      <c r="DB442" s="186" t="s">
        <v>1275</v>
      </c>
      <c r="DC442" s="139">
        <v>0.13</v>
      </c>
      <c r="DD442" s="133">
        <v>9918</v>
      </c>
      <c r="DE442" s="137">
        <v>8.59</v>
      </c>
      <c r="DF442" s="137">
        <v>16.600000000000001</v>
      </c>
      <c r="DG442" s="137">
        <v>2.25</v>
      </c>
      <c r="DH442" s="137">
        <v>1.22</v>
      </c>
      <c r="DI442" s="137"/>
      <c r="DJ442" s="186" t="s">
        <v>1275</v>
      </c>
      <c r="DK442" s="156">
        <v>0</v>
      </c>
      <c r="DL442" s="155">
        <v>69.7</v>
      </c>
      <c r="DM442" s="156">
        <v>29.8</v>
      </c>
      <c r="DN442" s="139">
        <v>0.44</v>
      </c>
      <c r="DO442" s="137">
        <v>26</v>
      </c>
      <c r="DP442" s="137"/>
      <c r="DQ442" s="137"/>
      <c r="DR442" s="133"/>
      <c r="DS442" s="186" t="s">
        <v>1275</v>
      </c>
      <c r="DT442" s="138"/>
      <c r="DU442" s="133"/>
      <c r="DV442" s="133"/>
      <c r="DW442" s="133"/>
      <c r="DX442" s="186" t="s">
        <v>1275</v>
      </c>
      <c r="DY442" s="138">
        <f>AK442*AN442*AM442*AL442/1000</f>
        <v>954.04009150000002</v>
      </c>
      <c r="DZ442" s="138">
        <f>AK442*AM442*AO442*AL442/1000</f>
        <v>935.14820850000024</v>
      </c>
      <c r="EA442" s="137"/>
      <c r="EB442" s="137"/>
      <c r="EC442" s="137"/>
      <c r="ED442" s="137"/>
      <c r="EE442" s="137"/>
      <c r="EF442" s="186" t="s">
        <v>1275</v>
      </c>
      <c r="EG442" s="137" t="s">
        <v>1023</v>
      </c>
      <c r="EH442" s="137" t="s">
        <v>1023</v>
      </c>
      <c r="EI442" s="137" t="s">
        <v>1023</v>
      </c>
      <c r="EJ442" s="137" t="s">
        <v>1023</v>
      </c>
      <c r="EK442" s="137" t="s">
        <v>1023</v>
      </c>
      <c r="EL442" s="137" t="s">
        <v>1023</v>
      </c>
      <c r="EM442" s="137" t="s">
        <v>1023</v>
      </c>
      <c r="EN442" s="137" t="s">
        <v>1023</v>
      </c>
      <c r="EO442" s="137" t="s">
        <v>1023</v>
      </c>
      <c r="EP442" s="137" t="s">
        <v>1023</v>
      </c>
      <c r="EQ442" s="137" t="s">
        <v>1023</v>
      </c>
      <c r="ER442" s="137" t="s">
        <v>1023</v>
      </c>
      <c r="ES442" s="137" t="s">
        <v>1023</v>
      </c>
      <c r="ET442" s="137" t="s">
        <v>1023</v>
      </c>
      <c r="EU442" s="137" t="s">
        <v>1023</v>
      </c>
      <c r="EV442" s="137" t="s">
        <v>1023</v>
      </c>
      <c r="EW442" s="137" t="s">
        <v>1023</v>
      </c>
      <c r="EX442" s="137" t="s">
        <v>1023</v>
      </c>
      <c r="EY442" s="137" t="s">
        <v>1023</v>
      </c>
      <c r="EZ442" s="137" t="s">
        <v>1023</v>
      </c>
      <c r="FA442" s="137" t="s">
        <v>1023</v>
      </c>
      <c r="FB442" s="186" t="s">
        <v>1275</v>
      </c>
      <c r="FC442" s="137"/>
      <c r="FD442" s="137"/>
      <c r="FE442" s="137"/>
      <c r="FF442" s="137"/>
      <c r="FG442" s="137"/>
      <c r="FH442" s="153"/>
      <c r="FI442" s="153"/>
      <c r="FJ442" s="37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 s="5"/>
      <c r="HO442" s="5"/>
      <c r="HP442" s="17"/>
      <c r="HQ442" s="23"/>
      <c r="HR442" s="23"/>
      <c r="HS442" s="23"/>
      <c r="HT442" s="17"/>
      <c r="HU442" s="17"/>
      <c r="HV442" s="24"/>
      <c r="HW442" s="24"/>
      <c r="HX442" s="24"/>
      <c r="HY442" s="24"/>
      <c r="HZ442" s="24"/>
      <c r="IA442" s="24"/>
      <c r="IB442" s="24"/>
      <c r="IC442" s="24"/>
      <c r="ID442" s="24"/>
      <c r="IE442" s="24"/>
      <c r="IF442" s="24"/>
      <c r="IG442" s="24"/>
      <c r="IH442" s="24"/>
      <c r="II442" s="24"/>
      <c r="IJ442" s="24"/>
      <c r="IK442" s="24"/>
      <c r="IL442" s="24"/>
      <c r="IM442" s="24"/>
      <c r="IN442" s="25"/>
      <c r="IO442" s="25"/>
      <c r="IP442" s="294" t="s">
        <v>1532</v>
      </c>
      <c r="IQ442" s="24" t="s">
        <v>1086</v>
      </c>
      <c r="IR442" s="24" t="s">
        <v>1087</v>
      </c>
      <c r="IS442" s="170" t="s">
        <v>1433</v>
      </c>
      <c r="IT442" s="170"/>
      <c r="IU442" s="170">
        <v>1</v>
      </c>
      <c r="IV442" s="274">
        <v>40853</v>
      </c>
      <c r="IW442" s="170">
        <v>1974</v>
      </c>
      <c r="IX442" s="170">
        <v>2011</v>
      </c>
      <c r="IY442"/>
      <c r="IZ442"/>
      <c r="JA442" s="170">
        <f>+IX442-IW442</f>
        <v>37</v>
      </c>
      <c r="JB442" s="170"/>
      <c r="JC442" s="170" t="s">
        <v>1407</v>
      </c>
      <c r="JD442" s="170"/>
      <c r="JE442" s="170">
        <v>1</v>
      </c>
      <c r="JF442" t="s">
        <v>405</v>
      </c>
      <c r="JG442" s="170"/>
      <c r="JH442" s="170">
        <v>1</v>
      </c>
      <c r="JI442" s="170"/>
      <c r="JJ442" s="170"/>
      <c r="JK442"/>
      <c r="JL442"/>
      <c r="JM442" s="279"/>
      <c r="JN442" t="s">
        <v>1409</v>
      </c>
      <c r="JO442" t="s">
        <v>1409</v>
      </c>
      <c r="JP442" t="s">
        <v>1412</v>
      </c>
      <c r="JQ442" t="s">
        <v>1415</v>
      </c>
      <c r="JR442" s="170">
        <v>0</v>
      </c>
      <c r="JS442" s="170">
        <v>4</v>
      </c>
      <c r="JT442" s="170">
        <v>0</v>
      </c>
      <c r="JU442" s="170">
        <v>4</v>
      </c>
      <c r="JV442" s="170">
        <v>0</v>
      </c>
      <c r="JW442" s="170">
        <v>0</v>
      </c>
      <c r="JX442"/>
      <c r="JY442" s="170">
        <v>0</v>
      </c>
      <c r="JZ442" s="170">
        <v>0</v>
      </c>
      <c r="KA442" s="170">
        <v>0</v>
      </c>
      <c r="KB442" s="170">
        <v>0</v>
      </c>
      <c r="KC442" s="170">
        <v>0</v>
      </c>
      <c r="KD442" s="170"/>
      <c r="KE442"/>
    </row>
    <row r="443" spans="1:291" s="4" customFormat="1" x14ac:dyDescent="0.25">
      <c r="A443" s="311"/>
      <c r="B443" s="15" t="s">
        <v>1532</v>
      </c>
      <c r="C443" s="17" t="s">
        <v>588</v>
      </c>
      <c r="D443" s="26" t="s">
        <v>589</v>
      </c>
      <c r="E443" s="88">
        <v>40853</v>
      </c>
      <c r="F443" s="23"/>
      <c r="G443" s="94"/>
      <c r="H443" s="51"/>
      <c r="I443" s="377">
        <v>0</v>
      </c>
      <c r="J443" s="20">
        <v>44720</v>
      </c>
      <c r="K443" s="100">
        <f>DATEDIF(E443, J443, "m")</f>
        <v>127</v>
      </c>
      <c r="L443" s="121">
        <v>2</v>
      </c>
      <c r="M443" s="4" t="s">
        <v>591</v>
      </c>
      <c r="N443" s="19">
        <v>373</v>
      </c>
      <c r="O443" s="22">
        <v>4</v>
      </c>
      <c r="P443" s="16">
        <v>3</v>
      </c>
      <c r="Q443" s="121"/>
      <c r="R443" s="11"/>
      <c r="S443" s="121"/>
      <c r="T443" s="145">
        <v>17523</v>
      </c>
      <c r="U443" s="130"/>
      <c r="V443" s="130" t="s">
        <v>1086</v>
      </c>
      <c r="W443" s="130" t="s">
        <v>1087</v>
      </c>
      <c r="X443" s="129">
        <v>7460205566</v>
      </c>
      <c r="Y443" s="129">
        <f ca="1">ROUNDDOWN(YEARFRAC(DATE(IF(VALUE(LEFT(X443,2))&lt;VALUE(RIGHT(YEAR(TODAY()),2)),"20","19")&amp;LEFT(X443,2),IF(VALUE(MID(X443,3,1))&gt;4,MID(X443,3,2)-50,MID(X443,3,2)),MID(X443,5,2)),Z443,1),0)</f>
        <v>47</v>
      </c>
      <c r="Z443" s="132">
        <v>44720</v>
      </c>
      <c r="AA443" s="129" t="e">
        <f>COUNTIFS(#REF!,X443)</f>
        <v>#REF!</v>
      </c>
      <c r="AB443" s="133">
        <f>DATEDIF(_xlfn.MINIFS(Z:Z,X:X,X443), Z443,  "m")</f>
        <v>25</v>
      </c>
      <c r="AC443" s="134" t="s">
        <v>53</v>
      </c>
      <c r="AD443" s="135" t="s">
        <v>1025</v>
      </c>
      <c r="AE443" s="136" t="s">
        <v>65</v>
      </c>
      <c r="AF443" s="198">
        <v>44.4</v>
      </c>
      <c r="AG443" s="198">
        <v>7.9</v>
      </c>
      <c r="AH443" s="198">
        <v>43.6</v>
      </c>
      <c r="AI443" s="198">
        <v>3.5</v>
      </c>
      <c r="AJ443" s="198">
        <v>0.6</v>
      </c>
      <c r="AK443" s="199">
        <v>6.8</v>
      </c>
      <c r="AL443" s="133">
        <v>46.9</v>
      </c>
      <c r="AM443" s="137">
        <v>92</v>
      </c>
      <c r="AN443" s="137">
        <v>53.2</v>
      </c>
      <c r="AO443" s="137">
        <v>46.8</v>
      </c>
      <c r="AP443" s="137">
        <f>AN443/AO443</f>
        <v>1.1367521367521369</v>
      </c>
      <c r="AQ443" s="137">
        <v>3.92</v>
      </c>
      <c r="AR443" s="137">
        <v>1.48</v>
      </c>
      <c r="AS443" s="137">
        <v>2.34</v>
      </c>
      <c r="AT443" s="137">
        <v>8.26</v>
      </c>
      <c r="AU443" s="137">
        <v>5.53</v>
      </c>
      <c r="AV443" s="137">
        <v>5.47</v>
      </c>
      <c r="AW443" s="137">
        <v>32.700000000000003</v>
      </c>
      <c r="AX443" s="137">
        <v>49.3</v>
      </c>
      <c r="AY443" s="137">
        <v>12.4</v>
      </c>
      <c r="AZ443" s="137">
        <v>5.6</v>
      </c>
      <c r="BA443" s="137">
        <v>41.1</v>
      </c>
      <c r="BB443" s="137">
        <v>9.1300000000000008</v>
      </c>
      <c r="BC443" s="137">
        <v>69.5</v>
      </c>
      <c r="BD443" s="137">
        <v>14.2</v>
      </c>
      <c r="BE443" s="137">
        <v>3.02</v>
      </c>
      <c r="BF443" s="137">
        <f>DL443+DN443</f>
        <v>61.2</v>
      </c>
      <c r="BG443" s="137">
        <v>36.9</v>
      </c>
      <c r="BH443" s="138">
        <v>1487</v>
      </c>
      <c r="BI443" s="137">
        <v>1.93</v>
      </c>
      <c r="BJ443" s="137">
        <v>24.6</v>
      </c>
      <c r="BK443" s="137">
        <v>13.4</v>
      </c>
      <c r="BL443" s="137">
        <v>57.5</v>
      </c>
      <c r="BM443" s="139">
        <v>1.46</v>
      </c>
      <c r="BN443" s="137">
        <v>7.8</v>
      </c>
      <c r="BO443" s="137">
        <v>94.789999999999992</v>
      </c>
      <c r="BP443" s="137">
        <v>2.17</v>
      </c>
      <c r="BQ443" s="137">
        <v>3</v>
      </c>
      <c r="BR443" s="138">
        <v>1605</v>
      </c>
      <c r="BS443" s="138">
        <f>CY443/9</f>
        <v>2929.7777777777778</v>
      </c>
      <c r="BT443" s="137">
        <v>56.6</v>
      </c>
      <c r="BU443" s="137">
        <v>4.34</v>
      </c>
      <c r="BV443" s="137">
        <v>40.700000000000003</v>
      </c>
      <c r="BW443" s="138">
        <v>878</v>
      </c>
      <c r="BX443" s="137">
        <v>22.6</v>
      </c>
      <c r="BY443" s="137">
        <v>10.8</v>
      </c>
      <c r="BZ443" s="138">
        <v>3941</v>
      </c>
      <c r="CA443" s="138">
        <v>10256</v>
      </c>
      <c r="CB443" s="137">
        <v>3.97</v>
      </c>
      <c r="CC443" s="137">
        <v>0.63</v>
      </c>
      <c r="CD443" s="186" t="s">
        <v>1275</v>
      </c>
      <c r="CE443" s="186">
        <f>AL443+BN443+BV443+CC443+CB443</f>
        <v>100</v>
      </c>
      <c r="CF443" s="186" t="s">
        <v>1275</v>
      </c>
      <c r="CG443" s="186">
        <f>AM443+BI443+BE443+(DC443*100/AL443)+(CC443*100/AL443)</f>
        <v>98.48304904051173</v>
      </c>
      <c r="CH443" s="137">
        <v>6.78</v>
      </c>
      <c r="CI443" s="137">
        <f>CH443*100/AM443</f>
        <v>7.3695652173913047</v>
      </c>
      <c r="CJ443" s="137">
        <v>7.13</v>
      </c>
      <c r="CK443" s="138">
        <f>CJ443*BI443*AL443*AK443/1000</f>
        <v>4.3886262279999997</v>
      </c>
      <c r="CL443" s="137">
        <v>6.16</v>
      </c>
      <c r="CM443" s="137">
        <v>30.5</v>
      </c>
      <c r="CN443" s="186" t="s">
        <v>1275</v>
      </c>
      <c r="CO443" s="137">
        <v>0.68</v>
      </c>
      <c r="CP443" s="137">
        <v>9.2200000000000006</v>
      </c>
      <c r="CQ443" s="137">
        <v>24.2</v>
      </c>
      <c r="CR443" s="137">
        <v>44.4</v>
      </c>
      <c r="CS443" s="137">
        <v>18.899999999999999</v>
      </c>
      <c r="CT443" s="137">
        <v>12.5</v>
      </c>
      <c r="CU443" s="137">
        <v>58.9</v>
      </c>
      <c r="CV443" s="137">
        <v>1.66</v>
      </c>
      <c r="CW443" s="137"/>
      <c r="CX443" s="186" t="s">
        <v>1275</v>
      </c>
      <c r="CY443" s="133">
        <v>26368</v>
      </c>
      <c r="CZ443" s="137">
        <v>17.399999999999999</v>
      </c>
      <c r="DA443" s="137">
        <v>19.8</v>
      </c>
      <c r="DB443" s="186" t="s">
        <v>1275</v>
      </c>
      <c r="DC443" s="139">
        <v>8.8999999999999996E-2</v>
      </c>
      <c r="DD443" s="138">
        <v>15286</v>
      </c>
      <c r="DE443" s="137">
        <v>9.68</v>
      </c>
      <c r="DF443" s="137">
        <v>51.9</v>
      </c>
      <c r="DG443" s="137">
        <v>1.7</v>
      </c>
      <c r="DH443" s="137">
        <f>DG443-CC443</f>
        <v>1.0699999999999998</v>
      </c>
      <c r="DI443" s="137">
        <v>33.700000000000003</v>
      </c>
      <c r="DJ443" s="186" t="s">
        <v>1275</v>
      </c>
      <c r="DK443" s="137">
        <v>0.2</v>
      </c>
      <c r="DL443" s="137">
        <v>61</v>
      </c>
      <c r="DM443" s="137">
        <v>38.6</v>
      </c>
      <c r="DN443" s="137">
        <v>0.2</v>
      </c>
      <c r="DO443" s="137">
        <v>26.2</v>
      </c>
      <c r="DP443" s="137">
        <v>41.2</v>
      </c>
      <c r="DQ443" s="138" t="s">
        <v>1023</v>
      </c>
      <c r="DR443" s="133"/>
      <c r="DS443" s="186" t="s">
        <v>1275</v>
      </c>
      <c r="DT443" s="133">
        <f>DU443*2</f>
        <v>4082</v>
      </c>
      <c r="DU443" s="138">
        <v>2041</v>
      </c>
      <c r="DV443" s="138">
        <v>602</v>
      </c>
      <c r="DW443" s="138">
        <v>53.4</v>
      </c>
      <c r="DX443" s="186" t="s">
        <v>1275</v>
      </c>
      <c r="DY443" s="138">
        <f>AK443*AN443*AM443*AL443/1000</f>
        <v>1560.9220479999999</v>
      </c>
      <c r="DZ443" s="138">
        <f>AK443*AM443*AO443*AL443/1000</f>
        <v>1373.1419519999997</v>
      </c>
      <c r="EA443" s="137"/>
      <c r="EB443" s="137"/>
      <c r="EC443" s="137"/>
      <c r="ED443" s="137"/>
      <c r="EE443" s="137"/>
      <c r="EF443" s="186" t="s">
        <v>1275</v>
      </c>
      <c r="EG443" s="137" t="s">
        <v>1023</v>
      </c>
      <c r="EH443" s="137" t="s">
        <v>1023</v>
      </c>
      <c r="EI443" s="137" t="s">
        <v>1023</v>
      </c>
      <c r="EJ443" s="137" t="s">
        <v>1023</v>
      </c>
      <c r="EK443" s="137" t="s">
        <v>1023</v>
      </c>
      <c r="EL443" s="137" t="s">
        <v>1023</v>
      </c>
      <c r="EM443" s="137" t="s">
        <v>1023</v>
      </c>
      <c r="EN443" s="137" t="s">
        <v>1023</v>
      </c>
      <c r="EO443" s="137" t="s">
        <v>1023</v>
      </c>
      <c r="EP443" s="137" t="s">
        <v>1023</v>
      </c>
      <c r="EQ443" s="137" t="s">
        <v>1023</v>
      </c>
      <c r="ER443" s="137" t="s">
        <v>1023</v>
      </c>
      <c r="ES443" s="137" t="s">
        <v>1023</v>
      </c>
      <c r="ET443" s="137" t="s">
        <v>1023</v>
      </c>
      <c r="EU443" s="137" t="s">
        <v>1023</v>
      </c>
      <c r="EV443" s="137" t="s">
        <v>1023</v>
      </c>
      <c r="EW443" s="137" t="s">
        <v>1023</v>
      </c>
      <c r="EX443" s="137" t="s">
        <v>1023</v>
      </c>
      <c r="EY443" s="137" t="s">
        <v>1023</v>
      </c>
      <c r="EZ443" s="137" t="s">
        <v>1023</v>
      </c>
      <c r="FA443" s="137" t="s">
        <v>1023</v>
      </c>
      <c r="FB443" s="186" t="s">
        <v>1275</v>
      </c>
      <c r="FC443" s="137"/>
      <c r="FD443" s="137"/>
      <c r="FE443" s="137"/>
      <c r="FF443" s="137"/>
      <c r="FG443" s="137"/>
      <c r="FH443" s="190"/>
      <c r="FI443" s="190"/>
      <c r="FJ443" s="380" t="s">
        <v>591</v>
      </c>
      <c r="FK443" t="s">
        <v>1658</v>
      </c>
      <c r="FL443" t="s">
        <v>1667</v>
      </c>
      <c r="FM443" t="s">
        <v>86</v>
      </c>
      <c r="FN443" t="s">
        <v>1665</v>
      </c>
      <c r="FO443" t="s">
        <v>1658</v>
      </c>
      <c r="FP443" t="s">
        <v>86</v>
      </c>
      <c r="FQ443" t="s">
        <v>1659</v>
      </c>
      <c r="FR443" t="s">
        <v>1667</v>
      </c>
      <c r="FS443" t="s">
        <v>1666</v>
      </c>
      <c r="FT443" t="s">
        <v>1665</v>
      </c>
      <c r="FU443" t="s">
        <v>1663</v>
      </c>
      <c r="FV443" t="s">
        <v>1660</v>
      </c>
      <c r="FW443" t="s">
        <v>86</v>
      </c>
      <c r="FX443" t="s">
        <v>86</v>
      </c>
      <c r="FY443" t="s">
        <v>1661</v>
      </c>
      <c r="FZ443" t="s">
        <v>1662</v>
      </c>
      <c r="GA443" t="s">
        <v>1663</v>
      </c>
      <c r="GB443" t="s">
        <v>33</v>
      </c>
      <c r="GC443" t="s">
        <v>1660</v>
      </c>
      <c r="GD443" t="s">
        <v>33</v>
      </c>
      <c r="GE443" t="s">
        <v>1662</v>
      </c>
      <c r="GF443" t="s">
        <v>1665</v>
      </c>
      <c r="GG443" t="s">
        <v>1664</v>
      </c>
      <c r="GH443" t="s">
        <v>33</v>
      </c>
      <c r="GI443" t="s">
        <v>1662</v>
      </c>
      <c r="GJ443" t="s">
        <v>1660</v>
      </c>
      <c r="GK443" t="s">
        <v>33</v>
      </c>
      <c r="GL443" t="s">
        <v>86</v>
      </c>
      <c r="GM443" t="s">
        <v>1659</v>
      </c>
      <c r="GN443" t="s">
        <v>1659</v>
      </c>
      <c r="GO443" t="s">
        <v>1658</v>
      </c>
      <c r="GP443" t="s">
        <v>33</v>
      </c>
      <c r="GQ443" t="s">
        <v>33</v>
      </c>
      <c r="GR443" t="s">
        <v>33</v>
      </c>
      <c r="GS443" t="s">
        <v>1659</v>
      </c>
      <c r="GT443" t="s">
        <v>1666</v>
      </c>
      <c r="GU443" t="s">
        <v>1662</v>
      </c>
      <c r="GV443" t="s">
        <v>1662</v>
      </c>
      <c r="GW443" t="s">
        <v>1662</v>
      </c>
      <c r="GX443" t="s">
        <v>33</v>
      </c>
      <c r="GY443" t="s">
        <v>1662</v>
      </c>
      <c r="GZ443" s="5"/>
      <c r="HO443" s="5"/>
      <c r="HP443" s="17"/>
      <c r="HQ443" s="23"/>
      <c r="HR443" s="23"/>
      <c r="HS443" s="23"/>
      <c r="HT443" s="17"/>
      <c r="HU443" s="17"/>
      <c r="HV443" s="24"/>
      <c r="HW443" s="24"/>
      <c r="HX443" s="24"/>
      <c r="HY443" s="24"/>
      <c r="HZ443" s="24"/>
      <c r="IA443" s="24"/>
      <c r="IB443" s="24"/>
      <c r="IC443" s="24"/>
      <c r="ID443" s="24"/>
      <c r="IE443" s="24"/>
      <c r="IF443" s="24"/>
      <c r="IG443" s="24"/>
      <c r="IH443" s="24"/>
      <c r="II443" s="24"/>
      <c r="IJ443" s="24"/>
      <c r="IK443" s="24"/>
      <c r="IL443" s="24"/>
      <c r="IM443" s="24"/>
      <c r="IN443" s="25"/>
      <c r="IO443" s="25"/>
      <c r="IP443" s="294"/>
      <c r="IQ443" s="24"/>
      <c r="IR443" s="24"/>
      <c r="IS443" s="170"/>
      <c r="IT443" s="170"/>
      <c r="IU443" s="170"/>
      <c r="IV443" s="274"/>
      <c r="IW443" s="170"/>
      <c r="IX443" s="170"/>
      <c r="IY443"/>
      <c r="IZ443"/>
      <c r="JA443" s="170"/>
      <c r="JB443" s="170"/>
      <c r="JC443" s="170"/>
      <c r="JD443" s="170"/>
      <c r="JE443" s="170"/>
      <c r="JF443"/>
      <c r="JG443" s="170"/>
      <c r="JH443" s="170"/>
      <c r="JI443" s="170"/>
      <c r="JJ443" s="170"/>
      <c r="JK443"/>
      <c r="JL443"/>
      <c r="JM443" s="279"/>
      <c r="JN443"/>
      <c r="JO443"/>
      <c r="JP443"/>
      <c r="JQ443"/>
      <c r="JR443" s="170"/>
      <c r="JS443" s="170"/>
      <c r="JT443" s="170"/>
      <c r="JU443" s="170"/>
      <c r="JV443" s="170"/>
      <c r="JW443" s="170"/>
      <c r="JX443"/>
      <c r="JY443" s="170"/>
      <c r="JZ443" s="170"/>
      <c r="KA443" s="170"/>
      <c r="KB443" s="170"/>
      <c r="KC443" s="170"/>
      <c r="KD443" s="170"/>
      <c r="KE443"/>
    </row>
    <row r="444" spans="1:291" s="4" customFormat="1" x14ac:dyDescent="0.25">
      <c r="A444" s="311"/>
      <c r="B444" s="15" t="s">
        <v>1532</v>
      </c>
      <c r="C444" s="17" t="s">
        <v>588</v>
      </c>
      <c r="D444" s="26" t="s">
        <v>589</v>
      </c>
      <c r="E444" s="88">
        <v>40853</v>
      </c>
      <c r="F444" s="23"/>
      <c r="G444" s="94"/>
      <c r="H444" s="51"/>
      <c r="I444" s="377">
        <v>0</v>
      </c>
      <c r="J444" s="20">
        <v>44861</v>
      </c>
      <c r="K444" s="100">
        <f>DATEDIF(E444, J444, "m")</f>
        <v>131</v>
      </c>
      <c r="L444" s="121">
        <v>3</v>
      </c>
      <c r="M444" s="4" t="s">
        <v>592</v>
      </c>
      <c r="N444" s="19">
        <v>543</v>
      </c>
      <c r="O444" s="22">
        <v>4</v>
      </c>
      <c r="P444" s="16">
        <v>3</v>
      </c>
      <c r="Q444" s="121"/>
      <c r="R444" s="11"/>
      <c r="S444" s="121"/>
      <c r="T444" s="145">
        <v>18226</v>
      </c>
      <c r="U444" s="130"/>
      <c r="V444" s="130" t="s">
        <v>1086</v>
      </c>
      <c r="W444" s="130" t="s">
        <v>1087</v>
      </c>
      <c r="X444" s="131">
        <v>7460205566</v>
      </c>
      <c r="Y444" s="129">
        <v>48</v>
      </c>
      <c r="Z444" s="132">
        <v>44861</v>
      </c>
      <c r="AA444" s="129">
        <v>3</v>
      </c>
      <c r="AB444" s="133">
        <v>30</v>
      </c>
      <c r="AC444" s="134" t="s">
        <v>53</v>
      </c>
      <c r="AD444" s="135" t="s">
        <v>1025</v>
      </c>
      <c r="AE444" s="136" t="s">
        <v>75</v>
      </c>
      <c r="AF444" s="185">
        <v>44.3</v>
      </c>
      <c r="AG444" s="185">
        <v>6.3</v>
      </c>
      <c r="AH444" s="185">
        <v>46.8</v>
      </c>
      <c r="AI444" s="185">
        <v>2</v>
      </c>
      <c r="AJ444" s="185">
        <v>0.6</v>
      </c>
      <c r="AK444" s="185">
        <v>8.7899999999999991</v>
      </c>
      <c r="AL444" s="133">
        <v>44.5</v>
      </c>
      <c r="AM444" s="137">
        <v>91.3</v>
      </c>
      <c r="AN444" s="137">
        <v>54.6</v>
      </c>
      <c r="AO444" s="137">
        <v>45.4</v>
      </c>
      <c r="AP444" s="137">
        <v>1.2026431718061674</v>
      </c>
      <c r="AQ444" s="137">
        <v>3.95</v>
      </c>
      <c r="AR444" s="137">
        <v>2.97</v>
      </c>
      <c r="AS444" s="137">
        <v>2.44</v>
      </c>
      <c r="AT444" s="137">
        <v>18.399999999999999</v>
      </c>
      <c r="AU444" s="137">
        <v>7.08</v>
      </c>
      <c r="AV444" s="137">
        <v>4.45</v>
      </c>
      <c r="AW444" s="137">
        <v>36.9</v>
      </c>
      <c r="AX444" s="137">
        <v>48.8</v>
      </c>
      <c r="AY444" s="137">
        <v>10.7</v>
      </c>
      <c r="AZ444" s="137">
        <v>3.62</v>
      </c>
      <c r="BA444" s="137">
        <v>27.9</v>
      </c>
      <c r="BB444" s="137">
        <v>5.94</v>
      </c>
      <c r="BC444" s="137">
        <v>46.5</v>
      </c>
      <c r="BD444" s="137">
        <v>2.46</v>
      </c>
      <c r="BE444" s="137">
        <v>5.0199999999999996</v>
      </c>
      <c r="BF444" s="137">
        <v>67.900000000000006</v>
      </c>
      <c r="BG444" s="137">
        <v>38</v>
      </c>
      <c r="BH444" s="138">
        <v>1486.8</v>
      </c>
      <c r="BI444" s="137">
        <v>1.88</v>
      </c>
      <c r="BJ444" s="137">
        <v>8.18</v>
      </c>
      <c r="BK444" s="137">
        <v>14.5</v>
      </c>
      <c r="BL444" s="137">
        <v>57.5</v>
      </c>
      <c r="BM444" s="139">
        <v>6.3E-2</v>
      </c>
      <c r="BN444" s="137">
        <v>6.6</v>
      </c>
      <c r="BO444" s="137">
        <v>94.919999999999987</v>
      </c>
      <c r="BP444" s="137">
        <v>2.79</v>
      </c>
      <c r="BQ444" s="137">
        <v>2.2999999999999998</v>
      </c>
      <c r="BR444" s="138">
        <v>3977</v>
      </c>
      <c r="BS444" s="138">
        <v>2944.6666666666665</v>
      </c>
      <c r="BT444" s="137">
        <v>51.9</v>
      </c>
      <c r="BU444" s="137">
        <v>4.1500000000000004</v>
      </c>
      <c r="BV444" s="137">
        <f>100-AL444-BN444-CB444-CC444</f>
        <v>46.39</v>
      </c>
      <c r="BW444" s="138">
        <v>2638.9380530973453</v>
      </c>
      <c r="BX444" s="137">
        <v>52.8</v>
      </c>
      <c r="BY444" s="137">
        <v>25.7</v>
      </c>
      <c r="BZ444" s="138">
        <v>3941</v>
      </c>
      <c r="CA444" s="138">
        <v>10624</v>
      </c>
      <c r="CB444" s="137">
        <v>2</v>
      </c>
      <c r="CC444" s="137">
        <v>0.51</v>
      </c>
      <c r="CD444" s="186" t="s">
        <v>1275</v>
      </c>
      <c r="CE444" s="186">
        <f>AL444+BN444+BV444+CC444+CB444</f>
        <v>100.00000000000001</v>
      </c>
      <c r="CF444" s="186" t="s">
        <v>1275</v>
      </c>
      <c r="CG444" s="186">
        <f>AM444+BI444+BE444+(DC444*100/AL444)+(CC444*100/AL444)</f>
        <v>99.46516853932583</v>
      </c>
      <c r="CH444" s="137">
        <v>5.07</v>
      </c>
      <c r="CI444" s="137">
        <f>CH444*100/AM444</f>
        <v>5.5531215772179632</v>
      </c>
      <c r="CJ444" s="137">
        <v>8.7799999999999994</v>
      </c>
      <c r="CK444" s="138">
        <f>CJ444*BI444*AL444*AK444/1000</f>
        <v>6.4565608919999997</v>
      </c>
      <c r="CL444" s="137">
        <v>4.17</v>
      </c>
      <c r="CM444" s="137">
        <v>11.9</v>
      </c>
      <c r="CN444" s="186" t="s">
        <v>1275</v>
      </c>
      <c r="CO444" s="137">
        <v>1.21</v>
      </c>
      <c r="CP444" s="137">
        <v>2.5299999999999998</v>
      </c>
      <c r="CQ444" s="137">
        <v>25.7</v>
      </c>
      <c r="CR444" s="137">
        <v>46.4</v>
      </c>
      <c r="CS444" s="137">
        <v>17.600000000000001</v>
      </c>
      <c r="CT444" s="137">
        <v>10.3</v>
      </c>
      <c r="CU444" s="137">
        <v>49.1</v>
      </c>
      <c r="CV444" s="137">
        <v>1.86</v>
      </c>
      <c r="CW444" s="137"/>
      <c r="CX444" s="186" t="s">
        <v>1275</v>
      </c>
      <c r="CY444" s="133">
        <v>8834</v>
      </c>
      <c r="CZ444" s="137">
        <v>21.2</v>
      </c>
      <c r="DA444" s="137">
        <v>26.3</v>
      </c>
      <c r="DB444" s="186" t="s">
        <v>1275</v>
      </c>
      <c r="DC444" s="139">
        <v>5.2999999999999999E-2</v>
      </c>
      <c r="DD444" s="138">
        <v>19803</v>
      </c>
      <c r="DE444" s="137">
        <v>22.1</v>
      </c>
      <c r="DF444" s="137">
        <v>39</v>
      </c>
      <c r="DG444" s="137">
        <v>1.52</v>
      </c>
      <c r="DH444" s="137">
        <v>1.01</v>
      </c>
      <c r="DI444" s="137">
        <v>27.3</v>
      </c>
      <c r="DJ444" s="186" t="s">
        <v>1275</v>
      </c>
      <c r="DK444" s="137">
        <v>0</v>
      </c>
      <c r="DL444" s="137">
        <v>67.900000000000006</v>
      </c>
      <c r="DM444" s="137">
        <v>32.1</v>
      </c>
      <c r="DN444" s="137">
        <v>0</v>
      </c>
      <c r="DO444" s="137">
        <v>17.3</v>
      </c>
      <c r="DP444" s="137">
        <v>99</v>
      </c>
      <c r="DQ444" s="138">
        <v>1328</v>
      </c>
      <c r="DR444" s="133"/>
      <c r="DS444" s="186" t="s">
        <v>1275</v>
      </c>
      <c r="DT444" s="138">
        <f>DU444/1.1</f>
        <v>6469.090909090909</v>
      </c>
      <c r="DU444" s="138">
        <v>7116</v>
      </c>
      <c r="DV444" s="138">
        <v>1320</v>
      </c>
      <c r="DW444" s="138">
        <v>137</v>
      </c>
      <c r="DX444" s="186" t="s">
        <v>1275</v>
      </c>
      <c r="DY444" s="138">
        <f>AK444*AN444*AM444*AL444/1000</f>
        <v>1949.8998518999999</v>
      </c>
      <c r="DZ444" s="138">
        <f>AK444*AM444*AO444*AL444/1000</f>
        <v>1621.3452980999998</v>
      </c>
      <c r="EA444" s="137"/>
      <c r="EB444" s="137"/>
      <c r="EC444" s="137"/>
      <c r="ED444" s="137"/>
      <c r="EE444" s="137"/>
      <c r="EF444" s="186" t="s">
        <v>1275</v>
      </c>
      <c r="EG444" s="137" t="s">
        <v>1023</v>
      </c>
      <c r="EH444" s="137" t="s">
        <v>1023</v>
      </c>
      <c r="EI444" s="137" t="s">
        <v>1023</v>
      </c>
      <c r="EJ444" s="137" t="s">
        <v>1023</v>
      </c>
      <c r="EK444" s="137" t="s">
        <v>1023</v>
      </c>
      <c r="EL444" s="137" t="s">
        <v>1023</v>
      </c>
      <c r="EM444" s="137" t="s">
        <v>1023</v>
      </c>
      <c r="EN444" s="137" t="s">
        <v>1023</v>
      </c>
      <c r="EO444" s="137" t="s">
        <v>1023</v>
      </c>
      <c r="EP444" s="137" t="s">
        <v>1023</v>
      </c>
      <c r="EQ444" s="137" t="s">
        <v>1023</v>
      </c>
      <c r="ER444" s="137" t="s">
        <v>1023</v>
      </c>
      <c r="ES444" s="137" t="s">
        <v>1023</v>
      </c>
      <c r="ET444" s="137" t="s">
        <v>1023</v>
      </c>
      <c r="EU444" s="137" t="s">
        <v>1023</v>
      </c>
      <c r="EV444" s="137" t="s">
        <v>1023</v>
      </c>
      <c r="EW444" s="137" t="s">
        <v>1023</v>
      </c>
      <c r="EX444" s="137" t="s">
        <v>1023</v>
      </c>
      <c r="EY444" s="137" t="s">
        <v>1023</v>
      </c>
      <c r="EZ444" s="137" t="s">
        <v>1023</v>
      </c>
      <c r="FA444" s="137" t="s">
        <v>1023</v>
      </c>
      <c r="FB444" s="186" t="s">
        <v>1275</v>
      </c>
      <c r="FC444" s="137"/>
      <c r="FD444" s="137"/>
      <c r="FE444" s="137"/>
      <c r="FF444" s="137"/>
      <c r="FG444" s="137"/>
      <c r="FH444" s="190"/>
      <c r="FI444" s="190"/>
      <c r="FJ444" s="372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 s="5"/>
      <c r="HO444" s="5"/>
      <c r="HP444" s="17"/>
      <c r="HQ444" s="23"/>
      <c r="HR444" s="23"/>
      <c r="HS444" s="23"/>
      <c r="HT444" s="17"/>
      <c r="HU444" s="17"/>
      <c r="HV444" s="24"/>
      <c r="HW444" s="24"/>
      <c r="HX444" s="24"/>
      <c r="HY444" s="24"/>
      <c r="HZ444" s="24"/>
      <c r="IA444" s="24"/>
      <c r="IB444" s="24"/>
      <c r="IC444" s="24"/>
      <c r="ID444" s="24"/>
      <c r="IE444" s="24"/>
      <c r="IF444" s="24"/>
      <c r="IG444" s="24"/>
      <c r="IH444" s="24"/>
      <c r="II444" s="24"/>
      <c r="IJ444" s="24"/>
      <c r="IK444" s="24"/>
      <c r="IL444" s="24"/>
      <c r="IM444" s="24"/>
      <c r="IN444" s="25"/>
      <c r="IO444" s="25"/>
      <c r="IP444" s="294"/>
      <c r="IQ444" s="24"/>
      <c r="IR444" s="24"/>
      <c r="IS444" s="170"/>
      <c r="IT444" s="170"/>
      <c r="IU444" s="170"/>
      <c r="IV444" s="274"/>
      <c r="IW444" s="170"/>
      <c r="IX444" s="170"/>
      <c r="IY444"/>
      <c r="IZ444"/>
      <c r="JA444" s="170"/>
      <c r="JB444" s="170"/>
      <c r="JC444" s="170"/>
      <c r="JD444" s="170"/>
      <c r="JE444" s="170"/>
      <c r="JF444"/>
      <c r="JG444" s="170"/>
      <c r="JH444" s="170"/>
      <c r="JI444" s="170"/>
      <c r="JJ444" s="170"/>
      <c r="JK444"/>
      <c r="JL444"/>
      <c r="JM444" s="279"/>
      <c r="JN444"/>
      <c r="JO444"/>
      <c r="JP444"/>
      <c r="JQ444"/>
      <c r="JR444" s="170"/>
      <c r="JS444" s="170"/>
      <c r="JT444" s="170"/>
      <c r="JU444" s="170"/>
      <c r="JV444" s="170"/>
      <c r="JW444" s="170"/>
      <c r="JX444"/>
      <c r="JY444" s="170"/>
      <c r="JZ444" s="170"/>
      <c r="KA444" s="170"/>
      <c r="KB444" s="170"/>
      <c r="KC444" s="170"/>
      <c r="KD444" s="170"/>
      <c r="KE444"/>
    </row>
    <row r="445" spans="1:291" s="4" customFormat="1" x14ac:dyDescent="0.25">
      <c r="A445" s="311"/>
      <c r="B445" s="15" t="s">
        <v>1532</v>
      </c>
      <c r="C445" s="17" t="s">
        <v>588</v>
      </c>
      <c r="D445" s="26" t="s">
        <v>589</v>
      </c>
      <c r="E445" s="88">
        <v>40853</v>
      </c>
      <c r="F445" s="23"/>
      <c r="G445" s="94"/>
      <c r="H445" s="51"/>
      <c r="I445" s="377">
        <v>0</v>
      </c>
      <c r="J445" s="20">
        <v>44875</v>
      </c>
      <c r="K445" s="100">
        <f>DATEDIF(E445, J445, "m")</f>
        <v>132</v>
      </c>
      <c r="L445" s="121">
        <v>4</v>
      </c>
      <c r="M445" s="4" t="s">
        <v>593</v>
      </c>
      <c r="N445" s="19">
        <v>273</v>
      </c>
      <c r="O445" s="22">
        <v>4</v>
      </c>
      <c r="P445" s="16">
        <v>3</v>
      </c>
      <c r="Q445" s="121"/>
      <c r="R445" s="11"/>
      <c r="S445" s="121"/>
      <c r="T445" s="145">
        <v>18321</v>
      </c>
      <c r="U445" s="130"/>
      <c r="V445" s="130" t="s">
        <v>1086</v>
      </c>
      <c r="W445" s="130" t="s">
        <v>1087</v>
      </c>
      <c r="X445" s="131">
        <v>7460205566</v>
      </c>
      <c r="Y445" s="129">
        <v>48</v>
      </c>
      <c r="Z445" s="132">
        <v>44875</v>
      </c>
      <c r="AA445" s="129">
        <v>4</v>
      </c>
      <c r="AB445" s="133">
        <v>30</v>
      </c>
      <c r="AC445" s="134" t="s">
        <v>53</v>
      </c>
      <c r="AD445" s="135" t="s">
        <v>1025</v>
      </c>
      <c r="AE445" s="136" t="s">
        <v>75</v>
      </c>
      <c r="AF445" s="185">
        <v>35.9</v>
      </c>
      <c r="AG445" s="185">
        <v>5.7</v>
      </c>
      <c r="AH445" s="185">
        <v>55.3</v>
      </c>
      <c r="AI445" s="185">
        <v>2.6</v>
      </c>
      <c r="AJ445" s="185">
        <v>0.5</v>
      </c>
      <c r="AK445" s="185">
        <v>7.67</v>
      </c>
      <c r="AL445" s="133">
        <v>34.799999999999997</v>
      </c>
      <c r="AM445" s="137">
        <v>90.2</v>
      </c>
      <c r="AN445" s="137">
        <v>57.5</v>
      </c>
      <c r="AO445" s="137">
        <v>42.5</v>
      </c>
      <c r="AP445" s="137">
        <f>AN445/AO445</f>
        <v>1.3529411764705883</v>
      </c>
      <c r="AQ445" s="137">
        <v>3.38</v>
      </c>
      <c r="AR445" s="137">
        <v>1.29</v>
      </c>
      <c r="AS445" s="137">
        <v>2.74</v>
      </c>
      <c r="AT445" s="137">
        <v>15.9</v>
      </c>
      <c r="AU445" s="137">
        <v>7.78</v>
      </c>
      <c r="AV445" s="137">
        <v>4.0199999999999996</v>
      </c>
      <c r="AW445" s="137">
        <v>39.4</v>
      </c>
      <c r="AX445" s="137">
        <v>44.4</v>
      </c>
      <c r="AY445" s="137">
        <v>12</v>
      </c>
      <c r="AZ445" s="137">
        <v>4.1399999999999997</v>
      </c>
      <c r="BA445" s="137">
        <v>27.3</v>
      </c>
      <c r="BB445" s="137">
        <v>6.66</v>
      </c>
      <c r="BC445" s="137">
        <v>66.900000000000006</v>
      </c>
      <c r="BD445" s="137">
        <v>18.600000000000001</v>
      </c>
      <c r="BE445" s="137">
        <v>5.7</v>
      </c>
      <c r="BF445" s="137">
        <v>62.6</v>
      </c>
      <c r="BG445" s="137">
        <v>30.1</v>
      </c>
      <c r="BH445" s="138">
        <v>1404</v>
      </c>
      <c r="BI445" s="137">
        <v>1.79</v>
      </c>
      <c r="BJ445" s="137">
        <v>13.4</v>
      </c>
      <c r="BK445" s="137">
        <v>13.4</v>
      </c>
      <c r="BL445" s="137">
        <v>54.3</v>
      </c>
      <c r="BM445" s="139">
        <v>0.2</v>
      </c>
      <c r="BN445" s="137">
        <v>6.4</v>
      </c>
      <c r="BO445" s="137">
        <v>95.82</v>
      </c>
      <c r="BP445" s="137">
        <v>2.65</v>
      </c>
      <c r="BQ445" s="137">
        <v>1.5</v>
      </c>
      <c r="BR445" s="138">
        <v>4789</v>
      </c>
      <c r="BS445" s="138">
        <v>2315</v>
      </c>
      <c r="BT445" s="137">
        <v>38.6</v>
      </c>
      <c r="BU445" s="137">
        <v>4.75</v>
      </c>
      <c r="BV445" s="137">
        <f>100-AL445-BN445-CB445-CC445</f>
        <v>55.010000000000005</v>
      </c>
      <c r="BW445" s="138">
        <v>1576.9911504424781</v>
      </c>
      <c r="BX445" s="137">
        <v>34.700000000000003</v>
      </c>
      <c r="BY445" s="137">
        <v>30.9</v>
      </c>
      <c r="BZ445" s="138">
        <v>3776</v>
      </c>
      <c r="CA445" s="138">
        <v>10242</v>
      </c>
      <c r="CB445" s="137">
        <v>3.3</v>
      </c>
      <c r="CC445" s="137">
        <v>0.49</v>
      </c>
      <c r="CD445" s="186" t="s">
        <v>1275</v>
      </c>
      <c r="CE445" s="186">
        <f>AL445+BN445+BV445+CC445+CB445</f>
        <v>100</v>
      </c>
      <c r="CF445" s="186" t="s">
        <v>1275</v>
      </c>
      <c r="CG445" s="186">
        <f>AM445+BI445+BE445+(DC445*100/AL445)+(CC445*100/AL445)</f>
        <v>99.414137931034503</v>
      </c>
      <c r="CH445" s="137">
        <v>5.37</v>
      </c>
      <c r="CI445" s="137">
        <f>CH445*100/AM445</f>
        <v>5.9534368070953434</v>
      </c>
      <c r="CJ445" s="137">
        <v>8.1300000000000008</v>
      </c>
      <c r="CK445" s="138">
        <f>CJ445*BI445*AL445*AK445/1000</f>
        <v>3.8843484732000002</v>
      </c>
      <c r="CL445" s="137">
        <v>3.36</v>
      </c>
      <c r="CM445" s="137">
        <v>13.9</v>
      </c>
      <c r="CN445" s="186" t="s">
        <v>1275</v>
      </c>
      <c r="CO445" s="137">
        <v>1.0900000000000001</v>
      </c>
      <c r="CP445" s="137">
        <v>2.81</v>
      </c>
      <c r="CQ445" s="137">
        <v>19.5</v>
      </c>
      <c r="CR445" s="137">
        <v>51.9</v>
      </c>
      <c r="CS445" s="137">
        <v>19.100000000000001</v>
      </c>
      <c r="CT445" s="137">
        <v>9.51</v>
      </c>
      <c r="CU445" s="137">
        <v>38.4</v>
      </c>
      <c r="CV445" s="137">
        <v>2.66</v>
      </c>
      <c r="CW445" s="137"/>
      <c r="CX445" s="186" t="s">
        <v>1275</v>
      </c>
      <c r="CY445" s="133">
        <v>6945</v>
      </c>
      <c r="CZ445" s="137">
        <v>24.1</v>
      </c>
      <c r="DA445" s="137">
        <v>24.5</v>
      </c>
      <c r="DB445" s="186" t="s">
        <v>1275</v>
      </c>
      <c r="DC445" s="139">
        <v>0.11</v>
      </c>
      <c r="DD445" s="138">
        <v>20666</v>
      </c>
      <c r="DE445" s="137">
        <v>13.3</v>
      </c>
      <c r="DF445" s="137">
        <v>43.9</v>
      </c>
      <c r="DG445" s="137">
        <v>1.84</v>
      </c>
      <c r="DH445" s="137">
        <v>1.35</v>
      </c>
      <c r="DI445" s="137">
        <v>24.5</v>
      </c>
      <c r="DJ445" s="186" t="s">
        <v>1275</v>
      </c>
      <c r="DK445" s="137">
        <v>0.47</v>
      </c>
      <c r="DL445" s="137">
        <v>62.6</v>
      </c>
      <c r="DM445" s="137">
        <v>37</v>
      </c>
      <c r="DN445" s="137">
        <v>0</v>
      </c>
      <c r="DO445" s="137">
        <v>17.8</v>
      </c>
      <c r="DP445" s="137">
        <v>99.2</v>
      </c>
      <c r="DQ445" s="138">
        <v>917</v>
      </c>
      <c r="DR445" s="133"/>
      <c r="DS445" s="186" t="s">
        <v>1275</v>
      </c>
      <c r="DT445" s="138">
        <f>DU445/1.1</f>
        <v>4873.6363636363631</v>
      </c>
      <c r="DU445" s="138">
        <v>5361</v>
      </c>
      <c r="DV445" s="138">
        <v>913.07692307692309</v>
      </c>
      <c r="DW445" s="138">
        <v>150</v>
      </c>
      <c r="DX445" s="186" t="s">
        <v>1275</v>
      </c>
      <c r="DY445" s="138">
        <f>AK445*AN445*AM445*AL445/1000</f>
        <v>1384.3598340000001</v>
      </c>
      <c r="DZ445" s="138">
        <f>AK445*AM445*AO445*AL445/1000</f>
        <v>1023.222486</v>
      </c>
      <c r="EA445" s="137"/>
      <c r="EB445" s="137"/>
      <c r="EC445" s="137"/>
      <c r="ED445" s="137"/>
      <c r="EE445" s="137"/>
      <c r="EF445" s="186" t="s">
        <v>1275</v>
      </c>
      <c r="EG445" s="137" t="s">
        <v>1023</v>
      </c>
      <c r="EH445" s="137" t="s">
        <v>1023</v>
      </c>
      <c r="EI445" s="137" t="s">
        <v>1023</v>
      </c>
      <c r="EJ445" s="137" t="s">
        <v>1023</v>
      </c>
      <c r="EK445" s="137" t="s">
        <v>1023</v>
      </c>
      <c r="EL445" s="137" t="s">
        <v>1023</v>
      </c>
      <c r="EM445" s="137" t="s">
        <v>1023</v>
      </c>
      <c r="EN445" s="137" t="s">
        <v>1023</v>
      </c>
      <c r="EO445" s="137" t="s">
        <v>1023</v>
      </c>
      <c r="EP445" s="137" t="s">
        <v>1023</v>
      </c>
      <c r="EQ445" s="137" t="s">
        <v>1023</v>
      </c>
      <c r="ER445" s="137" t="s">
        <v>1023</v>
      </c>
      <c r="ES445" s="137" t="s">
        <v>1023</v>
      </c>
      <c r="ET445" s="137" t="s">
        <v>1023</v>
      </c>
      <c r="EU445" s="137" t="s">
        <v>1023</v>
      </c>
      <c r="EV445" s="137" t="s">
        <v>1023</v>
      </c>
      <c r="EW445" s="137" t="s">
        <v>1023</v>
      </c>
      <c r="EX445" s="137" t="s">
        <v>1023</v>
      </c>
      <c r="EY445" s="137" t="s">
        <v>1023</v>
      </c>
      <c r="EZ445" s="137" t="s">
        <v>1023</v>
      </c>
      <c r="FA445" s="137" t="s">
        <v>1023</v>
      </c>
      <c r="FB445" s="186" t="s">
        <v>1275</v>
      </c>
      <c r="FC445" s="137"/>
      <c r="FD445" s="137"/>
      <c r="FE445" s="137"/>
      <c r="FF445" s="137"/>
      <c r="FG445" s="137"/>
      <c r="FH445" s="190"/>
      <c r="FI445" s="190"/>
      <c r="FJ445" s="372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 s="5"/>
      <c r="HO445" s="5"/>
      <c r="HP445" s="17"/>
      <c r="HQ445" s="23"/>
      <c r="HR445" s="23"/>
      <c r="HS445" s="23"/>
      <c r="HT445" s="17"/>
      <c r="HU445" s="17"/>
      <c r="HV445" s="24"/>
      <c r="HW445" s="24"/>
      <c r="HX445" s="24"/>
      <c r="HY445" s="24"/>
      <c r="HZ445" s="24"/>
      <c r="IA445" s="24"/>
      <c r="IB445" s="24"/>
      <c r="IC445" s="24"/>
      <c r="ID445" s="24"/>
      <c r="IE445" s="24"/>
      <c r="IF445" s="24"/>
      <c r="IG445" s="24"/>
      <c r="IH445" s="24"/>
      <c r="II445" s="24"/>
      <c r="IJ445" s="24"/>
      <c r="IK445" s="24"/>
      <c r="IL445" s="24"/>
      <c r="IM445" s="24"/>
      <c r="IN445" s="25"/>
      <c r="IO445" s="25"/>
      <c r="IP445" s="294"/>
      <c r="IQ445" s="24"/>
      <c r="IR445" s="24"/>
      <c r="IS445" s="170"/>
      <c r="IT445" s="170"/>
      <c r="IU445" s="170"/>
      <c r="IV445" s="274"/>
      <c r="IW445" s="170"/>
      <c r="IX445" s="170"/>
      <c r="IY445"/>
      <c r="IZ445"/>
      <c r="JA445" s="170"/>
      <c r="JB445" s="170"/>
      <c r="JC445" s="170"/>
      <c r="JD445" s="170"/>
      <c r="JE445" s="170"/>
      <c r="JF445"/>
      <c r="JG445" s="170"/>
      <c r="JH445" s="170"/>
      <c r="JI445" s="170"/>
      <c r="JJ445" s="170"/>
      <c r="JK445"/>
      <c r="JL445"/>
      <c r="JM445" s="279"/>
      <c r="JN445"/>
      <c r="JO445"/>
      <c r="JP445"/>
      <c r="JQ445"/>
      <c r="JR445" s="170"/>
      <c r="JS445" s="170"/>
      <c r="JT445" s="170"/>
      <c r="JU445" s="170"/>
      <c r="JV445" s="170"/>
      <c r="JW445" s="170"/>
      <c r="JX445"/>
      <c r="JY445" s="170"/>
      <c r="JZ445" s="170"/>
      <c r="KA445" s="170"/>
      <c r="KB445" s="170"/>
      <c r="KC445" s="170"/>
      <c r="KD445" s="170"/>
      <c r="KE445"/>
    </row>
    <row r="446" spans="1:291" s="4" customFormat="1" x14ac:dyDescent="0.25">
      <c r="A446" s="311"/>
      <c r="B446" s="15"/>
      <c r="C446" s="17"/>
      <c r="D446" s="26"/>
      <c r="E446" s="90"/>
      <c r="F446" s="23"/>
      <c r="G446" s="94"/>
      <c r="H446" s="51"/>
      <c r="I446" s="377"/>
      <c r="J446" s="20"/>
      <c r="K446" s="100"/>
      <c r="L446" s="85"/>
      <c r="N446" s="19"/>
      <c r="O446" s="22"/>
      <c r="P446" s="16"/>
      <c r="Q446" s="121"/>
      <c r="R446" s="11"/>
      <c r="S446" s="121"/>
      <c r="T446" s="145"/>
      <c r="U446" s="130"/>
      <c r="V446" s="130"/>
      <c r="W446" s="130"/>
      <c r="X446" s="131"/>
      <c r="Y446" s="129"/>
      <c r="Z446" s="132"/>
      <c r="AA446" s="129"/>
      <c r="AB446" s="133"/>
      <c r="AC446" s="134"/>
      <c r="AD446" s="135"/>
      <c r="AE446" s="136"/>
      <c r="AF446" s="220"/>
      <c r="AG446" s="220"/>
      <c r="AH446" s="220"/>
      <c r="AI446" s="220"/>
      <c r="AJ446" s="220"/>
      <c r="AK446" s="220"/>
      <c r="AL446" s="133"/>
      <c r="AM446" s="137"/>
      <c r="AN446" s="137"/>
      <c r="AO446" s="137"/>
      <c r="AP446" s="137"/>
      <c r="AQ446" s="137"/>
      <c r="AR446" s="137"/>
      <c r="AS446" s="137"/>
      <c r="AT446" s="137"/>
      <c r="AU446" s="137"/>
      <c r="AV446" s="137"/>
      <c r="AW446" s="137"/>
      <c r="AX446" s="137"/>
      <c r="AY446" s="137"/>
      <c r="AZ446" s="137"/>
      <c r="BA446" s="137"/>
      <c r="BB446" s="137"/>
      <c r="BC446" s="137"/>
      <c r="BD446" s="137"/>
      <c r="BE446" s="137"/>
      <c r="BF446" s="137"/>
      <c r="BG446" s="137"/>
      <c r="BH446" s="138"/>
      <c r="BI446" s="137"/>
      <c r="BJ446" s="137"/>
      <c r="BK446" s="137"/>
      <c r="BL446" s="137"/>
      <c r="BM446" s="139"/>
      <c r="BN446" s="137"/>
      <c r="BO446" s="137"/>
      <c r="BP446" s="137"/>
      <c r="BQ446" s="137"/>
      <c r="BR446" s="138"/>
      <c r="BS446" s="138"/>
      <c r="BT446" s="137"/>
      <c r="BU446" s="137"/>
      <c r="BV446" s="137"/>
      <c r="BW446" s="138"/>
      <c r="BX446" s="137"/>
      <c r="BY446" s="137"/>
      <c r="BZ446" s="138"/>
      <c r="CA446" s="138"/>
      <c r="CB446" s="137"/>
      <c r="CC446" s="137"/>
      <c r="CD446" s="186"/>
      <c r="CE446" s="186"/>
      <c r="CF446" s="186"/>
      <c r="CG446" s="186"/>
      <c r="CH446" s="137"/>
      <c r="CI446" s="137"/>
      <c r="CJ446" s="137"/>
      <c r="CK446" s="138"/>
      <c r="CL446" s="137"/>
      <c r="CM446" s="137"/>
      <c r="CN446" s="186"/>
      <c r="CO446" s="137"/>
      <c r="CP446" s="137"/>
      <c r="CQ446" s="137"/>
      <c r="CR446" s="137"/>
      <c r="CS446" s="137"/>
      <c r="CT446" s="137"/>
      <c r="CU446" s="137"/>
      <c r="CV446" s="137"/>
      <c r="CW446" s="137"/>
      <c r="CX446" s="186"/>
      <c r="CY446" s="133"/>
      <c r="CZ446" s="137"/>
      <c r="DA446" s="137"/>
      <c r="DB446" s="186"/>
      <c r="DC446" s="139"/>
      <c r="DD446" s="138"/>
      <c r="DE446" s="137"/>
      <c r="DF446" s="137"/>
      <c r="DG446" s="137"/>
      <c r="DH446" s="137"/>
      <c r="DI446" s="137"/>
      <c r="DJ446" s="186"/>
      <c r="DK446" s="137"/>
      <c r="DL446" s="137"/>
      <c r="DM446" s="137"/>
      <c r="DN446" s="137"/>
      <c r="DO446" s="137"/>
      <c r="DP446" s="137"/>
      <c r="DQ446" s="138"/>
      <c r="DR446" s="133"/>
      <c r="DS446" s="186"/>
      <c r="DT446" s="138"/>
      <c r="DU446" s="138"/>
      <c r="DV446" s="138"/>
      <c r="DW446" s="138"/>
      <c r="DX446" s="186"/>
      <c r="DY446" s="138"/>
      <c r="DZ446" s="138"/>
      <c r="EA446" s="137"/>
      <c r="EB446" s="137"/>
      <c r="EC446" s="137"/>
      <c r="ED446" s="137"/>
      <c r="EE446" s="137"/>
      <c r="EF446" s="186"/>
      <c r="EG446" s="137"/>
      <c r="EH446" s="137"/>
      <c r="EI446" s="137"/>
      <c r="EJ446" s="137"/>
      <c r="EK446" s="137"/>
      <c r="EL446" s="137"/>
      <c r="EM446" s="137"/>
      <c r="EN446" s="137"/>
      <c r="EO446" s="137"/>
      <c r="EP446" s="137"/>
      <c r="EQ446" s="137"/>
      <c r="ER446" s="137"/>
      <c r="ES446" s="137"/>
      <c r="ET446" s="137"/>
      <c r="EU446" s="137"/>
      <c r="EV446" s="137"/>
      <c r="EW446" s="137"/>
      <c r="EX446" s="137"/>
      <c r="EY446" s="137"/>
      <c r="EZ446" s="137"/>
      <c r="FA446" s="137"/>
      <c r="FB446" s="186"/>
      <c r="FC446" s="137"/>
      <c r="FD446" s="137"/>
      <c r="FE446" s="137"/>
      <c r="FF446" s="137"/>
      <c r="FG446" s="137"/>
      <c r="FH446" s="190"/>
      <c r="FI446" s="190"/>
      <c r="FJ446" s="5"/>
      <c r="GZ446" s="5"/>
      <c r="HO446" s="5"/>
      <c r="HP446" s="17"/>
      <c r="HQ446" s="23"/>
      <c r="HR446" s="23"/>
      <c r="HS446" s="23"/>
      <c r="HT446" s="17"/>
      <c r="HU446" s="17"/>
      <c r="HV446" s="24"/>
      <c r="HW446" s="24"/>
      <c r="HX446" s="24"/>
      <c r="HY446" s="24"/>
      <c r="HZ446" s="24"/>
      <c r="IA446" s="24"/>
      <c r="IB446" s="24"/>
      <c r="IC446" s="24"/>
      <c r="ID446" s="24"/>
      <c r="IE446" s="24"/>
      <c r="IF446" s="24"/>
      <c r="IG446" s="24"/>
      <c r="IH446" s="24"/>
      <c r="II446" s="24"/>
      <c r="IJ446" s="24"/>
      <c r="IK446" s="24"/>
      <c r="IL446" s="24"/>
      <c r="IM446" s="24"/>
      <c r="IN446" s="25"/>
      <c r="IO446" s="25"/>
      <c r="IP446" s="294"/>
      <c r="IQ446" s="24"/>
      <c r="IR446" s="24"/>
      <c r="IS446" s="170"/>
      <c r="IT446" s="170"/>
      <c r="IU446" s="170"/>
      <c r="IV446" s="274"/>
      <c r="IW446" s="170"/>
      <c r="IX446" s="170"/>
      <c r="IY446"/>
      <c r="IZ446"/>
      <c r="JA446" s="170"/>
      <c r="JB446" s="170"/>
      <c r="JC446" s="170"/>
      <c r="JD446" s="170"/>
      <c r="JE446" s="170"/>
      <c r="JF446"/>
      <c r="JG446" s="170"/>
      <c r="JH446" s="170"/>
      <c r="JI446" s="170"/>
      <c r="JJ446" s="170"/>
      <c r="JK446"/>
      <c r="JL446"/>
      <c r="JM446" s="279"/>
      <c r="JN446"/>
      <c r="JO446"/>
      <c r="JP446"/>
      <c r="JQ446"/>
      <c r="JR446" s="170"/>
      <c r="JS446" s="170"/>
      <c r="JT446" s="170"/>
      <c r="JU446" s="170"/>
      <c r="JV446" s="170"/>
      <c r="JW446" s="170"/>
      <c r="JX446"/>
      <c r="JY446" s="170"/>
      <c r="JZ446" s="170"/>
      <c r="KA446" s="170"/>
      <c r="KB446" s="170"/>
      <c r="KC446" s="170"/>
      <c r="KD446" s="170"/>
      <c r="KE446"/>
    </row>
    <row r="447" spans="1:291" s="4" customFormat="1" x14ac:dyDescent="0.25">
      <c r="A447" s="311"/>
      <c r="B447" s="15" t="s">
        <v>1533</v>
      </c>
      <c r="C447" s="17" t="s">
        <v>594</v>
      </c>
      <c r="D447" s="26">
        <v>6053302046</v>
      </c>
      <c r="E447" s="88">
        <v>43308</v>
      </c>
      <c r="F447" s="27">
        <v>43398</v>
      </c>
      <c r="G447" s="94">
        <f>DATEDIF(E447, F447, "m")</f>
        <v>2</v>
      </c>
      <c r="H447" s="16">
        <v>1</v>
      </c>
      <c r="I447" s="377">
        <v>0</v>
      </c>
      <c r="J447" s="20">
        <v>43398</v>
      </c>
      <c r="K447" s="100">
        <f t="shared" ref="K447:K452" si="39">DATEDIF(E447, J447, "m")</f>
        <v>2</v>
      </c>
      <c r="L447" s="121">
        <v>1</v>
      </c>
      <c r="M447" s="4" t="s">
        <v>595</v>
      </c>
      <c r="N447" s="19">
        <v>546</v>
      </c>
      <c r="O447" s="22">
        <v>1</v>
      </c>
      <c r="P447" s="16">
        <v>3</v>
      </c>
      <c r="Q447" s="121">
        <v>1</v>
      </c>
      <c r="R447" s="11"/>
      <c r="S447" s="121">
        <v>10</v>
      </c>
      <c r="T447" s="145"/>
      <c r="U447" s="130"/>
      <c r="V447" s="130"/>
      <c r="W447" s="130"/>
      <c r="X447" s="131"/>
      <c r="Y447" s="129"/>
      <c r="Z447" s="132"/>
      <c r="AA447" s="129"/>
      <c r="AB447" s="133"/>
      <c r="AC447" s="134"/>
      <c r="AD447" s="135"/>
      <c r="AE447" s="136"/>
      <c r="AF447" s="220"/>
      <c r="AG447" s="220"/>
      <c r="AH447" s="220"/>
      <c r="AI447" s="220"/>
      <c r="AJ447" s="220"/>
      <c r="AK447" s="220"/>
      <c r="AL447" s="133"/>
      <c r="AM447" s="137"/>
      <c r="AN447" s="137"/>
      <c r="AO447" s="137"/>
      <c r="AP447" s="137"/>
      <c r="AQ447" s="137"/>
      <c r="AR447" s="137"/>
      <c r="AS447" s="137"/>
      <c r="AT447" s="137"/>
      <c r="AU447" s="137"/>
      <c r="AV447" s="137"/>
      <c r="AW447" s="137"/>
      <c r="AX447" s="137"/>
      <c r="AY447" s="137"/>
      <c r="AZ447" s="137"/>
      <c r="BA447" s="137"/>
      <c r="BB447" s="137"/>
      <c r="BC447" s="137"/>
      <c r="BD447" s="137"/>
      <c r="BE447" s="137"/>
      <c r="BF447" s="137"/>
      <c r="BG447" s="137"/>
      <c r="BH447" s="138"/>
      <c r="BI447" s="137"/>
      <c r="BJ447" s="137"/>
      <c r="BK447" s="137"/>
      <c r="BL447" s="137"/>
      <c r="BM447" s="139"/>
      <c r="BN447" s="137"/>
      <c r="BO447" s="137"/>
      <c r="BP447" s="137"/>
      <c r="BQ447" s="137"/>
      <c r="BR447" s="138"/>
      <c r="BS447" s="138"/>
      <c r="BT447" s="137"/>
      <c r="BU447" s="137"/>
      <c r="BV447" s="137"/>
      <c r="BW447" s="138"/>
      <c r="BX447" s="137"/>
      <c r="BY447" s="137"/>
      <c r="BZ447" s="138"/>
      <c r="CA447" s="138"/>
      <c r="CB447" s="137"/>
      <c r="CC447" s="137"/>
      <c r="CD447" s="186"/>
      <c r="CE447" s="186"/>
      <c r="CF447" s="186"/>
      <c r="CG447" s="186"/>
      <c r="CH447" s="137"/>
      <c r="CI447" s="137"/>
      <c r="CJ447" s="137"/>
      <c r="CK447" s="138"/>
      <c r="CL447" s="137"/>
      <c r="CM447" s="137"/>
      <c r="CN447" s="186"/>
      <c r="CO447" s="137"/>
      <c r="CP447" s="137"/>
      <c r="CQ447" s="137"/>
      <c r="CR447" s="137"/>
      <c r="CS447" s="137"/>
      <c r="CT447" s="137"/>
      <c r="CU447" s="137"/>
      <c r="CV447" s="137"/>
      <c r="CW447" s="137"/>
      <c r="CX447" s="186"/>
      <c r="CY447" s="133"/>
      <c r="CZ447" s="137"/>
      <c r="DA447" s="137"/>
      <c r="DB447" s="186"/>
      <c r="DC447" s="139"/>
      <c r="DD447" s="138"/>
      <c r="DE447" s="137"/>
      <c r="DF447" s="137"/>
      <c r="DG447" s="137"/>
      <c r="DH447" s="137"/>
      <c r="DI447" s="137"/>
      <c r="DJ447" s="186"/>
      <c r="DK447" s="137"/>
      <c r="DL447" s="137"/>
      <c r="DM447" s="137"/>
      <c r="DN447" s="137"/>
      <c r="DO447" s="137"/>
      <c r="DP447" s="137"/>
      <c r="DQ447" s="138"/>
      <c r="DR447" s="133"/>
      <c r="DS447" s="186"/>
      <c r="DT447" s="138"/>
      <c r="DU447" s="138"/>
      <c r="DV447" s="138"/>
      <c r="DW447" s="138"/>
      <c r="DX447" s="186"/>
      <c r="DY447" s="138"/>
      <c r="DZ447" s="138"/>
      <c r="EA447" s="137"/>
      <c r="EB447" s="137"/>
      <c r="EC447" s="137"/>
      <c r="ED447" s="137"/>
      <c r="EE447" s="137"/>
      <c r="EF447" s="186"/>
      <c r="EG447" s="137"/>
      <c r="EH447" s="137"/>
      <c r="EI447" s="137"/>
      <c r="EJ447" s="137"/>
      <c r="EK447" s="137"/>
      <c r="EL447" s="137"/>
      <c r="EM447" s="137"/>
      <c r="EN447" s="137"/>
      <c r="EO447" s="137"/>
      <c r="EP447" s="137"/>
      <c r="EQ447" s="137"/>
      <c r="ER447" s="137"/>
      <c r="ES447" s="137"/>
      <c r="ET447" s="137"/>
      <c r="EU447" s="137"/>
      <c r="EV447" s="137"/>
      <c r="EW447" s="137"/>
      <c r="EX447" s="137"/>
      <c r="EY447" s="137"/>
      <c r="EZ447" s="137"/>
      <c r="FA447" s="137"/>
      <c r="FB447" s="186"/>
      <c r="FC447" s="137"/>
      <c r="FD447" s="137"/>
      <c r="FE447" s="137"/>
      <c r="FF447" s="137"/>
      <c r="FG447" s="137"/>
      <c r="FH447" s="190"/>
      <c r="FI447" s="190"/>
      <c r="FJ447" s="5"/>
      <c r="GZ447" s="5"/>
      <c r="HO447" s="5" t="s">
        <v>596</v>
      </c>
      <c r="HP447" s="121">
        <v>58</v>
      </c>
      <c r="HQ447" s="27">
        <v>43308</v>
      </c>
      <c r="HR447" s="27"/>
      <c r="HS447" s="27">
        <v>43398</v>
      </c>
      <c r="HT447" s="121">
        <v>3</v>
      </c>
      <c r="HU447" s="121">
        <v>1</v>
      </c>
      <c r="HV447" s="28">
        <v>0</v>
      </c>
      <c r="HW447" s="28">
        <v>0</v>
      </c>
      <c r="HX447" s="28">
        <v>0</v>
      </c>
      <c r="HY447" s="28">
        <v>1</v>
      </c>
      <c r="HZ447" s="28">
        <v>0</v>
      </c>
      <c r="IA447" s="28">
        <v>0</v>
      </c>
      <c r="IB447" s="28"/>
      <c r="IC447" s="28">
        <v>0</v>
      </c>
      <c r="ID447" s="28">
        <v>0</v>
      </c>
      <c r="IE447" s="25" t="s">
        <v>69</v>
      </c>
      <c r="IF447" s="28">
        <v>0</v>
      </c>
      <c r="IG447" s="29"/>
      <c r="IH447" s="25"/>
      <c r="II447" s="28">
        <v>0</v>
      </c>
      <c r="IJ447" s="25" t="s">
        <v>63</v>
      </c>
      <c r="IK447" s="25"/>
      <c r="IL447" s="25"/>
      <c r="IM447" s="25"/>
      <c r="IN447" s="28">
        <v>0</v>
      </c>
      <c r="IO447" s="25"/>
      <c r="IP447" s="294" t="s">
        <v>1533</v>
      </c>
      <c r="IQ447" s="24" t="s">
        <v>596</v>
      </c>
      <c r="IR447" s="24" t="s">
        <v>1088</v>
      </c>
      <c r="IS447" s="170" t="s">
        <v>1433</v>
      </c>
      <c r="IT447" s="170"/>
      <c r="IU447" s="170">
        <v>1</v>
      </c>
      <c r="IV447" s="274">
        <v>43308</v>
      </c>
      <c r="IW447" s="170">
        <v>1960</v>
      </c>
      <c r="IX447" s="170">
        <v>2018</v>
      </c>
      <c r="IY447"/>
      <c r="IZ447"/>
      <c r="JA447" s="170">
        <f t="shared" ref="JA447" si="40">+IX447-IW447</f>
        <v>58</v>
      </c>
      <c r="JB447" s="170"/>
      <c r="JC447" s="170" t="s">
        <v>1407</v>
      </c>
      <c r="JD447" s="170"/>
      <c r="JE447" s="170">
        <v>1</v>
      </c>
      <c r="JF447" t="s">
        <v>1455</v>
      </c>
      <c r="JG447" s="170"/>
      <c r="JH447" s="170"/>
      <c r="JI447" s="170">
        <v>1</v>
      </c>
      <c r="JJ447" s="170"/>
      <c r="JK447"/>
      <c r="JL447" t="s">
        <v>1534</v>
      </c>
      <c r="JM447" s="279">
        <v>44075</v>
      </c>
      <c r="JN447" t="s">
        <v>1411</v>
      </c>
      <c r="JO447" t="s">
        <v>1409</v>
      </c>
      <c r="JP447" t="s">
        <v>1412</v>
      </c>
      <c r="JQ447" t="s">
        <v>1409</v>
      </c>
      <c r="JR447" s="170">
        <v>0</v>
      </c>
      <c r="JS447" s="170">
        <v>1</v>
      </c>
      <c r="JT447" s="170">
        <v>0</v>
      </c>
      <c r="JU447" s="280">
        <v>3</v>
      </c>
      <c r="JV447" s="170">
        <v>0</v>
      </c>
      <c r="JW447" s="170">
        <v>0</v>
      </c>
      <c r="JX447"/>
      <c r="JY447" s="170">
        <v>0</v>
      </c>
      <c r="JZ447" s="170">
        <v>0</v>
      </c>
      <c r="KA447" s="170">
        <v>0</v>
      </c>
      <c r="KB447" s="170">
        <v>0</v>
      </c>
      <c r="KC447" s="170">
        <v>0</v>
      </c>
      <c r="KD447" s="170"/>
      <c r="KE447"/>
    </row>
    <row r="448" spans="1:291" s="4" customFormat="1" x14ac:dyDescent="0.25">
      <c r="A448" s="311"/>
      <c r="B448" s="15" t="s">
        <v>1533</v>
      </c>
      <c r="C448" s="17" t="s">
        <v>594</v>
      </c>
      <c r="D448" s="26">
        <v>6053302046</v>
      </c>
      <c r="E448" s="88">
        <v>43308</v>
      </c>
      <c r="F448" s="27">
        <v>43475</v>
      </c>
      <c r="G448" s="94">
        <f>DATEDIF(E448, F448, "m")</f>
        <v>5</v>
      </c>
      <c r="H448" s="16">
        <v>1</v>
      </c>
      <c r="I448" s="377">
        <v>0</v>
      </c>
      <c r="J448" s="20">
        <v>43475</v>
      </c>
      <c r="K448" s="100">
        <f t="shared" si="39"/>
        <v>5</v>
      </c>
      <c r="L448" s="121">
        <v>2</v>
      </c>
      <c r="M448" s="4" t="s">
        <v>597</v>
      </c>
      <c r="N448" s="19"/>
      <c r="O448" s="22">
        <v>1</v>
      </c>
      <c r="P448" s="16">
        <v>3</v>
      </c>
      <c r="Q448" s="121">
        <v>1</v>
      </c>
      <c r="R448" s="11"/>
      <c r="S448" s="121">
        <v>10</v>
      </c>
      <c r="T448" s="145"/>
      <c r="U448" s="130"/>
      <c r="V448" s="130"/>
      <c r="W448" s="130"/>
      <c r="X448" s="131"/>
      <c r="Y448" s="129"/>
      <c r="Z448" s="132"/>
      <c r="AA448" s="129"/>
      <c r="AB448" s="133"/>
      <c r="AC448" s="134"/>
      <c r="AD448" s="135"/>
      <c r="AE448" s="136"/>
      <c r="AF448" s="220"/>
      <c r="AG448" s="220"/>
      <c r="AH448" s="220"/>
      <c r="AI448" s="220"/>
      <c r="AJ448" s="220"/>
      <c r="AK448" s="220"/>
      <c r="AL448" s="133"/>
      <c r="AM448" s="137"/>
      <c r="AN448" s="137"/>
      <c r="AO448" s="137"/>
      <c r="AP448" s="137"/>
      <c r="AQ448" s="137"/>
      <c r="AR448" s="137"/>
      <c r="AS448" s="137"/>
      <c r="AT448" s="137"/>
      <c r="AU448" s="137"/>
      <c r="AV448" s="137"/>
      <c r="AW448" s="137"/>
      <c r="AX448" s="137"/>
      <c r="AY448" s="137"/>
      <c r="AZ448" s="137"/>
      <c r="BA448" s="137"/>
      <c r="BB448" s="137"/>
      <c r="BC448" s="137"/>
      <c r="BD448" s="137"/>
      <c r="BE448" s="137"/>
      <c r="BF448" s="137"/>
      <c r="BG448" s="137"/>
      <c r="BH448" s="138"/>
      <c r="BI448" s="137"/>
      <c r="BJ448" s="137"/>
      <c r="BK448" s="137"/>
      <c r="BL448" s="137"/>
      <c r="BM448" s="139"/>
      <c r="BN448" s="137"/>
      <c r="BO448" s="137"/>
      <c r="BP448" s="137"/>
      <c r="BQ448" s="137"/>
      <c r="BR448" s="138"/>
      <c r="BS448" s="138"/>
      <c r="BT448" s="137"/>
      <c r="BU448" s="137"/>
      <c r="BV448" s="137"/>
      <c r="BW448" s="138"/>
      <c r="BX448" s="137"/>
      <c r="BY448" s="137"/>
      <c r="BZ448" s="138"/>
      <c r="CA448" s="138"/>
      <c r="CB448" s="137"/>
      <c r="CC448" s="137"/>
      <c r="CD448" s="186"/>
      <c r="CE448" s="186"/>
      <c r="CF448" s="186"/>
      <c r="CG448" s="186"/>
      <c r="CH448" s="137"/>
      <c r="CI448" s="137"/>
      <c r="CJ448" s="137"/>
      <c r="CK448" s="138"/>
      <c r="CL448" s="137"/>
      <c r="CM448" s="137"/>
      <c r="CN448" s="186"/>
      <c r="CO448" s="137"/>
      <c r="CP448" s="137"/>
      <c r="CQ448" s="137"/>
      <c r="CR448" s="137"/>
      <c r="CS448" s="137"/>
      <c r="CT448" s="137"/>
      <c r="CU448" s="137"/>
      <c r="CV448" s="137"/>
      <c r="CW448" s="137"/>
      <c r="CX448" s="186"/>
      <c r="CY448" s="133"/>
      <c r="CZ448" s="137"/>
      <c r="DA448" s="137"/>
      <c r="DB448" s="186"/>
      <c r="DC448" s="139"/>
      <c r="DD448" s="138"/>
      <c r="DE448" s="137"/>
      <c r="DF448" s="137"/>
      <c r="DG448" s="137"/>
      <c r="DH448" s="137"/>
      <c r="DI448" s="137"/>
      <c r="DJ448" s="186"/>
      <c r="DK448" s="137"/>
      <c r="DL448" s="137"/>
      <c r="DM448" s="137"/>
      <c r="DN448" s="137"/>
      <c r="DO448" s="137"/>
      <c r="DP448" s="137"/>
      <c r="DQ448" s="138"/>
      <c r="DR448" s="133"/>
      <c r="DS448" s="186"/>
      <c r="DT448" s="138"/>
      <c r="DU448" s="138"/>
      <c r="DV448" s="138"/>
      <c r="DW448" s="138"/>
      <c r="DX448" s="186"/>
      <c r="DY448" s="138"/>
      <c r="DZ448" s="138"/>
      <c r="EA448" s="137"/>
      <c r="EB448" s="137"/>
      <c r="EC448" s="137"/>
      <c r="ED448" s="137"/>
      <c r="EE448" s="137"/>
      <c r="EF448" s="186"/>
      <c r="EG448" s="137"/>
      <c r="EH448" s="137"/>
      <c r="EI448" s="137"/>
      <c r="EJ448" s="137"/>
      <c r="EK448" s="137"/>
      <c r="EL448" s="137"/>
      <c r="EM448" s="137"/>
      <c r="EN448" s="137"/>
      <c r="EO448" s="137"/>
      <c r="EP448" s="137"/>
      <c r="EQ448" s="137"/>
      <c r="ER448" s="137"/>
      <c r="ES448" s="137"/>
      <c r="ET448" s="137"/>
      <c r="EU448" s="137"/>
      <c r="EV448" s="137"/>
      <c r="EW448" s="137"/>
      <c r="EX448" s="137"/>
      <c r="EY448" s="137"/>
      <c r="EZ448" s="137"/>
      <c r="FA448" s="137"/>
      <c r="FB448" s="186"/>
      <c r="FC448" s="137"/>
      <c r="FD448" s="137"/>
      <c r="FE448" s="137"/>
      <c r="FF448" s="137"/>
      <c r="FG448" s="137"/>
      <c r="FH448" s="190"/>
      <c r="FI448" s="190"/>
      <c r="FJ448" s="5"/>
      <c r="GZ448" s="371" t="s">
        <v>597</v>
      </c>
      <c r="HA448" s="369" t="s">
        <v>1753</v>
      </c>
      <c r="HB448" s="358">
        <v>0</v>
      </c>
      <c r="HC448" s="356">
        <v>1.81</v>
      </c>
      <c r="HD448" s="356">
        <v>622.98</v>
      </c>
      <c r="HE448" s="356">
        <v>3.46</v>
      </c>
      <c r="HF448" s="356">
        <v>26.31</v>
      </c>
      <c r="HG448" s="356">
        <v>232.39000000000001</v>
      </c>
      <c r="HH448" s="356">
        <v>6.36</v>
      </c>
      <c r="HI448" s="356">
        <v>4.1399999999999997</v>
      </c>
      <c r="HJ448" s="356">
        <v>5.9300000000000006</v>
      </c>
      <c r="HK448" s="356">
        <v>5.51</v>
      </c>
      <c r="HL448" s="356">
        <v>3.3800000000000003</v>
      </c>
      <c r="HM448" s="356">
        <v>5.7600000000000007</v>
      </c>
      <c r="HN448" s="357">
        <v>20.9</v>
      </c>
      <c r="HO448" s="5" t="s">
        <v>596</v>
      </c>
      <c r="HP448" s="10">
        <v>58</v>
      </c>
      <c r="HQ448" s="27">
        <v>43308</v>
      </c>
      <c r="HR448" s="27"/>
      <c r="HS448" s="27">
        <v>43475</v>
      </c>
      <c r="HT448" s="10">
        <v>6</v>
      </c>
      <c r="HU448" s="10">
        <v>1</v>
      </c>
      <c r="HV448" s="28">
        <v>0</v>
      </c>
      <c r="HW448" s="28">
        <v>0</v>
      </c>
      <c r="HX448" s="28">
        <v>0</v>
      </c>
      <c r="HY448" s="28">
        <v>1</v>
      </c>
      <c r="HZ448" s="28">
        <v>0</v>
      </c>
      <c r="IA448" s="28">
        <v>0</v>
      </c>
      <c r="IB448" s="28"/>
      <c r="IC448" s="28">
        <v>0</v>
      </c>
      <c r="ID448" s="28">
        <v>0</v>
      </c>
      <c r="IE448" s="25" t="s">
        <v>69</v>
      </c>
      <c r="IF448" s="28">
        <v>0</v>
      </c>
      <c r="IG448" s="29"/>
      <c r="IH448" s="25"/>
      <c r="II448" s="28">
        <v>1</v>
      </c>
      <c r="IJ448" s="25" t="s">
        <v>79</v>
      </c>
      <c r="IK448" s="25" t="s">
        <v>80</v>
      </c>
      <c r="IL448" s="25"/>
      <c r="IM448" s="25"/>
      <c r="IN448" s="28">
        <v>1</v>
      </c>
      <c r="IO448" s="25"/>
      <c r="IP448" s="294"/>
      <c r="IQ448" s="24"/>
      <c r="IR448" s="24"/>
      <c r="IS448" s="170"/>
      <c r="IT448" s="170"/>
      <c r="IU448" s="170"/>
      <c r="IV448" s="274"/>
      <c r="IW448" s="170"/>
      <c r="IX448" s="170"/>
      <c r="IY448"/>
      <c r="IZ448"/>
      <c r="JA448" s="170"/>
      <c r="JB448" s="170"/>
      <c r="JC448" s="170"/>
      <c r="JD448" s="170"/>
      <c r="JE448" s="170"/>
      <c r="JF448"/>
      <c r="JG448" s="170"/>
      <c r="JH448" s="170"/>
      <c r="JI448" s="170"/>
      <c r="JJ448" s="170"/>
      <c r="JK448"/>
      <c r="JL448"/>
      <c r="JM448" s="279"/>
      <c r="JN448"/>
      <c r="JO448"/>
      <c r="JP448"/>
      <c r="JQ448"/>
      <c r="JR448" s="170"/>
      <c r="JS448" s="170"/>
      <c r="JT448" s="170"/>
      <c r="JU448" s="280"/>
      <c r="JV448" s="170"/>
      <c r="JW448" s="170"/>
      <c r="JX448"/>
      <c r="JY448" s="170"/>
      <c r="JZ448" s="170"/>
      <c r="KA448" s="170"/>
      <c r="KB448" s="170"/>
      <c r="KC448" s="170"/>
      <c r="KD448" s="170"/>
      <c r="KE448"/>
    </row>
    <row r="449" spans="1:291" s="4" customFormat="1" x14ac:dyDescent="0.25">
      <c r="A449" s="311"/>
      <c r="B449" s="15" t="s">
        <v>1533</v>
      </c>
      <c r="C449" s="17" t="s">
        <v>594</v>
      </c>
      <c r="D449" s="26">
        <v>6053302046</v>
      </c>
      <c r="E449" s="88">
        <v>43308</v>
      </c>
      <c r="F449" s="27">
        <v>43656</v>
      </c>
      <c r="G449" s="94">
        <f>DATEDIF(E449, F449, "m")</f>
        <v>11</v>
      </c>
      <c r="H449" s="16">
        <v>1</v>
      </c>
      <c r="I449" s="377">
        <v>0</v>
      </c>
      <c r="J449" s="20">
        <v>43656</v>
      </c>
      <c r="K449" s="100">
        <f t="shared" si="39"/>
        <v>11</v>
      </c>
      <c r="L449" s="121">
        <v>3</v>
      </c>
      <c r="M449" s="4" t="s">
        <v>598</v>
      </c>
      <c r="N449" s="19"/>
      <c r="O449" s="22">
        <v>1</v>
      </c>
      <c r="P449" s="16">
        <v>3</v>
      </c>
      <c r="Q449" s="121">
        <v>1</v>
      </c>
      <c r="R449" s="11"/>
      <c r="S449" s="121">
        <v>10</v>
      </c>
      <c r="T449" s="145"/>
      <c r="U449" s="130"/>
      <c r="V449" s="130"/>
      <c r="W449" s="130"/>
      <c r="X449" s="131"/>
      <c r="Y449" s="129"/>
      <c r="Z449" s="132"/>
      <c r="AA449" s="129"/>
      <c r="AB449" s="133"/>
      <c r="AC449" s="134"/>
      <c r="AD449" s="135"/>
      <c r="AE449" s="136"/>
      <c r="AF449" s="220"/>
      <c r="AG449" s="220"/>
      <c r="AH449" s="220"/>
      <c r="AI449" s="220"/>
      <c r="AJ449" s="220"/>
      <c r="AK449" s="220"/>
      <c r="AL449" s="133"/>
      <c r="AM449" s="137"/>
      <c r="AN449" s="137"/>
      <c r="AO449" s="137"/>
      <c r="AP449" s="137"/>
      <c r="AQ449" s="137"/>
      <c r="AR449" s="137"/>
      <c r="AS449" s="137"/>
      <c r="AT449" s="137"/>
      <c r="AU449" s="137"/>
      <c r="AV449" s="137"/>
      <c r="AW449" s="137"/>
      <c r="AX449" s="137"/>
      <c r="AY449" s="137"/>
      <c r="AZ449" s="137"/>
      <c r="BA449" s="137"/>
      <c r="BB449" s="137"/>
      <c r="BC449" s="137"/>
      <c r="BD449" s="137"/>
      <c r="BE449" s="137"/>
      <c r="BF449" s="137"/>
      <c r="BG449" s="137"/>
      <c r="BH449" s="138"/>
      <c r="BI449" s="137"/>
      <c r="BJ449" s="137"/>
      <c r="BK449" s="137"/>
      <c r="BL449" s="137"/>
      <c r="BM449" s="139"/>
      <c r="BN449" s="137"/>
      <c r="BO449" s="137"/>
      <c r="BP449" s="137"/>
      <c r="BQ449" s="137"/>
      <c r="BR449" s="138"/>
      <c r="BS449" s="138"/>
      <c r="BT449" s="137"/>
      <c r="BU449" s="137"/>
      <c r="BV449" s="137"/>
      <c r="BW449" s="138"/>
      <c r="BX449" s="137"/>
      <c r="BY449" s="137"/>
      <c r="BZ449" s="138"/>
      <c r="CA449" s="138"/>
      <c r="CB449" s="137"/>
      <c r="CC449" s="137"/>
      <c r="CD449" s="186"/>
      <c r="CE449" s="186"/>
      <c r="CF449" s="186"/>
      <c r="CG449" s="186"/>
      <c r="CH449" s="137"/>
      <c r="CI449" s="137"/>
      <c r="CJ449" s="137"/>
      <c r="CK449" s="138"/>
      <c r="CL449" s="137"/>
      <c r="CM449" s="137"/>
      <c r="CN449" s="186"/>
      <c r="CO449" s="137"/>
      <c r="CP449" s="137"/>
      <c r="CQ449" s="137"/>
      <c r="CR449" s="137"/>
      <c r="CS449" s="137"/>
      <c r="CT449" s="137"/>
      <c r="CU449" s="137"/>
      <c r="CV449" s="137"/>
      <c r="CW449" s="137"/>
      <c r="CX449" s="186"/>
      <c r="CY449" s="133"/>
      <c r="CZ449" s="137"/>
      <c r="DA449" s="137"/>
      <c r="DB449" s="186"/>
      <c r="DC449" s="139"/>
      <c r="DD449" s="138"/>
      <c r="DE449" s="137"/>
      <c r="DF449" s="137"/>
      <c r="DG449" s="137"/>
      <c r="DH449" s="137"/>
      <c r="DI449" s="137"/>
      <c r="DJ449" s="186"/>
      <c r="DK449" s="137"/>
      <c r="DL449" s="137"/>
      <c r="DM449" s="137"/>
      <c r="DN449" s="137"/>
      <c r="DO449" s="137"/>
      <c r="DP449" s="137"/>
      <c r="DQ449" s="138"/>
      <c r="DR449" s="133"/>
      <c r="DS449" s="186"/>
      <c r="DT449" s="138"/>
      <c r="DU449" s="138"/>
      <c r="DV449" s="138"/>
      <c r="DW449" s="138"/>
      <c r="DX449" s="186"/>
      <c r="DY449" s="138"/>
      <c r="DZ449" s="138"/>
      <c r="EA449" s="137"/>
      <c r="EB449" s="137"/>
      <c r="EC449" s="137"/>
      <c r="ED449" s="137"/>
      <c r="EE449" s="137"/>
      <c r="EF449" s="186"/>
      <c r="EG449" s="137"/>
      <c r="EH449" s="137"/>
      <c r="EI449" s="137"/>
      <c r="EJ449" s="137"/>
      <c r="EK449" s="137"/>
      <c r="EL449" s="137"/>
      <c r="EM449" s="137"/>
      <c r="EN449" s="137"/>
      <c r="EO449" s="137"/>
      <c r="EP449" s="137"/>
      <c r="EQ449" s="137"/>
      <c r="ER449" s="137"/>
      <c r="ES449" s="137"/>
      <c r="ET449" s="137"/>
      <c r="EU449" s="137"/>
      <c r="EV449" s="137"/>
      <c r="EW449" s="137"/>
      <c r="EX449" s="137"/>
      <c r="EY449" s="137"/>
      <c r="EZ449" s="137"/>
      <c r="FA449" s="137"/>
      <c r="FB449" s="186"/>
      <c r="FC449" s="137"/>
      <c r="FD449" s="137"/>
      <c r="FE449" s="137"/>
      <c r="FF449" s="137"/>
      <c r="FG449" s="137"/>
      <c r="FH449" s="190"/>
      <c r="FI449" s="190"/>
      <c r="FJ449" s="5"/>
      <c r="GZ449" s="371" t="s">
        <v>598</v>
      </c>
      <c r="HA449" s="369" t="s">
        <v>1754</v>
      </c>
      <c r="HB449" s="358">
        <v>0</v>
      </c>
      <c r="HC449" s="356">
        <v>3.22</v>
      </c>
      <c r="HD449" s="356">
        <v>300.97000000000003</v>
      </c>
      <c r="HE449" s="356">
        <v>3.94</v>
      </c>
      <c r="HF449" s="356">
        <v>27.5</v>
      </c>
      <c r="HG449" s="356">
        <v>344.04</v>
      </c>
      <c r="HH449" s="356">
        <v>16.729999999999997</v>
      </c>
      <c r="HI449" s="356">
        <v>20.69</v>
      </c>
      <c r="HJ449" s="356">
        <v>3.7</v>
      </c>
      <c r="HK449" s="356">
        <v>3.0799999999999996</v>
      </c>
      <c r="HL449" s="356">
        <v>3.29</v>
      </c>
      <c r="HM449" s="356">
        <v>8.91</v>
      </c>
      <c r="HN449" s="357">
        <v>19.670000000000002</v>
      </c>
      <c r="HO449" s="5" t="s">
        <v>596</v>
      </c>
      <c r="HP449" s="121">
        <v>58</v>
      </c>
      <c r="HQ449" s="27">
        <v>43308</v>
      </c>
      <c r="HR449" s="27"/>
      <c r="HS449" s="27">
        <v>43656</v>
      </c>
      <c r="HT449" s="121">
        <v>12</v>
      </c>
      <c r="HU449" s="121">
        <v>1</v>
      </c>
      <c r="HV449" s="28">
        <v>0</v>
      </c>
      <c r="HW449" s="28">
        <v>0</v>
      </c>
      <c r="HX449" s="28">
        <v>1</v>
      </c>
      <c r="HY449" s="28">
        <v>0</v>
      </c>
      <c r="HZ449" s="28">
        <v>0</v>
      </c>
      <c r="IA449" s="28">
        <v>1</v>
      </c>
      <c r="IB449" s="28">
        <v>0</v>
      </c>
      <c r="IC449" s="28">
        <v>0</v>
      </c>
      <c r="ID449" s="28">
        <v>0</v>
      </c>
      <c r="IE449" s="25" t="s">
        <v>69</v>
      </c>
      <c r="IF449" s="28">
        <v>0</v>
      </c>
      <c r="IG449" s="29"/>
      <c r="IH449" s="25"/>
      <c r="II449" s="28">
        <v>0</v>
      </c>
      <c r="IJ449" s="25" t="s">
        <v>63</v>
      </c>
      <c r="IK449" s="25"/>
      <c r="IL449" s="25"/>
      <c r="IM449" s="25"/>
      <c r="IN449" s="28">
        <v>0</v>
      </c>
      <c r="IO449" s="25"/>
      <c r="IP449" s="294"/>
      <c r="IQ449" s="24"/>
      <c r="IR449" s="24"/>
      <c r="IS449" s="170"/>
      <c r="IT449" s="170"/>
      <c r="IU449" s="170"/>
      <c r="IV449" s="274"/>
      <c r="IW449" s="170"/>
      <c r="IX449" s="170"/>
      <c r="IY449"/>
      <c r="IZ449"/>
      <c r="JA449" s="170"/>
      <c r="JB449" s="170"/>
      <c r="JC449" s="170"/>
      <c r="JD449" s="170"/>
      <c r="JE449" s="170"/>
      <c r="JF449"/>
      <c r="JG449" s="170"/>
      <c r="JH449" s="170"/>
      <c r="JI449" s="170"/>
      <c r="JJ449" s="170"/>
      <c r="JK449"/>
      <c r="JL449"/>
      <c r="JM449" s="279"/>
      <c r="JN449"/>
      <c r="JO449"/>
      <c r="JP449"/>
      <c r="JQ449"/>
      <c r="JR449" s="170"/>
      <c r="JS449" s="170"/>
      <c r="JT449" s="170"/>
      <c r="JU449" s="280"/>
      <c r="JV449" s="170"/>
      <c r="JW449" s="170"/>
      <c r="JX449"/>
      <c r="JY449" s="170"/>
      <c r="JZ449" s="170"/>
      <c r="KA449" s="170"/>
      <c r="KB449" s="170"/>
      <c r="KC449" s="170"/>
      <c r="KD449" s="170"/>
      <c r="KE449"/>
    </row>
    <row r="450" spans="1:291" s="4" customFormat="1" x14ac:dyDescent="0.25">
      <c r="A450" s="311"/>
      <c r="B450" s="15" t="s">
        <v>1533</v>
      </c>
      <c r="C450" s="17" t="s">
        <v>594</v>
      </c>
      <c r="D450" s="26" t="s">
        <v>599</v>
      </c>
      <c r="E450" s="88">
        <v>43308</v>
      </c>
      <c r="F450" s="23"/>
      <c r="G450" s="94"/>
      <c r="H450" s="51"/>
      <c r="I450" s="377">
        <v>0</v>
      </c>
      <c r="J450" s="20">
        <v>44071</v>
      </c>
      <c r="K450" s="100">
        <f t="shared" si="39"/>
        <v>25</v>
      </c>
      <c r="L450" s="121">
        <v>4</v>
      </c>
      <c r="M450" s="4" t="s">
        <v>600</v>
      </c>
      <c r="N450" s="19">
        <v>353</v>
      </c>
      <c r="O450" s="22">
        <v>1</v>
      </c>
      <c r="P450" s="16"/>
      <c r="Q450" s="121">
        <v>1</v>
      </c>
      <c r="R450" s="11">
        <v>3</v>
      </c>
      <c r="S450" s="121"/>
      <c r="T450" s="145"/>
      <c r="U450" s="130"/>
      <c r="V450" s="130"/>
      <c r="W450" s="130"/>
      <c r="X450" s="131"/>
      <c r="Y450" s="129"/>
      <c r="Z450" s="132"/>
      <c r="AA450" s="129"/>
      <c r="AB450" s="133"/>
      <c r="AC450" s="134"/>
      <c r="AD450" s="135"/>
      <c r="AE450" s="136"/>
      <c r="AF450" s="220"/>
      <c r="AG450" s="220"/>
      <c r="AH450" s="220"/>
      <c r="AI450" s="220"/>
      <c r="AJ450" s="220"/>
      <c r="AK450" s="220"/>
      <c r="AL450" s="133"/>
      <c r="AM450" s="137"/>
      <c r="AN450" s="137"/>
      <c r="AO450" s="137"/>
      <c r="AP450" s="137"/>
      <c r="AQ450" s="137"/>
      <c r="AR450" s="137"/>
      <c r="AS450" s="137"/>
      <c r="AT450" s="137"/>
      <c r="AU450" s="137"/>
      <c r="AV450" s="137"/>
      <c r="AW450" s="137"/>
      <c r="AX450" s="137"/>
      <c r="AY450" s="137"/>
      <c r="AZ450" s="137"/>
      <c r="BA450" s="137"/>
      <c r="BB450" s="137"/>
      <c r="BC450" s="137"/>
      <c r="BD450" s="137"/>
      <c r="BE450" s="137"/>
      <c r="BF450" s="137"/>
      <c r="BG450" s="137"/>
      <c r="BH450" s="138"/>
      <c r="BI450" s="137"/>
      <c r="BJ450" s="137"/>
      <c r="BK450" s="137"/>
      <c r="BL450" s="137"/>
      <c r="BM450" s="139"/>
      <c r="BN450" s="137"/>
      <c r="BO450" s="137"/>
      <c r="BP450" s="137"/>
      <c r="BQ450" s="137"/>
      <c r="BR450" s="138"/>
      <c r="BS450" s="138"/>
      <c r="BT450" s="137"/>
      <c r="BU450" s="137"/>
      <c r="BV450" s="137"/>
      <c r="BW450" s="138"/>
      <c r="BX450" s="137"/>
      <c r="BY450" s="137"/>
      <c r="BZ450" s="138"/>
      <c r="CA450" s="138"/>
      <c r="CB450" s="137"/>
      <c r="CC450" s="137"/>
      <c r="CD450" s="186"/>
      <c r="CE450" s="186"/>
      <c r="CF450" s="186"/>
      <c r="CG450" s="186"/>
      <c r="CH450" s="137"/>
      <c r="CI450" s="137"/>
      <c r="CJ450" s="137"/>
      <c r="CK450" s="138"/>
      <c r="CL450" s="137"/>
      <c r="CM450" s="137"/>
      <c r="CN450" s="186"/>
      <c r="CO450" s="137"/>
      <c r="CP450" s="137"/>
      <c r="CQ450" s="137"/>
      <c r="CR450" s="137"/>
      <c r="CS450" s="137"/>
      <c r="CT450" s="137"/>
      <c r="CU450" s="137"/>
      <c r="CV450" s="137"/>
      <c r="CW450" s="137"/>
      <c r="CX450" s="186"/>
      <c r="CY450" s="133"/>
      <c r="CZ450" s="137"/>
      <c r="DA450" s="137"/>
      <c r="DB450" s="186"/>
      <c r="DC450" s="139"/>
      <c r="DD450" s="138"/>
      <c r="DE450" s="137"/>
      <c r="DF450" s="137"/>
      <c r="DG450" s="137"/>
      <c r="DH450" s="137"/>
      <c r="DI450" s="137"/>
      <c r="DJ450" s="186"/>
      <c r="DK450" s="137"/>
      <c r="DL450" s="137"/>
      <c r="DM450" s="137"/>
      <c r="DN450" s="137"/>
      <c r="DO450" s="137"/>
      <c r="DP450" s="137"/>
      <c r="DQ450" s="138"/>
      <c r="DR450" s="133"/>
      <c r="DS450" s="186"/>
      <c r="DT450" s="138"/>
      <c r="DU450" s="138"/>
      <c r="DV450" s="138"/>
      <c r="DW450" s="138"/>
      <c r="DX450" s="186"/>
      <c r="DY450" s="138"/>
      <c r="DZ450" s="138"/>
      <c r="EA450" s="137"/>
      <c r="EB450" s="137"/>
      <c r="EC450" s="137"/>
      <c r="ED450" s="137"/>
      <c r="EE450" s="137"/>
      <c r="EF450" s="186"/>
      <c r="EG450" s="137"/>
      <c r="EH450" s="137"/>
      <c r="EI450" s="137"/>
      <c r="EJ450" s="137"/>
      <c r="EK450" s="137"/>
      <c r="EL450" s="137"/>
      <c r="EM450" s="137"/>
      <c r="EN450" s="137"/>
      <c r="EO450" s="137"/>
      <c r="EP450" s="137"/>
      <c r="EQ450" s="137"/>
      <c r="ER450" s="137"/>
      <c r="ES450" s="137"/>
      <c r="ET450" s="137"/>
      <c r="EU450" s="137"/>
      <c r="EV450" s="137"/>
      <c r="EW450" s="137"/>
      <c r="EX450" s="137"/>
      <c r="EY450" s="137"/>
      <c r="EZ450" s="137"/>
      <c r="FA450" s="137"/>
      <c r="FB450" s="186"/>
      <c r="FC450" s="137"/>
      <c r="FD450" s="137"/>
      <c r="FE450" s="137"/>
      <c r="FF450" s="137"/>
      <c r="FG450" s="137"/>
      <c r="FH450" s="190"/>
      <c r="FI450" s="190"/>
      <c r="FJ450" s="5"/>
      <c r="GZ450" s="5"/>
      <c r="HO450" s="5"/>
      <c r="HP450" s="17"/>
      <c r="HQ450" s="23"/>
      <c r="HR450" s="23"/>
      <c r="HS450" s="23"/>
      <c r="HT450" s="17"/>
      <c r="HU450" s="17"/>
      <c r="HV450" s="24"/>
      <c r="HW450" s="24"/>
      <c r="HX450" s="24"/>
      <c r="HY450" s="24"/>
      <c r="HZ450" s="24"/>
      <c r="IA450" s="24"/>
      <c r="IB450" s="24"/>
      <c r="IC450" s="24"/>
      <c r="ID450" s="24"/>
      <c r="IE450" s="24"/>
      <c r="IF450" s="24"/>
      <c r="IG450" s="24"/>
      <c r="IH450" s="24"/>
      <c r="II450" s="24"/>
      <c r="IJ450" s="24"/>
      <c r="IK450" s="24"/>
      <c r="IL450" s="24"/>
      <c r="IM450" s="24"/>
      <c r="IN450" s="25"/>
      <c r="IO450" s="25"/>
      <c r="IP450" s="294"/>
      <c r="IQ450" s="24"/>
      <c r="IR450" s="24"/>
      <c r="IS450" s="170"/>
      <c r="IT450" s="170"/>
      <c r="IU450" s="170"/>
      <c r="IV450" s="274"/>
      <c r="IW450" s="170"/>
      <c r="IX450" s="170"/>
      <c r="IY450"/>
      <c r="IZ450"/>
      <c r="JA450" s="170"/>
      <c r="JB450" s="170"/>
      <c r="JC450" s="170"/>
      <c r="JD450" s="170"/>
      <c r="JE450" s="170"/>
      <c r="JF450"/>
      <c r="JG450" s="170"/>
      <c r="JH450" s="170"/>
      <c r="JI450" s="170"/>
      <c r="JJ450" s="170"/>
      <c r="JK450"/>
      <c r="JL450"/>
      <c r="JM450" s="279"/>
      <c r="JN450"/>
      <c r="JO450"/>
      <c r="JP450"/>
      <c r="JQ450"/>
      <c r="JR450" s="170"/>
      <c r="JS450" s="170"/>
      <c r="JT450" s="170"/>
      <c r="JU450" s="280"/>
      <c r="JV450" s="170"/>
      <c r="JW450" s="170"/>
      <c r="JX450"/>
      <c r="JY450" s="170"/>
      <c r="JZ450" s="170"/>
      <c r="KA450" s="170"/>
      <c r="KB450" s="170"/>
      <c r="KC450" s="170"/>
      <c r="KD450" s="170"/>
      <c r="KE450"/>
    </row>
    <row r="451" spans="1:291" s="4" customFormat="1" x14ac:dyDescent="0.25">
      <c r="A451" s="311"/>
      <c r="B451" s="15" t="s">
        <v>1533</v>
      </c>
      <c r="C451" s="17" t="s">
        <v>594</v>
      </c>
      <c r="D451" s="26" t="s">
        <v>599</v>
      </c>
      <c r="E451" s="88">
        <v>43308</v>
      </c>
      <c r="F451" s="23"/>
      <c r="G451" s="94"/>
      <c r="H451" s="51"/>
      <c r="I451" s="377">
        <v>0</v>
      </c>
      <c r="J451" s="20">
        <v>44783</v>
      </c>
      <c r="K451" s="100">
        <f t="shared" si="39"/>
        <v>48</v>
      </c>
      <c r="L451" s="121">
        <v>5</v>
      </c>
      <c r="M451" s="4" t="s">
        <v>601</v>
      </c>
      <c r="N451" s="19">
        <v>245</v>
      </c>
      <c r="O451" s="22">
        <v>4</v>
      </c>
      <c r="P451" s="16">
        <v>3</v>
      </c>
      <c r="Q451" s="121"/>
      <c r="R451" s="11"/>
      <c r="S451" s="11"/>
      <c r="T451" s="145">
        <v>17863</v>
      </c>
      <c r="U451" s="130"/>
      <c r="V451" s="130" t="s">
        <v>596</v>
      </c>
      <c r="W451" s="130" t="s">
        <v>1088</v>
      </c>
      <c r="X451" s="129">
        <v>6053302046</v>
      </c>
      <c r="Y451" s="129">
        <f ca="1">ROUNDDOWN(YEARFRAC(DATE(IF(VALUE(LEFT(X451,2))&lt;VALUE(RIGHT(YEAR(TODAY()),2)),"20","19")&amp;LEFT(X451,2),IF(VALUE(MID(X451,3,1))&gt;4,MID(X451,3,2)-50,MID(X451,3,2)),MID(X451,5,2)),Z451,1),0)</f>
        <v>62</v>
      </c>
      <c r="Z451" s="132">
        <v>44783</v>
      </c>
      <c r="AA451" s="129" t="e">
        <f>COUNTIFS(#REF!,X451)</f>
        <v>#REF!</v>
      </c>
      <c r="AB451" s="133">
        <f>DATEDIF(_xlfn.MINIFS(Z:Z,X:X,X451), Z451,  "m")</f>
        <v>0</v>
      </c>
      <c r="AC451" s="134" t="s">
        <v>53</v>
      </c>
      <c r="AD451" s="135" t="s">
        <v>1025</v>
      </c>
      <c r="AE451" s="136" t="s">
        <v>67</v>
      </c>
      <c r="AF451" s="198">
        <v>34.299999999999997</v>
      </c>
      <c r="AG451" s="198">
        <v>8.4</v>
      </c>
      <c r="AH451" s="198">
        <v>51.9</v>
      </c>
      <c r="AI451" s="198">
        <v>4.9000000000000004</v>
      </c>
      <c r="AJ451" s="198">
        <v>0.5</v>
      </c>
      <c r="AK451" s="198">
        <v>4.3099999999999996</v>
      </c>
      <c r="AL451" s="133">
        <v>36.9</v>
      </c>
      <c r="AM451" s="137">
        <v>80.900000000000006</v>
      </c>
      <c r="AN451" s="137">
        <v>29.3</v>
      </c>
      <c r="AO451" s="137">
        <v>70.7</v>
      </c>
      <c r="AP451" s="137">
        <f>AN451/AO451</f>
        <v>0.41442715700141441</v>
      </c>
      <c r="AQ451" s="137">
        <v>23.1</v>
      </c>
      <c r="AR451" s="137">
        <v>1.89</v>
      </c>
      <c r="AS451" s="137">
        <v>2.2999999999999998</v>
      </c>
      <c r="AT451" s="137">
        <v>34.200000000000003</v>
      </c>
      <c r="AU451" s="137">
        <v>4.8</v>
      </c>
      <c r="AV451" s="137">
        <v>4.04</v>
      </c>
      <c r="AW451" s="137">
        <v>13.8</v>
      </c>
      <c r="AX451" s="137">
        <v>36.200000000000003</v>
      </c>
      <c r="AY451" s="137">
        <v>49.2</v>
      </c>
      <c r="AZ451" s="137">
        <v>0.77</v>
      </c>
      <c r="BA451" s="137">
        <v>18.100000000000001</v>
      </c>
      <c r="BB451" s="137">
        <v>10.3</v>
      </c>
      <c r="BC451" s="137">
        <v>48</v>
      </c>
      <c r="BD451" s="137">
        <v>3.4000000000000002E-2</v>
      </c>
      <c r="BE451" s="137">
        <v>4.2000000000000003E-2</v>
      </c>
      <c r="BF451" s="137" t="s">
        <v>1023</v>
      </c>
      <c r="BG451" s="137" t="s">
        <v>1023</v>
      </c>
      <c r="BH451" s="138" t="s">
        <v>1023</v>
      </c>
      <c r="BI451" s="137">
        <v>16.8</v>
      </c>
      <c r="BJ451" s="137">
        <v>3.29</v>
      </c>
      <c r="BK451" s="137">
        <v>4.2300000000000004</v>
      </c>
      <c r="BL451" s="137">
        <v>70</v>
      </c>
      <c r="BM451" s="139">
        <v>4.8000000000000001E-2</v>
      </c>
      <c r="BN451" s="137">
        <v>7.4</v>
      </c>
      <c r="BO451" s="137">
        <v>83.8</v>
      </c>
      <c r="BP451" s="137">
        <v>11.1</v>
      </c>
      <c r="BQ451" s="137">
        <v>5.0599999999999996</v>
      </c>
      <c r="BR451" s="138">
        <v>3754</v>
      </c>
      <c r="BS451" s="138">
        <f>CY451/9</f>
        <v>3171.3333333333335</v>
      </c>
      <c r="BT451" s="137">
        <v>36.4</v>
      </c>
      <c r="BU451" s="137">
        <v>5.92</v>
      </c>
      <c r="BV451" s="137">
        <f>100-AL451-BN451-CB451-CC451</f>
        <v>50.61</v>
      </c>
      <c r="BW451" s="138">
        <v>1909</v>
      </c>
      <c r="BX451" s="137">
        <v>25.3</v>
      </c>
      <c r="BY451" s="137">
        <v>77.400000000000006</v>
      </c>
      <c r="BZ451" s="138">
        <v>2853</v>
      </c>
      <c r="CA451" s="138">
        <v>10967</v>
      </c>
      <c r="CB451" s="137">
        <v>4.49</v>
      </c>
      <c r="CC451" s="137">
        <v>0.6</v>
      </c>
      <c r="CD451" s="186" t="s">
        <v>1275</v>
      </c>
      <c r="CE451" s="186">
        <f>AL451+BN451+BV451+CC451+CB451</f>
        <v>99.999999999999986</v>
      </c>
      <c r="CF451" s="186" t="s">
        <v>1275</v>
      </c>
      <c r="CG451" s="186">
        <f>AM451+BI451+BE451+(DC451*100/AL451)+(CC451*100/AL451)</f>
        <v>99.622758807588085</v>
      </c>
      <c r="CH451" s="137">
        <v>1.65</v>
      </c>
      <c r="CI451" s="137">
        <f>CH451*100/AM451</f>
        <v>2.0395550061804695</v>
      </c>
      <c r="CJ451" s="137">
        <v>35.5</v>
      </c>
      <c r="CK451" s="138">
        <f>CJ451*BI451*AL451*AK451/1000</f>
        <v>94.850859599999993</v>
      </c>
      <c r="CL451" s="137">
        <v>9.7100000000000009</v>
      </c>
      <c r="CM451" s="137">
        <v>32.4</v>
      </c>
      <c r="CN451" s="186" t="s">
        <v>1275</v>
      </c>
      <c r="CO451" s="137">
        <v>0.56000000000000005</v>
      </c>
      <c r="CP451" s="137">
        <v>5.52</v>
      </c>
      <c r="CQ451" s="137">
        <v>40.4</v>
      </c>
      <c r="CR451" s="137">
        <v>20.6</v>
      </c>
      <c r="CS451" s="137">
        <v>17.2</v>
      </c>
      <c r="CT451" s="137">
        <v>21.8</v>
      </c>
      <c r="CU451" s="137">
        <v>78.7</v>
      </c>
      <c r="CV451" s="137" t="s">
        <v>1023</v>
      </c>
      <c r="CW451" s="137"/>
      <c r="CX451" s="186" t="s">
        <v>1275</v>
      </c>
      <c r="CY451" s="133">
        <v>28542</v>
      </c>
      <c r="CZ451" s="137">
        <v>6.76</v>
      </c>
      <c r="DA451" s="137" t="s">
        <v>1023</v>
      </c>
      <c r="DB451" s="186" t="s">
        <v>1275</v>
      </c>
      <c r="DC451" s="139">
        <v>9.4E-2</v>
      </c>
      <c r="DD451" s="138">
        <v>7094</v>
      </c>
      <c r="DE451" s="137">
        <v>8.4700000000000006</v>
      </c>
      <c r="DF451" s="137">
        <v>11.4</v>
      </c>
      <c r="DG451" s="137">
        <v>1.97</v>
      </c>
      <c r="DH451" s="137">
        <f>DG451-CC451</f>
        <v>1.37</v>
      </c>
      <c r="DI451" s="137">
        <v>30.1</v>
      </c>
      <c r="DJ451" s="186" t="s">
        <v>1275</v>
      </c>
      <c r="DK451" s="137" t="s">
        <v>1023</v>
      </c>
      <c r="DL451" s="137" t="s">
        <v>1023</v>
      </c>
      <c r="DM451" s="137" t="s">
        <v>1023</v>
      </c>
      <c r="DN451" s="137" t="s">
        <v>1023</v>
      </c>
      <c r="DO451" s="137">
        <v>10.8</v>
      </c>
      <c r="DP451" s="137" t="s">
        <v>1023</v>
      </c>
      <c r="DQ451" s="138" t="s">
        <v>1023</v>
      </c>
      <c r="DR451" s="133"/>
      <c r="DS451" s="186" t="s">
        <v>1275</v>
      </c>
      <c r="DT451" s="133">
        <f>DU451*2</f>
        <v>6368</v>
      </c>
      <c r="DU451" s="138">
        <v>3184</v>
      </c>
      <c r="DV451" s="138">
        <v>2066</v>
      </c>
      <c r="DW451" s="138">
        <v>276</v>
      </c>
      <c r="DX451" s="186" t="s">
        <v>1275</v>
      </c>
      <c r="DY451" s="138">
        <f>AK451*AN451*AM451*AL451/1000</f>
        <v>376.98127442999998</v>
      </c>
      <c r="DZ451" s="138">
        <f>AK451*AM451*AO451*AL451/1000</f>
        <v>909.64423556999986</v>
      </c>
      <c r="EA451" s="137"/>
      <c r="EB451" s="137"/>
      <c r="EC451" s="137"/>
      <c r="ED451" s="137"/>
      <c r="EE451" s="137"/>
      <c r="EF451" s="186" t="s">
        <v>1275</v>
      </c>
      <c r="EG451" s="137" t="s">
        <v>1023</v>
      </c>
      <c r="EH451" s="137" t="s">
        <v>1023</v>
      </c>
      <c r="EI451" s="137" t="s">
        <v>1023</v>
      </c>
      <c r="EJ451" s="137" t="s">
        <v>1023</v>
      </c>
      <c r="EK451" s="137" t="s">
        <v>1023</v>
      </c>
      <c r="EL451" s="137" t="s">
        <v>1023</v>
      </c>
      <c r="EM451" s="137" t="s">
        <v>1023</v>
      </c>
      <c r="EN451" s="137" t="s">
        <v>1023</v>
      </c>
      <c r="EO451" s="137" t="s">
        <v>1023</v>
      </c>
      <c r="EP451" s="137" t="s">
        <v>1023</v>
      </c>
      <c r="EQ451" s="137" t="s">
        <v>1023</v>
      </c>
      <c r="ER451" s="137" t="s">
        <v>1023</v>
      </c>
      <c r="ES451" s="137" t="s">
        <v>1023</v>
      </c>
      <c r="ET451" s="137" t="s">
        <v>1023</v>
      </c>
      <c r="EU451" s="137" t="s">
        <v>1023</v>
      </c>
      <c r="EV451" s="137" t="s">
        <v>1023</v>
      </c>
      <c r="EW451" s="137" t="s">
        <v>1023</v>
      </c>
      <c r="EX451" s="137" t="s">
        <v>1023</v>
      </c>
      <c r="EY451" s="137" t="s">
        <v>1023</v>
      </c>
      <c r="EZ451" s="137" t="s">
        <v>1023</v>
      </c>
      <c r="FA451" s="137" t="s">
        <v>1023</v>
      </c>
      <c r="FB451" s="186" t="s">
        <v>1275</v>
      </c>
      <c r="FC451" s="137"/>
      <c r="FD451" s="137"/>
      <c r="FE451" s="137"/>
      <c r="FF451" s="137"/>
      <c r="FG451" s="137"/>
      <c r="FH451" s="190"/>
      <c r="FI451" s="190"/>
      <c r="FJ451" s="380" t="s">
        <v>601</v>
      </c>
      <c r="FK451" t="s">
        <v>1658</v>
      </c>
      <c r="FL451" t="s">
        <v>1659</v>
      </c>
      <c r="FM451" t="s">
        <v>1659</v>
      </c>
      <c r="FN451" t="s">
        <v>1665</v>
      </c>
      <c r="FO451" t="s">
        <v>1658</v>
      </c>
      <c r="FP451" t="s">
        <v>1665</v>
      </c>
      <c r="FQ451" t="s">
        <v>1665</v>
      </c>
      <c r="FR451" t="s">
        <v>1659</v>
      </c>
      <c r="FS451" t="s">
        <v>1659</v>
      </c>
      <c r="FT451" t="s">
        <v>1659</v>
      </c>
      <c r="FU451" t="s">
        <v>1659</v>
      </c>
      <c r="FV451" t="s">
        <v>1662</v>
      </c>
      <c r="FW451" t="s">
        <v>86</v>
      </c>
      <c r="FX451" t="s">
        <v>1661</v>
      </c>
      <c r="FY451" t="s">
        <v>1662</v>
      </c>
      <c r="FZ451" t="s">
        <v>1662</v>
      </c>
      <c r="GA451" t="s">
        <v>1659</v>
      </c>
      <c r="GB451" t="s">
        <v>1659</v>
      </c>
      <c r="GC451" t="s">
        <v>1660</v>
      </c>
      <c r="GD451" t="s">
        <v>33</v>
      </c>
      <c r="GE451" t="s">
        <v>1662</v>
      </c>
      <c r="GF451" t="s">
        <v>1659</v>
      </c>
      <c r="GG451" t="s">
        <v>1664</v>
      </c>
      <c r="GH451" t="s">
        <v>1663</v>
      </c>
      <c r="GI451" t="s">
        <v>1661</v>
      </c>
      <c r="GJ451" t="s">
        <v>33</v>
      </c>
      <c r="GK451" t="s">
        <v>33</v>
      </c>
      <c r="GL451" t="s">
        <v>86</v>
      </c>
      <c r="GM451" t="s">
        <v>1663</v>
      </c>
      <c r="GN451" t="s">
        <v>1659</v>
      </c>
      <c r="GO451" t="s">
        <v>33</v>
      </c>
      <c r="GP451" t="s">
        <v>86</v>
      </c>
      <c r="GQ451" t="s">
        <v>1660</v>
      </c>
      <c r="GR451" t="s">
        <v>1664</v>
      </c>
      <c r="GS451" t="s">
        <v>1659</v>
      </c>
      <c r="GT451" t="s">
        <v>1666</v>
      </c>
      <c r="GU451" t="s">
        <v>1662</v>
      </c>
      <c r="GV451" t="s">
        <v>1662</v>
      </c>
      <c r="GW451" t="s">
        <v>1662</v>
      </c>
      <c r="GX451" t="s">
        <v>33</v>
      </c>
      <c r="GY451" t="s">
        <v>1660</v>
      </c>
      <c r="GZ451" s="5"/>
      <c r="HO451" s="5"/>
      <c r="HP451" s="17"/>
      <c r="HQ451" s="23"/>
      <c r="HR451" s="23"/>
      <c r="HS451" s="23"/>
      <c r="HT451" s="17"/>
      <c r="HU451" s="17"/>
      <c r="HV451" s="24"/>
      <c r="HW451" s="24"/>
      <c r="HX451" s="24"/>
      <c r="HY451" s="24"/>
      <c r="HZ451" s="24"/>
      <c r="IA451" s="24"/>
      <c r="IB451" s="24"/>
      <c r="IC451" s="24"/>
      <c r="ID451" s="24"/>
      <c r="IE451" s="24"/>
      <c r="IF451" s="24"/>
      <c r="IG451" s="24"/>
      <c r="IH451" s="24"/>
      <c r="II451" s="24"/>
      <c r="IJ451" s="24"/>
      <c r="IK451" s="24"/>
      <c r="IL451" s="24"/>
      <c r="IM451" s="24"/>
      <c r="IN451" s="25"/>
      <c r="IO451" s="25"/>
      <c r="IP451" s="294"/>
      <c r="IQ451" s="24"/>
      <c r="IR451" s="24"/>
      <c r="IS451" s="170"/>
      <c r="IT451" s="170"/>
      <c r="IU451" s="170"/>
      <c r="IV451" s="274"/>
      <c r="IW451" s="170"/>
      <c r="IX451" s="170"/>
      <c r="IY451"/>
      <c r="IZ451"/>
      <c r="JA451" s="170"/>
      <c r="JB451" s="170"/>
      <c r="JC451" s="170"/>
      <c r="JD451" s="170"/>
      <c r="JE451" s="170"/>
      <c r="JF451"/>
      <c r="JG451" s="170"/>
      <c r="JH451" s="170"/>
      <c r="JI451" s="170"/>
      <c r="JJ451" s="170"/>
      <c r="JK451"/>
      <c r="JL451"/>
      <c r="JM451" s="279"/>
      <c r="JN451"/>
      <c r="JO451"/>
      <c r="JP451"/>
      <c r="JQ451"/>
      <c r="JR451" s="170"/>
      <c r="JS451" s="170"/>
      <c r="JT451" s="170"/>
      <c r="JU451" s="280"/>
      <c r="JV451" s="170"/>
      <c r="JW451" s="170"/>
      <c r="JX451"/>
      <c r="JY451" s="170"/>
      <c r="JZ451" s="170"/>
      <c r="KA451" s="170"/>
      <c r="KB451" s="170"/>
      <c r="KC451" s="170"/>
      <c r="KD451" s="170"/>
      <c r="KE451"/>
    </row>
    <row r="452" spans="1:291" s="4" customFormat="1" x14ac:dyDescent="0.25">
      <c r="A452" s="311"/>
      <c r="B452" s="15" t="s">
        <v>1533</v>
      </c>
      <c r="C452" s="17" t="s">
        <v>594</v>
      </c>
      <c r="D452" s="26" t="s">
        <v>599</v>
      </c>
      <c r="E452" s="88">
        <v>43308</v>
      </c>
      <c r="F452" s="23"/>
      <c r="G452" s="94"/>
      <c r="H452" s="51"/>
      <c r="I452" s="377">
        <v>0</v>
      </c>
      <c r="J452" s="20">
        <v>44895</v>
      </c>
      <c r="K452" s="100">
        <f t="shared" si="39"/>
        <v>52</v>
      </c>
      <c r="L452" s="121">
        <v>6</v>
      </c>
      <c r="M452" s="4" t="s">
        <v>602</v>
      </c>
      <c r="N452" s="19">
        <v>315</v>
      </c>
      <c r="O452" s="22">
        <v>4</v>
      </c>
      <c r="P452" s="16">
        <v>3</v>
      </c>
      <c r="Q452" s="121"/>
      <c r="R452" s="11"/>
      <c r="S452" s="11"/>
      <c r="T452" s="145">
        <v>18416</v>
      </c>
      <c r="U452" s="130"/>
      <c r="V452" s="130" t="s">
        <v>596</v>
      </c>
      <c r="W452" s="130" t="s">
        <v>1088</v>
      </c>
      <c r="X452" s="129">
        <v>6053302046</v>
      </c>
      <c r="Y452" s="129">
        <f ca="1">ROUNDDOWN(YEARFRAC(DATE(IF(VALUE(LEFT(X452,2))&lt;VALUE(RIGHT(YEAR(TODAY()),2)),"20","19")&amp;LEFT(X452,2),IF(VALUE(MID(X452,3,1))&gt;4,MID(X452,3,2)-50,MID(X452,3,2)),MID(X452,5,2)),Z452,1),0)</f>
        <v>62</v>
      </c>
      <c r="Z452" s="132">
        <v>44895</v>
      </c>
      <c r="AA452" s="129">
        <v>2</v>
      </c>
      <c r="AB452" s="133">
        <f>DATEDIF(_xlfn.MINIFS(Z:Z,X:X,X452), Z452,  "m")</f>
        <v>3</v>
      </c>
      <c r="AC452" s="134" t="s">
        <v>53</v>
      </c>
      <c r="AD452" s="135" t="s">
        <v>1025</v>
      </c>
      <c r="AE452" s="136" t="s">
        <v>75</v>
      </c>
      <c r="AF452" s="185">
        <v>27.5</v>
      </c>
      <c r="AG452" s="185">
        <v>8.8000000000000007</v>
      </c>
      <c r="AH452" s="185">
        <v>59.7</v>
      </c>
      <c r="AI452" s="185">
        <v>3.4</v>
      </c>
      <c r="AJ452" s="185">
        <v>0.6</v>
      </c>
      <c r="AK452" s="185">
        <v>5.35</v>
      </c>
      <c r="AL452" s="133">
        <v>31.7</v>
      </c>
      <c r="AM452" s="137">
        <v>81.2</v>
      </c>
      <c r="AN452" s="137">
        <v>32.299999999999997</v>
      </c>
      <c r="AO452" s="137">
        <v>67.7</v>
      </c>
      <c r="AP452" s="137">
        <f>AN452/AO452</f>
        <v>0.47710487444608563</v>
      </c>
      <c r="AQ452" s="137">
        <v>22.7</v>
      </c>
      <c r="AR452" s="137">
        <v>0.99</v>
      </c>
      <c r="AS452" s="137">
        <v>1.87</v>
      </c>
      <c r="AT452" s="137">
        <v>46.1</v>
      </c>
      <c r="AU452" s="137">
        <v>3.93</v>
      </c>
      <c r="AV452" s="137">
        <v>3.78</v>
      </c>
      <c r="AW452" s="137">
        <v>13.9</v>
      </c>
      <c r="AX452" s="137">
        <v>40.299999999999997</v>
      </c>
      <c r="AY452" s="137">
        <v>44.6</v>
      </c>
      <c r="AZ452" s="137">
        <v>1.26</v>
      </c>
      <c r="BA452" s="137">
        <v>20.5</v>
      </c>
      <c r="BB452" s="137">
        <v>9.1300000000000008</v>
      </c>
      <c r="BC452" s="137">
        <v>55.1</v>
      </c>
      <c r="BD452" s="137">
        <v>2.44</v>
      </c>
      <c r="BE452" s="137">
        <v>0.42</v>
      </c>
      <c r="BF452" s="137">
        <f>DL452+DN452</f>
        <v>28.33</v>
      </c>
      <c r="BG452" s="137">
        <v>53.6</v>
      </c>
      <c r="BH452" s="138">
        <v>1764</v>
      </c>
      <c r="BI452" s="137">
        <v>16.2</v>
      </c>
      <c r="BJ452" s="137">
        <v>6.17</v>
      </c>
      <c r="BK452" s="137">
        <v>3.39</v>
      </c>
      <c r="BL452" s="137">
        <v>47.3</v>
      </c>
      <c r="BM452" s="139">
        <v>5.6000000000000001E-2</v>
      </c>
      <c r="BN452" s="137">
        <v>8.3000000000000007</v>
      </c>
      <c r="BO452" s="137">
        <v>92.03</v>
      </c>
      <c r="BP452" s="137">
        <v>5.91</v>
      </c>
      <c r="BQ452" s="137">
        <v>2.09</v>
      </c>
      <c r="BR452" s="138">
        <v>6416</v>
      </c>
      <c r="BS452" s="138">
        <f>CY452/3</f>
        <v>4030</v>
      </c>
      <c r="BT452" s="137">
        <v>53.5</v>
      </c>
      <c r="BU452" s="137">
        <v>7.12</v>
      </c>
      <c r="BV452" s="137">
        <f>100-AL452-BN452-CB452-CC452</f>
        <v>55.93</v>
      </c>
      <c r="BW452" s="138">
        <v>1317.6991150442479</v>
      </c>
      <c r="BX452" s="137">
        <v>30.7</v>
      </c>
      <c r="BY452" s="137">
        <v>21.2</v>
      </c>
      <c r="BZ452" s="138">
        <v>3303</v>
      </c>
      <c r="CA452" s="138">
        <v>15312</v>
      </c>
      <c r="CB452" s="137">
        <v>3.5</v>
      </c>
      <c r="CC452" s="137">
        <v>0.56999999999999995</v>
      </c>
      <c r="CD452" s="186" t="s">
        <v>1275</v>
      </c>
      <c r="CE452" s="186">
        <f>AL452+BN452+BV452+CC452+CB452</f>
        <v>100</v>
      </c>
      <c r="CF452" s="186" t="s">
        <v>1275</v>
      </c>
      <c r="CG452" s="186">
        <f>AM452+BI452+BE452+(DC452*100/AL452)+(CC452*100/AL452)</f>
        <v>99.930410094637239</v>
      </c>
      <c r="CH452" s="137">
        <v>1.44</v>
      </c>
      <c r="CI452" s="137">
        <f>CH452*100/AM452</f>
        <v>1.773399014778325</v>
      </c>
      <c r="CJ452" s="137">
        <v>33.5</v>
      </c>
      <c r="CK452" s="138">
        <f>CJ452*BI452*AL452*AK452/1000</f>
        <v>92.039206499999977</v>
      </c>
      <c r="CL452" s="137">
        <v>7.2</v>
      </c>
      <c r="CM452" s="137">
        <v>27.5</v>
      </c>
      <c r="CN452" s="186" t="s">
        <v>1275</v>
      </c>
      <c r="CO452" s="137">
        <v>0.51</v>
      </c>
      <c r="CP452" s="137">
        <v>5.76</v>
      </c>
      <c r="CQ452" s="137">
        <v>42.6</v>
      </c>
      <c r="CR452" s="137">
        <v>19.100000000000001</v>
      </c>
      <c r="CS452" s="137">
        <v>16.600000000000001</v>
      </c>
      <c r="CT452" s="137">
        <v>21.8</v>
      </c>
      <c r="CU452" s="137">
        <v>78.2</v>
      </c>
      <c r="CV452" s="137">
        <v>8.93</v>
      </c>
      <c r="CW452" s="137"/>
      <c r="CX452" s="186" t="s">
        <v>1275</v>
      </c>
      <c r="CY452" s="133">
        <v>12090</v>
      </c>
      <c r="CZ452" s="137">
        <v>6.51</v>
      </c>
      <c r="DA452" s="137">
        <v>15.7</v>
      </c>
      <c r="DB452" s="186" t="s">
        <v>1275</v>
      </c>
      <c r="DC452" s="139">
        <v>9.9000000000000005E-2</v>
      </c>
      <c r="DD452" s="138">
        <v>9621</v>
      </c>
      <c r="DE452" s="137">
        <v>10.199999999999999</v>
      </c>
      <c r="DF452" s="137">
        <v>12.1</v>
      </c>
      <c r="DG452" s="137">
        <v>1.73</v>
      </c>
      <c r="DH452" s="137">
        <f>DG452-CC452</f>
        <v>1.1600000000000001</v>
      </c>
      <c r="DI452" s="137">
        <v>21.7</v>
      </c>
      <c r="DJ452" s="186" t="s">
        <v>1275</v>
      </c>
      <c r="DK452" s="137">
        <v>28.3</v>
      </c>
      <c r="DL452" s="137">
        <v>25</v>
      </c>
      <c r="DM452" s="137">
        <v>43.3</v>
      </c>
      <c r="DN452" s="137">
        <v>3.33</v>
      </c>
      <c r="DO452" s="137">
        <v>4.1900000000000004</v>
      </c>
      <c r="DP452" s="137">
        <v>83.3</v>
      </c>
      <c r="DQ452" s="138" t="s">
        <v>1023</v>
      </c>
      <c r="DR452" s="133"/>
      <c r="DS452" s="186" t="s">
        <v>1275</v>
      </c>
      <c r="DT452" s="138">
        <f>DU452/1.2</f>
        <v>6926.666666666667</v>
      </c>
      <c r="DU452" s="138">
        <v>8312</v>
      </c>
      <c r="DV452" s="138">
        <v>1790</v>
      </c>
      <c r="DW452" s="138">
        <v>115</v>
      </c>
      <c r="DX452" s="186" t="s">
        <v>1275</v>
      </c>
      <c r="DY452" s="138">
        <f>AK452*AN452*AM452*AL452/1000</f>
        <v>444.80698219999999</v>
      </c>
      <c r="DZ452" s="138">
        <f>AK452*AM452*AO452*AL452/1000</f>
        <v>932.30441779999978</v>
      </c>
      <c r="EA452" s="137"/>
      <c r="EB452" s="137"/>
      <c r="EC452" s="137"/>
      <c r="ED452" s="137"/>
      <c r="EE452" s="137"/>
      <c r="EF452" s="186" t="s">
        <v>1275</v>
      </c>
      <c r="EG452" s="137" t="s">
        <v>1023</v>
      </c>
      <c r="EH452" s="137" t="s">
        <v>1023</v>
      </c>
      <c r="EI452" s="137" t="s">
        <v>1023</v>
      </c>
      <c r="EJ452" s="137" t="s">
        <v>1023</v>
      </c>
      <c r="EK452" s="137" t="s">
        <v>1023</v>
      </c>
      <c r="EL452" s="137" t="s">
        <v>1023</v>
      </c>
      <c r="EM452" s="137" t="s">
        <v>1023</v>
      </c>
      <c r="EN452" s="137" t="s">
        <v>1023</v>
      </c>
      <c r="EO452" s="137" t="s">
        <v>1023</v>
      </c>
      <c r="EP452" s="137" t="s">
        <v>1023</v>
      </c>
      <c r="EQ452" s="137" t="s">
        <v>1023</v>
      </c>
      <c r="ER452" s="137" t="s">
        <v>1023</v>
      </c>
      <c r="ES452" s="137" t="s">
        <v>1023</v>
      </c>
      <c r="ET452" s="137" t="s">
        <v>1023</v>
      </c>
      <c r="EU452" s="137" t="s">
        <v>1023</v>
      </c>
      <c r="EV452" s="137" t="s">
        <v>1023</v>
      </c>
      <c r="EW452" s="137" t="s">
        <v>1023</v>
      </c>
      <c r="EX452" s="137" t="s">
        <v>1023</v>
      </c>
      <c r="EY452" s="137" t="s">
        <v>1023</v>
      </c>
      <c r="EZ452" s="137" t="s">
        <v>1023</v>
      </c>
      <c r="FA452" s="137" t="s">
        <v>1023</v>
      </c>
      <c r="FB452" s="186" t="s">
        <v>1275</v>
      </c>
      <c r="FC452" s="137"/>
      <c r="FD452" s="137"/>
      <c r="FE452" s="137"/>
      <c r="FF452" s="137"/>
      <c r="FG452" s="137"/>
      <c r="FH452" s="190"/>
      <c r="FI452" s="190"/>
      <c r="FJ452" s="37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 s="5"/>
      <c r="HO452" s="5"/>
      <c r="HP452" s="17"/>
      <c r="HQ452" s="23"/>
      <c r="HR452" s="23"/>
      <c r="HS452" s="23"/>
      <c r="HT452" s="17"/>
      <c r="HU452" s="17"/>
      <c r="HV452" s="24"/>
      <c r="HW452" s="24"/>
      <c r="HX452" s="24"/>
      <c r="HY452" s="24"/>
      <c r="HZ452" s="24"/>
      <c r="IA452" s="24"/>
      <c r="IB452" s="24"/>
      <c r="IC452" s="24"/>
      <c r="ID452" s="24"/>
      <c r="IE452" s="24"/>
      <c r="IF452" s="24"/>
      <c r="IG452" s="24"/>
      <c r="IH452" s="24"/>
      <c r="II452" s="24"/>
      <c r="IJ452" s="24"/>
      <c r="IK452" s="24"/>
      <c r="IL452" s="24"/>
      <c r="IM452" s="24"/>
      <c r="IN452" s="25"/>
      <c r="IO452" s="25"/>
      <c r="IP452" s="294"/>
      <c r="IQ452" s="24"/>
      <c r="IR452" s="24"/>
      <c r="IS452" s="170"/>
      <c r="IT452" s="170"/>
      <c r="IU452" s="170"/>
      <c r="IV452" s="274"/>
      <c r="IW452" s="170"/>
      <c r="IX452" s="170"/>
      <c r="IY452"/>
      <c r="IZ452"/>
      <c r="JA452" s="170"/>
      <c r="JB452" s="170"/>
      <c r="JC452" s="170"/>
      <c r="JD452" s="170"/>
      <c r="JE452" s="170"/>
      <c r="JF452"/>
      <c r="JG452" s="170"/>
      <c r="JH452" s="170"/>
      <c r="JI452" s="170"/>
      <c r="JJ452" s="170"/>
      <c r="JK452"/>
      <c r="JL452"/>
      <c r="JM452" s="279"/>
      <c r="JN452"/>
      <c r="JO452"/>
      <c r="JP452"/>
      <c r="JQ452"/>
      <c r="JR452" s="170"/>
      <c r="JS452" s="170"/>
      <c r="JT452" s="170"/>
      <c r="JU452" s="280"/>
      <c r="JV452" s="170"/>
      <c r="JW452" s="170"/>
      <c r="JX452"/>
      <c r="JY452" s="170"/>
      <c r="JZ452" s="170"/>
      <c r="KA452" s="170"/>
      <c r="KB452" s="170"/>
      <c r="KC452" s="170"/>
      <c r="KD452" s="170"/>
      <c r="KE452"/>
    </row>
    <row r="453" spans="1:291" s="4" customFormat="1" x14ac:dyDescent="0.25">
      <c r="A453" s="311"/>
      <c r="B453" s="15"/>
      <c r="C453" s="17"/>
      <c r="D453" s="26"/>
      <c r="E453" s="90"/>
      <c r="F453" s="23"/>
      <c r="G453" s="94"/>
      <c r="H453" s="51"/>
      <c r="I453" s="377"/>
      <c r="J453" s="20"/>
      <c r="K453" s="100"/>
      <c r="L453" s="85"/>
      <c r="N453" s="19"/>
      <c r="O453" s="22"/>
      <c r="P453" s="16"/>
      <c r="Q453" s="11"/>
      <c r="R453" s="11"/>
      <c r="S453" s="11"/>
      <c r="T453" s="5"/>
      <c r="FJ453" s="5"/>
      <c r="GZ453" s="5"/>
      <c r="HO453" s="5"/>
      <c r="HP453" s="17"/>
      <c r="HQ453" s="23"/>
      <c r="HR453" s="23"/>
      <c r="HS453" s="23"/>
      <c r="HT453" s="17"/>
      <c r="HU453" s="17"/>
      <c r="HV453" s="24"/>
      <c r="HW453" s="24"/>
      <c r="HX453" s="24"/>
      <c r="HY453" s="24"/>
      <c r="HZ453" s="24"/>
      <c r="IA453" s="24"/>
      <c r="IB453" s="24"/>
      <c r="IC453" s="24"/>
      <c r="ID453" s="24"/>
      <c r="IE453" s="24"/>
      <c r="IF453" s="24"/>
      <c r="IG453" s="24"/>
      <c r="IH453" s="24"/>
      <c r="II453" s="24"/>
      <c r="IJ453" s="24"/>
      <c r="IK453" s="24"/>
      <c r="IL453" s="24"/>
      <c r="IM453" s="24"/>
      <c r="IN453" s="25"/>
      <c r="IO453" s="25"/>
      <c r="IP453" s="294"/>
      <c r="IQ453" s="24"/>
      <c r="IR453" s="24"/>
      <c r="IS453" s="170"/>
      <c r="IT453" s="170"/>
      <c r="IU453" s="170"/>
      <c r="IV453" s="274"/>
      <c r="IW453" s="170"/>
      <c r="IX453" s="170"/>
      <c r="IY453"/>
      <c r="IZ453"/>
      <c r="JA453" s="170"/>
      <c r="JB453" s="170"/>
      <c r="JC453" s="170"/>
      <c r="JD453" s="170"/>
      <c r="JE453" s="170"/>
      <c r="JF453"/>
      <c r="JG453" s="170"/>
      <c r="JH453" s="170"/>
      <c r="JI453" s="170"/>
      <c r="JJ453" s="170"/>
      <c r="JK453"/>
      <c r="JL453"/>
      <c r="JM453" s="279"/>
      <c r="JN453"/>
      <c r="JO453"/>
      <c r="JP453"/>
      <c r="JQ453"/>
      <c r="JR453" s="170"/>
      <c r="JS453" s="170"/>
      <c r="JT453" s="170"/>
      <c r="JU453" s="280"/>
      <c r="JV453" s="170"/>
      <c r="JW453" s="170"/>
      <c r="JX453"/>
      <c r="JY453" s="170"/>
      <c r="JZ453" s="170"/>
      <c r="KA453" s="170"/>
      <c r="KB453" s="170"/>
      <c r="KC453" s="170"/>
      <c r="KD453" s="170"/>
      <c r="KE453"/>
    </row>
    <row r="454" spans="1:291" s="4" customFormat="1" x14ac:dyDescent="0.25">
      <c r="A454" s="311"/>
      <c r="B454" s="35" t="s">
        <v>1591</v>
      </c>
      <c r="C454" s="17" t="s">
        <v>603</v>
      </c>
      <c r="D454" s="26"/>
      <c r="E454" s="88">
        <v>36496</v>
      </c>
      <c r="F454" s="27">
        <v>43172</v>
      </c>
      <c r="G454" s="94">
        <f>DATEDIF(E454, F454, "m")</f>
        <v>219</v>
      </c>
      <c r="H454" s="16">
        <v>0</v>
      </c>
      <c r="I454" s="377"/>
      <c r="J454" s="348" t="s">
        <v>153</v>
      </c>
      <c r="K454" s="100"/>
      <c r="L454" s="85"/>
      <c r="N454" s="19"/>
      <c r="O454" s="22"/>
      <c r="P454" s="16"/>
      <c r="Q454" s="11"/>
      <c r="R454" s="11"/>
      <c r="S454" s="11"/>
      <c r="T454" s="5"/>
      <c r="FJ454" s="5"/>
      <c r="GZ454" s="5"/>
      <c r="HO454" s="5" t="s">
        <v>604</v>
      </c>
      <c r="HP454" s="10">
        <v>50</v>
      </c>
      <c r="HQ454" s="27">
        <v>36496</v>
      </c>
      <c r="HR454" s="27"/>
      <c r="HS454" s="27">
        <v>43172</v>
      </c>
      <c r="HT454" s="10">
        <v>232</v>
      </c>
      <c r="HU454" s="10">
        <v>0</v>
      </c>
      <c r="HV454" s="28">
        <v>1</v>
      </c>
      <c r="HW454" s="28">
        <v>1</v>
      </c>
      <c r="HX454" s="28">
        <v>0</v>
      </c>
      <c r="HY454" s="28">
        <v>0</v>
      </c>
      <c r="HZ454" s="28">
        <v>0</v>
      </c>
      <c r="IA454" s="28">
        <v>0</v>
      </c>
      <c r="IB454" s="28">
        <v>0</v>
      </c>
      <c r="IC454" s="28">
        <v>0</v>
      </c>
      <c r="ID454" s="28">
        <v>0</v>
      </c>
      <c r="IE454" s="25" t="s">
        <v>62</v>
      </c>
      <c r="IF454" s="28">
        <v>1</v>
      </c>
      <c r="IG454" s="29" t="s">
        <v>174</v>
      </c>
      <c r="IH454" s="25"/>
      <c r="II454" s="28"/>
      <c r="IJ454" s="25"/>
      <c r="IK454" s="25"/>
      <c r="IL454" s="25"/>
      <c r="IM454" s="25"/>
      <c r="IN454" s="28">
        <v>0</v>
      </c>
      <c r="IO454" s="25"/>
      <c r="IP454" s="294" t="s">
        <v>1591</v>
      </c>
      <c r="IQ454" s="289" t="s">
        <v>604</v>
      </c>
      <c r="IR454" s="289" t="s">
        <v>1278</v>
      </c>
      <c r="IS454" s="170" t="s">
        <v>55</v>
      </c>
      <c r="IT454" s="170">
        <v>1</v>
      </c>
      <c r="IU454" s="170"/>
      <c r="IV454" s="274">
        <v>36496</v>
      </c>
      <c r="IW454" s="170">
        <v>1949</v>
      </c>
      <c r="IX454" s="170">
        <v>1999</v>
      </c>
      <c r="IY454" s="285">
        <v>43511</v>
      </c>
      <c r="IZ454" s="281"/>
      <c r="JA454" s="170">
        <f>+IX454-IW454</f>
        <v>50</v>
      </c>
      <c r="JB454" s="170"/>
      <c r="JC454" s="170" t="s">
        <v>31</v>
      </c>
      <c r="JD454" s="170">
        <v>1</v>
      </c>
      <c r="JE454" s="170"/>
      <c r="JF454" t="s">
        <v>323</v>
      </c>
      <c r="JG454" s="170"/>
      <c r="JH454" s="170"/>
      <c r="JI454" s="170">
        <v>1</v>
      </c>
      <c r="JJ454" s="170"/>
      <c r="JK454"/>
      <c r="JL454"/>
      <c r="JM454" s="279"/>
      <c r="JN454" t="s">
        <v>1409</v>
      </c>
      <c r="JO454" t="s">
        <v>1411</v>
      </c>
      <c r="JP454" t="s">
        <v>1478</v>
      </c>
      <c r="JQ454" t="s">
        <v>1592</v>
      </c>
      <c r="JR454" s="170">
        <v>0</v>
      </c>
      <c r="JS454" s="170">
        <v>4</v>
      </c>
      <c r="JT454" s="170">
        <v>2</v>
      </c>
      <c r="JU454" s="282">
        <v>3</v>
      </c>
      <c r="JV454" s="170">
        <v>1</v>
      </c>
      <c r="JW454" s="170">
        <v>1</v>
      </c>
      <c r="JX454" t="s">
        <v>1552</v>
      </c>
      <c r="JY454" s="170">
        <v>0</v>
      </c>
      <c r="JZ454" s="170">
        <v>0</v>
      </c>
      <c r="KA454" s="170">
        <v>1</v>
      </c>
      <c r="KB454" s="170">
        <v>0</v>
      </c>
      <c r="KC454" s="170">
        <v>0</v>
      </c>
      <c r="KD454" s="274">
        <v>43511</v>
      </c>
      <c r="KE454" t="s">
        <v>1593</v>
      </c>
    </row>
    <row r="455" spans="1:291" s="4" customFormat="1" x14ac:dyDescent="0.25">
      <c r="A455" s="311"/>
      <c r="B455" s="35" t="s">
        <v>1591</v>
      </c>
      <c r="C455" s="17" t="s">
        <v>603</v>
      </c>
      <c r="D455" s="26"/>
      <c r="E455" s="88">
        <v>36496</v>
      </c>
      <c r="F455" s="27">
        <v>43483</v>
      </c>
      <c r="G455" s="94">
        <f>DATEDIF(E455, F455, "m")</f>
        <v>229</v>
      </c>
      <c r="H455" s="16">
        <v>0</v>
      </c>
      <c r="I455" s="377"/>
      <c r="J455" s="348" t="s">
        <v>153</v>
      </c>
      <c r="K455" s="100"/>
      <c r="L455" s="85"/>
      <c r="N455" s="19"/>
      <c r="O455" s="22"/>
      <c r="P455" s="16"/>
      <c r="Q455" s="11"/>
      <c r="R455" s="11"/>
      <c r="S455" s="11"/>
      <c r="T455" s="5"/>
      <c r="FJ455" s="5"/>
      <c r="GZ455" s="5"/>
      <c r="HO455" s="5" t="s">
        <v>604</v>
      </c>
      <c r="HP455" s="121">
        <v>50</v>
      </c>
      <c r="HQ455" s="27">
        <v>36496</v>
      </c>
      <c r="HR455" s="27"/>
      <c r="HS455" s="27">
        <v>43483</v>
      </c>
      <c r="HT455" s="121">
        <v>239</v>
      </c>
      <c r="HU455" s="121">
        <v>0</v>
      </c>
      <c r="HV455" s="28">
        <v>1</v>
      </c>
      <c r="HW455" s="28">
        <v>1</v>
      </c>
      <c r="HX455" s="28">
        <v>0</v>
      </c>
      <c r="HY455" s="28">
        <v>0</v>
      </c>
      <c r="HZ455" s="28">
        <v>0</v>
      </c>
      <c r="IA455" s="28">
        <v>0</v>
      </c>
      <c r="IB455" s="28">
        <v>0</v>
      </c>
      <c r="IC455" s="28">
        <v>0</v>
      </c>
      <c r="ID455" s="28">
        <v>0</v>
      </c>
      <c r="IE455" s="25" t="s">
        <v>62</v>
      </c>
      <c r="IF455" s="28">
        <v>1</v>
      </c>
      <c r="IG455" s="29" t="s">
        <v>174</v>
      </c>
      <c r="IH455" s="25"/>
      <c r="II455" s="28"/>
      <c r="IJ455" s="25"/>
      <c r="IK455" s="25"/>
      <c r="IL455" s="25"/>
      <c r="IM455" s="25"/>
      <c r="IN455" s="28">
        <v>0</v>
      </c>
      <c r="IO455" s="25"/>
      <c r="IP455" s="294"/>
      <c r="IQ455" s="24"/>
      <c r="IR455" s="24"/>
      <c r="IS455" s="287"/>
      <c r="IT455" s="287"/>
      <c r="IU455" s="287"/>
      <c r="IV455" s="288"/>
      <c r="IW455" s="287"/>
      <c r="IX455" s="287"/>
      <c r="IY455" s="292"/>
      <c r="IZ455" s="292"/>
      <c r="JA455" s="287"/>
      <c r="JB455" s="287"/>
      <c r="JC455" s="287"/>
      <c r="JD455" s="287"/>
      <c r="JE455" s="287"/>
      <c r="JF455" s="153"/>
      <c r="JG455" s="287"/>
      <c r="JH455" s="287"/>
      <c r="JI455" s="287"/>
      <c r="JJ455" s="287"/>
      <c r="JK455" s="153"/>
      <c r="JL455" s="153"/>
      <c r="JM455" s="293"/>
      <c r="JN455" s="153"/>
      <c r="JO455" s="153"/>
      <c r="JP455" s="153"/>
      <c r="JQ455" s="153"/>
      <c r="JR455" s="287"/>
      <c r="JS455" s="287"/>
      <c r="JT455" s="287"/>
      <c r="JU455" s="282"/>
      <c r="JV455" s="287"/>
      <c r="JW455" s="287"/>
      <c r="JX455" s="153"/>
      <c r="JY455" s="287"/>
      <c r="JZ455" s="287"/>
      <c r="KA455" s="287"/>
      <c r="KB455" s="287"/>
      <c r="KC455" s="287"/>
      <c r="KD455" s="288"/>
      <c r="KE455" s="153"/>
    </row>
    <row r="456" spans="1:291" s="4" customFormat="1" x14ac:dyDescent="0.25">
      <c r="A456" s="311"/>
      <c r="B456" s="15"/>
      <c r="C456" s="17"/>
      <c r="D456" s="26"/>
      <c r="E456" s="90"/>
      <c r="F456" s="27"/>
      <c r="G456" s="94"/>
      <c r="H456" s="16"/>
      <c r="I456" s="377"/>
      <c r="J456" s="20"/>
      <c r="K456" s="100"/>
      <c r="L456" s="85"/>
      <c r="N456" s="19"/>
      <c r="O456" s="22"/>
      <c r="P456" s="16"/>
      <c r="Q456" s="11"/>
      <c r="R456" s="11"/>
      <c r="S456" s="11"/>
      <c r="T456" s="5"/>
      <c r="FJ456" s="5"/>
      <c r="GZ456" s="5"/>
      <c r="HO456" s="5"/>
      <c r="HP456" s="121"/>
      <c r="HQ456" s="27"/>
      <c r="HR456" s="27"/>
      <c r="HS456" s="27"/>
      <c r="HT456" s="121"/>
      <c r="HU456" s="121"/>
      <c r="HV456" s="28"/>
      <c r="HW456" s="28"/>
      <c r="HX456" s="28"/>
      <c r="HY456" s="28"/>
      <c r="HZ456" s="28"/>
      <c r="IA456" s="28"/>
      <c r="IB456" s="28"/>
      <c r="IC456" s="28"/>
      <c r="ID456" s="28"/>
      <c r="IE456" s="25"/>
      <c r="IF456" s="28"/>
      <c r="IG456" s="29"/>
      <c r="IH456" s="25"/>
      <c r="II456" s="28"/>
      <c r="IJ456" s="25"/>
      <c r="IK456" s="25"/>
      <c r="IL456" s="25"/>
      <c r="IM456" s="25"/>
      <c r="IN456" s="28"/>
      <c r="IO456" s="25"/>
      <c r="IP456" s="294"/>
      <c r="IQ456" s="24"/>
      <c r="IR456" s="24"/>
      <c r="IS456" s="170"/>
      <c r="IT456" s="170"/>
      <c r="IU456" s="170"/>
      <c r="IV456" s="274"/>
      <c r="IW456" s="170"/>
      <c r="IX456" s="170"/>
      <c r="IY456"/>
      <c r="IZ456"/>
      <c r="JA456" s="170"/>
      <c r="JB456" s="170"/>
      <c r="JC456" s="170"/>
      <c r="JD456" s="170"/>
      <c r="JE456" s="170"/>
      <c r="JF456"/>
      <c r="JG456" s="170"/>
      <c r="JH456" s="170"/>
      <c r="JI456" s="170"/>
      <c r="JJ456" s="170"/>
      <c r="JK456"/>
      <c r="JL456"/>
      <c r="JM456" s="279"/>
      <c r="JN456"/>
      <c r="JO456"/>
      <c r="JP456"/>
      <c r="JQ456"/>
      <c r="JR456" s="170"/>
      <c r="JS456" s="170"/>
      <c r="JT456" s="170"/>
      <c r="JU456" s="280"/>
      <c r="JV456" s="170"/>
      <c r="JW456" s="170"/>
      <c r="JX456"/>
      <c r="JY456" s="170"/>
      <c r="JZ456" s="170"/>
      <c r="KA456" s="170"/>
      <c r="KB456" s="170"/>
      <c r="KC456" s="170"/>
      <c r="KD456" s="170"/>
      <c r="KE456"/>
    </row>
    <row r="457" spans="1:291" s="4" customFormat="1" ht="15" customHeight="1" x14ac:dyDescent="0.25">
      <c r="A457" s="311"/>
      <c r="B457" s="15" t="s">
        <v>1535</v>
      </c>
      <c r="C457" s="17" t="s">
        <v>605</v>
      </c>
      <c r="D457" s="26">
        <v>6811171114</v>
      </c>
      <c r="E457" s="89" t="s">
        <v>316</v>
      </c>
      <c r="F457" s="27"/>
      <c r="G457" s="94"/>
      <c r="H457" s="16"/>
      <c r="I457" s="377" t="s">
        <v>1023</v>
      </c>
      <c r="J457" s="20">
        <v>42697</v>
      </c>
      <c r="K457" s="100"/>
      <c r="L457" s="121">
        <v>1</v>
      </c>
      <c r="M457" s="4" t="s">
        <v>606</v>
      </c>
      <c r="N457" s="19">
        <v>417</v>
      </c>
      <c r="O457" s="22"/>
      <c r="P457" s="16">
        <v>3</v>
      </c>
      <c r="Q457" s="121">
        <v>4</v>
      </c>
      <c r="R457" s="11"/>
      <c r="S457" s="121"/>
      <c r="T457" s="5"/>
      <c r="FJ457" s="5"/>
      <c r="GZ457" s="5"/>
      <c r="HO457" s="5"/>
      <c r="HP457" s="121"/>
      <c r="HQ457" s="27"/>
      <c r="HR457" s="27"/>
      <c r="HS457" s="27"/>
      <c r="HT457" s="121"/>
      <c r="HU457" s="121"/>
      <c r="HV457" s="28"/>
      <c r="HW457" s="28"/>
      <c r="HX457" s="28"/>
      <c r="HY457" s="28"/>
      <c r="HZ457" s="28"/>
      <c r="IA457" s="28"/>
      <c r="IB457" s="28"/>
      <c r="IC457" s="28"/>
      <c r="ID457" s="28"/>
      <c r="IE457" s="25"/>
      <c r="IF457" s="28"/>
      <c r="IG457" s="29"/>
      <c r="IH457" s="25"/>
      <c r="II457" s="28"/>
      <c r="IJ457" s="25"/>
      <c r="IK457" s="25"/>
      <c r="IL457" s="25"/>
      <c r="IM457" s="25"/>
      <c r="IN457" s="28"/>
      <c r="IO457" s="25"/>
      <c r="IP457" s="294" t="s">
        <v>1535</v>
      </c>
      <c r="IQ457" s="24" t="s">
        <v>1089</v>
      </c>
      <c r="IR457" s="24" t="s">
        <v>1090</v>
      </c>
      <c r="IS457" s="170" t="s">
        <v>55</v>
      </c>
      <c r="IT457" s="170">
        <v>1</v>
      </c>
      <c r="IU457" s="170"/>
      <c r="IV457" s="274">
        <v>42896</v>
      </c>
      <c r="IW457" s="170">
        <v>1968</v>
      </c>
      <c r="IX457" s="170">
        <v>2017</v>
      </c>
      <c r="IY457"/>
      <c r="IZ457"/>
      <c r="JA457" s="170">
        <f t="shared" ref="JA457" si="41">+IX457-IW457</f>
        <v>49</v>
      </c>
      <c r="JB457" s="170"/>
      <c r="JC457" s="170" t="s">
        <v>1407</v>
      </c>
      <c r="JD457" s="170"/>
      <c r="JE457" s="170">
        <v>1</v>
      </c>
      <c r="JF457" t="s">
        <v>323</v>
      </c>
      <c r="JG457" s="170"/>
      <c r="JH457" s="170"/>
      <c r="JI457" s="170">
        <v>1</v>
      </c>
      <c r="JJ457" s="170"/>
      <c r="JK457"/>
      <c r="JL457" t="s">
        <v>1536</v>
      </c>
      <c r="JM457" s="279">
        <v>44409</v>
      </c>
      <c r="JN457" t="s">
        <v>1411</v>
      </c>
      <c r="JO457" t="s">
        <v>1411</v>
      </c>
      <c r="JP457" t="s">
        <v>1419</v>
      </c>
      <c r="JQ457" t="s">
        <v>1420</v>
      </c>
      <c r="JR457" s="170">
        <v>0</v>
      </c>
      <c r="JS457" s="170">
        <v>0</v>
      </c>
      <c r="JT457" s="170">
        <v>4</v>
      </c>
      <c r="JU457" s="170">
        <v>4</v>
      </c>
      <c r="JV457" s="170">
        <v>0</v>
      </c>
      <c r="JW457" s="170">
        <v>0</v>
      </c>
      <c r="JX457"/>
      <c r="JY457" s="170">
        <v>1</v>
      </c>
      <c r="JZ457" s="170">
        <v>1</v>
      </c>
      <c r="KA457" s="170">
        <v>0</v>
      </c>
      <c r="KB457" s="170">
        <v>1</v>
      </c>
      <c r="KC457" s="170">
        <v>1</v>
      </c>
      <c r="KD457" s="170"/>
      <c r="KE457"/>
    </row>
    <row r="458" spans="1:291" s="4" customFormat="1" ht="15" customHeight="1" x14ac:dyDescent="0.25">
      <c r="A458" s="311"/>
      <c r="B458" s="15" t="s">
        <v>1535</v>
      </c>
      <c r="C458" s="17" t="s">
        <v>605</v>
      </c>
      <c r="D458" s="26">
        <v>6811171114</v>
      </c>
      <c r="E458" s="88">
        <v>42896</v>
      </c>
      <c r="F458" s="27">
        <v>43003</v>
      </c>
      <c r="G458" s="94">
        <f>DATEDIF(E458, F458, "m")</f>
        <v>3</v>
      </c>
      <c r="H458" s="16">
        <v>1</v>
      </c>
      <c r="I458" s="377">
        <v>0</v>
      </c>
      <c r="J458" s="20">
        <v>43003</v>
      </c>
      <c r="K458" s="100">
        <f>DATEDIF(E458, J458, "m")</f>
        <v>3</v>
      </c>
      <c r="L458" s="121">
        <v>2</v>
      </c>
      <c r="M458" s="4" t="s">
        <v>607</v>
      </c>
      <c r="N458" s="19"/>
      <c r="O458" s="22"/>
      <c r="P458" s="16">
        <v>3</v>
      </c>
      <c r="Q458" s="11">
        <v>2</v>
      </c>
      <c r="R458" s="11"/>
      <c r="S458" s="11">
        <v>10</v>
      </c>
      <c r="T458" s="5"/>
      <c r="FJ458" s="5"/>
      <c r="GZ458" s="5"/>
      <c r="HO458" s="5" t="s">
        <v>608</v>
      </c>
      <c r="HP458" s="121">
        <v>49</v>
      </c>
      <c r="HQ458" s="27">
        <v>42896</v>
      </c>
      <c r="HR458" s="27"/>
      <c r="HS458" s="27">
        <v>43003</v>
      </c>
      <c r="HT458" s="121">
        <v>3</v>
      </c>
      <c r="HU458" s="121">
        <v>1</v>
      </c>
      <c r="HV458" s="28">
        <v>0</v>
      </c>
      <c r="HW458" s="28">
        <v>0</v>
      </c>
      <c r="HX458" s="28">
        <v>0</v>
      </c>
      <c r="HY458" s="28">
        <v>1</v>
      </c>
      <c r="HZ458" s="28">
        <v>0</v>
      </c>
      <c r="IA458" s="28">
        <v>1</v>
      </c>
      <c r="IB458" s="28"/>
      <c r="IC458" s="28">
        <v>0</v>
      </c>
      <c r="ID458" s="28">
        <v>0</v>
      </c>
      <c r="IE458" s="25" t="s">
        <v>69</v>
      </c>
      <c r="IF458" s="28">
        <v>0</v>
      </c>
      <c r="IG458" s="29"/>
      <c r="IH458" s="25"/>
      <c r="II458" s="28">
        <v>0</v>
      </c>
      <c r="IJ458" s="25" t="s">
        <v>63</v>
      </c>
      <c r="IK458" s="25"/>
      <c r="IL458" s="25"/>
      <c r="IM458" s="25"/>
      <c r="IN458" s="28">
        <v>0</v>
      </c>
      <c r="IO458" s="25"/>
      <c r="IP458" s="294"/>
      <c r="IQ458" s="24"/>
      <c r="IR458" s="24"/>
      <c r="IS458" s="170"/>
      <c r="IT458" s="170"/>
      <c r="IU458" s="170"/>
      <c r="IV458" s="274"/>
      <c r="IW458" s="170"/>
      <c r="IX458" s="170"/>
      <c r="IY458"/>
      <c r="IZ458"/>
      <c r="JA458" s="170"/>
      <c r="JB458" s="170"/>
      <c r="JC458" s="170"/>
      <c r="JD458" s="170"/>
      <c r="JE458" s="170"/>
      <c r="JF458"/>
      <c r="JG458" s="170"/>
      <c r="JH458" s="170"/>
      <c r="JI458" s="170"/>
      <c r="JJ458" s="170"/>
      <c r="JK458"/>
      <c r="JL458"/>
      <c r="JM458" s="279"/>
      <c r="JN458"/>
      <c r="JO458"/>
      <c r="JP458"/>
      <c r="JQ458"/>
      <c r="JR458" s="170"/>
      <c r="JS458" s="170"/>
      <c r="JT458" s="170"/>
      <c r="JU458" s="170"/>
      <c r="JV458" s="170"/>
      <c r="JW458" s="170"/>
      <c r="JX458"/>
      <c r="JY458" s="170"/>
      <c r="JZ458" s="170"/>
      <c r="KA458" s="170"/>
      <c r="KB458" s="170"/>
      <c r="KC458" s="170"/>
      <c r="KD458" s="170"/>
      <c r="KE458"/>
    </row>
    <row r="459" spans="1:291" s="50" customFormat="1" x14ac:dyDescent="0.25">
      <c r="A459" s="311"/>
      <c r="B459" s="15" t="s">
        <v>1535</v>
      </c>
      <c r="C459" s="17" t="s">
        <v>605</v>
      </c>
      <c r="D459" s="26">
        <v>6811171114</v>
      </c>
      <c r="E459" s="88">
        <v>42896</v>
      </c>
      <c r="F459" s="27"/>
      <c r="G459" s="94"/>
      <c r="H459" s="16"/>
      <c r="I459" s="377">
        <v>0</v>
      </c>
      <c r="J459" s="20">
        <v>42835</v>
      </c>
      <c r="K459" s="100"/>
      <c r="L459" s="121">
        <v>3</v>
      </c>
      <c r="M459" s="43" t="s">
        <v>609</v>
      </c>
      <c r="N459" s="47"/>
      <c r="O459" s="49"/>
      <c r="P459" s="16"/>
      <c r="Q459" s="48"/>
      <c r="R459" s="48"/>
      <c r="S459" s="48"/>
      <c r="T459" s="5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/>
      <c r="DR459" s="4"/>
      <c r="DS459" s="4"/>
      <c r="DT459" s="4"/>
      <c r="DU459" s="4"/>
      <c r="DV459" s="4"/>
      <c r="DW459" s="4"/>
      <c r="DX459" s="4"/>
      <c r="DY459" s="4"/>
      <c r="DZ459" s="4"/>
      <c r="EA459" s="4"/>
      <c r="EB459" s="4"/>
      <c r="EC459" s="4"/>
      <c r="ED459" s="4"/>
      <c r="EE459" s="4"/>
      <c r="EF459" s="4"/>
      <c r="EG459" s="4"/>
      <c r="EH459" s="4"/>
      <c r="EI459" s="4"/>
      <c r="EJ459" s="4"/>
      <c r="EK459" s="4"/>
      <c r="EL459" s="4"/>
      <c r="EM459" s="4"/>
      <c r="EN459" s="4"/>
      <c r="EO459" s="4"/>
      <c r="EP459" s="4"/>
      <c r="EQ459" s="4"/>
      <c r="ER459" s="4"/>
      <c r="ES459" s="4"/>
      <c r="ET459" s="4"/>
      <c r="EU459" s="4"/>
      <c r="EV459" s="4"/>
      <c r="EW459" s="4"/>
      <c r="EX459" s="4"/>
      <c r="EY459" s="4"/>
      <c r="EZ459" s="4"/>
      <c r="FA459" s="4"/>
      <c r="FB459" s="4"/>
      <c r="FC459" s="4"/>
      <c r="FD459" s="4"/>
      <c r="FE459" s="4"/>
      <c r="FF459" s="4"/>
      <c r="FG459" s="4"/>
      <c r="FH459" s="4"/>
      <c r="FI459" s="4"/>
      <c r="FJ459" s="5"/>
      <c r="FK459" s="4"/>
      <c r="FL459" s="4"/>
      <c r="FM459" s="4"/>
      <c r="FN459" s="4"/>
      <c r="FO459" s="4"/>
      <c r="FP459" s="4"/>
      <c r="FQ459" s="4"/>
      <c r="FR459" s="4"/>
      <c r="FS459" s="4"/>
      <c r="FT459" s="4"/>
      <c r="FU459" s="4"/>
      <c r="FV459" s="4"/>
      <c r="FW459" s="4"/>
      <c r="FX459" s="4"/>
      <c r="FY459" s="4"/>
      <c r="FZ459" s="4"/>
      <c r="GA459" s="4"/>
      <c r="GB459" s="4"/>
      <c r="GC459" s="4"/>
      <c r="GD459" s="4"/>
      <c r="GE459" s="4"/>
      <c r="GF459" s="4"/>
      <c r="GG459" s="4"/>
      <c r="GH459" s="4"/>
      <c r="GI459" s="4"/>
      <c r="GJ459" s="4"/>
      <c r="GK459" s="4"/>
      <c r="GL459" s="4"/>
      <c r="GM459" s="4"/>
      <c r="GN459" s="4"/>
      <c r="GO459" s="4"/>
      <c r="GP459" s="4"/>
      <c r="GQ459" s="4"/>
      <c r="GR459" s="4"/>
      <c r="GS459" s="4"/>
      <c r="GT459" s="4"/>
      <c r="GU459" s="4"/>
      <c r="GV459" s="4"/>
      <c r="GW459" s="4"/>
      <c r="GX459" s="4"/>
      <c r="GY459" s="4"/>
      <c r="GZ459" s="295"/>
      <c r="HO459" s="5"/>
      <c r="HP459" s="10"/>
      <c r="HQ459" s="27"/>
      <c r="HR459" s="27"/>
      <c r="HS459" s="27"/>
      <c r="HT459" s="10"/>
      <c r="HU459" s="10"/>
      <c r="HV459" s="28"/>
      <c r="HW459" s="28"/>
      <c r="HX459" s="28"/>
      <c r="HY459" s="28"/>
      <c r="HZ459" s="28"/>
      <c r="IA459" s="28"/>
      <c r="IB459" s="28"/>
      <c r="IC459" s="28"/>
      <c r="ID459" s="28"/>
      <c r="IE459" s="25"/>
      <c r="IF459" s="28"/>
      <c r="IG459" s="29"/>
      <c r="IH459" s="25"/>
      <c r="II459" s="28"/>
      <c r="IJ459" s="25"/>
      <c r="IK459" s="25"/>
      <c r="IL459" s="25"/>
      <c r="IM459" s="25"/>
      <c r="IN459" s="28"/>
      <c r="IO459" s="25"/>
      <c r="IP459" s="294"/>
      <c r="IQ459" s="24"/>
      <c r="IR459" s="24"/>
      <c r="IS459" s="170"/>
      <c r="IT459" s="170"/>
      <c r="IU459" s="170"/>
      <c r="IV459" s="274"/>
      <c r="IW459" s="170"/>
      <c r="IX459" s="170"/>
      <c r="IY459"/>
      <c r="IZ459"/>
      <c r="JA459" s="170"/>
      <c r="JB459" s="170"/>
      <c r="JC459" s="170"/>
      <c r="JD459" s="170"/>
      <c r="JE459" s="170"/>
      <c r="JF459"/>
      <c r="JG459" s="170"/>
      <c r="JH459" s="170"/>
      <c r="JI459" s="170"/>
      <c r="JJ459" s="170"/>
      <c r="JK459"/>
      <c r="JL459"/>
      <c r="JM459" s="279"/>
      <c r="JN459"/>
      <c r="JO459"/>
      <c r="JP459"/>
      <c r="JQ459"/>
      <c r="JR459" s="170"/>
      <c r="JS459" s="170"/>
      <c r="JT459" s="170"/>
      <c r="JU459" s="170"/>
      <c r="JV459" s="170"/>
      <c r="JW459" s="170"/>
      <c r="JX459"/>
      <c r="JY459" s="170"/>
      <c r="JZ459" s="170"/>
      <c r="KA459" s="170"/>
      <c r="KB459" s="170"/>
      <c r="KC459" s="170"/>
      <c r="KD459" s="170"/>
      <c r="KE459"/>
    </row>
    <row r="460" spans="1:291" s="4" customFormat="1" x14ac:dyDescent="0.25">
      <c r="A460" s="311"/>
      <c r="B460" s="15" t="s">
        <v>1535</v>
      </c>
      <c r="C460" s="17" t="s">
        <v>605</v>
      </c>
      <c r="D460" s="26">
        <v>6811171114</v>
      </c>
      <c r="E460" s="88">
        <v>42896</v>
      </c>
      <c r="F460" s="27">
        <v>43104</v>
      </c>
      <c r="G460" s="94">
        <f>DATEDIF(E460, F460, "m")</f>
        <v>6</v>
      </c>
      <c r="H460" s="16">
        <v>1</v>
      </c>
      <c r="I460" s="377">
        <v>0</v>
      </c>
      <c r="J460" s="20">
        <v>43104</v>
      </c>
      <c r="K460" s="100">
        <f>DATEDIF(E460, J460, "m")</f>
        <v>6</v>
      </c>
      <c r="L460" s="121">
        <v>4</v>
      </c>
      <c r="M460" s="4" t="s">
        <v>610</v>
      </c>
      <c r="N460" s="19"/>
      <c r="O460" s="22"/>
      <c r="P460" s="16">
        <v>3</v>
      </c>
      <c r="Q460" s="11">
        <v>2</v>
      </c>
      <c r="R460" s="11"/>
      <c r="S460" s="11">
        <v>10</v>
      </c>
      <c r="T460" s="5"/>
      <c r="FJ460" s="5"/>
      <c r="GZ460" s="5"/>
      <c r="HO460" s="5" t="s">
        <v>608</v>
      </c>
      <c r="HP460" s="121">
        <v>49</v>
      </c>
      <c r="HQ460" s="27">
        <v>42896</v>
      </c>
      <c r="HR460" s="27"/>
      <c r="HS460" s="27">
        <v>43104</v>
      </c>
      <c r="HT460" s="121">
        <v>6</v>
      </c>
      <c r="HU460" s="121">
        <v>1</v>
      </c>
      <c r="HV460" s="28">
        <v>0</v>
      </c>
      <c r="HW460" s="28">
        <v>0</v>
      </c>
      <c r="HX460" s="28">
        <v>0</v>
      </c>
      <c r="HY460" s="28">
        <v>1</v>
      </c>
      <c r="HZ460" s="28">
        <v>0</v>
      </c>
      <c r="IA460" s="28">
        <v>0</v>
      </c>
      <c r="IB460" s="28"/>
      <c r="IC460" s="28">
        <v>0</v>
      </c>
      <c r="ID460" s="28">
        <v>0</v>
      </c>
      <c r="IE460" s="25" t="s">
        <v>69</v>
      </c>
      <c r="IF460" s="28">
        <v>0</v>
      </c>
      <c r="IG460" s="29"/>
      <c r="IH460" s="25"/>
      <c r="II460" s="28">
        <v>0</v>
      </c>
      <c r="IJ460" s="25" t="s">
        <v>63</v>
      </c>
      <c r="IK460" s="25"/>
      <c r="IL460" s="25"/>
      <c r="IM460" s="25"/>
      <c r="IN460" s="28">
        <v>0</v>
      </c>
      <c r="IO460" s="25"/>
      <c r="IP460" s="294"/>
      <c r="IQ460" s="24"/>
      <c r="IR460" s="24"/>
      <c r="IS460" s="170"/>
      <c r="IT460" s="170"/>
      <c r="IU460" s="170"/>
      <c r="IV460" s="274"/>
      <c r="IW460" s="170"/>
      <c r="IX460" s="170"/>
      <c r="IY460"/>
      <c r="IZ460"/>
      <c r="JA460" s="170"/>
      <c r="JB460" s="170"/>
      <c r="JC460" s="170"/>
      <c r="JD460" s="170"/>
      <c r="JE460" s="170"/>
      <c r="JF460"/>
      <c r="JG460" s="170"/>
      <c r="JH460" s="170"/>
      <c r="JI460" s="170"/>
      <c r="JJ460" s="170"/>
      <c r="JK460"/>
      <c r="JL460"/>
      <c r="JM460" s="279"/>
      <c r="JN460"/>
      <c r="JO460"/>
      <c r="JP460"/>
      <c r="JQ460"/>
      <c r="JR460" s="170"/>
      <c r="JS460" s="170"/>
      <c r="JT460" s="170"/>
      <c r="JU460" s="170"/>
      <c r="JV460" s="170"/>
      <c r="JW460" s="170"/>
      <c r="JX460"/>
      <c r="JY460" s="170"/>
      <c r="JZ460" s="170"/>
      <c r="KA460" s="170"/>
      <c r="KB460" s="170"/>
      <c r="KC460" s="170"/>
      <c r="KD460" s="170"/>
      <c r="KE460"/>
    </row>
    <row r="461" spans="1:291" s="4" customFormat="1" x14ac:dyDescent="0.25">
      <c r="A461" s="311"/>
      <c r="B461" s="15" t="s">
        <v>1535</v>
      </c>
      <c r="C461" s="17" t="s">
        <v>605</v>
      </c>
      <c r="D461" s="26">
        <v>6811171114</v>
      </c>
      <c r="E461" s="88">
        <v>42896</v>
      </c>
      <c r="F461" s="27">
        <v>43258</v>
      </c>
      <c r="G461" s="94">
        <f>DATEDIF(E461, F461, "m")</f>
        <v>11</v>
      </c>
      <c r="H461" s="16">
        <v>1</v>
      </c>
      <c r="I461" s="377">
        <v>0</v>
      </c>
      <c r="J461" s="20">
        <v>43258</v>
      </c>
      <c r="K461" s="100">
        <f>DATEDIF(E461, J461, "m")</f>
        <v>11</v>
      </c>
      <c r="L461" s="121">
        <v>5</v>
      </c>
      <c r="M461" s="4" t="s">
        <v>611</v>
      </c>
      <c r="N461" s="19"/>
      <c r="O461" s="22"/>
      <c r="P461" s="16">
        <v>3</v>
      </c>
      <c r="Q461" s="11">
        <v>4</v>
      </c>
      <c r="R461" s="11"/>
      <c r="S461" s="11">
        <v>10</v>
      </c>
      <c r="T461" s="5"/>
      <c r="FJ461" s="5"/>
      <c r="GZ461" s="371" t="s">
        <v>611</v>
      </c>
      <c r="HA461" s="369" t="s">
        <v>1755</v>
      </c>
      <c r="HB461" s="358">
        <v>0</v>
      </c>
      <c r="HC461" s="356">
        <v>1.81</v>
      </c>
      <c r="HD461" s="356">
        <v>62.6</v>
      </c>
      <c r="HE461" s="356">
        <v>4.45</v>
      </c>
      <c r="HF461" s="356">
        <v>9.2099999999999991</v>
      </c>
      <c r="HG461" s="356">
        <v>335.11</v>
      </c>
      <c r="HH461" s="358">
        <v>0.24000000000000002</v>
      </c>
      <c r="HI461" s="356">
        <v>8.73</v>
      </c>
      <c r="HJ461" s="356">
        <v>20.66</v>
      </c>
      <c r="HK461" s="356">
        <v>15.87</v>
      </c>
      <c r="HL461" s="356">
        <v>2.52</v>
      </c>
      <c r="HM461" s="356">
        <v>9.4</v>
      </c>
      <c r="HN461" s="357">
        <v>20.9</v>
      </c>
      <c r="HO461" s="5" t="s">
        <v>608</v>
      </c>
      <c r="HP461" s="121">
        <v>49</v>
      </c>
      <c r="HQ461" s="27">
        <v>42896</v>
      </c>
      <c r="HR461" s="27"/>
      <c r="HS461" s="27">
        <v>43258</v>
      </c>
      <c r="HT461" s="121">
        <v>12</v>
      </c>
      <c r="HU461" s="121">
        <v>1</v>
      </c>
      <c r="HV461" s="28">
        <v>0</v>
      </c>
      <c r="HW461" s="28">
        <v>0</v>
      </c>
      <c r="HX461" s="28">
        <v>0</v>
      </c>
      <c r="HY461" s="28">
        <v>1</v>
      </c>
      <c r="HZ461" s="28">
        <v>0</v>
      </c>
      <c r="IA461" s="28">
        <v>0</v>
      </c>
      <c r="IB461" s="28">
        <v>0</v>
      </c>
      <c r="IC461" s="28">
        <v>0</v>
      </c>
      <c r="ID461" s="28">
        <v>0</v>
      </c>
      <c r="IE461" s="25" t="s">
        <v>69</v>
      </c>
      <c r="IF461" s="28">
        <v>0</v>
      </c>
      <c r="IG461" s="29"/>
      <c r="IH461" s="25"/>
      <c r="II461" s="28">
        <v>0</v>
      </c>
      <c r="IJ461" s="25" t="s">
        <v>63</v>
      </c>
      <c r="IK461" s="25"/>
      <c r="IL461" s="25"/>
      <c r="IM461" s="25"/>
      <c r="IN461" s="28">
        <v>0</v>
      </c>
      <c r="IO461" s="25"/>
      <c r="IP461" s="294"/>
      <c r="IQ461" s="24"/>
      <c r="IR461" s="24"/>
      <c r="IS461" s="170"/>
      <c r="IT461" s="170"/>
      <c r="IU461" s="170"/>
      <c r="IV461" s="274"/>
      <c r="IW461" s="170"/>
      <c r="IX461" s="170"/>
      <c r="IY461"/>
      <c r="IZ461"/>
      <c r="JA461" s="170"/>
      <c r="JB461" s="170"/>
      <c r="JC461" s="170"/>
      <c r="JD461" s="170"/>
      <c r="JE461" s="170"/>
      <c r="JF461"/>
      <c r="JG461" s="170"/>
      <c r="JH461" s="170"/>
      <c r="JI461" s="170"/>
      <c r="JJ461" s="170"/>
      <c r="JK461"/>
      <c r="JL461"/>
      <c r="JM461" s="279"/>
      <c r="JN461"/>
      <c r="JO461"/>
      <c r="JP461"/>
      <c r="JQ461"/>
      <c r="JR461" s="170"/>
      <c r="JS461" s="170"/>
      <c r="JT461" s="170"/>
      <c r="JU461" s="170"/>
      <c r="JV461" s="170"/>
      <c r="JW461" s="170"/>
      <c r="JX461"/>
      <c r="JY461" s="170"/>
      <c r="JZ461" s="170"/>
      <c r="KA461" s="170"/>
      <c r="KB461" s="170"/>
      <c r="KC461" s="170"/>
      <c r="KD461" s="170"/>
      <c r="KE461"/>
    </row>
    <row r="462" spans="1:291" s="4" customFormat="1" x14ac:dyDescent="0.25">
      <c r="A462" s="311"/>
      <c r="B462" s="15" t="s">
        <v>1535</v>
      </c>
      <c r="C462" s="17" t="s">
        <v>605</v>
      </c>
      <c r="D462" s="26">
        <v>6811171114</v>
      </c>
      <c r="E462" s="88">
        <v>42896</v>
      </c>
      <c r="F462" s="27"/>
      <c r="G462" s="94"/>
      <c r="H462" s="16"/>
      <c r="I462" s="377">
        <v>1</v>
      </c>
      <c r="J462" s="20">
        <v>43861</v>
      </c>
      <c r="K462" s="100">
        <f>DATEDIF(E462, J462, "m")</f>
        <v>31</v>
      </c>
      <c r="L462" s="121">
        <v>6</v>
      </c>
      <c r="M462" s="4" t="s">
        <v>1358</v>
      </c>
      <c r="N462" s="16">
        <v>67.2</v>
      </c>
      <c r="O462" s="22"/>
      <c r="P462" s="16">
        <v>3</v>
      </c>
      <c r="Q462" s="121"/>
      <c r="R462" s="121"/>
      <c r="S462" s="121"/>
      <c r="T462" s="145">
        <v>12265</v>
      </c>
      <c r="U462" s="130" t="s">
        <v>1089</v>
      </c>
      <c r="V462" s="130" t="s">
        <v>1089</v>
      </c>
      <c r="W462" s="130" t="s">
        <v>1090</v>
      </c>
      <c r="X462" s="131">
        <v>6811171114</v>
      </c>
      <c r="Y462" s="129">
        <f ca="1">ROUNDDOWN(YEARFRAC(DATE(IF(VALUE(LEFT(X462,2))&lt;VALUE(RIGHT(YEAR(TODAY()),2)),"20","19")&amp;LEFT(X462,2),IF(VALUE(MID(X462,3,1))&gt;4,MID(X462,3,2)-50,MID(X462,3,2)),MID(X462,5,2)),Z462,1),0)</f>
        <v>51</v>
      </c>
      <c r="Z462" s="132">
        <v>43861</v>
      </c>
      <c r="AA462" s="129">
        <v>1</v>
      </c>
      <c r="AB462" s="133">
        <v>0</v>
      </c>
      <c r="AC462" s="182" t="s">
        <v>53</v>
      </c>
      <c r="AD462" s="183" t="s">
        <v>1022</v>
      </c>
      <c r="AE462" s="184" t="s">
        <v>1293</v>
      </c>
      <c r="AF462" s="189">
        <v>72.099999999999994</v>
      </c>
      <c r="AG462" s="185">
        <v>7.9</v>
      </c>
      <c r="AH462" s="188">
        <v>19.399999999999999</v>
      </c>
      <c r="AI462" s="185">
        <v>0.4</v>
      </c>
      <c r="AJ462" s="185">
        <v>0.2</v>
      </c>
      <c r="AK462" s="185">
        <v>9.51</v>
      </c>
      <c r="AL462" s="155">
        <v>69.8</v>
      </c>
      <c r="AM462" s="137">
        <v>73.599999999999994</v>
      </c>
      <c r="AN462" s="156">
        <v>7.84</v>
      </c>
      <c r="AO462" s="155">
        <v>92.2</v>
      </c>
      <c r="AP462" s="156">
        <v>8.5032537960954446E-2</v>
      </c>
      <c r="AQ462" s="155">
        <v>25.1</v>
      </c>
      <c r="AR462" s="155">
        <v>14.4</v>
      </c>
      <c r="AS462" s="156">
        <v>0.3</v>
      </c>
      <c r="AT462" s="137">
        <v>19.7</v>
      </c>
      <c r="AU462" s="137">
        <v>5.67</v>
      </c>
      <c r="AV462" s="156">
        <v>1.27</v>
      </c>
      <c r="AW462" s="137">
        <v>25.6</v>
      </c>
      <c r="AX462" s="137">
        <v>31.5</v>
      </c>
      <c r="AY462" s="137">
        <v>33.1</v>
      </c>
      <c r="AZ462" s="155">
        <v>9.6999999999999993</v>
      </c>
      <c r="BA462" s="156">
        <v>12.7</v>
      </c>
      <c r="BB462" s="156">
        <v>0.44999999999999996</v>
      </c>
      <c r="BC462" s="155">
        <v>66.400000000000006</v>
      </c>
      <c r="BD462" s="137">
        <v>8.6999999999999994E-2</v>
      </c>
      <c r="BE462" s="156">
        <v>0.99</v>
      </c>
      <c r="BF462" s="137">
        <v>27</v>
      </c>
      <c r="BG462" s="137">
        <v>13</v>
      </c>
      <c r="BH462" s="138">
        <v>2480</v>
      </c>
      <c r="BI462" s="155">
        <v>23.8</v>
      </c>
      <c r="BJ462" s="137">
        <v>8.83</v>
      </c>
      <c r="BK462" s="137">
        <v>12.4</v>
      </c>
      <c r="BL462" s="137">
        <v>25.8</v>
      </c>
      <c r="BM462" s="187">
        <v>0</v>
      </c>
      <c r="BN462" s="137">
        <v>6.6</v>
      </c>
      <c r="BO462" s="156">
        <v>65.099999999999994</v>
      </c>
      <c r="BP462" s="155">
        <v>17.5</v>
      </c>
      <c r="BQ462" s="155">
        <v>16.7</v>
      </c>
      <c r="BR462" s="160">
        <v>6455</v>
      </c>
      <c r="BS462" s="158">
        <v>1155</v>
      </c>
      <c r="BT462" s="155">
        <v>83.7</v>
      </c>
      <c r="BU462" s="137">
        <v>6.99</v>
      </c>
      <c r="BV462" s="156">
        <v>21.1</v>
      </c>
      <c r="BW462" s="160">
        <v>5361</v>
      </c>
      <c r="BX462" s="155">
        <v>79.099999999999994</v>
      </c>
      <c r="BY462" s="155">
        <v>77.3</v>
      </c>
      <c r="BZ462" s="138">
        <v>4227</v>
      </c>
      <c r="CA462" s="133">
        <v>9680</v>
      </c>
      <c r="CB462" s="137">
        <v>0.89</v>
      </c>
      <c r="CC462" s="137">
        <v>0.37</v>
      </c>
      <c r="CD462" s="186" t="s">
        <v>1275</v>
      </c>
      <c r="CE462" s="186">
        <f>AL462+BN462+BV462+CC462+CB462</f>
        <v>98.76</v>
      </c>
      <c r="CF462" s="186" t="s">
        <v>1275</v>
      </c>
      <c r="CG462" s="186">
        <f>AM462+BI462+BE462+(DC462*100/AL462)+(CC462*100/AL462)</f>
        <v>98.94014326647563</v>
      </c>
      <c r="CH462" s="137" t="s">
        <v>1023</v>
      </c>
      <c r="CI462" s="137"/>
      <c r="CJ462" s="137"/>
      <c r="CK462" s="138"/>
      <c r="CL462" s="137"/>
      <c r="CM462" s="137"/>
      <c r="CN462" s="186" t="s">
        <v>1275</v>
      </c>
      <c r="CO462" s="137"/>
      <c r="CP462" s="137"/>
      <c r="CQ462" s="137"/>
      <c r="CR462" s="137"/>
      <c r="CS462" s="137"/>
      <c r="CT462" s="137"/>
      <c r="CU462" s="156"/>
      <c r="CV462" s="137">
        <v>6.38</v>
      </c>
      <c r="CW462" s="156">
        <v>1.03</v>
      </c>
      <c r="CX462" s="186" t="s">
        <v>1275</v>
      </c>
      <c r="CY462" s="138"/>
      <c r="CZ462" s="137" t="s">
        <v>1023</v>
      </c>
      <c r="DA462" s="137"/>
      <c r="DB462" s="186" t="s">
        <v>1275</v>
      </c>
      <c r="DC462" s="187">
        <v>1.4E-2</v>
      </c>
      <c r="DD462" s="133">
        <v>32437</v>
      </c>
      <c r="DE462" s="137">
        <v>9.6199999999999992</v>
      </c>
      <c r="DF462" s="156">
        <v>1.44</v>
      </c>
      <c r="DG462" s="137">
        <v>2.13</v>
      </c>
      <c r="DH462" s="137">
        <v>1.7599999999999998</v>
      </c>
      <c r="DI462" s="137"/>
      <c r="DJ462" s="186" t="s">
        <v>1275</v>
      </c>
      <c r="DK462" s="155">
        <v>19</v>
      </c>
      <c r="DL462" s="137">
        <v>24</v>
      </c>
      <c r="DM462" s="137">
        <v>54</v>
      </c>
      <c r="DN462" s="191">
        <v>3</v>
      </c>
      <c r="DO462" s="156">
        <v>6.58</v>
      </c>
      <c r="DP462" s="156"/>
      <c r="DQ462" s="156"/>
      <c r="DR462" s="133"/>
      <c r="DS462" s="186" t="s">
        <v>1275</v>
      </c>
      <c r="DT462" s="160">
        <v>7269</v>
      </c>
      <c r="DU462" s="160"/>
      <c r="DV462" s="160"/>
      <c r="DW462" s="160"/>
      <c r="DX462" s="186" t="s">
        <v>1275</v>
      </c>
      <c r="DY462" s="138">
        <f>AK462*AN462*AM462*AL462/1000</f>
        <v>383.02737715199993</v>
      </c>
      <c r="DZ462" s="138">
        <f>AK462*AM462*AO462*AL462/1000</f>
        <v>4504.4801241599989</v>
      </c>
      <c r="EA462" s="137"/>
      <c r="EB462" s="137"/>
      <c r="EC462" s="137"/>
      <c r="ED462" s="137"/>
      <c r="EE462" s="137"/>
      <c r="EF462" s="186" t="s">
        <v>1275</v>
      </c>
      <c r="EG462" s="137" t="s">
        <v>1023</v>
      </c>
      <c r="EH462" s="137" t="s">
        <v>1023</v>
      </c>
      <c r="EI462" s="137" t="s">
        <v>1023</v>
      </c>
      <c r="EJ462" s="137" t="s">
        <v>1023</v>
      </c>
      <c r="EK462" s="137" t="s">
        <v>1023</v>
      </c>
      <c r="EL462" s="137" t="s">
        <v>1023</v>
      </c>
      <c r="EM462" s="137" t="s">
        <v>1023</v>
      </c>
      <c r="EN462" s="137" t="s">
        <v>1023</v>
      </c>
      <c r="EO462" s="137" t="s">
        <v>1023</v>
      </c>
      <c r="EP462" s="137" t="s">
        <v>1023</v>
      </c>
      <c r="EQ462" s="137" t="s">
        <v>1023</v>
      </c>
      <c r="ER462" s="137" t="s">
        <v>1023</v>
      </c>
      <c r="ES462" s="137" t="s">
        <v>1023</v>
      </c>
      <c r="ET462" s="137" t="s">
        <v>1023</v>
      </c>
      <c r="EU462" s="137" t="s">
        <v>1023</v>
      </c>
      <c r="EV462" s="137" t="s">
        <v>1023</v>
      </c>
      <c r="EW462" s="137" t="s">
        <v>1023</v>
      </c>
      <c r="EX462" s="137" t="s">
        <v>1023</v>
      </c>
      <c r="EY462" s="137" t="s">
        <v>1023</v>
      </c>
      <c r="EZ462" s="137" t="s">
        <v>1023</v>
      </c>
      <c r="FA462" s="137" t="s">
        <v>1023</v>
      </c>
      <c r="FB462" s="186" t="s">
        <v>1275</v>
      </c>
      <c r="FC462" s="137"/>
      <c r="FD462" s="137"/>
      <c r="FE462" s="137"/>
      <c r="FF462" s="137"/>
      <c r="FG462" s="137"/>
      <c r="FH462" s="190"/>
      <c r="FI462" s="190"/>
      <c r="FJ462" s="37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 s="5"/>
      <c r="HO462" s="5"/>
      <c r="HP462" s="121"/>
      <c r="HQ462" s="27"/>
      <c r="HR462" s="27"/>
      <c r="HS462" s="27"/>
      <c r="HT462" s="121"/>
      <c r="HU462" s="121"/>
      <c r="HV462" s="28"/>
      <c r="HW462" s="28"/>
      <c r="HX462" s="28"/>
      <c r="HY462" s="28"/>
      <c r="HZ462" s="28"/>
      <c r="IA462" s="28"/>
      <c r="IB462" s="28"/>
      <c r="IC462" s="28"/>
      <c r="ID462" s="28"/>
      <c r="IE462" s="25"/>
      <c r="IF462" s="28"/>
      <c r="IG462" s="29"/>
      <c r="IH462" s="25"/>
      <c r="II462" s="28"/>
      <c r="IJ462" s="25"/>
      <c r="IK462" s="25"/>
      <c r="IL462" s="25"/>
      <c r="IM462" s="25"/>
      <c r="IN462" s="28"/>
      <c r="IO462" s="25"/>
      <c r="IP462" s="294"/>
      <c r="IQ462" s="24"/>
      <c r="IR462" s="24"/>
      <c r="IS462" s="170"/>
      <c r="IT462" s="170"/>
      <c r="IU462" s="170"/>
      <c r="IV462" s="274"/>
      <c r="IW462" s="170"/>
      <c r="IX462" s="170"/>
      <c r="IY462"/>
      <c r="IZ462"/>
      <c r="JA462" s="170"/>
      <c r="JB462" s="170"/>
      <c r="JC462" s="170"/>
      <c r="JD462" s="170"/>
      <c r="JE462" s="170"/>
      <c r="JF462"/>
      <c r="JG462" s="170"/>
      <c r="JH462" s="170"/>
      <c r="JI462" s="170"/>
      <c r="JJ462" s="170"/>
      <c r="JK462"/>
      <c r="JL462"/>
      <c r="JM462" s="279"/>
      <c r="JN462"/>
      <c r="JO462"/>
      <c r="JP462"/>
      <c r="JQ462"/>
      <c r="JR462" s="170"/>
      <c r="JS462" s="170"/>
      <c r="JT462" s="170"/>
      <c r="JU462" s="170"/>
      <c r="JV462" s="170"/>
      <c r="JW462" s="170"/>
      <c r="JX462"/>
      <c r="JY462" s="170"/>
      <c r="JZ462" s="170"/>
      <c r="KA462" s="170"/>
      <c r="KB462" s="170"/>
      <c r="KC462" s="170"/>
      <c r="KD462" s="170"/>
      <c r="KE462"/>
    </row>
    <row r="463" spans="1:291" s="4" customFormat="1" x14ac:dyDescent="0.25">
      <c r="A463" s="311"/>
      <c r="B463" s="15" t="s">
        <v>1535</v>
      </c>
      <c r="C463" s="17" t="s">
        <v>605</v>
      </c>
      <c r="D463" s="26" t="s">
        <v>612</v>
      </c>
      <c r="E463" s="88">
        <v>42896</v>
      </c>
      <c r="F463" s="27"/>
      <c r="G463" s="94"/>
      <c r="H463" s="16"/>
      <c r="I463" s="377">
        <v>0</v>
      </c>
      <c r="J463" s="20">
        <v>44721</v>
      </c>
      <c r="K463" s="100">
        <f>DATEDIF(E463, J463, "m")</f>
        <v>59</v>
      </c>
      <c r="L463" s="121">
        <v>7</v>
      </c>
      <c r="M463" s="4" t="s">
        <v>613</v>
      </c>
      <c r="N463" s="19">
        <v>291</v>
      </c>
      <c r="O463" s="22">
        <v>4</v>
      </c>
      <c r="P463" s="16">
        <v>3</v>
      </c>
      <c r="Q463" s="11"/>
      <c r="R463" s="11"/>
      <c r="S463" s="11"/>
      <c r="T463" s="145">
        <v>17538</v>
      </c>
      <c r="U463" s="130"/>
      <c r="V463" s="130" t="s">
        <v>1089</v>
      </c>
      <c r="W463" s="130" t="s">
        <v>1090</v>
      </c>
      <c r="X463" s="129">
        <v>6811171114</v>
      </c>
      <c r="Y463" s="129">
        <f ca="1">ROUNDDOWN(YEARFRAC(DATE(IF(VALUE(LEFT(X463,2))&lt;VALUE(RIGHT(YEAR(TODAY()),2)),"20","19")&amp;LEFT(X463,2),IF(VALUE(MID(X463,3,1))&gt;4,MID(X463,3,2)-50,MID(X463,3,2)),MID(X463,5,2)),Z463,1),0)</f>
        <v>53</v>
      </c>
      <c r="Z463" s="132">
        <v>44721</v>
      </c>
      <c r="AA463" s="129" t="e">
        <f>COUNTIFS(#REF!,X463)</f>
        <v>#REF!</v>
      </c>
      <c r="AB463" s="133">
        <f>DATEDIF(_xlfn.MINIFS(Z:Z,X:X,X463), Z463,  "m")</f>
        <v>28</v>
      </c>
      <c r="AC463" s="134" t="s">
        <v>53</v>
      </c>
      <c r="AD463" s="135" t="s">
        <v>1025</v>
      </c>
      <c r="AE463" s="136" t="s">
        <v>65</v>
      </c>
      <c r="AF463" s="198">
        <v>68.3</v>
      </c>
      <c r="AG463" s="198">
        <v>10.6</v>
      </c>
      <c r="AH463" s="198">
        <v>20</v>
      </c>
      <c r="AI463" s="198">
        <v>0.6</v>
      </c>
      <c r="AJ463" s="198">
        <v>0.5</v>
      </c>
      <c r="AK463" s="199">
        <v>8.02</v>
      </c>
      <c r="AL463" s="133">
        <v>70.099999999999994</v>
      </c>
      <c r="AM463" s="137">
        <v>62.2</v>
      </c>
      <c r="AN463" s="137">
        <v>18.8</v>
      </c>
      <c r="AO463" s="137">
        <v>81.2</v>
      </c>
      <c r="AP463" s="137">
        <f>AN463/AO463</f>
        <v>0.23152709359605911</v>
      </c>
      <c r="AQ463" s="137">
        <v>54.8</v>
      </c>
      <c r="AR463" s="137">
        <v>3.76</v>
      </c>
      <c r="AS463" s="137">
        <v>0.31</v>
      </c>
      <c r="AT463" s="137">
        <v>21.5</v>
      </c>
      <c r="AU463" s="137">
        <v>10.5</v>
      </c>
      <c r="AV463" s="137">
        <v>1.08</v>
      </c>
      <c r="AW463" s="137">
        <v>3.19</v>
      </c>
      <c r="AX463" s="137">
        <v>71.400000000000006</v>
      </c>
      <c r="AY463" s="137">
        <v>24.5</v>
      </c>
      <c r="AZ463" s="137">
        <v>0.83</v>
      </c>
      <c r="BA463" s="137">
        <v>14</v>
      </c>
      <c r="BB463" s="137">
        <v>2.46</v>
      </c>
      <c r="BC463" s="137">
        <v>51.4</v>
      </c>
      <c r="BD463" s="137">
        <v>2.67</v>
      </c>
      <c r="BE463" s="137">
        <v>2.4</v>
      </c>
      <c r="BF463" s="137">
        <f>DL463+DN463</f>
        <v>14.7</v>
      </c>
      <c r="BG463" s="137">
        <v>19.8</v>
      </c>
      <c r="BH463" s="138">
        <v>2862</v>
      </c>
      <c r="BI463" s="137">
        <v>31.8</v>
      </c>
      <c r="BJ463" s="137">
        <v>3.47</v>
      </c>
      <c r="BK463" s="137">
        <v>30.8</v>
      </c>
      <c r="BL463" s="137">
        <v>71.099999999999994</v>
      </c>
      <c r="BM463" s="139">
        <v>0</v>
      </c>
      <c r="BN463" s="137">
        <v>9.5</v>
      </c>
      <c r="BO463" s="137">
        <v>68.36</v>
      </c>
      <c r="BP463" s="137">
        <v>14.8</v>
      </c>
      <c r="BQ463" s="137">
        <v>16.899999999999999</v>
      </c>
      <c r="BR463" s="138">
        <v>6861</v>
      </c>
      <c r="BS463" s="138">
        <f>CY463/9</f>
        <v>2039</v>
      </c>
      <c r="BT463" s="137">
        <v>58.8</v>
      </c>
      <c r="BU463" s="137">
        <v>11.6</v>
      </c>
      <c r="BV463" s="137">
        <v>19.3</v>
      </c>
      <c r="BW463" s="138">
        <v>2060</v>
      </c>
      <c r="BX463" s="137">
        <v>76.599999999999994</v>
      </c>
      <c r="BY463" s="137">
        <v>72</v>
      </c>
      <c r="BZ463" s="138">
        <v>3881</v>
      </c>
      <c r="CA463" s="138">
        <v>15286</v>
      </c>
      <c r="CB463" s="137">
        <v>0.68</v>
      </c>
      <c r="CC463" s="137">
        <v>0.46</v>
      </c>
      <c r="CD463" s="186" t="s">
        <v>1275</v>
      </c>
      <c r="CE463" s="186">
        <f>AL463+BN463+BV463+CC463+CB463</f>
        <v>100.03999999999999</v>
      </c>
      <c r="CF463" s="186" t="s">
        <v>1275</v>
      </c>
      <c r="CG463" s="186">
        <f>AM463+BI463+BE463+(DC463*100/AL463)+(CC463*100/AL463)</f>
        <v>97.103281027104146</v>
      </c>
      <c r="CH463" s="137">
        <v>0.69</v>
      </c>
      <c r="CI463" s="137">
        <f>CH463*100/AM463</f>
        <v>1.1093247588424437</v>
      </c>
      <c r="CJ463" s="137">
        <v>46.3</v>
      </c>
      <c r="CK463" s="138">
        <f>CJ463*BI463*AL463*AK463/1000</f>
        <v>827.75249267999982</v>
      </c>
      <c r="CL463" s="137">
        <v>53.6</v>
      </c>
      <c r="CM463" s="137">
        <v>52</v>
      </c>
      <c r="CN463" s="186" t="s">
        <v>1275</v>
      </c>
      <c r="CO463" s="137">
        <v>2.38</v>
      </c>
      <c r="CP463" s="137">
        <v>5.63</v>
      </c>
      <c r="CQ463" s="137">
        <v>58.5</v>
      </c>
      <c r="CR463" s="137">
        <v>27.2</v>
      </c>
      <c r="CS463" s="137">
        <v>7.55</v>
      </c>
      <c r="CT463" s="137">
        <v>6.81</v>
      </c>
      <c r="CU463" s="137">
        <v>40.4</v>
      </c>
      <c r="CV463" s="137">
        <v>2.4700000000000002</v>
      </c>
      <c r="CW463" s="137"/>
      <c r="CX463" s="186" t="s">
        <v>1275</v>
      </c>
      <c r="CY463" s="133">
        <v>18351</v>
      </c>
      <c r="CZ463" s="137">
        <v>5.22</v>
      </c>
      <c r="DA463" s="137">
        <v>2.9</v>
      </c>
      <c r="DB463" s="186" t="s">
        <v>1275</v>
      </c>
      <c r="DC463" s="139">
        <v>3.3000000000000002E-2</v>
      </c>
      <c r="DD463" s="138">
        <v>23774</v>
      </c>
      <c r="DE463" s="137">
        <v>10.199999999999999</v>
      </c>
      <c r="DF463" s="137">
        <v>4.8499999999999996</v>
      </c>
      <c r="DG463" s="137">
        <v>2.0299999999999998</v>
      </c>
      <c r="DH463" s="137">
        <f>DG463-CC463</f>
        <v>1.5699999999999998</v>
      </c>
      <c r="DI463" s="137">
        <v>30.2</v>
      </c>
      <c r="DJ463" s="186" t="s">
        <v>1275</v>
      </c>
      <c r="DK463" s="137">
        <v>8.24</v>
      </c>
      <c r="DL463" s="137">
        <v>14.7</v>
      </c>
      <c r="DM463" s="137">
        <v>77.099999999999994</v>
      </c>
      <c r="DN463" s="137">
        <v>0</v>
      </c>
      <c r="DO463" s="137">
        <v>37.1</v>
      </c>
      <c r="DP463" s="137">
        <v>95.3</v>
      </c>
      <c r="DQ463" s="138">
        <v>755</v>
      </c>
      <c r="DR463" s="133"/>
      <c r="DS463" s="186" t="s">
        <v>1275</v>
      </c>
      <c r="DT463" s="133">
        <f>DU463*2</f>
        <v>7954</v>
      </c>
      <c r="DU463" s="138">
        <v>3977</v>
      </c>
      <c r="DV463" s="138">
        <v>1974</v>
      </c>
      <c r="DW463" s="138">
        <v>253</v>
      </c>
      <c r="DX463" s="186" t="s">
        <v>1275</v>
      </c>
      <c r="DY463" s="138">
        <f>AK463*AN463*AM463*AL463/1000</f>
        <v>657.41653071999997</v>
      </c>
      <c r="DZ463" s="138">
        <f>AK463*AM463*AO463*AL463/1000</f>
        <v>2839.4799092799999</v>
      </c>
      <c r="EA463" s="137"/>
      <c r="EB463" s="137"/>
      <c r="EC463" s="137"/>
      <c r="ED463" s="137"/>
      <c r="EE463" s="137"/>
      <c r="EF463" s="186" t="s">
        <v>1275</v>
      </c>
      <c r="EG463" s="137" t="s">
        <v>1023</v>
      </c>
      <c r="EH463" s="137" t="s">
        <v>1023</v>
      </c>
      <c r="EI463" s="137" t="s">
        <v>1023</v>
      </c>
      <c r="EJ463" s="137" t="s">
        <v>1023</v>
      </c>
      <c r="EK463" s="137" t="s">
        <v>1023</v>
      </c>
      <c r="EL463" s="137" t="s">
        <v>1023</v>
      </c>
      <c r="EM463" s="137" t="s">
        <v>1023</v>
      </c>
      <c r="EN463" s="137" t="s">
        <v>1023</v>
      </c>
      <c r="EO463" s="137" t="s">
        <v>1023</v>
      </c>
      <c r="EP463" s="137" t="s">
        <v>1023</v>
      </c>
      <c r="EQ463" s="137" t="s">
        <v>1023</v>
      </c>
      <c r="ER463" s="137" t="s">
        <v>1023</v>
      </c>
      <c r="ES463" s="137" t="s">
        <v>1023</v>
      </c>
      <c r="ET463" s="137" t="s">
        <v>1023</v>
      </c>
      <c r="EU463" s="137" t="s">
        <v>1023</v>
      </c>
      <c r="EV463" s="137" t="s">
        <v>1023</v>
      </c>
      <c r="EW463" s="137" t="s">
        <v>1023</v>
      </c>
      <c r="EX463" s="137" t="s">
        <v>1023</v>
      </c>
      <c r="EY463" s="137" t="s">
        <v>1023</v>
      </c>
      <c r="EZ463" s="137" t="s">
        <v>1023</v>
      </c>
      <c r="FA463" s="137" t="s">
        <v>1023</v>
      </c>
      <c r="FB463" s="186" t="s">
        <v>1275</v>
      </c>
      <c r="FC463" s="137"/>
      <c r="FD463" s="137"/>
      <c r="FE463" s="137"/>
      <c r="FF463" s="137"/>
      <c r="FG463" s="137"/>
      <c r="FH463" s="190"/>
      <c r="FI463" s="190"/>
      <c r="FJ463" s="380" t="s">
        <v>613</v>
      </c>
      <c r="FK463" t="s">
        <v>1662</v>
      </c>
      <c r="FL463" t="s">
        <v>1659</v>
      </c>
      <c r="FM463" t="s">
        <v>1665</v>
      </c>
      <c r="FN463" t="s">
        <v>1659</v>
      </c>
      <c r="FO463" t="s">
        <v>1662</v>
      </c>
      <c r="FP463" t="s">
        <v>86</v>
      </c>
      <c r="FQ463" t="s">
        <v>1659</v>
      </c>
      <c r="FR463" t="s">
        <v>1659</v>
      </c>
      <c r="FS463" t="s">
        <v>1659</v>
      </c>
      <c r="FT463" t="s">
        <v>1665</v>
      </c>
      <c r="FU463" t="s">
        <v>1663</v>
      </c>
      <c r="FV463" t="s">
        <v>33</v>
      </c>
      <c r="FW463" t="s">
        <v>86</v>
      </c>
      <c r="FX463" t="s">
        <v>86</v>
      </c>
      <c r="FY463" t="s">
        <v>1661</v>
      </c>
      <c r="FZ463" t="s">
        <v>1662</v>
      </c>
      <c r="GA463" t="s">
        <v>1663</v>
      </c>
      <c r="GB463" t="s">
        <v>1659</v>
      </c>
      <c r="GC463" t="s">
        <v>1660</v>
      </c>
      <c r="GD463" t="s">
        <v>33</v>
      </c>
      <c r="GE463" t="s">
        <v>1662</v>
      </c>
      <c r="GF463" t="s">
        <v>1665</v>
      </c>
      <c r="GG463" t="s">
        <v>1664</v>
      </c>
      <c r="GH463" t="s">
        <v>1663</v>
      </c>
      <c r="GI463" t="s">
        <v>1661</v>
      </c>
      <c r="GJ463" t="s">
        <v>1660</v>
      </c>
      <c r="GK463" t="s">
        <v>33</v>
      </c>
      <c r="GL463" t="s">
        <v>1661</v>
      </c>
      <c r="GM463" t="s">
        <v>1659</v>
      </c>
      <c r="GN463" t="s">
        <v>1659</v>
      </c>
      <c r="GO463" t="s">
        <v>1662</v>
      </c>
      <c r="GP463" t="s">
        <v>86</v>
      </c>
      <c r="GQ463" t="s">
        <v>1660</v>
      </c>
      <c r="GR463" t="s">
        <v>33</v>
      </c>
      <c r="GS463" t="s">
        <v>1659</v>
      </c>
      <c r="GT463" t="s">
        <v>1659</v>
      </c>
      <c r="GU463" t="s">
        <v>1662</v>
      </c>
      <c r="GV463" t="s">
        <v>1660</v>
      </c>
      <c r="GW463" t="s">
        <v>1662</v>
      </c>
      <c r="GX463" t="s">
        <v>33</v>
      </c>
      <c r="GY463" t="s">
        <v>1660</v>
      </c>
      <c r="GZ463" s="5"/>
      <c r="HO463" s="5"/>
      <c r="HP463" s="121"/>
      <c r="HQ463" s="27"/>
      <c r="HR463" s="27"/>
      <c r="HS463" s="27"/>
      <c r="HT463" s="121"/>
      <c r="HU463" s="121"/>
      <c r="HV463" s="28"/>
      <c r="HW463" s="28"/>
      <c r="HX463" s="28"/>
      <c r="HY463" s="28"/>
      <c r="HZ463" s="28"/>
      <c r="IA463" s="28"/>
      <c r="IB463" s="28"/>
      <c r="IC463" s="28"/>
      <c r="ID463" s="28"/>
      <c r="IE463" s="25"/>
      <c r="IF463" s="28"/>
      <c r="IG463" s="29"/>
      <c r="IH463" s="25"/>
      <c r="II463" s="28"/>
      <c r="IJ463" s="25"/>
      <c r="IK463" s="25"/>
      <c r="IL463" s="25"/>
      <c r="IM463" s="25"/>
      <c r="IN463" s="28"/>
      <c r="IO463" s="25"/>
      <c r="IP463" s="294"/>
      <c r="IQ463" s="24"/>
      <c r="IR463" s="24"/>
      <c r="IS463" s="170"/>
      <c r="IT463" s="170"/>
      <c r="IU463" s="170"/>
      <c r="IV463" s="274"/>
      <c r="IW463" s="170"/>
      <c r="IX463" s="170"/>
      <c r="IY463"/>
      <c r="IZ463"/>
      <c r="JA463" s="170"/>
      <c r="JB463" s="170"/>
      <c r="JC463" s="170"/>
      <c r="JD463" s="170"/>
      <c r="JE463" s="170"/>
      <c r="JF463"/>
      <c r="JG463" s="170"/>
      <c r="JH463" s="170"/>
      <c r="JI463" s="170"/>
      <c r="JJ463" s="170"/>
      <c r="JK463"/>
      <c r="JL463"/>
      <c r="JM463" s="279"/>
      <c r="JN463"/>
      <c r="JO463"/>
      <c r="JP463"/>
      <c r="JQ463"/>
      <c r="JR463" s="170"/>
      <c r="JS463" s="170"/>
      <c r="JT463" s="170"/>
      <c r="JU463" s="170"/>
      <c r="JV463" s="170"/>
      <c r="JW463" s="170"/>
      <c r="JX463"/>
      <c r="JY463" s="170"/>
      <c r="JZ463" s="170"/>
      <c r="KA463" s="170"/>
      <c r="KB463" s="170"/>
      <c r="KC463" s="170"/>
      <c r="KD463" s="170"/>
      <c r="KE463"/>
    </row>
    <row r="464" spans="1:291" s="4" customFormat="1" x14ac:dyDescent="0.25">
      <c r="A464" s="311"/>
      <c r="B464" s="15" t="s">
        <v>1535</v>
      </c>
      <c r="C464" s="17" t="s">
        <v>605</v>
      </c>
      <c r="D464" s="26" t="s">
        <v>612</v>
      </c>
      <c r="E464" s="88">
        <v>42896</v>
      </c>
      <c r="F464" s="27"/>
      <c r="G464" s="94"/>
      <c r="H464" s="16"/>
      <c r="I464" s="377">
        <v>0</v>
      </c>
      <c r="J464" s="20">
        <v>44805</v>
      </c>
      <c r="K464" s="100">
        <f>DATEDIF(E464, J464, "m")</f>
        <v>62</v>
      </c>
      <c r="L464" s="121">
        <v>8</v>
      </c>
      <c r="M464" s="4" t="s">
        <v>614</v>
      </c>
      <c r="N464" s="19">
        <v>346</v>
      </c>
      <c r="O464" s="22">
        <v>4</v>
      </c>
      <c r="P464" s="16">
        <v>3</v>
      </c>
      <c r="Q464" s="11"/>
      <c r="R464" s="11"/>
      <c r="S464" s="11"/>
      <c r="T464" s="145">
        <v>17963</v>
      </c>
      <c r="U464" s="130"/>
      <c r="V464" s="130" t="s">
        <v>1089</v>
      </c>
      <c r="W464" s="130" t="s">
        <v>1090</v>
      </c>
      <c r="X464" s="129">
        <v>6811171114</v>
      </c>
      <c r="Y464" s="129">
        <f ca="1">ROUNDDOWN(YEARFRAC(DATE(IF(VALUE(LEFT(X464,2))&lt;VALUE(RIGHT(YEAR(TODAY()),2)),"20","19")&amp;LEFT(X464,2),IF(VALUE(MID(X464,3,1))&gt;4,MID(X464,3,2)-50,MID(X464,3,2)),MID(X464,5,2)),Z464,1),0)</f>
        <v>53</v>
      </c>
      <c r="Z464" s="132">
        <v>44805</v>
      </c>
      <c r="AA464" s="129">
        <v>3</v>
      </c>
      <c r="AB464" s="133">
        <f>DATEDIF(_xlfn.MINIFS(Z:Z,X:X,X464), Z464,  "m")</f>
        <v>31</v>
      </c>
      <c r="AC464" s="134" t="s">
        <v>53</v>
      </c>
      <c r="AD464" s="135" t="s">
        <v>1025</v>
      </c>
      <c r="AE464" s="136" t="s">
        <v>75</v>
      </c>
      <c r="AF464" s="185">
        <v>68.5</v>
      </c>
      <c r="AG464" s="185">
        <v>9.6999999999999993</v>
      </c>
      <c r="AH464" s="185">
        <v>20.100000000000001</v>
      </c>
      <c r="AI464" s="185">
        <v>1</v>
      </c>
      <c r="AJ464" s="185">
        <v>0.7</v>
      </c>
      <c r="AK464" s="185">
        <v>6.99</v>
      </c>
      <c r="AL464" s="133">
        <v>67.2</v>
      </c>
      <c r="AM464" s="137">
        <v>57.9</v>
      </c>
      <c r="AN464" s="137">
        <v>19</v>
      </c>
      <c r="AO464" s="137">
        <v>81</v>
      </c>
      <c r="AP464" s="137">
        <f>AN464/AO464</f>
        <v>0.23456790123456789</v>
      </c>
      <c r="AQ464" s="137">
        <v>38.9</v>
      </c>
      <c r="AR464" s="137">
        <v>2.82</v>
      </c>
      <c r="AS464" s="137">
        <v>0.49</v>
      </c>
      <c r="AT464" s="137">
        <v>19.100000000000001</v>
      </c>
      <c r="AU464" s="137">
        <v>7.99</v>
      </c>
      <c r="AV464" s="137">
        <v>3.03</v>
      </c>
      <c r="AW464" s="137">
        <v>1.22</v>
      </c>
      <c r="AX464" s="137">
        <v>19.2</v>
      </c>
      <c r="AY464" s="137">
        <v>77.2</v>
      </c>
      <c r="AZ464" s="137">
        <v>2.39</v>
      </c>
      <c r="BA464" s="137">
        <v>9.09</v>
      </c>
      <c r="BB464" s="137">
        <v>3.22</v>
      </c>
      <c r="BC464" s="137">
        <v>64.599999999999994</v>
      </c>
      <c r="BD464" s="137">
        <v>1.64</v>
      </c>
      <c r="BE464" s="137">
        <v>2.5</v>
      </c>
      <c r="BF464" s="137">
        <f>DL464+DN464</f>
        <v>16.2</v>
      </c>
      <c r="BG464" s="137">
        <v>9.98</v>
      </c>
      <c r="BH464" s="138">
        <v>1874</v>
      </c>
      <c r="BI464" s="137">
        <v>36.9</v>
      </c>
      <c r="BJ464" s="137">
        <v>3.36</v>
      </c>
      <c r="BK464" s="137">
        <v>17.100000000000001</v>
      </c>
      <c r="BL464" s="137">
        <v>51.6</v>
      </c>
      <c r="BM464" s="139">
        <v>0</v>
      </c>
      <c r="BN464" s="137">
        <v>11.4</v>
      </c>
      <c r="BO464" s="137">
        <v>74.099999999999994</v>
      </c>
      <c r="BP464" s="137">
        <v>15</v>
      </c>
      <c r="BQ464" s="137">
        <v>10.9</v>
      </c>
      <c r="BR464" s="138">
        <v>13368</v>
      </c>
      <c r="BS464" s="138">
        <v>3873.6666666666665</v>
      </c>
      <c r="BT464" s="137">
        <v>50.9</v>
      </c>
      <c r="BU464" s="137">
        <v>19.399999999999999</v>
      </c>
      <c r="BV464" s="137">
        <f>100-AL464-BN464-CB464-CC464</f>
        <v>19.829999999999998</v>
      </c>
      <c r="BW464" s="138">
        <v>1205</v>
      </c>
      <c r="BX464" s="137">
        <v>60.2</v>
      </c>
      <c r="BY464" s="137">
        <v>88.4</v>
      </c>
      <c r="BZ464" s="138">
        <v>2876</v>
      </c>
      <c r="CA464" s="138">
        <v>17660.7</v>
      </c>
      <c r="CB464" s="137">
        <v>1.07</v>
      </c>
      <c r="CC464" s="137">
        <v>0.5</v>
      </c>
      <c r="CD464" s="186" t="s">
        <v>1275</v>
      </c>
      <c r="CE464" s="186">
        <f>AL464+BN464+BV464+CC464+CB464</f>
        <v>100</v>
      </c>
      <c r="CF464" s="186" t="s">
        <v>1275</v>
      </c>
      <c r="CG464" s="186">
        <f>AM464+BI464+BE464+(DC464*100/AL464)+(CC464*100/AL464)</f>
        <v>98.058779761904759</v>
      </c>
      <c r="CH464" s="137">
        <v>0.63</v>
      </c>
      <c r="CI464" s="137">
        <v>1.6</v>
      </c>
      <c r="CJ464" s="137">
        <v>40.6</v>
      </c>
      <c r="CK464" s="138">
        <f>CJ464*BI464*AL464*AK464/1000</f>
        <v>703.71830592000015</v>
      </c>
      <c r="CL464" s="137">
        <v>47.3</v>
      </c>
      <c r="CM464" s="137">
        <v>41.5</v>
      </c>
      <c r="CN464" s="186" t="s">
        <v>1275</v>
      </c>
      <c r="CO464" s="137">
        <v>1.54</v>
      </c>
      <c r="CP464" s="137">
        <v>7</v>
      </c>
      <c r="CQ464" s="137">
        <v>19.899999999999999</v>
      </c>
      <c r="CR464" s="137">
        <v>65.8</v>
      </c>
      <c r="CS464" s="137">
        <v>9.49</v>
      </c>
      <c r="CT464" s="137">
        <v>4.79</v>
      </c>
      <c r="CU464" s="137">
        <v>39.9</v>
      </c>
      <c r="CV464" s="137">
        <v>0.65</v>
      </c>
      <c r="CW464" s="137"/>
      <c r="CX464" s="186" t="s">
        <v>1275</v>
      </c>
      <c r="CY464" s="133">
        <v>11621</v>
      </c>
      <c r="CZ464" s="137">
        <v>6.17</v>
      </c>
      <c r="DA464" s="137">
        <v>5.83</v>
      </c>
      <c r="DB464" s="186" t="s">
        <v>1275</v>
      </c>
      <c r="DC464" s="139">
        <v>9.9000000000000008E-3</v>
      </c>
      <c r="DD464" s="138">
        <v>23131</v>
      </c>
      <c r="DE464" s="137">
        <v>5.26</v>
      </c>
      <c r="DF464" s="137">
        <v>4.05</v>
      </c>
      <c r="DG464" s="137">
        <v>2.48</v>
      </c>
      <c r="DH464" s="137">
        <f>DG464-CC464</f>
        <v>1.98</v>
      </c>
      <c r="DI464" s="137">
        <v>13.4</v>
      </c>
      <c r="DJ464" s="186" t="s">
        <v>1275</v>
      </c>
      <c r="DK464" s="137">
        <v>1.68</v>
      </c>
      <c r="DL464" s="137">
        <v>16.2</v>
      </c>
      <c r="DM464" s="137">
        <v>82.1</v>
      </c>
      <c r="DN464" s="137">
        <v>0</v>
      </c>
      <c r="DO464" s="137">
        <v>13.8</v>
      </c>
      <c r="DP464" s="137">
        <v>92.4</v>
      </c>
      <c r="DQ464" s="138">
        <v>1353</v>
      </c>
      <c r="DR464" s="133"/>
      <c r="DS464" s="186" t="s">
        <v>1275</v>
      </c>
      <c r="DT464" s="138">
        <v>6919.3277310924377</v>
      </c>
      <c r="DU464" s="138">
        <v>12351</v>
      </c>
      <c r="DV464" s="138">
        <v>2534</v>
      </c>
      <c r="DW464" s="138">
        <v>525</v>
      </c>
      <c r="DX464" s="186" t="s">
        <v>1275</v>
      </c>
      <c r="DY464" s="138">
        <f>AK464*AN464*AM464*AL464/1000</f>
        <v>516.74777280000001</v>
      </c>
      <c r="DZ464" s="138">
        <f>AK464*AM464*AO464*AL464/1000</f>
        <v>2202.9773471999997</v>
      </c>
      <c r="EA464" s="137"/>
      <c r="EB464" s="137"/>
      <c r="EC464" s="137"/>
      <c r="ED464" s="137"/>
      <c r="EE464" s="137"/>
      <c r="EF464" s="186" t="s">
        <v>1275</v>
      </c>
      <c r="EG464" s="137" t="s">
        <v>1023</v>
      </c>
      <c r="EH464" s="137" t="s">
        <v>1023</v>
      </c>
      <c r="EI464" s="137" t="s">
        <v>1023</v>
      </c>
      <c r="EJ464" s="137" t="s">
        <v>1023</v>
      </c>
      <c r="EK464" s="137" t="s">
        <v>1023</v>
      </c>
      <c r="EL464" s="137" t="s">
        <v>1023</v>
      </c>
      <c r="EM464" s="137" t="s">
        <v>1023</v>
      </c>
      <c r="EN464" s="137" t="s">
        <v>1023</v>
      </c>
      <c r="EO464" s="137" t="s">
        <v>1023</v>
      </c>
      <c r="EP464" s="137" t="s">
        <v>1023</v>
      </c>
      <c r="EQ464" s="137" t="s">
        <v>1023</v>
      </c>
      <c r="ER464" s="137" t="s">
        <v>1023</v>
      </c>
      <c r="ES464" s="137" t="s">
        <v>1023</v>
      </c>
      <c r="ET464" s="137" t="s">
        <v>1023</v>
      </c>
      <c r="EU464" s="137" t="s">
        <v>1023</v>
      </c>
      <c r="EV464" s="137" t="s">
        <v>1023</v>
      </c>
      <c r="EW464" s="137" t="s">
        <v>1023</v>
      </c>
      <c r="EX464" s="137" t="s">
        <v>1023</v>
      </c>
      <c r="EY464" s="137" t="s">
        <v>1023</v>
      </c>
      <c r="EZ464" s="137" t="s">
        <v>1023</v>
      </c>
      <c r="FA464" s="137" t="s">
        <v>1023</v>
      </c>
      <c r="FB464" s="186" t="s">
        <v>1275</v>
      </c>
      <c r="FC464" s="137"/>
      <c r="FD464" s="137"/>
      <c r="FE464" s="137"/>
      <c r="FF464" s="137"/>
      <c r="FG464" s="137"/>
      <c r="FH464" s="190"/>
      <c r="FI464" s="190"/>
      <c r="FJ464" s="372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 s="5"/>
      <c r="HO464" s="5"/>
      <c r="HP464" s="10"/>
      <c r="HQ464" s="27"/>
      <c r="HR464" s="27"/>
      <c r="HS464" s="27"/>
      <c r="HT464" s="10"/>
      <c r="HU464" s="10"/>
      <c r="HV464" s="28"/>
      <c r="HW464" s="28"/>
      <c r="HX464" s="28"/>
      <c r="HY464" s="28"/>
      <c r="HZ464" s="28"/>
      <c r="IA464" s="28"/>
      <c r="IB464" s="28"/>
      <c r="IC464" s="28"/>
      <c r="ID464" s="28"/>
      <c r="IE464" s="25"/>
      <c r="IF464" s="28"/>
      <c r="IG464" s="29"/>
      <c r="IH464" s="25"/>
      <c r="II464" s="28"/>
      <c r="IJ464" s="25"/>
      <c r="IK464" s="25"/>
      <c r="IL464" s="25"/>
      <c r="IM464" s="25"/>
      <c r="IN464" s="28"/>
      <c r="IO464" s="25"/>
      <c r="IP464" s="294"/>
      <c r="IQ464" s="24"/>
      <c r="IR464" s="24"/>
      <c r="IS464" s="170"/>
      <c r="IT464" s="170"/>
      <c r="IU464" s="170"/>
      <c r="IV464" s="274"/>
      <c r="IW464" s="170"/>
      <c r="IX464" s="170"/>
      <c r="IY464"/>
      <c r="IZ464"/>
      <c r="JA464" s="170"/>
      <c r="JB464" s="170"/>
      <c r="JC464" s="170"/>
      <c r="JD464" s="170"/>
      <c r="JE464" s="170"/>
      <c r="JF464"/>
      <c r="JG464" s="170"/>
      <c r="JH464" s="170"/>
      <c r="JI464" s="170"/>
      <c r="JJ464" s="170"/>
      <c r="JK464"/>
      <c r="JL464"/>
      <c r="JM464" s="279"/>
      <c r="JN464"/>
      <c r="JO464"/>
      <c r="JP464"/>
      <c r="JQ464"/>
      <c r="JR464" s="170"/>
      <c r="JS464" s="170"/>
      <c r="JT464" s="170"/>
      <c r="JU464" s="170"/>
      <c r="JV464" s="170"/>
      <c r="JW464" s="170"/>
      <c r="JX464"/>
      <c r="JY464" s="170"/>
      <c r="JZ464" s="170"/>
      <c r="KA464" s="170"/>
      <c r="KB464" s="170"/>
      <c r="KC464" s="170"/>
      <c r="KD464" s="170"/>
      <c r="KE464"/>
    </row>
    <row r="465" spans="1:291" s="4" customFormat="1" x14ac:dyDescent="0.25">
      <c r="A465" s="311"/>
      <c r="B465" s="15"/>
      <c r="C465" s="17"/>
      <c r="D465" s="26"/>
      <c r="E465" s="90"/>
      <c r="F465" s="27"/>
      <c r="G465" s="94"/>
      <c r="H465" s="16"/>
      <c r="I465" s="377"/>
      <c r="J465" s="20"/>
      <c r="K465" s="100"/>
      <c r="L465" s="121"/>
      <c r="N465" s="19"/>
      <c r="O465" s="22"/>
      <c r="P465" s="16"/>
      <c r="Q465" s="11"/>
      <c r="R465" s="11"/>
      <c r="S465" s="11"/>
      <c r="T465" s="145"/>
      <c r="U465" s="130"/>
      <c r="V465" s="130"/>
      <c r="W465" s="130"/>
      <c r="X465" s="129"/>
      <c r="Y465" s="129"/>
      <c r="Z465" s="132"/>
      <c r="AA465" s="129"/>
      <c r="AB465" s="133"/>
      <c r="AC465" s="134"/>
      <c r="AD465" s="135"/>
      <c r="AE465" s="136"/>
      <c r="AF465" s="220"/>
      <c r="AG465" s="220"/>
      <c r="AH465" s="220"/>
      <c r="AI465" s="220"/>
      <c r="AJ465" s="220"/>
      <c r="AK465" s="220"/>
      <c r="AL465" s="133"/>
      <c r="AM465" s="137"/>
      <c r="AN465" s="137"/>
      <c r="AO465" s="137"/>
      <c r="AP465" s="137"/>
      <c r="AQ465" s="137"/>
      <c r="AR465" s="137"/>
      <c r="AS465" s="137"/>
      <c r="AT465" s="137"/>
      <c r="AU465" s="137"/>
      <c r="AV465" s="137"/>
      <c r="AW465" s="137"/>
      <c r="AX465" s="137"/>
      <c r="AY465" s="137"/>
      <c r="AZ465" s="137"/>
      <c r="BA465" s="137"/>
      <c r="BB465" s="137"/>
      <c r="BC465" s="137"/>
      <c r="BD465" s="137"/>
      <c r="BE465" s="137"/>
      <c r="BF465" s="137"/>
      <c r="BG465" s="137"/>
      <c r="BH465" s="138"/>
      <c r="BI465" s="137"/>
      <c r="BJ465" s="137"/>
      <c r="BK465" s="137"/>
      <c r="BL465" s="137"/>
      <c r="BM465" s="139"/>
      <c r="BN465" s="137"/>
      <c r="BO465" s="137"/>
      <c r="BP465" s="137"/>
      <c r="BQ465" s="137"/>
      <c r="BR465" s="138"/>
      <c r="BS465" s="138"/>
      <c r="BT465" s="137"/>
      <c r="BU465" s="137"/>
      <c r="BV465" s="137"/>
      <c r="BW465" s="138"/>
      <c r="BX465" s="137"/>
      <c r="BY465" s="137"/>
      <c r="BZ465" s="138"/>
      <c r="CA465" s="138"/>
      <c r="CB465" s="137"/>
      <c r="CC465" s="137"/>
      <c r="CD465" s="186"/>
      <c r="CE465" s="186"/>
      <c r="CF465" s="186"/>
      <c r="CG465" s="186"/>
      <c r="CH465" s="137"/>
      <c r="CI465" s="137"/>
      <c r="CJ465" s="137"/>
      <c r="CK465" s="138"/>
      <c r="CL465" s="137"/>
      <c r="CM465" s="137"/>
      <c r="CN465" s="186"/>
      <c r="CO465" s="137"/>
      <c r="CP465" s="137"/>
      <c r="CQ465" s="137"/>
      <c r="CR465" s="137"/>
      <c r="CS465" s="137"/>
      <c r="CT465" s="137"/>
      <c r="CU465" s="137"/>
      <c r="CV465" s="137"/>
      <c r="CW465" s="137"/>
      <c r="CX465" s="186"/>
      <c r="CY465" s="133"/>
      <c r="CZ465" s="137"/>
      <c r="DA465" s="137"/>
      <c r="DB465" s="186"/>
      <c r="DC465" s="139"/>
      <c r="DD465" s="138"/>
      <c r="DE465" s="137"/>
      <c r="DF465" s="137"/>
      <c r="DG465" s="137"/>
      <c r="DH465" s="137"/>
      <c r="DI465" s="137"/>
      <c r="DJ465" s="186"/>
      <c r="DK465" s="137"/>
      <c r="DL465" s="137"/>
      <c r="DM465" s="137"/>
      <c r="DN465" s="137"/>
      <c r="DO465" s="137"/>
      <c r="DP465" s="137"/>
      <c r="DQ465" s="138"/>
      <c r="DR465" s="133"/>
      <c r="DS465" s="186"/>
      <c r="DT465" s="138"/>
      <c r="DU465" s="138"/>
      <c r="DV465" s="138"/>
      <c r="DW465" s="138"/>
      <c r="DX465" s="186"/>
      <c r="DY465" s="138"/>
      <c r="DZ465" s="138"/>
      <c r="EA465" s="137"/>
      <c r="EB465" s="137"/>
      <c r="EC465" s="137"/>
      <c r="ED465" s="137"/>
      <c r="EE465" s="137"/>
      <c r="EF465" s="186"/>
      <c r="EG465" s="137"/>
      <c r="EH465" s="137"/>
      <c r="EI465" s="137"/>
      <c r="EJ465" s="137"/>
      <c r="EK465" s="137"/>
      <c r="EL465" s="137"/>
      <c r="EM465" s="137"/>
      <c r="EN465" s="137"/>
      <c r="EO465" s="137"/>
      <c r="EP465" s="137"/>
      <c r="EQ465" s="137"/>
      <c r="ER465" s="137"/>
      <c r="ES465" s="137"/>
      <c r="ET465" s="137"/>
      <c r="EU465" s="137"/>
      <c r="EV465" s="137"/>
      <c r="EW465" s="137"/>
      <c r="EX465" s="137"/>
      <c r="EY465" s="137"/>
      <c r="EZ465" s="137"/>
      <c r="FA465" s="137"/>
      <c r="FB465" s="186"/>
      <c r="FC465" s="137"/>
      <c r="FD465" s="137"/>
      <c r="FE465" s="137"/>
      <c r="FF465" s="137"/>
      <c r="FG465" s="137"/>
      <c r="FH465" s="190"/>
      <c r="FI465" s="190"/>
      <c r="FJ465" s="5"/>
      <c r="GZ465" s="5"/>
      <c r="HO465" s="5"/>
      <c r="HP465" s="10"/>
      <c r="HQ465" s="27"/>
      <c r="HR465" s="27"/>
      <c r="HS465" s="27"/>
      <c r="HT465" s="10"/>
      <c r="HU465" s="10"/>
      <c r="HV465" s="28"/>
      <c r="HW465" s="28"/>
      <c r="HX465" s="28"/>
      <c r="HY465" s="28"/>
      <c r="HZ465" s="28"/>
      <c r="IA465" s="28"/>
      <c r="IB465" s="28"/>
      <c r="IC465" s="28"/>
      <c r="ID465" s="28"/>
      <c r="IE465" s="25"/>
      <c r="IF465" s="28"/>
      <c r="IG465" s="29"/>
      <c r="IH465" s="25"/>
      <c r="II465" s="28"/>
      <c r="IJ465" s="25"/>
      <c r="IK465" s="25"/>
      <c r="IL465" s="25"/>
      <c r="IM465" s="25"/>
      <c r="IN465" s="28"/>
      <c r="IO465" s="25"/>
      <c r="IP465" s="294"/>
      <c r="IQ465" s="24"/>
      <c r="IR465" s="24"/>
      <c r="IS465" s="170"/>
      <c r="IT465" s="170"/>
      <c r="IU465" s="170"/>
      <c r="IV465" s="274"/>
      <c r="IW465" s="170"/>
      <c r="IX465" s="170"/>
      <c r="IY465"/>
      <c r="IZ465"/>
      <c r="JA465" s="170"/>
      <c r="JB465" s="170"/>
      <c r="JC465" s="170"/>
      <c r="JD465" s="170"/>
      <c r="JE465" s="170"/>
      <c r="JF465"/>
      <c r="JG465" s="170"/>
      <c r="JH465" s="170"/>
      <c r="JI465" s="170"/>
      <c r="JJ465" s="170"/>
      <c r="JK465"/>
      <c r="JL465"/>
      <c r="JM465" s="279"/>
      <c r="JN465"/>
      <c r="JO465"/>
      <c r="JP465"/>
      <c r="JQ465"/>
      <c r="JR465" s="170"/>
      <c r="JS465" s="170"/>
      <c r="JT465" s="170"/>
      <c r="JU465" s="170"/>
      <c r="JV465" s="170"/>
      <c r="JW465" s="170"/>
      <c r="JX465"/>
      <c r="JY465" s="170"/>
      <c r="JZ465" s="170"/>
      <c r="KA465" s="170"/>
      <c r="KB465" s="170"/>
      <c r="KC465" s="170"/>
      <c r="KD465" s="170"/>
      <c r="KE465"/>
    </row>
    <row r="466" spans="1:291" s="4" customFormat="1" x14ac:dyDescent="0.25">
      <c r="A466" s="311"/>
      <c r="B466" s="15" t="s">
        <v>1537</v>
      </c>
      <c r="C466" s="17" t="s">
        <v>615</v>
      </c>
      <c r="D466" s="26">
        <v>5703291396</v>
      </c>
      <c r="E466" s="88">
        <v>43642</v>
      </c>
      <c r="F466" s="27">
        <v>43734</v>
      </c>
      <c r="G466" s="94">
        <f>DATEDIF(E466, F466, "m")</f>
        <v>3</v>
      </c>
      <c r="H466" s="16">
        <v>1</v>
      </c>
      <c r="I466" s="377">
        <v>0</v>
      </c>
      <c r="J466" s="20">
        <v>43734</v>
      </c>
      <c r="K466" s="100">
        <f>DATEDIF(E466, J466, "m")</f>
        <v>3</v>
      </c>
      <c r="L466" s="121">
        <v>1</v>
      </c>
      <c r="M466" s="4" t="s">
        <v>616</v>
      </c>
      <c r="N466" s="19">
        <v>297</v>
      </c>
      <c r="O466" s="22">
        <v>2</v>
      </c>
      <c r="P466" s="16">
        <v>3</v>
      </c>
      <c r="Q466" s="121">
        <v>2</v>
      </c>
      <c r="R466" s="11"/>
      <c r="S466" s="121">
        <v>10</v>
      </c>
      <c r="T466" s="145">
        <v>11686</v>
      </c>
      <c r="U466" s="130" t="s">
        <v>617</v>
      </c>
      <c r="V466" s="130" t="s">
        <v>617</v>
      </c>
      <c r="W466" s="130" t="s">
        <v>1037</v>
      </c>
      <c r="X466" s="131">
        <v>5703291396</v>
      </c>
      <c r="Y466" s="129">
        <f ca="1">ROUNDDOWN(YEARFRAC(DATE(IF(VALUE(LEFT(X466,2))&lt;VALUE(RIGHT(YEAR(TODAY()),2)),"20","19")&amp;LEFT(X466,2),IF(VALUE(MID(X466,3,1))&gt;4,MID(X466,3,2)-50,MID(X466,3,2)),MID(X466,5,2)),Z466,1),0)</f>
        <v>62</v>
      </c>
      <c r="Z466" s="132">
        <v>43734</v>
      </c>
      <c r="AA466" s="129">
        <v>1</v>
      </c>
      <c r="AB466" s="133">
        <v>0</v>
      </c>
      <c r="AC466" s="182" t="s">
        <v>53</v>
      </c>
      <c r="AD466" s="183" t="s">
        <v>1022</v>
      </c>
      <c r="AE466" s="184" t="s">
        <v>54</v>
      </c>
      <c r="AF466" s="185">
        <v>24.4</v>
      </c>
      <c r="AG466" s="185">
        <v>6.9</v>
      </c>
      <c r="AH466" s="185">
        <v>68.3</v>
      </c>
      <c r="AI466" s="185">
        <v>0.2</v>
      </c>
      <c r="AJ466" s="185">
        <v>0.2</v>
      </c>
      <c r="AK466" s="189">
        <v>12.78</v>
      </c>
      <c r="AL466" s="156">
        <v>19.600000000000001</v>
      </c>
      <c r="AM466" s="156">
        <v>57.4</v>
      </c>
      <c r="AN466" s="155">
        <v>73.8</v>
      </c>
      <c r="AO466" s="156">
        <v>26.2</v>
      </c>
      <c r="AP466" s="155">
        <v>2.8167938931297711</v>
      </c>
      <c r="AQ466" s="137">
        <v>1.93</v>
      </c>
      <c r="AR466" s="137">
        <v>4.99</v>
      </c>
      <c r="AS466" s="156">
        <v>1.61</v>
      </c>
      <c r="AT466" s="137">
        <v>18.3</v>
      </c>
      <c r="AU466" s="155">
        <v>33.9</v>
      </c>
      <c r="AV466" s="137">
        <v>15.1</v>
      </c>
      <c r="AW466" s="155">
        <v>79.5</v>
      </c>
      <c r="AX466" s="156">
        <v>14</v>
      </c>
      <c r="AY466" s="156">
        <v>5.0999999999999996</v>
      </c>
      <c r="AZ466" s="137">
        <v>1.4</v>
      </c>
      <c r="BA466" s="137">
        <v>29.3</v>
      </c>
      <c r="BB466" s="156">
        <v>4.8000000000000043</v>
      </c>
      <c r="BC466" s="137">
        <v>56.6</v>
      </c>
      <c r="BD466" s="137">
        <v>1.1599999999999999</v>
      </c>
      <c r="BE466" s="155">
        <v>33.299999999999997</v>
      </c>
      <c r="BF466" s="137">
        <v>15.125999999999999</v>
      </c>
      <c r="BG466" s="137">
        <v>13.3</v>
      </c>
      <c r="BH466" s="138">
        <v>2503</v>
      </c>
      <c r="BI466" s="137">
        <v>7.1</v>
      </c>
      <c r="BJ466" s="137">
        <v>10.9</v>
      </c>
      <c r="BK466" s="155">
        <v>61.5</v>
      </c>
      <c r="BL466" s="137">
        <v>22.2</v>
      </c>
      <c r="BM466" s="187">
        <v>0</v>
      </c>
      <c r="BN466" s="137">
        <v>3.6</v>
      </c>
      <c r="BO466" s="133">
        <v>85.3</v>
      </c>
      <c r="BP466" s="155">
        <v>11.4</v>
      </c>
      <c r="BQ466" s="156">
        <v>1.61</v>
      </c>
      <c r="BR466" s="133">
        <v>5200</v>
      </c>
      <c r="BS466" s="133">
        <v>3395</v>
      </c>
      <c r="BT466" s="137">
        <v>70.3</v>
      </c>
      <c r="BU466" s="137">
        <v>10.8</v>
      </c>
      <c r="BV466" s="155">
        <v>76</v>
      </c>
      <c r="BW466" s="160">
        <v>6205</v>
      </c>
      <c r="BX466" s="155">
        <v>68.599999999999994</v>
      </c>
      <c r="BY466" s="155">
        <v>68</v>
      </c>
      <c r="BZ466" s="133">
        <v>2565</v>
      </c>
      <c r="CA466" s="133">
        <v>9135</v>
      </c>
      <c r="CB466" s="137">
        <v>3.7999999999999999E-2</v>
      </c>
      <c r="CC466" s="137">
        <v>0.02</v>
      </c>
      <c r="CD466" s="186" t="s">
        <v>1275</v>
      </c>
      <c r="CE466" s="186">
        <f>AL466+BN466+BV466+CC466+CB466</f>
        <v>99.257999999999996</v>
      </c>
      <c r="CF466" s="186" t="s">
        <v>1275</v>
      </c>
      <c r="CG466" s="186">
        <f>AM466+BI466+BE466+(DC466*100/AL466)+(CC466*100/AL466)</f>
        <v>97.914489795918371</v>
      </c>
      <c r="CH466" s="137" t="s">
        <v>1023</v>
      </c>
      <c r="CI466" s="137"/>
      <c r="CJ466" s="137"/>
      <c r="CK466" s="138"/>
      <c r="CL466" s="137"/>
      <c r="CM466" s="137"/>
      <c r="CN466" s="186" t="s">
        <v>1275</v>
      </c>
      <c r="CO466" s="137"/>
      <c r="CP466" s="137"/>
      <c r="CQ466" s="137"/>
      <c r="CR466" s="137"/>
      <c r="CS466" s="137"/>
      <c r="CT466" s="137"/>
      <c r="CU466" s="137"/>
      <c r="CV466" s="137">
        <v>5.22</v>
      </c>
      <c r="CW466" s="137">
        <v>5.14</v>
      </c>
      <c r="CX466" s="186" t="s">
        <v>1275</v>
      </c>
      <c r="CY466" s="133"/>
      <c r="CZ466" s="137" t="s">
        <v>1023</v>
      </c>
      <c r="DA466" s="137"/>
      <c r="DB466" s="186" t="s">
        <v>1275</v>
      </c>
      <c r="DC466" s="187">
        <v>2.4399999999999999E-3</v>
      </c>
      <c r="DD466" s="137"/>
      <c r="DE466" s="137"/>
      <c r="DF466" s="155">
        <v>38.1</v>
      </c>
      <c r="DG466" s="137">
        <v>0.45</v>
      </c>
      <c r="DH466" s="156">
        <v>0.43</v>
      </c>
      <c r="DI466" s="156"/>
      <c r="DJ466" s="186" t="s">
        <v>1275</v>
      </c>
      <c r="DK466" s="156">
        <v>0.15</v>
      </c>
      <c r="DL466" s="156">
        <v>15.1</v>
      </c>
      <c r="DM466" s="137">
        <v>84.7</v>
      </c>
      <c r="DN466" s="187">
        <v>2.5999999999999999E-2</v>
      </c>
      <c r="DO466" s="155">
        <v>46.8</v>
      </c>
      <c r="DP466" s="155"/>
      <c r="DQ466" s="155"/>
      <c r="DR466" s="133"/>
      <c r="DS466" s="186" t="s">
        <v>1275</v>
      </c>
      <c r="DT466" s="160">
        <v>7138</v>
      </c>
      <c r="DU466" s="160"/>
      <c r="DV466" s="160"/>
      <c r="DW466" s="160"/>
      <c r="DX466" s="186" t="s">
        <v>1275</v>
      </c>
      <c r="DY466" s="138">
        <f>AK466*AN466*AM466*AL466/1000</f>
        <v>1061.0972265599999</v>
      </c>
      <c r="DZ466" s="138">
        <f>AK466*AM466*AO466*AL466/1000</f>
        <v>376.70389343999994</v>
      </c>
      <c r="EA466" s="137"/>
      <c r="EB466" s="137"/>
      <c r="EC466" s="137"/>
      <c r="ED466" s="137"/>
      <c r="EE466" s="137"/>
      <c r="EF466" s="186" t="s">
        <v>1275</v>
      </c>
      <c r="EG466" s="137" t="s">
        <v>1023</v>
      </c>
      <c r="EH466" s="137" t="s">
        <v>1023</v>
      </c>
      <c r="EI466" s="137" t="s">
        <v>1023</v>
      </c>
      <c r="EJ466" s="137" t="s">
        <v>1023</v>
      </c>
      <c r="EK466" s="137" t="s">
        <v>1023</v>
      </c>
      <c r="EL466" s="137" t="s">
        <v>1023</v>
      </c>
      <c r="EM466" s="137" t="s">
        <v>1023</v>
      </c>
      <c r="EN466" s="137" t="s">
        <v>1023</v>
      </c>
      <c r="EO466" s="137" t="s">
        <v>1023</v>
      </c>
      <c r="EP466" s="137" t="s">
        <v>1023</v>
      </c>
      <c r="EQ466" s="137" t="s">
        <v>1023</v>
      </c>
      <c r="ER466" s="137" t="s">
        <v>1023</v>
      </c>
      <c r="ES466" s="137" t="s">
        <v>1023</v>
      </c>
      <c r="ET466" s="137" t="s">
        <v>1023</v>
      </c>
      <c r="EU466" s="137" t="s">
        <v>1023</v>
      </c>
      <c r="EV466" s="137" t="s">
        <v>1023</v>
      </c>
      <c r="EW466" s="137" t="s">
        <v>1023</v>
      </c>
      <c r="EX466" s="137" t="s">
        <v>1023</v>
      </c>
      <c r="EY466" s="137" t="s">
        <v>1023</v>
      </c>
      <c r="EZ466" s="137" t="s">
        <v>1023</v>
      </c>
      <c r="FA466" s="137" t="s">
        <v>1023</v>
      </c>
      <c r="FB466" s="186" t="s">
        <v>1275</v>
      </c>
      <c r="FC466" s="137"/>
      <c r="FD466" s="137"/>
      <c r="FE466" s="137"/>
      <c r="FF466" s="137"/>
      <c r="FG466" s="137"/>
      <c r="FH466" s="153"/>
      <c r="FI466" s="153"/>
      <c r="FJ466" s="380" t="s">
        <v>616</v>
      </c>
      <c r="FK466" t="s">
        <v>1662</v>
      </c>
      <c r="FL466" t="s">
        <v>1659</v>
      </c>
      <c r="FM466" t="s">
        <v>1665</v>
      </c>
      <c r="FN466" t="s">
        <v>1659</v>
      </c>
      <c r="FO466" t="s">
        <v>1658</v>
      </c>
      <c r="FP466" t="s">
        <v>86</v>
      </c>
      <c r="FQ466" t="s">
        <v>1659</v>
      </c>
      <c r="FR466" t="s">
        <v>1667</v>
      </c>
      <c r="FS466" t="s">
        <v>1666</v>
      </c>
      <c r="FT466" t="s">
        <v>1665</v>
      </c>
      <c r="FU466" t="s">
        <v>1663</v>
      </c>
      <c r="FV466" t="s">
        <v>33</v>
      </c>
      <c r="FW466" t="s">
        <v>86</v>
      </c>
      <c r="FX466" t="s">
        <v>1661</v>
      </c>
      <c r="FY466" t="s">
        <v>1662</v>
      </c>
      <c r="FZ466" t="s">
        <v>1662</v>
      </c>
      <c r="GA466" t="s">
        <v>33</v>
      </c>
      <c r="GB466" t="s">
        <v>1663</v>
      </c>
      <c r="GC466" t="s">
        <v>1662</v>
      </c>
      <c r="GD466" t="s">
        <v>33</v>
      </c>
      <c r="GE466" t="s">
        <v>1662</v>
      </c>
      <c r="GF466" t="s">
        <v>1659</v>
      </c>
      <c r="GG466" t="s">
        <v>33</v>
      </c>
      <c r="GH466" t="s">
        <v>33</v>
      </c>
      <c r="GI466" t="s">
        <v>86</v>
      </c>
      <c r="GJ466" t="s">
        <v>1660</v>
      </c>
      <c r="GK466" t="s">
        <v>33</v>
      </c>
      <c r="GL466" t="s">
        <v>86</v>
      </c>
      <c r="GM466" t="s">
        <v>1663</v>
      </c>
      <c r="GN466" t="s">
        <v>1659</v>
      </c>
      <c r="GO466" t="s">
        <v>1662</v>
      </c>
      <c r="GP466" t="s">
        <v>1664</v>
      </c>
      <c r="GQ466" t="s">
        <v>33</v>
      </c>
      <c r="GR466" t="s">
        <v>33</v>
      </c>
      <c r="GS466" t="s">
        <v>1659</v>
      </c>
      <c r="GT466" t="s">
        <v>1659</v>
      </c>
      <c r="GU466" t="s">
        <v>86</v>
      </c>
      <c r="GV466" t="s">
        <v>1662</v>
      </c>
      <c r="GW466" t="s">
        <v>1662</v>
      </c>
      <c r="GX466" t="s">
        <v>33</v>
      </c>
      <c r="GY466" t="s">
        <v>1660</v>
      </c>
      <c r="GZ466" s="5"/>
      <c r="HO466" s="5" t="s">
        <v>617</v>
      </c>
      <c r="HP466" s="121">
        <v>62</v>
      </c>
      <c r="HQ466" s="27">
        <v>43642</v>
      </c>
      <c r="HR466" s="27"/>
      <c r="HS466" s="27">
        <v>43734</v>
      </c>
      <c r="HT466" s="121">
        <v>3</v>
      </c>
      <c r="HU466" s="121">
        <v>1</v>
      </c>
      <c r="HV466" s="121">
        <v>0</v>
      </c>
      <c r="HW466" s="121">
        <v>0</v>
      </c>
      <c r="HX466" s="121">
        <v>0</v>
      </c>
      <c r="HY466" s="121">
        <v>1</v>
      </c>
      <c r="HZ466" s="121">
        <v>1</v>
      </c>
      <c r="IA466" s="121">
        <v>0</v>
      </c>
      <c r="IB466" s="121"/>
      <c r="IC466" s="121">
        <v>0</v>
      </c>
      <c r="ID466" s="121">
        <v>0</v>
      </c>
      <c r="IE466" s="4" t="s">
        <v>69</v>
      </c>
      <c r="IF466" s="121">
        <v>0</v>
      </c>
      <c r="IG466" s="19"/>
      <c r="II466" s="121">
        <v>0</v>
      </c>
      <c r="IJ466" s="4" t="s">
        <v>63</v>
      </c>
      <c r="IN466" s="121">
        <v>0</v>
      </c>
      <c r="IP466" s="294" t="s">
        <v>1537</v>
      </c>
      <c r="IQ466" s="24" t="s">
        <v>617</v>
      </c>
      <c r="IR466" s="24" t="s">
        <v>1037</v>
      </c>
      <c r="IS466" s="170" t="s">
        <v>55</v>
      </c>
      <c r="IT466" s="170">
        <v>1</v>
      </c>
      <c r="IU466"/>
      <c r="IV466" s="274">
        <v>43642</v>
      </c>
      <c r="IW466" s="170">
        <v>1957</v>
      </c>
      <c r="IX466" s="170">
        <v>2019</v>
      </c>
      <c r="IY466"/>
      <c r="IZ466"/>
      <c r="JA466" s="170">
        <f>+IX466-IW466</f>
        <v>62</v>
      </c>
      <c r="JB466" s="170"/>
      <c r="JC466" s="170" t="s">
        <v>1407</v>
      </c>
      <c r="JD466"/>
      <c r="JE466" s="170">
        <v>1</v>
      </c>
      <c r="JF466" s="276" t="s">
        <v>323</v>
      </c>
      <c r="JG466"/>
      <c r="JH466"/>
      <c r="JI466" s="170">
        <v>1</v>
      </c>
      <c r="JJ466"/>
      <c r="JK466"/>
      <c r="JL466"/>
      <c r="JM466" s="279"/>
      <c r="JN466" t="s">
        <v>1411</v>
      </c>
      <c r="JO466" t="s">
        <v>1411</v>
      </c>
      <c r="JP466" t="s">
        <v>1428</v>
      </c>
      <c r="JQ466" t="s">
        <v>1420</v>
      </c>
      <c r="JR466" s="170">
        <v>0</v>
      </c>
      <c r="JS466" s="170">
        <v>0</v>
      </c>
      <c r="JT466" s="170">
        <v>0</v>
      </c>
      <c r="JU466" s="280">
        <v>3</v>
      </c>
      <c r="JV466" s="170">
        <v>0</v>
      </c>
      <c r="JW466" s="170">
        <v>0</v>
      </c>
      <c r="JX466"/>
      <c r="JY466" s="170">
        <v>0</v>
      </c>
      <c r="JZ466" s="170">
        <v>0</v>
      </c>
      <c r="KA466" s="170">
        <v>3</v>
      </c>
      <c r="KB466" s="170">
        <v>0</v>
      </c>
      <c r="KC466" s="170">
        <v>0</v>
      </c>
      <c r="KD466" s="170"/>
      <c r="KE466"/>
    </row>
    <row r="467" spans="1:291" s="4" customFormat="1" x14ac:dyDescent="0.25">
      <c r="A467" s="311"/>
      <c r="B467" s="15" t="s">
        <v>1537</v>
      </c>
      <c r="C467" s="17" t="s">
        <v>615</v>
      </c>
      <c r="D467" s="26" t="s">
        <v>618</v>
      </c>
      <c r="E467" s="88">
        <v>43642</v>
      </c>
      <c r="F467" s="27"/>
      <c r="G467" s="94"/>
      <c r="H467" s="16"/>
      <c r="I467" s="377">
        <v>0</v>
      </c>
      <c r="J467" s="20">
        <v>43838</v>
      </c>
      <c r="K467" s="100">
        <f>DATEDIF(E467, J467, "m")</f>
        <v>6</v>
      </c>
      <c r="L467" s="121">
        <v>2</v>
      </c>
      <c r="M467" s="4" t="s">
        <v>619</v>
      </c>
      <c r="N467" s="19">
        <v>463</v>
      </c>
      <c r="O467" s="22"/>
      <c r="P467" s="16">
        <v>3</v>
      </c>
      <c r="Q467" s="11"/>
      <c r="R467" s="11"/>
      <c r="S467" s="11"/>
      <c r="T467" s="145">
        <v>12136</v>
      </c>
      <c r="U467" s="130" t="s">
        <v>617</v>
      </c>
      <c r="V467" s="130" t="s">
        <v>617</v>
      </c>
      <c r="W467" s="130" t="s">
        <v>1037</v>
      </c>
      <c r="X467" s="131">
        <v>5703291396</v>
      </c>
      <c r="Y467" s="129">
        <f ca="1">ROUNDDOWN(YEARFRAC(DATE(IF(VALUE(LEFT(X467,2))&lt;VALUE(RIGHT(YEAR(TODAY()),2)),"20","19")&amp;LEFT(X467,2),IF(VALUE(MID(X467,3,1))&gt;4,MID(X467,3,2)-50,MID(X467,3,2)),MID(X467,5,2)),Z467,1),0)</f>
        <v>62</v>
      </c>
      <c r="Z467" s="132">
        <v>43838</v>
      </c>
      <c r="AA467" s="129">
        <v>2</v>
      </c>
      <c r="AB467" s="133">
        <v>3</v>
      </c>
      <c r="AC467" s="182" t="s">
        <v>53</v>
      </c>
      <c r="AD467" s="183" t="s">
        <v>1022</v>
      </c>
      <c r="AE467" s="184" t="s">
        <v>1286</v>
      </c>
      <c r="AF467" s="185">
        <v>36.5</v>
      </c>
      <c r="AG467" s="185">
        <v>8.1</v>
      </c>
      <c r="AH467" s="185">
        <v>54.2</v>
      </c>
      <c r="AI467" s="185">
        <v>1</v>
      </c>
      <c r="AJ467" s="185">
        <v>0.2</v>
      </c>
      <c r="AK467" s="189">
        <v>10.5</v>
      </c>
      <c r="AL467" s="137">
        <v>44</v>
      </c>
      <c r="AM467" s="137">
        <v>80</v>
      </c>
      <c r="AN467" s="155">
        <v>85.4</v>
      </c>
      <c r="AO467" s="156">
        <v>14.6</v>
      </c>
      <c r="AP467" s="155">
        <v>5.8493150684931514</v>
      </c>
      <c r="AQ467" s="137">
        <v>2.2400000000000002</v>
      </c>
      <c r="AR467" s="155">
        <v>12.1</v>
      </c>
      <c r="AS467" s="137">
        <v>3.07</v>
      </c>
      <c r="AT467" s="155">
        <v>27.5</v>
      </c>
      <c r="AU467" s="155">
        <v>22.8</v>
      </c>
      <c r="AV467" s="137">
        <v>16</v>
      </c>
      <c r="AW467" s="155">
        <v>72.599999999999994</v>
      </c>
      <c r="AX467" s="137">
        <v>22.1</v>
      </c>
      <c r="AY467" s="156">
        <v>4.7</v>
      </c>
      <c r="AZ467" s="137">
        <v>0.6</v>
      </c>
      <c r="BA467" s="137">
        <v>28.1</v>
      </c>
      <c r="BB467" s="137">
        <v>8.7999999999999989</v>
      </c>
      <c r="BC467" s="137">
        <v>56.2</v>
      </c>
      <c r="BD467" s="137">
        <v>1.77</v>
      </c>
      <c r="BE467" s="137">
        <v>15.6</v>
      </c>
      <c r="BF467" s="156">
        <v>14.6</v>
      </c>
      <c r="BG467" s="156">
        <v>8.07</v>
      </c>
      <c r="BH467" s="138">
        <v>3136</v>
      </c>
      <c r="BI467" s="156">
        <v>4.59</v>
      </c>
      <c r="BJ467" s="155">
        <v>29</v>
      </c>
      <c r="BK467" s="155">
        <v>49.1</v>
      </c>
      <c r="BL467" s="137">
        <v>35.799999999999997</v>
      </c>
      <c r="BM467" s="187">
        <v>0</v>
      </c>
      <c r="BN467" s="137">
        <v>4.8</v>
      </c>
      <c r="BO467" s="133">
        <v>84.3</v>
      </c>
      <c r="BP467" s="137">
        <v>8.52</v>
      </c>
      <c r="BQ467" s="137">
        <v>7.18</v>
      </c>
      <c r="BR467" s="133">
        <v>4922</v>
      </c>
      <c r="BS467" s="160">
        <v>5280</v>
      </c>
      <c r="BT467" s="137">
        <v>75.5</v>
      </c>
      <c r="BU467" s="137">
        <v>4.28</v>
      </c>
      <c r="BV467" s="137">
        <v>50.6</v>
      </c>
      <c r="BW467" s="160">
        <v>6167</v>
      </c>
      <c r="BX467" s="137">
        <v>45.2</v>
      </c>
      <c r="BY467" s="137">
        <v>59.9</v>
      </c>
      <c r="BZ467" s="133">
        <v>3042</v>
      </c>
      <c r="CA467" s="133">
        <v>8465</v>
      </c>
      <c r="CB467" s="137">
        <v>0.5</v>
      </c>
      <c r="CC467" s="137">
        <v>0.13</v>
      </c>
      <c r="CD467" s="186" t="s">
        <v>1275</v>
      </c>
      <c r="CE467" s="186">
        <f>AL467+BN467+BV467+CC467+CB467</f>
        <v>100.03</v>
      </c>
      <c r="CF467" s="186" t="s">
        <v>1275</v>
      </c>
      <c r="CG467" s="186">
        <f>AM467+BI467+BE467+(DC467*100/AL467)+(CC467*100/AL467)</f>
        <v>100.69454545454545</v>
      </c>
      <c r="CH467" s="137" t="s">
        <v>1023</v>
      </c>
      <c r="CI467" s="137"/>
      <c r="CJ467" s="137"/>
      <c r="CK467" s="138"/>
      <c r="CL467" s="137"/>
      <c r="CM467" s="137"/>
      <c r="CN467" s="186" t="s">
        <v>1275</v>
      </c>
      <c r="CO467" s="137"/>
      <c r="CP467" s="137"/>
      <c r="CQ467" s="137"/>
      <c r="CR467" s="137"/>
      <c r="CS467" s="137"/>
      <c r="CT467" s="137"/>
      <c r="CU467" s="137"/>
      <c r="CV467" s="155">
        <v>9.5399999999999991</v>
      </c>
      <c r="CW467" s="137">
        <v>7.08</v>
      </c>
      <c r="CX467" s="186" t="s">
        <v>1275</v>
      </c>
      <c r="CY467" s="133"/>
      <c r="CZ467" s="137" t="s">
        <v>1023</v>
      </c>
      <c r="DA467" s="137"/>
      <c r="DB467" s="186" t="s">
        <v>1275</v>
      </c>
      <c r="DC467" s="139">
        <v>9.1999999999999998E-2</v>
      </c>
      <c r="DD467" s="137" t="s">
        <v>1023</v>
      </c>
      <c r="DE467" s="137" t="s">
        <v>1023</v>
      </c>
      <c r="DF467" s="137">
        <v>24.4</v>
      </c>
      <c r="DG467" s="137">
        <v>0.46</v>
      </c>
      <c r="DH467" s="156">
        <v>0.33</v>
      </c>
      <c r="DI467" s="156"/>
      <c r="DJ467" s="186" t="s">
        <v>1275</v>
      </c>
      <c r="DK467" s="156">
        <v>0.23</v>
      </c>
      <c r="DL467" s="156">
        <v>14.6</v>
      </c>
      <c r="DM467" s="137">
        <v>85.2</v>
      </c>
      <c r="DN467" s="187">
        <v>0</v>
      </c>
      <c r="DO467" s="155">
        <v>46.5</v>
      </c>
      <c r="DP467" s="155"/>
      <c r="DQ467" s="155"/>
      <c r="DR467" s="133"/>
      <c r="DS467" s="186" t="s">
        <v>1275</v>
      </c>
      <c r="DT467" s="160">
        <v>8727</v>
      </c>
      <c r="DU467" s="160"/>
      <c r="DV467" s="160"/>
      <c r="DW467" s="160"/>
      <c r="DX467" s="186" t="s">
        <v>1275</v>
      </c>
      <c r="DY467" s="138">
        <f>AK467*AN467*AM467*AL467/1000</f>
        <v>3156.384</v>
      </c>
      <c r="DZ467" s="138">
        <f>AK467*AM467*AO467*AL467/1000</f>
        <v>539.61599999999999</v>
      </c>
      <c r="EA467" s="137"/>
      <c r="EB467" s="137"/>
      <c r="EC467" s="137"/>
      <c r="ED467" s="137"/>
      <c r="EE467" s="137"/>
      <c r="EF467" s="186" t="s">
        <v>1275</v>
      </c>
      <c r="EG467" s="137" t="s">
        <v>1023</v>
      </c>
      <c r="EH467" s="137" t="s">
        <v>1023</v>
      </c>
      <c r="EI467" s="137" t="s">
        <v>1023</v>
      </c>
      <c r="EJ467" s="137" t="s">
        <v>1023</v>
      </c>
      <c r="EK467" s="137" t="s">
        <v>1023</v>
      </c>
      <c r="EL467" s="137" t="s">
        <v>1023</v>
      </c>
      <c r="EM467" s="137" t="s">
        <v>1023</v>
      </c>
      <c r="EN467" s="137" t="s">
        <v>1023</v>
      </c>
      <c r="EO467" s="137" t="s">
        <v>1023</v>
      </c>
      <c r="EP467" s="137" t="s">
        <v>1023</v>
      </c>
      <c r="EQ467" s="137" t="s">
        <v>1023</v>
      </c>
      <c r="ER467" s="137" t="s">
        <v>1023</v>
      </c>
      <c r="ES467" s="137" t="s">
        <v>1023</v>
      </c>
      <c r="ET467" s="137" t="s">
        <v>1023</v>
      </c>
      <c r="EU467" s="137" t="s">
        <v>1023</v>
      </c>
      <c r="EV467" s="137" t="s">
        <v>1023</v>
      </c>
      <c r="EW467" s="137" t="s">
        <v>1023</v>
      </c>
      <c r="EX467" s="137" t="s">
        <v>1023</v>
      </c>
      <c r="EY467" s="137" t="s">
        <v>1023</v>
      </c>
      <c r="EZ467" s="137" t="s">
        <v>1023</v>
      </c>
      <c r="FA467" s="137" t="s">
        <v>1023</v>
      </c>
      <c r="FB467" s="186" t="s">
        <v>1275</v>
      </c>
      <c r="FC467" s="137"/>
      <c r="FD467" s="137"/>
      <c r="FE467" s="137"/>
      <c r="FF467" s="137"/>
      <c r="FG467" s="137"/>
      <c r="FH467" s="153"/>
      <c r="FI467" s="153"/>
      <c r="FJ467" s="372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 s="5"/>
      <c r="HO467" s="5"/>
      <c r="HP467" s="121"/>
      <c r="HQ467" s="27"/>
      <c r="HR467" s="27"/>
      <c r="HS467" s="27"/>
      <c r="HT467" s="121"/>
      <c r="HU467" s="121"/>
      <c r="HV467" s="28"/>
      <c r="HW467" s="28"/>
      <c r="HX467" s="28"/>
      <c r="HY467" s="28"/>
      <c r="HZ467" s="28"/>
      <c r="IA467" s="28"/>
      <c r="IB467" s="28"/>
      <c r="IC467" s="28"/>
      <c r="ID467" s="28"/>
      <c r="IE467" s="25"/>
      <c r="IF467" s="28"/>
      <c r="IG467" s="29"/>
      <c r="IH467" s="25"/>
      <c r="II467" s="28"/>
      <c r="IJ467" s="25"/>
      <c r="IK467" s="25"/>
      <c r="IL467" s="25"/>
      <c r="IM467" s="25"/>
      <c r="IN467" s="28"/>
      <c r="IO467" s="25"/>
      <c r="IP467" s="294"/>
      <c r="IQ467" s="24"/>
      <c r="IR467" s="24"/>
      <c r="IS467" s="170"/>
      <c r="IT467" s="170"/>
      <c r="IU467"/>
      <c r="IV467" s="274"/>
      <c r="IW467" s="170"/>
      <c r="IX467" s="170"/>
      <c r="IY467"/>
      <c r="IZ467"/>
      <c r="JA467" s="170"/>
      <c r="JB467" s="170"/>
      <c r="JC467" s="170"/>
      <c r="JD467"/>
      <c r="JE467" s="170"/>
      <c r="JF467" s="276"/>
      <c r="JG467"/>
      <c r="JH467"/>
      <c r="JI467" s="170"/>
      <c r="JJ467"/>
      <c r="JK467"/>
      <c r="JL467"/>
      <c r="JM467" s="279"/>
      <c r="JN467"/>
      <c r="JO467"/>
      <c r="JP467"/>
      <c r="JQ467"/>
      <c r="JR467" s="170"/>
      <c r="JS467" s="170"/>
      <c r="JT467" s="170"/>
      <c r="JU467" s="280"/>
      <c r="JV467" s="170"/>
      <c r="JW467" s="170"/>
      <c r="JX467"/>
      <c r="JY467" s="170"/>
      <c r="JZ467" s="170"/>
      <c r="KA467" s="170"/>
      <c r="KB467" s="170"/>
      <c r="KC467" s="170"/>
      <c r="KD467" s="170"/>
      <c r="KE467"/>
    </row>
    <row r="468" spans="1:291" s="4" customFormat="1" x14ac:dyDescent="0.25">
      <c r="A468" s="311"/>
      <c r="B468" s="15" t="s">
        <v>1537</v>
      </c>
      <c r="C468" s="17" t="s">
        <v>615</v>
      </c>
      <c r="D468" s="26" t="s">
        <v>618</v>
      </c>
      <c r="E468" s="88">
        <v>43642</v>
      </c>
      <c r="F468" s="27">
        <v>43839</v>
      </c>
      <c r="G468" s="94">
        <f>DATEDIF(E468, F468, "m")</f>
        <v>6</v>
      </c>
      <c r="H468" s="16">
        <v>1</v>
      </c>
      <c r="I468" s="377">
        <v>0</v>
      </c>
      <c r="J468" s="20">
        <v>43839</v>
      </c>
      <c r="K468" s="100">
        <f>DATEDIF(E468, J468, "m")</f>
        <v>6</v>
      </c>
      <c r="L468" s="121">
        <v>3</v>
      </c>
      <c r="M468" s="4" t="s">
        <v>620</v>
      </c>
      <c r="N468" s="19"/>
      <c r="O468" s="22"/>
      <c r="P468" s="16">
        <v>3</v>
      </c>
      <c r="Q468" s="11"/>
      <c r="R468" s="11"/>
      <c r="S468" s="11">
        <v>10</v>
      </c>
      <c r="T468" s="145"/>
      <c r="U468" s="130"/>
      <c r="V468" s="130"/>
      <c r="W468" s="130"/>
      <c r="X468" s="131"/>
      <c r="Y468" s="129"/>
      <c r="Z468" s="132"/>
      <c r="AA468" s="129"/>
      <c r="AB468" s="133"/>
      <c r="AC468" s="182"/>
      <c r="AD468" s="183"/>
      <c r="AE468" s="184"/>
      <c r="AF468" s="204"/>
      <c r="AG468" s="204"/>
      <c r="AH468" s="204"/>
      <c r="AI468" s="204"/>
      <c r="AJ468" s="204"/>
      <c r="AK468" s="204"/>
      <c r="AL468" s="137"/>
      <c r="AM468" s="137"/>
      <c r="AN468" s="155"/>
      <c r="AO468" s="156"/>
      <c r="AP468" s="155"/>
      <c r="AQ468" s="137"/>
      <c r="AR468" s="155"/>
      <c r="AS468" s="137"/>
      <c r="AT468" s="155"/>
      <c r="AU468" s="155"/>
      <c r="AV468" s="137"/>
      <c r="AW468" s="155"/>
      <c r="AX468" s="137"/>
      <c r="AY468" s="156"/>
      <c r="AZ468" s="137"/>
      <c r="BA468" s="137"/>
      <c r="BB468" s="137"/>
      <c r="BC468" s="137"/>
      <c r="BD468" s="137"/>
      <c r="BE468" s="137"/>
      <c r="BF468" s="156"/>
      <c r="BG468" s="156"/>
      <c r="BH468" s="138"/>
      <c r="BI468" s="156"/>
      <c r="BJ468" s="155"/>
      <c r="BK468" s="155"/>
      <c r="BL468" s="137"/>
      <c r="BM468" s="187"/>
      <c r="BN468" s="137"/>
      <c r="BO468" s="133"/>
      <c r="BP468" s="137"/>
      <c r="BQ468" s="137"/>
      <c r="BR468" s="133"/>
      <c r="BS468" s="160"/>
      <c r="BT468" s="137"/>
      <c r="BU468" s="137"/>
      <c r="BV468" s="137"/>
      <c r="BW468" s="160"/>
      <c r="BX468" s="137"/>
      <c r="BY468" s="137"/>
      <c r="BZ468" s="133"/>
      <c r="CA468" s="133"/>
      <c r="CB468" s="137"/>
      <c r="CC468" s="137"/>
      <c r="CD468" s="186"/>
      <c r="CE468" s="186"/>
      <c r="CF468" s="186"/>
      <c r="CG468" s="186"/>
      <c r="CH468" s="137"/>
      <c r="CI468" s="137"/>
      <c r="CJ468" s="137"/>
      <c r="CK468" s="138"/>
      <c r="CL468" s="137"/>
      <c r="CM468" s="137"/>
      <c r="CN468" s="186"/>
      <c r="CO468" s="137"/>
      <c r="CP468" s="137"/>
      <c r="CQ468" s="137"/>
      <c r="CR468" s="137"/>
      <c r="CS468" s="137"/>
      <c r="CT468" s="137"/>
      <c r="CU468" s="137"/>
      <c r="CV468" s="155"/>
      <c r="CW468" s="137"/>
      <c r="CX468" s="186"/>
      <c r="CY468" s="133"/>
      <c r="CZ468" s="137"/>
      <c r="DA468" s="137"/>
      <c r="DB468" s="186"/>
      <c r="DC468" s="139"/>
      <c r="DD468" s="137"/>
      <c r="DE468" s="137"/>
      <c r="DF468" s="137"/>
      <c r="DG468" s="137"/>
      <c r="DH468" s="156"/>
      <c r="DI468" s="156"/>
      <c r="DJ468" s="186"/>
      <c r="DK468" s="156"/>
      <c r="DL468" s="156"/>
      <c r="DM468" s="137"/>
      <c r="DN468" s="187"/>
      <c r="DO468" s="155"/>
      <c r="DP468" s="155"/>
      <c r="DQ468" s="155"/>
      <c r="DR468" s="133"/>
      <c r="DS468" s="186"/>
      <c r="DT468" s="160"/>
      <c r="DU468" s="160"/>
      <c r="DV468" s="160"/>
      <c r="DW468" s="160"/>
      <c r="DX468" s="186"/>
      <c r="DY468" s="138"/>
      <c r="DZ468" s="138"/>
      <c r="EA468" s="137"/>
      <c r="EB468" s="137"/>
      <c r="EC468" s="137"/>
      <c r="ED468" s="137"/>
      <c r="EE468" s="137"/>
      <c r="EF468" s="186"/>
      <c r="EG468" s="137"/>
      <c r="EH468" s="137"/>
      <c r="EI468" s="137"/>
      <c r="EJ468" s="137"/>
      <c r="EK468" s="137"/>
      <c r="EL468" s="137"/>
      <c r="EM468" s="137"/>
      <c r="EN468" s="137"/>
      <c r="EO468" s="137"/>
      <c r="EP468" s="137"/>
      <c r="EQ468" s="137"/>
      <c r="ER468" s="137"/>
      <c r="ES468" s="137"/>
      <c r="ET468" s="137"/>
      <c r="EU468" s="137"/>
      <c r="EV468" s="137"/>
      <c r="EW468" s="137"/>
      <c r="EX468" s="137"/>
      <c r="EY468" s="137"/>
      <c r="EZ468" s="137"/>
      <c r="FA468" s="137"/>
      <c r="FB468" s="186"/>
      <c r="FC468" s="137"/>
      <c r="FD468" s="137"/>
      <c r="FE468" s="137"/>
      <c r="FF468" s="137"/>
      <c r="FG468" s="137"/>
      <c r="FH468" s="153"/>
      <c r="FI468" s="153"/>
      <c r="FJ468" s="5"/>
      <c r="GZ468" s="371" t="s">
        <v>620</v>
      </c>
      <c r="HA468" s="369" t="s">
        <v>1756</v>
      </c>
      <c r="HB468" s="358">
        <v>0</v>
      </c>
      <c r="HC468" s="356">
        <v>1.81</v>
      </c>
      <c r="HD468" s="356">
        <v>140.24</v>
      </c>
      <c r="HE468" s="356">
        <v>5.52</v>
      </c>
      <c r="HF468" s="356">
        <v>12.64</v>
      </c>
      <c r="HG468" s="356">
        <v>302.88</v>
      </c>
      <c r="HH468" s="356">
        <v>1.65</v>
      </c>
      <c r="HI468" s="356">
        <v>1.42</v>
      </c>
      <c r="HJ468" s="356">
        <v>7.32</v>
      </c>
      <c r="HK468" s="356">
        <v>3.33</v>
      </c>
      <c r="HL468" s="358">
        <v>0.67</v>
      </c>
      <c r="HM468" s="356">
        <v>8.26</v>
      </c>
      <c r="HN468" s="357">
        <v>41.78</v>
      </c>
      <c r="HO468" s="5" t="s">
        <v>617</v>
      </c>
      <c r="HP468" s="121">
        <v>62</v>
      </c>
      <c r="HQ468" s="27">
        <v>43642</v>
      </c>
      <c r="HR468" s="27"/>
      <c r="HS468" s="27">
        <v>43839</v>
      </c>
      <c r="HT468" s="121">
        <v>6</v>
      </c>
      <c r="HU468" s="121">
        <v>1</v>
      </c>
      <c r="HV468" s="121">
        <v>0</v>
      </c>
      <c r="HW468" s="121">
        <v>0</v>
      </c>
      <c r="HX468" s="121">
        <v>0</v>
      </c>
      <c r="HY468" s="121">
        <v>1</v>
      </c>
      <c r="HZ468" s="121">
        <v>0</v>
      </c>
      <c r="IA468" s="121">
        <v>0</v>
      </c>
      <c r="IB468" s="121">
        <v>0</v>
      </c>
      <c r="IC468" s="121">
        <v>0</v>
      </c>
      <c r="ID468" s="121">
        <v>0</v>
      </c>
      <c r="IF468" s="121">
        <v>0</v>
      </c>
      <c r="IG468" s="19"/>
      <c r="II468" s="121">
        <v>0</v>
      </c>
      <c r="IJ468" s="4" t="s">
        <v>63</v>
      </c>
      <c r="IN468" s="121">
        <v>0</v>
      </c>
      <c r="IP468" s="294"/>
      <c r="IQ468" s="24"/>
      <c r="IR468" s="24"/>
      <c r="IS468" s="170"/>
      <c r="IT468" s="170"/>
      <c r="IU468"/>
      <c r="IV468" s="274"/>
      <c r="IW468" s="170"/>
      <c r="IX468" s="170"/>
      <c r="IY468"/>
      <c r="IZ468"/>
      <c r="JA468" s="170"/>
      <c r="JB468" s="170"/>
      <c r="JC468" s="170"/>
      <c r="JD468"/>
      <c r="JE468" s="170"/>
      <c r="JF468" s="276"/>
      <c r="JG468"/>
      <c r="JH468"/>
      <c r="JI468" s="170"/>
      <c r="JJ468"/>
      <c r="JK468"/>
      <c r="JL468"/>
      <c r="JM468" s="279"/>
      <c r="JN468"/>
      <c r="JO468"/>
      <c r="JP468"/>
      <c r="JQ468"/>
      <c r="JR468" s="170"/>
      <c r="JS468" s="170"/>
      <c r="JT468" s="170"/>
      <c r="JU468" s="280"/>
      <c r="JV468" s="170"/>
      <c r="JW468" s="170"/>
      <c r="JX468"/>
      <c r="JY468" s="170"/>
      <c r="JZ468" s="170"/>
      <c r="KA468" s="170"/>
      <c r="KB468" s="170"/>
      <c r="KC468" s="170"/>
      <c r="KD468" s="170"/>
      <c r="KE468"/>
    </row>
    <row r="469" spans="1:291" s="4" customFormat="1" x14ac:dyDescent="0.25">
      <c r="A469" s="311"/>
      <c r="B469" s="15" t="s">
        <v>1537</v>
      </c>
      <c r="C469" s="17" t="s">
        <v>615</v>
      </c>
      <c r="D469" s="26" t="s">
        <v>618</v>
      </c>
      <c r="E469" s="88">
        <v>43642</v>
      </c>
      <c r="F469" s="27"/>
      <c r="G469" s="94"/>
      <c r="H469" s="16"/>
      <c r="I469" s="377">
        <v>0</v>
      </c>
      <c r="J469" s="20">
        <v>44119</v>
      </c>
      <c r="K469" s="100">
        <f>DATEDIF(E469, J469, "m")</f>
        <v>15</v>
      </c>
      <c r="L469" s="121">
        <v>4</v>
      </c>
      <c r="M469" s="4" t="s">
        <v>621</v>
      </c>
      <c r="N469" s="34">
        <v>1095.9000000000001</v>
      </c>
      <c r="O469" s="22"/>
      <c r="P469" s="16">
        <v>3</v>
      </c>
      <c r="Q469" s="11"/>
      <c r="R469" s="11"/>
      <c r="S469" s="11"/>
      <c r="T469" s="145">
        <v>13595</v>
      </c>
      <c r="U469" s="130" t="s">
        <v>617</v>
      </c>
      <c r="V469" s="130" t="s">
        <v>617</v>
      </c>
      <c r="W469" s="130" t="s">
        <v>1037</v>
      </c>
      <c r="X469" s="131">
        <v>5703291396</v>
      </c>
      <c r="Y469" s="129">
        <f ca="1">ROUNDDOWN(YEARFRAC(DATE(IF(VALUE(LEFT(X469,2))&lt;VALUE(RIGHT(YEAR(TODAY()),2)),"20","19")&amp;LEFT(X469,2),IF(VALUE(MID(X469,3,1))&gt;4,MID(X469,3,2)-50,MID(X469,3,2)),MID(X469,5,2)),Z469,1),0)</f>
        <v>63</v>
      </c>
      <c r="Z469" s="132">
        <v>44119</v>
      </c>
      <c r="AA469" s="129">
        <v>3</v>
      </c>
      <c r="AB469" s="133">
        <v>13</v>
      </c>
      <c r="AC469" s="134" t="s">
        <v>53</v>
      </c>
      <c r="AD469" s="135" t="s">
        <v>1022</v>
      </c>
      <c r="AE469" s="136" t="s">
        <v>1327</v>
      </c>
      <c r="AF469" s="200">
        <v>35</v>
      </c>
      <c r="AG469" s="200">
        <v>9.4</v>
      </c>
      <c r="AH469" s="200">
        <v>54.2</v>
      </c>
      <c r="AI469" s="200">
        <v>1</v>
      </c>
      <c r="AJ469" s="200">
        <v>0.4</v>
      </c>
      <c r="AK469" s="200">
        <v>9.4700000000000006</v>
      </c>
      <c r="AL469" s="137">
        <v>34.299999999999997</v>
      </c>
      <c r="AM469" s="137">
        <v>73.7</v>
      </c>
      <c r="AN469" s="155">
        <v>81.400000000000006</v>
      </c>
      <c r="AO469" s="137">
        <v>18.600000000000001</v>
      </c>
      <c r="AP469" s="155">
        <f>AN469/AO469</f>
        <v>4.376344086021505</v>
      </c>
      <c r="AQ469" s="156">
        <v>0.88</v>
      </c>
      <c r="AR469" s="137">
        <v>2.1</v>
      </c>
      <c r="AS469" s="156">
        <v>2.23</v>
      </c>
      <c r="AT469" s="155">
        <v>20.5</v>
      </c>
      <c r="AU469" s="155">
        <v>18.2</v>
      </c>
      <c r="AV469" s="137">
        <v>13</v>
      </c>
      <c r="AW469" s="155">
        <v>61.5</v>
      </c>
      <c r="AX469" s="137">
        <v>24.3</v>
      </c>
      <c r="AY469" s="156">
        <v>9.2799999999999994</v>
      </c>
      <c r="AZ469" s="137">
        <v>4.93</v>
      </c>
      <c r="BA469" s="137">
        <v>18.899999999999999</v>
      </c>
      <c r="BB469" s="137">
        <v>5.41</v>
      </c>
      <c r="BC469" s="137">
        <v>38.799999999999997</v>
      </c>
      <c r="BD469" s="137">
        <v>1.94</v>
      </c>
      <c r="BE469" s="137">
        <v>11.9</v>
      </c>
      <c r="BF469" s="156">
        <f>DL469+DN469</f>
        <v>11.41</v>
      </c>
      <c r="BG469" s="137">
        <v>9.1</v>
      </c>
      <c r="BH469" s="133">
        <v>4138</v>
      </c>
      <c r="BI469" s="137">
        <v>7.1</v>
      </c>
      <c r="BJ469" s="137">
        <v>7.43</v>
      </c>
      <c r="BK469" s="155">
        <v>42.1</v>
      </c>
      <c r="BL469" s="155">
        <v>86</v>
      </c>
      <c r="BM469" s="187">
        <v>0</v>
      </c>
      <c r="BN469" s="137">
        <v>10.5</v>
      </c>
      <c r="BO469" s="137">
        <v>87.9</v>
      </c>
      <c r="BP469" s="137">
        <v>6.68</v>
      </c>
      <c r="BQ469" s="137">
        <v>5.43</v>
      </c>
      <c r="BR469" s="138">
        <v>5393</v>
      </c>
      <c r="BS469" s="138">
        <f>CY469/9</f>
        <v>2570.1111111111113</v>
      </c>
      <c r="BT469" s="137">
        <v>71.2</v>
      </c>
      <c r="BU469" s="137">
        <v>13.1</v>
      </c>
      <c r="BV469" s="137">
        <v>53.5</v>
      </c>
      <c r="BW469" s="138">
        <v>3005</v>
      </c>
      <c r="BX469" s="137">
        <v>46.3</v>
      </c>
      <c r="BY469" s="155">
        <v>74</v>
      </c>
      <c r="BZ469" s="133">
        <v>4892</v>
      </c>
      <c r="CA469" s="133">
        <v>8807</v>
      </c>
      <c r="CB469" s="137">
        <v>0.85</v>
      </c>
      <c r="CC469" s="137">
        <v>0.71</v>
      </c>
      <c r="CD469" s="186" t="s">
        <v>1275</v>
      </c>
      <c r="CE469" s="186">
        <f>AL469+BN469+BV469+CC469+CB469</f>
        <v>99.859999999999985</v>
      </c>
      <c r="CF469" s="186" t="s">
        <v>1275</v>
      </c>
      <c r="CG469" s="186">
        <f>AM469+BI469+BE469+(DC469*100/AL469)+(CC469*100/AL469)</f>
        <v>95.586297376093299</v>
      </c>
      <c r="CH469" s="137">
        <v>3.2</v>
      </c>
      <c r="CI469" s="137">
        <f>CH469*100/AM469</f>
        <v>4.3419267299864313</v>
      </c>
      <c r="CJ469" s="137">
        <v>17.8</v>
      </c>
      <c r="CK469" s="138">
        <f>CJ469*BI469*AL469*AK469/1000</f>
        <v>41.050877980000003</v>
      </c>
      <c r="CL469" s="137">
        <v>0.64</v>
      </c>
      <c r="CM469" s="155">
        <v>37.700000000000003</v>
      </c>
      <c r="CN469" s="186" t="s">
        <v>1275</v>
      </c>
      <c r="CO469" s="156">
        <v>0.18</v>
      </c>
      <c r="CP469" s="137">
        <v>4.2</v>
      </c>
      <c r="CQ469" s="156">
        <v>11.5</v>
      </c>
      <c r="CR469" s="155">
        <v>75.400000000000006</v>
      </c>
      <c r="CS469" s="137">
        <v>8.0299999999999994</v>
      </c>
      <c r="CT469" s="156">
        <v>5.0999999999999996</v>
      </c>
      <c r="CU469" s="156">
        <v>26.2</v>
      </c>
      <c r="CV469" s="137">
        <v>0.85</v>
      </c>
      <c r="CW469" s="137"/>
      <c r="CX469" s="186" t="s">
        <v>1275</v>
      </c>
      <c r="CY469" s="133">
        <v>23131</v>
      </c>
      <c r="CZ469" s="137">
        <v>2.58</v>
      </c>
      <c r="DA469" s="137">
        <v>31.3</v>
      </c>
      <c r="DB469" s="186" t="s">
        <v>1275</v>
      </c>
      <c r="DC469" s="191">
        <v>0.28000000000000003</v>
      </c>
      <c r="DD469" s="133">
        <v>21435</v>
      </c>
      <c r="DE469" s="155">
        <v>43.5</v>
      </c>
      <c r="DF469" s="137">
        <v>18.399999999999999</v>
      </c>
      <c r="DG469" s="137">
        <v>2.73</v>
      </c>
      <c r="DH469" s="137">
        <f>DG469-CC469</f>
        <v>2.02</v>
      </c>
      <c r="DI469" s="137"/>
      <c r="DJ469" s="186" t="s">
        <v>1275</v>
      </c>
      <c r="DK469" s="156">
        <v>0</v>
      </c>
      <c r="DL469" s="156">
        <v>11.3</v>
      </c>
      <c r="DM469" s="137">
        <v>88.6</v>
      </c>
      <c r="DN469" s="139">
        <v>0.11</v>
      </c>
      <c r="DO469" s="155">
        <v>53.1</v>
      </c>
      <c r="DP469" s="137">
        <v>97.6</v>
      </c>
      <c r="DQ469" s="133">
        <v>1138</v>
      </c>
      <c r="DR469" s="133"/>
      <c r="DS469" s="186" t="s">
        <v>1275</v>
      </c>
      <c r="DT469" s="160">
        <f>DU469*5</f>
        <v>11250</v>
      </c>
      <c r="DU469" s="133">
        <v>2250</v>
      </c>
      <c r="DV469" s="133">
        <v>501</v>
      </c>
      <c r="DW469" s="138">
        <v>253</v>
      </c>
      <c r="DX469" s="186" t="s">
        <v>1275</v>
      </c>
      <c r="DY469" s="138">
        <f>AK469*AN469*AM469*AL469/1000</f>
        <v>1948.65964678</v>
      </c>
      <c r="DZ469" s="138">
        <f>AK469*AM469*AO469*AL469/1000</f>
        <v>445.27112321999999</v>
      </c>
      <c r="EA469" s="137"/>
      <c r="EB469" s="137"/>
      <c r="EC469" s="137"/>
      <c r="ED469" s="137"/>
      <c r="EE469" s="137"/>
      <c r="EF469" s="186" t="s">
        <v>1275</v>
      </c>
      <c r="EG469" s="137" t="s">
        <v>1023</v>
      </c>
      <c r="EH469" s="137" t="s">
        <v>1023</v>
      </c>
      <c r="EI469" s="137" t="s">
        <v>1023</v>
      </c>
      <c r="EJ469" s="137" t="s">
        <v>1023</v>
      </c>
      <c r="EK469" s="137" t="s">
        <v>1023</v>
      </c>
      <c r="EL469" s="137" t="s">
        <v>1023</v>
      </c>
      <c r="EM469" s="137" t="s">
        <v>1023</v>
      </c>
      <c r="EN469" s="137" t="s">
        <v>1023</v>
      </c>
      <c r="EO469" s="137" t="s">
        <v>1023</v>
      </c>
      <c r="EP469" s="137" t="s">
        <v>1023</v>
      </c>
      <c r="EQ469" s="137" t="s">
        <v>1023</v>
      </c>
      <c r="ER469" s="137" t="s">
        <v>1023</v>
      </c>
      <c r="ES469" s="137" t="s">
        <v>1023</v>
      </c>
      <c r="ET469" s="137" t="s">
        <v>1023</v>
      </c>
      <c r="EU469" s="137" t="s">
        <v>1023</v>
      </c>
      <c r="EV469" s="137" t="s">
        <v>1023</v>
      </c>
      <c r="EW469" s="137" t="s">
        <v>1023</v>
      </c>
      <c r="EX469" s="137" t="s">
        <v>1023</v>
      </c>
      <c r="EY469" s="137" t="s">
        <v>1023</v>
      </c>
      <c r="EZ469" s="137" t="s">
        <v>1023</v>
      </c>
      <c r="FA469" s="137" t="s">
        <v>1023</v>
      </c>
      <c r="FB469" s="186" t="s">
        <v>1275</v>
      </c>
      <c r="FC469" s="137"/>
      <c r="FD469" s="137"/>
      <c r="FE469" s="137"/>
      <c r="FF469" s="137"/>
      <c r="FG469" s="137"/>
      <c r="FH469" s="190"/>
      <c r="FI469" s="190"/>
      <c r="FJ469" s="372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 s="371" t="s">
        <v>621</v>
      </c>
      <c r="HA469" s="369" t="s">
        <v>1757</v>
      </c>
      <c r="HB469" s="358">
        <v>0</v>
      </c>
      <c r="HC469" s="356">
        <v>2.63</v>
      </c>
      <c r="HD469" s="356">
        <v>200.4</v>
      </c>
      <c r="HE469" s="356">
        <v>3.94</v>
      </c>
      <c r="HF469" s="356">
        <v>6.23</v>
      </c>
      <c r="HG469" s="356">
        <v>409.48</v>
      </c>
      <c r="HH469" s="356">
        <v>2.19</v>
      </c>
      <c r="HI469" s="356">
        <v>2.48</v>
      </c>
      <c r="HJ469" s="356">
        <v>0.84000000000000008</v>
      </c>
      <c r="HK469" s="356">
        <v>2.61</v>
      </c>
      <c r="HL469" s="358">
        <v>0.67</v>
      </c>
      <c r="HM469" s="356">
        <v>11.11</v>
      </c>
      <c r="HN469" s="357">
        <v>56.08</v>
      </c>
      <c r="HO469" s="5"/>
      <c r="HP469" s="121"/>
      <c r="HQ469" s="27"/>
      <c r="HR469" s="27"/>
      <c r="HS469" s="27"/>
      <c r="HT469" s="121"/>
      <c r="HU469" s="121"/>
      <c r="HV469" s="28"/>
      <c r="HW469" s="28"/>
      <c r="HX469" s="28"/>
      <c r="HY469" s="28"/>
      <c r="HZ469" s="28"/>
      <c r="IA469" s="28"/>
      <c r="IB469" s="28"/>
      <c r="IC469" s="28"/>
      <c r="ID469" s="28"/>
      <c r="IE469" s="25"/>
      <c r="IF469" s="28"/>
      <c r="IG469" s="29"/>
      <c r="IH469" s="25"/>
      <c r="II469" s="28"/>
      <c r="IJ469" s="25"/>
      <c r="IK469" s="25"/>
      <c r="IL469" s="25"/>
      <c r="IM469" s="25"/>
      <c r="IN469" s="28"/>
      <c r="IO469" s="25"/>
      <c r="IP469" s="294"/>
      <c r="IQ469" s="24"/>
      <c r="IR469" s="24"/>
      <c r="IS469" s="170"/>
      <c r="IT469" s="170"/>
      <c r="IU469"/>
      <c r="IV469" s="274"/>
      <c r="IW469" s="170"/>
      <c r="IX469" s="170"/>
      <c r="IY469"/>
      <c r="IZ469"/>
      <c r="JA469" s="170"/>
      <c r="JB469" s="170"/>
      <c r="JC469" s="170"/>
      <c r="JD469"/>
      <c r="JE469" s="170"/>
      <c r="JF469" s="276"/>
      <c r="JG469"/>
      <c r="JH469"/>
      <c r="JI469" s="170"/>
      <c r="JJ469"/>
      <c r="JK469"/>
      <c r="JL469"/>
      <c r="JM469" s="279"/>
      <c r="JN469"/>
      <c r="JO469"/>
      <c r="JP469"/>
      <c r="JQ469"/>
      <c r="JR469" s="170"/>
      <c r="JS469" s="170"/>
      <c r="JT469" s="170"/>
      <c r="JU469" s="280"/>
      <c r="JV469" s="170"/>
      <c r="JW469" s="170"/>
      <c r="JX469"/>
      <c r="JY469" s="170"/>
      <c r="JZ469" s="170"/>
      <c r="KA469" s="170"/>
      <c r="KB469" s="170"/>
      <c r="KC469" s="170"/>
      <c r="KD469" s="170"/>
      <c r="KE469"/>
    </row>
    <row r="470" spans="1:291" s="4" customFormat="1" x14ac:dyDescent="0.25">
      <c r="A470" s="311"/>
      <c r="B470" s="15" t="s">
        <v>1537</v>
      </c>
      <c r="C470" s="17" t="s">
        <v>615</v>
      </c>
      <c r="D470" s="26" t="s">
        <v>618</v>
      </c>
      <c r="E470" s="88">
        <v>43642</v>
      </c>
      <c r="F470" s="27"/>
      <c r="G470" s="94"/>
      <c r="H470" s="16"/>
      <c r="I470" s="377">
        <v>0</v>
      </c>
      <c r="J470" s="20">
        <v>44732</v>
      </c>
      <c r="K470" s="100">
        <f>DATEDIF(E470, J470, "m")</f>
        <v>35</v>
      </c>
      <c r="L470" s="121">
        <v>5</v>
      </c>
      <c r="M470" s="4" t="s">
        <v>622</v>
      </c>
      <c r="N470" s="19">
        <v>322</v>
      </c>
      <c r="O470" s="22">
        <v>4</v>
      </c>
      <c r="P470" s="16">
        <v>3</v>
      </c>
      <c r="Q470" s="11"/>
      <c r="R470" s="11"/>
      <c r="S470" s="11"/>
      <c r="T470" s="145">
        <v>17592</v>
      </c>
      <c r="U470" s="130"/>
      <c r="V470" s="130" t="s">
        <v>617</v>
      </c>
      <c r="W470" s="130" t="s">
        <v>1037</v>
      </c>
      <c r="X470" s="129">
        <v>5703291396</v>
      </c>
      <c r="Y470" s="129">
        <f ca="1">ROUNDDOWN(YEARFRAC(DATE(IF(VALUE(LEFT(X470,2))&lt;VALUE(RIGHT(YEAR(TODAY()),2)),"20","19")&amp;LEFT(X470,2),IF(VALUE(MID(X470,3,1))&gt;4,MID(X470,3,2)-50,MID(X470,3,2)),MID(X470,5,2)),Z470,1),0)</f>
        <v>65</v>
      </c>
      <c r="Z470" s="132">
        <v>44732</v>
      </c>
      <c r="AA470" s="129">
        <v>4</v>
      </c>
      <c r="AB470" s="133">
        <f>DATEDIF(_xlfn.MINIFS(Z:Z,X:X,X470), Z470,  "m")</f>
        <v>32</v>
      </c>
      <c r="AC470" s="134" t="s">
        <v>53</v>
      </c>
      <c r="AD470" s="135" t="s">
        <v>1025</v>
      </c>
      <c r="AE470" s="136" t="s">
        <v>65</v>
      </c>
      <c r="AF470" s="185">
        <v>31.1</v>
      </c>
      <c r="AG470" s="185">
        <v>10.9</v>
      </c>
      <c r="AH470" s="185">
        <v>54.6</v>
      </c>
      <c r="AI470" s="185">
        <v>2.4</v>
      </c>
      <c r="AJ470" s="185">
        <v>1</v>
      </c>
      <c r="AK470" s="199">
        <v>9.44</v>
      </c>
      <c r="AL470" s="133">
        <v>31.4</v>
      </c>
      <c r="AM470" s="137">
        <v>73.099999999999994</v>
      </c>
      <c r="AN470" s="137">
        <v>74.400000000000006</v>
      </c>
      <c r="AO470" s="137">
        <v>25.6</v>
      </c>
      <c r="AP470" s="137">
        <f>AN470/AO470</f>
        <v>2.90625</v>
      </c>
      <c r="AQ470" s="137">
        <v>1.92</v>
      </c>
      <c r="AR470" s="137">
        <v>2.42</v>
      </c>
      <c r="AS470" s="137">
        <v>2.29</v>
      </c>
      <c r="AT470" s="137">
        <v>6.57</v>
      </c>
      <c r="AU470" s="137">
        <v>13.7</v>
      </c>
      <c r="AV470" s="137">
        <v>8.17</v>
      </c>
      <c r="AW470" s="137">
        <v>64.7</v>
      </c>
      <c r="AX470" s="137">
        <v>29.5</v>
      </c>
      <c r="AY470" s="137">
        <v>4.13</v>
      </c>
      <c r="AZ470" s="137">
        <v>1.66</v>
      </c>
      <c r="BA470" s="137">
        <v>21.6</v>
      </c>
      <c r="BB470" s="137">
        <v>5.94</v>
      </c>
      <c r="BC470" s="137">
        <v>44.9</v>
      </c>
      <c r="BD470" s="137">
        <v>7.68</v>
      </c>
      <c r="BE470" s="137">
        <v>8.49</v>
      </c>
      <c r="BF470" s="137">
        <f>DL470+DN470</f>
        <v>13.6</v>
      </c>
      <c r="BG470" s="137">
        <v>17.600000000000001</v>
      </c>
      <c r="BH470" s="138">
        <v>3165</v>
      </c>
      <c r="BI470" s="137">
        <v>14.4</v>
      </c>
      <c r="BJ470" s="137">
        <v>8.5399999999999991</v>
      </c>
      <c r="BK470" s="137">
        <v>29.1</v>
      </c>
      <c r="BL470" s="137">
        <v>47.2</v>
      </c>
      <c r="BM470" s="139">
        <v>3.2000000000000001E-2</v>
      </c>
      <c r="BN470" s="137">
        <v>9.6</v>
      </c>
      <c r="BO470" s="137">
        <v>91.11</v>
      </c>
      <c r="BP470" s="137">
        <v>4.33</v>
      </c>
      <c r="BQ470" s="137">
        <v>4.55</v>
      </c>
      <c r="BR470" s="138">
        <v>5510</v>
      </c>
      <c r="BS470" s="138">
        <f>CY470/9</f>
        <v>3329.6666666666665</v>
      </c>
      <c r="BT470" s="137">
        <v>73.099999999999994</v>
      </c>
      <c r="BU470" s="137">
        <v>6.87</v>
      </c>
      <c r="BV470" s="137">
        <f>100-AL470-BN470-CB470-CC470</f>
        <v>55.419999999999987</v>
      </c>
      <c r="BW470" s="138">
        <v>2023</v>
      </c>
      <c r="BX470" s="137">
        <v>22.5</v>
      </c>
      <c r="BY470" s="137">
        <v>35.9</v>
      </c>
      <c r="BZ470" s="138">
        <v>2726</v>
      </c>
      <c r="CA470" s="138">
        <v>12490.90909090909</v>
      </c>
      <c r="CB470" s="137">
        <v>2.7</v>
      </c>
      <c r="CC470" s="137">
        <v>0.88</v>
      </c>
      <c r="CD470" s="186" t="s">
        <v>1275</v>
      </c>
      <c r="CE470" s="186">
        <f>AL470+BN470+BV470+CC470+CB470</f>
        <v>99.999999999999986</v>
      </c>
      <c r="CF470" s="186" t="s">
        <v>1275</v>
      </c>
      <c r="CG470" s="186">
        <f>AM470+BI470+BE470+(DC470*100/AL470)+(CC470*100/AL470)</f>
        <v>99.034585987261153</v>
      </c>
      <c r="CH470" s="137">
        <v>3.02</v>
      </c>
      <c r="CI470" s="137">
        <f>CH470*100/AM470</f>
        <v>4.1313269493844054</v>
      </c>
      <c r="CJ470" s="137">
        <v>11.8</v>
      </c>
      <c r="CK470" s="138">
        <f>CJ470*BI470*AL470*AK470/1000</f>
        <v>50.367006719999999</v>
      </c>
      <c r="CL470" s="137">
        <v>3.83</v>
      </c>
      <c r="CM470" s="137">
        <v>49.3</v>
      </c>
      <c r="CN470" s="186" t="s">
        <v>1275</v>
      </c>
      <c r="CO470" s="137">
        <v>0.37</v>
      </c>
      <c r="CP470" s="137">
        <v>1.95</v>
      </c>
      <c r="CQ470" s="137">
        <v>12.1</v>
      </c>
      <c r="CR470" s="137">
        <v>71</v>
      </c>
      <c r="CS470" s="137">
        <v>9.82</v>
      </c>
      <c r="CT470" s="137">
        <v>7.11</v>
      </c>
      <c r="CU470" s="137">
        <v>26.3</v>
      </c>
      <c r="CV470" s="137" t="s">
        <v>1023</v>
      </c>
      <c r="CW470" s="137"/>
      <c r="CX470" s="186" t="s">
        <v>1275</v>
      </c>
      <c r="CY470" s="133">
        <v>29967</v>
      </c>
      <c r="CZ470" s="137">
        <v>2.74</v>
      </c>
      <c r="DA470" s="137">
        <v>22</v>
      </c>
      <c r="DB470" s="186" t="s">
        <v>1275</v>
      </c>
      <c r="DC470" s="139">
        <v>7.5999999999999998E-2</v>
      </c>
      <c r="DD470" s="138">
        <v>34580</v>
      </c>
      <c r="DE470" s="137">
        <v>37.299999999999997</v>
      </c>
      <c r="DF470" s="137">
        <v>18.899999999999999</v>
      </c>
      <c r="DG470" s="137">
        <v>1.84</v>
      </c>
      <c r="DH470" s="137">
        <f>DG470-CC470</f>
        <v>0.96000000000000008</v>
      </c>
      <c r="DI470" s="137">
        <v>15.6</v>
      </c>
      <c r="DJ470" s="186" t="s">
        <v>1275</v>
      </c>
      <c r="DK470" s="137">
        <v>1.04</v>
      </c>
      <c r="DL470" s="137">
        <v>13.6</v>
      </c>
      <c r="DM470" s="137">
        <v>85.3</v>
      </c>
      <c r="DN470" s="137">
        <v>0</v>
      </c>
      <c r="DO470" s="137">
        <v>39.200000000000003</v>
      </c>
      <c r="DP470" s="137">
        <v>96.7</v>
      </c>
      <c r="DQ470" s="138">
        <v>921</v>
      </c>
      <c r="DR470" s="133"/>
      <c r="DS470" s="186" t="s">
        <v>1275</v>
      </c>
      <c r="DT470" s="133">
        <f>DU470*2</f>
        <v>3028</v>
      </c>
      <c r="DU470" s="138">
        <v>1514</v>
      </c>
      <c r="DV470" s="138">
        <v>1009.3333333333334</v>
      </c>
      <c r="DW470" s="138">
        <v>110</v>
      </c>
      <c r="DX470" s="186" t="s">
        <v>1275</v>
      </c>
      <c r="DY470" s="138">
        <f>AK470*AN470*AM470*AL470/1000</f>
        <v>1612.0999142399999</v>
      </c>
      <c r="DZ470" s="138">
        <f>AK470*AM470*AO470*AL470/1000</f>
        <v>554.70104576000006</v>
      </c>
      <c r="EA470" s="137"/>
      <c r="EB470" s="137"/>
      <c r="EC470" s="137"/>
      <c r="ED470" s="137"/>
      <c r="EE470" s="137"/>
      <c r="EF470" s="186" t="s">
        <v>1275</v>
      </c>
      <c r="EG470" s="137" t="s">
        <v>1023</v>
      </c>
      <c r="EH470" s="137" t="s">
        <v>1023</v>
      </c>
      <c r="EI470" s="137" t="s">
        <v>1023</v>
      </c>
      <c r="EJ470" s="137" t="s">
        <v>1023</v>
      </c>
      <c r="EK470" s="137" t="s">
        <v>1023</v>
      </c>
      <c r="EL470" s="137" t="s">
        <v>1023</v>
      </c>
      <c r="EM470" s="137" t="s">
        <v>1023</v>
      </c>
      <c r="EN470" s="137" t="s">
        <v>1023</v>
      </c>
      <c r="EO470" s="137" t="s">
        <v>1023</v>
      </c>
      <c r="EP470" s="137" t="s">
        <v>1023</v>
      </c>
      <c r="EQ470" s="137" t="s">
        <v>1023</v>
      </c>
      <c r="ER470" s="137" t="s">
        <v>1023</v>
      </c>
      <c r="ES470" s="137" t="s">
        <v>1023</v>
      </c>
      <c r="ET470" s="137" t="s">
        <v>1023</v>
      </c>
      <c r="EU470" s="137" t="s">
        <v>1023</v>
      </c>
      <c r="EV470" s="137" t="s">
        <v>1023</v>
      </c>
      <c r="EW470" s="137" t="s">
        <v>1023</v>
      </c>
      <c r="EX470" s="137" t="s">
        <v>1023</v>
      </c>
      <c r="EY470" s="137" t="s">
        <v>1023</v>
      </c>
      <c r="EZ470" s="137" t="s">
        <v>1023</v>
      </c>
      <c r="FA470" s="137" t="s">
        <v>1023</v>
      </c>
      <c r="FB470" s="186" t="s">
        <v>1275</v>
      </c>
      <c r="FC470" s="137"/>
      <c r="FD470" s="137"/>
      <c r="FE470" s="137"/>
      <c r="FF470" s="137"/>
      <c r="FG470" s="137"/>
      <c r="FH470" s="190"/>
      <c r="FI470" s="190"/>
      <c r="FJ470" s="372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 s="372"/>
      <c r="HA470"/>
      <c r="HB470"/>
      <c r="HC470"/>
      <c r="HD470"/>
      <c r="HE470"/>
      <c r="HF470"/>
      <c r="HG470"/>
      <c r="HH470"/>
      <c r="HI470"/>
      <c r="HJ470"/>
      <c r="HK470"/>
      <c r="HL470"/>
      <c r="HM470"/>
      <c r="HN470"/>
      <c r="HO470" s="5"/>
      <c r="HP470" s="121"/>
      <c r="HQ470" s="27"/>
      <c r="HR470" s="27"/>
      <c r="HS470" s="27"/>
      <c r="HT470" s="121"/>
      <c r="HU470" s="121"/>
      <c r="HV470" s="28"/>
      <c r="HW470" s="28"/>
      <c r="HX470" s="28"/>
      <c r="HY470" s="28"/>
      <c r="HZ470" s="28"/>
      <c r="IA470" s="28"/>
      <c r="IB470" s="28"/>
      <c r="IC470" s="28"/>
      <c r="ID470" s="28"/>
      <c r="IE470" s="25"/>
      <c r="IF470" s="28"/>
      <c r="IG470" s="29"/>
      <c r="IH470" s="25"/>
      <c r="II470" s="28"/>
      <c r="IJ470" s="25"/>
      <c r="IK470" s="25"/>
      <c r="IL470" s="25"/>
      <c r="IM470" s="25"/>
      <c r="IN470" s="28"/>
      <c r="IO470" s="25"/>
      <c r="IP470" s="294"/>
      <c r="IQ470" s="24"/>
      <c r="IR470" s="24"/>
      <c r="IS470" s="170"/>
      <c r="IT470" s="170"/>
      <c r="IU470"/>
      <c r="IV470" s="274"/>
      <c r="IW470" s="170"/>
      <c r="IX470" s="170"/>
      <c r="IY470"/>
      <c r="IZ470"/>
      <c r="JA470" s="170"/>
      <c r="JB470" s="170"/>
      <c r="JC470" s="170"/>
      <c r="JD470"/>
      <c r="JE470" s="170"/>
      <c r="JF470" s="276"/>
      <c r="JG470"/>
      <c r="JH470"/>
      <c r="JI470" s="170"/>
      <c r="JJ470"/>
      <c r="JK470"/>
      <c r="JL470"/>
      <c r="JM470" s="279"/>
      <c r="JN470"/>
      <c r="JO470"/>
      <c r="JP470"/>
      <c r="JQ470"/>
      <c r="JR470" s="170"/>
      <c r="JS470" s="170"/>
      <c r="JT470" s="170"/>
      <c r="JU470" s="280"/>
      <c r="JV470" s="170"/>
      <c r="JW470" s="170"/>
      <c r="JX470"/>
      <c r="JY470" s="170"/>
      <c r="JZ470" s="170"/>
      <c r="KA470" s="170"/>
      <c r="KB470" s="170"/>
      <c r="KC470" s="170"/>
      <c r="KD470" s="170"/>
      <c r="KE470"/>
    </row>
    <row r="471" spans="1:291" s="4" customFormat="1" x14ac:dyDescent="0.25">
      <c r="A471" s="311"/>
      <c r="B471" s="15"/>
      <c r="C471" s="17"/>
      <c r="D471" s="26"/>
      <c r="E471" s="90"/>
      <c r="F471" s="27"/>
      <c r="G471" s="94"/>
      <c r="H471" s="16"/>
      <c r="I471" s="377"/>
      <c r="J471" s="20"/>
      <c r="K471" s="100"/>
      <c r="L471" s="85"/>
      <c r="N471" s="19"/>
      <c r="O471" s="22"/>
      <c r="P471" s="16"/>
      <c r="Q471" s="121"/>
      <c r="R471" s="11"/>
      <c r="S471" s="121"/>
      <c r="T471" s="145"/>
      <c r="U471" s="130"/>
      <c r="V471" s="130"/>
      <c r="W471" s="130"/>
      <c r="X471" s="129"/>
      <c r="Y471" s="129"/>
      <c r="Z471" s="132"/>
      <c r="AA471" s="129"/>
      <c r="AB471" s="133"/>
      <c r="AC471" s="134"/>
      <c r="AD471" s="135"/>
      <c r="AE471" s="136"/>
      <c r="AF471" s="220"/>
      <c r="AG471" s="220"/>
      <c r="AH471" s="220"/>
      <c r="AI471" s="220"/>
      <c r="AJ471" s="220"/>
      <c r="AK471" s="220"/>
      <c r="AL471" s="133"/>
      <c r="AM471" s="137"/>
      <c r="AN471" s="137"/>
      <c r="AO471" s="137"/>
      <c r="AP471" s="137"/>
      <c r="AQ471" s="137"/>
      <c r="AR471" s="137"/>
      <c r="AS471" s="137"/>
      <c r="AT471" s="137"/>
      <c r="AU471" s="137"/>
      <c r="AV471" s="137"/>
      <c r="AW471" s="137"/>
      <c r="AX471" s="137"/>
      <c r="AY471" s="137"/>
      <c r="AZ471" s="137"/>
      <c r="BA471" s="137"/>
      <c r="BB471" s="137"/>
      <c r="BC471" s="137"/>
      <c r="BD471" s="137"/>
      <c r="BE471" s="137"/>
      <c r="BF471" s="137"/>
      <c r="BG471" s="137"/>
      <c r="BH471" s="138"/>
      <c r="BI471" s="137"/>
      <c r="BJ471" s="137"/>
      <c r="BK471" s="137"/>
      <c r="BL471" s="137"/>
      <c r="BM471" s="139"/>
      <c r="BN471" s="137"/>
      <c r="BO471" s="137"/>
      <c r="BP471" s="137"/>
      <c r="BQ471" s="137"/>
      <c r="BR471" s="138"/>
      <c r="BS471" s="138"/>
      <c r="BT471" s="137"/>
      <c r="BU471" s="137"/>
      <c r="BV471" s="137"/>
      <c r="BW471" s="138"/>
      <c r="BX471" s="137"/>
      <c r="BY471" s="137"/>
      <c r="BZ471" s="138"/>
      <c r="CA471" s="138"/>
      <c r="CB471" s="137"/>
      <c r="CC471" s="137"/>
      <c r="CD471" s="186"/>
      <c r="CE471" s="186"/>
      <c r="CF471" s="186"/>
      <c r="CG471" s="186"/>
      <c r="CH471" s="137"/>
      <c r="CI471" s="137"/>
      <c r="CJ471" s="137"/>
      <c r="CK471" s="138"/>
      <c r="CL471" s="137"/>
      <c r="CM471" s="137"/>
      <c r="CN471" s="186"/>
      <c r="CO471" s="137"/>
      <c r="CP471" s="137"/>
      <c r="CQ471" s="137"/>
      <c r="CR471" s="137"/>
      <c r="CS471" s="137"/>
      <c r="CT471" s="137"/>
      <c r="CU471" s="137"/>
      <c r="CV471" s="137"/>
      <c r="CW471" s="137"/>
      <c r="CX471" s="186"/>
      <c r="CY471" s="133"/>
      <c r="CZ471" s="137"/>
      <c r="DA471" s="137"/>
      <c r="DB471" s="186"/>
      <c r="DC471" s="139"/>
      <c r="DD471" s="138"/>
      <c r="DE471" s="137"/>
      <c r="DF471" s="137"/>
      <c r="DG471" s="137"/>
      <c r="DH471" s="137"/>
      <c r="DI471" s="137"/>
      <c r="DJ471" s="186"/>
      <c r="DK471" s="137"/>
      <c r="DL471" s="137"/>
      <c r="DM471" s="137"/>
      <c r="DN471" s="137"/>
      <c r="DO471" s="137"/>
      <c r="DP471" s="137"/>
      <c r="DQ471" s="138"/>
      <c r="DR471" s="133"/>
      <c r="DS471" s="186"/>
      <c r="DT471" s="133"/>
      <c r="DU471" s="138"/>
      <c r="DV471" s="138"/>
      <c r="DW471" s="138"/>
      <c r="DX471" s="186"/>
      <c r="DY471" s="138"/>
      <c r="DZ471" s="138"/>
      <c r="EA471" s="137"/>
      <c r="EB471" s="137"/>
      <c r="EC471" s="137"/>
      <c r="ED471" s="137"/>
      <c r="EE471" s="137"/>
      <c r="EF471" s="186"/>
      <c r="EG471" s="137"/>
      <c r="EH471" s="137"/>
      <c r="EI471" s="137"/>
      <c r="EJ471" s="137"/>
      <c r="EK471" s="137"/>
      <c r="EL471" s="137"/>
      <c r="EM471" s="137"/>
      <c r="EN471" s="137"/>
      <c r="EO471" s="137"/>
      <c r="EP471" s="137"/>
      <c r="EQ471" s="137"/>
      <c r="ER471" s="137"/>
      <c r="ES471" s="137"/>
      <c r="ET471" s="137"/>
      <c r="EU471" s="137"/>
      <c r="EV471" s="137"/>
      <c r="EW471" s="137"/>
      <c r="EX471" s="137"/>
      <c r="EY471" s="137"/>
      <c r="EZ471" s="137"/>
      <c r="FA471" s="137"/>
      <c r="FB471" s="186"/>
      <c r="FC471" s="137"/>
      <c r="FD471" s="137"/>
      <c r="FE471" s="137"/>
      <c r="FF471" s="137"/>
      <c r="FG471" s="137"/>
      <c r="FH471" s="190"/>
      <c r="FI471" s="190"/>
      <c r="FJ471" s="5"/>
      <c r="GZ471" s="372"/>
      <c r="HA471"/>
      <c r="HB471"/>
      <c r="HC471"/>
      <c r="HD471"/>
      <c r="HE471"/>
      <c r="HF471"/>
      <c r="HG471"/>
      <c r="HH471"/>
      <c r="HI471"/>
      <c r="HJ471"/>
      <c r="HK471"/>
      <c r="HL471"/>
      <c r="HM471"/>
      <c r="HN471"/>
      <c r="HO471" s="5"/>
      <c r="HP471" s="121"/>
      <c r="HQ471" s="27"/>
      <c r="HR471" s="27"/>
      <c r="HS471" s="27"/>
      <c r="HT471" s="121"/>
      <c r="HU471" s="121"/>
      <c r="HV471" s="28"/>
      <c r="HW471" s="28"/>
      <c r="HX471" s="28"/>
      <c r="HY471" s="28"/>
      <c r="HZ471" s="28"/>
      <c r="IA471" s="28"/>
      <c r="IB471" s="28"/>
      <c r="IC471" s="28"/>
      <c r="ID471" s="28"/>
      <c r="IE471" s="25"/>
      <c r="IF471" s="28"/>
      <c r="IG471" s="29"/>
      <c r="IH471" s="25"/>
      <c r="II471" s="28"/>
      <c r="IJ471" s="25"/>
      <c r="IK471" s="25"/>
      <c r="IL471" s="25"/>
      <c r="IM471" s="25"/>
      <c r="IN471" s="28"/>
      <c r="IO471" s="25"/>
      <c r="IP471" s="294"/>
      <c r="IQ471" s="24"/>
      <c r="IR471" s="24"/>
      <c r="IS471" s="170"/>
      <c r="IT471" s="170"/>
      <c r="IU471"/>
      <c r="IV471" s="274"/>
      <c r="IW471" s="170"/>
      <c r="IX471" s="170"/>
      <c r="IY471"/>
      <c r="IZ471"/>
      <c r="JA471" s="170"/>
      <c r="JB471" s="170"/>
      <c r="JC471" s="170"/>
      <c r="JD471"/>
      <c r="JE471" s="170"/>
      <c r="JF471" s="276"/>
      <c r="JG471"/>
      <c r="JH471"/>
      <c r="JI471" s="170"/>
      <c r="JJ471"/>
      <c r="JK471"/>
      <c r="JL471"/>
      <c r="JM471" s="279"/>
      <c r="JN471"/>
      <c r="JO471"/>
      <c r="JP471"/>
      <c r="JQ471"/>
      <c r="JR471" s="170"/>
      <c r="JS471" s="170"/>
      <c r="JT471" s="170"/>
      <c r="JU471" s="280"/>
      <c r="JV471" s="170"/>
      <c r="JW471" s="170"/>
      <c r="JX471"/>
      <c r="JY471" s="170"/>
      <c r="JZ471" s="170"/>
      <c r="KA471" s="170"/>
      <c r="KB471" s="170"/>
      <c r="KC471" s="170"/>
      <c r="KD471" s="170"/>
      <c r="KE471"/>
    </row>
    <row r="472" spans="1:291" s="4" customFormat="1" x14ac:dyDescent="0.25">
      <c r="A472" s="311"/>
      <c r="B472" s="15" t="s">
        <v>1538</v>
      </c>
      <c r="C472" s="17" t="s">
        <v>623</v>
      </c>
      <c r="D472" s="26">
        <v>7202075309</v>
      </c>
      <c r="E472" s="88">
        <v>43089</v>
      </c>
      <c r="F472" s="23"/>
      <c r="G472" s="94"/>
      <c r="H472" s="51"/>
      <c r="I472" s="377">
        <v>1</v>
      </c>
      <c r="J472" s="20">
        <v>43123</v>
      </c>
      <c r="K472" s="100">
        <f>DATEDIF(E472, J472, "m")</f>
        <v>1</v>
      </c>
      <c r="L472" s="121">
        <v>1</v>
      </c>
      <c r="M472" s="4" t="s">
        <v>624</v>
      </c>
      <c r="N472" s="19"/>
      <c r="O472" s="22"/>
      <c r="P472" s="16"/>
      <c r="Q472" s="121"/>
      <c r="R472" s="11"/>
      <c r="S472" s="11"/>
      <c r="T472" s="145"/>
      <c r="U472" s="130"/>
      <c r="V472" s="130"/>
      <c r="W472" s="130"/>
      <c r="X472" s="129"/>
      <c r="Y472" s="129"/>
      <c r="Z472" s="132"/>
      <c r="AA472" s="129"/>
      <c r="AB472" s="133"/>
      <c r="AC472" s="134"/>
      <c r="AD472" s="135"/>
      <c r="AE472" s="136"/>
      <c r="AF472" s="220"/>
      <c r="AG472" s="220"/>
      <c r="AH472" s="220"/>
      <c r="AI472" s="220"/>
      <c r="AJ472" s="220"/>
      <c r="AK472" s="220"/>
      <c r="AL472" s="133"/>
      <c r="AM472" s="137"/>
      <c r="AN472" s="137"/>
      <c r="AO472" s="137"/>
      <c r="AP472" s="137"/>
      <c r="AQ472" s="137"/>
      <c r="AR472" s="137"/>
      <c r="AS472" s="137"/>
      <c r="AT472" s="137"/>
      <c r="AU472" s="137"/>
      <c r="AV472" s="137"/>
      <c r="AW472" s="137"/>
      <c r="AX472" s="137"/>
      <c r="AY472" s="137"/>
      <c r="AZ472" s="137"/>
      <c r="BA472" s="137"/>
      <c r="BB472" s="137"/>
      <c r="BC472" s="137"/>
      <c r="BD472" s="137"/>
      <c r="BE472" s="137"/>
      <c r="BF472" s="137"/>
      <c r="BG472" s="137"/>
      <c r="BH472" s="138"/>
      <c r="BI472" s="137"/>
      <c r="BJ472" s="137"/>
      <c r="BK472" s="137"/>
      <c r="BL472" s="137"/>
      <c r="BM472" s="139"/>
      <c r="BN472" s="137"/>
      <c r="BO472" s="137"/>
      <c r="BP472" s="137"/>
      <c r="BQ472" s="137"/>
      <c r="BR472" s="138"/>
      <c r="BS472" s="138"/>
      <c r="BT472" s="137"/>
      <c r="BU472" s="137"/>
      <c r="BV472" s="137"/>
      <c r="BW472" s="138"/>
      <c r="BX472" s="137"/>
      <c r="BY472" s="137"/>
      <c r="BZ472" s="138"/>
      <c r="CA472" s="138"/>
      <c r="CB472" s="137"/>
      <c r="CC472" s="137"/>
      <c r="CD472" s="186"/>
      <c r="CE472" s="186"/>
      <c r="CF472" s="186"/>
      <c r="CG472" s="186"/>
      <c r="CH472" s="137"/>
      <c r="CI472" s="137"/>
      <c r="CJ472" s="137"/>
      <c r="CK472" s="138"/>
      <c r="CL472" s="137"/>
      <c r="CM472" s="137"/>
      <c r="CN472" s="186"/>
      <c r="CO472" s="137"/>
      <c r="CP472" s="137"/>
      <c r="CQ472" s="137"/>
      <c r="CR472" s="137"/>
      <c r="CS472" s="137"/>
      <c r="CT472" s="137"/>
      <c r="CU472" s="137"/>
      <c r="CV472" s="137"/>
      <c r="CW472" s="137"/>
      <c r="CX472" s="186"/>
      <c r="CY472" s="133"/>
      <c r="CZ472" s="137"/>
      <c r="DA472" s="137"/>
      <c r="DB472" s="186"/>
      <c r="DC472" s="139"/>
      <c r="DD472" s="138"/>
      <c r="DE472" s="137"/>
      <c r="DF472" s="137"/>
      <c r="DG472" s="137"/>
      <c r="DH472" s="137"/>
      <c r="DI472" s="137"/>
      <c r="DJ472" s="186"/>
      <c r="DK472" s="137"/>
      <c r="DL472" s="137"/>
      <c r="DM472" s="137"/>
      <c r="DN472" s="137"/>
      <c r="DO472" s="137"/>
      <c r="DP472" s="137"/>
      <c r="DQ472" s="138"/>
      <c r="DR472" s="133"/>
      <c r="DS472" s="186"/>
      <c r="DT472" s="133"/>
      <c r="DU472" s="138"/>
      <c r="DV472" s="138"/>
      <c r="DW472" s="138"/>
      <c r="DX472" s="186"/>
      <c r="DY472" s="138"/>
      <c r="DZ472" s="138"/>
      <c r="EA472" s="137"/>
      <c r="EB472" s="137"/>
      <c r="EC472" s="137"/>
      <c r="ED472" s="137"/>
      <c r="EE472" s="137"/>
      <c r="EF472" s="186"/>
      <c r="EG472" s="137"/>
      <c r="EH472" s="137"/>
      <c r="EI472" s="137"/>
      <c r="EJ472" s="137"/>
      <c r="EK472" s="137"/>
      <c r="EL472" s="137"/>
      <c r="EM472" s="137"/>
      <c r="EN472" s="137"/>
      <c r="EO472" s="137"/>
      <c r="EP472" s="137"/>
      <c r="EQ472" s="137"/>
      <c r="ER472" s="137"/>
      <c r="ES472" s="137"/>
      <c r="ET472" s="137"/>
      <c r="EU472" s="137"/>
      <c r="EV472" s="137"/>
      <c r="EW472" s="137"/>
      <c r="EX472" s="137"/>
      <c r="EY472" s="137"/>
      <c r="EZ472" s="137"/>
      <c r="FA472" s="137"/>
      <c r="FB472" s="186"/>
      <c r="FC472" s="137"/>
      <c r="FD472" s="137"/>
      <c r="FE472" s="137"/>
      <c r="FF472" s="137"/>
      <c r="FG472" s="137"/>
      <c r="FH472" s="190"/>
      <c r="FI472" s="190"/>
      <c r="FJ472" s="5"/>
      <c r="GZ472" s="372"/>
      <c r="HA472"/>
      <c r="HB472"/>
      <c r="HC472"/>
      <c r="HD472"/>
      <c r="HE472"/>
      <c r="HF472"/>
      <c r="HG472"/>
      <c r="HH472"/>
      <c r="HI472"/>
      <c r="HJ472"/>
      <c r="HK472"/>
      <c r="HL472"/>
      <c r="HM472"/>
      <c r="HN472"/>
      <c r="HO472" s="5"/>
      <c r="HP472" s="17"/>
      <c r="HQ472" s="23"/>
      <c r="HR472" s="23"/>
      <c r="HS472" s="23"/>
      <c r="HT472" s="17"/>
      <c r="HU472" s="17"/>
      <c r="HV472" s="24"/>
      <c r="HW472" s="24"/>
      <c r="HX472" s="24"/>
      <c r="HY472" s="24"/>
      <c r="HZ472" s="24"/>
      <c r="IA472" s="24"/>
      <c r="IB472" s="24"/>
      <c r="IC472" s="24"/>
      <c r="ID472" s="24"/>
      <c r="IE472" s="24"/>
      <c r="IF472" s="24"/>
      <c r="IG472" s="24"/>
      <c r="IH472" s="24"/>
      <c r="II472" s="24"/>
      <c r="IJ472" s="24"/>
      <c r="IK472" s="24"/>
      <c r="IL472" s="24"/>
      <c r="IM472" s="24"/>
      <c r="IN472" s="25"/>
      <c r="IO472" s="25"/>
      <c r="IP472" s="294" t="s">
        <v>1538</v>
      </c>
      <c r="IQ472" s="24" t="s">
        <v>625</v>
      </c>
      <c r="IR472" s="24" t="s">
        <v>1065</v>
      </c>
      <c r="IS472" s="170" t="s">
        <v>55</v>
      </c>
      <c r="IT472" s="170">
        <v>1</v>
      </c>
      <c r="IU472" s="170"/>
      <c r="IV472" s="274">
        <v>43089</v>
      </c>
      <c r="IW472" s="170">
        <v>1972</v>
      </c>
      <c r="IX472" s="170">
        <v>2017</v>
      </c>
      <c r="IY472" s="281">
        <v>43487</v>
      </c>
      <c r="IZ472" s="281"/>
      <c r="JA472" s="170">
        <f>+IX472-IW472</f>
        <v>45</v>
      </c>
      <c r="JB472" s="170"/>
      <c r="JC472" s="170" t="s">
        <v>1407</v>
      </c>
      <c r="JD472" s="170"/>
      <c r="JE472" s="170">
        <v>1</v>
      </c>
      <c r="JF472" t="s">
        <v>1485</v>
      </c>
      <c r="JG472" s="170"/>
      <c r="JH472" s="170"/>
      <c r="JI472" s="170">
        <v>1</v>
      </c>
      <c r="JJ472" s="170"/>
      <c r="JK472"/>
      <c r="JL472"/>
      <c r="JM472" s="279"/>
      <c r="JN472" t="s">
        <v>1411</v>
      </c>
      <c r="JO472" t="s">
        <v>1411</v>
      </c>
      <c r="JP472" t="s">
        <v>1419</v>
      </c>
      <c r="JQ472" t="s">
        <v>1420</v>
      </c>
      <c r="JR472" s="170">
        <v>1</v>
      </c>
      <c r="JS472" s="170">
        <v>3</v>
      </c>
      <c r="JT472" s="170">
        <v>0</v>
      </c>
      <c r="JU472" s="170">
        <v>5</v>
      </c>
      <c r="JV472" s="170">
        <v>1</v>
      </c>
      <c r="JW472" s="170">
        <v>1</v>
      </c>
      <c r="JX472" t="s">
        <v>1429</v>
      </c>
      <c r="JY472" s="170">
        <v>1</v>
      </c>
      <c r="JZ472" s="170">
        <v>1</v>
      </c>
      <c r="KA472" s="170">
        <v>2</v>
      </c>
      <c r="KB472" s="170">
        <v>0</v>
      </c>
      <c r="KC472" s="170">
        <v>0</v>
      </c>
      <c r="KD472" s="274">
        <v>43487</v>
      </c>
      <c r="KE472" t="s">
        <v>1479</v>
      </c>
    </row>
    <row r="473" spans="1:291" s="4" customFormat="1" x14ac:dyDescent="0.25">
      <c r="A473" s="311"/>
      <c r="B473" s="15" t="s">
        <v>1538</v>
      </c>
      <c r="C473" s="17" t="s">
        <v>623</v>
      </c>
      <c r="D473" s="26">
        <v>7202075309</v>
      </c>
      <c r="E473" s="88">
        <v>43089</v>
      </c>
      <c r="F473" s="27">
        <v>43349</v>
      </c>
      <c r="G473" s="94">
        <f>DATEDIF(E473, F473, "m")</f>
        <v>8</v>
      </c>
      <c r="H473" s="16">
        <v>1</v>
      </c>
      <c r="I473" s="377"/>
      <c r="J473" s="20" t="s">
        <v>316</v>
      </c>
      <c r="K473" s="100"/>
      <c r="L473" s="121"/>
      <c r="N473" s="19"/>
      <c r="O473" s="22"/>
      <c r="P473" s="16"/>
      <c r="Q473" s="121"/>
      <c r="R473" s="121"/>
      <c r="S473" s="11"/>
      <c r="T473" s="145"/>
      <c r="U473" s="130"/>
      <c r="V473" s="130"/>
      <c r="W473" s="130"/>
      <c r="X473" s="129"/>
      <c r="Y473" s="129"/>
      <c r="Z473" s="132"/>
      <c r="AA473" s="129"/>
      <c r="AB473" s="133"/>
      <c r="AC473" s="134"/>
      <c r="AD473" s="135"/>
      <c r="AE473" s="136"/>
      <c r="AF473" s="220"/>
      <c r="AG473" s="220"/>
      <c r="AH473" s="220"/>
      <c r="AI473" s="220"/>
      <c r="AJ473" s="220"/>
      <c r="AK473" s="220"/>
      <c r="AL473" s="133"/>
      <c r="AM473" s="137"/>
      <c r="AN473" s="137"/>
      <c r="AO473" s="137"/>
      <c r="AP473" s="137"/>
      <c r="AQ473" s="137"/>
      <c r="AR473" s="137"/>
      <c r="AS473" s="137"/>
      <c r="AT473" s="137"/>
      <c r="AU473" s="137"/>
      <c r="AV473" s="137"/>
      <c r="AW473" s="137"/>
      <c r="AX473" s="137"/>
      <c r="AY473" s="137"/>
      <c r="AZ473" s="137"/>
      <c r="BA473" s="137"/>
      <c r="BB473" s="137"/>
      <c r="BC473" s="137"/>
      <c r="BD473" s="137"/>
      <c r="BE473" s="137"/>
      <c r="BF473" s="137"/>
      <c r="BG473" s="137"/>
      <c r="BH473" s="138"/>
      <c r="BI473" s="137"/>
      <c r="BJ473" s="137"/>
      <c r="BK473" s="137"/>
      <c r="BL473" s="137"/>
      <c r="BM473" s="139"/>
      <c r="BN473" s="137"/>
      <c r="BO473" s="137"/>
      <c r="BP473" s="137"/>
      <c r="BQ473" s="137"/>
      <c r="BR473" s="138"/>
      <c r="BS473" s="138"/>
      <c r="BT473" s="137"/>
      <c r="BU473" s="137"/>
      <c r="BV473" s="137"/>
      <c r="BW473" s="138"/>
      <c r="BX473" s="137"/>
      <c r="BY473" s="137"/>
      <c r="BZ473" s="138"/>
      <c r="CA473" s="138"/>
      <c r="CB473" s="137"/>
      <c r="CC473" s="137"/>
      <c r="CD473" s="186"/>
      <c r="CE473" s="186"/>
      <c r="CF473" s="186"/>
      <c r="CG473" s="186"/>
      <c r="CH473" s="137"/>
      <c r="CI473" s="137"/>
      <c r="CJ473" s="137"/>
      <c r="CK473" s="138"/>
      <c r="CL473" s="137"/>
      <c r="CM473" s="137"/>
      <c r="CN473" s="186"/>
      <c r="CO473" s="137"/>
      <c r="CP473" s="137"/>
      <c r="CQ473" s="137"/>
      <c r="CR473" s="137"/>
      <c r="CS473" s="137"/>
      <c r="CT473" s="137"/>
      <c r="CU473" s="137"/>
      <c r="CV473" s="137"/>
      <c r="CW473" s="137"/>
      <c r="CX473" s="186"/>
      <c r="CY473" s="133"/>
      <c r="CZ473" s="137"/>
      <c r="DA473" s="137"/>
      <c r="DB473" s="186"/>
      <c r="DC473" s="139"/>
      <c r="DD473" s="138"/>
      <c r="DE473" s="137"/>
      <c r="DF473" s="137"/>
      <c r="DG473" s="137"/>
      <c r="DH473" s="137"/>
      <c r="DI473" s="137"/>
      <c r="DJ473" s="186"/>
      <c r="DK473" s="137"/>
      <c r="DL473" s="137"/>
      <c r="DM473" s="137"/>
      <c r="DN473" s="137"/>
      <c r="DO473" s="137"/>
      <c r="DP473" s="137"/>
      <c r="DQ473" s="138"/>
      <c r="DR473" s="133"/>
      <c r="DS473" s="186"/>
      <c r="DT473" s="133"/>
      <c r="DU473" s="138"/>
      <c r="DV473" s="138"/>
      <c r="DW473" s="138"/>
      <c r="DX473" s="186"/>
      <c r="DY473" s="138"/>
      <c r="DZ473" s="138"/>
      <c r="EA473" s="137"/>
      <c r="EB473" s="137"/>
      <c r="EC473" s="137"/>
      <c r="ED473" s="137"/>
      <c r="EE473" s="137"/>
      <c r="EF473" s="186"/>
      <c r="EG473" s="137"/>
      <c r="EH473" s="137"/>
      <c r="EI473" s="137"/>
      <c r="EJ473" s="137"/>
      <c r="EK473" s="137"/>
      <c r="EL473" s="137"/>
      <c r="EM473" s="137"/>
      <c r="EN473" s="137"/>
      <c r="EO473" s="137"/>
      <c r="EP473" s="137"/>
      <c r="EQ473" s="137"/>
      <c r="ER473" s="137"/>
      <c r="ES473" s="137"/>
      <c r="ET473" s="137"/>
      <c r="EU473" s="137"/>
      <c r="EV473" s="137"/>
      <c r="EW473" s="137"/>
      <c r="EX473" s="137"/>
      <c r="EY473" s="137"/>
      <c r="EZ473" s="137"/>
      <c r="FA473" s="137"/>
      <c r="FB473" s="186"/>
      <c r="FC473" s="137"/>
      <c r="FD473" s="137"/>
      <c r="FE473" s="137"/>
      <c r="FF473" s="137"/>
      <c r="FG473" s="137"/>
      <c r="FH473" s="190"/>
      <c r="FI473" s="190"/>
      <c r="FJ473" s="5"/>
      <c r="GZ473" s="372"/>
      <c r="HA473"/>
      <c r="HB473"/>
      <c r="HC473"/>
      <c r="HD473"/>
      <c r="HE473"/>
      <c r="HF473"/>
      <c r="HG473"/>
      <c r="HH473"/>
      <c r="HI473"/>
      <c r="HJ473"/>
      <c r="HK473"/>
      <c r="HL473"/>
      <c r="HM473"/>
      <c r="HN473"/>
      <c r="HO473" s="5" t="s">
        <v>625</v>
      </c>
      <c r="HP473" s="121">
        <v>45</v>
      </c>
      <c r="HQ473" s="27">
        <v>43089</v>
      </c>
      <c r="HR473" s="27"/>
      <c r="HS473" s="27">
        <v>43349</v>
      </c>
      <c r="HT473" s="121">
        <v>6</v>
      </c>
      <c r="HU473" s="121">
        <v>1</v>
      </c>
      <c r="HV473" s="28">
        <v>0</v>
      </c>
      <c r="HW473" s="28">
        <v>0</v>
      </c>
      <c r="HX473" s="28">
        <v>0</v>
      </c>
      <c r="HY473" s="28">
        <v>1</v>
      </c>
      <c r="HZ473" s="28">
        <v>0</v>
      </c>
      <c r="IA473" s="28">
        <v>0</v>
      </c>
      <c r="IB473" s="28"/>
      <c r="IC473" s="28">
        <v>0</v>
      </c>
      <c r="ID473" s="28">
        <v>0</v>
      </c>
      <c r="IE473" s="25"/>
      <c r="IF473" s="28">
        <v>0</v>
      </c>
      <c r="IG473" s="29"/>
      <c r="IH473" s="25"/>
      <c r="II473" s="28">
        <v>1</v>
      </c>
      <c r="IJ473" s="25" t="s">
        <v>84</v>
      </c>
      <c r="IK473" s="25" t="s">
        <v>80</v>
      </c>
      <c r="IL473" s="25"/>
      <c r="IM473" s="25"/>
      <c r="IN473" s="28">
        <v>1</v>
      </c>
      <c r="IO473" s="25"/>
      <c r="IP473" s="294"/>
      <c r="IQ473" s="24"/>
      <c r="IR473" s="24"/>
      <c r="IS473" s="170"/>
      <c r="IT473" s="170"/>
      <c r="IU473" s="170"/>
      <c r="IV473" s="274"/>
      <c r="IW473" s="170"/>
      <c r="IX473" s="170"/>
      <c r="IY473" s="281"/>
      <c r="IZ473" s="281"/>
      <c r="JA473" s="170"/>
      <c r="JB473" s="170"/>
      <c r="JC473" s="170"/>
      <c r="JD473" s="170"/>
      <c r="JE473" s="170"/>
      <c r="JF473"/>
      <c r="JG473" s="170"/>
      <c r="JH473" s="170"/>
      <c r="JI473" s="170"/>
      <c r="JJ473" s="170"/>
      <c r="JK473"/>
      <c r="JL473"/>
      <c r="JM473" s="279"/>
      <c r="JN473"/>
      <c r="JO473"/>
      <c r="JP473"/>
      <c r="JQ473"/>
      <c r="JR473" s="170"/>
      <c r="JS473" s="170"/>
      <c r="JT473" s="170"/>
      <c r="JU473" s="170"/>
      <c r="JV473" s="170"/>
      <c r="JW473" s="170"/>
      <c r="JX473"/>
      <c r="JY473" s="170"/>
      <c r="JZ473" s="170"/>
      <c r="KA473" s="170"/>
      <c r="KB473" s="170"/>
      <c r="KC473" s="170"/>
      <c r="KD473" s="274"/>
      <c r="KE473"/>
    </row>
    <row r="474" spans="1:291" s="4" customFormat="1" x14ac:dyDescent="0.25">
      <c r="A474" s="311"/>
      <c r="B474" s="15" t="s">
        <v>1538</v>
      </c>
      <c r="C474" s="17" t="s">
        <v>623</v>
      </c>
      <c r="D474" s="26">
        <v>7202075309</v>
      </c>
      <c r="E474" s="88">
        <v>43089</v>
      </c>
      <c r="F474" s="27">
        <v>43447</v>
      </c>
      <c r="G474" s="94">
        <f>DATEDIF(E474, F474, "m")</f>
        <v>11</v>
      </c>
      <c r="H474" s="16">
        <v>1</v>
      </c>
      <c r="I474" s="377">
        <v>0</v>
      </c>
      <c r="J474" s="20">
        <v>43447</v>
      </c>
      <c r="K474" s="100">
        <f>DATEDIF(E474, J474, "m")</f>
        <v>11</v>
      </c>
      <c r="L474" s="121">
        <v>2</v>
      </c>
      <c r="M474" s="4" t="s">
        <v>626</v>
      </c>
      <c r="N474" s="19">
        <v>271</v>
      </c>
      <c r="O474" s="22">
        <v>1</v>
      </c>
      <c r="P474" s="16">
        <v>3</v>
      </c>
      <c r="Q474" s="121">
        <v>1</v>
      </c>
      <c r="R474" s="11"/>
      <c r="S474" s="121">
        <v>10</v>
      </c>
      <c r="T474" s="145">
        <v>9957</v>
      </c>
      <c r="U474" s="130" t="s">
        <v>1277</v>
      </c>
      <c r="V474" s="130" t="s">
        <v>1277</v>
      </c>
      <c r="W474" s="130" t="s">
        <v>1065</v>
      </c>
      <c r="X474" s="131">
        <v>7202075309</v>
      </c>
      <c r="Y474" s="129">
        <f ca="1">ROUNDDOWN(YEARFRAC(DATE(IF(VALUE(LEFT(X474,2))&lt;VALUE(RIGHT(YEAR(TODAY()),2)),"20","19")&amp;LEFT(X474,2),IF(VALUE(MID(X474,3,1))&gt;4,MID(X474,3,2)-50,MID(X474,3,2)),MID(X474,5,2)),Z474,1),0)</f>
        <v>46</v>
      </c>
      <c r="Z474" s="132">
        <v>43447</v>
      </c>
      <c r="AA474" s="129">
        <v>1</v>
      </c>
      <c r="AB474" s="133">
        <v>0</v>
      </c>
      <c r="AC474" s="182" t="s">
        <v>53</v>
      </c>
      <c r="AD474" s="183" t="s">
        <v>1022</v>
      </c>
      <c r="AE474" s="184" t="s">
        <v>1071</v>
      </c>
      <c r="AF474" s="220"/>
      <c r="AG474" s="220"/>
      <c r="AH474" s="220"/>
      <c r="AI474" s="220"/>
      <c r="AJ474" s="220"/>
      <c r="AK474" s="185">
        <v>9.0399999999999991</v>
      </c>
      <c r="AL474" s="156">
        <v>9</v>
      </c>
      <c r="AM474" s="137">
        <v>81.8</v>
      </c>
      <c r="AN474" s="156">
        <v>23.7</v>
      </c>
      <c r="AO474" s="155">
        <v>76.3</v>
      </c>
      <c r="AP474" s="156">
        <v>0.31061598951507208</v>
      </c>
      <c r="AQ474" s="137">
        <v>5.51</v>
      </c>
      <c r="AR474" s="137">
        <v>10.3</v>
      </c>
      <c r="AS474" s="156">
        <v>0.88</v>
      </c>
      <c r="AT474" s="155">
        <v>22.5</v>
      </c>
      <c r="AU474" s="155">
        <v>22.2</v>
      </c>
      <c r="AV474" s="137">
        <v>4.4800000000000004</v>
      </c>
      <c r="AW474" s="139" t="s">
        <v>1023</v>
      </c>
      <c r="AX474" s="139" t="s">
        <v>1023</v>
      </c>
      <c r="AY474" s="139" t="s">
        <v>1023</v>
      </c>
      <c r="AZ474" s="139" t="s">
        <v>1023</v>
      </c>
      <c r="BA474" s="137">
        <v>20.3</v>
      </c>
      <c r="BB474" s="137">
        <v>5.31</v>
      </c>
      <c r="BC474" s="137">
        <v>40.200000000000003</v>
      </c>
      <c r="BD474" s="137">
        <v>0.39</v>
      </c>
      <c r="BE474" s="156">
        <v>1.36</v>
      </c>
      <c r="BF474" s="137">
        <v>37.6</v>
      </c>
      <c r="BG474" s="137">
        <v>13.7</v>
      </c>
      <c r="BH474" s="159">
        <v>5184</v>
      </c>
      <c r="BI474" s="137">
        <v>12.7</v>
      </c>
      <c r="BJ474" s="137">
        <v>12.5</v>
      </c>
      <c r="BK474" s="155">
        <v>37.700000000000003</v>
      </c>
      <c r="BL474" s="137">
        <v>27.1</v>
      </c>
      <c r="BM474" s="139">
        <v>6.2E-2</v>
      </c>
      <c r="BN474" s="137">
        <v>2.9</v>
      </c>
      <c r="BO474" s="137">
        <v>76</v>
      </c>
      <c r="BP474" s="155">
        <v>12.6</v>
      </c>
      <c r="BQ474" s="137">
        <v>10.1</v>
      </c>
      <c r="BR474" s="133">
        <v>3333</v>
      </c>
      <c r="BS474" s="138">
        <v>2669</v>
      </c>
      <c r="BT474" s="137">
        <v>58.4</v>
      </c>
      <c r="BU474" s="137">
        <v>11.6</v>
      </c>
      <c r="BV474" s="155">
        <v>87.1</v>
      </c>
      <c r="BW474" s="133">
        <v>2480</v>
      </c>
      <c r="BX474" s="137">
        <v>32.35</v>
      </c>
      <c r="BY474" s="155">
        <v>90.9</v>
      </c>
      <c r="BZ474" s="138">
        <v>3223</v>
      </c>
      <c r="CA474" s="133">
        <v>7869</v>
      </c>
      <c r="CB474" s="137">
        <v>0.26</v>
      </c>
      <c r="CC474" s="137">
        <v>7.6999999999999999E-2</v>
      </c>
      <c r="CD474" s="186" t="s">
        <v>1275</v>
      </c>
      <c r="CE474" s="186">
        <f>AL474+BN474+BV474+CC474+CB474</f>
        <v>99.337000000000003</v>
      </c>
      <c r="CF474" s="186" t="s">
        <v>1275</v>
      </c>
      <c r="CG474" s="186">
        <f>AM474+BI474+BE474+(DC474*100/AL474)+(CC474*100/AL474)</f>
        <v>96.782555555555547</v>
      </c>
      <c r="CH474" s="137" t="s">
        <v>1023</v>
      </c>
      <c r="CI474" s="137"/>
      <c r="CJ474" s="137"/>
      <c r="CK474" s="138"/>
      <c r="CL474" s="137"/>
      <c r="CM474" s="137"/>
      <c r="CN474" s="186" t="s">
        <v>1275</v>
      </c>
      <c r="CO474" s="137"/>
      <c r="CP474" s="137"/>
      <c r="CQ474" s="137"/>
      <c r="CR474" s="137"/>
      <c r="CS474" s="137"/>
      <c r="CT474" s="137"/>
      <c r="CU474" s="137"/>
      <c r="CV474" s="137"/>
      <c r="CW474" s="137">
        <v>4.7</v>
      </c>
      <c r="CX474" s="186" t="s">
        <v>1275</v>
      </c>
      <c r="CY474" s="138"/>
      <c r="CZ474" s="137" t="s">
        <v>1023</v>
      </c>
      <c r="DA474" s="137"/>
      <c r="DB474" s="186" t="s">
        <v>1275</v>
      </c>
      <c r="DC474" s="187">
        <v>6.0299999999999998E-3</v>
      </c>
      <c r="DD474" s="137" t="s">
        <v>1023</v>
      </c>
      <c r="DE474" s="137">
        <v>11.7</v>
      </c>
      <c r="DF474" s="156">
        <v>6.67</v>
      </c>
      <c r="DG474" s="137" t="s">
        <v>1023</v>
      </c>
      <c r="DH474" s="137" t="s">
        <v>1023</v>
      </c>
      <c r="DI474" s="137"/>
      <c r="DJ474" s="186" t="s">
        <v>1275</v>
      </c>
      <c r="DK474" s="137">
        <v>2.4</v>
      </c>
      <c r="DL474" s="137">
        <v>37.6</v>
      </c>
      <c r="DM474" s="137">
        <v>60</v>
      </c>
      <c r="DN474" s="187">
        <v>0</v>
      </c>
      <c r="DO474" s="156">
        <v>7.36</v>
      </c>
      <c r="DP474" s="156"/>
      <c r="DQ474" s="156"/>
      <c r="DR474" s="133"/>
      <c r="DS474" s="186" t="s">
        <v>1275</v>
      </c>
      <c r="DT474" s="160">
        <v>7073</v>
      </c>
      <c r="DU474" s="160"/>
      <c r="DV474" s="160"/>
      <c r="DW474" s="160"/>
      <c r="DX474" s="186" t="s">
        <v>1275</v>
      </c>
      <c r="DY474" s="138">
        <f>AK474*AN474*AM474*AL474/1000</f>
        <v>157.72937759999996</v>
      </c>
      <c r="DZ474" s="138">
        <f>AK474*AM474*AO474*AL474/1000</f>
        <v>507.79542239999995</v>
      </c>
      <c r="EA474" s="137"/>
      <c r="EB474" s="137"/>
      <c r="EC474" s="137"/>
      <c r="ED474" s="137"/>
      <c r="EE474" s="137"/>
      <c r="EF474" s="186" t="s">
        <v>1275</v>
      </c>
      <c r="EG474" s="137" t="s">
        <v>1023</v>
      </c>
      <c r="EH474" s="137" t="s">
        <v>1023</v>
      </c>
      <c r="EI474" s="137" t="s">
        <v>1023</v>
      </c>
      <c r="EJ474" s="137" t="s">
        <v>1023</v>
      </c>
      <c r="EK474" s="137" t="s">
        <v>1023</v>
      </c>
      <c r="EL474" s="137" t="s">
        <v>1023</v>
      </c>
      <c r="EM474" s="137" t="s">
        <v>1023</v>
      </c>
      <c r="EN474" s="137" t="s">
        <v>1023</v>
      </c>
      <c r="EO474" s="137" t="s">
        <v>1023</v>
      </c>
      <c r="EP474" s="137" t="s">
        <v>1023</v>
      </c>
      <c r="EQ474" s="137" t="s">
        <v>1023</v>
      </c>
      <c r="ER474" s="137" t="s">
        <v>1023</v>
      </c>
      <c r="ES474" s="137" t="s">
        <v>1023</v>
      </c>
      <c r="ET474" s="137" t="s">
        <v>1023</v>
      </c>
      <c r="EU474" s="137" t="s">
        <v>1023</v>
      </c>
      <c r="EV474" s="137" t="s">
        <v>1023</v>
      </c>
      <c r="EW474" s="137" t="s">
        <v>1023</v>
      </c>
      <c r="EX474" s="137" t="s">
        <v>1023</v>
      </c>
      <c r="EY474" s="137" t="s">
        <v>1023</v>
      </c>
      <c r="EZ474" s="137" t="s">
        <v>1023</v>
      </c>
      <c r="FA474" s="137" t="s">
        <v>1023</v>
      </c>
      <c r="FB474" s="186" t="s">
        <v>1275</v>
      </c>
      <c r="FC474" s="137"/>
      <c r="FD474" s="137"/>
      <c r="FE474" s="137"/>
      <c r="FF474" s="137"/>
      <c r="FG474" s="137"/>
      <c r="FH474" s="153"/>
      <c r="FI474" s="153"/>
      <c r="FJ474" s="380" t="s">
        <v>626</v>
      </c>
      <c r="FK474" t="s">
        <v>1662</v>
      </c>
      <c r="FL474" t="s">
        <v>1659</v>
      </c>
      <c r="FM474" t="s">
        <v>86</v>
      </c>
      <c r="FN474" t="s">
        <v>1659</v>
      </c>
      <c r="FO474" t="s">
        <v>1658</v>
      </c>
      <c r="FP474" t="s">
        <v>86</v>
      </c>
      <c r="FQ474" t="s">
        <v>1665</v>
      </c>
      <c r="FR474" t="s">
        <v>1659</v>
      </c>
      <c r="FS474" t="s">
        <v>1659</v>
      </c>
      <c r="FT474" t="s">
        <v>1665</v>
      </c>
      <c r="FU474" t="s">
        <v>1663</v>
      </c>
      <c r="FV474" t="s">
        <v>1660</v>
      </c>
      <c r="FW474" t="s">
        <v>1665</v>
      </c>
      <c r="FX474" t="s">
        <v>86</v>
      </c>
      <c r="FY474" t="s">
        <v>1662</v>
      </c>
      <c r="FZ474" t="s">
        <v>1662</v>
      </c>
      <c r="GA474" t="s">
        <v>33</v>
      </c>
      <c r="GB474" t="s">
        <v>1663</v>
      </c>
      <c r="GC474" t="s">
        <v>1662</v>
      </c>
      <c r="GD474" t="s">
        <v>33</v>
      </c>
      <c r="GE474" t="s">
        <v>1662</v>
      </c>
      <c r="GF474" t="s">
        <v>86</v>
      </c>
      <c r="GG474" t="s">
        <v>1664</v>
      </c>
      <c r="GH474" t="s">
        <v>33</v>
      </c>
      <c r="GI474" t="s">
        <v>1661</v>
      </c>
      <c r="GJ474" t="s">
        <v>1660</v>
      </c>
      <c r="GK474" t="s">
        <v>1663</v>
      </c>
      <c r="GL474" t="s">
        <v>86</v>
      </c>
      <c r="GM474" t="s">
        <v>1659</v>
      </c>
      <c r="GN474" t="s">
        <v>1659</v>
      </c>
      <c r="GO474" t="s">
        <v>1662</v>
      </c>
      <c r="GP474" t="s">
        <v>1664</v>
      </c>
      <c r="GQ474" t="s">
        <v>1660</v>
      </c>
      <c r="GR474" t="s">
        <v>33</v>
      </c>
      <c r="GS474" t="s">
        <v>1666</v>
      </c>
      <c r="GT474" t="s">
        <v>1659</v>
      </c>
      <c r="GU474" t="s">
        <v>1661</v>
      </c>
      <c r="GV474" t="s">
        <v>1662</v>
      </c>
      <c r="GW474" t="s">
        <v>1662</v>
      </c>
      <c r="GX474" t="s">
        <v>33</v>
      </c>
      <c r="GY474" t="s">
        <v>1660</v>
      </c>
      <c r="GZ474" s="371" t="s">
        <v>626</v>
      </c>
      <c r="HA474" s="369" t="s">
        <v>1758</v>
      </c>
      <c r="HB474" s="358">
        <v>0</v>
      </c>
      <c r="HC474" s="358">
        <v>0.48000000000000004</v>
      </c>
      <c r="HD474" s="356">
        <v>118.59</v>
      </c>
      <c r="HE474" s="356">
        <v>9.77</v>
      </c>
      <c r="HF474" s="356">
        <v>14.030000000000001</v>
      </c>
      <c r="HG474" s="356">
        <v>276.83999999999997</v>
      </c>
      <c r="HH474" s="356">
        <v>1.65</v>
      </c>
      <c r="HI474" s="356">
        <v>0.95</v>
      </c>
      <c r="HJ474" s="356">
        <v>8.27</v>
      </c>
      <c r="HK474" s="356">
        <v>3.33</v>
      </c>
      <c r="HL474" s="356">
        <v>1.5299999999999998</v>
      </c>
      <c r="HM474" s="356">
        <v>5.49</v>
      </c>
      <c r="HN474" s="357">
        <v>21.52</v>
      </c>
      <c r="HO474" s="5" t="s">
        <v>625</v>
      </c>
      <c r="HP474" s="121">
        <v>45</v>
      </c>
      <c r="HQ474" s="27">
        <v>43089</v>
      </c>
      <c r="HR474" s="27"/>
      <c r="HS474" s="27">
        <v>43447</v>
      </c>
      <c r="HT474" s="121">
        <v>12</v>
      </c>
      <c r="HU474" s="121">
        <v>1</v>
      </c>
      <c r="HV474" s="28">
        <v>0</v>
      </c>
      <c r="HW474" s="28">
        <v>0</v>
      </c>
      <c r="HX474" s="28">
        <v>0</v>
      </c>
      <c r="HY474" s="28">
        <v>1</v>
      </c>
      <c r="HZ474" s="28">
        <v>0</v>
      </c>
      <c r="IA474" s="28">
        <v>0</v>
      </c>
      <c r="IB474" s="28">
        <v>1</v>
      </c>
      <c r="IC474" s="28">
        <v>0</v>
      </c>
      <c r="ID474" s="28">
        <v>0</v>
      </c>
      <c r="IE474" s="25" t="s">
        <v>62</v>
      </c>
      <c r="IF474" s="28">
        <v>0</v>
      </c>
      <c r="IG474" s="29"/>
      <c r="IH474" s="25"/>
      <c r="II474" s="28">
        <v>0</v>
      </c>
      <c r="IJ474" s="25" t="s">
        <v>63</v>
      </c>
      <c r="IK474" s="25"/>
      <c r="IL474" s="25" t="s">
        <v>124</v>
      </c>
      <c r="IM474" s="25"/>
      <c r="IN474" s="28">
        <v>1</v>
      </c>
      <c r="IO474" s="25"/>
      <c r="IP474" s="294"/>
      <c r="IQ474" s="24"/>
      <c r="IR474" s="24"/>
      <c r="IS474" s="170"/>
      <c r="IT474" s="170"/>
      <c r="IU474" s="170"/>
      <c r="IV474" s="274"/>
      <c r="IW474" s="170"/>
      <c r="IX474" s="170"/>
      <c r="IY474" s="281"/>
      <c r="IZ474" s="281"/>
      <c r="JA474" s="170"/>
      <c r="JB474" s="170"/>
      <c r="JC474" s="170"/>
      <c r="JD474" s="170"/>
      <c r="JE474" s="170"/>
      <c r="JF474"/>
      <c r="JG474" s="170"/>
      <c r="JH474" s="170"/>
      <c r="JI474" s="170"/>
      <c r="JJ474" s="170"/>
      <c r="JK474"/>
      <c r="JL474"/>
      <c r="JM474" s="279"/>
      <c r="JN474"/>
      <c r="JO474"/>
      <c r="JP474"/>
      <c r="JQ474"/>
      <c r="JR474" s="170"/>
      <c r="JS474" s="170"/>
      <c r="JT474" s="170"/>
      <c r="JU474" s="170"/>
      <c r="JV474" s="170"/>
      <c r="JW474" s="170"/>
      <c r="JX474"/>
      <c r="JY474" s="170"/>
      <c r="JZ474" s="170"/>
      <c r="KA474" s="170"/>
      <c r="KB474" s="170"/>
      <c r="KC474" s="170"/>
      <c r="KD474" s="274"/>
      <c r="KE474"/>
    </row>
    <row r="475" spans="1:291" s="4" customFormat="1" x14ac:dyDescent="0.25">
      <c r="A475" s="311"/>
      <c r="B475" s="15"/>
      <c r="C475" s="17"/>
      <c r="D475" s="26"/>
      <c r="E475" s="90"/>
      <c r="F475" s="27"/>
      <c r="G475" s="94"/>
      <c r="H475" s="16"/>
      <c r="I475" s="377"/>
      <c r="J475" s="20"/>
      <c r="K475" s="100"/>
      <c r="L475" s="85"/>
      <c r="N475" s="19"/>
      <c r="O475" s="22"/>
      <c r="P475" s="16"/>
      <c r="Q475" s="121"/>
      <c r="R475" s="11"/>
      <c r="S475" s="121"/>
      <c r="T475" s="145"/>
      <c r="U475" s="130"/>
      <c r="V475" s="130"/>
      <c r="W475" s="130"/>
      <c r="X475" s="131"/>
      <c r="Y475" s="129"/>
      <c r="Z475" s="132"/>
      <c r="AA475" s="129"/>
      <c r="AB475" s="133"/>
      <c r="AC475" s="182"/>
      <c r="AD475" s="183"/>
      <c r="AE475" s="184"/>
      <c r="AF475" s="156"/>
      <c r="AG475" s="156"/>
      <c r="AH475" s="156"/>
      <c r="AI475" s="156"/>
      <c r="AJ475" s="156"/>
      <c r="AK475" s="156"/>
      <c r="AL475" s="156"/>
      <c r="AM475" s="137"/>
      <c r="AN475" s="156"/>
      <c r="AO475" s="155"/>
      <c r="AP475" s="156"/>
      <c r="AQ475" s="137"/>
      <c r="AR475" s="137"/>
      <c r="AS475" s="156"/>
      <c r="AT475" s="155"/>
      <c r="AU475" s="155"/>
      <c r="AV475" s="137"/>
      <c r="AW475" s="139"/>
      <c r="AX475" s="139"/>
      <c r="AY475" s="139"/>
      <c r="AZ475" s="139"/>
      <c r="BA475" s="137"/>
      <c r="BB475" s="137"/>
      <c r="BC475" s="137"/>
      <c r="BD475" s="137"/>
      <c r="BE475" s="156"/>
      <c r="BF475" s="137"/>
      <c r="BG475" s="137"/>
      <c r="BH475" s="159"/>
      <c r="BI475" s="137"/>
      <c r="BJ475" s="137"/>
      <c r="BK475" s="155"/>
      <c r="BL475" s="137"/>
      <c r="BM475" s="139"/>
      <c r="BN475" s="137"/>
      <c r="BO475" s="137"/>
      <c r="BP475" s="155"/>
      <c r="BQ475" s="137"/>
      <c r="BR475" s="133"/>
      <c r="BS475" s="138"/>
      <c r="BT475" s="137"/>
      <c r="BU475" s="137"/>
      <c r="BV475" s="155"/>
      <c r="BW475" s="133"/>
      <c r="BX475" s="137"/>
      <c r="BY475" s="155"/>
      <c r="BZ475" s="138"/>
      <c r="CA475" s="133"/>
      <c r="CB475" s="137"/>
      <c r="CC475" s="137"/>
      <c r="CD475" s="186"/>
      <c r="CE475" s="186"/>
      <c r="CF475" s="186"/>
      <c r="CG475" s="186"/>
      <c r="CH475" s="137"/>
      <c r="CI475" s="137"/>
      <c r="CJ475" s="137"/>
      <c r="CK475" s="138"/>
      <c r="CL475" s="137"/>
      <c r="CM475" s="137"/>
      <c r="CN475" s="186"/>
      <c r="CO475" s="137"/>
      <c r="CP475" s="137"/>
      <c r="CQ475" s="137"/>
      <c r="CR475" s="137"/>
      <c r="CS475" s="137"/>
      <c r="CT475" s="137"/>
      <c r="CU475" s="137"/>
      <c r="CV475" s="137"/>
      <c r="CW475" s="137"/>
      <c r="CX475" s="186"/>
      <c r="CY475" s="138"/>
      <c r="CZ475" s="137"/>
      <c r="DA475" s="137"/>
      <c r="DB475" s="186"/>
      <c r="DC475" s="187"/>
      <c r="DD475" s="137"/>
      <c r="DE475" s="137"/>
      <c r="DF475" s="156"/>
      <c r="DG475" s="137"/>
      <c r="DH475" s="137"/>
      <c r="DI475" s="137"/>
      <c r="DJ475" s="186"/>
      <c r="DK475" s="137"/>
      <c r="DL475" s="137"/>
      <c r="DM475" s="137"/>
      <c r="DN475" s="187"/>
      <c r="DO475" s="156"/>
      <c r="DP475" s="156"/>
      <c r="DQ475" s="156"/>
      <c r="DR475" s="133"/>
      <c r="DS475" s="186"/>
      <c r="DT475" s="160"/>
      <c r="DU475" s="160"/>
      <c r="DV475" s="160"/>
      <c r="DW475" s="160"/>
      <c r="DX475" s="186"/>
      <c r="DY475" s="138"/>
      <c r="DZ475" s="138"/>
      <c r="EA475" s="137"/>
      <c r="EB475" s="137"/>
      <c r="EC475" s="137"/>
      <c r="ED475" s="137"/>
      <c r="EE475" s="137"/>
      <c r="EF475" s="186"/>
      <c r="EG475" s="137"/>
      <c r="EH475" s="137"/>
      <c r="EI475" s="137"/>
      <c r="EJ475" s="137"/>
      <c r="EK475" s="137"/>
      <c r="EL475" s="137"/>
      <c r="EM475" s="137"/>
      <c r="EN475" s="137"/>
      <c r="EO475" s="137"/>
      <c r="EP475" s="137"/>
      <c r="EQ475" s="137"/>
      <c r="ER475" s="137"/>
      <c r="ES475" s="137"/>
      <c r="ET475" s="137"/>
      <c r="EU475" s="137"/>
      <c r="EV475" s="137"/>
      <c r="EW475" s="137"/>
      <c r="EX475" s="137"/>
      <c r="EY475" s="137"/>
      <c r="EZ475" s="137"/>
      <c r="FA475" s="137"/>
      <c r="FB475" s="186"/>
      <c r="FC475" s="137"/>
      <c r="FD475" s="137"/>
      <c r="FE475" s="137"/>
      <c r="FF475" s="137"/>
      <c r="FG475" s="137"/>
      <c r="FH475" s="153"/>
      <c r="FI475" s="153"/>
      <c r="FJ475" s="5"/>
      <c r="GZ475" s="372"/>
      <c r="HA475"/>
      <c r="HB475"/>
      <c r="HC475"/>
      <c r="HD475"/>
      <c r="HE475"/>
      <c r="HF475"/>
      <c r="HG475"/>
      <c r="HH475"/>
      <c r="HI475"/>
      <c r="HJ475"/>
      <c r="HK475"/>
      <c r="HL475"/>
      <c r="HM475"/>
      <c r="HN475"/>
      <c r="HO475" s="5"/>
      <c r="HP475" s="121"/>
      <c r="HQ475" s="27"/>
      <c r="HR475" s="27"/>
      <c r="HS475" s="27"/>
      <c r="HT475" s="121"/>
      <c r="HU475" s="121"/>
      <c r="HV475" s="28"/>
      <c r="HW475" s="28"/>
      <c r="HX475" s="28"/>
      <c r="HY475" s="28"/>
      <c r="HZ475" s="28"/>
      <c r="IA475" s="28"/>
      <c r="IB475" s="28"/>
      <c r="IC475" s="28"/>
      <c r="ID475" s="28"/>
      <c r="IE475" s="25"/>
      <c r="IF475" s="28"/>
      <c r="IG475" s="29"/>
      <c r="IH475" s="25"/>
      <c r="II475" s="28"/>
      <c r="IJ475" s="25"/>
      <c r="IK475" s="25"/>
      <c r="IL475" s="25"/>
      <c r="IM475" s="25"/>
      <c r="IN475" s="28"/>
      <c r="IO475" s="25"/>
      <c r="IP475" s="294"/>
      <c r="IQ475" s="24"/>
      <c r="IR475" s="24"/>
      <c r="IS475" s="170"/>
      <c r="IT475" s="170"/>
      <c r="IU475" s="170"/>
      <c r="IV475" s="274"/>
      <c r="IW475" s="170"/>
      <c r="IX475" s="170"/>
      <c r="IY475" s="281"/>
      <c r="IZ475" s="281"/>
      <c r="JA475" s="170"/>
      <c r="JB475" s="170"/>
      <c r="JC475" s="170"/>
      <c r="JD475" s="170"/>
      <c r="JE475" s="170"/>
      <c r="JF475"/>
      <c r="JG475" s="170"/>
      <c r="JH475" s="170"/>
      <c r="JI475" s="170"/>
      <c r="JJ475" s="170"/>
      <c r="JK475"/>
      <c r="JL475"/>
      <c r="JM475" s="279"/>
      <c r="JN475"/>
      <c r="JO475"/>
      <c r="JP475"/>
      <c r="JQ475"/>
      <c r="JR475" s="170"/>
      <c r="JS475" s="170"/>
      <c r="JT475" s="170"/>
      <c r="JU475" s="170"/>
      <c r="JV475" s="170"/>
      <c r="JW475" s="170"/>
      <c r="JX475"/>
      <c r="JY475" s="170"/>
      <c r="JZ475" s="170"/>
      <c r="KA475" s="170"/>
      <c r="KB475" s="170"/>
      <c r="KC475" s="170"/>
      <c r="KD475" s="274"/>
      <c r="KE475"/>
    </row>
    <row r="476" spans="1:291" s="4" customFormat="1" x14ac:dyDescent="0.25">
      <c r="A476" s="311"/>
      <c r="B476" s="15" t="s">
        <v>1539</v>
      </c>
      <c r="C476" s="17" t="s">
        <v>627</v>
      </c>
      <c r="D476" s="26">
        <v>6256111994</v>
      </c>
      <c r="E476" s="89" t="s">
        <v>316</v>
      </c>
      <c r="F476" s="23"/>
      <c r="G476" s="94"/>
      <c r="H476" s="51"/>
      <c r="I476" s="377" t="s">
        <v>1023</v>
      </c>
      <c r="J476" s="20">
        <v>43116</v>
      </c>
      <c r="K476" s="100"/>
      <c r="L476" s="121">
        <v>1</v>
      </c>
      <c r="M476" s="4" t="s">
        <v>628</v>
      </c>
      <c r="N476" s="19"/>
      <c r="O476" s="22"/>
      <c r="P476" s="16"/>
      <c r="Q476" s="121"/>
      <c r="R476" s="11"/>
      <c r="S476" s="121"/>
      <c r="T476" s="145"/>
      <c r="U476" s="130"/>
      <c r="V476" s="130"/>
      <c r="W476" s="130"/>
      <c r="X476" s="131"/>
      <c r="Y476" s="129"/>
      <c r="Z476" s="132"/>
      <c r="AA476" s="129"/>
      <c r="AB476" s="133"/>
      <c r="AC476" s="182"/>
      <c r="AD476" s="183"/>
      <c r="AE476" s="184"/>
      <c r="AF476" s="312"/>
      <c r="AG476" s="312"/>
      <c r="AH476" s="312"/>
      <c r="AI476" s="312"/>
      <c r="AJ476" s="312"/>
      <c r="AK476" s="312"/>
      <c r="AL476" s="156"/>
      <c r="AM476" s="137"/>
      <c r="AN476" s="156"/>
      <c r="AO476" s="155"/>
      <c r="AP476" s="156"/>
      <c r="AQ476" s="137"/>
      <c r="AR476" s="137"/>
      <c r="AS476" s="156"/>
      <c r="AT476" s="155"/>
      <c r="AU476" s="155"/>
      <c r="AV476" s="137"/>
      <c r="AW476" s="139"/>
      <c r="AX476" s="139"/>
      <c r="AY476" s="139"/>
      <c r="AZ476" s="139"/>
      <c r="BA476" s="137"/>
      <c r="BB476" s="137"/>
      <c r="BC476" s="137"/>
      <c r="BD476" s="137"/>
      <c r="BE476" s="156"/>
      <c r="BF476" s="137"/>
      <c r="BG476" s="137"/>
      <c r="BH476" s="159"/>
      <c r="BI476" s="137"/>
      <c r="BJ476" s="137"/>
      <c r="BK476" s="155"/>
      <c r="BL476" s="137"/>
      <c r="BM476" s="139"/>
      <c r="BN476" s="137"/>
      <c r="BO476" s="137"/>
      <c r="BP476" s="155"/>
      <c r="BQ476" s="137"/>
      <c r="BR476" s="133"/>
      <c r="BS476" s="138"/>
      <c r="BT476" s="137"/>
      <c r="BU476" s="137"/>
      <c r="BV476" s="155"/>
      <c r="BW476" s="133"/>
      <c r="BX476" s="137"/>
      <c r="BY476" s="155"/>
      <c r="BZ476" s="138"/>
      <c r="CA476" s="133"/>
      <c r="CB476" s="137"/>
      <c r="CC476" s="137"/>
      <c r="CD476" s="186"/>
      <c r="CE476" s="186"/>
      <c r="CF476" s="186"/>
      <c r="CG476" s="186"/>
      <c r="CH476" s="137"/>
      <c r="CI476" s="137"/>
      <c r="CJ476" s="137"/>
      <c r="CK476" s="138"/>
      <c r="CL476" s="137"/>
      <c r="CM476" s="137"/>
      <c r="CN476" s="186"/>
      <c r="CO476" s="137"/>
      <c r="CP476" s="137"/>
      <c r="CQ476" s="137"/>
      <c r="CR476" s="137"/>
      <c r="CS476" s="137"/>
      <c r="CT476" s="137"/>
      <c r="CU476" s="137"/>
      <c r="CV476" s="137"/>
      <c r="CW476" s="137"/>
      <c r="CX476" s="186"/>
      <c r="CY476" s="138"/>
      <c r="CZ476" s="137"/>
      <c r="DA476" s="137"/>
      <c r="DB476" s="186"/>
      <c r="DC476" s="187"/>
      <c r="DD476" s="137"/>
      <c r="DE476" s="137"/>
      <c r="DF476" s="156"/>
      <c r="DG476" s="137"/>
      <c r="DH476" s="137"/>
      <c r="DI476" s="137"/>
      <c r="DJ476" s="186"/>
      <c r="DK476" s="137"/>
      <c r="DL476" s="137"/>
      <c r="DM476" s="137"/>
      <c r="DN476" s="187"/>
      <c r="DO476" s="156"/>
      <c r="DP476" s="156"/>
      <c r="DQ476" s="156"/>
      <c r="DR476" s="133"/>
      <c r="DS476" s="186"/>
      <c r="DT476" s="160"/>
      <c r="DU476" s="160"/>
      <c r="DV476" s="160"/>
      <c r="DW476" s="160"/>
      <c r="DX476" s="186"/>
      <c r="DY476" s="138"/>
      <c r="DZ476" s="138"/>
      <c r="EA476" s="137"/>
      <c r="EB476" s="137"/>
      <c r="EC476" s="137"/>
      <c r="ED476" s="137"/>
      <c r="EE476" s="137"/>
      <c r="EF476" s="186"/>
      <c r="EG476" s="137"/>
      <c r="EH476" s="137"/>
      <c r="EI476" s="137"/>
      <c r="EJ476" s="137"/>
      <c r="EK476" s="137"/>
      <c r="EL476" s="137"/>
      <c r="EM476" s="137"/>
      <c r="EN476" s="137"/>
      <c r="EO476" s="137"/>
      <c r="EP476" s="137"/>
      <c r="EQ476" s="137"/>
      <c r="ER476" s="137"/>
      <c r="ES476" s="137"/>
      <c r="ET476" s="137"/>
      <c r="EU476" s="137"/>
      <c r="EV476" s="137"/>
      <c r="EW476" s="137"/>
      <c r="EX476" s="137"/>
      <c r="EY476" s="137"/>
      <c r="EZ476" s="137"/>
      <c r="FA476" s="137"/>
      <c r="FB476" s="186"/>
      <c r="FC476" s="137"/>
      <c r="FD476" s="137"/>
      <c r="FE476" s="137"/>
      <c r="FF476" s="137"/>
      <c r="FG476" s="137"/>
      <c r="FH476" s="153"/>
      <c r="FI476" s="153"/>
      <c r="FJ476" s="5"/>
      <c r="GZ476" s="372"/>
      <c r="HA476"/>
      <c r="HB476"/>
      <c r="HC476"/>
      <c r="HD476"/>
      <c r="HE476"/>
      <c r="HF476"/>
      <c r="HG476"/>
      <c r="HH476"/>
      <c r="HI476"/>
      <c r="HJ476"/>
      <c r="HK476"/>
      <c r="HL476"/>
      <c r="HM476"/>
      <c r="HN476"/>
      <c r="HO476" s="5"/>
      <c r="HP476" s="17"/>
      <c r="HQ476" s="23"/>
      <c r="HR476" s="23"/>
      <c r="HS476" s="23"/>
      <c r="HT476" s="17"/>
      <c r="HU476" s="17"/>
      <c r="HV476" s="24"/>
      <c r="HW476" s="24"/>
      <c r="HX476" s="24"/>
      <c r="HY476" s="24"/>
      <c r="HZ476" s="24"/>
      <c r="IA476" s="24"/>
      <c r="IB476" s="24"/>
      <c r="IC476" s="24"/>
      <c r="ID476" s="24"/>
      <c r="IE476" s="24"/>
      <c r="IF476" s="24"/>
      <c r="IG476" s="24"/>
      <c r="IH476" s="24"/>
      <c r="II476" s="24"/>
      <c r="IJ476" s="24"/>
      <c r="IK476" s="24"/>
      <c r="IL476" s="24"/>
      <c r="IM476" s="24"/>
      <c r="IN476" s="25"/>
      <c r="IO476" s="25"/>
      <c r="IP476" s="294" t="s">
        <v>1539</v>
      </c>
      <c r="IQ476" s="24" t="s">
        <v>1091</v>
      </c>
      <c r="IR476" s="24" t="s">
        <v>1092</v>
      </c>
      <c r="IS476" s="170" t="s">
        <v>1433</v>
      </c>
      <c r="IT476" s="170"/>
      <c r="IU476" s="170">
        <v>1</v>
      </c>
      <c r="IV476" s="274">
        <v>44365</v>
      </c>
      <c r="IW476" s="170">
        <v>1962</v>
      </c>
      <c r="IX476" s="170">
        <v>2021</v>
      </c>
      <c r="IY476"/>
      <c r="IZ476"/>
      <c r="JA476" s="170">
        <v>59</v>
      </c>
      <c r="JB476" s="170"/>
      <c r="JC476" s="170" t="s">
        <v>1407</v>
      </c>
      <c r="JD476"/>
      <c r="JE476" s="170">
        <v>1</v>
      </c>
      <c r="JF476" s="276" t="s">
        <v>323</v>
      </c>
      <c r="JG476"/>
      <c r="JH476" s="170"/>
      <c r="JI476" s="277">
        <v>1</v>
      </c>
      <c r="JJ476"/>
      <c r="JK476"/>
      <c r="JL476"/>
      <c r="JM476" s="279"/>
      <c r="JN476" t="s">
        <v>1411</v>
      </c>
      <c r="JO476" t="s">
        <v>1411</v>
      </c>
      <c r="JP476" t="s">
        <v>1428</v>
      </c>
      <c r="JQ476" t="s">
        <v>1420</v>
      </c>
      <c r="JR476" s="170">
        <v>0</v>
      </c>
      <c r="JS476" s="170">
        <v>3</v>
      </c>
      <c r="JT476" s="170">
        <v>0</v>
      </c>
      <c r="JU476" s="286">
        <v>1</v>
      </c>
      <c r="JV476" s="170">
        <v>0</v>
      </c>
      <c r="JW476" s="170">
        <v>0</v>
      </c>
      <c r="JX476"/>
      <c r="JY476" s="170">
        <v>0</v>
      </c>
      <c r="JZ476" s="170">
        <v>0</v>
      </c>
      <c r="KA476" s="170">
        <v>3</v>
      </c>
      <c r="KB476" s="170">
        <v>0</v>
      </c>
      <c r="KC476" s="170">
        <v>0</v>
      </c>
      <c r="KD476" s="170"/>
      <c r="KE476"/>
    </row>
    <row r="477" spans="1:291" s="4" customFormat="1" x14ac:dyDescent="0.25">
      <c r="A477" s="311"/>
      <c r="B477" s="15" t="s">
        <v>1539</v>
      </c>
      <c r="C477" s="17" t="s">
        <v>627</v>
      </c>
      <c r="D477" s="26" t="s">
        <v>629</v>
      </c>
      <c r="E477" s="88">
        <v>44365</v>
      </c>
      <c r="F477" s="23"/>
      <c r="G477" s="94"/>
      <c r="H477" s="51"/>
      <c r="I477" s="377">
        <v>0</v>
      </c>
      <c r="J477" s="20">
        <v>44852</v>
      </c>
      <c r="K477" s="100">
        <f>DATEDIF(E477, J477, "m")</f>
        <v>16</v>
      </c>
      <c r="L477" s="121">
        <v>2</v>
      </c>
      <c r="M477" s="4" t="s">
        <v>630</v>
      </c>
      <c r="N477" s="19">
        <v>91.1</v>
      </c>
      <c r="O477" s="22">
        <v>4</v>
      </c>
      <c r="P477" s="16">
        <v>3</v>
      </c>
      <c r="Q477" s="121"/>
      <c r="R477" s="121"/>
      <c r="S477" s="121"/>
      <c r="T477" s="145">
        <v>18174</v>
      </c>
      <c r="U477" s="130"/>
      <c r="V477" s="130" t="s">
        <v>1091</v>
      </c>
      <c r="W477" s="130" t="s">
        <v>1092</v>
      </c>
      <c r="X477" s="131">
        <v>6256111994</v>
      </c>
      <c r="Y477" s="129">
        <v>60</v>
      </c>
      <c r="Z477" s="132">
        <v>44852</v>
      </c>
      <c r="AA477" s="129">
        <v>1</v>
      </c>
      <c r="AB477" s="133">
        <v>0</v>
      </c>
      <c r="AC477" s="134" t="s">
        <v>349</v>
      </c>
      <c r="AD477" s="135" t="s">
        <v>1025</v>
      </c>
      <c r="AE477" s="136" t="s">
        <v>75</v>
      </c>
      <c r="AF477" s="185">
        <v>27.1</v>
      </c>
      <c r="AG477" s="185">
        <v>13.3</v>
      </c>
      <c r="AH477" s="185">
        <v>57.6</v>
      </c>
      <c r="AI477" s="185">
        <v>1.1000000000000001</v>
      </c>
      <c r="AJ477" s="185">
        <v>0.9</v>
      </c>
      <c r="AK477" s="185">
        <v>5.64</v>
      </c>
      <c r="AL477" s="133">
        <v>28.1</v>
      </c>
      <c r="AM477" s="137">
        <v>82.8</v>
      </c>
      <c r="AN477" s="137">
        <v>71.599999999999994</v>
      </c>
      <c r="AO477" s="137">
        <v>28.4</v>
      </c>
      <c r="AP477" s="137">
        <v>2.52112676056338</v>
      </c>
      <c r="AQ477" s="137">
        <v>0.81</v>
      </c>
      <c r="AR477" s="137">
        <v>3.66</v>
      </c>
      <c r="AS477" s="137">
        <v>4.99</v>
      </c>
      <c r="AT477" s="137">
        <v>11.2</v>
      </c>
      <c r="AU477" s="137">
        <v>10.6</v>
      </c>
      <c r="AV477" s="137">
        <v>7.43</v>
      </c>
      <c r="AW477" s="137">
        <v>10</v>
      </c>
      <c r="AX477" s="137">
        <v>72.2</v>
      </c>
      <c r="AY477" s="137">
        <v>17.600000000000001</v>
      </c>
      <c r="AZ477" s="137">
        <v>0.17</v>
      </c>
      <c r="BA477" s="137">
        <v>25.3</v>
      </c>
      <c r="BB477" s="137">
        <v>7.78</v>
      </c>
      <c r="BC477" s="137">
        <v>39.299999999999997</v>
      </c>
      <c r="BD477" s="137">
        <v>4.2000000000000003E-2</v>
      </c>
      <c r="BE477" s="137">
        <v>7.7</v>
      </c>
      <c r="BF477" s="137">
        <v>48.3</v>
      </c>
      <c r="BG477" s="137">
        <v>23.4</v>
      </c>
      <c r="BH477" s="138">
        <v>1695.6000000000001</v>
      </c>
      <c r="BI477" s="137">
        <v>6</v>
      </c>
      <c r="BJ477" s="137">
        <v>4.99</v>
      </c>
      <c r="BK477" s="137">
        <v>41.4</v>
      </c>
      <c r="BL477" s="137">
        <v>56</v>
      </c>
      <c r="BM477" s="139">
        <v>7.8E-2</v>
      </c>
      <c r="BN477" s="137">
        <v>12.1</v>
      </c>
      <c r="BO477" s="137">
        <v>94.199999999999989</v>
      </c>
      <c r="BP477" s="137">
        <v>4.26</v>
      </c>
      <c r="BQ477" s="137">
        <v>1.54</v>
      </c>
      <c r="BR477" s="138">
        <v>2810</v>
      </c>
      <c r="BS477" s="138">
        <v>2393.6666666666665</v>
      </c>
      <c r="BT477" s="137">
        <v>39.4</v>
      </c>
      <c r="BU477" s="137">
        <v>2.4700000000000002</v>
      </c>
      <c r="BV477" s="137">
        <f>100-AL477-BN477-CB477-CC477</f>
        <v>58.45</v>
      </c>
      <c r="BW477" s="138">
        <v>1492.9203539823011</v>
      </c>
      <c r="BX477" s="137">
        <v>56.2</v>
      </c>
      <c r="BY477" s="137">
        <v>16.5</v>
      </c>
      <c r="BZ477" s="138">
        <v>2549</v>
      </c>
      <c r="CA477" s="138">
        <v>9376</v>
      </c>
      <c r="CB477" s="137">
        <v>0.9</v>
      </c>
      <c r="CC477" s="137">
        <v>0.45</v>
      </c>
      <c r="CD477" s="186" t="s">
        <v>1275</v>
      </c>
      <c r="CE477" s="186">
        <f>AL477+BN477+BV477+CC477+CB477</f>
        <v>100.00000000000001</v>
      </c>
      <c r="CF477" s="186" t="s">
        <v>1275</v>
      </c>
      <c r="CG477" s="186">
        <f>AM477+BI477+BE477+(DC477*100/AL477)+(CC477*100/AL477)</f>
        <v>98.492882562277572</v>
      </c>
      <c r="CH477" s="137">
        <v>3.01</v>
      </c>
      <c r="CI477" s="137">
        <f>CH477*100/AM477</f>
        <v>3.6352657004830919</v>
      </c>
      <c r="CJ477" s="137">
        <v>11.6</v>
      </c>
      <c r="CK477" s="138">
        <f>CJ477*BI477*AL477*AK477/1000</f>
        <v>11.030486399999999</v>
      </c>
      <c r="CL477" s="137">
        <v>0.28999999999999998</v>
      </c>
      <c r="CM477" s="137">
        <v>25.1</v>
      </c>
      <c r="CN477" s="186" t="s">
        <v>1275</v>
      </c>
      <c r="CO477" s="137">
        <v>0.54</v>
      </c>
      <c r="CP477" s="137">
        <v>0.28999999999999998</v>
      </c>
      <c r="CQ477" s="137">
        <v>22.2</v>
      </c>
      <c r="CR477" s="137">
        <v>52.3</v>
      </c>
      <c r="CS477" s="137">
        <v>13</v>
      </c>
      <c r="CT477" s="137">
        <v>12.5</v>
      </c>
      <c r="CU477" s="137">
        <v>45</v>
      </c>
      <c r="CV477" s="137">
        <v>0.52</v>
      </c>
      <c r="CW477" s="137"/>
      <c r="CX477" s="186" t="s">
        <v>1275</v>
      </c>
      <c r="CY477" s="133">
        <v>7181</v>
      </c>
      <c r="CZ477" s="137">
        <v>1.91</v>
      </c>
      <c r="DA477" s="137">
        <v>10.4</v>
      </c>
      <c r="DB477" s="186" t="s">
        <v>1275</v>
      </c>
      <c r="DC477" s="139">
        <v>0.11</v>
      </c>
      <c r="DD477" s="138">
        <v>18520</v>
      </c>
      <c r="DE477" s="137">
        <v>26.9</v>
      </c>
      <c r="DF477" s="137">
        <v>26.8</v>
      </c>
      <c r="DG477" s="137">
        <v>4.66</v>
      </c>
      <c r="DH477" s="137">
        <v>4.21</v>
      </c>
      <c r="DI477" s="137">
        <v>60.7</v>
      </c>
      <c r="DJ477" s="186" t="s">
        <v>1275</v>
      </c>
      <c r="DK477" s="137">
        <v>0</v>
      </c>
      <c r="DL477" s="137">
        <v>48.3</v>
      </c>
      <c r="DM477" s="137">
        <v>51.7</v>
      </c>
      <c r="DN477" s="137">
        <v>0</v>
      </c>
      <c r="DO477" s="137">
        <v>9.81</v>
      </c>
      <c r="DP477" s="137">
        <v>100</v>
      </c>
      <c r="DQ477" s="138">
        <v>1660</v>
      </c>
      <c r="DR477" s="133"/>
      <c r="DS477" s="186" t="s">
        <v>1275</v>
      </c>
      <c r="DT477" s="138">
        <f>DU477/1.1</f>
        <v>6669.0909090909081</v>
      </c>
      <c r="DU477" s="138">
        <v>7336</v>
      </c>
      <c r="DV477" s="138">
        <v>1283.8461538461538</v>
      </c>
      <c r="DW477" s="138">
        <v>101</v>
      </c>
      <c r="DX477" s="186" t="s">
        <v>1275</v>
      </c>
      <c r="DY477" s="138">
        <f>AK477*AN477*AM477*AL477/1000</f>
        <v>939.56922431999988</v>
      </c>
      <c r="DZ477" s="138">
        <f>AK477*AM477*AO477*AL477/1000</f>
        <v>372.67829567999996</v>
      </c>
      <c r="EA477" s="137"/>
      <c r="EB477" s="137"/>
      <c r="EC477" s="137"/>
      <c r="ED477" s="137"/>
      <c r="EE477" s="137"/>
      <c r="EF477" s="186" t="s">
        <v>1275</v>
      </c>
      <c r="EG477" s="137" t="s">
        <v>1023</v>
      </c>
      <c r="EH477" s="137" t="s">
        <v>1023</v>
      </c>
      <c r="EI477" s="137" t="s">
        <v>1023</v>
      </c>
      <c r="EJ477" s="137" t="s">
        <v>1023</v>
      </c>
      <c r="EK477" s="137" t="s">
        <v>1023</v>
      </c>
      <c r="EL477" s="137" t="s">
        <v>1023</v>
      </c>
      <c r="EM477" s="137" t="s">
        <v>1023</v>
      </c>
      <c r="EN477" s="137" t="s">
        <v>1023</v>
      </c>
      <c r="EO477" s="137" t="s">
        <v>1023</v>
      </c>
      <c r="EP477" s="137" t="s">
        <v>1023</v>
      </c>
      <c r="EQ477" s="137" t="s">
        <v>1023</v>
      </c>
      <c r="ER477" s="137" t="s">
        <v>1023</v>
      </c>
      <c r="ES477" s="137" t="s">
        <v>1023</v>
      </c>
      <c r="ET477" s="137" t="s">
        <v>1023</v>
      </c>
      <c r="EU477" s="137" t="s">
        <v>1023</v>
      </c>
      <c r="EV477" s="137" t="s">
        <v>1023</v>
      </c>
      <c r="EW477" s="137" t="s">
        <v>1023</v>
      </c>
      <c r="EX477" s="137" t="s">
        <v>1023</v>
      </c>
      <c r="EY477" s="137" t="s">
        <v>1023</v>
      </c>
      <c r="EZ477" s="137" t="s">
        <v>1023</v>
      </c>
      <c r="FA477" s="137" t="s">
        <v>1023</v>
      </c>
      <c r="FB477" s="186" t="s">
        <v>1275</v>
      </c>
      <c r="FC477" s="137"/>
      <c r="FD477" s="137"/>
      <c r="FE477" s="137"/>
      <c r="FF477" s="137"/>
      <c r="FG477" s="137"/>
      <c r="FH477" s="190"/>
      <c r="FI477" s="190"/>
      <c r="FJ477" s="381" t="s">
        <v>630</v>
      </c>
      <c r="FK477" s="327" t="s">
        <v>33</v>
      </c>
      <c r="FL477" s="327" t="s">
        <v>1667</v>
      </c>
      <c r="FM477" s="327" t="s">
        <v>1665</v>
      </c>
      <c r="FN477" s="327" t="s">
        <v>1659</v>
      </c>
      <c r="FO477" s="327" t="s">
        <v>1662</v>
      </c>
      <c r="FP477" s="327" t="s">
        <v>1665</v>
      </c>
      <c r="FQ477" s="327" t="s">
        <v>1659</v>
      </c>
      <c r="FR477" s="327" t="s">
        <v>1662</v>
      </c>
      <c r="FS477" s="327" t="s">
        <v>86</v>
      </c>
      <c r="FT477" s="327" t="s">
        <v>1665</v>
      </c>
      <c r="FU477" s="327" t="s">
        <v>1663</v>
      </c>
      <c r="FV477" s="327" t="s">
        <v>1660</v>
      </c>
      <c r="FW477" s="327" t="s">
        <v>1665</v>
      </c>
      <c r="FX477" s="327" t="s">
        <v>86</v>
      </c>
      <c r="FY477" s="327" t="s">
        <v>1661</v>
      </c>
      <c r="FZ477" s="327" t="s">
        <v>1658</v>
      </c>
      <c r="GA477" s="327" t="s">
        <v>33</v>
      </c>
      <c r="GB477" s="327" t="s">
        <v>1663</v>
      </c>
      <c r="GC477" s="327" t="s">
        <v>33</v>
      </c>
      <c r="GD477" s="327" t="s">
        <v>33</v>
      </c>
      <c r="GE477" s="327" t="s">
        <v>1660</v>
      </c>
      <c r="GF477" s="327" t="s">
        <v>1659</v>
      </c>
      <c r="GG477" s="327" t="s">
        <v>1664</v>
      </c>
      <c r="GH477" s="327" t="s">
        <v>1663</v>
      </c>
      <c r="GI477" s="327" t="s">
        <v>1661</v>
      </c>
      <c r="GJ477" s="327" t="s">
        <v>1662</v>
      </c>
      <c r="GK477" s="327" t="s">
        <v>33</v>
      </c>
      <c r="GL477" s="327" t="s">
        <v>86</v>
      </c>
      <c r="GM477" s="327" t="s">
        <v>1659</v>
      </c>
      <c r="GN477" s="327" t="s">
        <v>1659</v>
      </c>
      <c r="GO477" s="327" t="s">
        <v>1658</v>
      </c>
      <c r="GP477" s="327" t="s">
        <v>1664</v>
      </c>
      <c r="GQ477" s="327" t="s">
        <v>33</v>
      </c>
      <c r="GR477" s="327" t="s">
        <v>33</v>
      </c>
      <c r="GS477" s="327" t="s">
        <v>1659</v>
      </c>
      <c r="GT477" s="327" t="s">
        <v>1659</v>
      </c>
      <c r="GU477" s="327" t="s">
        <v>1661</v>
      </c>
      <c r="GV477" s="327" t="s">
        <v>1662</v>
      </c>
      <c r="GW477" s="327" t="s">
        <v>1662</v>
      </c>
      <c r="GX477" s="327" t="s">
        <v>33</v>
      </c>
      <c r="GY477" s="327" t="s">
        <v>1660</v>
      </c>
      <c r="GZ477" s="371" t="s">
        <v>630</v>
      </c>
      <c r="HA477" s="369" t="s">
        <v>1759</v>
      </c>
      <c r="HB477" s="356">
        <v>12.319999999999999</v>
      </c>
      <c r="HC477" s="356">
        <v>3.82</v>
      </c>
      <c r="HD477" s="356">
        <v>90.910000000000011</v>
      </c>
      <c r="HE477" s="356">
        <v>26.77</v>
      </c>
      <c r="HF477" s="356">
        <v>21.75</v>
      </c>
      <c r="HG477" s="356">
        <v>359.81</v>
      </c>
      <c r="HH477" s="356">
        <v>12.94</v>
      </c>
      <c r="HI477" s="356">
        <v>18.399999999999999</v>
      </c>
      <c r="HJ477" s="356">
        <v>13.43</v>
      </c>
      <c r="HK477" s="356">
        <v>29.19</v>
      </c>
      <c r="HL477" s="356">
        <v>2.6</v>
      </c>
      <c r="HM477" s="356">
        <v>12.56</v>
      </c>
      <c r="HN477" s="357">
        <v>36.540000000000006</v>
      </c>
      <c r="HO477" s="5"/>
      <c r="HP477" s="17"/>
      <c r="HQ477" s="23"/>
      <c r="HR477" s="23"/>
      <c r="HS477" s="23"/>
      <c r="HT477" s="17"/>
      <c r="HU477" s="17"/>
      <c r="HV477" s="24"/>
      <c r="HW477" s="24"/>
      <c r="HX477" s="24"/>
      <c r="HY477" s="24"/>
      <c r="HZ477" s="24"/>
      <c r="IA477" s="24"/>
      <c r="IB477" s="24"/>
      <c r="IC477" s="24"/>
      <c r="ID477" s="24"/>
      <c r="IE477" s="24"/>
      <c r="IF477" s="24"/>
      <c r="IG477" s="24"/>
      <c r="IH477" s="24"/>
      <c r="II477" s="24"/>
      <c r="IJ477" s="24"/>
      <c r="IK477" s="24"/>
      <c r="IL477" s="24"/>
      <c r="IM477" s="24"/>
      <c r="IN477" s="25"/>
      <c r="IO477" s="25"/>
      <c r="IP477" s="294"/>
      <c r="IQ477" s="24"/>
      <c r="IR477" s="24"/>
      <c r="IS477" s="170"/>
      <c r="IT477" s="170"/>
      <c r="IU477" s="170"/>
      <c r="IV477" s="274"/>
      <c r="IW477" s="170"/>
      <c r="IX477" s="170"/>
      <c r="IY477"/>
      <c r="IZ477"/>
      <c r="JA477" s="170"/>
      <c r="JB477" s="170"/>
      <c r="JC477" s="170"/>
      <c r="JD477"/>
      <c r="JE477" s="170"/>
      <c r="JF477" s="276"/>
      <c r="JG477"/>
      <c r="JH477" s="170"/>
      <c r="JI477" s="277"/>
      <c r="JJ477"/>
      <c r="JK477"/>
      <c r="JL477"/>
      <c r="JM477" s="279"/>
      <c r="JN477"/>
      <c r="JO477"/>
      <c r="JP477"/>
      <c r="JQ477"/>
      <c r="JR477" s="170"/>
      <c r="JS477" s="170"/>
      <c r="JT477" s="170"/>
      <c r="JU477" s="286"/>
      <c r="JV477" s="170"/>
      <c r="JW477" s="170"/>
      <c r="JX477"/>
      <c r="JY477" s="170"/>
      <c r="JZ477" s="170"/>
      <c r="KA477" s="170"/>
      <c r="KB477" s="170"/>
      <c r="KC477" s="170"/>
      <c r="KD477" s="170"/>
      <c r="KE477"/>
    </row>
    <row r="478" spans="1:291" s="4" customFormat="1" x14ac:dyDescent="0.25">
      <c r="A478" s="311"/>
      <c r="B478" s="15"/>
      <c r="C478" s="17"/>
      <c r="D478" s="26"/>
      <c r="E478" s="90"/>
      <c r="F478" s="23"/>
      <c r="G478" s="94"/>
      <c r="H478" s="51"/>
      <c r="I478" s="377"/>
      <c r="J478" s="20"/>
      <c r="K478" s="100">
        <f>DATEDIF(E478, J478, "m")</f>
        <v>0</v>
      </c>
      <c r="L478" s="121"/>
      <c r="N478" s="19"/>
      <c r="O478" s="22"/>
      <c r="P478" s="16"/>
      <c r="Q478" s="121"/>
      <c r="R478" s="121"/>
      <c r="S478" s="121"/>
      <c r="T478" s="145"/>
      <c r="U478" s="130"/>
      <c r="V478" s="130"/>
      <c r="W478" s="130"/>
      <c r="X478" s="131"/>
      <c r="Y478" s="129"/>
      <c r="Z478" s="132"/>
      <c r="AA478" s="129"/>
      <c r="AB478" s="133"/>
      <c r="AC478" s="134"/>
      <c r="AD478" s="135"/>
      <c r="AE478" s="136"/>
      <c r="AF478" s="220"/>
      <c r="AG478" s="220"/>
      <c r="AH478" s="220"/>
      <c r="AI478" s="220"/>
      <c r="AJ478" s="220"/>
      <c r="AK478" s="220"/>
      <c r="AL478" s="133"/>
      <c r="AM478" s="137"/>
      <c r="AN478" s="137"/>
      <c r="AO478" s="137"/>
      <c r="AP478" s="137"/>
      <c r="AQ478" s="137"/>
      <c r="AR478" s="137"/>
      <c r="AS478" s="137"/>
      <c r="AT478" s="137"/>
      <c r="AU478" s="137"/>
      <c r="AV478" s="137"/>
      <c r="AW478" s="137"/>
      <c r="AX478" s="137"/>
      <c r="AY478" s="137"/>
      <c r="AZ478" s="137"/>
      <c r="BA478" s="137"/>
      <c r="BB478" s="137"/>
      <c r="BC478" s="137"/>
      <c r="BD478" s="137"/>
      <c r="BE478" s="137"/>
      <c r="BF478" s="137"/>
      <c r="BG478" s="137"/>
      <c r="BH478" s="138"/>
      <c r="BI478" s="137"/>
      <c r="BJ478" s="137"/>
      <c r="BK478" s="137"/>
      <c r="BL478" s="137"/>
      <c r="BM478" s="139"/>
      <c r="BN478" s="137"/>
      <c r="BO478" s="137"/>
      <c r="BP478" s="137"/>
      <c r="BQ478" s="137"/>
      <c r="BR478" s="138"/>
      <c r="BS478" s="138"/>
      <c r="BT478" s="137"/>
      <c r="BU478" s="137"/>
      <c r="BV478" s="137"/>
      <c r="BW478" s="138"/>
      <c r="BX478" s="137"/>
      <c r="BY478" s="137"/>
      <c r="BZ478" s="138"/>
      <c r="CA478" s="138"/>
      <c r="CB478" s="137"/>
      <c r="CC478" s="137"/>
      <c r="CD478" s="186"/>
      <c r="CE478" s="186"/>
      <c r="CF478" s="186"/>
      <c r="CG478" s="186"/>
      <c r="CH478" s="137"/>
      <c r="CI478" s="137"/>
      <c r="CJ478" s="137"/>
      <c r="CK478" s="138"/>
      <c r="CL478" s="137"/>
      <c r="CM478" s="137"/>
      <c r="CN478" s="186"/>
      <c r="CO478" s="137"/>
      <c r="CP478" s="137"/>
      <c r="CQ478" s="137"/>
      <c r="CR478" s="137"/>
      <c r="CS478" s="137"/>
      <c r="CT478" s="137"/>
      <c r="CU478" s="137"/>
      <c r="CV478" s="137"/>
      <c r="CW478" s="137"/>
      <c r="CX478" s="186"/>
      <c r="CY478" s="133"/>
      <c r="CZ478" s="137"/>
      <c r="DA478" s="137"/>
      <c r="DB478" s="186"/>
      <c r="DC478" s="139"/>
      <c r="DD478" s="138"/>
      <c r="DE478" s="137"/>
      <c r="DF478" s="137"/>
      <c r="DG478" s="137"/>
      <c r="DH478" s="137"/>
      <c r="DI478" s="137"/>
      <c r="DJ478" s="186"/>
      <c r="DK478" s="137"/>
      <c r="DL478" s="137"/>
      <c r="DM478" s="137"/>
      <c r="DN478" s="137"/>
      <c r="DO478" s="137"/>
      <c r="DP478" s="137"/>
      <c r="DQ478" s="138"/>
      <c r="DR478" s="133"/>
      <c r="DS478" s="186"/>
      <c r="DT478" s="138"/>
      <c r="DU478" s="138"/>
      <c r="DV478" s="138"/>
      <c r="DW478" s="138"/>
      <c r="DX478" s="186"/>
      <c r="DY478" s="138"/>
      <c r="DZ478" s="138"/>
      <c r="EA478" s="137"/>
      <c r="EB478" s="137"/>
      <c r="EC478" s="137"/>
      <c r="ED478" s="137"/>
      <c r="EE478" s="137"/>
      <c r="EF478" s="186"/>
      <c r="EG478" s="137"/>
      <c r="EH478" s="137"/>
      <c r="EI478" s="137"/>
      <c r="EJ478" s="137"/>
      <c r="EK478" s="137"/>
      <c r="EL478" s="137"/>
      <c r="EM478" s="137"/>
      <c r="EN478" s="137"/>
      <c r="EO478" s="137"/>
      <c r="EP478" s="137"/>
      <c r="EQ478" s="137"/>
      <c r="ER478" s="137"/>
      <c r="ES478" s="137"/>
      <c r="ET478" s="137"/>
      <c r="EU478" s="137"/>
      <c r="EV478" s="137"/>
      <c r="EW478" s="137"/>
      <c r="EX478" s="137"/>
      <c r="EY478" s="137"/>
      <c r="EZ478" s="137"/>
      <c r="FA478" s="137"/>
      <c r="FB478" s="186"/>
      <c r="FC478" s="137"/>
      <c r="FD478" s="137"/>
      <c r="FE478" s="137"/>
      <c r="FF478" s="137"/>
      <c r="FG478" s="137"/>
      <c r="FH478" s="190"/>
      <c r="FI478" s="190"/>
      <c r="FJ478" s="5"/>
      <c r="GZ478" s="5"/>
      <c r="HO478" s="5"/>
      <c r="HP478" s="17"/>
      <c r="HQ478" s="23"/>
      <c r="HR478" s="23"/>
      <c r="HS478" s="23"/>
      <c r="HT478" s="17"/>
      <c r="HU478" s="17"/>
      <c r="HV478" s="24"/>
      <c r="HW478" s="24"/>
      <c r="HX478" s="24"/>
      <c r="HY478" s="24"/>
      <c r="HZ478" s="24"/>
      <c r="IA478" s="24"/>
      <c r="IB478" s="24"/>
      <c r="IC478" s="24"/>
      <c r="ID478" s="24"/>
      <c r="IE478" s="24"/>
      <c r="IF478" s="24"/>
      <c r="IG478" s="24"/>
      <c r="IH478" s="24"/>
      <c r="II478" s="24"/>
      <c r="IJ478" s="24"/>
      <c r="IK478" s="24"/>
      <c r="IL478" s="24"/>
      <c r="IM478" s="24"/>
      <c r="IN478" s="25"/>
      <c r="IO478" s="25"/>
      <c r="IP478" s="294"/>
      <c r="IQ478" s="24"/>
      <c r="IR478" s="24"/>
      <c r="IS478" s="170"/>
      <c r="IT478" s="170"/>
      <c r="IU478" s="170"/>
      <c r="IV478" s="274"/>
      <c r="IW478" s="170"/>
      <c r="IX478" s="170"/>
      <c r="IY478"/>
      <c r="IZ478"/>
      <c r="JA478" s="170"/>
      <c r="JB478" s="170"/>
      <c r="JC478" s="170"/>
      <c r="JD478"/>
      <c r="JE478" s="170"/>
      <c r="JF478" s="276"/>
      <c r="JG478"/>
      <c r="JH478" s="170"/>
      <c r="JI478" s="277"/>
      <c r="JJ478"/>
      <c r="JK478"/>
      <c r="JL478"/>
      <c r="JM478" s="279"/>
      <c r="JN478"/>
      <c r="JO478"/>
      <c r="JP478"/>
      <c r="JQ478"/>
      <c r="JR478" s="170"/>
      <c r="JS478" s="170"/>
      <c r="JT478" s="170"/>
      <c r="JU478" s="286"/>
      <c r="JV478" s="170"/>
      <c r="JW478" s="170"/>
      <c r="JX478"/>
      <c r="JY478" s="170"/>
      <c r="JZ478" s="170"/>
      <c r="KA478" s="170"/>
      <c r="KB478" s="170"/>
      <c r="KC478" s="170"/>
      <c r="KD478" s="170"/>
      <c r="KE478"/>
    </row>
    <row r="479" spans="1:291" s="4" customFormat="1" x14ac:dyDescent="0.25">
      <c r="A479" s="311"/>
      <c r="B479" s="15" t="s">
        <v>1540</v>
      </c>
      <c r="C479" s="17" t="s">
        <v>631</v>
      </c>
      <c r="D479" s="18">
        <v>6356241342</v>
      </c>
      <c r="E479" s="88">
        <v>44271</v>
      </c>
      <c r="F479" s="23"/>
      <c r="G479" s="94"/>
      <c r="H479" s="51"/>
      <c r="I479" s="377" t="s">
        <v>1023</v>
      </c>
      <c r="J479" s="20">
        <v>45365</v>
      </c>
      <c r="K479" s="100">
        <f>DATEDIF(E479, J479, "m")</f>
        <v>35</v>
      </c>
      <c r="L479" s="121">
        <v>1</v>
      </c>
      <c r="M479" s="4" t="s">
        <v>882</v>
      </c>
      <c r="N479" s="351">
        <v>276</v>
      </c>
      <c r="O479" s="22">
        <v>2</v>
      </c>
      <c r="P479" s="16">
        <v>3</v>
      </c>
      <c r="Q479" s="121"/>
      <c r="R479" s="11">
        <v>3</v>
      </c>
      <c r="S479" s="121"/>
      <c r="T479" s="145">
        <v>21189</v>
      </c>
      <c r="U479" s="130"/>
      <c r="V479" s="130" t="s">
        <v>1351</v>
      </c>
      <c r="W479" s="130" t="s">
        <v>1352</v>
      </c>
      <c r="X479" s="129">
        <v>6356241342</v>
      </c>
      <c r="Y479" s="129">
        <f ca="1">ROUNDDOWN(YEARFRAC(DATE(IF(VALUE(LEFT(X479,2))&lt;VALUE(RIGHT(YEAR(TODAY()),2)),"20","19")&amp;LEFT(X479,2),IF(VALUE(MID(X479,3,1))&gt;4,MID(X479,3,2)-50,MID(X479,3,2)),MID(X479,5,2)),Z479,1),0)</f>
        <v>60</v>
      </c>
      <c r="Z479" s="132">
        <v>45365</v>
      </c>
      <c r="AA479" s="129" t="e">
        <f>COUNTIFS(#REF!,X479)</f>
        <v>#REF!</v>
      </c>
      <c r="AB479" s="133">
        <f>DATEDIF(_xlfn.MINIFS(Z:Z,X:X,X479), Z479,  "m")</f>
        <v>0</v>
      </c>
      <c r="AC479" s="134" t="s">
        <v>53</v>
      </c>
      <c r="AD479" s="135" t="s">
        <v>1022</v>
      </c>
      <c r="AE479" s="136" t="s">
        <v>880</v>
      </c>
      <c r="AF479" s="211">
        <v>35.1</v>
      </c>
      <c r="AG479" s="211">
        <v>13.3</v>
      </c>
      <c r="AH479" s="211">
        <v>50.7</v>
      </c>
      <c r="AI479" s="211">
        <v>0.6</v>
      </c>
      <c r="AJ479" s="211">
        <v>0.3</v>
      </c>
      <c r="AK479" s="208">
        <v>6.38</v>
      </c>
      <c r="AL479" s="133">
        <v>37.700000000000003</v>
      </c>
      <c r="AM479" s="137">
        <v>86.7</v>
      </c>
      <c r="AN479" s="137">
        <v>14.9</v>
      </c>
      <c r="AO479" s="137">
        <v>85.1</v>
      </c>
      <c r="AP479" s="137">
        <f>AN479/AO479</f>
        <v>0.17508813160987075</v>
      </c>
      <c r="AQ479" s="137">
        <v>30.3</v>
      </c>
      <c r="AR479" s="137">
        <v>2.0699999999999998</v>
      </c>
      <c r="AS479" s="137">
        <v>1.07</v>
      </c>
      <c r="AT479" s="137">
        <v>55.3</v>
      </c>
      <c r="AU479" s="137">
        <v>12.2</v>
      </c>
      <c r="AV479" s="137">
        <v>4.59</v>
      </c>
      <c r="AW479" s="137">
        <v>3.97</v>
      </c>
      <c r="AX479" s="137">
        <v>33</v>
      </c>
      <c r="AY479" s="137">
        <v>61.8</v>
      </c>
      <c r="AZ479" s="137">
        <v>1.2</v>
      </c>
      <c r="BA479" s="133">
        <v>23.2</v>
      </c>
      <c r="BB479" s="137">
        <v>4.8499999999999996</v>
      </c>
      <c r="BC479" s="137">
        <v>42.6</v>
      </c>
      <c r="BD479" s="137">
        <v>2.15</v>
      </c>
      <c r="BE479" s="137">
        <v>2.83</v>
      </c>
      <c r="BF479" s="137">
        <f>DL479+DN479</f>
        <v>19.7</v>
      </c>
      <c r="BG479" s="137">
        <v>31.7</v>
      </c>
      <c r="BH479" s="138">
        <v>2480.4</v>
      </c>
      <c r="BI479" s="137">
        <v>8.61</v>
      </c>
      <c r="BJ479" s="137">
        <v>21.9</v>
      </c>
      <c r="BK479" s="137">
        <v>10.1</v>
      </c>
      <c r="BL479" s="137">
        <v>28.8</v>
      </c>
      <c r="BM479" s="139">
        <v>3.85</v>
      </c>
      <c r="BN479" s="137">
        <v>13</v>
      </c>
      <c r="BO479" s="137">
        <v>89.8</v>
      </c>
      <c r="BP479" s="137">
        <v>6.5</v>
      </c>
      <c r="BQ479" s="137">
        <v>3.7</v>
      </c>
      <c r="BR479" s="138">
        <v>5894.166666666667</v>
      </c>
      <c r="BS479" s="138">
        <f>CY479*3.14</f>
        <v>3328.4</v>
      </c>
      <c r="BT479" s="137">
        <v>53.3</v>
      </c>
      <c r="BU479" s="137">
        <v>4.8600000000000003</v>
      </c>
      <c r="BV479" s="137">
        <f>100-AL479-BN479-CB479-CC479</f>
        <v>48.209999999999994</v>
      </c>
      <c r="BW479" s="138">
        <v>3091.5929203539827</v>
      </c>
      <c r="BX479" s="137">
        <v>28.7</v>
      </c>
      <c r="BY479" s="137">
        <v>61.7</v>
      </c>
      <c r="BZ479" s="138">
        <v>2268.75</v>
      </c>
      <c r="CA479" s="138">
        <v>7106</v>
      </c>
      <c r="CB479" s="137">
        <v>0.7</v>
      </c>
      <c r="CC479" s="137">
        <v>0.39</v>
      </c>
      <c r="CD479" s="186" t="s">
        <v>1275</v>
      </c>
      <c r="CE479" s="186">
        <f>AL479+BN479+BV479+CC479+CB479</f>
        <v>100</v>
      </c>
      <c r="CF479" s="186" t="s">
        <v>1275</v>
      </c>
      <c r="CG479" s="186">
        <f>AM479+BI479+BE479+(DC479*100/AL479)+(CC479*100/AL479)</f>
        <v>99.299151193633946</v>
      </c>
      <c r="CH479" s="137">
        <v>1.55</v>
      </c>
      <c r="CI479" s="137">
        <f>CH479*100/AM479</f>
        <v>1.7877739331026528</v>
      </c>
      <c r="CJ479" s="137">
        <v>5.46</v>
      </c>
      <c r="CK479" s="138">
        <f>CJ479*BI479*AL479*AK479/1000</f>
        <v>11.3072715756</v>
      </c>
      <c r="CL479" s="137">
        <v>10.7</v>
      </c>
      <c r="CM479" s="137">
        <v>17.899999999999999</v>
      </c>
      <c r="CN479" s="186" t="s">
        <v>1275</v>
      </c>
      <c r="CO479" s="137">
        <v>0.57999999999999996</v>
      </c>
      <c r="CP479" s="137">
        <v>1.93</v>
      </c>
      <c r="CQ479" s="137">
        <v>44.3</v>
      </c>
      <c r="CR479" s="137">
        <v>16.7</v>
      </c>
      <c r="CS479" s="137">
        <v>16.600000000000001</v>
      </c>
      <c r="CT479" s="137">
        <v>22.4</v>
      </c>
      <c r="CU479" s="137">
        <v>49.4</v>
      </c>
      <c r="CV479" s="137">
        <v>0.28000000000000003</v>
      </c>
      <c r="CW479" s="137" t="s">
        <v>1023</v>
      </c>
      <c r="CX479" s="186" t="s">
        <v>1275</v>
      </c>
      <c r="CY479" s="138">
        <v>1060</v>
      </c>
      <c r="CZ479" s="137">
        <v>3.48</v>
      </c>
      <c r="DA479" s="137">
        <v>10.4</v>
      </c>
      <c r="DB479" s="186" t="s">
        <v>1275</v>
      </c>
      <c r="DC479" s="139">
        <v>4.7E-2</v>
      </c>
      <c r="DD479" s="133">
        <v>21964</v>
      </c>
      <c r="DE479" s="137" t="s">
        <v>1023</v>
      </c>
      <c r="DF479" s="137" t="s">
        <v>1023</v>
      </c>
      <c r="DG479" s="137">
        <v>3.32</v>
      </c>
      <c r="DH479" s="137">
        <f>DG479-CC479</f>
        <v>2.9299999999999997</v>
      </c>
      <c r="DI479" s="137">
        <v>28.3</v>
      </c>
      <c r="DJ479" s="186" t="s">
        <v>1275</v>
      </c>
      <c r="DK479" s="137">
        <v>1.47</v>
      </c>
      <c r="DL479" s="137">
        <v>19.7</v>
      </c>
      <c r="DM479" s="137">
        <v>78.900000000000006</v>
      </c>
      <c r="DN479" s="137">
        <v>0</v>
      </c>
      <c r="DO479" s="137">
        <v>15.5</v>
      </c>
      <c r="DP479" s="137">
        <v>47.9</v>
      </c>
      <c r="DQ479" s="133">
        <v>699</v>
      </c>
      <c r="DR479" s="133"/>
      <c r="DS479" s="186" t="s">
        <v>1275</v>
      </c>
      <c r="DT479" s="138">
        <f>DU479/1.2</f>
        <v>9111.6666666666679</v>
      </c>
      <c r="DU479" s="138">
        <v>10934</v>
      </c>
      <c r="DV479" s="138">
        <v>1204.6153846153845</v>
      </c>
      <c r="DW479" s="138">
        <v>314</v>
      </c>
      <c r="DX479" s="186" t="s">
        <v>1275</v>
      </c>
      <c r="DY479" s="138">
        <f>AK479*AN479*AM479*AL479/1000</f>
        <v>310.71870258000001</v>
      </c>
      <c r="DZ479" s="138">
        <f>AK479*AM479*AO479*AL479/1000</f>
        <v>1774.6417174199998</v>
      </c>
      <c r="EA479" s="137"/>
      <c r="EB479" s="137"/>
      <c r="EC479" s="137"/>
      <c r="ED479" s="137"/>
      <c r="EE479" s="137"/>
      <c r="EF479" s="186" t="s">
        <v>1275</v>
      </c>
      <c r="EG479" s="137" t="s">
        <v>1023</v>
      </c>
      <c r="EH479" s="137" t="s">
        <v>1023</v>
      </c>
      <c r="EI479" s="137" t="s">
        <v>1023</v>
      </c>
      <c r="EJ479" s="137" t="s">
        <v>1023</v>
      </c>
      <c r="EK479" s="137" t="s">
        <v>1023</v>
      </c>
      <c r="EL479" s="137" t="s">
        <v>1023</v>
      </c>
      <c r="EM479" s="137" t="s">
        <v>1023</v>
      </c>
      <c r="EN479" s="137" t="s">
        <v>1023</v>
      </c>
      <c r="EO479" s="137" t="s">
        <v>1023</v>
      </c>
      <c r="EP479" s="137" t="s">
        <v>1023</v>
      </c>
      <c r="EQ479" s="137" t="s">
        <v>1023</v>
      </c>
      <c r="ER479" s="137" t="s">
        <v>1023</v>
      </c>
      <c r="ES479" s="137" t="s">
        <v>1023</v>
      </c>
      <c r="ET479" s="137" t="s">
        <v>1023</v>
      </c>
      <c r="EU479" s="137" t="s">
        <v>1023</v>
      </c>
      <c r="EV479" s="137" t="s">
        <v>1023</v>
      </c>
      <c r="EW479" s="137" t="s">
        <v>1023</v>
      </c>
      <c r="EX479" s="137" t="s">
        <v>1023</v>
      </c>
      <c r="EY479" s="137" t="s">
        <v>1023</v>
      </c>
      <c r="EZ479" s="137" t="s">
        <v>1023</v>
      </c>
      <c r="FA479" s="137" t="s">
        <v>1023</v>
      </c>
      <c r="FB479" s="186" t="s">
        <v>1275</v>
      </c>
      <c r="FC479" s="137">
        <v>8.8000000000000007</v>
      </c>
      <c r="FD479" s="137">
        <v>2.75</v>
      </c>
      <c r="FE479" s="137">
        <v>0.91</v>
      </c>
      <c r="FF479" s="137"/>
      <c r="FG479" s="137"/>
      <c r="FH479" s="190"/>
      <c r="FI479" s="190"/>
      <c r="FJ479" s="381" t="s">
        <v>882</v>
      </c>
      <c r="FK479" s="328" t="s">
        <v>1658</v>
      </c>
      <c r="FL479" s="328" t="s">
        <v>1659</v>
      </c>
      <c r="FM479" s="328" t="s">
        <v>1659</v>
      </c>
      <c r="FN479" s="328" t="s">
        <v>1665</v>
      </c>
      <c r="FO479" s="328" t="s">
        <v>1662</v>
      </c>
      <c r="FP479" s="328" t="s">
        <v>1659</v>
      </c>
      <c r="FQ479" s="328" t="s">
        <v>1665</v>
      </c>
      <c r="FR479" s="328" t="s">
        <v>1659</v>
      </c>
      <c r="FS479" s="328" t="s">
        <v>1659</v>
      </c>
      <c r="FT479" s="328" t="s">
        <v>1659</v>
      </c>
      <c r="FU479" s="328" t="s">
        <v>1659</v>
      </c>
      <c r="FV479" s="328" t="s">
        <v>1660</v>
      </c>
      <c r="FW479" s="328" t="s">
        <v>1659</v>
      </c>
      <c r="FX479" s="328" t="s">
        <v>86</v>
      </c>
      <c r="FY479" s="328" t="s">
        <v>1662</v>
      </c>
      <c r="FZ479" s="328" t="s">
        <v>1662</v>
      </c>
      <c r="GA479" s="328" t="s">
        <v>33</v>
      </c>
      <c r="GB479" s="328" t="s">
        <v>1659</v>
      </c>
      <c r="GC479" s="328" t="s">
        <v>1662</v>
      </c>
      <c r="GD479" s="328" t="s">
        <v>33</v>
      </c>
      <c r="GE479" s="328" t="s">
        <v>1662</v>
      </c>
      <c r="GF479" s="328" t="s">
        <v>1659</v>
      </c>
      <c r="GG479" s="328" t="s">
        <v>1664</v>
      </c>
      <c r="GH479" s="328" t="s">
        <v>1663</v>
      </c>
      <c r="GI479" s="328" t="s">
        <v>86</v>
      </c>
      <c r="GJ479" s="328" t="s">
        <v>33</v>
      </c>
      <c r="GK479" s="328" t="s">
        <v>33</v>
      </c>
      <c r="GL479" s="328" t="s">
        <v>86</v>
      </c>
      <c r="GM479" s="328" t="s">
        <v>1663</v>
      </c>
      <c r="GN479" s="328" t="s">
        <v>1659</v>
      </c>
      <c r="GO479" s="328" t="s">
        <v>1658</v>
      </c>
      <c r="GP479" s="328" t="s">
        <v>86</v>
      </c>
      <c r="GQ479" s="328" t="s">
        <v>1660</v>
      </c>
      <c r="GR479" s="328" t="s">
        <v>33</v>
      </c>
      <c r="GS479" s="328" t="s">
        <v>1659</v>
      </c>
      <c r="GT479" s="328" t="s">
        <v>1666</v>
      </c>
      <c r="GU479" s="328" t="s">
        <v>1661</v>
      </c>
      <c r="GV479" s="328" t="s">
        <v>1662</v>
      </c>
      <c r="GW479" s="328" t="s">
        <v>1662</v>
      </c>
      <c r="GX479" s="328" t="s">
        <v>33</v>
      </c>
      <c r="GY479" s="328" t="s">
        <v>1662</v>
      </c>
      <c r="GZ479" s="5"/>
      <c r="HO479" s="5"/>
      <c r="HP479" s="17"/>
      <c r="HQ479" s="23"/>
      <c r="HR479" s="23"/>
      <c r="HS479" s="23"/>
      <c r="HT479" s="17"/>
      <c r="HU479" s="17"/>
      <c r="HV479" s="24"/>
      <c r="HW479" s="24"/>
      <c r="HX479" s="24"/>
      <c r="HY479" s="24"/>
      <c r="HZ479" s="24"/>
      <c r="IA479" s="24"/>
      <c r="IB479" s="24"/>
      <c r="IC479" s="24"/>
      <c r="ID479" s="24"/>
      <c r="IE479" s="24"/>
      <c r="IF479" s="24"/>
      <c r="IG479" s="24"/>
      <c r="IH479" s="24"/>
      <c r="II479" s="24"/>
      <c r="IJ479" s="24"/>
      <c r="IK479" s="24"/>
      <c r="IL479" s="24"/>
      <c r="IM479" s="24"/>
      <c r="IN479" s="25"/>
      <c r="IO479" s="25"/>
      <c r="IP479" s="294" t="s">
        <v>1540</v>
      </c>
      <c r="IQ479" s="24" t="s">
        <v>1351</v>
      </c>
      <c r="IR479" s="24" t="s">
        <v>1352</v>
      </c>
      <c r="IS479" s="170" t="s">
        <v>1433</v>
      </c>
      <c r="IT479" s="170"/>
      <c r="IU479" s="170">
        <v>1</v>
      </c>
      <c r="IV479" s="274">
        <v>44271</v>
      </c>
      <c r="IW479" s="170">
        <v>1963</v>
      </c>
      <c r="IX479" s="170">
        <v>2021</v>
      </c>
      <c r="IY479"/>
      <c r="IZ479"/>
      <c r="JA479" s="170">
        <v>58</v>
      </c>
      <c r="JB479" s="170"/>
      <c r="JC479" s="170" t="s">
        <v>1407</v>
      </c>
      <c r="JD479"/>
      <c r="JE479" s="170">
        <v>1</v>
      </c>
      <c r="JF479" s="276" t="s">
        <v>1455</v>
      </c>
      <c r="JG479"/>
      <c r="JH479" s="170"/>
      <c r="JI479" s="277">
        <v>1</v>
      </c>
      <c r="JJ479"/>
      <c r="JK479"/>
      <c r="JL479"/>
      <c r="JM479" s="279"/>
      <c r="JN479" t="s">
        <v>1409</v>
      </c>
      <c r="JO479" t="s">
        <v>1409</v>
      </c>
      <c r="JP479" t="s">
        <v>1412</v>
      </c>
      <c r="JQ479" t="s">
        <v>1415</v>
      </c>
      <c r="JR479" s="170">
        <v>0</v>
      </c>
      <c r="JS479" s="170">
        <v>3</v>
      </c>
      <c r="JT479" s="170">
        <v>2</v>
      </c>
      <c r="JU479" s="170">
        <v>1</v>
      </c>
      <c r="JV479" s="170">
        <v>0</v>
      </c>
      <c r="JW479" s="170">
        <v>0</v>
      </c>
      <c r="JX479"/>
      <c r="JY479" s="170">
        <v>1</v>
      </c>
      <c r="JZ479" s="170">
        <v>1</v>
      </c>
      <c r="KA479" s="170">
        <v>0</v>
      </c>
      <c r="KB479" s="170">
        <v>0</v>
      </c>
      <c r="KC479" s="170">
        <v>0</v>
      </c>
      <c r="KD479" s="170"/>
      <c r="KE479"/>
    </row>
    <row r="480" spans="1:291" s="4" customFormat="1" x14ac:dyDescent="0.25">
      <c r="A480" s="311"/>
      <c r="B480" s="15"/>
      <c r="C480" s="17"/>
      <c r="D480" s="26"/>
      <c r="E480" s="90"/>
      <c r="F480" s="23"/>
      <c r="G480" s="94"/>
      <c r="H480" s="51"/>
      <c r="I480" s="377"/>
      <c r="J480" s="20"/>
      <c r="K480" s="100"/>
      <c r="L480" s="85"/>
      <c r="N480" s="19"/>
      <c r="O480" s="22"/>
      <c r="P480" s="16"/>
      <c r="Q480" s="121"/>
      <c r="R480" s="11"/>
      <c r="S480" s="121"/>
      <c r="T480" s="145"/>
      <c r="U480" s="130"/>
      <c r="V480" s="130"/>
      <c r="W480" s="130"/>
      <c r="X480" s="129"/>
      <c r="Y480" s="129"/>
      <c r="Z480" s="132"/>
      <c r="AA480" s="129"/>
      <c r="AB480" s="133"/>
      <c r="AC480" s="134"/>
      <c r="AD480" s="135"/>
      <c r="AE480" s="136"/>
      <c r="AF480" s="220"/>
      <c r="AG480" s="220"/>
      <c r="AH480" s="220"/>
      <c r="AI480" s="220"/>
      <c r="AJ480" s="220"/>
      <c r="AK480" s="220"/>
      <c r="AL480" s="133"/>
      <c r="AM480" s="137"/>
      <c r="AN480" s="137"/>
      <c r="AO480" s="137"/>
      <c r="AP480" s="137"/>
      <c r="AQ480" s="137"/>
      <c r="AR480" s="137"/>
      <c r="AS480" s="137"/>
      <c r="AT480" s="137"/>
      <c r="AU480" s="137"/>
      <c r="AV480" s="137"/>
      <c r="AW480" s="137"/>
      <c r="AX480" s="137"/>
      <c r="AY480" s="137"/>
      <c r="AZ480" s="137"/>
      <c r="BA480" s="133"/>
      <c r="BB480" s="137"/>
      <c r="BC480" s="137"/>
      <c r="BD480" s="137"/>
      <c r="BE480" s="137"/>
      <c r="BF480" s="137"/>
      <c r="BG480" s="137"/>
      <c r="BH480" s="138"/>
      <c r="BI480" s="137"/>
      <c r="BJ480" s="137"/>
      <c r="BK480" s="137"/>
      <c r="BL480" s="137"/>
      <c r="BM480" s="139"/>
      <c r="BN480" s="137"/>
      <c r="BO480" s="137"/>
      <c r="BP480" s="137"/>
      <c r="BQ480" s="137"/>
      <c r="BR480" s="138"/>
      <c r="BS480" s="138"/>
      <c r="BT480" s="137"/>
      <c r="BU480" s="137"/>
      <c r="BV480" s="137"/>
      <c r="BW480" s="138"/>
      <c r="BX480" s="137"/>
      <c r="BY480" s="137"/>
      <c r="BZ480" s="138"/>
      <c r="CA480" s="138"/>
      <c r="CB480" s="137"/>
      <c r="CC480" s="137"/>
      <c r="CD480" s="186"/>
      <c r="CE480" s="186"/>
      <c r="CF480" s="186"/>
      <c r="CG480" s="186"/>
      <c r="CH480" s="137"/>
      <c r="CI480" s="137"/>
      <c r="CJ480" s="137"/>
      <c r="CK480" s="138"/>
      <c r="CL480" s="137"/>
      <c r="CM480" s="137"/>
      <c r="CN480" s="186"/>
      <c r="CO480" s="137"/>
      <c r="CP480" s="137"/>
      <c r="CQ480" s="137"/>
      <c r="CR480" s="137"/>
      <c r="CS480" s="137"/>
      <c r="CT480" s="137"/>
      <c r="CU480" s="137"/>
      <c r="CV480" s="137"/>
      <c r="CW480" s="137"/>
      <c r="CX480" s="186"/>
      <c r="CY480" s="138"/>
      <c r="CZ480" s="137"/>
      <c r="DA480" s="137"/>
      <c r="DB480" s="186"/>
      <c r="DC480" s="139"/>
      <c r="DD480" s="133"/>
      <c r="DE480" s="137"/>
      <c r="DF480" s="137"/>
      <c r="DG480" s="137"/>
      <c r="DH480" s="137"/>
      <c r="DI480" s="137"/>
      <c r="DJ480" s="186"/>
      <c r="DK480" s="137"/>
      <c r="DL480" s="137"/>
      <c r="DM480" s="137"/>
      <c r="DN480" s="137"/>
      <c r="DO480" s="137"/>
      <c r="DP480" s="137"/>
      <c r="DQ480" s="133"/>
      <c r="DR480" s="133"/>
      <c r="DS480" s="186"/>
      <c r="DT480" s="138"/>
      <c r="DU480" s="138"/>
      <c r="DV480" s="138"/>
      <c r="DW480" s="138"/>
      <c r="DX480" s="186"/>
      <c r="DY480" s="138"/>
      <c r="DZ480" s="138"/>
      <c r="EA480" s="137"/>
      <c r="EB480" s="137"/>
      <c r="EC480" s="137"/>
      <c r="ED480" s="137"/>
      <c r="EE480" s="137"/>
      <c r="EF480" s="186"/>
      <c r="EG480" s="137"/>
      <c r="EH480" s="137"/>
      <c r="EI480" s="137"/>
      <c r="EJ480" s="137"/>
      <c r="EK480" s="137"/>
      <c r="EL480" s="137"/>
      <c r="EM480" s="137"/>
      <c r="EN480" s="137"/>
      <c r="EO480" s="137"/>
      <c r="EP480" s="137"/>
      <c r="EQ480" s="137"/>
      <c r="ER480" s="137"/>
      <c r="ES480" s="137"/>
      <c r="ET480" s="137"/>
      <c r="EU480" s="137"/>
      <c r="EV480" s="137"/>
      <c r="EW480" s="137"/>
      <c r="EX480" s="137"/>
      <c r="EY480" s="137"/>
      <c r="EZ480" s="137"/>
      <c r="FA480" s="137"/>
      <c r="FB480" s="186"/>
      <c r="FC480" s="137"/>
      <c r="FD480" s="137"/>
      <c r="FE480" s="137"/>
      <c r="FF480" s="137"/>
      <c r="FG480" s="137"/>
      <c r="FH480" s="190"/>
      <c r="FI480" s="190"/>
      <c r="FJ480" s="5"/>
      <c r="GZ480" s="5"/>
      <c r="HO480" s="5"/>
      <c r="HP480" s="17"/>
      <c r="HQ480" s="23"/>
      <c r="HR480" s="23"/>
      <c r="HS480" s="23"/>
      <c r="HT480" s="17"/>
      <c r="HU480" s="17"/>
      <c r="HV480" s="24"/>
      <c r="HW480" s="24"/>
      <c r="HX480" s="24"/>
      <c r="HY480" s="24"/>
      <c r="HZ480" s="24"/>
      <c r="IA480" s="24"/>
      <c r="IB480" s="24"/>
      <c r="IC480" s="24"/>
      <c r="ID480" s="24"/>
      <c r="IE480" s="24"/>
      <c r="IF480" s="24"/>
      <c r="IG480" s="24"/>
      <c r="IH480" s="24"/>
      <c r="II480" s="24"/>
      <c r="IJ480" s="24"/>
      <c r="IK480" s="24"/>
      <c r="IL480" s="24"/>
      <c r="IM480" s="24"/>
      <c r="IN480" s="25"/>
      <c r="IO480" s="25"/>
      <c r="IP480" s="294"/>
      <c r="IQ480" s="24"/>
      <c r="IR480" s="24"/>
      <c r="IS480" s="170"/>
      <c r="IT480" s="170"/>
      <c r="IU480" s="170"/>
      <c r="IV480" s="274"/>
      <c r="IW480" s="170"/>
      <c r="IX480" s="170"/>
      <c r="IY480"/>
      <c r="IZ480"/>
      <c r="JA480" s="170"/>
      <c r="JB480" s="170"/>
      <c r="JC480" s="170"/>
      <c r="JD480"/>
      <c r="JE480" s="170"/>
      <c r="JF480" s="276"/>
      <c r="JG480"/>
      <c r="JH480" s="170"/>
      <c r="JI480" s="277"/>
      <c r="JJ480"/>
      <c r="JK480"/>
      <c r="JL480"/>
      <c r="JM480" s="279"/>
      <c r="JN480"/>
      <c r="JO480"/>
      <c r="JP480"/>
      <c r="JQ480"/>
      <c r="JR480" s="170"/>
      <c r="JS480" s="170"/>
      <c r="JT480" s="170"/>
      <c r="JU480" s="170"/>
      <c r="JV480" s="170"/>
      <c r="JW480" s="170"/>
      <c r="JX480"/>
      <c r="JY480" s="170"/>
      <c r="JZ480" s="170"/>
      <c r="KA480" s="170"/>
      <c r="KB480" s="170"/>
      <c r="KC480" s="170"/>
      <c r="KD480" s="170"/>
      <c r="KE480"/>
    </row>
    <row r="481" spans="1:291" s="4" customFormat="1" x14ac:dyDescent="0.25">
      <c r="A481" s="311"/>
      <c r="B481" s="15" t="s">
        <v>1541</v>
      </c>
      <c r="C481" s="17" t="s">
        <v>632</v>
      </c>
      <c r="D481" s="26">
        <v>5805082008</v>
      </c>
      <c r="E481" s="89" t="s">
        <v>316</v>
      </c>
      <c r="F481" s="23"/>
      <c r="G481" s="94"/>
      <c r="H481" s="51"/>
      <c r="I481" s="377" t="s">
        <v>1023</v>
      </c>
      <c r="J481" s="20">
        <v>43307</v>
      </c>
      <c r="K481" s="100"/>
      <c r="L481" s="85">
        <v>1</v>
      </c>
      <c r="M481" s="4" t="s">
        <v>633</v>
      </c>
      <c r="N481" s="19"/>
      <c r="O481" s="22"/>
      <c r="P481" s="16"/>
      <c r="Q481" s="121"/>
      <c r="R481" s="11"/>
      <c r="S481" s="121"/>
      <c r="T481" s="145"/>
      <c r="U481" s="130"/>
      <c r="V481" s="130"/>
      <c r="W481" s="130"/>
      <c r="X481" s="129"/>
      <c r="Y481" s="129"/>
      <c r="Z481" s="132"/>
      <c r="AA481" s="129"/>
      <c r="AB481" s="133"/>
      <c r="AC481" s="134"/>
      <c r="AD481" s="135"/>
      <c r="AE481" s="136"/>
      <c r="AF481" s="220"/>
      <c r="AG481" s="220"/>
      <c r="AH481" s="220"/>
      <c r="AI481" s="220"/>
      <c r="AJ481" s="220"/>
      <c r="AK481" s="220"/>
      <c r="AL481" s="133"/>
      <c r="AM481" s="137"/>
      <c r="AN481" s="137"/>
      <c r="AO481" s="137"/>
      <c r="AP481" s="137"/>
      <c r="AQ481" s="137"/>
      <c r="AR481" s="137"/>
      <c r="AS481" s="137"/>
      <c r="AT481" s="137"/>
      <c r="AU481" s="137"/>
      <c r="AV481" s="137"/>
      <c r="AW481" s="137"/>
      <c r="AX481" s="137"/>
      <c r="AY481" s="137"/>
      <c r="AZ481" s="137"/>
      <c r="BA481" s="133"/>
      <c r="BB481" s="137"/>
      <c r="BC481" s="137"/>
      <c r="BD481" s="137"/>
      <c r="BE481" s="137"/>
      <c r="BF481" s="137"/>
      <c r="BG481" s="137"/>
      <c r="BH481" s="138"/>
      <c r="BI481" s="137"/>
      <c r="BJ481" s="137"/>
      <c r="BK481" s="137"/>
      <c r="BL481" s="137"/>
      <c r="BM481" s="139"/>
      <c r="BN481" s="137"/>
      <c r="BO481" s="137"/>
      <c r="BP481" s="137"/>
      <c r="BQ481" s="137"/>
      <c r="BR481" s="138"/>
      <c r="BS481" s="138"/>
      <c r="BT481" s="137"/>
      <c r="BU481" s="137"/>
      <c r="BV481" s="137"/>
      <c r="BW481" s="138"/>
      <c r="BX481" s="137"/>
      <c r="BY481" s="137"/>
      <c r="BZ481" s="138"/>
      <c r="CA481" s="138"/>
      <c r="CB481" s="137"/>
      <c r="CC481" s="137"/>
      <c r="CD481" s="186"/>
      <c r="CE481" s="186"/>
      <c r="CF481" s="186"/>
      <c r="CG481" s="186"/>
      <c r="CH481" s="137"/>
      <c r="CI481" s="137"/>
      <c r="CJ481" s="137"/>
      <c r="CK481" s="138"/>
      <c r="CL481" s="137"/>
      <c r="CM481" s="137"/>
      <c r="CN481" s="186"/>
      <c r="CO481" s="137"/>
      <c r="CP481" s="137"/>
      <c r="CQ481" s="137"/>
      <c r="CR481" s="137"/>
      <c r="CS481" s="137"/>
      <c r="CT481" s="137"/>
      <c r="CU481" s="137"/>
      <c r="CV481" s="137"/>
      <c r="CW481" s="137"/>
      <c r="CX481" s="186"/>
      <c r="CY481" s="138"/>
      <c r="CZ481" s="137"/>
      <c r="DA481" s="137"/>
      <c r="DB481" s="186"/>
      <c r="DC481" s="139"/>
      <c r="DD481" s="133"/>
      <c r="DE481" s="137"/>
      <c r="DF481" s="137"/>
      <c r="DG481" s="137"/>
      <c r="DH481" s="137"/>
      <c r="DI481" s="137"/>
      <c r="DJ481" s="186"/>
      <c r="DK481" s="137"/>
      <c r="DL481" s="137"/>
      <c r="DM481" s="137"/>
      <c r="DN481" s="137"/>
      <c r="DO481" s="137"/>
      <c r="DP481" s="137"/>
      <c r="DQ481" s="133"/>
      <c r="DR481" s="133"/>
      <c r="DS481" s="186"/>
      <c r="DT481" s="138"/>
      <c r="DU481" s="138"/>
      <c r="DV481" s="138"/>
      <c r="DW481" s="138"/>
      <c r="DX481" s="186"/>
      <c r="DY481" s="138"/>
      <c r="DZ481" s="138"/>
      <c r="EA481" s="137"/>
      <c r="EB481" s="137"/>
      <c r="EC481" s="137"/>
      <c r="ED481" s="137"/>
      <c r="EE481" s="137"/>
      <c r="EF481" s="186"/>
      <c r="EG481" s="137"/>
      <c r="EH481" s="137"/>
      <c r="EI481" s="137"/>
      <c r="EJ481" s="137"/>
      <c r="EK481" s="137"/>
      <c r="EL481" s="137"/>
      <c r="EM481" s="137"/>
      <c r="EN481" s="137"/>
      <c r="EO481" s="137"/>
      <c r="EP481" s="137"/>
      <c r="EQ481" s="137"/>
      <c r="ER481" s="137"/>
      <c r="ES481" s="137"/>
      <c r="ET481" s="137"/>
      <c r="EU481" s="137"/>
      <c r="EV481" s="137"/>
      <c r="EW481" s="137"/>
      <c r="EX481" s="137"/>
      <c r="EY481" s="137"/>
      <c r="EZ481" s="137"/>
      <c r="FA481" s="137"/>
      <c r="FB481" s="186"/>
      <c r="FC481" s="137"/>
      <c r="FD481" s="137"/>
      <c r="FE481" s="137"/>
      <c r="FF481" s="137"/>
      <c r="FG481" s="137"/>
      <c r="FH481" s="190"/>
      <c r="FI481" s="190"/>
      <c r="FJ481" s="5"/>
      <c r="GZ481" s="5"/>
      <c r="HO481" s="5"/>
      <c r="HP481" s="17"/>
      <c r="HQ481" s="23"/>
      <c r="HR481" s="23"/>
      <c r="HS481" s="23"/>
      <c r="HT481" s="17"/>
      <c r="HU481" s="17"/>
      <c r="HV481" s="24"/>
      <c r="HW481" s="24"/>
      <c r="HX481" s="24"/>
      <c r="HY481" s="24"/>
      <c r="HZ481" s="24"/>
      <c r="IA481" s="24"/>
      <c r="IB481" s="24"/>
      <c r="IC481" s="24"/>
      <c r="ID481" s="24"/>
      <c r="IE481" s="24"/>
      <c r="IF481" s="24"/>
      <c r="IG481" s="24"/>
      <c r="IH481" s="24"/>
      <c r="II481" s="24"/>
      <c r="IJ481" s="24"/>
      <c r="IK481" s="24"/>
      <c r="IL481" s="24"/>
      <c r="IM481" s="24"/>
      <c r="IN481" s="25"/>
      <c r="IO481" s="25"/>
      <c r="IP481" s="294" t="s">
        <v>1541</v>
      </c>
      <c r="IQ481" s="24" t="s">
        <v>634</v>
      </c>
      <c r="IR481" s="24" t="s">
        <v>1068</v>
      </c>
      <c r="IS481" s="170" t="s">
        <v>55</v>
      </c>
      <c r="IT481" s="170">
        <v>1</v>
      </c>
      <c r="IU481"/>
      <c r="IV481" s="274">
        <v>44600</v>
      </c>
      <c r="IW481" s="170">
        <v>1958</v>
      </c>
      <c r="IX481" s="170">
        <v>2022</v>
      </c>
      <c r="IY481" s="281">
        <v>45265</v>
      </c>
      <c r="IZ481" s="281"/>
      <c r="JA481" s="170">
        <v>64</v>
      </c>
      <c r="JB481" s="170"/>
      <c r="JC481" s="170" t="s">
        <v>1407</v>
      </c>
      <c r="JD481"/>
      <c r="JE481" s="170">
        <v>1</v>
      </c>
      <c r="JF481" s="276" t="s">
        <v>405</v>
      </c>
      <c r="JG481"/>
      <c r="JH481" s="170">
        <v>1</v>
      </c>
      <c r="JI481"/>
      <c r="JJ481"/>
      <c r="JK481"/>
      <c r="JL481"/>
      <c r="JM481" s="279"/>
      <c r="JN481" t="s">
        <v>1409</v>
      </c>
      <c r="JO481" t="s">
        <v>1411</v>
      </c>
      <c r="JP481" t="s">
        <v>1412</v>
      </c>
      <c r="JQ481" t="s">
        <v>1420</v>
      </c>
      <c r="JR481" s="170">
        <v>0</v>
      </c>
      <c r="JS481" s="170">
        <v>2</v>
      </c>
      <c r="JT481" s="170">
        <v>2</v>
      </c>
      <c r="JU481" s="286">
        <v>5</v>
      </c>
      <c r="JV481" s="170">
        <v>1</v>
      </c>
      <c r="JW481" s="170">
        <v>1</v>
      </c>
      <c r="JX481" t="s">
        <v>1457</v>
      </c>
      <c r="JY481" s="170">
        <v>1</v>
      </c>
      <c r="JZ481" s="170">
        <v>1</v>
      </c>
      <c r="KA481" s="170">
        <v>0</v>
      </c>
      <c r="KB481" s="170">
        <v>0</v>
      </c>
      <c r="KC481" s="170">
        <v>0</v>
      </c>
      <c r="KD481" s="274">
        <v>45265</v>
      </c>
      <c r="KE481" t="s">
        <v>1465</v>
      </c>
    </row>
    <row r="482" spans="1:291" s="4" customFormat="1" x14ac:dyDescent="0.25">
      <c r="A482" s="311"/>
      <c r="B482" s="15" t="s">
        <v>1541</v>
      </c>
      <c r="C482" s="17" t="s">
        <v>632</v>
      </c>
      <c r="D482" s="26">
        <v>5805082008</v>
      </c>
      <c r="E482" s="88">
        <v>44600</v>
      </c>
      <c r="F482" s="27">
        <v>44665</v>
      </c>
      <c r="G482" s="94">
        <f>DATEDIF(E482, F482, "m")</f>
        <v>2</v>
      </c>
      <c r="H482" s="16">
        <v>1</v>
      </c>
      <c r="I482" s="377"/>
      <c r="J482" s="20" t="s">
        <v>316</v>
      </c>
      <c r="K482" s="100"/>
      <c r="L482" s="121"/>
      <c r="N482" s="19"/>
      <c r="O482" s="22"/>
      <c r="P482" s="16"/>
      <c r="Q482" s="121"/>
      <c r="R482" s="121"/>
      <c r="S482" s="121"/>
      <c r="T482" s="145"/>
      <c r="U482" s="130"/>
      <c r="V482" s="130"/>
      <c r="W482" s="130"/>
      <c r="X482" s="129"/>
      <c r="Y482" s="129"/>
      <c r="Z482" s="132"/>
      <c r="AA482" s="129"/>
      <c r="AB482" s="133"/>
      <c r="AC482" s="134"/>
      <c r="AD482" s="135"/>
      <c r="AE482" s="136"/>
      <c r="AF482" s="220"/>
      <c r="AG482" s="220"/>
      <c r="AH482" s="220"/>
      <c r="AI482" s="220"/>
      <c r="AJ482" s="220"/>
      <c r="AK482" s="220"/>
      <c r="AL482" s="133"/>
      <c r="AM482" s="137"/>
      <c r="AN482" s="137"/>
      <c r="AO482" s="137"/>
      <c r="AP482" s="137"/>
      <c r="AQ482" s="137"/>
      <c r="AR482" s="137"/>
      <c r="AS482" s="137"/>
      <c r="AT482" s="137"/>
      <c r="AU482" s="137"/>
      <c r="AV482" s="137"/>
      <c r="AW482" s="137"/>
      <c r="AX482" s="137"/>
      <c r="AY482" s="137"/>
      <c r="AZ482" s="137"/>
      <c r="BA482" s="133"/>
      <c r="BB482" s="137"/>
      <c r="BC482" s="137"/>
      <c r="BD482" s="137"/>
      <c r="BE482" s="137"/>
      <c r="BF482" s="137"/>
      <c r="BG482" s="137"/>
      <c r="BH482" s="138"/>
      <c r="BI482" s="137"/>
      <c r="BJ482" s="137"/>
      <c r="BK482" s="137"/>
      <c r="BL482" s="137"/>
      <c r="BM482" s="139"/>
      <c r="BN482" s="137"/>
      <c r="BO482" s="137"/>
      <c r="BP482" s="137"/>
      <c r="BQ482" s="137"/>
      <c r="BR482" s="138"/>
      <c r="BS482" s="138"/>
      <c r="BT482" s="137"/>
      <c r="BU482" s="137"/>
      <c r="BV482" s="137"/>
      <c r="BW482" s="138"/>
      <c r="BX482" s="137"/>
      <c r="BY482" s="137"/>
      <c r="BZ482" s="138"/>
      <c r="CA482" s="138"/>
      <c r="CB482" s="137"/>
      <c r="CC482" s="137"/>
      <c r="CD482" s="186"/>
      <c r="CE482" s="186"/>
      <c r="CF482" s="186"/>
      <c r="CG482" s="186"/>
      <c r="CH482" s="137"/>
      <c r="CI482" s="137"/>
      <c r="CJ482" s="137"/>
      <c r="CK482" s="138"/>
      <c r="CL482" s="137"/>
      <c r="CM482" s="137"/>
      <c r="CN482" s="186"/>
      <c r="CO482" s="137"/>
      <c r="CP482" s="137"/>
      <c r="CQ482" s="137"/>
      <c r="CR482" s="137"/>
      <c r="CS482" s="137"/>
      <c r="CT482" s="137"/>
      <c r="CU482" s="137"/>
      <c r="CV482" s="137"/>
      <c r="CW482" s="137"/>
      <c r="CX482" s="186"/>
      <c r="CY482" s="138"/>
      <c r="CZ482" s="137"/>
      <c r="DA482" s="137"/>
      <c r="DB482" s="186"/>
      <c r="DC482" s="139"/>
      <c r="DD482" s="133"/>
      <c r="DE482" s="137"/>
      <c r="DF482" s="137"/>
      <c r="DG482" s="137"/>
      <c r="DH482" s="137"/>
      <c r="DI482" s="137"/>
      <c r="DJ482" s="186"/>
      <c r="DK482" s="137"/>
      <c r="DL482" s="137"/>
      <c r="DM482" s="137"/>
      <c r="DN482" s="137"/>
      <c r="DO482" s="137"/>
      <c r="DP482" s="137"/>
      <c r="DQ482" s="133"/>
      <c r="DR482" s="133"/>
      <c r="DS482" s="186"/>
      <c r="DT482" s="138"/>
      <c r="DU482" s="138"/>
      <c r="DV482" s="138"/>
      <c r="DW482" s="138"/>
      <c r="DX482" s="186"/>
      <c r="DY482" s="138"/>
      <c r="DZ482" s="138"/>
      <c r="EA482" s="137"/>
      <c r="EB482" s="137"/>
      <c r="EC482" s="137"/>
      <c r="ED482" s="137"/>
      <c r="EE482" s="137"/>
      <c r="EF482" s="186"/>
      <c r="EG482" s="137"/>
      <c r="EH482" s="137"/>
      <c r="EI482" s="137"/>
      <c r="EJ482" s="137"/>
      <c r="EK482" s="137"/>
      <c r="EL482" s="137"/>
      <c r="EM482" s="137"/>
      <c r="EN482" s="137"/>
      <c r="EO482" s="137"/>
      <c r="EP482" s="137"/>
      <c r="EQ482" s="137"/>
      <c r="ER482" s="137"/>
      <c r="ES482" s="137"/>
      <c r="ET482" s="137"/>
      <c r="EU482" s="137"/>
      <c r="EV482" s="137"/>
      <c r="EW482" s="137"/>
      <c r="EX482" s="137"/>
      <c r="EY482" s="137"/>
      <c r="EZ482" s="137"/>
      <c r="FA482" s="137"/>
      <c r="FB482" s="186"/>
      <c r="FC482" s="137"/>
      <c r="FD482" s="137"/>
      <c r="FE482" s="137"/>
      <c r="FF482" s="137"/>
      <c r="FG482" s="137"/>
      <c r="FH482" s="190"/>
      <c r="FI482" s="190"/>
      <c r="FJ482" s="5"/>
      <c r="GZ482" s="5"/>
      <c r="HO482" s="5" t="s">
        <v>634</v>
      </c>
      <c r="HP482" s="121">
        <v>64</v>
      </c>
      <c r="HQ482" s="27">
        <v>44600</v>
      </c>
      <c r="HR482" s="27"/>
      <c r="HS482" s="27">
        <v>44665</v>
      </c>
      <c r="HT482" s="121">
        <v>3</v>
      </c>
      <c r="HU482" s="121">
        <v>1</v>
      </c>
      <c r="HV482" s="28">
        <v>0</v>
      </c>
      <c r="HW482" s="28">
        <v>0</v>
      </c>
      <c r="HX482" s="28">
        <v>0</v>
      </c>
      <c r="HY482" s="28">
        <v>1</v>
      </c>
      <c r="HZ482" s="28">
        <v>0</v>
      </c>
      <c r="IA482" s="28">
        <v>0</v>
      </c>
      <c r="IB482" s="28"/>
      <c r="IC482" s="28">
        <v>0</v>
      </c>
      <c r="ID482" s="28">
        <v>0</v>
      </c>
      <c r="IE482" s="25" t="s">
        <v>635</v>
      </c>
      <c r="IF482" s="28">
        <v>1</v>
      </c>
      <c r="IG482" s="29"/>
      <c r="IH482" s="25" t="s">
        <v>319</v>
      </c>
      <c r="II482" s="28">
        <v>1</v>
      </c>
      <c r="IJ482" s="25" t="s">
        <v>79</v>
      </c>
      <c r="IK482" s="25" t="s">
        <v>80</v>
      </c>
      <c r="IL482" s="25"/>
      <c r="IM482" s="25">
        <v>0</v>
      </c>
      <c r="IN482" s="28">
        <v>0</v>
      </c>
      <c r="IO482" s="25"/>
      <c r="IP482" s="294"/>
      <c r="IQ482" s="24"/>
      <c r="IR482" s="24"/>
      <c r="IS482" s="170"/>
      <c r="IT482" s="170"/>
      <c r="IU482"/>
      <c r="IV482" s="274"/>
      <c r="IW482" s="170"/>
      <c r="IX482" s="170"/>
      <c r="IY482" s="281"/>
      <c r="IZ482" s="281"/>
      <c r="JA482" s="170"/>
      <c r="JB482" s="170"/>
      <c r="JC482" s="170"/>
      <c r="JD482"/>
      <c r="JE482" s="170"/>
      <c r="JF482" s="276"/>
      <c r="JG482"/>
      <c r="JH482" s="170"/>
      <c r="JI482"/>
      <c r="JJ482"/>
      <c r="JK482"/>
      <c r="JL482"/>
      <c r="JM482" s="279"/>
      <c r="JN482"/>
      <c r="JO482"/>
      <c r="JP482"/>
      <c r="JQ482"/>
      <c r="JR482" s="170"/>
      <c r="JS482" s="170"/>
      <c r="JT482" s="170"/>
      <c r="JU482" s="286"/>
      <c r="JV482" s="170"/>
      <c r="JW482" s="170"/>
      <c r="JX482"/>
      <c r="JY482" s="170"/>
      <c r="JZ482" s="170"/>
      <c r="KA482" s="170"/>
      <c r="KB482" s="170"/>
      <c r="KC482" s="170"/>
      <c r="KD482" s="274"/>
      <c r="KE482"/>
    </row>
    <row r="483" spans="1:291" s="4" customFormat="1" x14ac:dyDescent="0.25">
      <c r="A483" s="311"/>
      <c r="B483" s="15" t="s">
        <v>1541</v>
      </c>
      <c r="C483" s="17" t="s">
        <v>632</v>
      </c>
      <c r="D483" s="26">
        <v>5805082008</v>
      </c>
      <c r="E483" s="88">
        <v>44600</v>
      </c>
      <c r="F483" s="27"/>
      <c r="G483" s="94"/>
      <c r="H483" s="16"/>
      <c r="I483" s="377">
        <v>1</v>
      </c>
      <c r="J483" s="20">
        <v>44697</v>
      </c>
      <c r="K483" s="100">
        <f t="shared" ref="K483:K492" si="42">DATEDIF(E483, J483, "m")</f>
        <v>3</v>
      </c>
      <c r="L483" s="121">
        <v>2</v>
      </c>
      <c r="M483" s="4" t="s">
        <v>1359</v>
      </c>
      <c r="N483" s="19">
        <v>96.9</v>
      </c>
      <c r="O483" s="121">
        <v>4</v>
      </c>
      <c r="P483" s="16">
        <v>3</v>
      </c>
      <c r="Q483" s="121"/>
      <c r="R483" s="121"/>
      <c r="S483" s="121"/>
      <c r="T483" s="145">
        <v>17401</v>
      </c>
      <c r="U483" s="130"/>
      <c r="V483" s="130" t="s">
        <v>634</v>
      </c>
      <c r="W483" s="130" t="s">
        <v>1068</v>
      </c>
      <c r="X483" s="129">
        <v>5802082008</v>
      </c>
      <c r="Y483" s="129">
        <f t="shared" ref="Y483:Y489" ca="1" si="43">ROUNDDOWN(YEARFRAC(DATE(IF(VALUE(LEFT(X483,2))&lt;VALUE(RIGHT(YEAR(TODAY()),2)),"20","19")&amp;LEFT(X483,2),IF(VALUE(MID(X483,3,1))&gt;4,MID(X483,3,2)-50,MID(X483,3,2)),MID(X483,5,2)),Z483,1),0)</f>
        <v>64</v>
      </c>
      <c r="Z483" s="132">
        <v>44697</v>
      </c>
      <c r="AA483" s="129" t="e">
        <f>COUNTIFS(#REF!,X483)</f>
        <v>#REF!</v>
      </c>
      <c r="AB483" s="133">
        <f>DATEDIF(_xlfn.MINIFS(Z:Z,X:X,X483), Z483,  "m")</f>
        <v>0</v>
      </c>
      <c r="AC483" s="134" t="s">
        <v>638</v>
      </c>
      <c r="AD483" s="135" t="s">
        <v>1025</v>
      </c>
      <c r="AE483" s="136" t="s">
        <v>65</v>
      </c>
      <c r="AF483" s="185">
        <v>38.6</v>
      </c>
      <c r="AG483" s="185">
        <v>7.9</v>
      </c>
      <c r="AH483" s="185">
        <v>51.6</v>
      </c>
      <c r="AI483" s="185">
        <v>1.3</v>
      </c>
      <c r="AJ483" s="185">
        <v>0.6</v>
      </c>
      <c r="AK483" s="185">
        <v>5.31</v>
      </c>
      <c r="AL483" s="133">
        <v>39.299999999999997</v>
      </c>
      <c r="AM483" s="137">
        <v>73.099999999999994</v>
      </c>
      <c r="AN483" s="137">
        <v>71.599999999999994</v>
      </c>
      <c r="AO483" s="137">
        <v>28.4</v>
      </c>
      <c r="AP483" s="137">
        <f t="shared" ref="AP483:AP491" si="44">AN483/AO483</f>
        <v>2.52112676056338</v>
      </c>
      <c r="AQ483" s="137">
        <v>1.67</v>
      </c>
      <c r="AR483" s="137">
        <v>4.0999999999999996</v>
      </c>
      <c r="AS483" s="137">
        <v>3.05</v>
      </c>
      <c r="AT483" s="137">
        <v>28.1</v>
      </c>
      <c r="AU483" s="137">
        <v>13.7</v>
      </c>
      <c r="AV483" s="137">
        <v>13.4</v>
      </c>
      <c r="AW483" s="137">
        <v>27</v>
      </c>
      <c r="AX483" s="137">
        <v>36.299999999999997</v>
      </c>
      <c r="AY483" s="137">
        <v>35.9</v>
      </c>
      <c r="AZ483" s="137">
        <v>0.86</v>
      </c>
      <c r="BA483" s="137">
        <v>30.7</v>
      </c>
      <c r="BB483" s="137">
        <v>17.899999999999999</v>
      </c>
      <c r="BC483" s="137">
        <v>49.3</v>
      </c>
      <c r="BD483" s="137">
        <v>1.1299999999999999</v>
      </c>
      <c r="BE483" s="137">
        <v>6.27</v>
      </c>
      <c r="BF483" s="137">
        <f t="shared" ref="BF483:BF489" si="45">DL483+DN483</f>
        <v>42.7</v>
      </c>
      <c r="BG483" s="137">
        <v>14.4</v>
      </c>
      <c r="BH483" s="138">
        <v>1451</v>
      </c>
      <c r="BI483" s="137">
        <v>17.600000000000001</v>
      </c>
      <c r="BJ483" s="137">
        <v>12.2</v>
      </c>
      <c r="BK483" s="137">
        <v>36</v>
      </c>
      <c r="BL483" s="137">
        <v>73.3</v>
      </c>
      <c r="BM483" s="139">
        <v>2.1000000000000001E-2</v>
      </c>
      <c r="BN483" s="137">
        <v>8.9</v>
      </c>
      <c r="BO483" s="137">
        <v>81.8</v>
      </c>
      <c r="BP483" s="137">
        <v>9.6999999999999993</v>
      </c>
      <c r="BQ483" s="137">
        <v>8.4600000000000009</v>
      </c>
      <c r="BR483" s="138">
        <v>4253</v>
      </c>
      <c r="BS483" s="138">
        <f>CY483/9</f>
        <v>1719.2222222222222</v>
      </c>
      <c r="BT483" s="137">
        <v>46.2</v>
      </c>
      <c r="BU483" s="137">
        <v>7.86</v>
      </c>
      <c r="BV483" s="137">
        <v>48.9</v>
      </c>
      <c r="BW483" s="138">
        <v>1083</v>
      </c>
      <c r="BX483" s="137">
        <v>12.3</v>
      </c>
      <c r="BY483" s="137">
        <v>54.8</v>
      </c>
      <c r="BZ483" s="138">
        <v>2327</v>
      </c>
      <c r="CA483" s="138">
        <v>5927</v>
      </c>
      <c r="CB483" s="137">
        <v>2.02</v>
      </c>
      <c r="CC483" s="137">
        <v>0.9</v>
      </c>
      <c r="CD483" s="186" t="s">
        <v>1275</v>
      </c>
      <c r="CE483" s="186">
        <f t="shared" ref="CE483:CE491" si="46">AL483+BN483+BV483+CC483+CB483</f>
        <v>100.02</v>
      </c>
      <c r="CF483" s="186" t="s">
        <v>1275</v>
      </c>
      <c r="CG483" s="186">
        <f t="shared" ref="CG483:CG491" si="47">AM483+BI483+BE483+(DC483*100/AL483)+(CC483*100/AL483)</f>
        <v>99.267608142493614</v>
      </c>
      <c r="CH483" s="137">
        <v>2.98</v>
      </c>
      <c r="CI483" s="137">
        <f>CH483*100/AM483</f>
        <v>4.0766073871409034</v>
      </c>
      <c r="CJ483" s="137">
        <v>63.4</v>
      </c>
      <c r="CK483" s="138">
        <f t="shared" ref="CK483:CK491" si="48">CJ483*BI483*AL483*AK483/1000</f>
        <v>232.85683872000001</v>
      </c>
      <c r="CL483" s="137">
        <v>4.01</v>
      </c>
      <c r="CM483" s="137">
        <v>26.2</v>
      </c>
      <c r="CN483" s="186" t="s">
        <v>1275</v>
      </c>
      <c r="CO483" s="137">
        <v>0.14000000000000001</v>
      </c>
      <c r="CP483" s="137">
        <v>2.4300000000000002</v>
      </c>
      <c r="CQ483" s="137">
        <v>13.9</v>
      </c>
      <c r="CR483" s="137">
        <v>43.7</v>
      </c>
      <c r="CS483" s="137">
        <v>22.2</v>
      </c>
      <c r="CT483" s="137">
        <v>20.2</v>
      </c>
      <c r="CU483" s="137">
        <v>43.9</v>
      </c>
      <c r="CV483" s="137">
        <v>1.44</v>
      </c>
      <c r="CW483" s="137"/>
      <c r="CX483" s="186" t="s">
        <v>1275</v>
      </c>
      <c r="CY483" s="133">
        <v>15473</v>
      </c>
      <c r="CZ483" s="137">
        <v>0.99</v>
      </c>
      <c r="DA483" s="137">
        <v>25.4</v>
      </c>
      <c r="DB483" s="186" t="s">
        <v>1275</v>
      </c>
      <c r="DC483" s="139">
        <v>2.96E-3</v>
      </c>
      <c r="DD483" s="133">
        <v>35541</v>
      </c>
      <c r="DE483" s="137">
        <v>5.68</v>
      </c>
      <c r="DF483" s="137">
        <v>33.9</v>
      </c>
      <c r="DG483" s="137">
        <v>1.47</v>
      </c>
      <c r="DH483" s="137">
        <f t="shared" ref="DH483:DH489" si="49">DG483-CC483</f>
        <v>0.56999999999999995</v>
      </c>
      <c r="DI483" s="137">
        <v>23.4</v>
      </c>
      <c r="DJ483" s="186" t="s">
        <v>1275</v>
      </c>
      <c r="DK483" s="137">
        <v>0</v>
      </c>
      <c r="DL483" s="137">
        <v>42.7</v>
      </c>
      <c r="DM483" s="137">
        <v>57.3</v>
      </c>
      <c r="DN483" s="137">
        <v>0</v>
      </c>
      <c r="DO483" s="137">
        <v>6.51</v>
      </c>
      <c r="DP483" s="137">
        <v>79.099999999999994</v>
      </c>
      <c r="DQ483" s="138" t="s">
        <v>1023</v>
      </c>
      <c r="DR483" s="133"/>
      <c r="DS483" s="186" t="s">
        <v>1275</v>
      </c>
      <c r="DT483" s="133">
        <f>DU483*2</f>
        <v>3526</v>
      </c>
      <c r="DU483" s="138">
        <v>1763</v>
      </c>
      <c r="DV483" s="138">
        <v>695.37366548042701</v>
      </c>
      <c r="DW483" s="138">
        <v>177</v>
      </c>
      <c r="DX483" s="186" t="s">
        <v>1275</v>
      </c>
      <c r="DY483" s="138">
        <f t="shared" ref="DY483:DY491" si="50">AK483*AN483*AM483*AL483/1000</f>
        <v>1092.2384746799999</v>
      </c>
      <c r="DZ483" s="138">
        <f t="shared" ref="DZ483:DZ491" si="51">AK483*AM483*AO483*AL483/1000</f>
        <v>433.23425531999987</v>
      </c>
      <c r="EA483" s="137"/>
      <c r="EB483" s="137"/>
      <c r="EC483" s="137"/>
      <c r="ED483" s="137"/>
      <c r="EE483" s="137"/>
      <c r="EF483" s="186" t="s">
        <v>1275</v>
      </c>
      <c r="EG483" s="137" t="s">
        <v>1023</v>
      </c>
      <c r="EH483" s="137" t="s">
        <v>1023</v>
      </c>
      <c r="EI483" s="137" t="s">
        <v>1023</v>
      </c>
      <c r="EJ483" s="137" t="s">
        <v>1023</v>
      </c>
      <c r="EK483" s="137" t="s">
        <v>1023</v>
      </c>
      <c r="EL483" s="137" t="s">
        <v>1023</v>
      </c>
      <c r="EM483" s="137" t="s">
        <v>1023</v>
      </c>
      <c r="EN483" s="137" t="s">
        <v>1023</v>
      </c>
      <c r="EO483" s="137" t="s">
        <v>1023</v>
      </c>
      <c r="EP483" s="137" t="s">
        <v>1023</v>
      </c>
      <c r="EQ483" s="137" t="s">
        <v>1023</v>
      </c>
      <c r="ER483" s="137" t="s">
        <v>1023</v>
      </c>
      <c r="ES483" s="137" t="s">
        <v>1023</v>
      </c>
      <c r="ET483" s="137" t="s">
        <v>1023</v>
      </c>
      <c r="EU483" s="137" t="s">
        <v>1023</v>
      </c>
      <c r="EV483" s="137" t="s">
        <v>1023</v>
      </c>
      <c r="EW483" s="137" t="s">
        <v>1023</v>
      </c>
      <c r="EX483" s="137" t="s">
        <v>1023</v>
      </c>
      <c r="EY483" s="137" t="s">
        <v>1023</v>
      </c>
      <c r="EZ483" s="137" t="s">
        <v>1023</v>
      </c>
      <c r="FA483" s="137" t="s">
        <v>1023</v>
      </c>
      <c r="FB483" s="186" t="s">
        <v>1275</v>
      </c>
      <c r="FC483" s="137"/>
      <c r="FD483" s="137"/>
      <c r="FE483" s="137"/>
      <c r="FF483" s="137"/>
      <c r="FG483" s="137"/>
      <c r="FH483" s="190"/>
      <c r="FI483" s="190"/>
      <c r="FJ483" s="372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  <c r="GE483"/>
      <c r="GF483"/>
      <c r="GG483"/>
      <c r="GH483"/>
      <c r="GI483"/>
      <c r="GJ483"/>
      <c r="GK483"/>
      <c r="GL483"/>
      <c r="GM483"/>
      <c r="GN483"/>
      <c r="GO483"/>
      <c r="GP483"/>
      <c r="GQ483"/>
      <c r="GR483"/>
      <c r="GS483"/>
      <c r="GT483"/>
      <c r="GU483"/>
      <c r="GV483"/>
      <c r="GW483"/>
      <c r="GX483"/>
      <c r="GY483"/>
      <c r="GZ483" s="5"/>
      <c r="HO483" s="5"/>
      <c r="HP483" s="121"/>
      <c r="HQ483" s="27"/>
      <c r="HR483" s="27"/>
      <c r="HS483" s="27"/>
      <c r="HT483" s="121"/>
      <c r="HU483" s="121"/>
      <c r="HV483" s="28"/>
      <c r="HW483" s="28"/>
      <c r="HX483" s="28"/>
      <c r="HY483" s="28"/>
      <c r="HZ483" s="28"/>
      <c r="IA483" s="28"/>
      <c r="IB483" s="28"/>
      <c r="IC483" s="28"/>
      <c r="ID483" s="28"/>
      <c r="IE483" s="25"/>
      <c r="IF483" s="28"/>
      <c r="IG483" s="29"/>
      <c r="IH483" s="25"/>
      <c r="II483" s="28"/>
      <c r="IJ483" s="25"/>
      <c r="IK483" s="25"/>
      <c r="IL483" s="25"/>
      <c r="IM483" s="25"/>
      <c r="IN483" s="28"/>
      <c r="IO483" s="25"/>
      <c r="IP483" s="294"/>
      <c r="IQ483" s="24"/>
      <c r="IR483" s="24"/>
      <c r="IS483" s="170"/>
      <c r="IT483" s="170"/>
      <c r="IU483"/>
      <c r="IV483" s="274"/>
      <c r="IW483" s="170"/>
      <c r="IX483" s="170"/>
      <c r="IY483" s="281"/>
      <c r="IZ483" s="281"/>
      <c r="JA483" s="170"/>
      <c r="JB483" s="170"/>
      <c r="JC483" s="170"/>
      <c r="JD483"/>
      <c r="JE483" s="170"/>
      <c r="JF483" s="276"/>
      <c r="JG483"/>
      <c r="JH483" s="170"/>
      <c r="JI483"/>
      <c r="JJ483"/>
      <c r="JK483"/>
      <c r="JL483"/>
      <c r="JM483" s="279"/>
      <c r="JN483"/>
      <c r="JO483"/>
      <c r="JP483"/>
      <c r="JQ483"/>
      <c r="JR483" s="170"/>
      <c r="JS483" s="170"/>
      <c r="JT483" s="170"/>
      <c r="JU483" s="286"/>
      <c r="JV483" s="170"/>
      <c r="JW483" s="170"/>
      <c r="JX483"/>
      <c r="JY483" s="170"/>
      <c r="JZ483" s="170"/>
      <c r="KA483" s="170"/>
      <c r="KB483" s="170"/>
      <c r="KC483" s="170"/>
      <c r="KD483" s="274"/>
      <c r="KE483"/>
    </row>
    <row r="484" spans="1:291" s="4" customFormat="1" x14ac:dyDescent="0.25">
      <c r="A484" s="311"/>
      <c r="B484" s="15" t="s">
        <v>1541</v>
      </c>
      <c r="C484" s="17" t="s">
        <v>632</v>
      </c>
      <c r="D484" s="26" t="s">
        <v>636</v>
      </c>
      <c r="E484" s="88">
        <v>44600</v>
      </c>
      <c r="F484" s="23"/>
      <c r="G484" s="94"/>
      <c r="H484" s="51"/>
      <c r="I484" s="377">
        <v>0</v>
      </c>
      <c r="J484" s="20">
        <v>44711</v>
      </c>
      <c r="K484" s="100">
        <f t="shared" si="42"/>
        <v>3</v>
      </c>
      <c r="L484" s="121">
        <v>3</v>
      </c>
      <c r="M484" s="4" t="s">
        <v>637</v>
      </c>
      <c r="N484" s="19">
        <v>244</v>
      </c>
      <c r="O484" s="22">
        <v>4</v>
      </c>
      <c r="P484" s="16">
        <v>3</v>
      </c>
      <c r="Q484" s="121"/>
      <c r="R484" s="121"/>
      <c r="S484" s="121"/>
      <c r="T484" s="145">
        <v>17455</v>
      </c>
      <c r="U484" s="130"/>
      <c r="V484" s="130" t="s">
        <v>634</v>
      </c>
      <c r="W484" s="130" t="s">
        <v>1068</v>
      </c>
      <c r="X484" s="129">
        <v>5805082008</v>
      </c>
      <c r="Y484" s="129">
        <f t="shared" ca="1" si="43"/>
        <v>64</v>
      </c>
      <c r="Z484" s="132">
        <v>44711</v>
      </c>
      <c r="AA484" s="129">
        <v>2</v>
      </c>
      <c r="AB484" s="133" t="s">
        <v>1346</v>
      </c>
      <c r="AC484" s="134" t="s">
        <v>638</v>
      </c>
      <c r="AD484" s="135" t="s">
        <v>1025</v>
      </c>
      <c r="AE484" s="136" t="s">
        <v>65</v>
      </c>
      <c r="AF484" s="185">
        <v>23.1</v>
      </c>
      <c r="AG484" s="185">
        <v>21.2</v>
      </c>
      <c r="AH484" s="185">
        <v>51.5</v>
      </c>
      <c r="AI484" s="185">
        <v>3.2</v>
      </c>
      <c r="AJ484" s="185">
        <v>1</v>
      </c>
      <c r="AK484" s="185">
        <v>6.92</v>
      </c>
      <c r="AL484" s="133">
        <v>25</v>
      </c>
      <c r="AM484" s="137">
        <v>68.8</v>
      </c>
      <c r="AN484" s="137">
        <v>73.3</v>
      </c>
      <c r="AO484" s="137">
        <v>26.7</v>
      </c>
      <c r="AP484" s="137">
        <f t="shared" si="44"/>
        <v>2.7453183520599249</v>
      </c>
      <c r="AQ484" s="137">
        <v>2.2400000000000002</v>
      </c>
      <c r="AR484" s="137">
        <v>3.94</v>
      </c>
      <c r="AS484" s="137">
        <v>3.76</v>
      </c>
      <c r="AT484" s="137">
        <v>16.899999999999999</v>
      </c>
      <c r="AU484" s="137">
        <v>15.6</v>
      </c>
      <c r="AV484" s="137">
        <v>20.2</v>
      </c>
      <c r="AW484" s="137">
        <v>35.9</v>
      </c>
      <c r="AX484" s="137">
        <v>46.2</v>
      </c>
      <c r="AY484" s="137">
        <v>17.600000000000001</v>
      </c>
      <c r="AZ484" s="137">
        <v>0.33</v>
      </c>
      <c r="BA484" s="137">
        <v>34.200000000000003</v>
      </c>
      <c r="BB484" s="137">
        <v>21.1</v>
      </c>
      <c r="BC484" s="137">
        <v>47.2</v>
      </c>
      <c r="BD484" s="137">
        <v>2.73</v>
      </c>
      <c r="BE484" s="137">
        <v>5.23</v>
      </c>
      <c r="BF484" s="137">
        <f t="shared" si="45"/>
        <v>39.299999999999997</v>
      </c>
      <c r="BG484" s="137">
        <v>11.9</v>
      </c>
      <c r="BH484" s="138">
        <v>2320</v>
      </c>
      <c r="BI484" s="137">
        <v>20</v>
      </c>
      <c r="BJ484" s="137">
        <v>4.4800000000000004</v>
      </c>
      <c r="BK484" s="137">
        <v>33</v>
      </c>
      <c r="BL484" s="137">
        <v>76.599999999999994</v>
      </c>
      <c r="BM484" s="139">
        <v>4.8000000000000001E-2</v>
      </c>
      <c r="BN484" s="137">
        <v>21.3</v>
      </c>
      <c r="BO484" s="137">
        <v>93.839999999999989</v>
      </c>
      <c r="BP484" s="137">
        <v>5.53</v>
      </c>
      <c r="BQ484" s="137">
        <v>0.66</v>
      </c>
      <c r="BR484" s="138">
        <v>2718</v>
      </c>
      <c r="BS484" s="138">
        <f>CY484/9</f>
        <v>1953.8888888888889</v>
      </c>
      <c r="BT484" s="137">
        <v>29.2</v>
      </c>
      <c r="BU484" s="137">
        <v>11.8</v>
      </c>
      <c r="BV484" s="137">
        <v>50.3</v>
      </c>
      <c r="BW484" s="138">
        <v>1695</v>
      </c>
      <c r="BX484" s="137">
        <v>13.4</v>
      </c>
      <c r="BY484" s="137">
        <v>67.599999999999994</v>
      </c>
      <c r="BZ484" s="138">
        <v>3098</v>
      </c>
      <c r="CA484" s="138">
        <v>7941</v>
      </c>
      <c r="CB484" s="137">
        <v>2.4</v>
      </c>
      <c r="CC484" s="137">
        <v>0.95</v>
      </c>
      <c r="CD484" s="186" t="s">
        <v>1275</v>
      </c>
      <c r="CE484" s="186">
        <f t="shared" si="46"/>
        <v>99.95</v>
      </c>
      <c r="CF484" s="186" t="s">
        <v>1275</v>
      </c>
      <c r="CG484" s="186">
        <f t="shared" si="47"/>
        <v>98.429999999999993</v>
      </c>
      <c r="CH484" s="137">
        <v>3.32</v>
      </c>
      <c r="CI484" s="137">
        <f>CH484*100/AM484</f>
        <v>4.8255813953488378</v>
      </c>
      <c r="CJ484" s="137">
        <v>56</v>
      </c>
      <c r="CK484" s="138">
        <f t="shared" si="48"/>
        <v>193.76</v>
      </c>
      <c r="CL484" s="137">
        <v>5.33</v>
      </c>
      <c r="CM484" s="137">
        <v>27.8</v>
      </c>
      <c r="CN484" s="186" t="s">
        <v>1275</v>
      </c>
      <c r="CO484" s="137">
        <v>0.44</v>
      </c>
      <c r="CP484" s="137">
        <v>1.18</v>
      </c>
      <c r="CQ484" s="137">
        <v>12.5</v>
      </c>
      <c r="CR484" s="137">
        <v>46.6</v>
      </c>
      <c r="CS484" s="137">
        <v>21.3</v>
      </c>
      <c r="CT484" s="137">
        <v>19.600000000000001</v>
      </c>
      <c r="CU484" s="137">
        <v>35.700000000000003</v>
      </c>
      <c r="CV484" s="137">
        <v>1.22</v>
      </c>
      <c r="CW484" s="137"/>
      <c r="CX484" s="186" t="s">
        <v>1275</v>
      </c>
      <c r="CY484" s="133">
        <v>17585</v>
      </c>
      <c r="CZ484" s="137">
        <v>1.27</v>
      </c>
      <c r="DA484" s="137">
        <v>31.2</v>
      </c>
      <c r="DB484" s="186" t="s">
        <v>1275</v>
      </c>
      <c r="DC484" s="139">
        <v>0.15</v>
      </c>
      <c r="DD484" s="133">
        <v>29514</v>
      </c>
      <c r="DE484" s="137">
        <v>8.24</v>
      </c>
      <c r="DF484" s="137">
        <v>31.4</v>
      </c>
      <c r="DG484" s="137">
        <v>1.93</v>
      </c>
      <c r="DH484" s="137">
        <f t="shared" si="49"/>
        <v>0.98</v>
      </c>
      <c r="DI484" s="137">
        <v>27</v>
      </c>
      <c r="DJ484" s="186" t="s">
        <v>1275</v>
      </c>
      <c r="DK484" s="137">
        <v>0.13</v>
      </c>
      <c r="DL484" s="137">
        <v>39.299999999999997</v>
      </c>
      <c r="DM484" s="137">
        <v>60.6</v>
      </c>
      <c r="DN484" s="137">
        <v>0</v>
      </c>
      <c r="DO484" s="137">
        <v>14.8</v>
      </c>
      <c r="DP484" s="137">
        <v>99.7</v>
      </c>
      <c r="DQ484" s="138">
        <v>1497</v>
      </c>
      <c r="DR484" s="133"/>
      <c r="DS484" s="186" t="s">
        <v>1275</v>
      </c>
      <c r="DT484" s="133">
        <f>DU484*2</f>
        <v>11052</v>
      </c>
      <c r="DU484" s="138">
        <v>5526</v>
      </c>
      <c r="DV484" s="138">
        <v>823</v>
      </c>
      <c r="DW484" s="138">
        <v>253</v>
      </c>
      <c r="DX484" s="186" t="s">
        <v>1275</v>
      </c>
      <c r="DY484" s="138">
        <f t="shared" si="50"/>
        <v>872.44591999999989</v>
      </c>
      <c r="DZ484" s="138">
        <f t="shared" si="51"/>
        <v>317.79407999999995</v>
      </c>
      <c r="EA484" s="137"/>
      <c r="EB484" s="137"/>
      <c r="EC484" s="137"/>
      <c r="ED484" s="137"/>
      <c r="EE484" s="137"/>
      <c r="EF484" s="186" t="s">
        <v>1275</v>
      </c>
      <c r="EG484" s="137" t="s">
        <v>1023</v>
      </c>
      <c r="EH484" s="137" t="s">
        <v>1023</v>
      </c>
      <c r="EI484" s="137" t="s">
        <v>1023</v>
      </c>
      <c r="EJ484" s="137" t="s">
        <v>1023</v>
      </c>
      <c r="EK484" s="137" t="s">
        <v>1023</v>
      </c>
      <c r="EL484" s="137" t="s">
        <v>1023</v>
      </c>
      <c r="EM484" s="137" t="s">
        <v>1023</v>
      </c>
      <c r="EN484" s="137" t="s">
        <v>1023</v>
      </c>
      <c r="EO484" s="137" t="s">
        <v>1023</v>
      </c>
      <c r="EP484" s="137" t="s">
        <v>1023</v>
      </c>
      <c r="EQ484" s="137" t="s">
        <v>1023</v>
      </c>
      <c r="ER484" s="137" t="s">
        <v>1023</v>
      </c>
      <c r="ES484" s="137" t="s">
        <v>1023</v>
      </c>
      <c r="ET484" s="137" t="s">
        <v>1023</v>
      </c>
      <c r="EU484" s="137" t="s">
        <v>1023</v>
      </c>
      <c r="EV484" s="137" t="s">
        <v>1023</v>
      </c>
      <c r="EW484" s="137" t="s">
        <v>1023</v>
      </c>
      <c r="EX484" s="137" t="s">
        <v>1023</v>
      </c>
      <c r="EY484" s="137" t="s">
        <v>1023</v>
      </c>
      <c r="EZ484" s="137" t="s">
        <v>1023</v>
      </c>
      <c r="FA484" s="137" t="s">
        <v>1023</v>
      </c>
      <c r="FB484" s="186" t="s">
        <v>1275</v>
      </c>
      <c r="FC484" s="137"/>
      <c r="FD484" s="137"/>
      <c r="FE484" s="137"/>
      <c r="FF484" s="137"/>
      <c r="FG484" s="137"/>
      <c r="FH484" s="190"/>
      <c r="FI484" s="190"/>
      <c r="FJ484" s="380" t="s">
        <v>637</v>
      </c>
      <c r="FK484" t="s">
        <v>1658</v>
      </c>
      <c r="FL484" t="s">
        <v>1659</v>
      </c>
      <c r="FM484" t="s">
        <v>1659</v>
      </c>
      <c r="FN484" t="s">
        <v>1659</v>
      </c>
      <c r="FO484" t="s">
        <v>1662</v>
      </c>
      <c r="FP484" t="s">
        <v>1659</v>
      </c>
      <c r="FQ484" t="s">
        <v>86</v>
      </c>
      <c r="FR484" t="s">
        <v>1667</v>
      </c>
      <c r="FS484" t="s">
        <v>1666</v>
      </c>
      <c r="FT484" t="s">
        <v>1665</v>
      </c>
      <c r="FU484" t="s">
        <v>1663</v>
      </c>
      <c r="FV484" t="s">
        <v>1660</v>
      </c>
      <c r="FW484" t="s">
        <v>1665</v>
      </c>
      <c r="FX484" t="s">
        <v>86</v>
      </c>
      <c r="FY484" t="s">
        <v>1661</v>
      </c>
      <c r="FZ484" t="s">
        <v>1662</v>
      </c>
      <c r="GA484" t="s">
        <v>1663</v>
      </c>
      <c r="GB484" t="s">
        <v>1663</v>
      </c>
      <c r="GC484" t="s">
        <v>1660</v>
      </c>
      <c r="GD484" t="s">
        <v>1663</v>
      </c>
      <c r="GE484" t="s">
        <v>1662</v>
      </c>
      <c r="GF484" t="s">
        <v>86</v>
      </c>
      <c r="GG484" t="s">
        <v>86</v>
      </c>
      <c r="GH484" t="s">
        <v>33</v>
      </c>
      <c r="GI484" t="s">
        <v>86</v>
      </c>
      <c r="GJ484" t="s">
        <v>33</v>
      </c>
      <c r="GK484" t="s">
        <v>33</v>
      </c>
      <c r="GL484" t="s">
        <v>86</v>
      </c>
      <c r="GM484" t="s">
        <v>1659</v>
      </c>
      <c r="GN484" t="s">
        <v>1659</v>
      </c>
      <c r="GO484" t="s">
        <v>1662</v>
      </c>
      <c r="GP484" t="s">
        <v>1664</v>
      </c>
      <c r="GQ484" t="s">
        <v>1660</v>
      </c>
      <c r="GR484" t="s">
        <v>33</v>
      </c>
      <c r="GS484" t="s">
        <v>1666</v>
      </c>
      <c r="GT484" t="s">
        <v>1659</v>
      </c>
      <c r="GU484" t="s">
        <v>1661</v>
      </c>
      <c r="GV484" t="s">
        <v>1662</v>
      </c>
      <c r="GW484" t="s">
        <v>1662</v>
      </c>
      <c r="GX484" t="s">
        <v>33</v>
      </c>
      <c r="GY484" t="s">
        <v>1660</v>
      </c>
      <c r="GZ484" s="5"/>
      <c r="HO484" s="5"/>
      <c r="HP484" s="17"/>
      <c r="HQ484" s="23"/>
      <c r="HR484" s="23"/>
      <c r="HS484" s="23"/>
      <c r="HT484" s="17"/>
      <c r="HU484" s="17"/>
      <c r="HV484" s="24"/>
      <c r="HW484" s="24"/>
      <c r="HX484" s="24"/>
      <c r="HY484" s="24"/>
      <c r="HZ484" s="24"/>
      <c r="IA484" s="24"/>
      <c r="IB484" s="24"/>
      <c r="IC484" s="24"/>
      <c r="ID484" s="24"/>
      <c r="IE484" s="24"/>
      <c r="IF484" s="24"/>
      <c r="IG484" s="24"/>
      <c r="IH484" s="24"/>
      <c r="II484" s="24"/>
      <c r="IJ484" s="24"/>
      <c r="IK484" s="24"/>
      <c r="IL484" s="24"/>
      <c r="IM484" s="24"/>
      <c r="IN484" s="25"/>
      <c r="IO484" s="25"/>
      <c r="IP484" s="294"/>
      <c r="IQ484" s="24"/>
      <c r="IR484" s="24"/>
      <c r="IS484" s="170"/>
      <c r="IT484" s="170"/>
      <c r="IU484"/>
      <c r="IV484" s="274"/>
      <c r="IW484" s="170"/>
      <c r="IX484" s="170"/>
      <c r="IY484" s="281"/>
      <c r="IZ484" s="281"/>
      <c r="JA484" s="170"/>
      <c r="JB484" s="170"/>
      <c r="JC484" s="170"/>
      <c r="JD484"/>
      <c r="JE484" s="170"/>
      <c r="JF484" s="276"/>
      <c r="JG484"/>
      <c r="JH484" s="170"/>
      <c r="JI484"/>
      <c r="JJ484"/>
      <c r="JK484"/>
      <c r="JL484"/>
      <c r="JM484" s="279"/>
      <c r="JN484"/>
      <c r="JO484"/>
      <c r="JP484"/>
      <c r="JQ484"/>
      <c r="JR484" s="170"/>
      <c r="JS484" s="170"/>
      <c r="JT484" s="170"/>
      <c r="JU484" s="286"/>
      <c r="JV484" s="170"/>
      <c r="JW484" s="170"/>
      <c r="JX484"/>
      <c r="JY484" s="170"/>
      <c r="JZ484" s="170"/>
      <c r="KA484" s="170"/>
      <c r="KB484" s="170"/>
      <c r="KC484" s="170"/>
      <c r="KD484" s="274"/>
      <c r="KE484"/>
    </row>
    <row r="485" spans="1:291" s="4" customFormat="1" x14ac:dyDescent="0.25">
      <c r="A485" s="311"/>
      <c r="B485" s="15" t="s">
        <v>1541</v>
      </c>
      <c r="C485" s="17" t="s">
        <v>632</v>
      </c>
      <c r="D485" s="26" t="s">
        <v>636</v>
      </c>
      <c r="E485" s="88">
        <v>44600</v>
      </c>
      <c r="F485" s="23"/>
      <c r="G485" s="94"/>
      <c r="H485" s="51"/>
      <c r="I485" s="377">
        <v>0</v>
      </c>
      <c r="J485" s="20">
        <v>44740</v>
      </c>
      <c r="K485" s="100">
        <f t="shared" si="42"/>
        <v>4</v>
      </c>
      <c r="L485" s="121">
        <v>4</v>
      </c>
      <c r="M485" s="4" t="s">
        <v>639</v>
      </c>
      <c r="N485" s="19">
        <v>338</v>
      </c>
      <c r="O485" s="22">
        <v>4</v>
      </c>
      <c r="P485" s="16">
        <v>3</v>
      </c>
      <c r="Q485" s="121"/>
      <c r="R485" s="121"/>
      <c r="S485" s="11"/>
      <c r="T485" s="145">
        <v>17660</v>
      </c>
      <c r="U485" s="130"/>
      <c r="V485" s="130" t="s">
        <v>634</v>
      </c>
      <c r="W485" s="130" t="s">
        <v>1068</v>
      </c>
      <c r="X485" s="129">
        <v>5805082008</v>
      </c>
      <c r="Y485" s="129">
        <f t="shared" ca="1" si="43"/>
        <v>64</v>
      </c>
      <c r="Z485" s="132">
        <v>44740</v>
      </c>
      <c r="AA485" s="129">
        <v>3</v>
      </c>
      <c r="AB485" s="133">
        <v>1</v>
      </c>
      <c r="AC485" s="134" t="s">
        <v>640</v>
      </c>
      <c r="AD485" s="135" t="s">
        <v>1025</v>
      </c>
      <c r="AE485" s="136" t="s">
        <v>136</v>
      </c>
      <c r="AF485" s="198">
        <v>20</v>
      </c>
      <c r="AG485" s="198">
        <v>14.2</v>
      </c>
      <c r="AH485" s="198">
        <v>64</v>
      </c>
      <c r="AI485" s="198">
        <v>1.3</v>
      </c>
      <c r="AJ485" s="198">
        <v>0.5</v>
      </c>
      <c r="AK485" s="199">
        <v>8.67</v>
      </c>
      <c r="AL485" s="133">
        <v>22.1</v>
      </c>
      <c r="AM485" s="137">
        <v>69.2</v>
      </c>
      <c r="AN485" s="137">
        <v>79.7</v>
      </c>
      <c r="AO485" s="137">
        <v>20.3</v>
      </c>
      <c r="AP485" s="137">
        <f t="shared" si="44"/>
        <v>3.9261083743842367</v>
      </c>
      <c r="AQ485" s="137">
        <v>2.96</v>
      </c>
      <c r="AR485" s="137">
        <v>3.82</v>
      </c>
      <c r="AS485" s="137">
        <v>3.75</v>
      </c>
      <c r="AT485" s="137">
        <v>17.899999999999999</v>
      </c>
      <c r="AU485" s="137">
        <v>16.600000000000001</v>
      </c>
      <c r="AV485" s="137">
        <v>28</v>
      </c>
      <c r="AW485" s="137">
        <v>28.2</v>
      </c>
      <c r="AX485" s="137">
        <v>58.8</v>
      </c>
      <c r="AY485" s="137">
        <v>12.8</v>
      </c>
      <c r="AZ485" s="137">
        <v>0.21</v>
      </c>
      <c r="BA485" s="137">
        <v>43.8</v>
      </c>
      <c r="BB485" s="137">
        <v>21</v>
      </c>
      <c r="BC485" s="137">
        <v>63.7</v>
      </c>
      <c r="BD485" s="137">
        <v>2.66</v>
      </c>
      <c r="BE485" s="137">
        <v>4.6100000000000003</v>
      </c>
      <c r="BF485" s="137">
        <f t="shared" si="45"/>
        <v>45.2</v>
      </c>
      <c r="BG485" s="137">
        <v>17</v>
      </c>
      <c r="BH485" s="138">
        <v>2209</v>
      </c>
      <c r="BI485" s="137">
        <v>23.5</v>
      </c>
      <c r="BJ485" s="137">
        <v>7.25</v>
      </c>
      <c r="BK485" s="137">
        <v>31.5</v>
      </c>
      <c r="BL485" s="137">
        <v>73.7</v>
      </c>
      <c r="BM485" s="139">
        <v>4.8000000000000001E-2</v>
      </c>
      <c r="BN485" s="137">
        <v>14.8</v>
      </c>
      <c r="BO485" s="137">
        <v>91.48</v>
      </c>
      <c r="BP485" s="137">
        <v>5.18</v>
      </c>
      <c r="BQ485" s="137">
        <v>3.31</v>
      </c>
      <c r="BR485" s="138">
        <v>4848</v>
      </c>
      <c r="BS485" s="138">
        <f>CY485/9</f>
        <v>4584.666666666667</v>
      </c>
      <c r="BT485" s="137">
        <v>80.3</v>
      </c>
      <c r="BU485" s="137">
        <v>15.4</v>
      </c>
      <c r="BV485" s="137">
        <f t="shared" ref="BV485:BV491" si="52">100-AL485-BN485-CB485-CC485</f>
        <v>61.13000000000001</v>
      </c>
      <c r="BW485" s="138">
        <v>3333</v>
      </c>
      <c r="BX485" s="137">
        <v>25.3</v>
      </c>
      <c r="BY485" s="137">
        <v>67.599999999999994</v>
      </c>
      <c r="BZ485" s="138">
        <v>3893</v>
      </c>
      <c r="CA485" s="138">
        <v>11208.333333333334</v>
      </c>
      <c r="CB485" s="137">
        <v>1.6</v>
      </c>
      <c r="CC485" s="137">
        <v>0.37</v>
      </c>
      <c r="CD485" s="186" t="s">
        <v>1275</v>
      </c>
      <c r="CE485" s="186">
        <f t="shared" si="46"/>
        <v>100.00000000000001</v>
      </c>
      <c r="CF485" s="186" t="s">
        <v>1275</v>
      </c>
      <c r="CG485" s="186">
        <f t="shared" si="47"/>
        <v>99.572443438914036</v>
      </c>
      <c r="CH485" s="137">
        <v>4.7699999999999996</v>
      </c>
      <c r="CI485" s="137">
        <f>CH485*100/AM485</f>
        <v>6.893063583815028</v>
      </c>
      <c r="CJ485" s="137">
        <v>46.4</v>
      </c>
      <c r="CK485" s="138">
        <f t="shared" si="48"/>
        <v>208.9282728</v>
      </c>
      <c r="CL485" s="137">
        <v>5.91</v>
      </c>
      <c r="CM485" s="137">
        <v>37.1</v>
      </c>
      <c r="CN485" s="186" t="s">
        <v>1275</v>
      </c>
      <c r="CO485" s="137">
        <v>0.5</v>
      </c>
      <c r="CP485" s="137">
        <v>1.03</v>
      </c>
      <c r="CQ485" s="137">
        <v>13.4</v>
      </c>
      <c r="CR485" s="137">
        <v>43.1</v>
      </c>
      <c r="CS485" s="137">
        <v>22.7</v>
      </c>
      <c r="CT485" s="137">
        <v>20.8</v>
      </c>
      <c r="CU485" s="137">
        <v>42.7</v>
      </c>
      <c r="CV485" s="137">
        <v>1.66</v>
      </c>
      <c r="CW485" s="137"/>
      <c r="CX485" s="186" t="s">
        <v>1275</v>
      </c>
      <c r="CY485" s="133">
        <v>41262</v>
      </c>
      <c r="CZ485" s="137">
        <v>4.2699999999999996</v>
      </c>
      <c r="DA485" s="137">
        <v>47.9</v>
      </c>
      <c r="DB485" s="186" t="s">
        <v>1275</v>
      </c>
      <c r="DC485" s="139">
        <v>0.13</v>
      </c>
      <c r="DD485" s="138">
        <v>43323</v>
      </c>
      <c r="DE485" s="137">
        <v>13.4</v>
      </c>
      <c r="DF485" s="137">
        <v>34</v>
      </c>
      <c r="DG485" s="137">
        <v>1.94</v>
      </c>
      <c r="DH485" s="137">
        <f t="shared" si="49"/>
        <v>1.5699999999999998</v>
      </c>
      <c r="DI485" s="137">
        <v>17.600000000000001</v>
      </c>
      <c r="DJ485" s="186" t="s">
        <v>1275</v>
      </c>
      <c r="DK485" s="137">
        <v>0.84</v>
      </c>
      <c r="DL485" s="137">
        <v>45.2</v>
      </c>
      <c r="DM485" s="137">
        <v>54</v>
      </c>
      <c r="DN485" s="137">
        <v>0</v>
      </c>
      <c r="DO485" s="137">
        <v>11.4</v>
      </c>
      <c r="DP485" s="137">
        <v>97.8</v>
      </c>
      <c r="DQ485" s="138">
        <v>2460</v>
      </c>
      <c r="DR485" s="133"/>
      <c r="DS485" s="186" t="s">
        <v>1275</v>
      </c>
      <c r="DT485" s="133">
        <f>DU485*2</f>
        <v>12676</v>
      </c>
      <c r="DU485" s="138">
        <v>6338</v>
      </c>
      <c r="DV485" s="138">
        <v>1352.6666666666667</v>
      </c>
      <c r="DW485" s="138">
        <v>264</v>
      </c>
      <c r="DX485" s="186" t="s">
        <v>1275</v>
      </c>
      <c r="DY485" s="138">
        <f t="shared" si="50"/>
        <v>1056.7585906800002</v>
      </c>
      <c r="DZ485" s="138">
        <f t="shared" si="51"/>
        <v>269.1618493200001</v>
      </c>
      <c r="EA485" s="137"/>
      <c r="EB485" s="137"/>
      <c r="EC485" s="137"/>
      <c r="ED485" s="137"/>
      <c r="EE485" s="137"/>
      <c r="EF485" s="186" t="s">
        <v>1275</v>
      </c>
      <c r="EG485" s="137" t="s">
        <v>1023</v>
      </c>
      <c r="EH485" s="137" t="s">
        <v>1023</v>
      </c>
      <c r="EI485" s="137" t="s">
        <v>1023</v>
      </c>
      <c r="EJ485" s="137" t="s">
        <v>1023</v>
      </c>
      <c r="EK485" s="137" t="s">
        <v>1023</v>
      </c>
      <c r="EL485" s="137" t="s">
        <v>1023</v>
      </c>
      <c r="EM485" s="137" t="s">
        <v>1023</v>
      </c>
      <c r="EN485" s="137" t="s">
        <v>1023</v>
      </c>
      <c r="EO485" s="137" t="s">
        <v>1023</v>
      </c>
      <c r="EP485" s="137" t="s">
        <v>1023</v>
      </c>
      <c r="EQ485" s="137" t="s">
        <v>1023</v>
      </c>
      <c r="ER485" s="137" t="s">
        <v>1023</v>
      </c>
      <c r="ES485" s="137" t="s">
        <v>1023</v>
      </c>
      <c r="ET485" s="137" t="s">
        <v>1023</v>
      </c>
      <c r="EU485" s="137" t="s">
        <v>1023</v>
      </c>
      <c r="EV485" s="137" t="s">
        <v>1023</v>
      </c>
      <c r="EW485" s="137" t="s">
        <v>1023</v>
      </c>
      <c r="EX485" s="137" t="s">
        <v>1023</v>
      </c>
      <c r="EY485" s="137" t="s">
        <v>1023</v>
      </c>
      <c r="EZ485" s="137" t="s">
        <v>1023</v>
      </c>
      <c r="FA485" s="137" t="s">
        <v>1023</v>
      </c>
      <c r="FB485" s="186" t="s">
        <v>1275</v>
      </c>
      <c r="FC485" s="137"/>
      <c r="FD485" s="137"/>
      <c r="FE485" s="137"/>
      <c r="FF485" s="137"/>
      <c r="FG485" s="137"/>
      <c r="FH485" s="190"/>
      <c r="FI485" s="190"/>
      <c r="FJ485" s="372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  <c r="GE485"/>
      <c r="GF485"/>
      <c r="GG485"/>
      <c r="GH485"/>
      <c r="GI485"/>
      <c r="GJ485"/>
      <c r="GK485"/>
      <c r="GL485"/>
      <c r="GM485"/>
      <c r="GN485"/>
      <c r="GO485"/>
      <c r="GP485"/>
      <c r="GQ485"/>
      <c r="GR485"/>
      <c r="GS485"/>
      <c r="GT485"/>
      <c r="GU485"/>
      <c r="GV485"/>
      <c r="GW485"/>
      <c r="GX485"/>
      <c r="GY485"/>
      <c r="GZ485" s="5"/>
      <c r="HO485" s="5"/>
      <c r="HP485" s="17"/>
      <c r="HQ485" s="23"/>
      <c r="HR485" s="23"/>
      <c r="HS485" s="23"/>
      <c r="HT485" s="17"/>
      <c r="HU485" s="17"/>
      <c r="HV485" s="24"/>
      <c r="HW485" s="24"/>
      <c r="HX485" s="24"/>
      <c r="HY485" s="24"/>
      <c r="HZ485" s="24"/>
      <c r="IA485" s="24"/>
      <c r="IB485" s="24"/>
      <c r="IC485" s="24"/>
      <c r="ID485" s="24"/>
      <c r="IE485" s="24"/>
      <c r="IF485" s="24"/>
      <c r="IG485" s="24"/>
      <c r="IH485" s="24"/>
      <c r="II485" s="24"/>
      <c r="IJ485" s="24"/>
      <c r="IK485" s="24"/>
      <c r="IL485" s="24"/>
      <c r="IM485" s="24"/>
      <c r="IN485" s="25"/>
      <c r="IO485" s="25"/>
      <c r="IP485" s="294"/>
      <c r="IQ485" s="24"/>
      <c r="IR485" s="24"/>
      <c r="IS485" s="170"/>
      <c r="IT485" s="170"/>
      <c r="IU485"/>
      <c r="IV485" s="274"/>
      <c r="IW485" s="170"/>
      <c r="IX485" s="170"/>
      <c r="IY485" s="281"/>
      <c r="IZ485" s="281"/>
      <c r="JA485" s="170"/>
      <c r="JB485" s="170"/>
      <c r="JC485" s="170"/>
      <c r="JD485"/>
      <c r="JE485" s="170"/>
      <c r="JF485" s="276"/>
      <c r="JG485"/>
      <c r="JH485" s="170"/>
      <c r="JI485"/>
      <c r="JJ485"/>
      <c r="JK485"/>
      <c r="JL485"/>
      <c r="JM485" s="279"/>
      <c r="JN485"/>
      <c r="JO485"/>
      <c r="JP485"/>
      <c r="JQ485"/>
      <c r="JR485" s="170"/>
      <c r="JS485" s="170"/>
      <c r="JT485" s="170"/>
      <c r="JU485" s="286"/>
      <c r="JV485" s="170"/>
      <c r="JW485" s="170"/>
      <c r="JX485"/>
      <c r="JY485" s="170"/>
      <c r="JZ485" s="170"/>
      <c r="KA485" s="170"/>
      <c r="KB485" s="170"/>
      <c r="KC485" s="170"/>
      <c r="KD485" s="274"/>
      <c r="KE485"/>
    </row>
    <row r="486" spans="1:291" s="4" customFormat="1" x14ac:dyDescent="0.25">
      <c r="A486" s="311"/>
      <c r="B486" s="15" t="s">
        <v>1541</v>
      </c>
      <c r="C486" s="17" t="s">
        <v>632</v>
      </c>
      <c r="D486" s="26" t="s">
        <v>636</v>
      </c>
      <c r="E486" s="88">
        <v>44600</v>
      </c>
      <c r="F486" s="23"/>
      <c r="G486" s="94"/>
      <c r="H486" s="51"/>
      <c r="I486" s="377">
        <v>0</v>
      </c>
      <c r="J486" s="20">
        <v>44771</v>
      </c>
      <c r="K486" s="100">
        <f t="shared" si="42"/>
        <v>5</v>
      </c>
      <c r="L486" s="121">
        <v>5</v>
      </c>
      <c r="M486" s="4" t="s">
        <v>641</v>
      </c>
      <c r="N486" s="19">
        <v>219</v>
      </c>
      <c r="O486" s="22">
        <v>4</v>
      </c>
      <c r="P486" s="16">
        <v>3</v>
      </c>
      <c r="Q486" s="121"/>
      <c r="R486" s="121"/>
      <c r="S486" s="121"/>
      <c r="T486" s="145">
        <v>17810</v>
      </c>
      <c r="U486" s="130">
        <v>10131</v>
      </c>
      <c r="V486" s="130" t="s">
        <v>634</v>
      </c>
      <c r="W486" s="130" t="s">
        <v>1068</v>
      </c>
      <c r="X486" s="129">
        <v>5805082008</v>
      </c>
      <c r="Y486" s="129">
        <f t="shared" ca="1" si="43"/>
        <v>64</v>
      </c>
      <c r="Z486" s="132">
        <v>44771</v>
      </c>
      <c r="AA486" s="129">
        <v>4</v>
      </c>
      <c r="AB486" s="133">
        <v>2</v>
      </c>
      <c r="AC486" s="134" t="s">
        <v>638</v>
      </c>
      <c r="AD486" s="135" t="s">
        <v>1025</v>
      </c>
      <c r="AE486" s="136" t="s">
        <v>67</v>
      </c>
      <c r="AF486" s="198">
        <v>22.7</v>
      </c>
      <c r="AG486" s="198">
        <v>11.4</v>
      </c>
      <c r="AH486" s="198">
        <v>64.099999999999994</v>
      </c>
      <c r="AI486" s="198">
        <v>1.3</v>
      </c>
      <c r="AJ486" s="198">
        <v>0.5</v>
      </c>
      <c r="AK486" s="198">
        <v>3.58</v>
      </c>
      <c r="AL486" s="133">
        <v>25.4</v>
      </c>
      <c r="AM486" s="137">
        <v>77.5</v>
      </c>
      <c r="AN486" s="137">
        <v>77.900000000000006</v>
      </c>
      <c r="AO486" s="137">
        <v>22.1</v>
      </c>
      <c r="AP486" s="137">
        <f t="shared" si="44"/>
        <v>3.5248868778280542</v>
      </c>
      <c r="AQ486" s="137">
        <v>2.2999999999999998</v>
      </c>
      <c r="AR486" s="137">
        <v>7.48</v>
      </c>
      <c r="AS486" s="137">
        <v>3.93</v>
      </c>
      <c r="AT486" s="137">
        <v>47.2</v>
      </c>
      <c r="AU486" s="137">
        <v>50.8</v>
      </c>
      <c r="AV486" s="137">
        <v>13.9</v>
      </c>
      <c r="AW486" s="137">
        <v>33.200000000000003</v>
      </c>
      <c r="AX486" s="137">
        <v>55.3</v>
      </c>
      <c r="AY486" s="137">
        <v>11.4</v>
      </c>
      <c r="AZ486" s="137">
        <v>8.4000000000000005E-2</v>
      </c>
      <c r="BA486" s="137">
        <v>45.7</v>
      </c>
      <c r="BB486" s="137">
        <v>21.1</v>
      </c>
      <c r="BC486" s="137">
        <v>59.1</v>
      </c>
      <c r="BD486" s="137">
        <v>0.13</v>
      </c>
      <c r="BE486" s="137">
        <v>3.11</v>
      </c>
      <c r="BF486" s="137">
        <f t="shared" si="45"/>
        <v>32.81</v>
      </c>
      <c r="BG486" s="137">
        <v>10.8</v>
      </c>
      <c r="BH486" s="138">
        <v>2480</v>
      </c>
      <c r="BI486" s="137">
        <v>15.6</v>
      </c>
      <c r="BJ486" s="137">
        <v>10.6</v>
      </c>
      <c r="BK486" s="137">
        <v>68.2</v>
      </c>
      <c r="BL486" s="137">
        <v>77.2</v>
      </c>
      <c r="BM486" s="139">
        <v>6.5799999999999999E-3</v>
      </c>
      <c r="BN486" s="137">
        <v>10.1</v>
      </c>
      <c r="BO486" s="137">
        <v>93.25</v>
      </c>
      <c r="BP486" s="137">
        <v>4.79</v>
      </c>
      <c r="BQ486" s="137">
        <v>1.98</v>
      </c>
      <c r="BR486" s="138">
        <v>6554</v>
      </c>
      <c r="BS486" s="138">
        <f>CY486/9</f>
        <v>3360.2222222222222</v>
      </c>
      <c r="BT486" s="137">
        <v>57.7</v>
      </c>
      <c r="BU486" s="137">
        <v>13.7</v>
      </c>
      <c r="BV486" s="137">
        <f t="shared" si="52"/>
        <v>62.440000000000005</v>
      </c>
      <c r="BW486" s="138">
        <v>1986</v>
      </c>
      <c r="BX486" s="137">
        <v>51.2</v>
      </c>
      <c r="BY486" s="137">
        <v>88.2</v>
      </c>
      <c r="BZ486" s="138">
        <v>2693</v>
      </c>
      <c r="CA486" s="138">
        <v>6778</v>
      </c>
      <c r="CB486" s="137">
        <v>1.66</v>
      </c>
      <c r="CC486" s="137">
        <v>0.4</v>
      </c>
      <c r="CD486" s="186" t="s">
        <v>1275</v>
      </c>
      <c r="CE486" s="186">
        <f t="shared" si="46"/>
        <v>100</v>
      </c>
      <c r="CF486" s="186" t="s">
        <v>1275</v>
      </c>
      <c r="CG486" s="186">
        <f t="shared" si="47"/>
        <v>98.119448818897624</v>
      </c>
      <c r="CH486" s="137">
        <v>5.15</v>
      </c>
      <c r="CI486" s="137">
        <f>CH486*100/AM486</f>
        <v>6.645161290322581</v>
      </c>
      <c r="CJ486" s="137">
        <v>44</v>
      </c>
      <c r="CK486" s="138">
        <f t="shared" si="48"/>
        <v>62.4157248</v>
      </c>
      <c r="CL486" s="137">
        <v>7.49</v>
      </c>
      <c r="CM486" s="137">
        <v>29.8</v>
      </c>
      <c r="CN486" s="186" t="s">
        <v>1275</v>
      </c>
      <c r="CO486" s="137">
        <v>0.27</v>
      </c>
      <c r="CP486" s="137">
        <v>0.88</v>
      </c>
      <c r="CQ486" s="137">
        <v>10</v>
      </c>
      <c r="CR486" s="137">
        <v>49.3</v>
      </c>
      <c r="CS486" s="137">
        <v>26.2</v>
      </c>
      <c r="CT486" s="137">
        <v>14.6</v>
      </c>
      <c r="CU486" s="137">
        <v>27.2</v>
      </c>
      <c r="CV486" s="137">
        <v>1.1499999999999999</v>
      </c>
      <c r="CW486" s="137"/>
      <c r="CX486" s="186" t="s">
        <v>1275</v>
      </c>
      <c r="CY486" s="133">
        <v>30242</v>
      </c>
      <c r="CZ486" s="137">
        <v>1.19</v>
      </c>
      <c r="DA486" s="137">
        <v>35.299999999999997</v>
      </c>
      <c r="DB486" s="186" t="s">
        <v>1275</v>
      </c>
      <c r="DC486" s="139">
        <v>8.5000000000000006E-2</v>
      </c>
      <c r="DD486" s="138">
        <v>40886</v>
      </c>
      <c r="DE486" s="137">
        <v>22.1</v>
      </c>
      <c r="DF486" s="137">
        <v>31.3</v>
      </c>
      <c r="DG486" s="137">
        <v>0.95</v>
      </c>
      <c r="DH486" s="137">
        <f t="shared" si="49"/>
        <v>0.54999999999999993</v>
      </c>
      <c r="DI486" s="137">
        <v>71</v>
      </c>
      <c r="DJ486" s="186" t="s">
        <v>1275</v>
      </c>
      <c r="DK486" s="137">
        <v>0</v>
      </c>
      <c r="DL486" s="137">
        <v>32.6</v>
      </c>
      <c r="DM486" s="137">
        <v>67.2</v>
      </c>
      <c r="DN486" s="137">
        <v>0.21</v>
      </c>
      <c r="DO486" s="137">
        <v>15.6</v>
      </c>
      <c r="DP486" s="137">
        <v>98.7</v>
      </c>
      <c r="DQ486" s="138">
        <v>2532</v>
      </c>
      <c r="DR486" s="133"/>
      <c r="DS486" s="186" t="s">
        <v>1275</v>
      </c>
      <c r="DT486" s="133">
        <f>DU486*2</f>
        <v>11676</v>
      </c>
      <c r="DU486" s="138">
        <v>5838</v>
      </c>
      <c r="DV486" s="138">
        <v>1047</v>
      </c>
      <c r="DW486" s="138">
        <v>437</v>
      </c>
      <c r="DX486" s="186" t="s">
        <v>1275</v>
      </c>
      <c r="DY486" s="138">
        <f t="shared" si="50"/>
        <v>548.97921699999995</v>
      </c>
      <c r="DZ486" s="138">
        <f t="shared" si="51"/>
        <v>155.74378300000001</v>
      </c>
      <c r="EA486" s="137"/>
      <c r="EB486" s="137"/>
      <c r="EC486" s="137"/>
      <c r="ED486" s="137"/>
      <c r="EE486" s="137"/>
      <c r="EF486" s="186" t="s">
        <v>1275</v>
      </c>
      <c r="EG486" s="137" t="s">
        <v>1023</v>
      </c>
      <c r="EH486" s="137" t="s">
        <v>1023</v>
      </c>
      <c r="EI486" s="137" t="s">
        <v>1023</v>
      </c>
      <c r="EJ486" s="137" t="s">
        <v>1023</v>
      </c>
      <c r="EK486" s="137" t="s">
        <v>1023</v>
      </c>
      <c r="EL486" s="137" t="s">
        <v>1023</v>
      </c>
      <c r="EM486" s="137" t="s">
        <v>1023</v>
      </c>
      <c r="EN486" s="137" t="s">
        <v>1023</v>
      </c>
      <c r="EO486" s="137" t="s">
        <v>1023</v>
      </c>
      <c r="EP486" s="137" t="s">
        <v>1023</v>
      </c>
      <c r="EQ486" s="137" t="s">
        <v>1023</v>
      </c>
      <c r="ER486" s="137" t="s">
        <v>1023</v>
      </c>
      <c r="ES486" s="137" t="s">
        <v>1023</v>
      </c>
      <c r="ET486" s="137" t="s">
        <v>1023</v>
      </c>
      <c r="EU486" s="137" t="s">
        <v>1023</v>
      </c>
      <c r="EV486" s="137" t="s">
        <v>1023</v>
      </c>
      <c r="EW486" s="137" t="s">
        <v>1023</v>
      </c>
      <c r="EX486" s="137" t="s">
        <v>1023</v>
      </c>
      <c r="EY486" s="137" t="s">
        <v>1023</v>
      </c>
      <c r="EZ486" s="137" t="s">
        <v>1023</v>
      </c>
      <c r="FA486" s="137" t="s">
        <v>1023</v>
      </c>
      <c r="FB486" s="186" t="s">
        <v>1275</v>
      </c>
      <c r="FC486" s="137"/>
      <c r="FD486" s="137"/>
      <c r="FE486" s="137"/>
      <c r="FF486" s="137"/>
      <c r="FG486" s="137"/>
      <c r="FH486" s="190"/>
      <c r="FI486" s="190"/>
      <c r="FJ486" s="372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  <c r="GO486"/>
      <c r="GP486"/>
      <c r="GQ486"/>
      <c r="GR486"/>
      <c r="GS486"/>
      <c r="GT486"/>
      <c r="GU486"/>
      <c r="GV486"/>
      <c r="GW486"/>
      <c r="GX486"/>
      <c r="GY486"/>
      <c r="GZ486" s="5"/>
      <c r="HO486" s="5"/>
      <c r="HP486" s="17"/>
      <c r="HQ486" s="23"/>
      <c r="HR486" s="23"/>
      <c r="HS486" s="23"/>
      <c r="HT486" s="17"/>
      <c r="HU486" s="17"/>
      <c r="HV486" s="24"/>
      <c r="HW486" s="24"/>
      <c r="HX486" s="24"/>
      <c r="HY486" s="24"/>
      <c r="HZ486" s="24"/>
      <c r="IA486" s="24"/>
      <c r="IB486" s="24"/>
      <c r="IC486" s="24"/>
      <c r="ID486" s="24"/>
      <c r="IE486" s="24"/>
      <c r="IF486" s="24"/>
      <c r="IG486" s="24"/>
      <c r="IH486" s="24"/>
      <c r="II486" s="24"/>
      <c r="IJ486" s="24"/>
      <c r="IK486" s="24"/>
      <c r="IL486" s="24"/>
      <c r="IM486" s="24"/>
      <c r="IN486" s="25"/>
      <c r="IO486" s="25"/>
      <c r="IP486" s="294"/>
      <c r="IQ486" s="24"/>
      <c r="IR486" s="24"/>
      <c r="IS486" s="170"/>
      <c r="IT486" s="170"/>
      <c r="IU486"/>
      <c r="IV486" s="274"/>
      <c r="IW486" s="170"/>
      <c r="IX486" s="170"/>
      <c r="IY486" s="281"/>
      <c r="IZ486" s="281"/>
      <c r="JA486" s="170"/>
      <c r="JB486" s="170"/>
      <c r="JC486" s="170"/>
      <c r="JD486"/>
      <c r="JE486" s="170"/>
      <c r="JF486" s="276"/>
      <c r="JG486"/>
      <c r="JH486" s="170"/>
      <c r="JI486"/>
      <c r="JJ486"/>
      <c r="JK486"/>
      <c r="JL486"/>
      <c r="JM486" s="279"/>
      <c r="JN486"/>
      <c r="JO486"/>
      <c r="JP486"/>
      <c r="JQ486"/>
      <c r="JR486" s="170"/>
      <c r="JS486" s="170"/>
      <c r="JT486" s="170"/>
      <c r="JU486" s="286"/>
      <c r="JV486" s="170"/>
      <c r="JW486" s="170"/>
      <c r="JX486"/>
      <c r="JY486" s="170"/>
      <c r="JZ486" s="170"/>
      <c r="KA486" s="170"/>
      <c r="KB486" s="170"/>
      <c r="KC486" s="170"/>
      <c r="KD486" s="274"/>
      <c r="KE486"/>
    </row>
    <row r="487" spans="1:291" s="4" customFormat="1" x14ac:dyDescent="0.25">
      <c r="A487" s="311"/>
      <c r="B487" s="15" t="s">
        <v>1541</v>
      </c>
      <c r="C487" s="17" t="s">
        <v>632</v>
      </c>
      <c r="D487" s="26" t="s">
        <v>636</v>
      </c>
      <c r="E487" s="88">
        <v>44600</v>
      </c>
      <c r="F487" s="23"/>
      <c r="G487" s="94"/>
      <c r="H487" s="51"/>
      <c r="I487" s="377">
        <v>1</v>
      </c>
      <c r="J487" s="20">
        <v>44785</v>
      </c>
      <c r="K487" s="100">
        <f t="shared" si="42"/>
        <v>6</v>
      </c>
      <c r="L487" s="121">
        <v>6</v>
      </c>
      <c r="M487" s="4" t="s">
        <v>642</v>
      </c>
      <c r="N487" s="19">
        <v>197</v>
      </c>
      <c r="O487" s="22">
        <v>4</v>
      </c>
      <c r="P487" s="16">
        <v>3</v>
      </c>
      <c r="Q487" s="121"/>
      <c r="R487" s="121"/>
      <c r="S487" s="121"/>
      <c r="T487" s="145">
        <v>17870</v>
      </c>
      <c r="U487" s="130"/>
      <c r="V487" s="130" t="s">
        <v>634</v>
      </c>
      <c r="W487" s="130" t="s">
        <v>1068</v>
      </c>
      <c r="X487" s="129">
        <v>5805082008</v>
      </c>
      <c r="Y487" s="129">
        <f t="shared" ca="1" si="43"/>
        <v>64</v>
      </c>
      <c r="Z487" s="132">
        <v>44785</v>
      </c>
      <c r="AA487" s="129">
        <v>5</v>
      </c>
      <c r="AB487" s="133">
        <f>DATEDIF(_xlfn.MINIFS(Z:Z,X:X,X487), Z487,  "m")</f>
        <v>2</v>
      </c>
      <c r="AC487" s="134" t="s">
        <v>643</v>
      </c>
      <c r="AD487" s="135" t="s">
        <v>1025</v>
      </c>
      <c r="AE487" s="136" t="s">
        <v>67</v>
      </c>
      <c r="AF487" s="185">
        <v>17.399999999999999</v>
      </c>
      <c r="AG487" s="185">
        <v>10.5</v>
      </c>
      <c r="AH487" s="185">
        <v>71.3</v>
      </c>
      <c r="AI487" s="185">
        <v>0.4</v>
      </c>
      <c r="AJ487" s="185">
        <v>0.4</v>
      </c>
      <c r="AK487" s="185">
        <v>5.0599999999999996</v>
      </c>
      <c r="AL487" s="133">
        <v>19.899999999999999</v>
      </c>
      <c r="AM487" s="137">
        <v>79.099999999999994</v>
      </c>
      <c r="AN487" s="137">
        <v>77.400000000000006</v>
      </c>
      <c r="AO487" s="137">
        <v>22.6</v>
      </c>
      <c r="AP487" s="137">
        <f t="shared" si="44"/>
        <v>3.4247787610619471</v>
      </c>
      <c r="AQ487" s="137">
        <v>1.92</v>
      </c>
      <c r="AR487" s="137">
        <v>6.55</v>
      </c>
      <c r="AS487" s="137">
        <v>3.77</v>
      </c>
      <c r="AT487" s="137">
        <v>41.7</v>
      </c>
      <c r="AU487" s="137">
        <v>53.3</v>
      </c>
      <c r="AV487" s="137">
        <v>14.3</v>
      </c>
      <c r="AW487" s="137">
        <v>32.299999999999997</v>
      </c>
      <c r="AX487" s="137">
        <v>42</v>
      </c>
      <c r="AY487" s="137">
        <v>24.8</v>
      </c>
      <c r="AZ487" s="137">
        <v>0.95</v>
      </c>
      <c r="BA487" s="137">
        <v>41</v>
      </c>
      <c r="BB487" s="137">
        <v>21</v>
      </c>
      <c r="BC487" s="137">
        <v>53.8</v>
      </c>
      <c r="BD487" s="137">
        <v>0.89</v>
      </c>
      <c r="BE487" s="137">
        <v>2.36</v>
      </c>
      <c r="BF487" s="137">
        <f t="shared" si="45"/>
        <v>30.7</v>
      </c>
      <c r="BG487" s="137">
        <v>9.19</v>
      </c>
      <c r="BH487" s="138">
        <v>2362</v>
      </c>
      <c r="BI487" s="137">
        <v>14.9</v>
      </c>
      <c r="BJ487" s="137">
        <v>8.52</v>
      </c>
      <c r="BK487" s="137">
        <v>71.099999999999994</v>
      </c>
      <c r="BL487" s="137">
        <v>76.5</v>
      </c>
      <c r="BM487" s="139">
        <v>0.02</v>
      </c>
      <c r="BN487" s="137">
        <v>11.5</v>
      </c>
      <c r="BO487" s="137">
        <v>91.59</v>
      </c>
      <c r="BP487" s="137">
        <v>2.63</v>
      </c>
      <c r="BQ487" s="137">
        <v>5.81</v>
      </c>
      <c r="BR487" s="138">
        <v>4561</v>
      </c>
      <c r="BS487" s="138">
        <f>CY487/9</f>
        <v>3528.1111111111113</v>
      </c>
      <c r="BT487" s="137">
        <v>50.8</v>
      </c>
      <c r="BU487" s="137">
        <v>8.84</v>
      </c>
      <c r="BV487" s="137">
        <f t="shared" si="52"/>
        <v>67.070000000000007</v>
      </c>
      <c r="BW487" s="138">
        <v>1524</v>
      </c>
      <c r="BX487" s="137">
        <v>25.8</v>
      </c>
      <c r="BY487" s="137">
        <v>58.4</v>
      </c>
      <c r="BZ487" s="138">
        <v>2776</v>
      </c>
      <c r="CA487" s="138">
        <v>4789</v>
      </c>
      <c r="CB487" s="137">
        <v>1.07</v>
      </c>
      <c r="CC487" s="137">
        <v>0.46</v>
      </c>
      <c r="CD487" s="186" t="s">
        <v>1275</v>
      </c>
      <c r="CE487" s="186">
        <f t="shared" si="46"/>
        <v>99.999999999999986</v>
      </c>
      <c r="CF487" s="186" t="s">
        <v>1275</v>
      </c>
      <c r="CG487" s="186">
        <f t="shared" si="47"/>
        <v>98.812261306532662</v>
      </c>
      <c r="CH487" s="137">
        <v>4.43</v>
      </c>
      <c r="CI487" s="137">
        <f>CH487*100/AM487</f>
        <v>5.600505689001265</v>
      </c>
      <c r="CJ487" s="137">
        <v>46.5</v>
      </c>
      <c r="CK487" s="138">
        <f t="shared" si="48"/>
        <v>69.765837899999994</v>
      </c>
      <c r="CL487" s="137">
        <v>7.41</v>
      </c>
      <c r="CM487" s="137">
        <v>30.6</v>
      </c>
      <c r="CN487" s="186" t="s">
        <v>1275</v>
      </c>
      <c r="CO487" s="137">
        <v>0.36</v>
      </c>
      <c r="CP487" s="137">
        <v>0.78</v>
      </c>
      <c r="CQ487" s="137">
        <v>8.9700000000000006</v>
      </c>
      <c r="CR487" s="137">
        <v>48.7</v>
      </c>
      <c r="CS487" s="137">
        <v>28.5</v>
      </c>
      <c r="CT487" s="137">
        <v>13.8</v>
      </c>
      <c r="CU487" s="137">
        <v>24.4</v>
      </c>
      <c r="CV487" s="137">
        <v>0</v>
      </c>
      <c r="CW487" s="137"/>
      <c r="CX487" s="186" t="s">
        <v>1275</v>
      </c>
      <c r="CY487" s="133">
        <v>31753</v>
      </c>
      <c r="CZ487" s="137">
        <v>1.41</v>
      </c>
      <c r="DA487" s="137">
        <v>22.7</v>
      </c>
      <c r="DB487" s="186" t="s">
        <v>1275</v>
      </c>
      <c r="DC487" s="139">
        <v>2.8000000000000001E-2</v>
      </c>
      <c r="DD487" s="138">
        <v>38705</v>
      </c>
      <c r="DE487" s="137">
        <v>2.38</v>
      </c>
      <c r="DF487" s="137">
        <v>30.5</v>
      </c>
      <c r="DG487" s="137">
        <v>0.52</v>
      </c>
      <c r="DH487" s="137">
        <f t="shared" si="49"/>
        <v>0.06</v>
      </c>
      <c r="DI487" s="137">
        <v>45.5</v>
      </c>
      <c r="DJ487" s="186" t="s">
        <v>1275</v>
      </c>
      <c r="DK487" s="137">
        <v>0.56999999999999995</v>
      </c>
      <c r="DL487" s="137">
        <v>30.7</v>
      </c>
      <c r="DM487" s="137">
        <v>68.8</v>
      </c>
      <c r="DN487" s="137">
        <v>0</v>
      </c>
      <c r="DO487" s="137">
        <v>13.5</v>
      </c>
      <c r="DP487" s="137">
        <v>95.5</v>
      </c>
      <c r="DQ487" s="138">
        <v>1811</v>
      </c>
      <c r="DR487" s="133"/>
      <c r="DS487" s="186" t="s">
        <v>1275</v>
      </c>
      <c r="DT487" s="133">
        <f>DU487*2</f>
        <v>7978</v>
      </c>
      <c r="DU487" s="138">
        <v>3989</v>
      </c>
      <c r="DV487" s="138">
        <v>372</v>
      </c>
      <c r="DW487" s="138">
        <v>185</v>
      </c>
      <c r="DX487" s="186" t="s">
        <v>1275</v>
      </c>
      <c r="DY487" s="138">
        <f t="shared" si="50"/>
        <v>616.48290395999993</v>
      </c>
      <c r="DZ487" s="138">
        <f t="shared" si="51"/>
        <v>180.00663603999996</v>
      </c>
      <c r="EA487" s="137"/>
      <c r="EB487" s="137"/>
      <c r="EC487" s="137"/>
      <c r="ED487" s="137"/>
      <c r="EE487" s="137"/>
      <c r="EF487" s="186" t="s">
        <v>1275</v>
      </c>
      <c r="EG487" s="137" t="s">
        <v>1023</v>
      </c>
      <c r="EH487" s="137" t="s">
        <v>1023</v>
      </c>
      <c r="EI487" s="137" t="s">
        <v>1023</v>
      </c>
      <c r="EJ487" s="137" t="s">
        <v>1023</v>
      </c>
      <c r="EK487" s="137" t="s">
        <v>1023</v>
      </c>
      <c r="EL487" s="137" t="s">
        <v>1023</v>
      </c>
      <c r="EM487" s="137" t="s">
        <v>1023</v>
      </c>
      <c r="EN487" s="137" t="s">
        <v>1023</v>
      </c>
      <c r="EO487" s="137" t="s">
        <v>1023</v>
      </c>
      <c r="EP487" s="137" t="s">
        <v>1023</v>
      </c>
      <c r="EQ487" s="137" t="s">
        <v>1023</v>
      </c>
      <c r="ER487" s="137" t="s">
        <v>1023</v>
      </c>
      <c r="ES487" s="137" t="s">
        <v>1023</v>
      </c>
      <c r="ET487" s="137" t="s">
        <v>1023</v>
      </c>
      <c r="EU487" s="137" t="s">
        <v>1023</v>
      </c>
      <c r="EV487" s="137" t="s">
        <v>1023</v>
      </c>
      <c r="EW487" s="137" t="s">
        <v>1023</v>
      </c>
      <c r="EX487" s="137" t="s">
        <v>1023</v>
      </c>
      <c r="EY487" s="137" t="s">
        <v>1023</v>
      </c>
      <c r="EZ487" s="137" t="s">
        <v>1023</v>
      </c>
      <c r="FA487" s="137" t="s">
        <v>1023</v>
      </c>
      <c r="FB487" s="186" t="s">
        <v>1275</v>
      </c>
      <c r="FC487" s="137"/>
      <c r="FD487" s="137"/>
      <c r="FE487" s="137"/>
      <c r="FF487" s="137"/>
      <c r="FG487" s="137"/>
      <c r="FH487" s="190"/>
      <c r="FI487" s="190"/>
      <c r="FJ487" s="372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  <c r="GE487"/>
      <c r="GF487"/>
      <c r="GG487"/>
      <c r="GH487"/>
      <c r="GI487"/>
      <c r="GJ487"/>
      <c r="GK487"/>
      <c r="GL487"/>
      <c r="GM487"/>
      <c r="GN487"/>
      <c r="GO487"/>
      <c r="GP487"/>
      <c r="GQ487"/>
      <c r="GR487"/>
      <c r="GS487"/>
      <c r="GT487"/>
      <c r="GU487"/>
      <c r="GV487"/>
      <c r="GW487"/>
      <c r="GX487"/>
      <c r="GY487"/>
      <c r="GZ487" s="5"/>
      <c r="HO487" s="5"/>
      <c r="HP487" s="17"/>
      <c r="HQ487" s="23"/>
      <c r="HR487" s="23"/>
      <c r="HS487" s="23"/>
      <c r="HT487" s="17"/>
      <c r="HU487" s="17"/>
      <c r="HV487" s="24"/>
      <c r="HW487" s="24"/>
      <c r="HX487" s="24"/>
      <c r="HY487" s="24"/>
      <c r="HZ487" s="24"/>
      <c r="IA487" s="24"/>
      <c r="IB487" s="24"/>
      <c r="IC487" s="24"/>
      <c r="ID487" s="24"/>
      <c r="IE487" s="24"/>
      <c r="IF487" s="24"/>
      <c r="IG487" s="24"/>
      <c r="IH487" s="24"/>
      <c r="II487" s="24"/>
      <c r="IJ487" s="24"/>
      <c r="IK487" s="24"/>
      <c r="IL487" s="24"/>
      <c r="IM487" s="24"/>
      <c r="IN487" s="25"/>
      <c r="IO487" s="25"/>
      <c r="IP487" s="294"/>
      <c r="IQ487" s="24"/>
      <c r="IR487" s="24"/>
      <c r="IS487" s="170"/>
      <c r="IT487" s="170"/>
      <c r="IU487"/>
      <c r="IV487" s="274"/>
      <c r="IW487" s="170"/>
      <c r="IX487" s="170"/>
      <c r="IY487" s="281"/>
      <c r="IZ487" s="281"/>
      <c r="JA487" s="170"/>
      <c r="JB487" s="170"/>
      <c r="JC487" s="170"/>
      <c r="JD487"/>
      <c r="JE487" s="170"/>
      <c r="JF487" s="276"/>
      <c r="JG487"/>
      <c r="JH487" s="170"/>
      <c r="JI487"/>
      <c r="JJ487"/>
      <c r="JK487"/>
      <c r="JL487"/>
      <c r="JM487" s="279"/>
      <c r="JN487"/>
      <c r="JO487"/>
      <c r="JP487"/>
      <c r="JQ487"/>
      <c r="JR487" s="170"/>
      <c r="JS487" s="170"/>
      <c r="JT487" s="170"/>
      <c r="JU487" s="286"/>
      <c r="JV487" s="170"/>
      <c r="JW487" s="170"/>
      <c r="JX487"/>
      <c r="JY487" s="170"/>
      <c r="JZ487" s="170"/>
      <c r="KA487" s="170"/>
      <c r="KB487" s="170"/>
      <c r="KC487" s="170"/>
      <c r="KD487" s="274"/>
      <c r="KE487"/>
    </row>
    <row r="488" spans="1:291" s="4" customFormat="1" x14ac:dyDescent="0.25">
      <c r="A488" s="311"/>
      <c r="B488" s="15" t="s">
        <v>1541</v>
      </c>
      <c r="C488" s="17" t="s">
        <v>632</v>
      </c>
      <c r="D488" s="26" t="s">
        <v>636</v>
      </c>
      <c r="E488" s="88">
        <v>44600</v>
      </c>
      <c r="F488" s="23"/>
      <c r="G488" s="94"/>
      <c r="H488" s="51"/>
      <c r="I488" s="377">
        <v>1</v>
      </c>
      <c r="J488" s="20">
        <v>44804</v>
      </c>
      <c r="K488" s="100">
        <f t="shared" si="42"/>
        <v>6</v>
      </c>
      <c r="L488" s="121">
        <v>7</v>
      </c>
      <c r="M488" s="4" t="s">
        <v>644</v>
      </c>
      <c r="N488" s="19">
        <v>111</v>
      </c>
      <c r="O488" s="22">
        <v>4</v>
      </c>
      <c r="P488" s="16">
        <v>3</v>
      </c>
      <c r="Q488" s="121"/>
      <c r="R488" s="121"/>
      <c r="S488" s="11"/>
      <c r="T488" s="145">
        <v>17951</v>
      </c>
      <c r="U488" s="130"/>
      <c r="V488" s="130" t="s">
        <v>634</v>
      </c>
      <c r="W488" s="130" t="s">
        <v>1068</v>
      </c>
      <c r="X488" s="129">
        <v>5805082008</v>
      </c>
      <c r="Y488" s="129">
        <f t="shared" ca="1" si="43"/>
        <v>64</v>
      </c>
      <c r="Z488" s="132">
        <v>44804</v>
      </c>
      <c r="AA488" s="129">
        <v>6</v>
      </c>
      <c r="AB488" s="133">
        <f>DATEDIF(_xlfn.MINIFS(Z:Z,X:X,X488), Z488,  "m")</f>
        <v>3</v>
      </c>
      <c r="AC488" s="134" t="s">
        <v>638</v>
      </c>
      <c r="AD488" s="135" t="s">
        <v>1025</v>
      </c>
      <c r="AE488" s="136" t="s">
        <v>67</v>
      </c>
      <c r="AF488" s="185">
        <v>46.7</v>
      </c>
      <c r="AG488" s="185">
        <v>5.3</v>
      </c>
      <c r="AH488" s="185">
        <v>44.3</v>
      </c>
      <c r="AI488" s="185">
        <v>2.5</v>
      </c>
      <c r="AJ488" s="185">
        <v>1.2</v>
      </c>
      <c r="AK488" s="185">
        <v>2.44</v>
      </c>
      <c r="AL488" s="133">
        <v>51</v>
      </c>
      <c r="AM488" s="137">
        <v>79.5</v>
      </c>
      <c r="AN488" s="137">
        <v>70.8</v>
      </c>
      <c r="AO488" s="137">
        <v>29.2</v>
      </c>
      <c r="AP488" s="137">
        <f t="shared" si="44"/>
        <v>2.4246575342465753</v>
      </c>
      <c r="AQ488" s="137">
        <v>2.11</v>
      </c>
      <c r="AR488" s="137">
        <v>4.8499999999999996</v>
      </c>
      <c r="AS488" s="137">
        <v>4.49</v>
      </c>
      <c r="AT488" s="137">
        <v>47.8</v>
      </c>
      <c r="AU488" s="137">
        <v>16.2</v>
      </c>
      <c r="AV488" s="137">
        <v>14.1</v>
      </c>
      <c r="AW488" s="137">
        <v>30.9</v>
      </c>
      <c r="AX488" s="137">
        <v>42.8</v>
      </c>
      <c r="AY488" s="137">
        <v>25.6</v>
      </c>
      <c r="AZ488" s="137">
        <v>0.79</v>
      </c>
      <c r="BA488" s="137">
        <v>37</v>
      </c>
      <c r="BB488" s="137">
        <v>18.399999999999999</v>
      </c>
      <c r="BC488" s="137">
        <v>44.7</v>
      </c>
      <c r="BD488" s="137">
        <v>0.05</v>
      </c>
      <c r="BE488" s="137">
        <v>3.59</v>
      </c>
      <c r="BF488" s="137">
        <f t="shared" si="45"/>
        <v>32.700000000000003</v>
      </c>
      <c r="BG488" s="137">
        <v>13.5</v>
      </c>
      <c r="BH488" s="138">
        <v>1328</v>
      </c>
      <c r="BI488" s="137">
        <v>12.9</v>
      </c>
      <c r="BJ488" s="137">
        <v>34.5</v>
      </c>
      <c r="BK488" s="137">
        <v>18.899999999999999</v>
      </c>
      <c r="BL488" s="137">
        <v>53.2</v>
      </c>
      <c r="BM488" s="139">
        <v>3.1E-2</v>
      </c>
      <c r="BN488" s="137">
        <v>4.9000000000000004</v>
      </c>
      <c r="BO488" s="137">
        <v>88.8</v>
      </c>
      <c r="BP488" s="137">
        <v>9.1</v>
      </c>
      <c r="BQ488" s="137">
        <v>2.1</v>
      </c>
      <c r="BR488" s="138">
        <v>11034</v>
      </c>
      <c r="BS488" s="138">
        <v>3326.3333333333335</v>
      </c>
      <c r="BT488" s="137">
        <v>18.100000000000001</v>
      </c>
      <c r="BU488" s="137">
        <v>7.07</v>
      </c>
      <c r="BV488" s="137">
        <f t="shared" si="52"/>
        <v>41.03</v>
      </c>
      <c r="BW488" s="138">
        <v>2209</v>
      </c>
      <c r="BX488" s="137">
        <v>62.4</v>
      </c>
      <c r="BY488" s="137">
        <v>96.2</v>
      </c>
      <c r="BZ488" s="138">
        <v>2698</v>
      </c>
      <c r="CA488" s="138">
        <v>8097.2</v>
      </c>
      <c r="CB488" s="137">
        <v>1.27</v>
      </c>
      <c r="CC488" s="137">
        <v>1.8</v>
      </c>
      <c r="CD488" s="186" t="s">
        <v>1275</v>
      </c>
      <c r="CE488" s="186">
        <f t="shared" si="46"/>
        <v>100</v>
      </c>
      <c r="CF488" s="186" t="s">
        <v>1275</v>
      </c>
      <c r="CG488" s="186">
        <f t="shared" si="47"/>
        <v>99.519411764705893</v>
      </c>
      <c r="CH488" s="137">
        <v>2.54</v>
      </c>
      <c r="CI488" s="137">
        <v>4.13</v>
      </c>
      <c r="CJ488" s="137">
        <v>13.6</v>
      </c>
      <c r="CK488" s="138">
        <f t="shared" si="48"/>
        <v>21.831753599999999</v>
      </c>
      <c r="CL488" s="137">
        <v>1.1599999999999999</v>
      </c>
      <c r="CM488" s="137">
        <v>16.100000000000001</v>
      </c>
      <c r="CN488" s="186" t="s">
        <v>1275</v>
      </c>
      <c r="CO488" s="137">
        <v>0.17</v>
      </c>
      <c r="CP488" s="137">
        <v>1.06</v>
      </c>
      <c r="CQ488" s="137">
        <v>14.6</v>
      </c>
      <c r="CR488" s="137">
        <v>47.7</v>
      </c>
      <c r="CS488" s="137">
        <v>23.1</v>
      </c>
      <c r="CT488" s="137">
        <v>14.6</v>
      </c>
      <c r="CU488" s="137">
        <v>44</v>
      </c>
      <c r="CV488" s="137">
        <v>0.4</v>
      </c>
      <c r="CW488" s="137"/>
      <c r="CX488" s="186" t="s">
        <v>1275</v>
      </c>
      <c r="CY488" s="133">
        <v>9979</v>
      </c>
      <c r="CZ488" s="137">
        <v>1.07</v>
      </c>
      <c r="DA488" s="137">
        <v>33.6</v>
      </c>
      <c r="DB488" s="186" t="s">
        <v>1275</v>
      </c>
      <c r="DC488" s="139">
        <v>0</v>
      </c>
      <c r="DD488" s="138">
        <v>24361</v>
      </c>
      <c r="DE488" s="137">
        <v>4.6399999999999997</v>
      </c>
      <c r="DF488" s="137">
        <v>21.3</v>
      </c>
      <c r="DG488" s="137">
        <v>2.3199999999999998</v>
      </c>
      <c r="DH488" s="137">
        <f t="shared" si="49"/>
        <v>0.5199999999999998</v>
      </c>
      <c r="DI488" s="137">
        <v>25.7</v>
      </c>
      <c r="DJ488" s="186" t="s">
        <v>1275</v>
      </c>
      <c r="DK488" s="137">
        <v>15.2</v>
      </c>
      <c r="DL488" s="137">
        <v>32.700000000000003</v>
      </c>
      <c r="DM488" s="137">
        <v>52.1</v>
      </c>
      <c r="DN488" s="137">
        <v>0</v>
      </c>
      <c r="DO488" s="137">
        <v>4.3499999999999996</v>
      </c>
      <c r="DP488" s="137">
        <v>80.900000000000006</v>
      </c>
      <c r="DQ488" s="138" t="s">
        <v>1023</v>
      </c>
      <c r="DR488" s="133"/>
      <c r="DS488" s="186" t="s">
        <v>1275</v>
      </c>
      <c r="DT488" s="138">
        <v>13482.352941176472</v>
      </c>
      <c r="DU488" s="138">
        <v>24066</v>
      </c>
      <c r="DV488" s="138">
        <v>1269</v>
      </c>
      <c r="DW488" s="138">
        <v>995</v>
      </c>
      <c r="DX488" s="186" t="s">
        <v>1275</v>
      </c>
      <c r="DY488" s="138">
        <f t="shared" si="50"/>
        <v>700.42298399999993</v>
      </c>
      <c r="DZ488" s="138">
        <f t="shared" si="51"/>
        <v>288.87501599999996</v>
      </c>
      <c r="EA488" s="137"/>
      <c r="EB488" s="137"/>
      <c r="EC488" s="137"/>
      <c r="ED488" s="137"/>
      <c r="EE488" s="137"/>
      <c r="EF488" s="186" t="s">
        <v>1275</v>
      </c>
      <c r="EG488" s="137" t="s">
        <v>1023</v>
      </c>
      <c r="EH488" s="137" t="s">
        <v>1023</v>
      </c>
      <c r="EI488" s="137" t="s">
        <v>1023</v>
      </c>
      <c r="EJ488" s="137" t="s">
        <v>1023</v>
      </c>
      <c r="EK488" s="137" t="s">
        <v>1023</v>
      </c>
      <c r="EL488" s="137" t="s">
        <v>1023</v>
      </c>
      <c r="EM488" s="137" t="s">
        <v>1023</v>
      </c>
      <c r="EN488" s="137" t="s">
        <v>1023</v>
      </c>
      <c r="EO488" s="137" t="s">
        <v>1023</v>
      </c>
      <c r="EP488" s="137" t="s">
        <v>1023</v>
      </c>
      <c r="EQ488" s="137" t="s">
        <v>1023</v>
      </c>
      <c r="ER488" s="137" t="s">
        <v>1023</v>
      </c>
      <c r="ES488" s="137" t="s">
        <v>1023</v>
      </c>
      <c r="ET488" s="137" t="s">
        <v>1023</v>
      </c>
      <c r="EU488" s="137" t="s">
        <v>1023</v>
      </c>
      <c r="EV488" s="137" t="s">
        <v>1023</v>
      </c>
      <c r="EW488" s="137" t="s">
        <v>1023</v>
      </c>
      <c r="EX488" s="137" t="s">
        <v>1023</v>
      </c>
      <c r="EY488" s="137" t="s">
        <v>1023</v>
      </c>
      <c r="EZ488" s="137" t="s">
        <v>1023</v>
      </c>
      <c r="FA488" s="137" t="s">
        <v>1023</v>
      </c>
      <c r="FB488" s="186" t="s">
        <v>1275</v>
      </c>
      <c r="FC488" s="137"/>
      <c r="FD488" s="137"/>
      <c r="FE488" s="137"/>
      <c r="FF488" s="137"/>
      <c r="FG488" s="137"/>
      <c r="FH488" s="190"/>
      <c r="FI488" s="190"/>
      <c r="FJ488" s="372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  <c r="GE488"/>
      <c r="GF488"/>
      <c r="GG488"/>
      <c r="GH488"/>
      <c r="GI488"/>
      <c r="GJ488"/>
      <c r="GK488"/>
      <c r="GL488"/>
      <c r="GM488"/>
      <c r="GN488"/>
      <c r="GO488"/>
      <c r="GP488"/>
      <c r="GQ488"/>
      <c r="GR488"/>
      <c r="GS488"/>
      <c r="GT488"/>
      <c r="GU488"/>
      <c r="GV488"/>
      <c r="GW488"/>
      <c r="GX488"/>
      <c r="GY488"/>
      <c r="GZ488" s="5"/>
      <c r="HO488" s="5"/>
      <c r="HP488" s="17"/>
      <c r="HQ488" s="23"/>
      <c r="HR488" s="23"/>
      <c r="HS488" s="23"/>
      <c r="HT488" s="17"/>
      <c r="HU488" s="17"/>
      <c r="HV488" s="24"/>
      <c r="HW488" s="24"/>
      <c r="HX488" s="24"/>
      <c r="HY488" s="24"/>
      <c r="HZ488" s="24"/>
      <c r="IA488" s="24"/>
      <c r="IB488" s="24"/>
      <c r="IC488" s="24"/>
      <c r="ID488" s="24"/>
      <c r="IE488" s="24"/>
      <c r="IF488" s="24"/>
      <c r="IG488" s="24"/>
      <c r="IH488" s="24"/>
      <c r="II488" s="24"/>
      <c r="IJ488" s="24"/>
      <c r="IK488" s="24"/>
      <c r="IL488" s="24"/>
      <c r="IM488" s="24"/>
      <c r="IN488" s="25"/>
      <c r="IO488" s="25"/>
      <c r="IP488" s="294"/>
      <c r="IQ488" s="24"/>
      <c r="IR488" s="24"/>
      <c r="IS488" s="170"/>
      <c r="IT488" s="170"/>
      <c r="IU488"/>
      <c r="IV488" s="274"/>
      <c r="IW488" s="170"/>
      <c r="IX488" s="170"/>
      <c r="IY488" s="281"/>
      <c r="IZ488" s="281"/>
      <c r="JA488" s="170"/>
      <c r="JB488" s="170"/>
      <c r="JC488" s="170"/>
      <c r="JD488"/>
      <c r="JE488" s="170"/>
      <c r="JF488" s="276"/>
      <c r="JG488"/>
      <c r="JH488" s="170"/>
      <c r="JI488"/>
      <c r="JJ488"/>
      <c r="JK488"/>
      <c r="JL488"/>
      <c r="JM488" s="279"/>
      <c r="JN488"/>
      <c r="JO488"/>
      <c r="JP488"/>
      <c r="JQ488"/>
      <c r="JR488" s="170"/>
      <c r="JS488" s="170"/>
      <c r="JT488" s="170"/>
      <c r="JU488" s="286"/>
      <c r="JV488" s="170"/>
      <c r="JW488" s="170"/>
      <c r="JX488"/>
      <c r="JY488" s="170"/>
      <c r="JZ488" s="170"/>
      <c r="KA488" s="170"/>
      <c r="KB488" s="170"/>
      <c r="KC488" s="170"/>
      <c r="KD488" s="274"/>
      <c r="KE488"/>
    </row>
    <row r="489" spans="1:291" s="4" customFormat="1" x14ac:dyDescent="0.25">
      <c r="A489" s="311"/>
      <c r="B489" s="15" t="s">
        <v>1541</v>
      </c>
      <c r="C489" s="17" t="s">
        <v>632</v>
      </c>
      <c r="D489" s="26" t="s">
        <v>636</v>
      </c>
      <c r="E489" s="88">
        <v>44600</v>
      </c>
      <c r="F489" s="23"/>
      <c r="G489" s="94"/>
      <c r="H489" s="51"/>
      <c r="I489" s="377">
        <v>1</v>
      </c>
      <c r="J489" s="20">
        <v>44838</v>
      </c>
      <c r="K489" s="100">
        <f t="shared" si="42"/>
        <v>7</v>
      </c>
      <c r="L489" s="121">
        <v>8</v>
      </c>
      <c r="M489" s="4" t="s">
        <v>645</v>
      </c>
      <c r="N489" s="19">
        <v>65.599999999999994</v>
      </c>
      <c r="O489" s="22">
        <v>4</v>
      </c>
      <c r="P489" s="16">
        <v>3</v>
      </c>
      <c r="Q489" s="121"/>
      <c r="R489" s="121"/>
      <c r="S489" s="11"/>
      <c r="T489" s="145">
        <v>18095</v>
      </c>
      <c r="U489" s="130"/>
      <c r="V489" s="130" t="s">
        <v>634</v>
      </c>
      <c r="W489" s="130" t="s">
        <v>1068</v>
      </c>
      <c r="X489" s="129">
        <v>5805082008</v>
      </c>
      <c r="Y489" s="129">
        <f t="shared" ca="1" si="43"/>
        <v>64</v>
      </c>
      <c r="Z489" s="132">
        <v>44838</v>
      </c>
      <c r="AA489" s="129">
        <v>7</v>
      </c>
      <c r="AB489" s="133">
        <f>DATEDIF(_xlfn.MINIFS(Z:Z,X:X,X489), Z489,  "m")</f>
        <v>4</v>
      </c>
      <c r="AC489" s="134" t="s">
        <v>638</v>
      </c>
      <c r="AD489" s="135" t="s">
        <v>1025</v>
      </c>
      <c r="AE489" s="136" t="s">
        <v>75</v>
      </c>
      <c r="AF489" s="207">
        <v>36</v>
      </c>
      <c r="AG489" s="207">
        <v>5.6</v>
      </c>
      <c r="AH489" s="207">
        <v>55.6</v>
      </c>
      <c r="AI489" s="207">
        <v>2</v>
      </c>
      <c r="AJ489" s="207">
        <v>0.8</v>
      </c>
      <c r="AK489" s="208">
        <v>3.56</v>
      </c>
      <c r="AL489" s="133">
        <v>45.8</v>
      </c>
      <c r="AM489" s="137">
        <v>78.7</v>
      </c>
      <c r="AN489" s="137">
        <v>68.599999999999994</v>
      </c>
      <c r="AO489" s="137">
        <v>31.4</v>
      </c>
      <c r="AP489" s="137">
        <f t="shared" si="44"/>
        <v>2.1847133757961781</v>
      </c>
      <c r="AQ489" s="137">
        <v>2.0299999999999998</v>
      </c>
      <c r="AR489" s="137">
        <v>7.52</v>
      </c>
      <c r="AS489" s="137">
        <v>7.56</v>
      </c>
      <c r="AT489" s="137">
        <v>26.1</v>
      </c>
      <c r="AU489" s="137">
        <v>23</v>
      </c>
      <c r="AV489" s="137">
        <v>15.9</v>
      </c>
      <c r="AW489" s="137">
        <v>24.8</v>
      </c>
      <c r="AX489" s="137">
        <v>39</v>
      </c>
      <c r="AY489" s="137">
        <v>30.2</v>
      </c>
      <c r="AZ489" s="137">
        <v>6.05</v>
      </c>
      <c r="BA489" s="137">
        <v>49.1</v>
      </c>
      <c r="BB489" s="137">
        <v>29.4</v>
      </c>
      <c r="BC489" s="137">
        <v>36.9</v>
      </c>
      <c r="BD489" s="137">
        <v>0.72</v>
      </c>
      <c r="BE489" s="137">
        <v>1.68</v>
      </c>
      <c r="BF489" s="137">
        <f t="shared" si="45"/>
        <v>39.700000000000003</v>
      </c>
      <c r="BG489" s="137">
        <v>15.6</v>
      </c>
      <c r="BH489" s="138">
        <v>2189</v>
      </c>
      <c r="BI489" s="137">
        <v>16.7</v>
      </c>
      <c r="BJ489" s="137">
        <v>7.19</v>
      </c>
      <c r="BK489" s="137">
        <v>28.4</v>
      </c>
      <c r="BL489" s="137">
        <v>47.7</v>
      </c>
      <c r="BM489" s="139">
        <v>7.4999999999999997E-2</v>
      </c>
      <c r="BN489" s="137">
        <v>3.6</v>
      </c>
      <c r="BO489" s="137">
        <v>90.19</v>
      </c>
      <c r="BP489" s="137">
        <v>6.97</v>
      </c>
      <c r="BQ489" s="137">
        <v>2.83</v>
      </c>
      <c r="BR489" s="138">
        <v>4660</v>
      </c>
      <c r="BS489" s="138">
        <f>CY489/15</f>
        <v>2914.6666666666665</v>
      </c>
      <c r="BT489" s="137">
        <v>40.4</v>
      </c>
      <c r="BU489" s="137">
        <v>9.4</v>
      </c>
      <c r="BV489" s="137">
        <f t="shared" si="52"/>
        <v>47.690000000000005</v>
      </c>
      <c r="BW489" s="138">
        <v>1478</v>
      </c>
      <c r="BX489" s="137">
        <v>25.8</v>
      </c>
      <c r="BY489" s="137">
        <v>85.6</v>
      </c>
      <c r="BZ489" s="138">
        <v>2117</v>
      </c>
      <c r="CA489" s="133">
        <v>9418</v>
      </c>
      <c r="CB489" s="137">
        <v>1.98</v>
      </c>
      <c r="CC489" s="137">
        <v>0.93</v>
      </c>
      <c r="CD489" s="186" t="s">
        <v>1275</v>
      </c>
      <c r="CE489" s="186">
        <f t="shared" si="46"/>
        <v>100.00000000000001</v>
      </c>
      <c r="CF489" s="186" t="s">
        <v>1275</v>
      </c>
      <c r="CG489" s="186">
        <f t="shared" si="47"/>
        <v>99.136768558951971</v>
      </c>
      <c r="CH489" s="137">
        <v>8.1199999999999992</v>
      </c>
      <c r="CI489" s="137">
        <f>CH489*100/AM489</f>
        <v>10.317662007623886</v>
      </c>
      <c r="CJ489" s="137">
        <v>10.1</v>
      </c>
      <c r="CK489" s="138">
        <f t="shared" si="48"/>
        <v>27.501306159999995</v>
      </c>
      <c r="CL489" s="137">
        <v>0.95</v>
      </c>
      <c r="CM489" s="137">
        <v>12.7</v>
      </c>
      <c r="CN489" s="186" t="s">
        <v>1275</v>
      </c>
      <c r="CO489" s="137">
        <v>0.54</v>
      </c>
      <c r="CP489" s="137">
        <v>1.28</v>
      </c>
      <c r="CQ489" s="137">
        <v>19</v>
      </c>
      <c r="CR489" s="137">
        <v>39.700000000000003</v>
      </c>
      <c r="CS489" s="137">
        <v>26</v>
      </c>
      <c r="CT489" s="137">
        <v>22.7</v>
      </c>
      <c r="CU489" s="137">
        <v>49.5</v>
      </c>
      <c r="CV489" s="137">
        <v>1.2</v>
      </c>
      <c r="CW489" s="137"/>
      <c r="CX489" s="186" t="s">
        <v>1275</v>
      </c>
      <c r="CY489" s="133">
        <v>43720</v>
      </c>
      <c r="CZ489" s="137">
        <v>0.68</v>
      </c>
      <c r="DA489" s="137">
        <v>15.6</v>
      </c>
      <c r="DB489" s="186" t="s">
        <v>1275</v>
      </c>
      <c r="DC489" s="139">
        <v>1.2E-2</v>
      </c>
      <c r="DD489" s="138">
        <v>36196</v>
      </c>
      <c r="DE489" s="137">
        <v>3.52</v>
      </c>
      <c r="DF489" s="137">
        <v>15.5</v>
      </c>
      <c r="DG489" s="137">
        <v>4.08</v>
      </c>
      <c r="DH489" s="137">
        <f t="shared" si="49"/>
        <v>3.15</v>
      </c>
      <c r="DI489" s="137">
        <v>21.2</v>
      </c>
      <c r="DJ489" s="186" t="s">
        <v>1275</v>
      </c>
      <c r="DK489" s="137">
        <v>0.41</v>
      </c>
      <c r="DL489" s="137">
        <v>39.700000000000003</v>
      </c>
      <c r="DM489" s="137">
        <v>59.9</v>
      </c>
      <c r="DN489" s="137">
        <v>0</v>
      </c>
      <c r="DO489" s="137">
        <v>7.31</v>
      </c>
      <c r="DP489" s="137">
        <v>87.6</v>
      </c>
      <c r="DQ489" s="138">
        <v>1148</v>
      </c>
      <c r="DR489" s="133"/>
      <c r="DS489" s="186" t="s">
        <v>1275</v>
      </c>
      <c r="DT489" s="138">
        <f>DU489*1.5</f>
        <v>16602</v>
      </c>
      <c r="DU489" s="133">
        <v>11068</v>
      </c>
      <c r="DV489" s="133">
        <v>1051</v>
      </c>
      <c r="DW489" s="138">
        <v>385</v>
      </c>
      <c r="DX489" s="186" t="s">
        <v>1275</v>
      </c>
      <c r="DY489" s="138">
        <f t="shared" si="50"/>
        <v>880.26680335999981</v>
      </c>
      <c r="DZ489" s="138">
        <f t="shared" si="51"/>
        <v>402.92095664000004</v>
      </c>
      <c r="EA489" s="137"/>
      <c r="EB489" s="137"/>
      <c r="EC489" s="137"/>
      <c r="ED489" s="137"/>
      <c r="EE489" s="137"/>
      <c r="EF489" s="186" t="s">
        <v>1275</v>
      </c>
      <c r="EG489" s="137" t="s">
        <v>1023</v>
      </c>
      <c r="EH489" s="137" t="s">
        <v>1023</v>
      </c>
      <c r="EI489" s="137" t="s">
        <v>1023</v>
      </c>
      <c r="EJ489" s="137" t="s">
        <v>1023</v>
      </c>
      <c r="EK489" s="137" t="s">
        <v>1023</v>
      </c>
      <c r="EL489" s="137" t="s">
        <v>1023</v>
      </c>
      <c r="EM489" s="137" t="s">
        <v>1023</v>
      </c>
      <c r="EN489" s="137" t="s">
        <v>1023</v>
      </c>
      <c r="EO489" s="137" t="s">
        <v>1023</v>
      </c>
      <c r="EP489" s="137" t="s">
        <v>1023</v>
      </c>
      <c r="EQ489" s="137" t="s">
        <v>1023</v>
      </c>
      <c r="ER489" s="137" t="s">
        <v>1023</v>
      </c>
      <c r="ES489" s="137" t="s">
        <v>1023</v>
      </c>
      <c r="ET489" s="137" t="s">
        <v>1023</v>
      </c>
      <c r="EU489" s="137" t="s">
        <v>1023</v>
      </c>
      <c r="EV489" s="137" t="s">
        <v>1023</v>
      </c>
      <c r="EW489" s="137" t="s">
        <v>1023</v>
      </c>
      <c r="EX489" s="137" t="s">
        <v>1023</v>
      </c>
      <c r="EY489" s="137" t="s">
        <v>1023</v>
      </c>
      <c r="EZ489" s="137" t="s">
        <v>1023</v>
      </c>
      <c r="FA489" s="137" t="s">
        <v>1023</v>
      </c>
      <c r="FB489" s="186" t="s">
        <v>1275</v>
      </c>
      <c r="FC489" s="137"/>
      <c r="FD489" s="137"/>
      <c r="FE489" s="137"/>
      <c r="FF489" s="137"/>
      <c r="FG489" s="137"/>
      <c r="FH489" s="190"/>
      <c r="FI489" s="190"/>
      <c r="FJ489" s="372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  <c r="GO489"/>
      <c r="GP489"/>
      <c r="GQ489"/>
      <c r="GR489"/>
      <c r="GS489"/>
      <c r="GT489"/>
      <c r="GU489"/>
      <c r="GV489"/>
      <c r="GW489"/>
      <c r="GX489"/>
      <c r="GY489"/>
      <c r="GZ489" s="5"/>
      <c r="HO489" s="5"/>
      <c r="HP489" s="17"/>
      <c r="HQ489" s="23"/>
      <c r="HR489" s="23"/>
      <c r="HS489" s="23"/>
      <c r="HT489" s="17"/>
      <c r="HU489" s="17"/>
      <c r="HV489" s="24"/>
      <c r="HW489" s="24"/>
      <c r="HX489" s="24"/>
      <c r="HY489" s="24"/>
      <c r="HZ489" s="24"/>
      <c r="IA489" s="24"/>
      <c r="IB489" s="24"/>
      <c r="IC489" s="24"/>
      <c r="ID489" s="24"/>
      <c r="IE489" s="24"/>
      <c r="IF489" s="24"/>
      <c r="IG489" s="24"/>
      <c r="IH489" s="24"/>
      <c r="II489" s="24"/>
      <c r="IJ489" s="24"/>
      <c r="IK489" s="24"/>
      <c r="IL489" s="24"/>
      <c r="IM489" s="24"/>
      <c r="IN489" s="25"/>
      <c r="IO489" s="25"/>
      <c r="IP489" s="294"/>
      <c r="IQ489" s="24"/>
      <c r="IR489" s="24"/>
      <c r="IS489" s="170"/>
      <c r="IT489" s="170"/>
      <c r="IU489"/>
      <c r="IV489" s="274"/>
      <c r="IW489" s="170"/>
      <c r="IX489" s="170"/>
      <c r="IY489" s="281"/>
      <c r="IZ489" s="281"/>
      <c r="JA489" s="170"/>
      <c r="JB489" s="170"/>
      <c r="JC489" s="170"/>
      <c r="JD489"/>
      <c r="JE489" s="170"/>
      <c r="JF489" s="276"/>
      <c r="JG489"/>
      <c r="JH489" s="170"/>
      <c r="JI489"/>
      <c r="JJ489"/>
      <c r="JK489"/>
      <c r="JL489"/>
      <c r="JM489" s="279"/>
      <c r="JN489"/>
      <c r="JO489"/>
      <c r="JP489"/>
      <c r="JQ489"/>
      <c r="JR489" s="170"/>
      <c r="JS489" s="170"/>
      <c r="JT489" s="170"/>
      <c r="JU489" s="286"/>
      <c r="JV489" s="170"/>
      <c r="JW489" s="170"/>
      <c r="JX489"/>
      <c r="JY489" s="170"/>
      <c r="JZ489" s="170"/>
      <c r="KA489" s="170"/>
      <c r="KB489" s="170"/>
      <c r="KC489" s="170"/>
      <c r="KD489" s="274"/>
      <c r="KE489"/>
    </row>
    <row r="490" spans="1:291" s="4" customFormat="1" x14ac:dyDescent="0.25">
      <c r="A490" s="311"/>
      <c r="B490" s="15" t="s">
        <v>1541</v>
      </c>
      <c r="C490" s="17" t="s">
        <v>632</v>
      </c>
      <c r="D490" s="26" t="s">
        <v>636</v>
      </c>
      <c r="E490" s="88">
        <v>44600</v>
      </c>
      <c r="F490" s="23"/>
      <c r="G490" s="94"/>
      <c r="H490" s="51"/>
      <c r="I490" s="377">
        <v>0</v>
      </c>
      <c r="J490" s="20">
        <v>44879</v>
      </c>
      <c r="K490" s="100">
        <f t="shared" si="42"/>
        <v>9</v>
      </c>
      <c r="L490" s="121">
        <v>9</v>
      </c>
      <c r="M490" s="4" t="s">
        <v>646</v>
      </c>
      <c r="N490" s="19">
        <v>110</v>
      </c>
      <c r="O490" s="22">
        <v>4</v>
      </c>
      <c r="P490" s="16">
        <v>3</v>
      </c>
      <c r="Q490" s="121"/>
      <c r="R490" s="121"/>
      <c r="S490" s="11"/>
      <c r="T490" s="145">
        <v>18330</v>
      </c>
      <c r="U490" s="130"/>
      <c r="V490" s="130" t="s">
        <v>634</v>
      </c>
      <c r="W490" s="130" t="s">
        <v>1068</v>
      </c>
      <c r="X490" s="131">
        <v>5805082008</v>
      </c>
      <c r="Y490" s="129">
        <v>64</v>
      </c>
      <c r="Z490" s="132">
        <v>44879</v>
      </c>
      <c r="AA490" s="129">
        <v>8</v>
      </c>
      <c r="AB490" s="133">
        <v>5</v>
      </c>
      <c r="AC490" s="134" t="s">
        <v>638</v>
      </c>
      <c r="AD490" s="135" t="s">
        <v>1025</v>
      </c>
      <c r="AE490" s="136" t="s">
        <v>75</v>
      </c>
      <c r="AF490" s="185">
        <v>37</v>
      </c>
      <c r="AG490" s="185">
        <v>8.3000000000000007</v>
      </c>
      <c r="AH490" s="185">
        <v>52.3</v>
      </c>
      <c r="AI490" s="185">
        <v>1.7</v>
      </c>
      <c r="AJ490" s="185">
        <v>0.7</v>
      </c>
      <c r="AK490" s="185">
        <v>2.89</v>
      </c>
      <c r="AL490" s="133">
        <v>40.1</v>
      </c>
      <c r="AM490" s="137">
        <v>77</v>
      </c>
      <c r="AN490" s="137">
        <v>72.900000000000006</v>
      </c>
      <c r="AO490" s="137">
        <v>27.1</v>
      </c>
      <c r="AP490" s="137">
        <f t="shared" si="44"/>
        <v>2.6900369003690039</v>
      </c>
      <c r="AQ490" s="137">
        <v>2.69</v>
      </c>
      <c r="AR490" s="137">
        <v>6.94</v>
      </c>
      <c r="AS490" s="137">
        <v>3.55</v>
      </c>
      <c r="AT490" s="137">
        <v>45.8</v>
      </c>
      <c r="AU490" s="137">
        <v>24.6</v>
      </c>
      <c r="AV490" s="137">
        <v>14.2</v>
      </c>
      <c r="AW490" s="137">
        <v>23.2</v>
      </c>
      <c r="AX490" s="137">
        <v>55.8</v>
      </c>
      <c r="AY490" s="137">
        <v>20.7</v>
      </c>
      <c r="AZ490" s="137">
        <v>0.26</v>
      </c>
      <c r="BA490" s="137">
        <v>39.200000000000003</v>
      </c>
      <c r="BB490" s="137">
        <v>17.600000000000001</v>
      </c>
      <c r="BC490" s="137">
        <v>53.6</v>
      </c>
      <c r="BD490" s="137">
        <v>0.52</v>
      </c>
      <c r="BE490" s="137">
        <v>3.16</v>
      </c>
      <c r="BF490" s="137">
        <v>41.14</v>
      </c>
      <c r="BG490" s="137">
        <v>31.5</v>
      </c>
      <c r="BH490" s="138">
        <v>1920.6000000000001</v>
      </c>
      <c r="BI490" s="137">
        <v>16.899999999999999</v>
      </c>
      <c r="BJ490" s="137">
        <v>16.2</v>
      </c>
      <c r="BK490" s="137">
        <v>32.700000000000003</v>
      </c>
      <c r="BL490" s="137">
        <v>72.8</v>
      </c>
      <c r="BM490" s="139">
        <v>7.0000000000000007E-2</v>
      </c>
      <c r="BN490" s="137">
        <v>6.4</v>
      </c>
      <c r="BO490" s="137">
        <v>54.9</v>
      </c>
      <c r="BP490" s="137">
        <v>26.3</v>
      </c>
      <c r="BQ490" s="137">
        <v>18.8</v>
      </c>
      <c r="BR490" s="138">
        <v>10769</v>
      </c>
      <c r="BS490" s="138">
        <v>3711.6666666666665</v>
      </c>
      <c r="BT490" s="137">
        <v>58.4</v>
      </c>
      <c r="BU490" s="137">
        <v>9.36</v>
      </c>
      <c r="BV490" s="137">
        <f t="shared" si="52"/>
        <v>50.35</v>
      </c>
      <c r="BW490" s="138">
        <v>3129.6460176991154</v>
      </c>
      <c r="BX490" s="137">
        <v>77.400000000000006</v>
      </c>
      <c r="BY490" s="137">
        <v>92.4</v>
      </c>
      <c r="BZ490" s="138">
        <v>3858</v>
      </c>
      <c r="CA490" s="138">
        <v>5167.8</v>
      </c>
      <c r="CB490" s="137">
        <v>2.12</v>
      </c>
      <c r="CC490" s="137">
        <v>1.03</v>
      </c>
      <c r="CD490" s="186" t="s">
        <v>1275</v>
      </c>
      <c r="CE490" s="186">
        <f t="shared" si="46"/>
        <v>100</v>
      </c>
      <c r="CF490" s="186" t="s">
        <v>1275</v>
      </c>
      <c r="CG490" s="186">
        <f t="shared" si="47"/>
        <v>99.665985037406486</v>
      </c>
      <c r="CH490" s="137">
        <v>9.01</v>
      </c>
      <c r="CI490" s="137">
        <f>CH490*100/AM490</f>
        <v>11.7012987012987</v>
      </c>
      <c r="CJ490" s="137">
        <v>40.5</v>
      </c>
      <c r="CK490" s="138">
        <f t="shared" si="48"/>
        <v>79.320226050000002</v>
      </c>
      <c r="CL490" s="137">
        <v>2.7</v>
      </c>
      <c r="CM490" s="137">
        <v>23.2</v>
      </c>
      <c r="CN490" s="186" t="s">
        <v>1275</v>
      </c>
      <c r="CO490" s="137">
        <v>0.5</v>
      </c>
      <c r="CP490" s="137">
        <v>1.24</v>
      </c>
      <c r="CQ490" s="137">
        <v>15.4</v>
      </c>
      <c r="CR490" s="137">
        <v>39.1</v>
      </c>
      <c r="CS490" s="137">
        <v>20.9</v>
      </c>
      <c r="CT490" s="137">
        <v>24.6</v>
      </c>
      <c r="CU490" s="137">
        <v>45.5</v>
      </c>
      <c r="CV490" s="137">
        <v>1.99</v>
      </c>
      <c r="CW490" s="137"/>
      <c r="CX490" s="186" t="s">
        <v>1275</v>
      </c>
      <c r="CY490" s="133">
        <v>11135</v>
      </c>
      <c r="CZ490" s="137">
        <v>1.45</v>
      </c>
      <c r="DA490" s="137">
        <v>45.6</v>
      </c>
      <c r="DB490" s="186" t="s">
        <v>1275</v>
      </c>
      <c r="DC490" s="139">
        <v>1.4999999999999999E-2</v>
      </c>
      <c r="DD490" s="138">
        <v>59651</v>
      </c>
      <c r="DE490" s="137">
        <v>6.94</v>
      </c>
      <c r="DF490" s="137">
        <v>31.4</v>
      </c>
      <c r="DG490" s="137">
        <v>3.72</v>
      </c>
      <c r="DH490" s="137">
        <v>2.6900000000000004</v>
      </c>
      <c r="DI490" s="137">
        <v>22.7</v>
      </c>
      <c r="DJ490" s="186" t="s">
        <v>1275</v>
      </c>
      <c r="DK490" s="137">
        <v>3.2</v>
      </c>
      <c r="DL490" s="137">
        <v>40.5</v>
      </c>
      <c r="DM490" s="137">
        <v>55.7</v>
      </c>
      <c r="DN490" s="137">
        <v>0.64</v>
      </c>
      <c r="DO490" s="137">
        <v>5.69</v>
      </c>
      <c r="DP490" s="137">
        <v>96.6</v>
      </c>
      <c r="DQ490" s="138">
        <v>1981</v>
      </c>
      <c r="DR490" s="133"/>
      <c r="DS490" s="186" t="s">
        <v>1275</v>
      </c>
      <c r="DT490" s="138">
        <f>DU490/1.2</f>
        <v>16806.666666666668</v>
      </c>
      <c r="DU490" s="138">
        <v>20168</v>
      </c>
      <c r="DV490" s="138">
        <v>1437.6923076923076</v>
      </c>
      <c r="DW490" s="138">
        <v>831</v>
      </c>
      <c r="DX490" s="186" t="s">
        <v>1275</v>
      </c>
      <c r="DY490" s="138">
        <f t="shared" si="50"/>
        <v>650.5197237000001</v>
      </c>
      <c r="DZ490" s="138">
        <f t="shared" si="51"/>
        <v>241.82557630000002</v>
      </c>
      <c r="EA490" s="137"/>
      <c r="EB490" s="137"/>
      <c r="EC490" s="137"/>
      <c r="ED490" s="137"/>
      <c r="EE490" s="137"/>
      <c r="EF490" s="186" t="s">
        <v>1275</v>
      </c>
      <c r="EG490" s="137" t="s">
        <v>1023</v>
      </c>
      <c r="EH490" s="137" t="s">
        <v>1023</v>
      </c>
      <c r="EI490" s="137" t="s">
        <v>1023</v>
      </c>
      <c r="EJ490" s="137" t="s">
        <v>1023</v>
      </c>
      <c r="EK490" s="137" t="s">
        <v>1023</v>
      </c>
      <c r="EL490" s="137" t="s">
        <v>1023</v>
      </c>
      <c r="EM490" s="137" t="s">
        <v>1023</v>
      </c>
      <c r="EN490" s="137" t="s">
        <v>1023</v>
      </c>
      <c r="EO490" s="137" t="s">
        <v>1023</v>
      </c>
      <c r="EP490" s="137" t="s">
        <v>1023</v>
      </c>
      <c r="EQ490" s="137" t="s">
        <v>1023</v>
      </c>
      <c r="ER490" s="137" t="s">
        <v>1023</v>
      </c>
      <c r="ES490" s="137" t="s">
        <v>1023</v>
      </c>
      <c r="ET490" s="137" t="s">
        <v>1023</v>
      </c>
      <c r="EU490" s="137" t="s">
        <v>1023</v>
      </c>
      <c r="EV490" s="137" t="s">
        <v>1023</v>
      </c>
      <c r="EW490" s="137" t="s">
        <v>1023</v>
      </c>
      <c r="EX490" s="137" t="s">
        <v>1023</v>
      </c>
      <c r="EY490" s="137" t="s">
        <v>1023</v>
      </c>
      <c r="EZ490" s="137" t="s">
        <v>1023</v>
      </c>
      <c r="FA490" s="137" t="s">
        <v>1023</v>
      </c>
      <c r="FB490" s="186" t="s">
        <v>1275</v>
      </c>
      <c r="FC490" s="137"/>
      <c r="FD490" s="137"/>
      <c r="FE490" s="137"/>
      <c r="FF490" s="137"/>
      <c r="FG490" s="137"/>
      <c r="FH490" s="190"/>
      <c r="FI490" s="190"/>
      <c r="FJ490" s="372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  <c r="GJ490"/>
      <c r="GK490"/>
      <c r="GL490"/>
      <c r="GM490"/>
      <c r="GN490"/>
      <c r="GO490"/>
      <c r="GP490"/>
      <c r="GQ490"/>
      <c r="GR490"/>
      <c r="GS490"/>
      <c r="GT490"/>
      <c r="GU490"/>
      <c r="GV490"/>
      <c r="GW490"/>
      <c r="GX490"/>
      <c r="GY490"/>
      <c r="GZ490" s="371" t="s">
        <v>646</v>
      </c>
      <c r="HA490" s="369" t="s">
        <v>1760</v>
      </c>
      <c r="HB490" s="358">
        <v>0.17</v>
      </c>
      <c r="HC490" s="358">
        <v>0.33</v>
      </c>
      <c r="HD490" s="356">
        <v>186.92000000000002</v>
      </c>
      <c r="HE490" s="356">
        <v>3.94</v>
      </c>
      <c r="HF490" s="356">
        <v>5.57</v>
      </c>
      <c r="HG490" s="356">
        <v>1070.48</v>
      </c>
      <c r="HH490" s="358">
        <v>0.73</v>
      </c>
      <c r="HI490" s="356">
        <v>15.37</v>
      </c>
      <c r="HJ490" s="356">
        <v>8.27</v>
      </c>
      <c r="HK490" s="356">
        <v>1.76</v>
      </c>
      <c r="HL490" s="358">
        <v>1.01</v>
      </c>
      <c r="HM490" s="356">
        <v>4.47</v>
      </c>
      <c r="HN490" s="357">
        <v>32.93</v>
      </c>
      <c r="HO490" s="5"/>
      <c r="HP490" s="17"/>
      <c r="HQ490" s="23"/>
      <c r="HR490" s="23"/>
      <c r="HS490" s="23"/>
      <c r="HT490" s="17"/>
      <c r="HU490" s="17"/>
      <c r="HV490" s="24"/>
      <c r="HW490" s="24"/>
      <c r="HX490" s="24"/>
      <c r="HY490" s="24"/>
      <c r="HZ490" s="24"/>
      <c r="IA490" s="24"/>
      <c r="IB490" s="24"/>
      <c r="IC490" s="24"/>
      <c r="ID490" s="24"/>
      <c r="IE490" s="24"/>
      <c r="IF490" s="24"/>
      <c r="IG490" s="24"/>
      <c r="IH490" s="24"/>
      <c r="II490" s="24"/>
      <c r="IJ490" s="24"/>
      <c r="IK490" s="24"/>
      <c r="IL490" s="24"/>
      <c r="IM490" s="24"/>
      <c r="IN490" s="25"/>
      <c r="IO490" s="25"/>
      <c r="IP490" s="294"/>
      <c r="IQ490" s="24"/>
      <c r="IR490" s="24"/>
      <c r="IS490" s="170"/>
      <c r="IT490" s="170"/>
      <c r="IU490"/>
      <c r="IV490" s="274"/>
      <c r="IW490" s="170"/>
      <c r="IX490" s="170"/>
      <c r="IY490" s="281"/>
      <c r="IZ490" s="281"/>
      <c r="JA490" s="170"/>
      <c r="JB490" s="170"/>
      <c r="JC490" s="170"/>
      <c r="JD490"/>
      <c r="JE490" s="170"/>
      <c r="JF490" s="276"/>
      <c r="JG490"/>
      <c r="JH490" s="170"/>
      <c r="JI490"/>
      <c r="JJ490"/>
      <c r="JK490"/>
      <c r="JL490"/>
      <c r="JM490" s="279"/>
      <c r="JN490"/>
      <c r="JO490"/>
      <c r="JP490"/>
      <c r="JQ490"/>
      <c r="JR490" s="170"/>
      <c r="JS490" s="170"/>
      <c r="JT490" s="170"/>
      <c r="JU490" s="286"/>
      <c r="JV490" s="170"/>
      <c r="JW490" s="170"/>
      <c r="JX490"/>
      <c r="JY490" s="170"/>
      <c r="JZ490" s="170"/>
      <c r="KA490" s="170"/>
      <c r="KB490" s="170"/>
      <c r="KC490" s="170"/>
      <c r="KD490" s="274"/>
      <c r="KE490"/>
    </row>
    <row r="491" spans="1:291" s="4" customFormat="1" x14ac:dyDescent="0.25">
      <c r="A491" s="311"/>
      <c r="B491" s="15" t="s">
        <v>1541</v>
      </c>
      <c r="C491" s="17" t="s">
        <v>632</v>
      </c>
      <c r="D491" s="26" t="s">
        <v>636</v>
      </c>
      <c r="E491" s="88">
        <v>44600</v>
      </c>
      <c r="F491" s="27">
        <v>44903</v>
      </c>
      <c r="G491" s="94">
        <f>DATEDIF(E491, F491, "m")</f>
        <v>10</v>
      </c>
      <c r="H491" s="16">
        <v>1</v>
      </c>
      <c r="I491" s="377">
        <v>0</v>
      </c>
      <c r="J491" s="20">
        <v>44903</v>
      </c>
      <c r="K491" s="100">
        <f t="shared" si="42"/>
        <v>10</v>
      </c>
      <c r="L491" s="121">
        <v>10</v>
      </c>
      <c r="M491" s="4" t="s">
        <v>647</v>
      </c>
      <c r="N491" s="19">
        <v>69.5</v>
      </c>
      <c r="O491" s="22">
        <v>2</v>
      </c>
      <c r="P491" s="16">
        <v>1</v>
      </c>
      <c r="Q491" s="121"/>
      <c r="R491" s="121"/>
      <c r="S491" s="11"/>
      <c r="T491" s="145">
        <v>18456</v>
      </c>
      <c r="U491" s="130"/>
      <c r="V491" s="130" t="s">
        <v>634</v>
      </c>
      <c r="W491" s="130" t="s">
        <v>1068</v>
      </c>
      <c r="X491" s="129">
        <v>5805082008</v>
      </c>
      <c r="Y491" s="129">
        <f ca="1">ROUNDDOWN(YEARFRAC(DATE(IF(VALUE(LEFT(X491,2))&lt;VALUE(RIGHT(YEAR(TODAY()),2)),"20","19")&amp;LEFT(X491,2),IF(VALUE(MID(X491,3,1))&gt;4,MID(X491,3,2)-50,MID(X491,3,2)),MID(X491,5,2)),Z491,1),0)</f>
        <v>64</v>
      </c>
      <c r="Z491" s="132">
        <v>44903</v>
      </c>
      <c r="AA491" s="129">
        <v>9</v>
      </c>
      <c r="AB491" s="133">
        <f>DATEDIF(_xlfn.MINIFS(Z:Z,X:X,X491), Z491,  "m")</f>
        <v>6</v>
      </c>
      <c r="AC491" s="134" t="s">
        <v>53</v>
      </c>
      <c r="AD491" s="135" t="s">
        <v>1022</v>
      </c>
      <c r="AE491" s="136" t="s">
        <v>648</v>
      </c>
      <c r="AF491" s="185">
        <v>31.4</v>
      </c>
      <c r="AG491" s="185">
        <v>6.2</v>
      </c>
      <c r="AH491" s="185">
        <v>60.3</v>
      </c>
      <c r="AI491" s="185">
        <v>1.3</v>
      </c>
      <c r="AJ491" s="185">
        <v>0.8</v>
      </c>
      <c r="AK491" s="185">
        <v>3.88</v>
      </c>
      <c r="AL491" s="133">
        <v>23.3</v>
      </c>
      <c r="AM491" s="137">
        <v>33.299999999999997</v>
      </c>
      <c r="AN491" s="137">
        <v>39.200000000000003</v>
      </c>
      <c r="AO491" s="137">
        <v>60.8</v>
      </c>
      <c r="AP491" s="137">
        <f t="shared" si="44"/>
        <v>0.64473684210526327</v>
      </c>
      <c r="AQ491" s="137">
        <v>6.35</v>
      </c>
      <c r="AR491" s="137">
        <v>9.85</v>
      </c>
      <c r="AS491" s="137">
        <v>0.91</v>
      </c>
      <c r="AT491" s="137">
        <v>43.5</v>
      </c>
      <c r="AU491" s="137">
        <v>32.700000000000003</v>
      </c>
      <c r="AV491" s="137">
        <v>3.82</v>
      </c>
      <c r="AW491" s="137">
        <v>30.9</v>
      </c>
      <c r="AX491" s="137">
        <v>40.200000000000003</v>
      </c>
      <c r="AY491" s="137">
        <v>28.6</v>
      </c>
      <c r="AZ491" s="137">
        <v>0.34</v>
      </c>
      <c r="BA491" s="137">
        <v>15.3</v>
      </c>
      <c r="BB491" s="137">
        <v>23.3</v>
      </c>
      <c r="BC491" s="137">
        <v>35.1</v>
      </c>
      <c r="BD491" s="137">
        <v>3.9E-2</v>
      </c>
      <c r="BE491" s="137">
        <v>2.69</v>
      </c>
      <c r="BF491" s="137">
        <f>DL491+DN491</f>
        <v>28.7</v>
      </c>
      <c r="BG491" s="137">
        <v>27.5</v>
      </c>
      <c r="BH491" s="138">
        <v>4492.8</v>
      </c>
      <c r="BI491" s="137">
        <v>62.4</v>
      </c>
      <c r="BJ491" s="137">
        <v>10.5</v>
      </c>
      <c r="BK491" s="137">
        <v>34.1</v>
      </c>
      <c r="BL491" s="137">
        <v>66.599999999999994</v>
      </c>
      <c r="BM491" s="139">
        <v>7.6999999999999999E-2</v>
      </c>
      <c r="BN491" s="137">
        <v>4.0999999999999996</v>
      </c>
      <c r="BO491" s="137">
        <v>74.2</v>
      </c>
      <c r="BP491" s="137">
        <v>14.8</v>
      </c>
      <c r="BQ491" s="137">
        <v>11</v>
      </c>
      <c r="BR491" s="138">
        <v>7181</v>
      </c>
      <c r="BS491" s="138">
        <f>CY491/3</f>
        <v>2900.3333333333335</v>
      </c>
      <c r="BT491" s="137">
        <v>38.1</v>
      </c>
      <c r="BU491" s="137">
        <v>13.1</v>
      </c>
      <c r="BV491" s="137">
        <f t="shared" si="52"/>
        <v>71</v>
      </c>
      <c r="BW491" s="138">
        <v>1934.0707964601772</v>
      </c>
      <c r="BX491" s="137">
        <v>61.9</v>
      </c>
      <c r="BY491" s="137">
        <v>88.5</v>
      </c>
      <c r="BZ491" s="138">
        <v>2677</v>
      </c>
      <c r="CA491" s="138">
        <v>8636</v>
      </c>
      <c r="CB491" s="137">
        <v>1.29</v>
      </c>
      <c r="CC491" s="137">
        <v>0.31</v>
      </c>
      <c r="CD491" s="186" t="s">
        <v>1275</v>
      </c>
      <c r="CE491" s="186">
        <f t="shared" si="46"/>
        <v>100.00000000000001</v>
      </c>
      <c r="CF491" s="186" t="s">
        <v>1275</v>
      </c>
      <c r="CG491" s="186">
        <f t="shared" si="47"/>
        <v>99.733776824034322</v>
      </c>
      <c r="CH491" s="137">
        <v>0.93</v>
      </c>
      <c r="CI491" s="137">
        <f>CH491*100/AM491</f>
        <v>2.7927927927927931</v>
      </c>
      <c r="CJ491" s="137">
        <v>48.9</v>
      </c>
      <c r="CK491" s="138">
        <f t="shared" si="48"/>
        <v>275.85514943999993</v>
      </c>
      <c r="CL491" s="137">
        <v>4.83</v>
      </c>
      <c r="CM491" s="137">
        <v>29.5</v>
      </c>
      <c r="CN491" s="186" t="s">
        <v>1275</v>
      </c>
      <c r="CO491" s="137">
        <v>0.24</v>
      </c>
      <c r="CP491" s="137">
        <v>1.68</v>
      </c>
      <c r="CQ491" s="137">
        <v>18</v>
      </c>
      <c r="CR491" s="137">
        <v>37.200000000000003</v>
      </c>
      <c r="CS491" s="137">
        <v>17.8</v>
      </c>
      <c r="CT491" s="137">
        <v>27</v>
      </c>
      <c r="CU491" s="137">
        <v>61</v>
      </c>
      <c r="CV491" s="137">
        <v>2.4700000000000002</v>
      </c>
      <c r="CW491" s="137"/>
      <c r="CX491" s="186" t="s">
        <v>1275</v>
      </c>
      <c r="CY491" s="133">
        <v>8701</v>
      </c>
      <c r="CZ491" s="137">
        <v>1.52</v>
      </c>
      <c r="DA491" s="137">
        <v>23</v>
      </c>
      <c r="DB491" s="186" t="s">
        <v>1275</v>
      </c>
      <c r="DC491" s="139">
        <v>3.0999999999999999E-3</v>
      </c>
      <c r="DD491" s="138">
        <v>36752</v>
      </c>
      <c r="DE491" s="137">
        <v>11.1</v>
      </c>
      <c r="DF491" s="137">
        <v>17.5</v>
      </c>
      <c r="DG491" s="137">
        <v>2.13</v>
      </c>
      <c r="DH491" s="137">
        <f>DG491-CC491</f>
        <v>1.8199999999999998</v>
      </c>
      <c r="DI491" s="137">
        <v>42</v>
      </c>
      <c r="DJ491" s="186" t="s">
        <v>1275</v>
      </c>
      <c r="DK491" s="137">
        <v>3.09</v>
      </c>
      <c r="DL491" s="137">
        <v>28.7</v>
      </c>
      <c r="DM491" s="137">
        <v>68.3</v>
      </c>
      <c r="DN491" s="137">
        <v>0</v>
      </c>
      <c r="DO491" s="137">
        <v>4.92</v>
      </c>
      <c r="DP491" s="137">
        <v>98.6</v>
      </c>
      <c r="DQ491" s="138">
        <v>1038</v>
      </c>
      <c r="DR491" s="133"/>
      <c r="DS491" s="186" t="s">
        <v>1275</v>
      </c>
      <c r="DT491" s="138">
        <f>DU491/1.2</f>
        <v>16253.333333333334</v>
      </c>
      <c r="DU491" s="138">
        <v>19504</v>
      </c>
      <c r="DV491" s="138">
        <v>1086.1538461538462</v>
      </c>
      <c r="DW491" s="138">
        <v>763</v>
      </c>
      <c r="DX491" s="186" t="s">
        <v>1275</v>
      </c>
      <c r="DY491" s="138">
        <f t="shared" si="50"/>
        <v>118.00976544000001</v>
      </c>
      <c r="DZ491" s="138">
        <f t="shared" si="51"/>
        <v>183.03555455999995</v>
      </c>
      <c r="EA491" s="137"/>
      <c r="EB491" s="137"/>
      <c r="EC491" s="137"/>
      <c r="ED491" s="137"/>
      <c r="EE491" s="137"/>
      <c r="EF491" s="186" t="s">
        <v>1275</v>
      </c>
      <c r="EG491" s="137" t="s">
        <v>1023</v>
      </c>
      <c r="EH491" s="137" t="s">
        <v>1023</v>
      </c>
      <c r="EI491" s="137" t="s">
        <v>1023</v>
      </c>
      <c r="EJ491" s="137" t="s">
        <v>1023</v>
      </c>
      <c r="EK491" s="137" t="s">
        <v>1023</v>
      </c>
      <c r="EL491" s="137" t="s">
        <v>1023</v>
      </c>
      <c r="EM491" s="137" t="s">
        <v>1023</v>
      </c>
      <c r="EN491" s="137" t="s">
        <v>1023</v>
      </c>
      <c r="EO491" s="137" t="s">
        <v>1023</v>
      </c>
      <c r="EP491" s="137" t="s">
        <v>1023</v>
      </c>
      <c r="EQ491" s="137" t="s">
        <v>1023</v>
      </c>
      <c r="ER491" s="137" t="s">
        <v>1023</v>
      </c>
      <c r="ES491" s="137" t="s">
        <v>1023</v>
      </c>
      <c r="ET491" s="137" t="s">
        <v>1023</v>
      </c>
      <c r="EU491" s="137" t="s">
        <v>1023</v>
      </c>
      <c r="EV491" s="137" t="s">
        <v>1023</v>
      </c>
      <c r="EW491" s="137" t="s">
        <v>1023</v>
      </c>
      <c r="EX491" s="137" t="s">
        <v>1023</v>
      </c>
      <c r="EY491" s="137" t="s">
        <v>1023</v>
      </c>
      <c r="EZ491" s="137" t="s">
        <v>1023</v>
      </c>
      <c r="FA491" s="137" t="s">
        <v>1023</v>
      </c>
      <c r="FB491" s="186" t="s">
        <v>1275</v>
      </c>
      <c r="FC491" s="137"/>
      <c r="FD491" s="137"/>
      <c r="FE491" s="137"/>
      <c r="FF491" s="137"/>
      <c r="FG491" s="137"/>
      <c r="FH491" s="190"/>
      <c r="FI491" s="190"/>
      <c r="FJ491" s="372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  <c r="GE491"/>
      <c r="GF491"/>
      <c r="GG491"/>
      <c r="GH491"/>
      <c r="GI491"/>
      <c r="GJ491"/>
      <c r="GK491"/>
      <c r="GL491"/>
      <c r="GM491"/>
      <c r="GN491"/>
      <c r="GO491"/>
      <c r="GP491"/>
      <c r="GQ491"/>
      <c r="GR491"/>
      <c r="GS491"/>
      <c r="GT491"/>
      <c r="GU491"/>
      <c r="GV491"/>
      <c r="GW491"/>
      <c r="GX491"/>
      <c r="GY491"/>
      <c r="GZ491" s="5"/>
      <c r="HO491" s="5" t="s">
        <v>634</v>
      </c>
      <c r="HP491" s="121">
        <v>64</v>
      </c>
      <c r="HQ491" s="27">
        <v>44600</v>
      </c>
      <c r="HR491" s="27"/>
      <c r="HS491" s="27">
        <v>44903</v>
      </c>
      <c r="HT491" s="121">
        <v>6</v>
      </c>
      <c r="HU491" s="121">
        <v>1</v>
      </c>
      <c r="HV491" s="28">
        <v>0</v>
      </c>
      <c r="HW491" s="28">
        <v>0</v>
      </c>
      <c r="HX491" s="28">
        <v>0</v>
      </c>
      <c r="HY491" s="28">
        <v>1</v>
      </c>
      <c r="HZ491" s="28">
        <v>0</v>
      </c>
      <c r="IA491" s="28">
        <v>0</v>
      </c>
      <c r="IB491" s="28"/>
      <c r="IC491" s="28">
        <v>0</v>
      </c>
      <c r="ID491" s="28">
        <v>1</v>
      </c>
      <c r="IE491" s="25" t="s">
        <v>69</v>
      </c>
      <c r="IF491" s="28">
        <v>0</v>
      </c>
      <c r="IG491" s="29"/>
      <c r="IH491" s="25"/>
      <c r="II491" s="28">
        <v>1</v>
      </c>
      <c r="IJ491" s="25" t="s">
        <v>79</v>
      </c>
      <c r="IK491" s="25" t="s">
        <v>80</v>
      </c>
      <c r="IL491" s="25"/>
      <c r="IM491" s="25">
        <v>0</v>
      </c>
      <c r="IN491" s="28">
        <v>1</v>
      </c>
      <c r="IO491" s="25"/>
      <c r="IP491" s="294"/>
      <c r="IQ491" s="24"/>
      <c r="IR491" s="24"/>
      <c r="IS491" s="170"/>
      <c r="IT491" s="170"/>
      <c r="IU491"/>
      <c r="IV491" s="274"/>
      <c r="IW491" s="170"/>
      <c r="IX491" s="170"/>
      <c r="IY491" s="281"/>
      <c r="IZ491" s="281"/>
      <c r="JA491" s="170"/>
      <c r="JB491" s="170"/>
      <c r="JC491" s="170"/>
      <c r="JD491"/>
      <c r="JE491" s="170"/>
      <c r="JF491" s="276"/>
      <c r="JG491"/>
      <c r="JH491" s="170"/>
      <c r="JI491"/>
      <c r="JJ491"/>
      <c r="JK491"/>
      <c r="JL491"/>
      <c r="JM491" s="279"/>
      <c r="JN491"/>
      <c r="JO491"/>
      <c r="JP491"/>
      <c r="JQ491"/>
      <c r="JR491" s="170"/>
      <c r="JS491" s="170"/>
      <c r="JT491" s="170"/>
      <c r="JU491" s="286"/>
      <c r="JV491" s="170"/>
      <c r="JW491" s="170"/>
      <c r="JX491"/>
      <c r="JY491" s="170"/>
      <c r="JZ491" s="170"/>
      <c r="KA491" s="170"/>
      <c r="KB491" s="170"/>
      <c r="KC491" s="170"/>
      <c r="KD491" s="274"/>
      <c r="KE491"/>
    </row>
    <row r="492" spans="1:291" s="4" customFormat="1" x14ac:dyDescent="0.25">
      <c r="A492" s="311"/>
      <c r="B492" s="15" t="s">
        <v>1541</v>
      </c>
      <c r="C492" s="17" t="s">
        <v>632</v>
      </c>
      <c r="D492" s="26" t="s">
        <v>636</v>
      </c>
      <c r="E492" s="88">
        <v>44600</v>
      </c>
      <c r="F492" s="27"/>
      <c r="G492" s="94"/>
      <c r="H492" s="16"/>
      <c r="I492" s="377">
        <v>0</v>
      </c>
      <c r="J492" s="20">
        <v>44903</v>
      </c>
      <c r="K492" s="100">
        <f t="shared" si="42"/>
        <v>10</v>
      </c>
      <c r="L492" s="121">
        <v>11</v>
      </c>
      <c r="M492" s="4" t="s">
        <v>649</v>
      </c>
      <c r="N492" s="19"/>
      <c r="O492" s="22"/>
      <c r="P492" s="16"/>
      <c r="Q492" s="121"/>
      <c r="R492" s="121"/>
      <c r="S492" s="121">
        <v>1</v>
      </c>
      <c r="T492" s="145"/>
      <c r="U492" s="130"/>
      <c r="V492" s="130"/>
      <c r="W492" s="130"/>
      <c r="X492" s="129"/>
      <c r="Y492" s="129"/>
      <c r="Z492" s="132"/>
      <c r="AA492" s="129"/>
      <c r="AB492" s="133"/>
      <c r="AC492" s="134"/>
      <c r="AD492" s="135"/>
      <c r="AE492" s="136"/>
      <c r="AF492" s="220"/>
      <c r="AG492" s="220"/>
      <c r="AH492" s="220"/>
      <c r="AI492" s="220"/>
      <c r="AJ492" s="220"/>
      <c r="AK492" s="220"/>
      <c r="AL492" s="133"/>
      <c r="AM492" s="137"/>
      <c r="AN492" s="137"/>
      <c r="AO492" s="137"/>
      <c r="AP492" s="137"/>
      <c r="AQ492" s="137"/>
      <c r="AR492" s="137"/>
      <c r="AS492" s="137"/>
      <c r="AT492" s="137"/>
      <c r="AU492" s="137"/>
      <c r="AV492" s="137"/>
      <c r="AW492" s="137"/>
      <c r="AX492" s="137"/>
      <c r="AY492" s="137"/>
      <c r="AZ492" s="137"/>
      <c r="BA492" s="137"/>
      <c r="BB492" s="137"/>
      <c r="BC492" s="137"/>
      <c r="BD492" s="137"/>
      <c r="BE492" s="137"/>
      <c r="BF492" s="137"/>
      <c r="BG492" s="137"/>
      <c r="BH492" s="138"/>
      <c r="BI492" s="137"/>
      <c r="BJ492" s="137"/>
      <c r="BK492" s="137"/>
      <c r="BL492" s="137"/>
      <c r="BM492" s="139"/>
      <c r="BN492" s="137"/>
      <c r="BO492" s="137"/>
      <c r="BP492" s="137"/>
      <c r="BQ492" s="137"/>
      <c r="BR492" s="138"/>
      <c r="BS492" s="138"/>
      <c r="BT492" s="137"/>
      <c r="BU492" s="137"/>
      <c r="BV492" s="137"/>
      <c r="BW492" s="138"/>
      <c r="BX492" s="137"/>
      <c r="BY492" s="137"/>
      <c r="BZ492" s="138"/>
      <c r="CA492" s="138"/>
      <c r="CB492" s="137"/>
      <c r="CC492" s="137"/>
      <c r="CD492" s="186"/>
      <c r="CE492" s="186"/>
      <c r="CF492" s="186"/>
      <c r="CG492" s="186"/>
      <c r="CH492" s="137"/>
      <c r="CI492" s="137"/>
      <c r="CJ492" s="137"/>
      <c r="CK492" s="138"/>
      <c r="CL492" s="137"/>
      <c r="CM492" s="137"/>
      <c r="CN492" s="186"/>
      <c r="CO492" s="137"/>
      <c r="CP492" s="137"/>
      <c r="CQ492" s="137"/>
      <c r="CR492" s="137"/>
      <c r="CS492" s="137"/>
      <c r="CT492" s="137"/>
      <c r="CU492" s="137"/>
      <c r="CV492" s="137"/>
      <c r="CW492" s="137"/>
      <c r="CX492" s="186"/>
      <c r="CY492" s="133"/>
      <c r="CZ492" s="137"/>
      <c r="DA492" s="137"/>
      <c r="DB492" s="186"/>
      <c r="DC492" s="139"/>
      <c r="DD492" s="138"/>
      <c r="DE492" s="137"/>
      <c r="DF492" s="137"/>
      <c r="DG492" s="137"/>
      <c r="DH492" s="137"/>
      <c r="DI492" s="137"/>
      <c r="DJ492" s="186"/>
      <c r="DK492" s="137"/>
      <c r="DL492" s="137"/>
      <c r="DM492" s="137"/>
      <c r="DN492" s="137"/>
      <c r="DO492" s="137"/>
      <c r="DP492" s="137"/>
      <c r="DQ492" s="138"/>
      <c r="DR492" s="133"/>
      <c r="DS492" s="186"/>
      <c r="DT492" s="138"/>
      <c r="DU492" s="138"/>
      <c r="DV492" s="138"/>
      <c r="DW492" s="138"/>
      <c r="DX492" s="186"/>
      <c r="DY492" s="138"/>
      <c r="DZ492" s="138"/>
      <c r="EA492" s="137"/>
      <c r="EB492" s="137"/>
      <c r="EC492" s="137"/>
      <c r="ED492" s="137"/>
      <c r="EE492" s="137"/>
      <c r="EF492" s="186"/>
      <c r="EG492" s="137"/>
      <c r="EH492" s="137"/>
      <c r="EI492" s="137"/>
      <c r="EJ492" s="137"/>
      <c r="EK492" s="137"/>
      <c r="EL492" s="137"/>
      <c r="EM492" s="137"/>
      <c r="EN492" s="137"/>
      <c r="EO492" s="137"/>
      <c r="EP492" s="137"/>
      <c r="EQ492" s="137"/>
      <c r="ER492" s="137"/>
      <c r="ES492" s="137"/>
      <c r="ET492" s="137"/>
      <c r="EU492" s="137"/>
      <c r="EV492" s="137"/>
      <c r="EW492" s="137"/>
      <c r="EX492" s="137"/>
      <c r="EY492" s="137"/>
      <c r="EZ492" s="137"/>
      <c r="FA492" s="137"/>
      <c r="FB492" s="186"/>
      <c r="FC492" s="137"/>
      <c r="FD492" s="137"/>
      <c r="FE492" s="137"/>
      <c r="FF492" s="137"/>
      <c r="FG492" s="137"/>
      <c r="FH492" s="190"/>
      <c r="FI492" s="190"/>
      <c r="FJ492" s="37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  <c r="GE492"/>
      <c r="GF492"/>
      <c r="GG492"/>
      <c r="GH492"/>
      <c r="GI492"/>
      <c r="GJ492"/>
      <c r="GK492"/>
      <c r="GL492"/>
      <c r="GM492"/>
      <c r="GN492"/>
      <c r="GO492"/>
      <c r="GP492"/>
      <c r="GQ492"/>
      <c r="GR492"/>
      <c r="GS492"/>
      <c r="GT492"/>
      <c r="GU492"/>
      <c r="GV492"/>
      <c r="GW492"/>
      <c r="GX492"/>
      <c r="GY492"/>
      <c r="GZ492" s="5"/>
      <c r="HO492" s="5"/>
      <c r="HP492" s="121"/>
      <c r="HQ492" s="27"/>
      <c r="HR492" s="27"/>
      <c r="HS492" s="27"/>
      <c r="HT492" s="121"/>
      <c r="HU492" s="121"/>
      <c r="HV492" s="28"/>
      <c r="HW492" s="28"/>
      <c r="HX492" s="28"/>
      <c r="HY492" s="28"/>
      <c r="HZ492" s="28"/>
      <c r="IA492" s="28"/>
      <c r="IB492" s="28"/>
      <c r="IC492" s="28"/>
      <c r="ID492" s="28"/>
      <c r="IE492" s="25"/>
      <c r="IF492" s="28"/>
      <c r="IG492" s="29"/>
      <c r="IH492" s="25"/>
      <c r="II492" s="28"/>
      <c r="IJ492" s="25"/>
      <c r="IK492" s="25"/>
      <c r="IL492" s="25"/>
      <c r="IM492" s="25"/>
      <c r="IN492" s="28"/>
      <c r="IO492" s="25"/>
      <c r="IP492" s="294"/>
      <c r="IQ492" s="24"/>
      <c r="IR492" s="24"/>
      <c r="IS492" s="170"/>
      <c r="IT492" s="170"/>
      <c r="IU492"/>
      <c r="IV492" s="274"/>
      <c r="IW492" s="170"/>
      <c r="IX492" s="170"/>
      <c r="IY492" s="281"/>
      <c r="IZ492" s="281"/>
      <c r="JA492" s="170"/>
      <c r="JB492" s="170"/>
      <c r="JC492" s="170"/>
      <c r="JD492"/>
      <c r="JE492" s="170"/>
      <c r="JF492" s="276"/>
      <c r="JG492"/>
      <c r="JH492" s="170"/>
      <c r="JI492"/>
      <c r="JJ492"/>
      <c r="JK492"/>
      <c r="JL492"/>
      <c r="JM492" s="279"/>
      <c r="JN492"/>
      <c r="JO492"/>
      <c r="JP492"/>
      <c r="JQ492"/>
      <c r="JR492" s="170"/>
      <c r="JS492" s="170"/>
      <c r="JT492" s="170"/>
      <c r="JU492" s="286"/>
      <c r="JV492" s="170"/>
      <c r="JW492" s="170"/>
      <c r="JX492"/>
      <c r="JY492" s="170"/>
      <c r="JZ492" s="170"/>
      <c r="KA492" s="170"/>
      <c r="KB492" s="170"/>
      <c r="KC492" s="170"/>
      <c r="KD492" s="274"/>
      <c r="KE492"/>
    </row>
    <row r="493" spans="1:291" s="4" customFormat="1" x14ac:dyDescent="0.25">
      <c r="A493" s="311"/>
      <c r="B493" s="15"/>
      <c r="C493" s="17"/>
      <c r="D493" s="26"/>
      <c r="E493" s="90"/>
      <c r="F493" s="27"/>
      <c r="G493" s="94"/>
      <c r="H493" s="16"/>
      <c r="I493" s="377"/>
      <c r="J493" s="20"/>
      <c r="K493" s="100"/>
      <c r="L493" s="121"/>
      <c r="N493" s="19"/>
      <c r="O493" s="22"/>
      <c r="P493" s="16"/>
      <c r="Q493" s="121"/>
      <c r="R493" s="121"/>
      <c r="S493" s="121"/>
      <c r="T493" s="145"/>
      <c r="U493" s="130"/>
      <c r="V493" s="130"/>
      <c r="W493" s="130"/>
      <c r="X493" s="129"/>
      <c r="Y493" s="129"/>
      <c r="Z493" s="132"/>
      <c r="AA493" s="129"/>
      <c r="AB493" s="133"/>
      <c r="AC493" s="134"/>
      <c r="AD493" s="135"/>
      <c r="AE493" s="136"/>
      <c r="AF493" s="220"/>
      <c r="AG493" s="220"/>
      <c r="AH493" s="220"/>
      <c r="AI493" s="220"/>
      <c r="AJ493" s="220"/>
      <c r="AK493" s="220"/>
      <c r="AL493" s="133"/>
      <c r="AM493" s="137"/>
      <c r="AN493" s="137"/>
      <c r="AO493" s="137"/>
      <c r="AP493" s="137"/>
      <c r="AQ493" s="137"/>
      <c r="AR493" s="137"/>
      <c r="AS493" s="137"/>
      <c r="AT493" s="137"/>
      <c r="AU493" s="137"/>
      <c r="AV493" s="137"/>
      <c r="AW493" s="137"/>
      <c r="AX493" s="137"/>
      <c r="AY493" s="137"/>
      <c r="AZ493" s="137"/>
      <c r="BA493" s="137"/>
      <c r="BB493" s="137"/>
      <c r="BC493" s="137"/>
      <c r="BD493" s="137"/>
      <c r="BE493" s="137"/>
      <c r="BF493" s="137"/>
      <c r="BG493" s="137"/>
      <c r="BH493" s="138"/>
      <c r="BI493" s="137"/>
      <c r="BJ493" s="137"/>
      <c r="BK493" s="137"/>
      <c r="BL493" s="137"/>
      <c r="BM493" s="139"/>
      <c r="BN493" s="137"/>
      <c r="BO493" s="137"/>
      <c r="BP493" s="137"/>
      <c r="BQ493" s="137"/>
      <c r="BR493" s="138"/>
      <c r="BS493" s="138"/>
      <c r="BT493" s="137"/>
      <c r="BU493" s="137"/>
      <c r="BV493" s="137"/>
      <c r="BW493" s="138"/>
      <c r="BX493" s="137"/>
      <c r="BY493" s="137"/>
      <c r="BZ493" s="138"/>
      <c r="CA493" s="138"/>
      <c r="CB493" s="137"/>
      <c r="CC493" s="137"/>
      <c r="CD493" s="186"/>
      <c r="CE493" s="186"/>
      <c r="CF493" s="186"/>
      <c r="CG493" s="186"/>
      <c r="CH493" s="137"/>
      <c r="CI493" s="137"/>
      <c r="CJ493" s="137"/>
      <c r="CK493" s="138"/>
      <c r="CL493" s="137"/>
      <c r="CM493" s="137"/>
      <c r="CN493" s="186"/>
      <c r="CO493" s="137"/>
      <c r="CP493" s="137"/>
      <c r="CQ493" s="137"/>
      <c r="CR493" s="137"/>
      <c r="CS493" s="137"/>
      <c r="CT493" s="137"/>
      <c r="CU493" s="137"/>
      <c r="CV493" s="137"/>
      <c r="CW493" s="137"/>
      <c r="CX493" s="186"/>
      <c r="CY493" s="133"/>
      <c r="CZ493" s="137"/>
      <c r="DA493" s="137"/>
      <c r="DB493" s="186"/>
      <c r="DC493" s="139"/>
      <c r="DD493" s="138"/>
      <c r="DE493" s="137"/>
      <c r="DF493" s="137"/>
      <c r="DG493" s="137"/>
      <c r="DH493" s="137"/>
      <c r="DI493" s="137"/>
      <c r="DJ493" s="186"/>
      <c r="DK493" s="137"/>
      <c r="DL493" s="137"/>
      <c r="DM493" s="137"/>
      <c r="DN493" s="137"/>
      <c r="DO493" s="137"/>
      <c r="DP493" s="137"/>
      <c r="DQ493" s="138"/>
      <c r="DR493" s="133"/>
      <c r="DS493" s="186"/>
      <c r="DT493" s="138"/>
      <c r="DU493" s="138"/>
      <c r="DV493" s="138"/>
      <c r="DW493" s="138"/>
      <c r="DX493" s="186"/>
      <c r="DY493" s="138"/>
      <c r="DZ493" s="138"/>
      <c r="EA493" s="137"/>
      <c r="EB493" s="137"/>
      <c r="EC493" s="137"/>
      <c r="ED493" s="137"/>
      <c r="EE493" s="137"/>
      <c r="EF493" s="186"/>
      <c r="EG493" s="137"/>
      <c r="EH493" s="137"/>
      <c r="EI493" s="137"/>
      <c r="EJ493" s="137"/>
      <c r="EK493" s="137"/>
      <c r="EL493" s="137"/>
      <c r="EM493" s="137"/>
      <c r="EN493" s="137"/>
      <c r="EO493" s="137"/>
      <c r="EP493" s="137"/>
      <c r="EQ493" s="137"/>
      <c r="ER493" s="137"/>
      <c r="ES493" s="137"/>
      <c r="ET493" s="137"/>
      <c r="EU493" s="137"/>
      <c r="EV493" s="137"/>
      <c r="EW493" s="137"/>
      <c r="EX493" s="137"/>
      <c r="EY493" s="137"/>
      <c r="EZ493" s="137"/>
      <c r="FA493" s="137"/>
      <c r="FB493" s="186"/>
      <c r="FC493" s="137"/>
      <c r="FD493" s="137"/>
      <c r="FE493" s="137"/>
      <c r="FF493" s="137"/>
      <c r="FG493" s="137"/>
      <c r="FH493" s="190"/>
      <c r="FI493" s="190"/>
      <c r="FJ493" s="5"/>
      <c r="GZ493" s="5"/>
      <c r="HO493" s="5"/>
      <c r="HP493" s="121"/>
      <c r="HQ493" s="27"/>
      <c r="HR493" s="27"/>
      <c r="HS493" s="27"/>
      <c r="HT493" s="121"/>
      <c r="HU493" s="121"/>
      <c r="HV493" s="28"/>
      <c r="HW493" s="28"/>
      <c r="HX493" s="28"/>
      <c r="HY493" s="28"/>
      <c r="HZ493" s="28"/>
      <c r="IA493" s="28"/>
      <c r="IB493" s="28"/>
      <c r="IC493" s="28"/>
      <c r="ID493" s="28"/>
      <c r="IE493" s="25"/>
      <c r="IF493" s="28"/>
      <c r="IG493" s="29"/>
      <c r="IH493" s="25"/>
      <c r="II493" s="28"/>
      <c r="IJ493" s="25"/>
      <c r="IK493" s="25"/>
      <c r="IL493" s="25"/>
      <c r="IM493" s="25"/>
      <c r="IN493" s="28"/>
      <c r="IO493" s="25"/>
      <c r="IP493" s="294"/>
      <c r="IQ493" s="24"/>
      <c r="IR493" s="24"/>
      <c r="IS493" s="170"/>
      <c r="IT493" s="170"/>
      <c r="IU493"/>
      <c r="IV493" s="274"/>
      <c r="IW493" s="170"/>
      <c r="IX493" s="170"/>
      <c r="IY493" s="281"/>
      <c r="IZ493" s="281"/>
      <c r="JA493" s="170"/>
      <c r="JB493" s="170"/>
      <c r="JC493" s="170"/>
      <c r="JD493"/>
      <c r="JE493" s="170"/>
      <c r="JF493" s="276"/>
      <c r="JG493"/>
      <c r="JH493" s="170"/>
      <c r="JI493"/>
      <c r="JJ493"/>
      <c r="JK493"/>
      <c r="JL493"/>
      <c r="JM493" s="279"/>
      <c r="JN493"/>
      <c r="JO493"/>
      <c r="JP493"/>
      <c r="JQ493"/>
      <c r="JR493" s="170"/>
      <c r="JS493" s="170"/>
      <c r="JT493" s="170"/>
      <c r="JU493" s="286"/>
      <c r="JV493" s="170"/>
      <c r="JW493" s="170"/>
      <c r="JX493"/>
      <c r="JY493" s="170"/>
      <c r="JZ493" s="170"/>
      <c r="KA493" s="170"/>
      <c r="KB493" s="170"/>
      <c r="KC493" s="170"/>
      <c r="KD493" s="274"/>
      <c r="KE493"/>
    </row>
    <row r="494" spans="1:291" s="4" customFormat="1" ht="15" customHeight="1" x14ac:dyDescent="0.25">
      <c r="A494" s="311"/>
      <c r="B494" s="15" t="s">
        <v>1542</v>
      </c>
      <c r="C494" s="17" t="s">
        <v>650</v>
      </c>
      <c r="D494" s="26">
        <v>5658127783</v>
      </c>
      <c r="E494" s="89" t="s">
        <v>316</v>
      </c>
      <c r="F494" s="27"/>
      <c r="G494" s="94"/>
      <c r="H494" s="16"/>
      <c r="I494" s="377" t="s">
        <v>1023</v>
      </c>
      <c r="J494" s="20">
        <v>42340</v>
      </c>
      <c r="K494" s="100"/>
      <c r="L494" s="85">
        <v>1</v>
      </c>
      <c r="M494" s="4" t="s">
        <v>651</v>
      </c>
      <c r="N494" s="34">
        <v>207</v>
      </c>
      <c r="O494" s="22"/>
      <c r="P494" s="16"/>
      <c r="Q494" s="121"/>
      <c r="R494" s="11"/>
      <c r="S494" s="11"/>
      <c r="T494" s="145"/>
      <c r="U494" s="130"/>
      <c r="V494" s="130"/>
      <c r="W494" s="130"/>
      <c r="X494" s="129"/>
      <c r="Y494" s="129"/>
      <c r="Z494" s="132"/>
      <c r="AA494" s="129"/>
      <c r="AB494" s="133"/>
      <c r="AC494" s="134"/>
      <c r="AD494" s="135"/>
      <c r="AE494" s="136"/>
      <c r="AF494" s="220"/>
      <c r="AG494" s="220"/>
      <c r="AH494" s="220"/>
      <c r="AI494" s="220"/>
      <c r="AJ494" s="220"/>
      <c r="AK494" s="220"/>
      <c r="AL494" s="133"/>
      <c r="AM494" s="137"/>
      <c r="AN494" s="137"/>
      <c r="AO494" s="137"/>
      <c r="AP494" s="137"/>
      <c r="AQ494" s="137"/>
      <c r="AR494" s="137"/>
      <c r="AS494" s="137"/>
      <c r="AT494" s="137"/>
      <c r="AU494" s="137"/>
      <c r="AV494" s="137"/>
      <c r="AW494" s="137"/>
      <c r="AX494" s="137"/>
      <c r="AY494" s="137"/>
      <c r="AZ494" s="137"/>
      <c r="BA494" s="137"/>
      <c r="BB494" s="137"/>
      <c r="BC494" s="137"/>
      <c r="BD494" s="137"/>
      <c r="BE494" s="137"/>
      <c r="BF494" s="137"/>
      <c r="BG494" s="137"/>
      <c r="BH494" s="138"/>
      <c r="BI494" s="137"/>
      <c r="BJ494" s="137"/>
      <c r="BK494" s="137"/>
      <c r="BL494" s="137"/>
      <c r="BM494" s="139"/>
      <c r="BN494" s="137"/>
      <c r="BO494" s="137"/>
      <c r="BP494" s="137"/>
      <c r="BQ494" s="137"/>
      <c r="BR494" s="138"/>
      <c r="BS494" s="138"/>
      <c r="BT494" s="137"/>
      <c r="BU494" s="137"/>
      <c r="BV494" s="137"/>
      <c r="BW494" s="138"/>
      <c r="BX494" s="137"/>
      <c r="BY494" s="137"/>
      <c r="BZ494" s="138"/>
      <c r="CA494" s="138"/>
      <c r="CB494" s="137"/>
      <c r="CC494" s="137"/>
      <c r="CD494" s="186"/>
      <c r="CE494" s="186"/>
      <c r="CF494" s="186"/>
      <c r="CG494" s="186"/>
      <c r="CH494" s="137"/>
      <c r="CI494" s="137"/>
      <c r="CJ494" s="137"/>
      <c r="CK494" s="138"/>
      <c r="CL494" s="137"/>
      <c r="CM494" s="137"/>
      <c r="CN494" s="186"/>
      <c r="CO494" s="137"/>
      <c r="CP494" s="137"/>
      <c r="CQ494" s="137"/>
      <c r="CR494" s="137"/>
      <c r="CS494" s="137"/>
      <c r="CT494" s="137"/>
      <c r="CU494" s="137"/>
      <c r="CV494" s="137"/>
      <c r="CW494" s="137"/>
      <c r="CX494" s="186"/>
      <c r="CY494" s="133"/>
      <c r="CZ494" s="137"/>
      <c r="DA494" s="137"/>
      <c r="DB494" s="186"/>
      <c r="DC494" s="139"/>
      <c r="DD494" s="138"/>
      <c r="DE494" s="137"/>
      <c r="DF494" s="137"/>
      <c r="DG494" s="137"/>
      <c r="DH494" s="137"/>
      <c r="DI494" s="137"/>
      <c r="DJ494" s="186"/>
      <c r="DK494" s="137"/>
      <c r="DL494" s="137"/>
      <c r="DM494" s="137"/>
      <c r="DN494" s="137"/>
      <c r="DO494" s="137"/>
      <c r="DP494" s="137"/>
      <c r="DQ494" s="138"/>
      <c r="DR494" s="133"/>
      <c r="DS494" s="186"/>
      <c r="DT494" s="138"/>
      <c r="DU494" s="138"/>
      <c r="DV494" s="138"/>
      <c r="DW494" s="138"/>
      <c r="DX494" s="186"/>
      <c r="DY494" s="138"/>
      <c r="DZ494" s="138"/>
      <c r="EA494" s="137"/>
      <c r="EB494" s="137"/>
      <c r="EC494" s="137"/>
      <c r="ED494" s="137"/>
      <c r="EE494" s="137"/>
      <c r="EF494" s="186"/>
      <c r="EG494" s="137"/>
      <c r="EH494" s="137"/>
      <c r="EI494" s="137"/>
      <c r="EJ494" s="137"/>
      <c r="EK494" s="137"/>
      <c r="EL494" s="137"/>
      <c r="EM494" s="137"/>
      <c r="EN494" s="137"/>
      <c r="EO494" s="137"/>
      <c r="EP494" s="137"/>
      <c r="EQ494" s="137"/>
      <c r="ER494" s="137"/>
      <c r="ES494" s="137"/>
      <c r="ET494" s="137"/>
      <c r="EU494" s="137"/>
      <c r="EV494" s="137"/>
      <c r="EW494" s="137"/>
      <c r="EX494" s="137"/>
      <c r="EY494" s="137"/>
      <c r="EZ494" s="137"/>
      <c r="FA494" s="137"/>
      <c r="FB494" s="186"/>
      <c r="FC494" s="137"/>
      <c r="FD494" s="137"/>
      <c r="FE494" s="137"/>
      <c r="FF494" s="137"/>
      <c r="FG494" s="137"/>
      <c r="FH494" s="190"/>
      <c r="FI494" s="190"/>
      <c r="FJ494" s="5"/>
      <c r="GZ494" s="5"/>
      <c r="HO494" s="5"/>
      <c r="HP494" s="121"/>
      <c r="HQ494" s="27"/>
      <c r="HR494" s="27"/>
      <c r="HS494" s="27"/>
      <c r="HT494" s="121"/>
      <c r="HU494" s="121"/>
      <c r="HV494" s="28"/>
      <c r="HW494" s="28"/>
      <c r="HX494" s="28"/>
      <c r="HY494" s="28"/>
      <c r="HZ494" s="28"/>
      <c r="IA494" s="28"/>
      <c r="IB494" s="28"/>
      <c r="IC494" s="28"/>
      <c r="ID494" s="28"/>
      <c r="IE494" s="25"/>
      <c r="IF494" s="28"/>
      <c r="IG494" s="29"/>
      <c r="IH494" s="25"/>
      <c r="II494" s="28"/>
      <c r="IJ494" s="25"/>
      <c r="IK494" s="25"/>
      <c r="IL494" s="25"/>
      <c r="IM494" s="25"/>
      <c r="IN494" s="28"/>
      <c r="IO494" s="25"/>
      <c r="IP494" s="294" t="s">
        <v>1542</v>
      </c>
      <c r="IQ494" s="24" t="s">
        <v>652</v>
      </c>
      <c r="IR494" s="24" t="s">
        <v>1093</v>
      </c>
      <c r="IS494" s="170" t="s">
        <v>1433</v>
      </c>
      <c r="IT494" s="170"/>
      <c r="IU494" s="170">
        <v>1</v>
      </c>
      <c r="IV494" s="274">
        <v>43105</v>
      </c>
      <c r="IW494" s="170">
        <v>1956</v>
      </c>
      <c r="IX494" s="170">
        <v>2018</v>
      </c>
      <c r="IY494"/>
      <c r="IZ494"/>
      <c r="JA494" s="170">
        <f t="shared" ref="JA494" si="53">+IX494-IW494</f>
        <v>62</v>
      </c>
      <c r="JB494" s="170"/>
      <c r="JC494" s="170" t="s">
        <v>1407</v>
      </c>
      <c r="JD494" s="170"/>
      <c r="JE494" s="170">
        <v>1</v>
      </c>
      <c r="JF494" t="s">
        <v>323</v>
      </c>
      <c r="JG494" s="170"/>
      <c r="JH494" s="170"/>
      <c r="JI494" s="170">
        <v>1</v>
      </c>
      <c r="JJ494" s="170"/>
      <c r="JK494"/>
      <c r="JL494"/>
      <c r="JM494" s="279"/>
      <c r="JN494" t="s">
        <v>1409</v>
      </c>
      <c r="JO494" t="s">
        <v>1411</v>
      </c>
      <c r="JP494" t="s">
        <v>1412</v>
      </c>
      <c r="JQ494" t="s">
        <v>1415</v>
      </c>
      <c r="JR494" s="170">
        <v>0</v>
      </c>
      <c r="JS494" s="170">
        <v>0</v>
      </c>
      <c r="JT494" s="170">
        <v>0</v>
      </c>
      <c r="JU494" s="170">
        <v>1</v>
      </c>
      <c r="JV494" s="170">
        <v>0</v>
      </c>
      <c r="JW494" s="170">
        <v>0</v>
      </c>
      <c r="JX494"/>
      <c r="JY494" s="170">
        <v>1</v>
      </c>
      <c r="JZ494" s="170">
        <v>0</v>
      </c>
      <c r="KA494" s="170">
        <v>2</v>
      </c>
      <c r="KB494" s="170">
        <v>0</v>
      </c>
      <c r="KC494" s="170">
        <v>0</v>
      </c>
      <c r="KD494" s="170"/>
      <c r="KE494"/>
    </row>
    <row r="495" spans="1:291" s="4" customFormat="1" ht="15" customHeight="1" x14ac:dyDescent="0.25">
      <c r="A495" s="311"/>
      <c r="B495" s="15" t="s">
        <v>1542</v>
      </c>
      <c r="C495" s="17" t="s">
        <v>650</v>
      </c>
      <c r="D495" s="26">
        <v>5658127783</v>
      </c>
      <c r="E495" s="88">
        <v>43105</v>
      </c>
      <c r="F495" s="27">
        <v>43138</v>
      </c>
      <c r="G495" s="94">
        <f>DATEDIF(E495, F495, "m")</f>
        <v>1</v>
      </c>
      <c r="H495" s="16">
        <v>1</v>
      </c>
      <c r="I495" s="377"/>
      <c r="J495" s="20" t="s">
        <v>316</v>
      </c>
      <c r="K495" s="100"/>
      <c r="L495" s="121"/>
      <c r="N495" s="34"/>
      <c r="O495" s="22"/>
      <c r="P495" s="16"/>
      <c r="Q495" s="11"/>
      <c r="R495" s="11"/>
      <c r="S495" s="11"/>
      <c r="T495" s="145"/>
      <c r="U495" s="130"/>
      <c r="V495" s="130"/>
      <c r="W495" s="130"/>
      <c r="X495" s="129"/>
      <c r="Y495" s="129"/>
      <c r="Z495" s="132"/>
      <c r="AA495" s="129"/>
      <c r="AB495" s="133"/>
      <c r="AC495" s="134"/>
      <c r="AD495" s="135"/>
      <c r="AE495" s="136"/>
      <c r="AF495" s="220"/>
      <c r="AG495" s="220"/>
      <c r="AH495" s="220"/>
      <c r="AI495" s="220"/>
      <c r="AJ495" s="220"/>
      <c r="AK495" s="220"/>
      <c r="AL495" s="133"/>
      <c r="AM495" s="137"/>
      <c r="AN495" s="137"/>
      <c r="AO495" s="137"/>
      <c r="AP495" s="137"/>
      <c r="AQ495" s="137"/>
      <c r="AR495" s="137"/>
      <c r="AS495" s="137"/>
      <c r="AT495" s="137"/>
      <c r="AU495" s="137"/>
      <c r="AV495" s="137"/>
      <c r="AW495" s="137"/>
      <c r="AX495" s="137"/>
      <c r="AY495" s="137"/>
      <c r="AZ495" s="137"/>
      <c r="BA495" s="137"/>
      <c r="BB495" s="137"/>
      <c r="BC495" s="137"/>
      <c r="BD495" s="137"/>
      <c r="BE495" s="137"/>
      <c r="BF495" s="137"/>
      <c r="BG495" s="137"/>
      <c r="BH495" s="138"/>
      <c r="BI495" s="137"/>
      <c r="BJ495" s="137"/>
      <c r="BK495" s="137"/>
      <c r="BL495" s="137"/>
      <c r="BM495" s="139"/>
      <c r="BN495" s="137"/>
      <c r="BO495" s="137"/>
      <c r="BP495" s="137"/>
      <c r="BQ495" s="137"/>
      <c r="BR495" s="138"/>
      <c r="BS495" s="138"/>
      <c r="BT495" s="137"/>
      <c r="BU495" s="137"/>
      <c r="BV495" s="137"/>
      <c r="BW495" s="138"/>
      <c r="BX495" s="137"/>
      <c r="BY495" s="137"/>
      <c r="BZ495" s="138"/>
      <c r="CA495" s="138"/>
      <c r="CB495" s="137"/>
      <c r="CC495" s="137"/>
      <c r="CD495" s="186"/>
      <c r="CE495" s="186"/>
      <c r="CF495" s="186"/>
      <c r="CG495" s="186"/>
      <c r="CH495" s="137"/>
      <c r="CI495" s="137"/>
      <c r="CJ495" s="137"/>
      <c r="CK495" s="138"/>
      <c r="CL495" s="137"/>
      <c r="CM495" s="137"/>
      <c r="CN495" s="186"/>
      <c r="CO495" s="137"/>
      <c r="CP495" s="137"/>
      <c r="CQ495" s="137"/>
      <c r="CR495" s="137"/>
      <c r="CS495" s="137"/>
      <c r="CT495" s="137"/>
      <c r="CU495" s="137"/>
      <c r="CV495" s="137"/>
      <c r="CW495" s="137"/>
      <c r="CX495" s="186"/>
      <c r="CY495" s="133"/>
      <c r="CZ495" s="137"/>
      <c r="DA495" s="137"/>
      <c r="DB495" s="186"/>
      <c r="DC495" s="139"/>
      <c r="DD495" s="138"/>
      <c r="DE495" s="137"/>
      <c r="DF495" s="137"/>
      <c r="DG495" s="137"/>
      <c r="DH495" s="137"/>
      <c r="DI495" s="137"/>
      <c r="DJ495" s="186"/>
      <c r="DK495" s="137"/>
      <c r="DL495" s="137"/>
      <c r="DM495" s="137"/>
      <c r="DN495" s="137"/>
      <c r="DO495" s="137"/>
      <c r="DP495" s="137"/>
      <c r="DQ495" s="138"/>
      <c r="DR495" s="133"/>
      <c r="DS495" s="186"/>
      <c r="DT495" s="138"/>
      <c r="DU495" s="138"/>
      <c r="DV495" s="138"/>
      <c r="DW495" s="138"/>
      <c r="DX495" s="186"/>
      <c r="DY495" s="138"/>
      <c r="DZ495" s="138"/>
      <c r="EA495" s="137"/>
      <c r="EB495" s="137"/>
      <c r="EC495" s="137"/>
      <c r="ED495" s="137"/>
      <c r="EE495" s="137"/>
      <c r="EF495" s="186"/>
      <c r="EG495" s="137"/>
      <c r="EH495" s="137"/>
      <c r="EI495" s="137"/>
      <c r="EJ495" s="137"/>
      <c r="EK495" s="137"/>
      <c r="EL495" s="137"/>
      <c r="EM495" s="137"/>
      <c r="EN495" s="137"/>
      <c r="EO495" s="137"/>
      <c r="EP495" s="137"/>
      <c r="EQ495" s="137"/>
      <c r="ER495" s="137"/>
      <c r="ES495" s="137"/>
      <c r="ET495" s="137"/>
      <c r="EU495" s="137"/>
      <c r="EV495" s="137"/>
      <c r="EW495" s="137"/>
      <c r="EX495" s="137"/>
      <c r="EY495" s="137"/>
      <c r="EZ495" s="137"/>
      <c r="FA495" s="137"/>
      <c r="FB495" s="186"/>
      <c r="FC495" s="137"/>
      <c r="FD495" s="137"/>
      <c r="FE495" s="137"/>
      <c r="FF495" s="137"/>
      <c r="FG495" s="137"/>
      <c r="FH495" s="190"/>
      <c r="FI495" s="190"/>
      <c r="FJ495" s="5"/>
      <c r="GZ495" s="5"/>
      <c r="HO495" s="5" t="s">
        <v>652</v>
      </c>
      <c r="HP495" s="121">
        <v>62</v>
      </c>
      <c r="HQ495" s="27">
        <v>43105</v>
      </c>
      <c r="HR495" s="27"/>
      <c r="HS495" s="27">
        <v>43138</v>
      </c>
      <c r="HT495" s="121">
        <v>12</v>
      </c>
      <c r="HU495" s="121">
        <v>1</v>
      </c>
      <c r="HV495" s="28">
        <v>0</v>
      </c>
      <c r="HW495" s="28">
        <v>0</v>
      </c>
      <c r="HX495" s="28">
        <v>0</v>
      </c>
      <c r="HY495" s="28">
        <v>1</v>
      </c>
      <c r="HZ495" s="28">
        <v>1</v>
      </c>
      <c r="IA495" s="28">
        <v>0</v>
      </c>
      <c r="IB495" s="28">
        <v>0</v>
      </c>
      <c r="IC495" s="28">
        <v>0</v>
      </c>
      <c r="ID495" s="28">
        <v>0</v>
      </c>
      <c r="IE495" s="25" t="s">
        <v>69</v>
      </c>
      <c r="IF495" s="28">
        <v>0</v>
      </c>
      <c r="IG495" s="29"/>
      <c r="IH495" s="25"/>
      <c r="II495" s="28">
        <v>0</v>
      </c>
      <c r="IJ495" s="25" t="s">
        <v>63</v>
      </c>
      <c r="IK495" s="25"/>
      <c r="IL495" s="25"/>
      <c r="IM495" s="25"/>
      <c r="IN495" s="28">
        <v>0</v>
      </c>
      <c r="IO495" s="25"/>
      <c r="IP495" s="294"/>
      <c r="IQ495" s="24"/>
      <c r="IR495" s="24"/>
      <c r="IS495" s="170"/>
      <c r="IT495" s="170"/>
      <c r="IU495" s="170"/>
      <c r="IV495" s="274"/>
      <c r="IW495" s="170"/>
      <c r="IX495" s="170"/>
      <c r="IY495"/>
      <c r="IZ495"/>
      <c r="JA495" s="170"/>
      <c r="JB495" s="170"/>
      <c r="JC495" s="170"/>
      <c r="JD495" s="170"/>
      <c r="JE495" s="170"/>
      <c r="JF495"/>
      <c r="JG495" s="170"/>
      <c r="JH495" s="170"/>
      <c r="JI495" s="170"/>
      <c r="JJ495" s="170"/>
      <c r="JK495"/>
      <c r="JL495"/>
      <c r="JM495" s="279"/>
      <c r="JN495"/>
      <c r="JO495"/>
      <c r="JP495"/>
      <c r="JQ495"/>
      <c r="JR495" s="170"/>
      <c r="JS495" s="170"/>
      <c r="JT495" s="170"/>
      <c r="JU495" s="170"/>
      <c r="JV495" s="170"/>
      <c r="JW495" s="170"/>
      <c r="JX495"/>
      <c r="JY495" s="170"/>
      <c r="JZ495" s="170"/>
      <c r="KA495" s="170"/>
      <c r="KB495" s="170"/>
      <c r="KC495" s="170"/>
      <c r="KD495" s="170"/>
      <c r="KE495"/>
    </row>
    <row r="496" spans="1:291" s="4" customFormat="1" x14ac:dyDescent="0.25">
      <c r="A496" s="311"/>
      <c r="B496" s="15" t="s">
        <v>1542</v>
      </c>
      <c r="C496" s="17" t="s">
        <v>650</v>
      </c>
      <c r="D496" s="26">
        <v>5658127783</v>
      </c>
      <c r="E496" s="88">
        <v>43105</v>
      </c>
      <c r="F496" s="27">
        <v>43202</v>
      </c>
      <c r="G496" s="94">
        <f>DATEDIF(E496, F496, "m")</f>
        <v>3</v>
      </c>
      <c r="H496" s="16">
        <v>1</v>
      </c>
      <c r="I496" s="377">
        <v>0</v>
      </c>
      <c r="J496" s="20">
        <v>43202</v>
      </c>
      <c r="K496" s="100">
        <f t="shared" ref="K496:K503" si="54">DATEDIF(E496, J496, "m")</f>
        <v>3</v>
      </c>
      <c r="L496" s="121">
        <v>2</v>
      </c>
      <c r="M496" s="4" t="s">
        <v>653</v>
      </c>
      <c r="N496" s="19">
        <v>480</v>
      </c>
      <c r="O496" s="22"/>
      <c r="P496" s="16">
        <v>3</v>
      </c>
      <c r="Q496" s="121">
        <v>4</v>
      </c>
      <c r="R496" s="121"/>
      <c r="S496" s="121"/>
      <c r="T496" s="145"/>
      <c r="U496" s="130"/>
      <c r="V496" s="130"/>
      <c r="W496" s="130"/>
      <c r="X496" s="129"/>
      <c r="Y496" s="129"/>
      <c r="Z496" s="132"/>
      <c r="AA496" s="129"/>
      <c r="AB496" s="133"/>
      <c r="AC496" s="134"/>
      <c r="AD496" s="135"/>
      <c r="AE496" s="136"/>
      <c r="AF496" s="220"/>
      <c r="AG496" s="220"/>
      <c r="AH496" s="220"/>
      <c r="AI496" s="220"/>
      <c r="AJ496" s="220"/>
      <c r="AK496" s="220"/>
      <c r="AL496" s="133"/>
      <c r="AM496" s="137"/>
      <c r="AN496" s="137"/>
      <c r="AO496" s="137"/>
      <c r="AP496" s="137"/>
      <c r="AQ496" s="137"/>
      <c r="AR496" s="137"/>
      <c r="AS496" s="137"/>
      <c r="AT496" s="137"/>
      <c r="AU496" s="137"/>
      <c r="AV496" s="137"/>
      <c r="AW496" s="137"/>
      <c r="AX496" s="137"/>
      <c r="AY496" s="137"/>
      <c r="AZ496" s="137"/>
      <c r="BA496" s="137"/>
      <c r="BB496" s="137"/>
      <c r="BC496" s="137"/>
      <c r="BD496" s="137"/>
      <c r="BE496" s="137"/>
      <c r="BF496" s="137"/>
      <c r="BG496" s="137"/>
      <c r="BH496" s="138"/>
      <c r="BI496" s="137"/>
      <c r="BJ496" s="137"/>
      <c r="BK496" s="137"/>
      <c r="BL496" s="137"/>
      <c r="BM496" s="139"/>
      <c r="BN496" s="137"/>
      <c r="BO496" s="137"/>
      <c r="BP496" s="137"/>
      <c r="BQ496" s="137"/>
      <c r="BR496" s="138"/>
      <c r="BS496" s="138"/>
      <c r="BT496" s="137"/>
      <c r="BU496" s="137"/>
      <c r="BV496" s="137"/>
      <c r="BW496" s="138"/>
      <c r="BX496" s="137"/>
      <c r="BY496" s="137"/>
      <c r="BZ496" s="138"/>
      <c r="CA496" s="138"/>
      <c r="CB496" s="137"/>
      <c r="CC496" s="137"/>
      <c r="CD496" s="186"/>
      <c r="CE496" s="186"/>
      <c r="CF496" s="186"/>
      <c r="CG496" s="186"/>
      <c r="CH496" s="137"/>
      <c r="CI496" s="137"/>
      <c r="CJ496" s="137"/>
      <c r="CK496" s="138"/>
      <c r="CL496" s="137"/>
      <c r="CM496" s="137"/>
      <c r="CN496" s="186"/>
      <c r="CO496" s="137"/>
      <c r="CP496" s="137"/>
      <c r="CQ496" s="137"/>
      <c r="CR496" s="137"/>
      <c r="CS496" s="137"/>
      <c r="CT496" s="137"/>
      <c r="CU496" s="137"/>
      <c r="CV496" s="137"/>
      <c r="CW496" s="137"/>
      <c r="CX496" s="186"/>
      <c r="CY496" s="133"/>
      <c r="CZ496" s="137"/>
      <c r="DA496" s="137"/>
      <c r="DB496" s="186"/>
      <c r="DC496" s="139"/>
      <c r="DD496" s="138"/>
      <c r="DE496" s="137"/>
      <c r="DF496" s="137"/>
      <c r="DG496" s="137"/>
      <c r="DH496" s="137"/>
      <c r="DI496" s="137"/>
      <c r="DJ496" s="186"/>
      <c r="DK496" s="137"/>
      <c r="DL496" s="137"/>
      <c r="DM496" s="137"/>
      <c r="DN496" s="137"/>
      <c r="DO496" s="137"/>
      <c r="DP496" s="137"/>
      <c r="DQ496" s="138"/>
      <c r="DR496" s="133"/>
      <c r="DS496" s="186"/>
      <c r="DT496" s="138"/>
      <c r="DU496" s="138"/>
      <c r="DV496" s="138"/>
      <c r="DW496" s="138"/>
      <c r="DX496" s="186"/>
      <c r="DY496" s="138"/>
      <c r="DZ496" s="138"/>
      <c r="EA496" s="137"/>
      <c r="EB496" s="137"/>
      <c r="EC496" s="137"/>
      <c r="ED496" s="137"/>
      <c r="EE496" s="137"/>
      <c r="EF496" s="186"/>
      <c r="EG496" s="137"/>
      <c r="EH496" s="137"/>
      <c r="EI496" s="137"/>
      <c r="EJ496" s="137"/>
      <c r="EK496" s="137"/>
      <c r="EL496" s="137"/>
      <c r="EM496" s="137"/>
      <c r="EN496" s="137"/>
      <c r="EO496" s="137"/>
      <c r="EP496" s="137"/>
      <c r="EQ496" s="137"/>
      <c r="ER496" s="137"/>
      <c r="ES496" s="137"/>
      <c r="ET496" s="137"/>
      <c r="EU496" s="137"/>
      <c r="EV496" s="137"/>
      <c r="EW496" s="137"/>
      <c r="EX496" s="137"/>
      <c r="EY496" s="137"/>
      <c r="EZ496" s="137"/>
      <c r="FA496" s="137"/>
      <c r="FB496" s="186"/>
      <c r="FC496" s="137"/>
      <c r="FD496" s="137"/>
      <c r="FE496" s="137"/>
      <c r="FF496" s="137"/>
      <c r="FG496" s="137"/>
      <c r="FH496" s="190"/>
      <c r="FI496" s="190"/>
      <c r="FJ496" s="5"/>
      <c r="GZ496" s="5"/>
      <c r="HO496" s="5" t="s">
        <v>652</v>
      </c>
      <c r="HP496" s="121">
        <v>62</v>
      </c>
      <c r="HQ496" s="27">
        <v>43105</v>
      </c>
      <c r="HR496" s="27"/>
      <c r="HS496" s="27">
        <v>43202</v>
      </c>
      <c r="HT496" s="121">
        <v>3</v>
      </c>
      <c r="HU496" s="121">
        <v>1</v>
      </c>
      <c r="HV496" s="28">
        <v>0</v>
      </c>
      <c r="HW496" s="28">
        <v>0</v>
      </c>
      <c r="HX496" s="28">
        <v>0</v>
      </c>
      <c r="HY496" s="28">
        <v>1</v>
      </c>
      <c r="HZ496" s="28">
        <v>0</v>
      </c>
      <c r="IA496" s="28">
        <v>1</v>
      </c>
      <c r="IB496" s="28"/>
      <c r="IC496" s="28">
        <v>0</v>
      </c>
      <c r="ID496" s="28">
        <v>1</v>
      </c>
      <c r="IE496" s="25" t="s">
        <v>69</v>
      </c>
      <c r="IF496" s="28">
        <v>0</v>
      </c>
      <c r="IG496" s="29"/>
      <c r="IH496" s="25"/>
      <c r="II496" s="28">
        <v>0</v>
      </c>
      <c r="IJ496" s="25" t="s">
        <v>63</v>
      </c>
      <c r="IK496" s="25"/>
      <c r="IL496" s="25"/>
      <c r="IM496" s="25"/>
      <c r="IN496" s="28">
        <v>0</v>
      </c>
      <c r="IO496" s="25"/>
      <c r="IP496" s="294"/>
      <c r="IQ496" s="24"/>
      <c r="IR496" s="24"/>
      <c r="IS496" s="170"/>
      <c r="IT496" s="170"/>
      <c r="IU496" s="170"/>
      <c r="IV496" s="274"/>
      <c r="IW496" s="170"/>
      <c r="IX496" s="170"/>
      <c r="IY496"/>
      <c r="IZ496"/>
      <c r="JA496" s="170"/>
      <c r="JB496" s="170"/>
      <c r="JC496" s="170"/>
      <c r="JD496" s="170"/>
      <c r="JE496" s="170"/>
      <c r="JF496"/>
      <c r="JG496" s="170"/>
      <c r="JH496" s="170"/>
      <c r="JI496" s="170"/>
      <c r="JJ496" s="170"/>
      <c r="JK496"/>
      <c r="JL496"/>
      <c r="JM496" s="279"/>
      <c r="JN496"/>
      <c r="JO496"/>
      <c r="JP496"/>
      <c r="JQ496"/>
      <c r="JR496" s="170"/>
      <c r="JS496" s="170"/>
      <c r="JT496" s="170"/>
      <c r="JU496" s="170"/>
      <c r="JV496" s="170"/>
      <c r="JW496" s="170"/>
      <c r="JX496"/>
      <c r="JY496" s="170"/>
      <c r="JZ496" s="170"/>
      <c r="KA496" s="170"/>
      <c r="KB496" s="170"/>
      <c r="KC496" s="170"/>
      <c r="KD496" s="170"/>
      <c r="KE496"/>
    </row>
    <row r="497" spans="1:291" s="4" customFormat="1" x14ac:dyDescent="0.25">
      <c r="A497" s="311"/>
      <c r="B497" s="15" t="s">
        <v>1542</v>
      </c>
      <c r="C497" s="17" t="s">
        <v>650</v>
      </c>
      <c r="D497" s="26">
        <v>5658127783</v>
      </c>
      <c r="E497" s="88">
        <v>43105</v>
      </c>
      <c r="F497" s="27">
        <v>43293</v>
      </c>
      <c r="G497" s="94">
        <f>DATEDIF(E497, F497, "m")</f>
        <v>6</v>
      </c>
      <c r="H497" s="16">
        <v>1</v>
      </c>
      <c r="I497" s="377">
        <v>0</v>
      </c>
      <c r="J497" s="20">
        <v>43293</v>
      </c>
      <c r="K497" s="100">
        <f t="shared" si="54"/>
        <v>6</v>
      </c>
      <c r="L497" s="121">
        <v>3</v>
      </c>
      <c r="M497" s="4" t="s">
        <v>654</v>
      </c>
      <c r="N497" s="19">
        <v>65.5</v>
      </c>
      <c r="O497" s="22"/>
      <c r="P497" s="16">
        <v>3</v>
      </c>
      <c r="Q497" s="121">
        <v>4</v>
      </c>
      <c r="R497" s="121"/>
      <c r="S497" s="121">
        <v>10</v>
      </c>
      <c r="T497" s="145"/>
      <c r="U497" s="130"/>
      <c r="V497" s="130"/>
      <c r="W497" s="130"/>
      <c r="X497" s="129"/>
      <c r="Y497" s="129"/>
      <c r="Z497" s="132"/>
      <c r="AA497" s="129"/>
      <c r="AB497" s="133"/>
      <c r="AC497" s="134"/>
      <c r="AD497" s="135"/>
      <c r="AE497" s="136"/>
      <c r="AF497" s="220"/>
      <c r="AG497" s="220"/>
      <c r="AH497" s="220"/>
      <c r="AI497" s="220"/>
      <c r="AJ497" s="220"/>
      <c r="AK497" s="220"/>
      <c r="AL497" s="133"/>
      <c r="AM497" s="137"/>
      <c r="AN497" s="137"/>
      <c r="AO497" s="137"/>
      <c r="AP497" s="137"/>
      <c r="AQ497" s="137"/>
      <c r="AR497" s="137"/>
      <c r="AS497" s="137"/>
      <c r="AT497" s="137"/>
      <c r="AU497" s="137"/>
      <c r="AV497" s="137"/>
      <c r="AW497" s="137"/>
      <c r="AX497" s="137"/>
      <c r="AY497" s="137"/>
      <c r="AZ497" s="137"/>
      <c r="BA497" s="137"/>
      <c r="BB497" s="137"/>
      <c r="BC497" s="137"/>
      <c r="BD497" s="137"/>
      <c r="BE497" s="137"/>
      <c r="BF497" s="137"/>
      <c r="BG497" s="137"/>
      <c r="BH497" s="138"/>
      <c r="BI497" s="137"/>
      <c r="BJ497" s="137"/>
      <c r="BK497" s="137"/>
      <c r="BL497" s="137"/>
      <c r="BM497" s="139"/>
      <c r="BN497" s="137"/>
      <c r="BO497" s="137"/>
      <c r="BP497" s="137"/>
      <c r="BQ497" s="137"/>
      <c r="BR497" s="138"/>
      <c r="BS497" s="138"/>
      <c r="BT497" s="137"/>
      <c r="BU497" s="137"/>
      <c r="BV497" s="137"/>
      <c r="BW497" s="138"/>
      <c r="BX497" s="137"/>
      <c r="BY497" s="137"/>
      <c r="BZ497" s="138"/>
      <c r="CA497" s="138"/>
      <c r="CB497" s="137"/>
      <c r="CC497" s="137"/>
      <c r="CD497" s="186"/>
      <c r="CE497" s="186"/>
      <c r="CF497" s="186"/>
      <c r="CG497" s="186"/>
      <c r="CH497" s="137"/>
      <c r="CI497" s="137"/>
      <c r="CJ497" s="137"/>
      <c r="CK497" s="138"/>
      <c r="CL497" s="137"/>
      <c r="CM497" s="137"/>
      <c r="CN497" s="186"/>
      <c r="CO497" s="137"/>
      <c r="CP497" s="137"/>
      <c r="CQ497" s="137"/>
      <c r="CR497" s="137"/>
      <c r="CS497" s="137"/>
      <c r="CT497" s="137"/>
      <c r="CU497" s="137"/>
      <c r="CV497" s="137"/>
      <c r="CW497" s="137"/>
      <c r="CX497" s="186"/>
      <c r="CY497" s="133"/>
      <c r="CZ497" s="137"/>
      <c r="DA497" s="137"/>
      <c r="DB497" s="186"/>
      <c r="DC497" s="139"/>
      <c r="DD497" s="138"/>
      <c r="DE497" s="137"/>
      <c r="DF497" s="137"/>
      <c r="DG497" s="137"/>
      <c r="DH497" s="137"/>
      <c r="DI497" s="137"/>
      <c r="DJ497" s="186"/>
      <c r="DK497" s="137"/>
      <c r="DL497" s="137"/>
      <c r="DM497" s="137"/>
      <c r="DN497" s="137"/>
      <c r="DO497" s="137"/>
      <c r="DP497" s="137"/>
      <c r="DQ497" s="138"/>
      <c r="DR497" s="133"/>
      <c r="DS497" s="186"/>
      <c r="DT497" s="138"/>
      <c r="DU497" s="138"/>
      <c r="DV497" s="138"/>
      <c r="DW497" s="138"/>
      <c r="DX497" s="186"/>
      <c r="DY497" s="138"/>
      <c r="DZ497" s="138"/>
      <c r="EA497" s="137"/>
      <c r="EB497" s="137"/>
      <c r="EC497" s="137"/>
      <c r="ED497" s="137"/>
      <c r="EE497" s="137"/>
      <c r="EF497" s="186"/>
      <c r="EG497" s="137"/>
      <c r="EH497" s="137"/>
      <c r="EI497" s="137"/>
      <c r="EJ497" s="137"/>
      <c r="EK497" s="137"/>
      <c r="EL497" s="137"/>
      <c r="EM497" s="137"/>
      <c r="EN497" s="137"/>
      <c r="EO497" s="137"/>
      <c r="EP497" s="137"/>
      <c r="EQ497" s="137"/>
      <c r="ER497" s="137"/>
      <c r="ES497" s="137"/>
      <c r="ET497" s="137"/>
      <c r="EU497" s="137"/>
      <c r="EV497" s="137"/>
      <c r="EW497" s="137"/>
      <c r="EX497" s="137"/>
      <c r="EY497" s="137"/>
      <c r="EZ497" s="137"/>
      <c r="FA497" s="137"/>
      <c r="FB497" s="186"/>
      <c r="FC497" s="137"/>
      <c r="FD497" s="137"/>
      <c r="FE497" s="137"/>
      <c r="FF497" s="137"/>
      <c r="FG497" s="137"/>
      <c r="FH497" s="190"/>
      <c r="FI497" s="190"/>
      <c r="FJ497" s="5"/>
      <c r="GZ497" s="371" t="s">
        <v>654</v>
      </c>
      <c r="HA497" s="369" t="s">
        <v>1761</v>
      </c>
      <c r="HB497" s="358">
        <v>0</v>
      </c>
      <c r="HC497" s="356">
        <v>3.82</v>
      </c>
      <c r="HD497" s="356">
        <v>65.089999999999989</v>
      </c>
      <c r="HE497" s="356">
        <v>7.86</v>
      </c>
      <c r="HF497" s="356">
        <v>16.47</v>
      </c>
      <c r="HG497" s="356">
        <v>295.42</v>
      </c>
      <c r="HH497" s="358">
        <v>0.54</v>
      </c>
      <c r="HI497" s="356">
        <v>4.62</v>
      </c>
      <c r="HJ497" s="356">
        <v>2.5799999999999996</v>
      </c>
      <c r="HK497" s="356">
        <v>5.22</v>
      </c>
      <c r="HL497" s="358">
        <v>0.8899999999999999</v>
      </c>
      <c r="HM497" s="356">
        <v>7.19</v>
      </c>
      <c r="HN497" s="357">
        <v>28.740000000000002</v>
      </c>
      <c r="HO497" s="5" t="s">
        <v>652</v>
      </c>
      <c r="HP497" s="121">
        <v>62</v>
      </c>
      <c r="HQ497" s="27">
        <v>43105</v>
      </c>
      <c r="HR497" s="27"/>
      <c r="HS497" s="27">
        <v>43293</v>
      </c>
      <c r="HT497" s="121">
        <v>6</v>
      </c>
      <c r="HU497" s="121">
        <v>1</v>
      </c>
      <c r="HV497" s="28">
        <v>0</v>
      </c>
      <c r="HW497" s="28">
        <v>0</v>
      </c>
      <c r="HX497" s="28">
        <v>0</v>
      </c>
      <c r="HY497" s="28">
        <v>1</v>
      </c>
      <c r="HZ497" s="28">
        <v>0</v>
      </c>
      <c r="IA497" s="28">
        <v>0</v>
      </c>
      <c r="IB497" s="28"/>
      <c r="IC497" s="28">
        <v>0</v>
      </c>
      <c r="ID497" s="28">
        <v>0</v>
      </c>
      <c r="IE497" s="25" t="s">
        <v>69</v>
      </c>
      <c r="IF497" s="28">
        <v>0</v>
      </c>
      <c r="IG497" s="29"/>
      <c r="IH497" s="25"/>
      <c r="II497" s="28">
        <v>0</v>
      </c>
      <c r="IJ497" s="25" t="s">
        <v>63</v>
      </c>
      <c r="IK497" s="25"/>
      <c r="IL497" s="25"/>
      <c r="IM497" s="25"/>
      <c r="IN497" s="28">
        <v>0</v>
      </c>
      <c r="IO497" s="25"/>
      <c r="IP497" s="294"/>
      <c r="IQ497" s="24"/>
      <c r="IR497" s="24"/>
      <c r="IS497" s="170"/>
      <c r="IT497" s="170"/>
      <c r="IU497" s="170"/>
      <c r="IV497" s="274"/>
      <c r="IW497" s="170"/>
      <c r="IX497" s="170"/>
      <c r="IY497"/>
      <c r="IZ497"/>
      <c r="JA497" s="170"/>
      <c r="JB497" s="170"/>
      <c r="JC497" s="170"/>
      <c r="JD497" s="170"/>
      <c r="JE497" s="170"/>
      <c r="JF497"/>
      <c r="JG497" s="170"/>
      <c r="JH497" s="170"/>
      <c r="JI497" s="170"/>
      <c r="JJ497" s="170"/>
      <c r="JK497"/>
      <c r="JL497"/>
      <c r="JM497" s="279"/>
      <c r="JN497"/>
      <c r="JO497"/>
      <c r="JP497"/>
      <c r="JQ497"/>
      <c r="JR497" s="170"/>
      <c r="JS497" s="170"/>
      <c r="JT497" s="170"/>
      <c r="JU497" s="170"/>
      <c r="JV497" s="170"/>
      <c r="JW497" s="170"/>
      <c r="JX497"/>
      <c r="JY497" s="170"/>
      <c r="JZ497" s="170"/>
      <c r="KA497" s="170"/>
      <c r="KB497" s="170"/>
      <c r="KC497" s="170"/>
      <c r="KD497" s="170"/>
      <c r="KE497"/>
    </row>
    <row r="498" spans="1:291" s="4" customFormat="1" x14ac:dyDescent="0.25">
      <c r="A498" s="311"/>
      <c r="B498" s="15" t="s">
        <v>1542</v>
      </c>
      <c r="C498" s="17" t="s">
        <v>650</v>
      </c>
      <c r="D498" s="26">
        <v>5658127783</v>
      </c>
      <c r="E498" s="88">
        <v>43105</v>
      </c>
      <c r="F498" s="27"/>
      <c r="G498" s="94"/>
      <c r="H498" s="16"/>
      <c r="I498" s="377">
        <v>0</v>
      </c>
      <c r="J498" s="20">
        <v>43503</v>
      </c>
      <c r="K498" s="100">
        <f t="shared" si="54"/>
        <v>13</v>
      </c>
      <c r="L498" s="121">
        <v>4</v>
      </c>
      <c r="M498" s="4" t="s">
        <v>655</v>
      </c>
      <c r="N498" s="19">
        <v>27.5</v>
      </c>
      <c r="O498" s="22"/>
      <c r="P498" s="16"/>
      <c r="Q498" s="121"/>
      <c r="R498" s="121"/>
      <c r="S498" s="121">
        <v>1</v>
      </c>
      <c r="T498" s="145">
        <v>10248</v>
      </c>
      <c r="U498" s="130" t="s">
        <v>652</v>
      </c>
      <c r="V498" s="130" t="s">
        <v>1279</v>
      </c>
      <c r="W498" s="130" t="s">
        <v>1093</v>
      </c>
      <c r="X498" s="131">
        <v>5658127783</v>
      </c>
      <c r="Y498" s="129">
        <v>63</v>
      </c>
      <c r="Z498" s="132">
        <v>43503</v>
      </c>
      <c r="AA498" s="129">
        <v>1</v>
      </c>
      <c r="AB498" s="133">
        <v>0</v>
      </c>
      <c r="AC498" s="182"/>
      <c r="AD498" s="183" t="s">
        <v>1022</v>
      </c>
      <c r="AE498" s="184" t="s">
        <v>1280</v>
      </c>
      <c r="AF498" s="220"/>
      <c r="AG498" s="220"/>
      <c r="AH498" s="220"/>
      <c r="AI498" s="220"/>
      <c r="AJ498" s="220"/>
      <c r="AK498" s="220"/>
      <c r="AL498" s="137">
        <v>24.1</v>
      </c>
      <c r="AM498" s="137">
        <v>76.3</v>
      </c>
      <c r="AN498" s="156">
        <v>31</v>
      </c>
      <c r="AO498" s="155">
        <v>69</v>
      </c>
      <c r="AP498" s="156">
        <v>0.44927536231884058</v>
      </c>
      <c r="AQ498" s="137">
        <v>5.69</v>
      </c>
      <c r="AR498" s="137">
        <v>8.98</v>
      </c>
      <c r="AS498" s="137">
        <v>3.05</v>
      </c>
      <c r="AT498" s="155">
        <v>33.6</v>
      </c>
      <c r="AU498" s="155">
        <v>14.1</v>
      </c>
      <c r="AV498" s="137">
        <v>10.7</v>
      </c>
      <c r="AW498" s="137">
        <v>36.299999999999997</v>
      </c>
      <c r="AX498" s="137">
        <v>30</v>
      </c>
      <c r="AY498" s="137">
        <v>29</v>
      </c>
      <c r="AZ498" s="137">
        <v>4.7</v>
      </c>
      <c r="BA498" s="137">
        <v>23.3</v>
      </c>
      <c r="BB498" s="137">
        <v>8.7000000000000011</v>
      </c>
      <c r="BC498" s="137">
        <v>32.9</v>
      </c>
      <c r="BD498" s="137">
        <v>0.12</v>
      </c>
      <c r="BE498" s="137">
        <v>13.4</v>
      </c>
      <c r="BF498" s="137">
        <v>24.9</v>
      </c>
      <c r="BG498" s="137">
        <v>16.5</v>
      </c>
      <c r="BH498" s="138">
        <v>3175</v>
      </c>
      <c r="BI498" s="137">
        <v>9.44</v>
      </c>
      <c r="BJ498" s="137">
        <v>7.02</v>
      </c>
      <c r="BK498" s="137">
        <v>11.6</v>
      </c>
      <c r="BL498" s="137">
        <v>52</v>
      </c>
      <c r="BM498" s="187">
        <v>0</v>
      </c>
      <c r="BN498" s="137">
        <v>9.4</v>
      </c>
      <c r="BO498" s="156">
        <v>74.7</v>
      </c>
      <c r="BP498" s="155">
        <v>11.1</v>
      </c>
      <c r="BQ498" s="137">
        <v>13.3</v>
      </c>
      <c r="BR498" s="133">
        <v>4746</v>
      </c>
      <c r="BS498" s="138">
        <v>2534</v>
      </c>
      <c r="BT498" s="137">
        <v>43.9</v>
      </c>
      <c r="BU498" s="137" t="s">
        <v>1023</v>
      </c>
      <c r="BV498" s="137">
        <v>64</v>
      </c>
      <c r="BW498" s="133">
        <v>2406</v>
      </c>
      <c r="BX498" s="137">
        <v>32.08</v>
      </c>
      <c r="BY498" s="155">
        <v>77.8</v>
      </c>
      <c r="BZ498" s="138" t="s">
        <v>1023</v>
      </c>
      <c r="CA498" s="162">
        <v>3405</v>
      </c>
      <c r="CB498" s="137">
        <v>1.51</v>
      </c>
      <c r="CC498" s="137">
        <v>0.25</v>
      </c>
      <c r="CD498" s="186" t="s">
        <v>1275</v>
      </c>
      <c r="CE498" s="186">
        <f t="shared" ref="CE498:CE503" si="55">AL498+BN498+BV498+CC498+CB498</f>
        <v>99.26</v>
      </c>
      <c r="CF498" s="186" t="s">
        <v>1275</v>
      </c>
      <c r="CG498" s="186">
        <f t="shared" ref="CG498:CG503" si="56">AM498+BI498+BE498+(DC498*100/AL498)+(CC498*100/AL498)</f>
        <v>100.17734439834025</v>
      </c>
      <c r="CH498" s="137" t="s">
        <v>1023</v>
      </c>
      <c r="CI498" s="137"/>
      <c r="CJ498" s="137"/>
      <c r="CK498" s="138"/>
      <c r="CL498" s="137"/>
      <c r="CM498" s="137"/>
      <c r="CN498" s="186" t="s">
        <v>1275</v>
      </c>
      <c r="CO498" s="137"/>
      <c r="CP498" s="137"/>
      <c r="CQ498" s="137"/>
      <c r="CR498" s="137"/>
      <c r="CS498" s="137"/>
      <c r="CT498" s="137"/>
      <c r="CU498" s="137"/>
      <c r="CV498" s="137"/>
      <c r="CW498" s="137">
        <v>2.52</v>
      </c>
      <c r="CX498" s="186" t="s">
        <v>1275</v>
      </c>
      <c r="CY498" s="138"/>
      <c r="CZ498" s="137" t="s">
        <v>1023</v>
      </c>
      <c r="DA498" s="137"/>
      <c r="DB498" s="186" t="s">
        <v>1275</v>
      </c>
      <c r="DC498" s="187">
        <v>0</v>
      </c>
      <c r="DD498" s="137" t="s">
        <v>1023</v>
      </c>
      <c r="DE498" s="137">
        <v>16.7</v>
      </c>
      <c r="DF498" s="137">
        <v>22.1</v>
      </c>
      <c r="DG498" s="137" t="s">
        <v>1023</v>
      </c>
      <c r="DH498" s="137" t="s">
        <v>1023</v>
      </c>
      <c r="DI498" s="137"/>
      <c r="DJ498" s="186" t="s">
        <v>1275</v>
      </c>
      <c r="DK498" s="156">
        <v>0</v>
      </c>
      <c r="DL498" s="137">
        <v>24.9</v>
      </c>
      <c r="DM498" s="137">
        <v>75.099999999999994</v>
      </c>
      <c r="DN498" s="187">
        <v>0</v>
      </c>
      <c r="DO498" s="156">
        <v>7.85</v>
      </c>
      <c r="DP498" s="156"/>
      <c r="DQ498" s="156"/>
      <c r="DR498" s="133"/>
      <c r="DS498" s="186" t="s">
        <v>1275</v>
      </c>
      <c r="DT498" s="133">
        <v>5152</v>
      </c>
      <c r="DU498" s="133"/>
      <c r="DV498" s="133"/>
      <c r="DW498" s="133"/>
      <c r="DX498" s="186" t="s">
        <v>1275</v>
      </c>
      <c r="DY498" s="138"/>
      <c r="DZ498" s="138"/>
      <c r="EA498" s="137"/>
      <c r="EB498" s="137"/>
      <c r="EC498" s="137"/>
      <c r="ED498" s="137"/>
      <c r="EE498" s="137"/>
      <c r="EF498" s="186" t="s">
        <v>1275</v>
      </c>
      <c r="EG498" s="137" t="s">
        <v>1023</v>
      </c>
      <c r="EH498" s="137" t="s">
        <v>1023</v>
      </c>
      <c r="EI498" s="137" t="s">
        <v>1023</v>
      </c>
      <c r="EJ498" s="137" t="s">
        <v>1023</v>
      </c>
      <c r="EK498" s="137" t="s">
        <v>1023</v>
      </c>
      <c r="EL498" s="137" t="s">
        <v>1023</v>
      </c>
      <c r="EM498" s="137" t="s">
        <v>1023</v>
      </c>
      <c r="EN498" s="137" t="s">
        <v>1023</v>
      </c>
      <c r="EO498" s="137" t="s">
        <v>1023</v>
      </c>
      <c r="EP498" s="137" t="s">
        <v>1023</v>
      </c>
      <c r="EQ498" s="137" t="s">
        <v>1023</v>
      </c>
      <c r="ER498" s="137" t="s">
        <v>1023</v>
      </c>
      <c r="ES498" s="137" t="s">
        <v>1023</v>
      </c>
      <c r="ET498" s="137" t="s">
        <v>1023</v>
      </c>
      <c r="EU498" s="137" t="s">
        <v>1023</v>
      </c>
      <c r="EV498" s="137" t="s">
        <v>1023</v>
      </c>
      <c r="EW498" s="137" t="s">
        <v>1023</v>
      </c>
      <c r="EX498" s="137" t="s">
        <v>1023</v>
      </c>
      <c r="EY498" s="137" t="s">
        <v>1023</v>
      </c>
      <c r="EZ498" s="137" t="s">
        <v>1023</v>
      </c>
      <c r="FA498" s="137" t="s">
        <v>1023</v>
      </c>
      <c r="FB498" s="186" t="s">
        <v>1275</v>
      </c>
      <c r="FC498" s="137"/>
      <c r="FD498" s="137"/>
      <c r="FE498" s="137"/>
      <c r="FF498" s="137"/>
      <c r="FG498" s="137"/>
      <c r="FH498" s="153"/>
      <c r="FI498" s="153"/>
      <c r="FJ498" s="372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  <c r="GE498"/>
      <c r="GF498"/>
      <c r="GG498"/>
      <c r="GH498"/>
      <c r="GI498"/>
      <c r="GJ498"/>
      <c r="GK498"/>
      <c r="GL498"/>
      <c r="GM498"/>
      <c r="GN498"/>
      <c r="GO498"/>
      <c r="GP498"/>
      <c r="GQ498"/>
      <c r="GR498"/>
      <c r="GS498"/>
      <c r="GT498"/>
      <c r="GU498"/>
      <c r="GV498"/>
      <c r="GW498"/>
      <c r="GX498"/>
      <c r="GY498"/>
      <c r="GZ498" s="5"/>
      <c r="HO498" s="5"/>
      <c r="HP498" s="121"/>
      <c r="HQ498" s="27"/>
      <c r="HR498" s="27"/>
      <c r="HS498" s="27"/>
      <c r="HT498" s="121"/>
      <c r="HU498" s="121"/>
      <c r="HV498" s="28"/>
      <c r="HW498" s="28"/>
      <c r="HX498" s="28"/>
      <c r="HY498" s="28"/>
      <c r="HZ498" s="28"/>
      <c r="IA498" s="28"/>
      <c r="IB498" s="28"/>
      <c r="IC498" s="28"/>
      <c r="ID498" s="28"/>
      <c r="IE498" s="25"/>
      <c r="IF498" s="28"/>
      <c r="IG498" s="29"/>
      <c r="IH498" s="25"/>
      <c r="II498" s="28"/>
      <c r="IJ498" s="25"/>
      <c r="IK498" s="25"/>
      <c r="IL498" s="25"/>
      <c r="IM498" s="25"/>
      <c r="IN498" s="28"/>
      <c r="IO498" s="25"/>
      <c r="IP498" s="294"/>
      <c r="IQ498" s="24"/>
      <c r="IR498" s="24"/>
      <c r="IS498" s="170"/>
      <c r="IT498" s="170"/>
      <c r="IU498" s="170"/>
      <c r="IV498" s="274"/>
      <c r="IW498" s="170"/>
      <c r="IX498" s="170"/>
      <c r="IY498"/>
      <c r="IZ498"/>
      <c r="JA498" s="170"/>
      <c r="JB498" s="170"/>
      <c r="JC498" s="170"/>
      <c r="JD498" s="170"/>
      <c r="JE498" s="170"/>
      <c r="JF498"/>
      <c r="JG498" s="170"/>
      <c r="JH498" s="170"/>
      <c r="JI498" s="170"/>
      <c r="JJ498" s="170"/>
      <c r="JK498"/>
      <c r="JL498"/>
      <c r="JM498" s="279"/>
      <c r="JN498"/>
      <c r="JO498"/>
      <c r="JP498"/>
      <c r="JQ498"/>
      <c r="JR498" s="170"/>
      <c r="JS498" s="170"/>
      <c r="JT498" s="170"/>
      <c r="JU498" s="170"/>
      <c r="JV498" s="170"/>
      <c r="JW498" s="170"/>
      <c r="JX498"/>
      <c r="JY498" s="170"/>
      <c r="JZ498" s="170"/>
      <c r="KA498" s="170"/>
      <c r="KB498" s="170"/>
      <c r="KC498" s="170"/>
      <c r="KD498" s="170"/>
      <c r="KE498"/>
    </row>
    <row r="499" spans="1:291" s="4" customFormat="1" x14ac:dyDescent="0.25">
      <c r="A499" s="311"/>
      <c r="B499" s="15" t="s">
        <v>1542</v>
      </c>
      <c r="C499" s="17" t="s">
        <v>650</v>
      </c>
      <c r="D499" s="26" t="s">
        <v>656</v>
      </c>
      <c r="E499" s="88">
        <v>43105</v>
      </c>
      <c r="F499" s="27"/>
      <c r="G499" s="94"/>
      <c r="H499" s="16"/>
      <c r="I499" s="377">
        <v>0</v>
      </c>
      <c r="J499" s="20">
        <v>43879</v>
      </c>
      <c r="K499" s="100">
        <f t="shared" si="54"/>
        <v>25</v>
      </c>
      <c r="L499" s="121">
        <v>5</v>
      </c>
      <c r="M499" s="4" t="s">
        <v>657</v>
      </c>
      <c r="N499" s="19">
        <v>10.8</v>
      </c>
      <c r="O499" s="22"/>
      <c r="P499" s="16">
        <v>3</v>
      </c>
      <c r="Q499" s="121"/>
      <c r="R499" s="11"/>
      <c r="S499" s="11"/>
      <c r="T499" s="145">
        <v>12377</v>
      </c>
      <c r="U499" s="130" t="s">
        <v>652</v>
      </c>
      <c r="V499" s="130" t="s">
        <v>1279</v>
      </c>
      <c r="W499" s="130" t="s">
        <v>1093</v>
      </c>
      <c r="X499" s="131">
        <v>5658127783</v>
      </c>
      <c r="Y499" s="129">
        <v>64</v>
      </c>
      <c r="Z499" s="132">
        <v>43879</v>
      </c>
      <c r="AA499" s="129">
        <v>2</v>
      </c>
      <c r="AB499" s="133">
        <v>12</v>
      </c>
      <c r="AC499" s="182" t="s">
        <v>1297</v>
      </c>
      <c r="AD499" s="183" t="s">
        <v>1022</v>
      </c>
      <c r="AE499" s="184" t="s">
        <v>1298</v>
      </c>
      <c r="AF499" s="185">
        <v>37.5</v>
      </c>
      <c r="AG499" s="185">
        <v>10.4</v>
      </c>
      <c r="AH499" s="185">
        <v>50.1</v>
      </c>
      <c r="AI499" s="185">
        <v>1.7</v>
      </c>
      <c r="AJ499" s="185">
        <v>0.3</v>
      </c>
      <c r="AK499" s="185">
        <v>7.02</v>
      </c>
      <c r="AL499" s="137">
        <v>42.3</v>
      </c>
      <c r="AM499" s="137">
        <v>73.8</v>
      </c>
      <c r="AN499" s="156">
        <v>35.5</v>
      </c>
      <c r="AO499" s="155">
        <v>64.5</v>
      </c>
      <c r="AP499" s="156">
        <v>0.55038759689922478</v>
      </c>
      <c r="AQ499" s="137">
        <v>4.51</v>
      </c>
      <c r="AR499" s="155">
        <v>22.2</v>
      </c>
      <c r="AS499" s="137">
        <v>2.77</v>
      </c>
      <c r="AT499" s="155">
        <v>36.200000000000003</v>
      </c>
      <c r="AU499" s="155">
        <v>16.5</v>
      </c>
      <c r="AV499" s="137">
        <v>20.2</v>
      </c>
      <c r="AW499" s="156">
        <v>14.9</v>
      </c>
      <c r="AX499" s="137">
        <v>39.700000000000003</v>
      </c>
      <c r="AY499" s="155">
        <v>40.700000000000003</v>
      </c>
      <c r="AZ499" s="137">
        <v>4.8</v>
      </c>
      <c r="BA499" s="156">
        <v>16.899999999999999</v>
      </c>
      <c r="BB499" s="137">
        <v>5.19</v>
      </c>
      <c r="BC499" s="137">
        <v>38.1</v>
      </c>
      <c r="BD499" s="156">
        <v>0.02</v>
      </c>
      <c r="BE499" s="137">
        <v>7.11</v>
      </c>
      <c r="BF499" s="137">
        <v>26.2</v>
      </c>
      <c r="BG499" s="137">
        <v>21.5</v>
      </c>
      <c r="BH499" s="138">
        <v>3243</v>
      </c>
      <c r="BI499" s="137">
        <v>15.3</v>
      </c>
      <c r="BJ499" s="137">
        <v>7.57</v>
      </c>
      <c r="BK499" s="137">
        <v>11.6</v>
      </c>
      <c r="BL499" s="155">
        <v>93.1</v>
      </c>
      <c r="BM499" s="187">
        <v>0</v>
      </c>
      <c r="BN499" s="155">
        <v>13.1</v>
      </c>
      <c r="BO499" s="156">
        <v>72.3</v>
      </c>
      <c r="BP499" s="137">
        <v>7.88</v>
      </c>
      <c r="BQ499" s="155">
        <v>19.7</v>
      </c>
      <c r="BR499" s="133">
        <v>4371</v>
      </c>
      <c r="BS499" s="138">
        <f>CY499/9</f>
        <v>1838.4444444444443</v>
      </c>
      <c r="BT499" s="137">
        <v>69</v>
      </c>
      <c r="BU499" s="137">
        <v>29.6</v>
      </c>
      <c r="BV499" s="156">
        <v>41.6</v>
      </c>
      <c r="BW499" s="133">
        <v>2278</v>
      </c>
      <c r="BX499" s="137">
        <v>10.4</v>
      </c>
      <c r="BY499" s="155">
        <v>77.2</v>
      </c>
      <c r="BZ499" s="138">
        <v>2054</v>
      </c>
      <c r="CA499" s="162">
        <v>5856</v>
      </c>
      <c r="CB499" s="137">
        <v>1.28</v>
      </c>
      <c r="CC499" s="137">
        <v>0.45</v>
      </c>
      <c r="CD499" s="186" t="s">
        <v>1275</v>
      </c>
      <c r="CE499" s="186">
        <f t="shared" si="55"/>
        <v>98.73</v>
      </c>
      <c r="CF499" s="186" t="s">
        <v>1275</v>
      </c>
      <c r="CG499" s="186">
        <f t="shared" si="56"/>
        <v>97.441678486997631</v>
      </c>
      <c r="CH499" s="137" t="s">
        <v>1023</v>
      </c>
      <c r="CI499" s="137"/>
      <c r="CJ499" s="137"/>
      <c r="CK499" s="138"/>
      <c r="CL499" s="137"/>
      <c r="CM499" s="137"/>
      <c r="CN499" s="186" t="s">
        <v>1275</v>
      </c>
      <c r="CO499" s="137"/>
      <c r="CP499" s="137"/>
      <c r="CQ499" s="137"/>
      <c r="CR499" s="137"/>
      <c r="CS499" s="137"/>
      <c r="CT499" s="137"/>
      <c r="CU499" s="137"/>
      <c r="CV499" s="137">
        <v>4.8600000000000003</v>
      </c>
      <c r="CW499" s="137">
        <v>2.7</v>
      </c>
      <c r="CX499" s="186" t="s">
        <v>1275</v>
      </c>
      <c r="CY499" s="138">
        <v>16546</v>
      </c>
      <c r="CZ499" s="137" t="s">
        <v>1023</v>
      </c>
      <c r="DA499" s="137"/>
      <c r="DB499" s="186" t="s">
        <v>1275</v>
      </c>
      <c r="DC499" s="139">
        <v>7.0999999999999994E-2</v>
      </c>
      <c r="DD499" s="133">
        <v>19924</v>
      </c>
      <c r="DE499" s="137">
        <v>9.3800000000000008</v>
      </c>
      <c r="DF499" s="156">
        <v>12.3</v>
      </c>
      <c r="DG499" s="137">
        <v>0.91</v>
      </c>
      <c r="DH499" s="137">
        <v>0.46</v>
      </c>
      <c r="DI499" s="137"/>
      <c r="DJ499" s="186" t="s">
        <v>1275</v>
      </c>
      <c r="DK499" s="156">
        <v>0.14000000000000001</v>
      </c>
      <c r="DL499" s="137">
        <v>26.2</v>
      </c>
      <c r="DM499" s="137">
        <v>73.599999999999994</v>
      </c>
      <c r="DN499" s="187">
        <v>0</v>
      </c>
      <c r="DO499" s="156">
        <v>5.83</v>
      </c>
      <c r="DP499" s="156"/>
      <c r="DQ499" s="156"/>
      <c r="DR499" s="133"/>
      <c r="DS499" s="186" t="s">
        <v>1275</v>
      </c>
      <c r="DT499" s="159">
        <v>7040</v>
      </c>
      <c r="DU499" s="162">
        <v>1408</v>
      </c>
      <c r="DV499" s="162"/>
      <c r="DW499" s="162"/>
      <c r="DX499" s="186" t="s">
        <v>1275</v>
      </c>
      <c r="DY499" s="138">
        <f>AK499*AN499*AM499*AL499/1000</f>
        <v>777.9688253999999</v>
      </c>
      <c r="DZ499" s="138">
        <f>AK499*AM499*AO499*AL499/1000</f>
        <v>1413.4926545999997</v>
      </c>
      <c r="EA499" s="137"/>
      <c r="EB499" s="137"/>
      <c r="EC499" s="137"/>
      <c r="ED499" s="137"/>
      <c r="EE499" s="137"/>
      <c r="EF499" s="186" t="s">
        <v>1275</v>
      </c>
      <c r="EG499" s="137" t="s">
        <v>1023</v>
      </c>
      <c r="EH499" s="137" t="s">
        <v>1023</v>
      </c>
      <c r="EI499" s="137" t="s">
        <v>1023</v>
      </c>
      <c r="EJ499" s="137" t="s">
        <v>1023</v>
      </c>
      <c r="EK499" s="137" t="s">
        <v>1023</v>
      </c>
      <c r="EL499" s="137" t="s">
        <v>1023</v>
      </c>
      <c r="EM499" s="137" t="s">
        <v>1023</v>
      </c>
      <c r="EN499" s="137" t="s">
        <v>1023</v>
      </c>
      <c r="EO499" s="137" t="s">
        <v>1023</v>
      </c>
      <c r="EP499" s="137" t="s">
        <v>1023</v>
      </c>
      <c r="EQ499" s="137" t="s">
        <v>1023</v>
      </c>
      <c r="ER499" s="137" t="s">
        <v>1023</v>
      </c>
      <c r="ES499" s="137" t="s">
        <v>1023</v>
      </c>
      <c r="ET499" s="137" t="s">
        <v>1023</v>
      </c>
      <c r="EU499" s="137" t="s">
        <v>1023</v>
      </c>
      <c r="EV499" s="137" t="s">
        <v>1023</v>
      </c>
      <c r="EW499" s="137" t="s">
        <v>1023</v>
      </c>
      <c r="EX499" s="137" t="s">
        <v>1023</v>
      </c>
      <c r="EY499" s="137" t="s">
        <v>1023</v>
      </c>
      <c r="EZ499" s="137" t="s">
        <v>1023</v>
      </c>
      <c r="FA499" s="137" t="s">
        <v>1023</v>
      </c>
      <c r="FB499" s="186" t="s">
        <v>1275</v>
      </c>
      <c r="FC499" s="137"/>
      <c r="FD499" s="137"/>
      <c r="FE499" s="137"/>
      <c r="FF499" s="137"/>
      <c r="FG499" s="137"/>
      <c r="FH499" s="153"/>
      <c r="FI499" s="153"/>
      <c r="FJ499" s="372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  <c r="GE499"/>
      <c r="GF499"/>
      <c r="GG499"/>
      <c r="GH499"/>
      <c r="GI499"/>
      <c r="GJ499"/>
      <c r="GK499"/>
      <c r="GL499"/>
      <c r="GM499"/>
      <c r="GN499"/>
      <c r="GO499"/>
      <c r="GP499"/>
      <c r="GQ499"/>
      <c r="GR499"/>
      <c r="GS499"/>
      <c r="GT499"/>
      <c r="GU499"/>
      <c r="GV499"/>
      <c r="GW499"/>
      <c r="GX499"/>
      <c r="GY499"/>
      <c r="GZ499" s="371" t="s">
        <v>657</v>
      </c>
      <c r="HA499" s="369" t="s">
        <v>1762</v>
      </c>
      <c r="HB499" s="358">
        <v>0</v>
      </c>
      <c r="HC499" s="356">
        <v>9.74</v>
      </c>
      <c r="HD499" s="356">
        <v>85.35</v>
      </c>
      <c r="HE499" s="356">
        <v>22.06</v>
      </c>
      <c r="HF499" s="356">
        <v>18.010000000000002</v>
      </c>
      <c r="HG499" s="356">
        <v>393.52</v>
      </c>
      <c r="HH499" s="356">
        <v>9.0500000000000007</v>
      </c>
      <c r="HI499" s="356">
        <v>12.75</v>
      </c>
      <c r="HJ499" s="356">
        <v>2.5799999999999996</v>
      </c>
      <c r="HK499" s="356">
        <v>5.8100000000000005</v>
      </c>
      <c r="HL499" s="356">
        <v>1.97</v>
      </c>
      <c r="HM499" s="356">
        <v>19.369999999999997</v>
      </c>
      <c r="HN499" s="357">
        <v>26.05</v>
      </c>
      <c r="HO499" s="5"/>
      <c r="HP499" s="121"/>
      <c r="HQ499" s="27"/>
      <c r="HR499" s="27"/>
      <c r="HS499" s="27"/>
      <c r="HT499" s="121"/>
      <c r="HU499" s="121"/>
      <c r="HV499" s="28"/>
      <c r="HW499" s="28"/>
      <c r="HX499" s="28"/>
      <c r="HY499" s="28"/>
      <c r="HZ499" s="28"/>
      <c r="IA499" s="28"/>
      <c r="IB499" s="28"/>
      <c r="IC499" s="28"/>
      <c r="ID499" s="28"/>
      <c r="IE499" s="25"/>
      <c r="IF499" s="28"/>
      <c r="IG499" s="29"/>
      <c r="IH499" s="25"/>
      <c r="II499" s="28"/>
      <c r="IJ499" s="25"/>
      <c r="IK499" s="25"/>
      <c r="IL499" s="25"/>
      <c r="IM499" s="25"/>
      <c r="IN499" s="28"/>
      <c r="IO499" s="25"/>
      <c r="IP499" s="294"/>
      <c r="IQ499" s="24"/>
      <c r="IR499" s="24"/>
      <c r="IS499" s="170"/>
      <c r="IT499" s="170"/>
      <c r="IU499" s="170"/>
      <c r="IV499" s="274"/>
      <c r="IW499" s="170"/>
      <c r="IX499" s="170"/>
      <c r="IY499"/>
      <c r="IZ499"/>
      <c r="JA499" s="170"/>
      <c r="JB499" s="170"/>
      <c r="JC499" s="170"/>
      <c r="JD499" s="170"/>
      <c r="JE499" s="170"/>
      <c r="JF499"/>
      <c r="JG499" s="170"/>
      <c r="JH499" s="170"/>
      <c r="JI499" s="170"/>
      <c r="JJ499" s="170"/>
      <c r="JK499"/>
      <c r="JL499"/>
      <c r="JM499" s="279"/>
      <c r="JN499"/>
      <c r="JO499"/>
      <c r="JP499"/>
      <c r="JQ499"/>
      <c r="JR499" s="170"/>
      <c r="JS499" s="170"/>
      <c r="JT499" s="170"/>
      <c r="JU499" s="170"/>
      <c r="JV499" s="170"/>
      <c r="JW499" s="170"/>
      <c r="JX499"/>
      <c r="JY499" s="170"/>
      <c r="JZ499" s="170"/>
      <c r="KA499" s="170"/>
      <c r="KB499" s="170"/>
      <c r="KC499" s="170"/>
      <c r="KD499" s="170"/>
      <c r="KE499"/>
    </row>
    <row r="500" spans="1:291" s="4" customFormat="1" x14ac:dyDescent="0.25">
      <c r="A500" s="311"/>
      <c r="B500" s="15" t="s">
        <v>1542</v>
      </c>
      <c r="C500" s="17" t="s">
        <v>650</v>
      </c>
      <c r="D500" s="26" t="s">
        <v>656</v>
      </c>
      <c r="E500" s="88">
        <v>43105</v>
      </c>
      <c r="F500" s="27"/>
      <c r="G500" s="94"/>
      <c r="H500" s="16"/>
      <c r="I500" s="377">
        <v>0</v>
      </c>
      <c r="J500" s="20">
        <v>44124</v>
      </c>
      <c r="K500" s="100">
        <f t="shared" si="54"/>
        <v>33</v>
      </c>
      <c r="L500" s="121">
        <v>6</v>
      </c>
      <c r="M500" s="4" t="s">
        <v>659</v>
      </c>
      <c r="N500" s="19">
        <v>689</v>
      </c>
      <c r="O500" s="22"/>
      <c r="P500" s="16">
        <v>3</v>
      </c>
      <c r="Q500" s="11"/>
      <c r="R500" s="11"/>
      <c r="S500" s="11"/>
      <c r="T500" s="145">
        <v>13620</v>
      </c>
      <c r="U500" s="130" t="s">
        <v>1279</v>
      </c>
      <c r="V500" s="130" t="s">
        <v>1279</v>
      </c>
      <c r="W500" s="130" t="s">
        <v>1093</v>
      </c>
      <c r="X500" s="131">
        <v>5658127783</v>
      </c>
      <c r="Y500" s="129">
        <f ca="1">ROUNDDOWN(YEARFRAC(DATE(IF(VALUE(LEFT(X500,2))&lt;VALUE(RIGHT(YEAR(TODAY()),2)),"20","19")&amp;LEFT(X500,2),IF(VALUE(MID(X500,3,1))&gt;4,MID(X500,3,2)-50,MID(X500,3,2)),MID(X500,5,2)),Z500,1),0)</f>
        <v>64</v>
      </c>
      <c r="Z500" s="132">
        <v>44124</v>
      </c>
      <c r="AA500" s="129">
        <v>3</v>
      </c>
      <c r="AB500" s="133">
        <v>20</v>
      </c>
      <c r="AC500" s="134" t="s">
        <v>53</v>
      </c>
      <c r="AD500" s="135" t="s">
        <v>1022</v>
      </c>
      <c r="AE500" s="136" t="s">
        <v>1330</v>
      </c>
      <c r="AF500" s="200">
        <v>38.6</v>
      </c>
      <c r="AG500" s="200">
        <v>13.3</v>
      </c>
      <c r="AH500" s="200">
        <v>46.2</v>
      </c>
      <c r="AI500" s="200">
        <v>1.5</v>
      </c>
      <c r="AJ500" s="200">
        <v>0.4</v>
      </c>
      <c r="AK500" s="200">
        <v>5.33</v>
      </c>
      <c r="AL500" s="137">
        <v>40.799999999999997</v>
      </c>
      <c r="AM500" s="137">
        <v>79</v>
      </c>
      <c r="AN500" s="156">
        <v>35.799999999999997</v>
      </c>
      <c r="AO500" s="155">
        <v>64.2</v>
      </c>
      <c r="AP500" s="156">
        <f>AN500/AO500</f>
        <v>0.55763239875389403</v>
      </c>
      <c r="AQ500" s="137">
        <v>6.12</v>
      </c>
      <c r="AR500" s="137">
        <v>4.8</v>
      </c>
      <c r="AS500" s="137">
        <v>2.4300000000000002</v>
      </c>
      <c r="AT500" s="155">
        <v>44.3</v>
      </c>
      <c r="AU500" s="137">
        <v>9.44</v>
      </c>
      <c r="AV500" s="137">
        <v>21</v>
      </c>
      <c r="AW500" s="137">
        <v>15.9</v>
      </c>
      <c r="AX500" s="137">
        <v>47.4</v>
      </c>
      <c r="AY500" s="137">
        <v>35.6</v>
      </c>
      <c r="AZ500" s="137">
        <v>1.2</v>
      </c>
      <c r="BA500" s="137">
        <v>24.7</v>
      </c>
      <c r="BB500" s="137">
        <v>16.5</v>
      </c>
      <c r="BC500" s="137">
        <v>40.4</v>
      </c>
      <c r="BD500" s="137">
        <v>8.5999999999999993E-2</v>
      </c>
      <c r="BE500" s="137">
        <v>8.1300000000000008</v>
      </c>
      <c r="BF500" s="137">
        <f>DL500+DN500</f>
        <v>29.6</v>
      </c>
      <c r="BG500" s="137">
        <v>24.4</v>
      </c>
      <c r="BH500" s="133">
        <v>3608</v>
      </c>
      <c r="BI500" s="137">
        <v>10.9</v>
      </c>
      <c r="BJ500" s="137">
        <v>13.5</v>
      </c>
      <c r="BK500" s="137">
        <v>12.7</v>
      </c>
      <c r="BL500" s="155">
        <v>86.2</v>
      </c>
      <c r="BM500" s="187">
        <v>0</v>
      </c>
      <c r="BN500" s="137">
        <v>10.6</v>
      </c>
      <c r="BO500" s="137">
        <v>82.28</v>
      </c>
      <c r="BP500" s="137">
        <v>8.59</v>
      </c>
      <c r="BQ500" s="137">
        <v>9.14</v>
      </c>
      <c r="BR500" s="159">
        <v>7247</v>
      </c>
      <c r="BS500" s="138">
        <f>CY500/9</f>
        <v>3057.4444444444443</v>
      </c>
      <c r="BT500" s="137">
        <v>79.599999999999994</v>
      </c>
      <c r="BU500" s="137">
        <v>21.1</v>
      </c>
      <c r="BV500" s="137">
        <v>45.7</v>
      </c>
      <c r="BW500" s="138">
        <v>2066</v>
      </c>
      <c r="BX500" s="137">
        <v>52</v>
      </c>
      <c r="BY500" s="155">
        <v>97.5</v>
      </c>
      <c r="BZ500" s="162">
        <v>1382</v>
      </c>
      <c r="CA500" s="133">
        <v>8543</v>
      </c>
      <c r="CB500" s="137">
        <v>2.13</v>
      </c>
      <c r="CC500" s="137">
        <v>0.67</v>
      </c>
      <c r="CD500" s="186" t="s">
        <v>1275</v>
      </c>
      <c r="CE500" s="186">
        <f t="shared" si="55"/>
        <v>99.899999999999991</v>
      </c>
      <c r="CF500" s="186" t="s">
        <v>1275</v>
      </c>
      <c r="CG500" s="186">
        <f t="shared" si="56"/>
        <v>100.08882352941177</v>
      </c>
      <c r="CH500" s="137">
        <v>3.7</v>
      </c>
      <c r="CI500" s="137">
        <f>CH500*100/AM500</f>
        <v>4.6835443037974684</v>
      </c>
      <c r="CJ500" s="137">
        <v>24.8</v>
      </c>
      <c r="CK500" s="138">
        <f>CJ500*BI500*AL500*AK500/1000</f>
        <v>58.784868479999993</v>
      </c>
      <c r="CL500" s="137">
        <v>2.78</v>
      </c>
      <c r="CM500" s="137">
        <v>10.3</v>
      </c>
      <c r="CN500" s="186" t="s">
        <v>1275</v>
      </c>
      <c r="CO500" s="137">
        <v>1.61</v>
      </c>
      <c r="CP500" s="137">
        <v>2.56</v>
      </c>
      <c r="CQ500" s="155">
        <v>25.1</v>
      </c>
      <c r="CR500" s="156">
        <v>28.8</v>
      </c>
      <c r="CS500" s="155">
        <v>20.100000000000001</v>
      </c>
      <c r="CT500" s="155">
        <v>25.9</v>
      </c>
      <c r="CU500" s="155">
        <v>72.099999999999994</v>
      </c>
      <c r="CV500" s="137">
        <v>0.57999999999999996</v>
      </c>
      <c r="CW500" s="137"/>
      <c r="CX500" s="186" t="s">
        <v>1275</v>
      </c>
      <c r="CY500" s="133">
        <v>27517</v>
      </c>
      <c r="CZ500" s="137">
        <v>0.98</v>
      </c>
      <c r="DA500" s="137">
        <v>26.4</v>
      </c>
      <c r="DB500" s="186" t="s">
        <v>1275</v>
      </c>
      <c r="DC500" s="139">
        <v>0.17</v>
      </c>
      <c r="DD500" s="133">
        <v>16395</v>
      </c>
      <c r="DE500" s="137">
        <v>18.7</v>
      </c>
      <c r="DF500" s="137">
        <v>16.2</v>
      </c>
      <c r="DG500" s="137">
        <v>1.77</v>
      </c>
      <c r="DH500" s="137">
        <f>DG500-CC500</f>
        <v>1.1000000000000001</v>
      </c>
      <c r="DI500" s="137"/>
      <c r="DJ500" s="186" t="s">
        <v>1275</v>
      </c>
      <c r="DK500" s="156">
        <v>0.17</v>
      </c>
      <c r="DL500" s="137">
        <v>29.6</v>
      </c>
      <c r="DM500" s="137">
        <v>70.3</v>
      </c>
      <c r="DN500" s="187">
        <v>0</v>
      </c>
      <c r="DO500" s="156">
        <v>11.4</v>
      </c>
      <c r="DP500" s="137">
        <v>99.8</v>
      </c>
      <c r="DQ500" s="160">
        <v>3648</v>
      </c>
      <c r="DR500" s="133"/>
      <c r="DS500" s="186" t="s">
        <v>1275</v>
      </c>
      <c r="DT500" s="160">
        <f>DU500*5</f>
        <v>8765</v>
      </c>
      <c r="DU500" s="133">
        <v>1753</v>
      </c>
      <c r="DV500" s="133">
        <v>1277</v>
      </c>
      <c r="DW500" s="159">
        <v>479</v>
      </c>
      <c r="DX500" s="186" t="s">
        <v>1275</v>
      </c>
      <c r="DY500" s="138">
        <f>AK500*AN500*AM500*AL500/1000</f>
        <v>615.03168479999988</v>
      </c>
      <c r="DZ500" s="138">
        <f>AK500*AM500*AO500*AL500/1000</f>
        <v>1102.9339152</v>
      </c>
      <c r="EA500" s="137"/>
      <c r="EB500" s="137"/>
      <c r="EC500" s="137"/>
      <c r="ED500" s="137"/>
      <c r="EE500" s="137"/>
      <c r="EF500" s="186" t="s">
        <v>1275</v>
      </c>
      <c r="EG500" s="137" t="s">
        <v>1023</v>
      </c>
      <c r="EH500" s="137" t="s">
        <v>1023</v>
      </c>
      <c r="EI500" s="137" t="s">
        <v>1023</v>
      </c>
      <c r="EJ500" s="137" t="s">
        <v>1023</v>
      </c>
      <c r="EK500" s="137" t="s">
        <v>1023</v>
      </c>
      <c r="EL500" s="137" t="s">
        <v>1023</v>
      </c>
      <c r="EM500" s="137" t="s">
        <v>1023</v>
      </c>
      <c r="EN500" s="137" t="s">
        <v>1023</v>
      </c>
      <c r="EO500" s="137" t="s">
        <v>1023</v>
      </c>
      <c r="EP500" s="137" t="s">
        <v>1023</v>
      </c>
      <c r="EQ500" s="137" t="s">
        <v>1023</v>
      </c>
      <c r="ER500" s="137" t="s">
        <v>1023</v>
      </c>
      <c r="ES500" s="137" t="s">
        <v>1023</v>
      </c>
      <c r="ET500" s="137" t="s">
        <v>1023</v>
      </c>
      <c r="EU500" s="137" t="s">
        <v>1023</v>
      </c>
      <c r="EV500" s="137" t="s">
        <v>1023</v>
      </c>
      <c r="EW500" s="137" t="s">
        <v>1023</v>
      </c>
      <c r="EX500" s="137" t="s">
        <v>1023</v>
      </c>
      <c r="EY500" s="137" t="s">
        <v>1023</v>
      </c>
      <c r="EZ500" s="137" t="s">
        <v>1023</v>
      </c>
      <c r="FA500" s="137" t="s">
        <v>1023</v>
      </c>
      <c r="FB500" s="186" t="s">
        <v>1275</v>
      </c>
      <c r="FC500" s="137"/>
      <c r="FD500" s="137"/>
      <c r="FE500" s="137"/>
      <c r="FF500" s="137"/>
      <c r="FG500" s="137"/>
      <c r="FH500" s="190"/>
      <c r="FI500" s="190"/>
      <c r="FJ500" s="372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  <c r="GE500"/>
      <c r="GF500"/>
      <c r="GG500"/>
      <c r="GH500"/>
      <c r="GI500"/>
      <c r="GJ500"/>
      <c r="GK500"/>
      <c r="GL500"/>
      <c r="GM500"/>
      <c r="GN500"/>
      <c r="GO500"/>
      <c r="GP500"/>
      <c r="GQ500"/>
      <c r="GR500"/>
      <c r="GS500"/>
      <c r="GT500"/>
      <c r="GU500"/>
      <c r="GV500"/>
      <c r="GW500"/>
      <c r="GX500"/>
      <c r="GY500"/>
      <c r="GZ500" s="5"/>
      <c r="HO500" s="5"/>
      <c r="HP500" s="121"/>
      <c r="HQ500" s="27"/>
      <c r="HR500" s="27"/>
      <c r="HS500" s="27"/>
      <c r="HT500" s="121"/>
      <c r="HU500" s="121"/>
      <c r="HV500" s="28"/>
      <c r="HW500" s="28"/>
      <c r="HX500" s="28"/>
      <c r="HY500" s="28"/>
      <c r="HZ500" s="28"/>
      <c r="IA500" s="28"/>
      <c r="IB500" s="28"/>
      <c r="IC500" s="28"/>
      <c r="ID500" s="28"/>
      <c r="IE500" s="25"/>
      <c r="IF500" s="28"/>
      <c r="IG500" s="29"/>
      <c r="IH500" s="25"/>
      <c r="II500" s="28"/>
      <c r="IJ500" s="25"/>
      <c r="IK500" s="25"/>
      <c r="IL500" s="25"/>
      <c r="IM500" s="25"/>
      <c r="IN500" s="28"/>
      <c r="IO500" s="25"/>
      <c r="IP500" s="294"/>
      <c r="IQ500" s="24"/>
      <c r="IR500" s="24"/>
      <c r="IS500" s="170"/>
      <c r="IT500" s="170"/>
      <c r="IU500" s="170"/>
      <c r="IV500" s="274"/>
      <c r="IW500" s="170"/>
      <c r="IX500" s="170"/>
      <c r="IY500"/>
      <c r="IZ500"/>
      <c r="JA500" s="170"/>
      <c r="JB500" s="170"/>
      <c r="JC500" s="170"/>
      <c r="JD500" s="170"/>
      <c r="JE500" s="170"/>
      <c r="JF500"/>
      <c r="JG500" s="170"/>
      <c r="JH500" s="170"/>
      <c r="JI500" s="170"/>
      <c r="JJ500" s="170"/>
      <c r="JK500"/>
      <c r="JL500"/>
      <c r="JM500" s="279"/>
      <c r="JN500"/>
      <c r="JO500"/>
      <c r="JP500"/>
      <c r="JQ500"/>
      <c r="JR500" s="170"/>
      <c r="JS500" s="170"/>
      <c r="JT500" s="170"/>
      <c r="JU500" s="170"/>
      <c r="JV500" s="170"/>
      <c r="JW500" s="170"/>
      <c r="JX500"/>
      <c r="JY500" s="170"/>
      <c r="JZ500" s="170"/>
      <c r="KA500" s="170"/>
      <c r="KB500" s="170"/>
      <c r="KC500" s="170"/>
      <c r="KD500" s="170"/>
      <c r="KE500"/>
    </row>
    <row r="501" spans="1:291" s="4" customFormat="1" x14ac:dyDescent="0.25">
      <c r="A501" s="311"/>
      <c r="B501" s="15" t="s">
        <v>1542</v>
      </c>
      <c r="C501" s="17" t="s">
        <v>650</v>
      </c>
      <c r="D501" s="26" t="s">
        <v>656</v>
      </c>
      <c r="E501" s="88">
        <v>43105</v>
      </c>
      <c r="F501" s="27"/>
      <c r="G501" s="94"/>
      <c r="H501" s="16"/>
      <c r="I501" s="377">
        <v>0</v>
      </c>
      <c r="J501" s="20">
        <v>44698</v>
      </c>
      <c r="K501" s="100">
        <f t="shared" si="54"/>
        <v>52</v>
      </c>
      <c r="L501" s="121">
        <v>7</v>
      </c>
      <c r="M501" s="4" t="s">
        <v>660</v>
      </c>
      <c r="N501" s="19">
        <v>194</v>
      </c>
      <c r="O501" s="22">
        <v>4</v>
      </c>
      <c r="P501" s="16">
        <v>3</v>
      </c>
      <c r="Q501" s="121"/>
      <c r="R501" s="11"/>
      <c r="S501" s="121"/>
      <c r="T501" s="145">
        <v>17405</v>
      </c>
      <c r="U501" s="130"/>
      <c r="V501" s="130" t="s">
        <v>652</v>
      </c>
      <c r="W501" s="130" t="s">
        <v>1093</v>
      </c>
      <c r="X501" s="129">
        <v>5658127783</v>
      </c>
      <c r="Y501" s="129">
        <f ca="1">ROUNDDOWN(YEARFRAC(DATE(IF(VALUE(LEFT(X501,2))&lt;VALUE(RIGHT(YEAR(TODAY()),2)),"20","19")&amp;LEFT(X501,2),IF(VALUE(MID(X501,3,1))&gt;4,MID(X501,3,2)-50,MID(X501,3,2)),MID(X501,5,2)),Z501,1),0)</f>
        <v>65</v>
      </c>
      <c r="Z501" s="132">
        <v>44698</v>
      </c>
      <c r="AA501" s="129" t="e">
        <f>COUNTIFS(#REF!,X501)</f>
        <v>#REF!</v>
      </c>
      <c r="AB501" s="133">
        <f>DATEDIF(_xlfn.MINIFS(Z:Z,X:X,X501), Z501,  "m")</f>
        <v>39</v>
      </c>
      <c r="AC501" s="134" t="s">
        <v>53</v>
      </c>
      <c r="AD501" s="135" t="s">
        <v>1025</v>
      </c>
      <c r="AE501" s="136" t="s">
        <v>65</v>
      </c>
      <c r="AF501" s="185">
        <v>37.6</v>
      </c>
      <c r="AG501" s="185">
        <v>11.7</v>
      </c>
      <c r="AH501" s="185">
        <v>48.1</v>
      </c>
      <c r="AI501" s="185">
        <v>1.9</v>
      </c>
      <c r="AJ501" s="185">
        <v>0.7</v>
      </c>
      <c r="AK501" s="185">
        <v>6.95</v>
      </c>
      <c r="AL501" s="133">
        <v>37.700000000000003</v>
      </c>
      <c r="AM501" s="137">
        <v>82.2</v>
      </c>
      <c r="AN501" s="137">
        <v>33.5</v>
      </c>
      <c r="AO501" s="137">
        <v>66.5</v>
      </c>
      <c r="AP501" s="137">
        <f>AN501/AO501</f>
        <v>0.50375939849624063</v>
      </c>
      <c r="AQ501" s="137">
        <v>9.09</v>
      </c>
      <c r="AR501" s="137">
        <v>4.6399999999999997</v>
      </c>
      <c r="AS501" s="137">
        <v>2.41</v>
      </c>
      <c r="AT501" s="137">
        <v>51.2</v>
      </c>
      <c r="AU501" s="137">
        <v>7.33</v>
      </c>
      <c r="AV501" s="137">
        <v>10.8</v>
      </c>
      <c r="AW501" s="137">
        <v>19</v>
      </c>
      <c r="AX501" s="137">
        <v>52.8</v>
      </c>
      <c r="AY501" s="137">
        <v>27.1</v>
      </c>
      <c r="AZ501" s="137">
        <v>1.0900000000000001</v>
      </c>
      <c r="BA501" s="137">
        <v>22.7</v>
      </c>
      <c r="BB501" s="137">
        <v>13.5</v>
      </c>
      <c r="BC501" s="137">
        <v>47.1</v>
      </c>
      <c r="BD501" s="137">
        <v>0.74</v>
      </c>
      <c r="BE501" s="137">
        <v>7.09</v>
      </c>
      <c r="BF501" s="137">
        <f>DL501+DN501</f>
        <v>27.5</v>
      </c>
      <c r="BG501" s="137">
        <v>29.5</v>
      </c>
      <c r="BH501" s="138">
        <v>2435</v>
      </c>
      <c r="BI501" s="137">
        <v>9.52</v>
      </c>
      <c r="BJ501" s="137">
        <v>15.2</v>
      </c>
      <c r="BK501" s="137">
        <v>24.2</v>
      </c>
      <c r="BL501" s="137">
        <v>77.400000000000006</v>
      </c>
      <c r="BM501" s="139">
        <v>0.13</v>
      </c>
      <c r="BN501" s="137">
        <v>11.1</v>
      </c>
      <c r="BO501" s="137">
        <v>95.72</v>
      </c>
      <c r="BP501" s="137">
        <v>2.84</v>
      </c>
      <c r="BQ501" s="137">
        <v>1.46</v>
      </c>
      <c r="BR501" s="138">
        <v>4425</v>
      </c>
      <c r="BS501" s="138">
        <f>CY501/9</f>
        <v>1642.4444444444443</v>
      </c>
      <c r="BT501" s="137">
        <v>53.6</v>
      </c>
      <c r="BU501" s="137">
        <v>25.4</v>
      </c>
      <c r="BV501" s="137">
        <v>48.7</v>
      </c>
      <c r="BW501" s="138">
        <v>2496</v>
      </c>
      <c r="BX501" s="137">
        <v>41.7</v>
      </c>
      <c r="BY501" s="137">
        <v>71.7</v>
      </c>
      <c r="BZ501" s="138">
        <v>5106</v>
      </c>
      <c r="CA501" s="138">
        <v>11135</v>
      </c>
      <c r="CB501" s="137">
        <v>1.59</v>
      </c>
      <c r="CC501" s="137">
        <v>0.9</v>
      </c>
      <c r="CD501" s="186" t="s">
        <v>1275</v>
      </c>
      <c r="CE501" s="186">
        <f t="shared" si="55"/>
        <v>99.990000000000009</v>
      </c>
      <c r="CF501" s="186" t="s">
        <v>1275</v>
      </c>
      <c r="CG501" s="186">
        <f t="shared" si="56"/>
        <v>101.38559681697613</v>
      </c>
      <c r="CH501" s="137">
        <v>3.44</v>
      </c>
      <c r="CI501" s="137">
        <f>CH501*100/AM501</f>
        <v>4.1849148418491486</v>
      </c>
      <c r="CJ501" s="137">
        <v>34</v>
      </c>
      <c r="CK501" s="138">
        <f>CJ501*BI501*AL501*AK501/1000</f>
        <v>84.809015200000005</v>
      </c>
      <c r="CL501" s="137">
        <v>12.9</v>
      </c>
      <c r="CM501" s="137">
        <v>16.8</v>
      </c>
      <c r="CN501" s="186" t="s">
        <v>1275</v>
      </c>
      <c r="CO501" s="137">
        <v>1.25</v>
      </c>
      <c r="CP501" s="137">
        <v>2.21</v>
      </c>
      <c r="CQ501" s="137">
        <v>28.1</v>
      </c>
      <c r="CR501" s="137">
        <v>27.7</v>
      </c>
      <c r="CS501" s="137">
        <v>18.7</v>
      </c>
      <c r="CT501" s="137">
        <v>25.4</v>
      </c>
      <c r="CU501" s="137">
        <v>73.099999999999994</v>
      </c>
      <c r="CV501" s="137">
        <v>0.33</v>
      </c>
      <c r="CW501" s="137"/>
      <c r="CX501" s="186" t="s">
        <v>1275</v>
      </c>
      <c r="CY501" s="133">
        <v>14782</v>
      </c>
      <c r="CZ501" s="137">
        <v>1.26</v>
      </c>
      <c r="DA501" s="137">
        <v>10.199999999999999</v>
      </c>
      <c r="DB501" s="186" t="s">
        <v>1275</v>
      </c>
      <c r="DC501" s="139">
        <v>7.0999999999999994E-2</v>
      </c>
      <c r="DD501" s="133">
        <v>18976</v>
      </c>
      <c r="DE501" s="137">
        <v>1.57</v>
      </c>
      <c r="DF501" s="137">
        <v>24.3</v>
      </c>
      <c r="DG501" s="137">
        <v>1.27</v>
      </c>
      <c r="DH501" s="137">
        <f>DG501-CC501</f>
        <v>0.37</v>
      </c>
      <c r="DI501" s="137">
        <v>34.299999999999997</v>
      </c>
      <c r="DJ501" s="186" t="s">
        <v>1275</v>
      </c>
      <c r="DK501" s="137">
        <v>0.28000000000000003</v>
      </c>
      <c r="DL501" s="137">
        <v>27.5</v>
      </c>
      <c r="DM501" s="137">
        <v>72.2</v>
      </c>
      <c r="DN501" s="137">
        <v>0</v>
      </c>
      <c r="DO501" s="137">
        <v>7.1</v>
      </c>
      <c r="DP501" s="137">
        <v>99.3</v>
      </c>
      <c r="DQ501" s="138">
        <v>1329</v>
      </c>
      <c r="DR501" s="133"/>
      <c r="DS501" s="186" t="s">
        <v>1275</v>
      </c>
      <c r="DT501" s="133">
        <f>DU501*2</f>
        <v>7172</v>
      </c>
      <c r="DU501" s="138">
        <v>3586</v>
      </c>
      <c r="DV501" s="138">
        <v>630.60498220640568</v>
      </c>
      <c r="DW501" s="138">
        <v>235</v>
      </c>
      <c r="DX501" s="186" t="s">
        <v>1275</v>
      </c>
      <c r="DY501" s="138">
        <f>AK501*AN501*AM501*AL501/1000</f>
        <v>721.5107055000002</v>
      </c>
      <c r="DZ501" s="138">
        <f>AK501*AM501*AO501*AL501/1000</f>
        <v>1432.2525945000004</v>
      </c>
      <c r="EA501" s="137"/>
      <c r="EB501" s="137"/>
      <c r="EC501" s="137"/>
      <c r="ED501" s="137"/>
      <c r="EE501" s="137"/>
      <c r="EF501" s="186" t="s">
        <v>1275</v>
      </c>
      <c r="EG501" s="137" t="s">
        <v>1023</v>
      </c>
      <c r="EH501" s="137" t="s">
        <v>1023</v>
      </c>
      <c r="EI501" s="137" t="s">
        <v>1023</v>
      </c>
      <c r="EJ501" s="137" t="s">
        <v>1023</v>
      </c>
      <c r="EK501" s="137" t="s">
        <v>1023</v>
      </c>
      <c r="EL501" s="137" t="s">
        <v>1023</v>
      </c>
      <c r="EM501" s="137" t="s">
        <v>1023</v>
      </c>
      <c r="EN501" s="137" t="s">
        <v>1023</v>
      </c>
      <c r="EO501" s="137" t="s">
        <v>1023</v>
      </c>
      <c r="EP501" s="137" t="s">
        <v>1023</v>
      </c>
      <c r="EQ501" s="137" t="s">
        <v>1023</v>
      </c>
      <c r="ER501" s="137" t="s">
        <v>1023</v>
      </c>
      <c r="ES501" s="137" t="s">
        <v>1023</v>
      </c>
      <c r="ET501" s="137" t="s">
        <v>1023</v>
      </c>
      <c r="EU501" s="137" t="s">
        <v>1023</v>
      </c>
      <c r="EV501" s="137" t="s">
        <v>1023</v>
      </c>
      <c r="EW501" s="137" t="s">
        <v>1023</v>
      </c>
      <c r="EX501" s="137" t="s">
        <v>1023</v>
      </c>
      <c r="EY501" s="137" t="s">
        <v>1023</v>
      </c>
      <c r="EZ501" s="137" t="s">
        <v>1023</v>
      </c>
      <c r="FA501" s="137" t="s">
        <v>1023</v>
      </c>
      <c r="FB501" s="186" t="s">
        <v>1275</v>
      </c>
      <c r="FC501" s="137"/>
      <c r="FD501" s="137"/>
      <c r="FE501" s="137"/>
      <c r="FF501" s="137"/>
      <c r="FG501" s="137"/>
      <c r="FH501" s="190"/>
      <c r="FI501" s="190"/>
      <c r="FJ501" s="372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  <c r="GE501"/>
      <c r="GF501"/>
      <c r="GG501"/>
      <c r="GH501"/>
      <c r="GI501"/>
      <c r="GJ501"/>
      <c r="GK501"/>
      <c r="GL501"/>
      <c r="GM501"/>
      <c r="GN501"/>
      <c r="GO501"/>
      <c r="GP501"/>
      <c r="GQ501"/>
      <c r="GR501"/>
      <c r="GS501"/>
      <c r="GT501"/>
      <c r="GU501"/>
      <c r="GV501"/>
      <c r="GW501"/>
      <c r="GX501"/>
      <c r="GY501"/>
      <c r="GZ501" s="5"/>
      <c r="HO501" s="5"/>
      <c r="HP501" s="121"/>
      <c r="HQ501" s="27"/>
      <c r="HR501" s="27"/>
      <c r="HS501" s="27"/>
      <c r="HT501" s="121"/>
      <c r="HU501" s="121"/>
      <c r="HV501" s="28"/>
      <c r="HW501" s="28"/>
      <c r="HX501" s="28"/>
      <c r="HY501" s="28"/>
      <c r="HZ501" s="28"/>
      <c r="IA501" s="28"/>
      <c r="IB501" s="28"/>
      <c r="IC501" s="28"/>
      <c r="ID501" s="28"/>
      <c r="IE501" s="25"/>
      <c r="IF501" s="28"/>
      <c r="IG501" s="29"/>
      <c r="IH501" s="25"/>
      <c r="II501" s="28"/>
      <c r="IJ501" s="25"/>
      <c r="IK501" s="25"/>
      <c r="IL501" s="25"/>
      <c r="IM501" s="25"/>
      <c r="IN501" s="28"/>
      <c r="IO501" s="25"/>
      <c r="IP501" s="294"/>
      <c r="IQ501" s="24"/>
      <c r="IR501" s="24"/>
      <c r="IS501" s="170"/>
      <c r="IT501" s="170"/>
      <c r="IU501" s="170"/>
      <c r="IV501" s="274"/>
      <c r="IW501" s="170"/>
      <c r="IX501" s="170"/>
      <c r="IY501"/>
      <c r="IZ501"/>
      <c r="JA501" s="170"/>
      <c r="JB501" s="170"/>
      <c r="JC501" s="170"/>
      <c r="JD501" s="170"/>
      <c r="JE501" s="170"/>
      <c r="JF501"/>
      <c r="JG501" s="170"/>
      <c r="JH501" s="170"/>
      <c r="JI501" s="170"/>
      <c r="JJ501" s="170"/>
      <c r="JK501"/>
      <c r="JL501"/>
      <c r="JM501" s="279"/>
      <c r="JN501"/>
      <c r="JO501"/>
      <c r="JP501"/>
      <c r="JQ501"/>
      <c r="JR501" s="170"/>
      <c r="JS501" s="170"/>
      <c r="JT501" s="170"/>
      <c r="JU501" s="170"/>
      <c r="JV501" s="170"/>
      <c r="JW501" s="170"/>
      <c r="JX501"/>
      <c r="JY501" s="170"/>
      <c r="JZ501" s="170"/>
      <c r="KA501" s="170"/>
      <c r="KB501" s="170"/>
      <c r="KC501" s="170"/>
      <c r="KD501" s="170"/>
      <c r="KE501"/>
    </row>
    <row r="502" spans="1:291" s="4" customFormat="1" x14ac:dyDescent="0.25">
      <c r="A502" s="311"/>
      <c r="B502" s="15" t="s">
        <v>1542</v>
      </c>
      <c r="C502" s="17" t="s">
        <v>650</v>
      </c>
      <c r="D502" s="26" t="s">
        <v>656</v>
      </c>
      <c r="E502" s="88">
        <v>43105</v>
      </c>
      <c r="F502" s="27"/>
      <c r="G502" s="94"/>
      <c r="H502" s="16"/>
      <c r="I502" s="377">
        <v>0</v>
      </c>
      <c r="J502" s="20">
        <v>44796</v>
      </c>
      <c r="K502" s="100">
        <f t="shared" si="54"/>
        <v>55</v>
      </c>
      <c r="L502" s="121">
        <v>8</v>
      </c>
      <c r="M502" s="4" t="s">
        <v>661</v>
      </c>
      <c r="N502" s="19">
        <v>306</v>
      </c>
      <c r="O502" s="22">
        <v>4</v>
      </c>
      <c r="P502" s="16">
        <v>3</v>
      </c>
      <c r="Q502" s="11"/>
      <c r="R502" s="11"/>
      <c r="S502" s="11"/>
      <c r="T502" s="145">
        <v>17909</v>
      </c>
      <c r="U502" s="130"/>
      <c r="V502" s="130" t="s">
        <v>652</v>
      </c>
      <c r="W502" s="130" t="s">
        <v>1093</v>
      </c>
      <c r="X502" s="129">
        <v>5658127783</v>
      </c>
      <c r="Y502" s="129">
        <f ca="1">ROUNDDOWN(YEARFRAC(DATE(IF(VALUE(LEFT(X502,2))&lt;VALUE(RIGHT(YEAR(TODAY()),2)),"20","19")&amp;LEFT(X502,2),IF(VALUE(MID(X502,3,1))&gt;4,MID(X502,3,2)-50,MID(X502,3,2)),MID(X502,5,2)),Z502,1),0)</f>
        <v>66</v>
      </c>
      <c r="Z502" s="132">
        <v>44796</v>
      </c>
      <c r="AA502" s="129">
        <v>5</v>
      </c>
      <c r="AB502" s="133">
        <f>DATEDIF(_xlfn.MINIFS(Z:Z,X:X,X502), Z502,  "m")</f>
        <v>42</v>
      </c>
      <c r="AC502" s="134" t="s">
        <v>53</v>
      </c>
      <c r="AD502" s="135" t="s">
        <v>1025</v>
      </c>
      <c r="AE502" s="136" t="s">
        <v>67</v>
      </c>
      <c r="AF502" s="185">
        <v>44.4</v>
      </c>
      <c r="AG502" s="185">
        <v>12</v>
      </c>
      <c r="AH502" s="185">
        <v>38.5</v>
      </c>
      <c r="AI502" s="185">
        <v>4.0999999999999996</v>
      </c>
      <c r="AJ502" s="185">
        <v>1</v>
      </c>
      <c r="AK502" s="185">
        <v>5.9</v>
      </c>
      <c r="AL502" s="133">
        <v>41.7</v>
      </c>
      <c r="AM502" s="137">
        <v>81.3</v>
      </c>
      <c r="AN502" s="137">
        <v>37.1</v>
      </c>
      <c r="AO502" s="137">
        <v>62.9</v>
      </c>
      <c r="AP502" s="137">
        <f>AN502/AO502</f>
        <v>0.58982511923688397</v>
      </c>
      <c r="AQ502" s="137">
        <v>8.4499999999999993</v>
      </c>
      <c r="AR502" s="137">
        <v>7.75</v>
      </c>
      <c r="AS502" s="137">
        <v>3.16</v>
      </c>
      <c r="AT502" s="137">
        <v>32.700000000000003</v>
      </c>
      <c r="AU502" s="137">
        <v>9.1999999999999993</v>
      </c>
      <c r="AV502" s="137">
        <v>9.89</v>
      </c>
      <c r="AW502" s="137">
        <v>24.6</v>
      </c>
      <c r="AX502" s="137">
        <v>56</v>
      </c>
      <c r="AY502" s="137">
        <v>18.100000000000001</v>
      </c>
      <c r="AZ502" s="137">
        <v>1.25</v>
      </c>
      <c r="BA502" s="137">
        <v>22</v>
      </c>
      <c r="BB502" s="137">
        <v>17.899999999999999</v>
      </c>
      <c r="BC502" s="137">
        <v>60.8</v>
      </c>
      <c r="BD502" s="137">
        <v>0.51</v>
      </c>
      <c r="BE502" s="137">
        <v>6.4</v>
      </c>
      <c r="BF502" s="137">
        <f>DL502+DN502</f>
        <v>29.7</v>
      </c>
      <c r="BG502" s="137">
        <v>30.4</v>
      </c>
      <c r="BH502" s="138">
        <v>1595</v>
      </c>
      <c r="BI502" s="137">
        <v>11.6</v>
      </c>
      <c r="BJ502" s="137">
        <v>48.3</v>
      </c>
      <c r="BK502" s="137">
        <v>7.63</v>
      </c>
      <c r="BL502" s="137">
        <v>67.8</v>
      </c>
      <c r="BM502" s="139">
        <v>0.11</v>
      </c>
      <c r="BN502" s="137">
        <v>9.9</v>
      </c>
      <c r="BO502" s="137">
        <v>87.68</v>
      </c>
      <c r="BP502" s="137">
        <v>8.3000000000000007</v>
      </c>
      <c r="BQ502" s="137">
        <v>4.0599999999999996</v>
      </c>
      <c r="BR502" s="138">
        <v>6778</v>
      </c>
      <c r="BS502" s="138">
        <f>CY502/9</f>
        <v>3997.3333333333335</v>
      </c>
      <c r="BT502" s="137">
        <v>72.900000000000006</v>
      </c>
      <c r="BU502" s="137">
        <v>22.4</v>
      </c>
      <c r="BV502" s="137">
        <f>100-AL502-BN502-CB502-CC502</f>
        <v>43.3</v>
      </c>
      <c r="BW502" s="138">
        <v>4227</v>
      </c>
      <c r="BX502" s="137">
        <v>66.099999999999994</v>
      </c>
      <c r="BY502" s="137">
        <v>87.5</v>
      </c>
      <c r="BZ502" s="138">
        <v>4688</v>
      </c>
      <c r="CA502" s="138">
        <v>12426</v>
      </c>
      <c r="CB502" s="137">
        <v>4.2</v>
      </c>
      <c r="CC502" s="137">
        <v>0.9</v>
      </c>
      <c r="CD502" s="186" t="s">
        <v>1275</v>
      </c>
      <c r="CE502" s="186">
        <f t="shared" si="55"/>
        <v>100.00000000000001</v>
      </c>
      <c r="CF502" s="186" t="s">
        <v>1275</v>
      </c>
      <c r="CG502" s="186">
        <f t="shared" si="56"/>
        <v>101.7220623501199</v>
      </c>
      <c r="CH502" s="137">
        <v>2.4</v>
      </c>
      <c r="CI502" s="137">
        <f>CH502*100/AM502</f>
        <v>2.9520295202952029</v>
      </c>
      <c r="CJ502" s="137">
        <v>26.6</v>
      </c>
      <c r="CK502" s="138">
        <f>CJ502*BI502*AL502*AK502/1000</f>
        <v>75.915016800000018</v>
      </c>
      <c r="CL502" s="137">
        <v>21.9</v>
      </c>
      <c r="CM502" s="137">
        <v>19.7</v>
      </c>
      <c r="CN502" s="186" t="s">
        <v>1275</v>
      </c>
      <c r="CO502" s="137">
        <v>3.15</v>
      </c>
      <c r="CP502" s="137">
        <v>1.48</v>
      </c>
      <c r="CQ502" s="137">
        <v>25</v>
      </c>
      <c r="CR502" s="137">
        <v>29.6</v>
      </c>
      <c r="CS502" s="137">
        <v>20.8</v>
      </c>
      <c r="CT502" s="137">
        <v>24.5</v>
      </c>
      <c r="CU502" s="137">
        <v>60.4</v>
      </c>
      <c r="CV502" s="137">
        <v>3.43</v>
      </c>
      <c r="CW502" s="137"/>
      <c r="CX502" s="186" t="s">
        <v>1275</v>
      </c>
      <c r="CY502" s="133">
        <v>35976</v>
      </c>
      <c r="CZ502" s="137">
        <v>2.21</v>
      </c>
      <c r="DA502" s="137">
        <v>8.61</v>
      </c>
      <c r="DB502" s="186" t="s">
        <v>1275</v>
      </c>
      <c r="DC502" s="139">
        <v>0.11</v>
      </c>
      <c r="DD502" s="138">
        <v>19924</v>
      </c>
      <c r="DE502" s="137">
        <v>4.78</v>
      </c>
      <c r="DF502" s="137">
        <v>23.8</v>
      </c>
      <c r="DG502" s="137">
        <v>1.82</v>
      </c>
      <c r="DH502" s="137">
        <f>DG502-CC502</f>
        <v>0.92</v>
      </c>
      <c r="DI502" s="137">
        <v>36.1</v>
      </c>
      <c r="DJ502" s="186" t="s">
        <v>1275</v>
      </c>
      <c r="DK502" s="137">
        <v>0.11</v>
      </c>
      <c r="DL502" s="137">
        <v>29.7</v>
      </c>
      <c r="DM502" s="137">
        <v>70.2</v>
      </c>
      <c r="DN502" s="137">
        <v>0</v>
      </c>
      <c r="DO502" s="137">
        <v>8.19</v>
      </c>
      <c r="DP502" s="137">
        <v>100</v>
      </c>
      <c r="DQ502" s="138">
        <v>3493</v>
      </c>
      <c r="DR502" s="133"/>
      <c r="DS502" s="186" t="s">
        <v>1275</v>
      </c>
      <c r="DT502" s="133">
        <f>DU502*2</f>
        <v>8930</v>
      </c>
      <c r="DU502" s="138">
        <v>4465</v>
      </c>
      <c r="DV502" s="138">
        <v>3024</v>
      </c>
      <c r="DW502" s="138">
        <v>414</v>
      </c>
      <c r="DX502" s="186" t="s">
        <v>1275</v>
      </c>
      <c r="DY502" s="138">
        <f>AK502*AN502*AM502*AL502/1000</f>
        <v>742.08306690000006</v>
      </c>
      <c r="DZ502" s="138">
        <f>AK502*AM502*AO502*AL502/1000</f>
        <v>1258.1408331</v>
      </c>
      <c r="EA502" s="137"/>
      <c r="EB502" s="137"/>
      <c r="EC502" s="137"/>
      <c r="ED502" s="137"/>
      <c r="EE502" s="137"/>
      <c r="EF502" s="186" t="s">
        <v>1275</v>
      </c>
      <c r="EG502" s="137" t="s">
        <v>1023</v>
      </c>
      <c r="EH502" s="137" t="s">
        <v>1023</v>
      </c>
      <c r="EI502" s="137" t="s">
        <v>1023</v>
      </c>
      <c r="EJ502" s="137" t="s">
        <v>1023</v>
      </c>
      <c r="EK502" s="137" t="s">
        <v>1023</v>
      </c>
      <c r="EL502" s="137" t="s">
        <v>1023</v>
      </c>
      <c r="EM502" s="137" t="s">
        <v>1023</v>
      </c>
      <c r="EN502" s="137" t="s">
        <v>1023</v>
      </c>
      <c r="EO502" s="137" t="s">
        <v>1023</v>
      </c>
      <c r="EP502" s="137" t="s">
        <v>1023</v>
      </c>
      <c r="EQ502" s="137" t="s">
        <v>1023</v>
      </c>
      <c r="ER502" s="137" t="s">
        <v>1023</v>
      </c>
      <c r="ES502" s="137" t="s">
        <v>1023</v>
      </c>
      <c r="ET502" s="137" t="s">
        <v>1023</v>
      </c>
      <c r="EU502" s="137" t="s">
        <v>1023</v>
      </c>
      <c r="EV502" s="137" t="s">
        <v>1023</v>
      </c>
      <c r="EW502" s="137" t="s">
        <v>1023</v>
      </c>
      <c r="EX502" s="137" t="s">
        <v>1023</v>
      </c>
      <c r="EY502" s="137" t="s">
        <v>1023</v>
      </c>
      <c r="EZ502" s="137" t="s">
        <v>1023</v>
      </c>
      <c r="FA502" s="137" t="s">
        <v>1023</v>
      </c>
      <c r="FB502" s="186" t="s">
        <v>1275</v>
      </c>
      <c r="FC502" s="137"/>
      <c r="FD502" s="137"/>
      <c r="FE502" s="137"/>
      <c r="FF502" s="137"/>
      <c r="FG502" s="137"/>
      <c r="FH502" s="190"/>
      <c r="FI502" s="190"/>
      <c r="FJ502" s="380" t="s">
        <v>661</v>
      </c>
      <c r="FK502" t="s">
        <v>1658</v>
      </c>
      <c r="FL502" t="s">
        <v>1659</v>
      </c>
      <c r="FM502" t="s">
        <v>1659</v>
      </c>
      <c r="FN502" t="s">
        <v>1665</v>
      </c>
      <c r="FO502" t="s">
        <v>1658</v>
      </c>
      <c r="FP502" t="s">
        <v>1659</v>
      </c>
      <c r="FQ502" t="s">
        <v>1665</v>
      </c>
      <c r="FR502" t="s">
        <v>1662</v>
      </c>
      <c r="FS502" t="s">
        <v>86</v>
      </c>
      <c r="FT502" t="s">
        <v>1665</v>
      </c>
      <c r="FU502" t="s">
        <v>1663</v>
      </c>
      <c r="FV502" t="s">
        <v>33</v>
      </c>
      <c r="FW502" t="s">
        <v>86</v>
      </c>
      <c r="FX502" t="s">
        <v>1661</v>
      </c>
      <c r="FY502" t="s">
        <v>1662</v>
      </c>
      <c r="FZ502" t="s">
        <v>1658</v>
      </c>
      <c r="GA502" t="s">
        <v>1659</v>
      </c>
      <c r="GB502" t="s">
        <v>1663</v>
      </c>
      <c r="GC502" t="s">
        <v>33</v>
      </c>
      <c r="GD502" t="s">
        <v>33</v>
      </c>
      <c r="GE502" t="s">
        <v>1660</v>
      </c>
      <c r="GF502" t="s">
        <v>1659</v>
      </c>
      <c r="GG502" t="s">
        <v>1664</v>
      </c>
      <c r="GH502" t="s">
        <v>33</v>
      </c>
      <c r="GI502" t="s">
        <v>86</v>
      </c>
      <c r="GJ502" t="s">
        <v>1660</v>
      </c>
      <c r="GK502" t="s">
        <v>33</v>
      </c>
      <c r="GL502" t="s">
        <v>86</v>
      </c>
      <c r="GM502" t="s">
        <v>1663</v>
      </c>
      <c r="GN502" t="s">
        <v>1659</v>
      </c>
      <c r="GO502" t="s">
        <v>33</v>
      </c>
      <c r="GP502" t="s">
        <v>1664</v>
      </c>
      <c r="GQ502" t="s">
        <v>33</v>
      </c>
      <c r="GR502" t="s">
        <v>33</v>
      </c>
      <c r="GS502" t="s">
        <v>1659</v>
      </c>
      <c r="GT502" t="s">
        <v>1666</v>
      </c>
      <c r="GU502" t="s">
        <v>1662</v>
      </c>
      <c r="GV502" t="s">
        <v>1662</v>
      </c>
      <c r="GW502" t="s">
        <v>1662</v>
      </c>
      <c r="GX502" t="s">
        <v>33</v>
      </c>
      <c r="GY502" t="s">
        <v>1662</v>
      </c>
      <c r="GZ502" s="5"/>
      <c r="HO502" s="5"/>
      <c r="HP502" s="121"/>
      <c r="HQ502" s="27"/>
      <c r="HR502" s="27"/>
      <c r="HS502" s="27"/>
      <c r="HT502" s="121"/>
      <c r="HU502" s="121"/>
      <c r="HV502" s="28"/>
      <c r="HW502" s="28"/>
      <c r="HX502" s="28"/>
      <c r="HY502" s="28"/>
      <c r="HZ502" s="28"/>
      <c r="IA502" s="28"/>
      <c r="IB502" s="28"/>
      <c r="IC502" s="28"/>
      <c r="ID502" s="28"/>
      <c r="IE502" s="25"/>
      <c r="IF502" s="28"/>
      <c r="IG502" s="29"/>
      <c r="IH502" s="25"/>
      <c r="II502" s="28"/>
      <c r="IJ502" s="25"/>
      <c r="IK502" s="25"/>
      <c r="IL502" s="25"/>
      <c r="IM502" s="25"/>
      <c r="IN502" s="28"/>
      <c r="IO502" s="25"/>
      <c r="IP502" s="294"/>
      <c r="IQ502" s="24"/>
      <c r="IR502" s="24"/>
      <c r="IS502" s="170"/>
      <c r="IT502" s="170"/>
      <c r="IU502" s="170"/>
      <c r="IV502" s="274"/>
      <c r="IW502" s="170"/>
      <c r="IX502" s="170"/>
      <c r="IY502"/>
      <c r="IZ502"/>
      <c r="JA502" s="170"/>
      <c r="JB502" s="170"/>
      <c r="JC502" s="170"/>
      <c r="JD502" s="170"/>
      <c r="JE502" s="170"/>
      <c r="JF502"/>
      <c r="JG502" s="170"/>
      <c r="JH502" s="170"/>
      <c r="JI502" s="170"/>
      <c r="JJ502" s="170"/>
      <c r="JK502"/>
      <c r="JL502"/>
      <c r="JM502" s="279"/>
      <c r="JN502"/>
      <c r="JO502"/>
      <c r="JP502"/>
      <c r="JQ502"/>
      <c r="JR502" s="170"/>
      <c r="JS502" s="170"/>
      <c r="JT502" s="170"/>
      <c r="JU502" s="170"/>
      <c r="JV502" s="170"/>
      <c r="JW502" s="170"/>
      <c r="JX502"/>
      <c r="JY502" s="170"/>
      <c r="JZ502" s="170"/>
      <c r="KA502" s="170"/>
      <c r="KB502" s="170"/>
      <c r="KC502" s="170"/>
      <c r="KD502" s="170"/>
      <c r="KE502"/>
    </row>
    <row r="503" spans="1:291" s="4" customFormat="1" x14ac:dyDescent="0.25">
      <c r="A503" s="311"/>
      <c r="B503" s="15" t="s">
        <v>1542</v>
      </c>
      <c r="C503" s="17" t="s">
        <v>650</v>
      </c>
      <c r="D503" s="26" t="s">
        <v>656</v>
      </c>
      <c r="E503" s="88">
        <v>43105</v>
      </c>
      <c r="F503" s="27"/>
      <c r="G503" s="94"/>
      <c r="H503" s="16"/>
      <c r="I503" s="377">
        <v>0</v>
      </c>
      <c r="J503" s="20">
        <v>44887</v>
      </c>
      <c r="K503" s="100">
        <f t="shared" si="54"/>
        <v>58</v>
      </c>
      <c r="L503" s="121">
        <v>9</v>
      </c>
      <c r="M503" s="4" t="s">
        <v>662</v>
      </c>
      <c r="N503" s="19">
        <v>322</v>
      </c>
      <c r="O503" s="22">
        <v>4</v>
      </c>
      <c r="P503" s="16">
        <v>3</v>
      </c>
      <c r="Q503" s="11"/>
      <c r="R503" s="11"/>
      <c r="S503" s="11"/>
      <c r="T503" s="145">
        <v>18369</v>
      </c>
      <c r="U503" s="130"/>
      <c r="V503" s="130" t="s">
        <v>652</v>
      </c>
      <c r="W503" s="130" t="s">
        <v>1093</v>
      </c>
      <c r="X503" s="131">
        <v>5658127783</v>
      </c>
      <c r="Y503" s="129">
        <f ca="1">ROUNDDOWN(YEARFRAC(DATE(IF(VALUE(LEFT(X503,2))&lt;VALUE(RIGHT(YEAR(TODAY()),2)),"20","19")&amp;LEFT(X503,2),IF(VALUE(MID(X503,3,1))&gt;4,MID(X503,3,2)-50,MID(X503,3,2)),MID(X503,5,2)),Z503,1),0)</f>
        <v>66</v>
      </c>
      <c r="Z503" s="132">
        <v>44887</v>
      </c>
      <c r="AA503" s="129">
        <v>6</v>
      </c>
      <c r="AB503" s="133">
        <v>45</v>
      </c>
      <c r="AC503" s="134" t="s">
        <v>53</v>
      </c>
      <c r="AD503" s="135" t="s">
        <v>1025</v>
      </c>
      <c r="AE503" s="136" t="s">
        <v>75</v>
      </c>
      <c r="AF503" s="185">
        <v>46.5</v>
      </c>
      <c r="AG503" s="185">
        <v>10.6</v>
      </c>
      <c r="AH503" s="185">
        <v>40.299999999999997</v>
      </c>
      <c r="AI503" s="185">
        <v>1.8</v>
      </c>
      <c r="AJ503" s="185">
        <v>0.8</v>
      </c>
      <c r="AK503" s="185">
        <v>6.11</v>
      </c>
      <c r="AL503" s="133">
        <v>47.3</v>
      </c>
      <c r="AM503" s="137">
        <v>85</v>
      </c>
      <c r="AN503" s="137">
        <v>31.6</v>
      </c>
      <c r="AO503" s="137">
        <v>68.400000000000006</v>
      </c>
      <c r="AP503" s="137">
        <f>AN503/AO503</f>
        <v>0.46198830409356723</v>
      </c>
      <c r="AQ503" s="137">
        <v>5.77</v>
      </c>
      <c r="AR503" s="137">
        <v>2.98</v>
      </c>
      <c r="AS503" s="137">
        <v>2.25</v>
      </c>
      <c r="AT503" s="137">
        <v>30.7</v>
      </c>
      <c r="AU503" s="137">
        <v>7.31</v>
      </c>
      <c r="AV503" s="137">
        <v>4.1100000000000003</v>
      </c>
      <c r="AW503" s="137">
        <v>20.100000000000001</v>
      </c>
      <c r="AX503" s="137">
        <v>49.1</v>
      </c>
      <c r="AY503" s="137">
        <v>29.1</v>
      </c>
      <c r="AZ503" s="137">
        <v>1.71</v>
      </c>
      <c r="BA503" s="137">
        <v>22.6</v>
      </c>
      <c r="BB503" s="137">
        <v>11.4</v>
      </c>
      <c r="BC503" s="137">
        <v>59.2</v>
      </c>
      <c r="BD503" s="137">
        <v>0.31</v>
      </c>
      <c r="BE503" s="137">
        <v>5.4</v>
      </c>
      <c r="BF503" s="137">
        <v>38.17</v>
      </c>
      <c r="BG503" s="137">
        <v>42.2</v>
      </c>
      <c r="BH503" s="138">
        <v>2084.4</v>
      </c>
      <c r="BI503" s="137">
        <v>8.06</v>
      </c>
      <c r="BJ503" s="137">
        <v>17.399999999999999</v>
      </c>
      <c r="BK503" s="137">
        <v>11.6</v>
      </c>
      <c r="BL503" s="137">
        <v>46.6</v>
      </c>
      <c r="BM503" s="139">
        <v>3.5000000000000003E-2</v>
      </c>
      <c r="BN503" s="137">
        <v>9.3000000000000007</v>
      </c>
      <c r="BO503" s="137">
        <v>92.18</v>
      </c>
      <c r="BP503" s="137">
        <v>5.26</v>
      </c>
      <c r="BQ503" s="137">
        <v>2.52</v>
      </c>
      <c r="BR503" s="138">
        <v>6037</v>
      </c>
      <c r="BS503" s="138">
        <v>3306</v>
      </c>
      <c r="BT503" s="137">
        <v>50.3</v>
      </c>
      <c r="BU503" s="137">
        <v>17.399999999999999</v>
      </c>
      <c r="BV503" s="137">
        <f>100-AL503-BN503-CB503-CC503</f>
        <v>40.940000000000005</v>
      </c>
      <c r="BW503" s="138">
        <v>3861.5044247787614</v>
      </c>
      <c r="BX503" s="137">
        <v>76.7</v>
      </c>
      <c r="BY503" s="137">
        <v>62</v>
      </c>
      <c r="BZ503" s="138">
        <v>4014</v>
      </c>
      <c r="CA503" s="138">
        <v>13530.6</v>
      </c>
      <c r="CB503" s="137">
        <v>1.78</v>
      </c>
      <c r="CC503" s="137">
        <v>0.68</v>
      </c>
      <c r="CD503" s="186" t="s">
        <v>1275</v>
      </c>
      <c r="CE503" s="186">
        <f t="shared" si="55"/>
        <v>100</v>
      </c>
      <c r="CF503" s="186" t="s">
        <v>1275</v>
      </c>
      <c r="CG503" s="186">
        <f t="shared" si="56"/>
        <v>100.01602536997888</v>
      </c>
      <c r="CH503" s="137">
        <v>3.46</v>
      </c>
      <c r="CI503" s="137">
        <f>CH503*100/AM503</f>
        <v>4.0705882352941174</v>
      </c>
      <c r="CJ503" s="137">
        <v>14.3</v>
      </c>
      <c r="CK503" s="138">
        <f>CJ503*BI503*AL503*AK503/1000</f>
        <v>33.30990777400001</v>
      </c>
      <c r="CL503" s="137">
        <v>6.71</v>
      </c>
      <c r="CM503" s="137">
        <v>10.3</v>
      </c>
      <c r="CN503" s="186" t="s">
        <v>1275</v>
      </c>
      <c r="CO503" s="137">
        <v>2.63</v>
      </c>
      <c r="CP503" s="137">
        <v>1.21</v>
      </c>
      <c r="CQ503" s="137">
        <v>27.7</v>
      </c>
      <c r="CR503" s="137">
        <v>29.2</v>
      </c>
      <c r="CS503" s="137">
        <v>19.399999999999999</v>
      </c>
      <c r="CT503" s="137">
        <v>23.6</v>
      </c>
      <c r="CU503" s="137">
        <v>70.2</v>
      </c>
      <c r="CV503" s="137">
        <v>2.2200000000000002</v>
      </c>
      <c r="CW503" s="137"/>
      <c r="CX503" s="186" t="s">
        <v>1275</v>
      </c>
      <c r="CY503" s="133">
        <v>9918</v>
      </c>
      <c r="CZ503" s="137">
        <v>1.65</v>
      </c>
      <c r="DA503" s="137">
        <v>6.87</v>
      </c>
      <c r="DB503" s="186" t="s">
        <v>1275</v>
      </c>
      <c r="DC503" s="139">
        <v>5.6000000000000001E-2</v>
      </c>
      <c r="DD503" s="138">
        <v>34580</v>
      </c>
      <c r="DE503" s="137">
        <v>11.3</v>
      </c>
      <c r="DF503" s="137">
        <v>26.2</v>
      </c>
      <c r="DG503" s="137">
        <v>2.4900000000000002</v>
      </c>
      <c r="DH503" s="137">
        <v>1.81</v>
      </c>
      <c r="DI503" s="137">
        <v>12.8</v>
      </c>
      <c r="DJ503" s="186" t="s">
        <v>1275</v>
      </c>
      <c r="DK503" s="137">
        <v>0.4</v>
      </c>
      <c r="DL503" s="137">
        <v>37.9</v>
      </c>
      <c r="DM503" s="137">
        <v>61.4</v>
      </c>
      <c r="DN503" s="137">
        <v>0.27</v>
      </c>
      <c r="DO503" s="137">
        <v>5.03</v>
      </c>
      <c r="DP503" s="137">
        <v>91</v>
      </c>
      <c r="DQ503" s="138">
        <v>1117</v>
      </c>
      <c r="DR503" s="133"/>
      <c r="DS503" s="186" t="s">
        <v>1275</v>
      </c>
      <c r="DT503" s="138">
        <f>DU503/1.2</f>
        <v>6020.8333333333339</v>
      </c>
      <c r="DU503" s="138">
        <v>7225</v>
      </c>
      <c r="DV503" s="138">
        <v>1699.2307692307693</v>
      </c>
      <c r="DW503" s="138">
        <v>298</v>
      </c>
      <c r="DX503" s="186" t="s">
        <v>1275</v>
      </c>
      <c r="DY503" s="138">
        <f>AK503*AN503*AM503*AL503/1000</f>
        <v>776.26205800000002</v>
      </c>
      <c r="DZ503" s="138">
        <f>AK503*AM503*AO503*AL503/1000</f>
        <v>1680.2634419999999</v>
      </c>
      <c r="EA503" s="137"/>
      <c r="EB503" s="137"/>
      <c r="EC503" s="137"/>
      <c r="ED503" s="137"/>
      <c r="EE503" s="137"/>
      <c r="EF503" s="186" t="s">
        <v>1275</v>
      </c>
      <c r="EG503" s="137" t="s">
        <v>1023</v>
      </c>
      <c r="EH503" s="137" t="s">
        <v>1023</v>
      </c>
      <c r="EI503" s="137" t="s">
        <v>1023</v>
      </c>
      <c r="EJ503" s="137" t="s">
        <v>1023</v>
      </c>
      <c r="EK503" s="137" t="s">
        <v>1023</v>
      </c>
      <c r="EL503" s="137" t="s">
        <v>1023</v>
      </c>
      <c r="EM503" s="137" t="s">
        <v>1023</v>
      </c>
      <c r="EN503" s="137" t="s">
        <v>1023</v>
      </c>
      <c r="EO503" s="137" t="s">
        <v>1023</v>
      </c>
      <c r="EP503" s="137" t="s">
        <v>1023</v>
      </c>
      <c r="EQ503" s="137" t="s">
        <v>1023</v>
      </c>
      <c r="ER503" s="137" t="s">
        <v>1023</v>
      </c>
      <c r="ES503" s="137" t="s">
        <v>1023</v>
      </c>
      <c r="ET503" s="137" t="s">
        <v>1023</v>
      </c>
      <c r="EU503" s="137" t="s">
        <v>1023</v>
      </c>
      <c r="EV503" s="137" t="s">
        <v>1023</v>
      </c>
      <c r="EW503" s="137" t="s">
        <v>1023</v>
      </c>
      <c r="EX503" s="137" t="s">
        <v>1023</v>
      </c>
      <c r="EY503" s="137" t="s">
        <v>1023</v>
      </c>
      <c r="EZ503" s="137" t="s">
        <v>1023</v>
      </c>
      <c r="FA503" s="137" t="s">
        <v>1023</v>
      </c>
      <c r="FB503" s="186" t="s">
        <v>1275</v>
      </c>
      <c r="FC503" s="137"/>
      <c r="FD503" s="137"/>
      <c r="FE503" s="137"/>
      <c r="FF503" s="137"/>
      <c r="FG503" s="137"/>
      <c r="FH503" s="190"/>
      <c r="FI503" s="190"/>
      <c r="FJ503" s="372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  <c r="GO503"/>
      <c r="GP503"/>
      <c r="GQ503"/>
      <c r="GR503"/>
      <c r="GS503"/>
      <c r="GT503"/>
      <c r="GU503"/>
      <c r="GV503"/>
      <c r="GW503"/>
      <c r="GX503"/>
      <c r="GY503"/>
      <c r="GZ503" s="5"/>
      <c r="HO503" s="5"/>
      <c r="HP503" s="121"/>
      <c r="HQ503" s="27"/>
      <c r="HR503" s="27"/>
      <c r="HS503" s="27"/>
      <c r="HT503" s="121"/>
      <c r="HU503" s="121"/>
      <c r="HV503" s="28"/>
      <c r="HW503" s="28"/>
      <c r="HX503" s="28"/>
      <c r="HY503" s="28"/>
      <c r="HZ503" s="28"/>
      <c r="IA503" s="28"/>
      <c r="IB503" s="28"/>
      <c r="IC503" s="28"/>
      <c r="ID503" s="28"/>
      <c r="IE503" s="25"/>
      <c r="IF503" s="28"/>
      <c r="IG503" s="29"/>
      <c r="IH503" s="25"/>
      <c r="II503" s="28"/>
      <c r="IJ503" s="25"/>
      <c r="IK503" s="25"/>
      <c r="IL503" s="25"/>
      <c r="IM503" s="25"/>
      <c r="IN503" s="28"/>
      <c r="IO503" s="25"/>
      <c r="IP503" s="294"/>
      <c r="IQ503" s="24"/>
      <c r="IR503" s="24"/>
      <c r="IS503" s="170"/>
      <c r="IT503" s="170"/>
      <c r="IU503" s="170"/>
      <c r="IV503" s="274"/>
      <c r="IW503" s="170"/>
      <c r="IX503" s="170"/>
      <c r="IY503"/>
      <c r="IZ503"/>
      <c r="JA503" s="170"/>
      <c r="JB503" s="170"/>
      <c r="JC503" s="170"/>
      <c r="JD503" s="170"/>
      <c r="JE503" s="170"/>
      <c r="JF503"/>
      <c r="JG503" s="170"/>
      <c r="JH503" s="170"/>
      <c r="JI503" s="170"/>
      <c r="JJ503" s="170"/>
      <c r="JK503"/>
      <c r="JL503"/>
      <c r="JM503" s="279"/>
      <c r="JN503"/>
      <c r="JO503"/>
      <c r="JP503"/>
      <c r="JQ503"/>
      <c r="JR503" s="170"/>
      <c r="JS503" s="170"/>
      <c r="JT503" s="170"/>
      <c r="JU503" s="170"/>
      <c r="JV503" s="170"/>
      <c r="JW503" s="170"/>
      <c r="JX503"/>
      <c r="JY503" s="170"/>
      <c r="JZ503" s="170"/>
      <c r="KA503" s="170"/>
      <c r="KB503" s="170"/>
      <c r="KC503" s="170"/>
      <c r="KD503" s="170"/>
      <c r="KE503"/>
    </row>
    <row r="504" spans="1:291" s="4" customFormat="1" x14ac:dyDescent="0.25">
      <c r="A504" s="311"/>
      <c r="B504" s="15"/>
      <c r="C504" s="17"/>
      <c r="D504" s="26"/>
      <c r="E504" s="90"/>
      <c r="F504" s="27"/>
      <c r="G504" s="94"/>
      <c r="H504" s="16"/>
      <c r="I504" s="377"/>
      <c r="J504" s="20"/>
      <c r="K504" s="100"/>
      <c r="L504" s="85"/>
      <c r="N504" s="19"/>
      <c r="O504" s="22"/>
      <c r="P504" s="16"/>
      <c r="Q504" s="11"/>
      <c r="R504" s="11"/>
      <c r="S504" s="11"/>
      <c r="T504" s="5"/>
      <c r="FJ504" s="5"/>
      <c r="GZ504" s="5"/>
      <c r="HO504" s="5"/>
      <c r="HP504" s="121"/>
      <c r="HQ504" s="27"/>
      <c r="HR504" s="27"/>
      <c r="HS504" s="27"/>
      <c r="HT504" s="121"/>
      <c r="HU504" s="121"/>
      <c r="HV504" s="28"/>
      <c r="HW504" s="28"/>
      <c r="HX504" s="28"/>
      <c r="HY504" s="28"/>
      <c r="HZ504" s="28"/>
      <c r="IA504" s="28"/>
      <c r="IB504" s="28"/>
      <c r="IC504" s="28"/>
      <c r="ID504" s="28"/>
      <c r="IE504" s="25"/>
      <c r="IF504" s="28"/>
      <c r="IG504" s="29"/>
      <c r="IH504" s="25"/>
      <c r="II504" s="28"/>
      <c r="IJ504" s="25"/>
      <c r="IK504" s="25"/>
      <c r="IL504" s="25"/>
      <c r="IM504" s="25"/>
      <c r="IN504" s="28"/>
      <c r="IO504" s="25"/>
      <c r="IP504" s="294"/>
      <c r="IQ504" s="24"/>
      <c r="IR504" s="24"/>
      <c r="IS504" s="170"/>
      <c r="IT504" s="170"/>
      <c r="IU504" s="170"/>
      <c r="IV504" s="274"/>
      <c r="IW504" s="170"/>
      <c r="IX504" s="170"/>
      <c r="IY504"/>
      <c r="IZ504"/>
      <c r="JA504" s="170"/>
      <c r="JB504" s="170"/>
      <c r="JC504" s="170"/>
      <c r="JD504" s="170"/>
      <c r="JE504" s="170"/>
      <c r="JF504"/>
      <c r="JG504" s="170"/>
      <c r="JH504" s="170"/>
      <c r="JI504" s="170"/>
      <c r="JJ504" s="170"/>
      <c r="JK504"/>
      <c r="JL504"/>
      <c r="JM504" s="279"/>
      <c r="JN504"/>
      <c r="JO504"/>
      <c r="JP504"/>
      <c r="JQ504"/>
      <c r="JR504" s="170"/>
      <c r="JS504" s="170"/>
      <c r="JT504" s="170"/>
      <c r="JU504" s="170"/>
      <c r="JV504" s="170"/>
      <c r="JW504" s="170"/>
      <c r="JX504"/>
      <c r="JY504" s="170"/>
      <c r="JZ504" s="170"/>
      <c r="KA504" s="170"/>
      <c r="KB504" s="170"/>
      <c r="KC504" s="170"/>
      <c r="KD504" s="170"/>
      <c r="KE504"/>
    </row>
    <row r="505" spans="1:291" s="4" customFormat="1" x14ac:dyDescent="0.25">
      <c r="A505" s="311"/>
      <c r="B505" s="15" t="s">
        <v>1543</v>
      </c>
      <c r="C505" s="17" t="s">
        <v>663</v>
      </c>
      <c r="D505" s="26" t="s">
        <v>664</v>
      </c>
      <c r="E505" s="88">
        <v>43761</v>
      </c>
      <c r="F505" s="27"/>
      <c r="G505" s="94"/>
      <c r="H505" s="16"/>
      <c r="I505" s="377">
        <v>1</v>
      </c>
      <c r="J505" s="20">
        <v>43854</v>
      </c>
      <c r="K505" s="100">
        <f>DATEDIF(E505, J505, "m")</f>
        <v>3</v>
      </c>
      <c r="L505" s="121">
        <v>1</v>
      </c>
      <c r="M505" s="4" t="s">
        <v>665</v>
      </c>
      <c r="N505" s="19">
        <v>103</v>
      </c>
      <c r="O505" s="22"/>
      <c r="P505" s="16">
        <v>3</v>
      </c>
      <c r="Q505" s="121"/>
      <c r="R505" s="11"/>
      <c r="S505" s="11"/>
      <c r="T505" s="145">
        <v>12218</v>
      </c>
      <c r="U505" s="130" t="s">
        <v>1094</v>
      </c>
      <c r="V505" s="130" t="s">
        <v>1094</v>
      </c>
      <c r="W505" s="130" t="s">
        <v>1095</v>
      </c>
      <c r="X505" s="131">
        <v>5506092394</v>
      </c>
      <c r="Y505" s="129">
        <f ca="1">ROUNDDOWN(YEARFRAC(DATE(IF(VALUE(LEFT(X505,2))&lt;VALUE(RIGHT(YEAR(TODAY()),2)),"20","19")&amp;LEFT(X505,2),IF(VALUE(MID(X505,3,1))&gt;4,MID(X505,3,2)-50,MID(X505,3,2)),MID(X505,5,2)),Z505,1),0)</f>
        <v>64</v>
      </c>
      <c r="Z505" s="132">
        <v>43854</v>
      </c>
      <c r="AA505" s="129">
        <v>1</v>
      </c>
      <c r="AB505" s="133">
        <v>0</v>
      </c>
      <c r="AC505" s="182" t="s">
        <v>53</v>
      </c>
      <c r="AD505" s="183" t="s">
        <v>1022</v>
      </c>
      <c r="AE505" s="184" t="s">
        <v>1096</v>
      </c>
      <c r="AF505" s="188">
        <v>8.8000000000000007</v>
      </c>
      <c r="AG505" s="185">
        <v>11.2</v>
      </c>
      <c r="AH505" s="189">
        <v>79.599999999999994</v>
      </c>
      <c r="AI505" s="185">
        <v>0.2</v>
      </c>
      <c r="AJ505" s="185">
        <v>0.2</v>
      </c>
      <c r="AK505" s="189">
        <v>10.61</v>
      </c>
      <c r="AL505" s="156">
        <v>11.9</v>
      </c>
      <c r="AM505" s="137">
        <v>70.3</v>
      </c>
      <c r="AN505" s="155">
        <v>76.3</v>
      </c>
      <c r="AO505" s="156">
        <v>23.7</v>
      </c>
      <c r="AP505" s="155">
        <v>3.2194092827004219</v>
      </c>
      <c r="AQ505" s="156">
        <v>0.84</v>
      </c>
      <c r="AR505" s="137">
        <v>4.08</v>
      </c>
      <c r="AS505" s="137">
        <v>7.4</v>
      </c>
      <c r="AT505" s="137">
        <v>8.8699999999999992</v>
      </c>
      <c r="AU505" s="137">
        <v>9.49</v>
      </c>
      <c r="AV505" s="137">
        <v>18.399999999999999</v>
      </c>
      <c r="AW505" s="155">
        <v>57.6</v>
      </c>
      <c r="AX505" s="137">
        <v>21.6</v>
      </c>
      <c r="AY505" s="137">
        <v>15.7</v>
      </c>
      <c r="AZ505" s="137">
        <v>5.2</v>
      </c>
      <c r="BA505" s="137">
        <v>27.1</v>
      </c>
      <c r="BB505" s="156">
        <v>0</v>
      </c>
      <c r="BC505" s="137">
        <v>64.3</v>
      </c>
      <c r="BD505" s="137">
        <v>0.37</v>
      </c>
      <c r="BE505" s="137">
        <v>10.3</v>
      </c>
      <c r="BF505" s="137">
        <v>27.3</v>
      </c>
      <c r="BG505" s="137">
        <v>12.4</v>
      </c>
      <c r="BH505" s="138">
        <v>3293</v>
      </c>
      <c r="BI505" s="137">
        <v>18.399999999999999</v>
      </c>
      <c r="BJ505" s="137">
        <v>5.75</v>
      </c>
      <c r="BK505" s="155">
        <v>30</v>
      </c>
      <c r="BL505" s="137">
        <v>29.4</v>
      </c>
      <c r="BM505" s="187">
        <v>0</v>
      </c>
      <c r="BN505" s="137">
        <v>7.4</v>
      </c>
      <c r="BO505" s="137">
        <v>80.2</v>
      </c>
      <c r="BP505" s="155">
        <v>10.1</v>
      </c>
      <c r="BQ505" s="137">
        <v>7.77</v>
      </c>
      <c r="BR505" s="133">
        <v>4833</v>
      </c>
      <c r="BS505" s="138">
        <v>3175</v>
      </c>
      <c r="BT505" s="137">
        <v>55.6</v>
      </c>
      <c r="BU505" s="137">
        <v>2.5099999999999998</v>
      </c>
      <c r="BV505" s="155">
        <v>79.400000000000006</v>
      </c>
      <c r="BW505" s="133">
        <v>4863</v>
      </c>
      <c r="BX505" s="137">
        <v>15.3</v>
      </c>
      <c r="BY505" s="155">
        <v>78</v>
      </c>
      <c r="BZ505" s="158">
        <v>922</v>
      </c>
      <c r="CA505" s="162">
        <v>2960</v>
      </c>
      <c r="CB505" s="137">
        <v>0.3</v>
      </c>
      <c r="CC505" s="137">
        <v>4.3999999999999997E-2</v>
      </c>
      <c r="CD505" s="186" t="s">
        <v>1275</v>
      </c>
      <c r="CE505" s="186">
        <f>AL505+BN505+BV505+CC505+CB505</f>
        <v>99.043999999999997</v>
      </c>
      <c r="CF505" s="186" t="s">
        <v>1275</v>
      </c>
      <c r="CG505" s="186">
        <f>AM505+BI505+BE505+(DC505*100/AL505)+(CC505*100/AL505)</f>
        <v>99.44109243697477</v>
      </c>
      <c r="CH505" s="137" t="s">
        <v>1023</v>
      </c>
      <c r="CI505" s="137"/>
      <c r="CJ505" s="137"/>
      <c r="CK505" s="138"/>
      <c r="CL505" s="137"/>
      <c r="CM505" s="137"/>
      <c r="CN505" s="186" t="s">
        <v>1275</v>
      </c>
      <c r="CO505" s="137"/>
      <c r="CP505" s="137"/>
      <c r="CQ505" s="137"/>
      <c r="CR505" s="137"/>
      <c r="CS505" s="137"/>
      <c r="CT505" s="137"/>
      <c r="CU505" s="137"/>
      <c r="CV505" s="137">
        <v>4.93</v>
      </c>
      <c r="CW505" s="137">
        <v>3.04</v>
      </c>
      <c r="CX505" s="186" t="s">
        <v>1275</v>
      </c>
      <c r="CY505" s="138"/>
      <c r="CZ505" s="137" t="s">
        <v>1023</v>
      </c>
      <c r="DA505" s="137"/>
      <c r="DB505" s="186" t="s">
        <v>1275</v>
      </c>
      <c r="DC505" s="187">
        <v>8.4899999999999993E-3</v>
      </c>
      <c r="DD505" s="137"/>
      <c r="DE505" s="137"/>
      <c r="DF505" s="156">
        <v>8.82</v>
      </c>
      <c r="DG505" s="137">
        <v>0.43</v>
      </c>
      <c r="DH505" s="156">
        <v>0.38600000000000001</v>
      </c>
      <c r="DI505" s="156"/>
      <c r="DJ505" s="186" t="s">
        <v>1275</v>
      </c>
      <c r="DK505" s="137">
        <v>0.91</v>
      </c>
      <c r="DL505" s="137">
        <v>27.2</v>
      </c>
      <c r="DM505" s="137">
        <v>71.8</v>
      </c>
      <c r="DN505" s="139">
        <v>0.1</v>
      </c>
      <c r="DO505" s="137">
        <v>36.5</v>
      </c>
      <c r="DP505" s="137"/>
      <c r="DQ505" s="137"/>
      <c r="DR505" s="133"/>
      <c r="DS505" s="186" t="s">
        <v>1275</v>
      </c>
      <c r="DT505" s="133">
        <v>6358</v>
      </c>
      <c r="DU505" s="133"/>
      <c r="DV505" s="133"/>
      <c r="DW505" s="133"/>
      <c r="DX505" s="186" t="s">
        <v>1275</v>
      </c>
      <c r="DY505" s="138">
        <f>AK505*AN505*AM505*AL505/1000</f>
        <v>677.23938750999991</v>
      </c>
      <c r="DZ505" s="138">
        <f>AK505*AM505*AO505*AL505/1000</f>
        <v>210.36138248999995</v>
      </c>
      <c r="EA505" s="137"/>
      <c r="EB505" s="137"/>
      <c r="EC505" s="137"/>
      <c r="ED505" s="137"/>
      <c r="EE505" s="137"/>
      <c r="EF505" s="186" t="s">
        <v>1275</v>
      </c>
      <c r="EG505" s="137" t="s">
        <v>1023</v>
      </c>
      <c r="EH505" s="137" t="s">
        <v>1023</v>
      </c>
      <c r="EI505" s="137" t="s">
        <v>1023</v>
      </c>
      <c r="EJ505" s="137" t="s">
        <v>1023</v>
      </c>
      <c r="EK505" s="137" t="s">
        <v>1023</v>
      </c>
      <c r="EL505" s="137" t="s">
        <v>1023</v>
      </c>
      <c r="EM505" s="137" t="s">
        <v>1023</v>
      </c>
      <c r="EN505" s="137" t="s">
        <v>1023</v>
      </c>
      <c r="EO505" s="137" t="s">
        <v>1023</v>
      </c>
      <c r="EP505" s="137" t="s">
        <v>1023</v>
      </c>
      <c r="EQ505" s="137" t="s">
        <v>1023</v>
      </c>
      <c r="ER505" s="137" t="s">
        <v>1023</v>
      </c>
      <c r="ES505" s="137" t="s">
        <v>1023</v>
      </c>
      <c r="ET505" s="137" t="s">
        <v>1023</v>
      </c>
      <c r="EU505" s="137" t="s">
        <v>1023</v>
      </c>
      <c r="EV505" s="137" t="s">
        <v>1023</v>
      </c>
      <c r="EW505" s="137" t="s">
        <v>1023</v>
      </c>
      <c r="EX505" s="137" t="s">
        <v>1023</v>
      </c>
      <c r="EY505" s="137" t="s">
        <v>1023</v>
      </c>
      <c r="EZ505" s="137" t="s">
        <v>1023</v>
      </c>
      <c r="FA505" s="137" t="s">
        <v>1023</v>
      </c>
      <c r="FB505" s="186" t="s">
        <v>1275</v>
      </c>
      <c r="FC505" s="137"/>
      <c r="FD505" s="137"/>
      <c r="FE505" s="137"/>
      <c r="FF505" s="137"/>
      <c r="FG505" s="137"/>
      <c r="FH505" s="153"/>
      <c r="FI505" s="153"/>
      <c r="FJ505" s="380" t="s">
        <v>665</v>
      </c>
      <c r="FK505" t="s">
        <v>33</v>
      </c>
      <c r="FL505" t="s">
        <v>1659</v>
      </c>
      <c r="FM505" t="s">
        <v>1659</v>
      </c>
      <c r="FN505" t="s">
        <v>1659</v>
      </c>
      <c r="FO505" t="s">
        <v>1662</v>
      </c>
      <c r="FP505" t="s">
        <v>1659</v>
      </c>
      <c r="FQ505" t="s">
        <v>1659</v>
      </c>
      <c r="FR505" t="s">
        <v>1667</v>
      </c>
      <c r="FS505" t="s">
        <v>1666</v>
      </c>
      <c r="FT505" t="s">
        <v>1659</v>
      </c>
      <c r="FU505" t="s">
        <v>1659</v>
      </c>
      <c r="FV505" t="s">
        <v>1660</v>
      </c>
      <c r="FW505" t="s">
        <v>86</v>
      </c>
      <c r="FX505" t="s">
        <v>1662</v>
      </c>
      <c r="FY505" t="s">
        <v>1662</v>
      </c>
      <c r="FZ505" t="s">
        <v>1662</v>
      </c>
      <c r="GA505" t="s">
        <v>1663</v>
      </c>
      <c r="GB505" t="s">
        <v>1663</v>
      </c>
      <c r="GC505" t="s">
        <v>1660</v>
      </c>
      <c r="GD505" t="s">
        <v>33</v>
      </c>
      <c r="GE505" t="s">
        <v>1662</v>
      </c>
      <c r="GF505" t="s">
        <v>1665</v>
      </c>
      <c r="GG505" t="s">
        <v>86</v>
      </c>
      <c r="GH505" t="s">
        <v>33</v>
      </c>
      <c r="GI505" t="s">
        <v>86</v>
      </c>
      <c r="GJ505" t="s">
        <v>1660</v>
      </c>
      <c r="GK505" t="s">
        <v>33</v>
      </c>
      <c r="GL505" t="s">
        <v>1661</v>
      </c>
      <c r="GM505" t="s">
        <v>1663</v>
      </c>
      <c r="GN505" t="s">
        <v>1659</v>
      </c>
      <c r="GO505" t="s">
        <v>1658</v>
      </c>
      <c r="GP505" t="s">
        <v>1664</v>
      </c>
      <c r="GQ505" t="s">
        <v>1660</v>
      </c>
      <c r="GR505" t="s">
        <v>1664</v>
      </c>
      <c r="GS505" t="s">
        <v>1659</v>
      </c>
      <c r="GT505" t="s">
        <v>1659</v>
      </c>
      <c r="GU505" t="s">
        <v>1661</v>
      </c>
      <c r="GV505" t="s">
        <v>1660</v>
      </c>
      <c r="GW505" t="s">
        <v>1662</v>
      </c>
      <c r="GX505" t="s">
        <v>33</v>
      </c>
      <c r="GY505" t="s">
        <v>1662</v>
      </c>
      <c r="GZ505" s="5"/>
      <c r="HO505" s="5"/>
      <c r="HP505" s="121"/>
      <c r="HQ505" s="27"/>
      <c r="HR505" s="27"/>
      <c r="HS505" s="27"/>
      <c r="HT505" s="121"/>
      <c r="HU505" s="121"/>
      <c r="HV505" s="28"/>
      <c r="HW505" s="28"/>
      <c r="HX505" s="28"/>
      <c r="HY505" s="28"/>
      <c r="HZ505" s="28"/>
      <c r="IA505" s="28"/>
      <c r="IB505" s="28"/>
      <c r="IC505" s="28"/>
      <c r="ID505" s="28"/>
      <c r="IE505" s="25"/>
      <c r="IF505" s="28"/>
      <c r="IG505" s="29"/>
      <c r="IH505" s="25"/>
      <c r="II505" s="28"/>
      <c r="IJ505" s="25"/>
      <c r="IK505" s="25"/>
      <c r="IL505" s="25"/>
      <c r="IM505" s="25"/>
      <c r="IN505" s="28"/>
      <c r="IO505" s="25"/>
      <c r="IP505" s="294" t="s">
        <v>1543</v>
      </c>
      <c r="IQ505" s="24" t="s">
        <v>1544</v>
      </c>
      <c r="IR505" s="24" t="s">
        <v>1095</v>
      </c>
      <c r="IS505" s="170" t="s">
        <v>55</v>
      </c>
      <c r="IT505" s="170">
        <v>1</v>
      </c>
      <c r="IU505" s="170"/>
      <c r="IV505" s="274">
        <v>43761</v>
      </c>
      <c r="IW505" s="170">
        <v>1955</v>
      </c>
      <c r="IX505" s="170">
        <v>2019</v>
      </c>
      <c r="IY505" s="281">
        <v>43920</v>
      </c>
      <c r="IZ505" s="281"/>
      <c r="JA505" s="170">
        <v>64</v>
      </c>
      <c r="JB505" s="170"/>
      <c r="JC505" s="170" t="s">
        <v>1407</v>
      </c>
      <c r="JD505" s="170"/>
      <c r="JE505" s="170">
        <v>1</v>
      </c>
      <c r="JF505" s="276" t="s">
        <v>1418</v>
      </c>
      <c r="JG505" s="170"/>
      <c r="JH505" s="170"/>
      <c r="JI505" s="170">
        <v>1</v>
      </c>
      <c r="JJ505"/>
      <c r="JK505"/>
      <c r="JL505"/>
      <c r="JM505" s="279"/>
      <c r="JN505" t="s">
        <v>1409</v>
      </c>
      <c r="JO505" t="s">
        <v>1411</v>
      </c>
      <c r="JP505" t="s">
        <v>1412</v>
      </c>
      <c r="JQ505" t="s">
        <v>1420</v>
      </c>
      <c r="JR505" s="170">
        <v>0</v>
      </c>
      <c r="JS505" s="170">
        <v>0</v>
      </c>
      <c r="JT505" s="170">
        <v>0</v>
      </c>
      <c r="JU505" s="170">
        <v>5</v>
      </c>
      <c r="JV505" s="170">
        <v>1</v>
      </c>
      <c r="JW505" s="170">
        <v>0</v>
      </c>
      <c r="JX505"/>
      <c r="JY505" s="170">
        <v>0</v>
      </c>
      <c r="JZ505" s="170">
        <v>0</v>
      </c>
      <c r="KA505" s="170">
        <v>0</v>
      </c>
      <c r="KB505" s="170">
        <v>1</v>
      </c>
      <c r="KC505" s="170">
        <v>0</v>
      </c>
      <c r="KD505" s="274">
        <v>43920</v>
      </c>
      <c r="KE505" t="s">
        <v>1545</v>
      </c>
    </row>
    <row r="506" spans="1:291" s="4" customFormat="1" x14ac:dyDescent="0.25">
      <c r="A506" s="311"/>
      <c r="B506" s="15"/>
      <c r="C506" s="17"/>
      <c r="D506" s="26"/>
      <c r="E506" s="90"/>
      <c r="F506" s="27"/>
      <c r="G506" s="94"/>
      <c r="H506" s="16"/>
      <c r="I506" s="377"/>
      <c r="J506" s="20"/>
      <c r="K506" s="100"/>
      <c r="L506" s="121"/>
      <c r="N506" s="19"/>
      <c r="O506" s="22"/>
      <c r="P506" s="16"/>
      <c r="Q506" s="121"/>
      <c r="R506" s="11"/>
      <c r="S506" s="11"/>
      <c r="T506" s="5"/>
      <c r="FJ506" s="5"/>
      <c r="GZ506" s="5"/>
      <c r="HO506" s="5"/>
      <c r="HP506" s="121"/>
      <c r="HQ506" s="27"/>
      <c r="HR506" s="27"/>
      <c r="HS506" s="27"/>
      <c r="HT506" s="121"/>
      <c r="HU506" s="121"/>
      <c r="HV506" s="28"/>
      <c r="HW506" s="28"/>
      <c r="HX506" s="28"/>
      <c r="HY506" s="28"/>
      <c r="HZ506" s="28"/>
      <c r="IA506" s="28"/>
      <c r="IB506" s="28"/>
      <c r="IC506" s="28"/>
      <c r="ID506" s="28"/>
      <c r="IE506" s="25"/>
      <c r="IF506" s="28"/>
      <c r="IG506" s="29"/>
      <c r="IH506" s="25"/>
      <c r="II506" s="28"/>
      <c r="IJ506" s="25"/>
      <c r="IK506" s="25"/>
      <c r="IL506" s="25"/>
      <c r="IM506" s="25"/>
      <c r="IN506" s="28"/>
      <c r="IO506" s="25"/>
      <c r="IP506" s="294"/>
      <c r="IQ506" s="24"/>
      <c r="IR506" s="24"/>
      <c r="IS506" s="170"/>
      <c r="IT506" s="170"/>
      <c r="IU506" s="170"/>
      <c r="IV506" s="274"/>
      <c r="IW506" s="170"/>
      <c r="IX506" s="170"/>
      <c r="IY506" s="281"/>
      <c r="IZ506" s="281"/>
      <c r="JA506" s="170"/>
      <c r="JB506" s="170"/>
      <c r="JC506" s="170"/>
      <c r="JD506" s="170"/>
      <c r="JE506" s="170"/>
      <c r="JF506" s="276"/>
      <c r="JG506" s="170"/>
      <c r="JH506" s="170"/>
      <c r="JI506" s="170"/>
      <c r="JJ506"/>
      <c r="JK506"/>
      <c r="JL506"/>
      <c r="JM506" s="279"/>
      <c r="JN506"/>
      <c r="JO506"/>
      <c r="JP506"/>
      <c r="JQ506"/>
      <c r="JR506" s="170"/>
      <c r="JS506" s="170"/>
      <c r="JT506" s="170"/>
      <c r="JU506" s="170"/>
      <c r="JV506" s="170"/>
      <c r="JW506" s="170"/>
      <c r="JX506"/>
      <c r="JY506" s="170"/>
      <c r="JZ506" s="170"/>
      <c r="KA506" s="170"/>
      <c r="KB506" s="170"/>
      <c r="KC506" s="170"/>
      <c r="KD506" s="274"/>
      <c r="KE506"/>
    </row>
    <row r="507" spans="1:291" s="4" customFormat="1" x14ac:dyDescent="0.25">
      <c r="A507" s="311"/>
      <c r="B507" s="15" t="s">
        <v>1546</v>
      </c>
      <c r="C507" s="17" t="s">
        <v>666</v>
      </c>
      <c r="D507" s="18">
        <v>8503076065</v>
      </c>
      <c r="E507" s="88">
        <v>45210</v>
      </c>
      <c r="F507" s="27"/>
      <c r="G507" s="94"/>
      <c r="H507" s="16"/>
      <c r="I507" s="377">
        <v>1</v>
      </c>
      <c r="J507" s="20">
        <v>45309</v>
      </c>
      <c r="K507" s="100">
        <f>DATEDIF(E507, J507, "m")</f>
        <v>3</v>
      </c>
      <c r="L507" s="121">
        <v>1</v>
      </c>
      <c r="M507" s="4" t="s">
        <v>667</v>
      </c>
      <c r="N507" s="19">
        <v>71.400000000000006</v>
      </c>
      <c r="O507" s="22">
        <v>2</v>
      </c>
      <c r="P507" s="16">
        <v>3</v>
      </c>
      <c r="Q507" s="121"/>
      <c r="R507" s="11"/>
      <c r="S507" s="11"/>
      <c r="T507" s="145">
        <v>20791</v>
      </c>
      <c r="U507" s="130"/>
      <c r="V507" s="130" t="s">
        <v>1097</v>
      </c>
      <c r="W507" s="130" t="s">
        <v>1098</v>
      </c>
      <c r="X507" s="129">
        <v>8503076065</v>
      </c>
      <c r="Y507" s="129">
        <f ca="1">ROUNDDOWN(YEARFRAC(DATE(IF(VALUE(LEFT(X507,2))&lt;VALUE(RIGHT(YEAR(TODAY()),2)),"20","19")&amp;LEFT(X507,2),IF(VALUE(MID(X507,3,1))&gt;4,MID(X507,3,2)-50,MID(X507,3,2)),MID(X507,5,2)),Z507,1),0)</f>
        <v>38</v>
      </c>
      <c r="Z507" s="132">
        <v>45309</v>
      </c>
      <c r="AA507" s="129" t="e">
        <f>COUNTIFS(#REF!,X507)</f>
        <v>#REF!</v>
      </c>
      <c r="AB507" s="133">
        <f>DATEDIF(_xlfn.MINIFS(Z:Z,X:X,X507), Z507,  "m")</f>
        <v>0</v>
      </c>
      <c r="AC507" s="134" t="s">
        <v>53</v>
      </c>
      <c r="AD507" s="135" t="s">
        <v>1022</v>
      </c>
      <c r="AE507" s="136" t="s">
        <v>54</v>
      </c>
      <c r="AF507" s="185">
        <v>35.6</v>
      </c>
      <c r="AG507" s="185">
        <v>6.9</v>
      </c>
      <c r="AH507" s="185">
        <v>52.4</v>
      </c>
      <c r="AI507" s="185">
        <v>1.2</v>
      </c>
      <c r="AJ507" s="185">
        <v>0.6</v>
      </c>
      <c r="AK507" s="185">
        <v>10.87</v>
      </c>
      <c r="AL507" s="133">
        <v>20.399999999999999</v>
      </c>
      <c r="AM507" s="152">
        <v>84.2</v>
      </c>
      <c r="AN507" s="152">
        <v>27.5</v>
      </c>
      <c r="AO507" s="152">
        <v>72.5</v>
      </c>
      <c r="AP507" s="137">
        <f>AN507/AO507</f>
        <v>0.37931034482758619</v>
      </c>
      <c r="AQ507" s="152">
        <v>5.17</v>
      </c>
      <c r="AR507" s="152">
        <v>2.89</v>
      </c>
      <c r="AS507" s="152">
        <v>1.29</v>
      </c>
      <c r="AT507" s="152">
        <v>47</v>
      </c>
      <c r="AU507" s="152">
        <v>4.68</v>
      </c>
      <c r="AV507" s="152">
        <v>3.88</v>
      </c>
      <c r="AW507" s="137">
        <v>59.9</v>
      </c>
      <c r="AX507" s="137">
        <v>27.4</v>
      </c>
      <c r="AY507" s="137">
        <v>11.3</v>
      </c>
      <c r="AZ507" s="137">
        <v>1.39</v>
      </c>
      <c r="BA507" s="137">
        <v>17.399999999999999</v>
      </c>
      <c r="BB507" s="137">
        <v>2.62</v>
      </c>
      <c r="BC507" s="137">
        <v>53</v>
      </c>
      <c r="BD507" s="137">
        <v>4.3600000000000003</v>
      </c>
      <c r="BE507" s="137">
        <v>4.5599999999999996</v>
      </c>
      <c r="BF507" s="137">
        <f>DL507+DN507</f>
        <v>38.4</v>
      </c>
      <c r="BG507" s="137">
        <v>20.399999999999999</v>
      </c>
      <c r="BH507" s="138">
        <v>2941.2000000000003</v>
      </c>
      <c r="BI507" s="152">
        <v>7.15</v>
      </c>
      <c r="BJ507" s="152">
        <v>17.600000000000001</v>
      </c>
      <c r="BK507" s="152">
        <v>8.85</v>
      </c>
      <c r="BL507" s="137">
        <v>49.7</v>
      </c>
      <c r="BM507" s="217">
        <v>2.8000000000000001E-2</v>
      </c>
      <c r="BN507" s="137">
        <v>4.3</v>
      </c>
      <c r="BO507" s="137">
        <v>91.23</v>
      </c>
      <c r="BP507" s="137">
        <v>4.63</v>
      </c>
      <c r="BQ507" s="137">
        <v>4.18</v>
      </c>
      <c r="BR507" s="138">
        <v>6380</v>
      </c>
      <c r="BS507" s="138">
        <f>CY507*3.14</f>
        <v>2468.04</v>
      </c>
      <c r="BT507" s="137">
        <v>37.6</v>
      </c>
      <c r="BU507" s="137">
        <v>5.0999999999999996</v>
      </c>
      <c r="BV507" s="137">
        <f>100-AL507-BN507-CB507-CC507</f>
        <v>73.73</v>
      </c>
      <c r="BW507" s="138">
        <v>4142.0353982300885</v>
      </c>
      <c r="BX507" s="137">
        <v>17</v>
      </c>
      <c r="BY507" s="137">
        <v>15.1</v>
      </c>
      <c r="BZ507" s="138">
        <v>3762.5</v>
      </c>
      <c r="CA507" s="138">
        <v>11928</v>
      </c>
      <c r="CB507" s="137">
        <v>1</v>
      </c>
      <c r="CC507" s="152">
        <v>0.56999999999999995</v>
      </c>
      <c r="CD507" s="186" t="s">
        <v>1275</v>
      </c>
      <c r="CE507" s="186">
        <f>AL507+BN507+BV507+CC507+CB507</f>
        <v>100</v>
      </c>
      <c r="CF507" s="186" t="s">
        <v>1275</v>
      </c>
      <c r="CG507" s="186">
        <f>AM507+BI507+BE507+(DC507*100/AL507)+(CC507*100/AL507)</f>
        <v>99.057058823529431</v>
      </c>
      <c r="CH507" s="137">
        <v>1.92</v>
      </c>
      <c r="CI507" s="137">
        <f>CH507*100/AM507</f>
        <v>2.2802850356294537</v>
      </c>
      <c r="CJ507" s="137">
        <v>23</v>
      </c>
      <c r="CK507" s="138">
        <f>CJ507*BI507*AL507*AK507/1000</f>
        <v>36.466458599999996</v>
      </c>
      <c r="CL507" s="137">
        <v>5.17</v>
      </c>
      <c r="CM507" s="137">
        <v>49.6</v>
      </c>
      <c r="CN507" s="186" t="s">
        <v>1275</v>
      </c>
      <c r="CO507" s="137">
        <v>0.72</v>
      </c>
      <c r="CP507" s="137">
        <v>8.1300000000000008</v>
      </c>
      <c r="CQ507" s="137">
        <v>15.7</v>
      </c>
      <c r="CR507" s="137">
        <v>68.8</v>
      </c>
      <c r="CS507" s="137">
        <v>7.13</v>
      </c>
      <c r="CT507" s="137">
        <v>8.39</v>
      </c>
      <c r="CU507" s="137">
        <v>62.2</v>
      </c>
      <c r="CV507" s="137">
        <v>0.1</v>
      </c>
      <c r="CW507" s="137" t="s">
        <v>1023</v>
      </c>
      <c r="CX507" s="186" t="s">
        <v>1275</v>
      </c>
      <c r="CY507" s="133">
        <v>786</v>
      </c>
      <c r="CZ507" s="137">
        <v>7.1999999999999995E-2</v>
      </c>
      <c r="DA507" s="137">
        <v>14.3</v>
      </c>
      <c r="DB507" s="186" t="s">
        <v>1275</v>
      </c>
      <c r="DC507" s="139">
        <v>7.1999999999999995E-2</v>
      </c>
      <c r="DD507" s="138">
        <v>38353</v>
      </c>
      <c r="DE507" s="137" t="s">
        <v>1023</v>
      </c>
      <c r="DF507" s="137" t="s">
        <v>1023</v>
      </c>
      <c r="DG507" s="137">
        <v>3.22</v>
      </c>
      <c r="DH507" s="137">
        <f>DG507-CC507</f>
        <v>2.6500000000000004</v>
      </c>
      <c r="DI507" s="152">
        <v>39.5</v>
      </c>
      <c r="DJ507" s="186" t="s">
        <v>1275</v>
      </c>
      <c r="DK507" s="137">
        <v>1.08</v>
      </c>
      <c r="DL507" s="137">
        <v>38.4</v>
      </c>
      <c r="DM507" s="137">
        <v>60.5</v>
      </c>
      <c r="DN507" s="137">
        <v>0</v>
      </c>
      <c r="DO507" s="137">
        <v>14.3</v>
      </c>
      <c r="DP507" s="137">
        <v>98.9</v>
      </c>
      <c r="DQ507" s="138">
        <v>1010</v>
      </c>
      <c r="DR507" s="133"/>
      <c r="DS507" s="186" t="s">
        <v>1275</v>
      </c>
      <c r="DT507" s="138">
        <f>DU507/1.2</f>
        <v>11450</v>
      </c>
      <c r="DU507" s="138">
        <v>13740</v>
      </c>
      <c r="DV507" s="138">
        <v>1518.4615384615383</v>
      </c>
      <c r="DW507" s="138">
        <v>91.9</v>
      </c>
      <c r="DX507" s="186" t="s">
        <v>1275</v>
      </c>
      <c r="DY507" s="138">
        <f>AK507*AN507*AM507*AL507/1000</f>
        <v>513.45749399999988</v>
      </c>
      <c r="DZ507" s="138">
        <f>AK507*AM507*AO507*AL507/1000</f>
        <v>1353.660666</v>
      </c>
      <c r="EA507" s="137"/>
      <c r="EB507" s="137"/>
      <c r="EC507" s="137"/>
      <c r="ED507" s="137"/>
      <c r="EE507" s="137"/>
      <c r="EF507" s="186" t="s">
        <v>1275</v>
      </c>
      <c r="EG507" s="137" t="s">
        <v>1023</v>
      </c>
      <c r="EH507" s="137" t="s">
        <v>1023</v>
      </c>
      <c r="EI507" s="137" t="s">
        <v>1023</v>
      </c>
      <c r="EJ507" s="137" t="s">
        <v>1023</v>
      </c>
      <c r="EK507" s="137" t="s">
        <v>1023</v>
      </c>
      <c r="EL507" s="137" t="s">
        <v>1023</v>
      </c>
      <c r="EM507" s="137" t="s">
        <v>1023</v>
      </c>
      <c r="EN507" s="137" t="s">
        <v>1023</v>
      </c>
      <c r="EO507" s="137" t="s">
        <v>1023</v>
      </c>
      <c r="EP507" s="137" t="s">
        <v>1023</v>
      </c>
      <c r="EQ507" s="137" t="s">
        <v>1023</v>
      </c>
      <c r="ER507" s="137" t="s">
        <v>1023</v>
      </c>
      <c r="ES507" s="137" t="s">
        <v>1023</v>
      </c>
      <c r="ET507" s="137" t="s">
        <v>1023</v>
      </c>
      <c r="EU507" s="137" t="s">
        <v>1023</v>
      </c>
      <c r="EV507" s="137" t="s">
        <v>1023</v>
      </c>
      <c r="EW507" s="137" t="s">
        <v>1023</v>
      </c>
      <c r="EX507" s="137" t="s">
        <v>1023</v>
      </c>
      <c r="EY507" s="137" t="s">
        <v>1023</v>
      </c>
      <c r="EZ507" s="137" t="s">
        <v>1023</v>
      </c>
      <c r="FA507" s="137" t="s">
        <v>1023</v>
      </c>
      <c r="FB507" s="186" t="s">
        <v>1275</v>
      </c>
      <c r="FC507" s="137">
        <v>29.7</v>
      </c>
      <c r="FD507" s="137">
        <v>5.88</v>
      </c>
      <c r="FE507" s="137">
        <v>0</v>
      </c>
      <c r="FF507" s="137"/>
      <c r="FG507" s="137"/>
      <c r="FH507" s="190"/>
      <c r="FI507" s="190"/>
      <c r="FJ507" s="380" t="s">
        <v>667</v>
      </c>
      <c r="FK507" t="s">
        <v>1658</v>
      </c>
      <c r="FL507" t="s">
        <v>1659</v>
      </c>
      <c r="FM507" t="s">
        <v>1665</v>
      </c>
      <c r="FN507" t="s">
        <v>1665</v>
      </c>
      <c r="FO507" t="s">
        <v>1658</v>
      </c>
      <c r="FP507" t="s">
        <v>1665</v>
      </c>
      <c r="FQ507" t="s">
        <v>1665</v>
      </c>
      <c r="FR507" t="s">
        <v>1667</v>
      </c>
      <c r="FS507" t="s">
        <v>1666</v>
      </c>
      <c r="FT507" t="s">
        <v>86</v>
      </c>
      <c r="FU507" t="s">
        <v>33</v>
      </c>
      <c r="FV507" t="s">
        <v>33</v>
      </c>
      <c r="FW507" t="s">
        <v>1665</v>
      </c>
      <c r="FX507" t="s">
        <v>1661</v>
      </c>
      <c r="FY507" t="s">
        <v>1662</v>
      </c>
      <c r="FZ507" t="s">
        <v>33</v>
      </c>
      <c r="GA507" t="s">
        <v>33</v>
      </c>
      <c r="GB507" t="s">
        <v>1663</v>
      </c>
      <c r="GC507" t="s">
        <v>1660</v>
      </c>
      <c r="GD507" t="s">
        <v>33</v>
      </c>
      <c r="GE507" t="s">
        <v>33</v>
      </c>
      <c r="GF507" t="s">
        <v>1659</v>
      </c>
      <c r="GG507" t="s">
        <v>1664</v>
      </c>
      <c r="GH507" t="s">
        <v>1659</v>
      </c>
      <c r="GI507" t="s">
        <v>1662</v>
      </c>
      <c r="GJ507" t="s">
        <v>33</v>
      </c>
      <c r="GK507" t="s">
        <v>33</v>
      </c>
      <c r="GL507" t="s">
        <v>86</v>
      </c>
      <c r="GM507" t="s">
        <v>1659</v>
      </c>
      <c r="GN507" t="s">
        <v>1666</v>
      </c>
      <c r="GO507" t="s">
        <v>1658</v>
      </c>
      <c r="GP507" t="s">
        <v>1664</v>
      </c>
      <c r="GQ507" t="s">
        <v>1662</v>
      </c>
      <c r="GR507" t="s">
        <v>33</v>
      </c>
      <c r="GS507" t="s">
        <v>1659</v>
      </c>
      <c r="GT507" t="s">
        <v>1659</v>
      </c>
      <c r="GU507" t="s">
        <v>1662</v>
      </c>
      <c r="GV507" t="s">
        <v>1662</v>
      </c>
      <c r="GW507" t="s">
        <v>1662</v>
      </c>
      <c r="GX507" t="s">
        <v>33</v>
      </c>
      <c r="GY507" t="s">
        <v>1662</v>
      </c>
      <c r="GZ507" s="5"/>
      <c r="HO507" s="5"/>
      <c r="HP507" s="121"/>
      <c r="HQ507" s="27"/>
      <c r="HR507" s="27"/>
      <c r="HS507" s="27"/>
      <c r="HT507" s="121"/>
      <c r="HU507" s="121"/>
      <c r="HV507" s="28"/>
      <c r="HW507" s="28"/>
      <c r="HX507" s="28"/>
      <c r="HY507" s="28"/>
      <c r="HZ507" s="28"/>
      <c r="IA507" s="28"/>
      <c r="IB507" s="28"/>
      <c r="IC507" s="28"/>
      <c r="ID507" s="28"/>
      <c r="IE507" s="25"/>
      <c r="IF507" s="28"/>
      <c r="IG507" s="29"/>
      <c r="IH507" s="25"/>
      <c r="II507" s="28"/>
      <c r="IJ507" s="25"/>
      <c r="IK507" s="25"/>
      <c r="IL507" s="25"/>
      <c r="IM507" s="25"/>
      <c r="IN507" s="28"/>
      <c r="IO507" s="25"/>
      <c r="IP507" s="294" t="s">
        <v>1546</v>
      </c>
      <c r="IQ507" s="24" t="s">
        <v>1097</v>
      </c>
      <c r="IR507" s="24" t="s">
        <v>1098</v>
      </c>
      <c r="IS507" s="170" t="s">
        <v>55</v>
      </c>
      <c r="IT507" s="170">
        <v>1</v>
      </c>
      <c r="IU507"/>
      <c r="IV507" s="274">
        <v>45210</v>
      </c>
      <c r="IW507" s="170">
        <v>1985</v>
      </c>
      <c r="IX507" s="275">
        <v>2023</v>
      </c>
      <c r="IY507"/>
      <c r="IZ507"/>
      <c r="JA507" s="170">
        <v>38</v>
      </c>
      <c r="JB507" s="170"/>
      <c r="JC507" s="170" t="s">
        <v>1407</v>
      </c>
      <c r="JD507"/>
      <c r="JE507" s="170">
        <v>1</v>
      </c>
      <c r="JF507" s="276" t="s">
        <v>1455</v>
      </c>
      <c r="JG507"/>
      <c r="JH507"/>
      <c r="JI507" s="277">
        <v>1</v>
      </c>
      <c r="JJ507"/>
      <c r="JK507"/>
      <c r="JL507"/>
      <c r="JM507"/>
      <c r="JN507" t="s">
        <v>1409</v>
      </c>
      <c r="JO507" t="s">
        <v>1409</v>
      </c>
      <c r="JP507" t="s">
        <v>1412</v>
      </c>
      <c r="JQ507" t="s">
        <v>1420</v>
      </c>
      <c r="JR507" s="170"/>
      <c r="JS507" s="170"/>
      <c r="JT507" s="170"/>
      <c r="JU507" s="170"/>
      <c r="JV507" s="170"/>
      <c r="JW507" s="170"/>
      <c r="JX507"/>
      <c r="JY507" s="170"/>
      <c r="JZ507" s="170"/>
      <c r="KA507" s="170"/>
      <c r="KB507" s="170"/>
      <c r="KC507" s="170"/>
      <c r="KD507" s="170"/>
      <c r="KE507"/>
    </row>
    <row r="508" spans="1:291" s="4" customFormat="1" x14ac:dyDescent="0.25">
      <c r="A508" s="311"/>
      <c r="B508" s="15" t="s">
        <v>1546</v>
      </c>
      <c r="C508" s="17" t="s">
        <v>666</v>
      </c>
      <c r="D508" s="18">
        <v>8503076065</v>
      </c>
      <c r="E508" s="88">
        <v>45210</v>
      </c>
      <c r="F508" s="274">
        <v>45309</v>
      </c>
      <c r="G508" s="94">
        <f>DATEDIF(E508, F508, "m")</f>
        <v>3</v>
      </c>
      <c r="H508" s="16"/>
      <c r="I508" s="377">
        <v>1</v>
      </c>
      <c r="J508" s="20">
        <v>45309</v>
      </c>
      <c r="K508" s="100">
        <f>DATEDIF(E508, J508, "m")</f>
        <v>3</v>
      </c>
      <c r="L508" s="121">
        <v>2</v>
      </c>
      <c r="M508" s="4" t="s">
        <v>668</v>
      </c>
      <c r="N508" s="19"/>
      <c r="O508" s="22"/>
      <c r="P508" s="16"/>
      <c r="Q508" s="121"/>
      <c r="R508" s="11"/>
      <c r="S508" s="11">
        <v>10</v>
      </c>
      <c r="T508" s="5"/>
      <c r="FJ508" s="5"/>
      <c r="GZ508" s="5"/>
      <c r="HO508" s="59" t="s">
        <v>669</v>
      </c>
      <c r="HP508" s="62">
        <v>38</v>
      </c>
      <c r="HQ508" s="274">
        <v>45210</v>
      </c>
      <c r="HR508" s="274"/>
      <c r="HS508" s="274">
        <v>45309</v>
      </c>
      <c r="HT508" s="170">
        <v>3</v>
      </c>
      <c r="HU508" s="170">
        <v>1</v>
      </c>
      <c r="HV508" s="170">
        <v>0</v>
      </c>
      <c r="HW508" s="170">
        <v>0</v>
      </c>
      <c r="HX508" s="170">
        <v>0</v>
      </c>
      <c r="HY508" s="170">
        <v>1</v>
      </c>
      <c r="HZ508" s="170">
        <v>0</v>
      </c>
      <c r="IA508" s="170">
        <v>0</v>
      </c>
      <c r="IB508" s="170"/>
      <c r="IC508" s="170">
        <v>0</v>
      </c>
      <c r="ID508" s="170">
        <v>0</v>
      </c>
      <c r="IE508" t="s">
        <v>62</v>
      </c>
      <c r="IF508" s="170">
        <v>0</v>
      </c>
      <c r="IG508" s="276"/>
      <c r="IH508" s="276"/>
      <c r="II508"/>
      <c r="IJ508" s="170">
        <v>0</v>
      </c>
      <c r="IK508" t="s">
        <v>63</v>
      </c>
      <c r="IL508"/>
      <c r="IM508"/>
      <c r="IN508" s="170">
        <v>0</v>
      </c>
      <c r="IO508" s="62">
        <v>0</v>
      </c>
      <c r="IP508" s="294"/>
      <c r="IQ508" s="24"/>
      <c r="IR508" s="24"/>
      <c r="IS508" s="287"/>
      <c r="IT508" s="287"/>
      <c r="IU508" s="153"/>
      <c r="IV508" s="288"/>
      <c r="IW508" s="287"/>
      <c r="IX508" s="287"/>
      <c r="IY508" s="153"/>
      <c r="IZ508" s="153"/>
      <c r="JA508" s="287"/>
      <c r="JB508" s="287"/>
      <c r="JC508" s="287"/>
      <c r="JD508" s="153"/>
      <c r="JE508" s="287"/>
      <c r="JF508" s="192"/>
      <c r="JG508" s="153"/>
      <c r="JH508" s="153"/>
      <c r="JI508" s="290"/>
      <c r="JJ508" s="153"/>
      <c r="JK508" s="153"/>
      <c r="JL508" s="153"/>
      <c r="JM508" s="153"/>
      <c r="JN508" s="153"/>
      <c r="JO508" s="153"/>
      <c r="JP508" s="153"/>
      <c r="JQ508" s="153"/>
      <c r="JR508" s="287"/>
      <c r="JS508" s="287"/>
      <c r="JT508" s="287"/>
      <c r="JU508" s="287"/>
      <c r="JV508" s="287"/>
      <c r="JW508" s="287"/>
      <c r="JX508" s="153"/>
      <c r="JY508" s="287"/>
      <c r="JZ508" s="287"/>
      <c r="KA508" s="287"/>
      <c r="KB508" s="287"/>
      <c r="KC508" s="287"/>
      <c r="KD508" s="287"/>
      <c r="KE508" s="153"/>
    </row>
    <row r="509" spans="1:291" s="4" customFormat="1" x14ac:dyDescent="0.25">
      <c r="A509" s="311"/>
      <c r="B509" s="15" t="s">
        <v>1546</v>
      </c>
      <c r="C509" s="17" t="s">
        <v>666</v>
      </c>
      <c r="D509" s="18">
        <v>8503076065</v>
      </c>
      <c r="E509" s="88">
        <v>45210</v>
      </c>
      <c r="F509" s="274">
        <v>45399</v>
      </c>
      <c r="G509" s="94">
        <f t="shared" ref="G509:G510" si="57">DATEDIF(E509, F509, "m")</f>
        <v>6</v>
      </c>
      <c r="H509" s="16"/>
      <c r="I509" s="377"/>
      <c r="J509" s="20"/>
      <c r="K509" s="100"/>
      <c r="L509" s="121"/>
      <c r="N509" s="19"/>
      <c r="O509" s="22"/>
      <c r="P509" s="16"/>
      <c r="Q509" s="121"/>
      <c r="R509" s="121"/>
      <c r="S509" s="121"/>
      <c r="T509" s="5"/>
      <c r="FJ509" s="5"/>
      <c r="GZ509" s="5"/>
      <c r="HO509" s="59" t="s">
        <v>669</v>
      </c>
      <c r="HP509" s="62">
        <v>38</v>
      </c>
      <c r="HQ509" s="274">
        <v>45210</v>
      </c>
      <c r="HR509" s="274"/>
      <c r="HS509" s="274">
        <v>45399</v>
      </c>
      <c r="HT509" s="170">
        <v>6</v>
      </c>
      <c r="HU509" s="170">
        <v>1</v>
      </c>
      <c r="HV509" s="170">
        <v>0</v>
      </c>
      <c r="HW509" s="170">
        <v>0</v>
      </c>
      <c r="HX509" s="170">
        <v>0</v>
      </c>
      <c r="HY509" s="170">
        <v>1</v>
      </c>
      <c r="HZ509" s="170">
        <v>0</v>
      </c>
      <c r="IA509" s="170">
        <v>0</v>
      </c>
      <c r="IB509" s="170"/>
      <c r="IC509" s="170">
        <v>1</v>
      </c>
      <c r="ID509" s="170">
        <v>1</v>
      </c>
      <c r="IE509"/>
      <c r="IF509" s="170">
        <v>0</v>
      </c>
      <c r="IG509" s="276"/>
      <c r="IH509" s="276"/>
      <c r="II509"/>
      <c r="IJ509" s="170">
        <v>1</v>
      </c>
      <c r="IK509" t="s">
        <v>79</v>
      </c>
      <c r="IL509" t="s">
        <v>80</v>
      </c>
      <c r="IM509"/>
      <c r="IN509" s="170">
        <v>0</v>
      </c>
      <c r="IO509" s="62">
        <v>0</v>
      </c>
      <c r="IP509" s="408" t="s">
        <v>1883</v>
      </c>
      <c r="IQ509" s="24"/>
      <c r="IR509" s="24"/>
      <c r="IS509" s="287"/>
      <c r="IT509" s="287"/>
      <c r="IU509" s="153"/>
      <c r="IV509" s="288"/>
      <c r="IW509" s="287"/>
      <c r="IX509" s="287"/>
      <c r="IY509" s="153"/>
      <c r="IZ509" s="153"/>
      <c r="JA509" s="287"/>
      <c r="JB509" s="287"/>
      <c r="JC509" s="287"/>
      <c r="JD509" s="153"/>
      <c r="JE509" s="287"/>
      <c r="JF509" s="192"/>
      <c r="JG509" s="153"/>
      <c r="JH509" s="153"/>
      <c r="JI509" s="290"/>
      <c r="JJ509" s="153"/>
      <c r="JK509" s="153"/>
      <c r="JL509" s="153"/>
      <c r="JM509" s="153"/>
      <c r="JN509" s="153"/>
      <c r="JO509" s="153"/>
      <c r="JP509" s="153"/>
      <c r="JQ509" s="153"/>
      <c r="JR509" s="287"/>
      <c r="JS509" s="287"/>
      <c r="JT509" s="287"/>
      <c r="JU509" s="287"/>
      <c r="JV509" s="287"/>
      <c r="JW509" s="287"/>
      <c r="JX509" s="153"/>
      <c r="JY509" s="287"/>
      <c r="JZ509" s="287"/>
      <c r="KA509" s="287"/>
      <c r="KB509" s="287"/>
      <c r="KC509" s="287"/>
      <c r="KD509" s="287"/>
      <c r="KE509" s="153"/>
    </row>
    <row r="510" spans="1:291" s="4" customFormat="1" x14ac:dyDescent="0.25">
      <c r="A510" s="311"/>
      <c r="B510" s="15" t="s">
        <v>1546</v>
      </c>
      <c r="C510" s="17" t="s">
        <v>666</v>
      </c>
      <c r="D510" s="18">
        <v>8503076065</v>
      </c>
      <c r="E510" s="88">
        <v>45210</v>
      </c>
      <c r="F510" s="274">
        <v>45582</v>
      </c>
      <c r="G510" s="94">
        <f t="shared" si="57"/>
        <v>12</v>
      </c>
      <c r="H510" s="16"/>
      <c r="I510" s="377"/>
      <c r="J510" s="20"/>
      <c r="K510" s="100"/>
      <c r="L510" s="121"/>
      <c r="N510" s="19"/>
      <c r="O510" s="22"/>
      <c r="P510" s="16"/>
      <c r="Q510" s="121"/>
      <c r="R510" s="121"/>
      <c r="S510" s="121"/>
      <c r="T510" s="5"/>
      <c r="FJ510" s="5"/>
      <c r="GZ510" s="5"/>
      <c r="HO510" s="59" t="s">
        <v>669</v>
      </c>
      <c r="HP510" s="62">
        <v>38</v>
      </c>
      <c r="HQ510" s="274">
        <v>45210</v>
      </c>
      <c r="HR510" s="274"/>
      <c r="HS510" s="274">
        <v>45582</v>
      </c>
      <c r="HT510" s="170">
        <v>12</v>
      </c>
      <c r="HU510" s="170">
        <v>1</v>
      </c>
      <c r="HV510" s="170">
        <v>0</v>
      </c>
      <c r="HW510" s="170">
        <v>0</v>
      </c>
      <c r="HX510" s="170">
        <v>0</v>
      </c>
      <c r="HY510" s="170">
        <v>1</v>
      </c>
      <c r="HZ510" s="170">
        <v>0</v>
      </c>
      <c r="IA510" s="170">
        <v>0</v>
      </c>
      <c r="IB510" s="170">
        <v>0</v>
      </c>
      <c r="IC510" s="170">
        <v>0</v>
      </c>
      <c r="ID510" s="170">
        <v>0</v>
      </c>
      <c r="IE510" t="s">
        <v>143</v>
      </c>
      <c r="IF510" s="170">
        <v>0</v>
      </c>
      <c r="IG510" s="276"/>
      <c r="IH510" s="276"/>
      <c r="II510"/>
      <c r="IJ510" s="170">
        <v>0</v>
      </c>
      <c r="IK510" t="s">
        <v>70</v>
      </c>
      <c r="IL510"/>
      <c r="IM510" t="s">
        <v>1884</v>
      </c>
      <c r="IN510" s="170">
        <v>0</v>
      </c>
      <c r="IO510" s="62">
        <v>0</v>
      </c>
      <c r="IP510" s="408"/>
      <c r="IQ510" s="24"/>
      <c r="IR510" s="24"/>
      <c r="IS510" s="287"/>
      <c r="IT510" s="287"/>
      <c r="IU510" s="153"/>
      <c r="IV510" s="288"/>
      <c r="IW510" s="287"/>
      <c r="IX510" s="287"/>
      <c r="IY510" s="153"/>
      <c r="IZ510" s="153"/>
      <c r="JA510" s="287"/>
      <c r="JB510" s="287"/>
      <c r="JC510" s="287"/>
      <c r="JD510" s="153"/>
      <c r="JE510" s="287"/>
      <c r="JF510" s="192"/>
      <c r="JG510" s="153"/>
      <c r="JH510" s="153"/>
      <c r="JI510" s="290"/>
      <c r="JJ510" s="153"/>
      <c r="JK510" s="153"/>
      <c r="JL510" s="153"/>
      <c r="JM510" s="153"/>
      <c r="JN510" s="153"/>
      <c r="JO510" s="153"/>
      <c r="JP510" s="153"/>
      <c r="JQ510" s="153"/>
      <c r="JR510" s="287"/>
      <c r="JS510" s="287"/>
      <c r="JT510" s="287"/>
      <c r="JU510" s="287"/>
      <c r="JV510" s="287"/>
      <c r="JW510" s="287"/>
      <c r="JX510" s="153"/>
      <c r="JY510" s="287"/>
      <c r="JZ510" s="287"/>
      <c r="KA510" s="287"/>
      <c r="KB510" s="287"/>
      <c r="KC510" s="287"/>
      <c r="KD510" s="287"/>
      <c r="KE510" s="153"/>
    </row>
    <row r="511" spans="1:291" s="4" customFormat="1" x14ac:dyDescent="0.25">
      <c r="A511" s="311"/>
      <c r="B511" s="15"/>
      <c r="C511" s="17"/>
      <c r="D511" s="18"/>
      <c r="E511" s="91"/>
      <c r="F511" s="27"/>
      <c r="G511" s="94"/>
      <c r="H511" s="16"/>
      <c r="I511" s="377"/>
      <c r="J511" s="20"/>
      <c r="K511" s="100"/>
      <c r="L511" s="85"/>
      <c r="N511" s="19"/>
      <c r="O511" s="22"/>
      <c r="P511" s="16"/>
      <c r="Q511" s="11"/>
      <c r="R511" s="11"/>
      <c r="S511" s="11"/>
      <c r="T511" s="5"/>
      <c r="FJ511" s="5"/>
      <c r="GZ511" s="5"/>
      <c r="HO511" s="5"/>
      <c r="HP511" s="121"/>
      <c r="HQ511" s="27"/>
      <c r="HR511" s="27"/>
      <c r="HS511" s="27"/>
      <c r="HT511" s="121"/>
      <c r="HU511" s="121"/>
      <c r="HV511" s="28"/>
      <c r="HW511" s="28"/>
      <c r="HX511" s="28"/>
      <c r="HY511" s="28"/>
      <c r="HZ511" s="28"/>
      <c r="IA511" s="28"/>
      <c r="IB511" s="28"/>
      <c r="IC511" s="28"/>
      <c r="ID511" s="28"/>
      <c r="IE511" s="25"/>
      <c r="IF511" s="28"/>
      <c r="IG511" s="29"/>
      <c r="IH511" s="25"/>
      <c r="II511" s="28"/>
      <c r="IJ511" s="25"/>
      <c r="IK511" s="25"/>
      <c r="IL511" s="25"/>
      <c r="IM511" s="25"/>
      <c r="IN511" s="28"/>
      <c r="IO511" s="25"/>
      <c r="IP511" s="294"/>
      <c r="IQ511" s="24"/>
      <c r="IR511" s="24"/>
      <c r="IS511" s="287"/>
      <c r="IT511" s="287"/>
      <c r="IU511" s="153"/>
      <c r="IV511" s="288"/>
      <c r="IW511" s="287"/>
      <c r="IX511" s="287"/>
      <c r="IY511" s="153"/>
      <c r="IZ511" s="153"/>
      <c r="JA511" s="287"/>
      <c r="JB511" s="287"/>
      <c r="JC511" s="287"/>
      <c r="JD511" s="153"/>
      <c r="JE511" s="287"/>
      <c r="JF511" s="192"/>
      <c r="JG511" s="153"/>
      <c r="JH511" s="153"/>
      <c r="JI511" s="290"/>
      <c r="JJ511" s="153"/>
      <c r="JK511" s="153"/>
      <c r="JL511" s="153"/>
      <c r="JM511" s="153"/>
      <c r="JN511" s="153"/>
      <c r="JO511" s="153"/>
      <c r="JP511" s="153"/>
      <c r="JQ511" s="153"/>
      <c r="JR511" s="287"/>
      <c r="JS511" s="287"/>
      <c r="JT511" s="287"/>
      <c r="JU511" s="287"/>
      <c r="JV511" s="287"/>
      <c r="JW511" s="287"/>
      <c r="JX511" s="153"/>
      <c r="JY511" s="287"/>
      <c r="JZ511" s="287"/>
      <c r="KA511" s="287"/>
      <c r="KB511" s="287"/>
      <c r="KC511" s="287"/>
      <c r="KD511" s="287"/>
      <c r="KE511" s="153"/>
    </row>
    <row r="512" spans="1:291" s="4" customFormat="1" x14ac:dyDescent="0.25">
      <c r="A512" s="311"/>
      <c r="B512" s="35" t="s">
        <v>1610</v>
      </c>
      <c r="C512" s="17" t="s">
        <v>670</v>
      </c>
      <c r="D512" s="18"/>
      <c r="E512" s="88">
        <v>42227</v>
      </c>
      <c r="F512" s="27"/>
      <c r="G512" s="94"/>
      <c r="H512" s="16"/>
      <c r="I512" s="377"/>
      <c r="J512" s="348" t="s">
        <v>153</v>
      </c>
      <c r="K512" s="100"/>
      <c r="L512" s="85"/>
      <c r="N512" s="19"/>
      <c r="O512" s="22"/>
      <c r="P512" s="16"/>
      <c r="Q512" s="11"/>
      <c r="R512" s="11"/>
      <c r="S512" s="11"/>
      <c r="T512" s="5"/>
      <c r="FJ512" s="5"/>
      <c r="GZ512" s="5"/>
      <c r="HO512" s="5"/>
      <c r="HP512" s="121"/>
      <c r="HQ512" s="27"/>
      <c r="HR512" s="27"/>
      <c r="HS512" s="27"/>
      <c r="HT512" s="121"/>
      <c r="HU512" s="121"/>
      <c r="HV512" s="28"/>
      <c r="HW512" s="28"/>
      <c r="HX512" s="28"/>
      <c r="HY512" s="28"/>
      <c r="HZ512" s="28"/>
      <c r="IA512" s="28"/>
      <c r="IB512" s="28"/>
      <c r="IC512" s="28"/>
      <c r="ID512" s="28"/>
      <c r="IE512" s="25"/>
      <c r="IF512" s="28"/>
      <c r="IG512" s="29"/>
      <c r="IH512" s="25"/>
      <c r="II512" s="28"/>
      <c r="IJ512" s="25"/>
      <c r="IK512" s="25"/>
      <c r="IL512" s="25"/>
      <c r="IM512" s="25"/>
      <c r="IN512" s="28"/>
      <c r="IO512" s="25"/>
      <c r="IP512" s="294" t="s">
        <v>1610</v>
      </c>
      <c r="IQ512" s="289" t="s">
        <v>1611</v>
      </c>
      <c r="IR512" s="289" t="s">
        <v>1612</v>
      </c>
      <c r="IS512" s="170" t="s">
        <v>1433</v>
      </c>
      <c r="IT512" s="170"/>
      <c r="IU512" s="170">
        <v>1</v>
      </c>
      <c r="IV512" s="274">
        <v>42227</v>
      </c>
      <c r="IW512" s="170">
        <v>1962</v>
      </c>
      <c r="IX512" s="170">
        <v>2015</v>
      </c>
      <c r="IY512" s="285">
        <v>44277</v>
      </c>
      <c r="IZ512" s="281"/>
      <c r="JA512" s="170">
        <f>+IX512-IW512</f>
        <v>53</v>
      </c>
      <c r="JB512" s="170"/>
      <c r="JC512" s="170" t="s">
        <v>1407</v>
      </c>
      <c r="JD512" s="170"/>
      <c r="JE512" s="170">
        <v>1</v>
      </c>
      <c r="JF512" t="s">
        <v>1475</v>
      </c>
      <c r="JG512" s="170"/>
      <c r="JH512" s="170"/>
      <c r="JI512" s="170"/>
      <c r="JJ512" s="170">
        <v>1</v>
      </c>
      <c r="JK512"/>
      <c r="JL512"/>
      <c r="JM512" s="279"/>
      <c r="JN512" t="s">
        <v>1411</v>
      </c>
      <c r="JO512" t="s">
        <v>1411</v>
      </c>
      <c r="JP512" t="s">
        <v>1412</v>
      </c>
      <c r="JQ512" t="s">
        <v>1415</v>
      </c>
      <c r="JR512" s="170">
        <v>0</v>
      </c>
      <c r="JS512" s="170">
        <v>4</v>
      </c>
      <c r="JT512" s="170">
        <v>0</v>
      </c>
      <c r="JU512" s="170">
        <v>5</v>
      </c>
      <c r="JV512" s="170">
        <v>0</v>
      </c>
      <c r="JW512" s="170">
        <v>0</v>
      </c>
      <c r="JX512"/>
      <c r="JY512" s="170">
        <v>1</v>
      </c>
      <c r="JZ512" s="170">
        <v>0</v>
      </c>
      <c r="KA512" s="170">
        <v>0</v>
      </c>
      <c r="KB512" s="170">
        <v>0</v>
      </c>
      <c r="KC512" s="170">
        <v>1</v>
      </c>
      <c r="KD512" s="274">
        <v>44277</v>
      </c>
      <c r="KE512" t="s">
        <v>1476</v>
      </c>
    </row>
    <row r="513" spans="1:291" s="4" customFormat="1" x14ac:dyDescent="0.25">
      <c r="A513" s="311"/>
      <c r="B513" s="15"/>
      <c r="C513" s="17"/>
      <c r="D513" s="18"/>
      <c r="E513" s="91"/>
      <c r="F513" s="27"/>
      <c r="G513" s="94"/>
      <c r="H513" s="16"/>
      <c r="I513" s="377"/>
      <c r="J513" s="20"/>
      <c r="K513" s="100"/>
      <c r="L513" s="85"/>
      <c r="N513" s="19"/>
      <c r="O513" s="22"/>
      <c r="P513" s="16"/>
      <c r="Q513" s="11"/>
      <c r="R513" s="11"/>
      <c r="S513" s="11"/>
      <c r="T513" s="5"/>
      <c r="FJ513" s="5"/>
      <c r="GZ513" s="5"/>
      <c r="HO513" s="5"/>
      <c r="HP513" s="121"/>
      <c r="HQ513" s="27"/>
      <c r="HR513" s="27"/>
      <c r="HS513" s="27"/>
      <c r="HT513" s="121"/>
      <c r="HU513" s="121"/>
      <c r="HV513" s="28"/>
      <c r="HW513" s="28"/>
      <c r="HX513" s="28"/>
      <c r="HY513" s="28"/>
      <c r="HZ513" s="28"/>
      <c r="IA513" s="28"/>
      <c r="IB513" s="28"/>
      <c r="IC513" s="28"/>
      <c r="ID513" s="28"/>
      <c r="IE513" s="25"/>
      <c r="IF513" s="28"/>
      <c r="IG513" s="29"/>
      <c r="IH513" s="25"/>
      <c r="II513" s="28"/>
      <c r="IJ513" s="25"/>
      <c r="IK513" s="25"/>
      <c r="IL513" s="25"/>
      <c r="IM513" s="25"/>
      <c r="IN513" s="28"/>
      <c r="IO513" s="25"/>
      <c r="IP513" s="294"/>
      <c r="IQ513" s="24"/>
      <c r="IR513" s="24"/>
      <c r="IS513" s="287"/>
      <c r="IT513" s="287"/>
      <c r="IU513" s="153"/>
      <c r="IV513" s="288"/>
      <c r="IW513" s="287"/>
      <c r="IX513" s="287"/>
      <c r="IY513" s="153"/>
      <c r="IZ513" s="153"/>
      <c r="JA513" s="287"/>
      <c r="JB513" s="287"/>
      <c r="JC513" s="287"/>
      <c r="JD513" s="153"/>
      <c r="JE513" s="287"/>
      <c r="JF513" s="192"/>
      <c r="JG513" s="153"/>
      <c r="JH513" s="153"/>
      <c r="JI513" s="290"/>
      <c r="JJ513" s="153"/>
      <c r="JK513" s="153"/>
      <c r="JL513" s="153"/>
      <c r="JM513" s="153"/>
      <c r="JN513" s="153"/>
      <c r="JO513" s="153"/>
      <c r="JP513" s="153"/>
      <c r="JQ513" s="153"/>
      <c r="JR513" s="287"/>
      <c r="JS513" s="287"/>
      <c r="JT513" s="287"/>
      <c r="JU513" s="287"/>
      <c r="JV513" s="287"/>
      <c r="JW513" s="287"/>
      <c r="JX513" s="153"/>
      <c r="JY513" s="287"/>
      <c r="JZ513" s="287"/>
      <c r="KA513" s="287"/>
      <c r="KB513" s="287"/>
      <c r="KC513" s="287"/>
      <c r="KD513" s="287"/>
      <c r="KE513" s="153"/>
    </row>
    <row r="514" spans="1:291" s="4" customFormat="1" x14ac:dyDescent="0.25">
      <c r="A514" s="311"/>
      <c r="B514" s="15" t="s">
        <v>1547</v>
      </c>
      <c r="C514" s="17" t="s">
        <v>671</v>
      </c>
      <c r="D514" s="26" t="s">
        <v>672</v>
      </c>
      <c r="E514" s="88">
        <v>44012</v>
      </c>
      <c r="F514" s="23"/>
      <c r="G514" s="94"/>
      <c r="H514" s="16"/>
      <c r="I514" s="377">
        <v>0</v>
      </c>
      <c r="J514" s="20">
        <v>44118</v>
      </c>
      <c r="K514" s="100">
        <f>DATEDIF(E514, J514, "m")</f>
        <v>3</v>
      </c>
      <c r="L514" s="121">
        <v>1</v>
      </c>
      <c r="M514" s="4" t="s">
        <v>673</v>
      </c>
      <c r="N514" s="34">
        <v>391.4</v>
      </c>
      <c r="O514" s="22"/>
      <c r="P514" s="16">
        <v>3</v>
      </c>
      <c r="Q514" s="11"/>
      <c r="R514" s="11"/>
      <c r="S514" s="11"/>
      <c r="T514" s="145">
        <v>13586</v>
      </c>
      <c r="U514" s="130" t="s">
        <v>675</v>
      </c>
      <c r="V514" s="130" t="s">
        <v>675</v>
      </c>
      <c r="W514" s="130" t="s">
        <v>1099</v>
      </c>
      <c r="X514" s="131">
        <v>6504120293</v>
      </c>
      <c r="Y514" s="129">
        <f ca="1">ROUNDDOWN(YEARFRAC(DATE(IF(VALUE(LEFT(X514,2))&lt;VALUE(RIGHT(YEAR(TODAY()),2)),"20","19")&amp;LEFT(X514,2),IF(VALUE(MID(X514,3,1))&gt;4,MID(X514,3,2)-50,MID(X514,3,2)),MID(X514,5,2)),Z514,1),0)</f>
        <v>55</v>
      </c>
      <c r="Z514" s="132">
        <v>44118</v>
      </c>
      <c r="AA514" s="129">
        <v>1</v>
      </c>
      <c r="AB514" s="133">
        <v>0</v>
      </c>
      <c r="AC514" s="134" t="s">
        <v>53</v>
      </c>
      <c r="AD514" s="135" t="s">
        <v>1022</v>
      </c>
      <c r="AE514" s="136" t="s">
        <v>1100</v>
      </c>
      <c r="AF514" s="200">
        <v>9.3000000000000007</v>
      </c>
      <c r="AG514" s="201">
        <v>7</v>
      </c>
      <c r="AH514" s="200">
        <v>82.7</v>
      </c>
      <c r="AI514" s="200">
        <v>0.8</v>
      </c>
      <c r="AJ514" s="200">
        <v>0.2</v>
      </c>
      <c r="AK514" s="200">
        <v>5.16</v>
      </c>
      <c r="AL514" s="137">
        <v>10.1</v>
      </c>
      <c r="AM514" s="156">
        <v>38.1</v>
      </c>
      <c r="AN514" s="156">
        <v>37.6</v>
      </c>
      <c r="AO514" s="155">
        <v>62.4</v>
      </c>
      <c r="AP514" s="156">
        <f>AN514/AO514</f>
        <v>0.60256410256410264</v>
      </c>
      <c r="AQ514" s="137">
        <v>7.6</v>
      </c>
      <c r="AR514" s="137">
        <v>6.48</v>
      </c>
      <c r="AS514" s="156">
        <v>2.15</v>
      </c>
      <c r="AT514" s="155">
        <v>42.7</v>
      </c>
      <c r="AU514" s="155">
        <v>19.600000000000001</v>
      </c>
      <c r="AV514" s="137">
        <v>14.6</v>
      </c>
      <c r="AW514" s="137">
        <v>18.600000000000001</v>
      </c>
      <c r="AX514" s="137">
        <v>26.2</v>
      </c>
      <c r="AY514" s="155">
        <v>48.9</v>
      </c>
      <c r="AZ514" s="137">
        <v>6.25</v>
      </c>
      <c r="BA514" s="137">
        <v>28.4</v>
      </c>
      <c r="BB514" s="137">
        <v>13</v>
      </c>
      <c r="BC514" s="156">
        <v>27</v>
      </c>
      <c r="BD514" s="137">
        <v>0.12</v>
      </c>
      <c r="BE514" s="155">
        <v>22.1</v>
      </c>
      <c r="BF514" s="137">
        <f>DL514+DN514</f>
        <v>32.633000000000003</v>
      </c>
      <c r="BG514" s="137">
        <v>23.9</v>
      </c>
      <c r="BH514" s="133">
        <v>2906</v>
      </c>
      <c r="BI514" s="155">
        <v>31.9</v>
      </c>
      <c r="BJ514" s="137">
        <v>12.3</v>
      </c>
      <c r="BK514" s="137">
        <v>17</v>
      </c>
      <c r="BL514" s="137">
        <v>54.2</v>
      </c>
      <c r="BM514" s="139">
        <v>1.7000000000000001E-2</v>
      </c>
      <c r="BN514" s="137">
        <v>8.4</v>
      </c>
      <c r="BO514" s="137">
        <v>90.65</v>
      </c>
      <c r="BP514" s="137">
        <v>6.35</v>
      </c>
      <c r="BQ514" s="137">
        <v>3.02</v>
      </c>
      <c r="BR514" s="159">
        <v>6655</v>
      </c>
      <c r="BS514" s="138">
        <f>CY514/9</f>
        <v>2275.3333333333335</v>
      </c>
      <c r="BT514" s="137">
        <v>77.8</v>
      </c>
      <c r="BU514" s="137">
        <v>12.1</v>
      </c>
      <c r="BV514" s="155">
        <v>79.900000000000006</v>
      </c>
      <c r="BW514" s="158">
        <v>796</v>
      </c>
      <c r="BX514" s="137">
        <v>10.4</v>
      </c>
      <c r="BY514" s="137">
        <v>60.7</v>
      </c>
      <c r="BZ514" s="133">
        <v>3405</v>
      </c>
      <c r="CA514" s="133">
        <v>8211</v>
      </c>
      <c r="CB514" s="137">
        <v>1.1599999999999999</v>
      </c>
      <c r="CC514" s="137">
        <v>0.42</v>
      </c>
      <c r="CD514" s="186" t="s">
        <v>1275</v>
      </c>
      <c r="CE514" s="186">
        <f>AL514+BN514+BV514+CC514+CB514</f>
        <v>99.98</v>
      </c>
      <c r="CF514" s="186" t="s">
        <v>1275</v>
      </c>
      <c r="CG514" s="186">
        <f>AM514+BI514+BE514+(DC514*100/AL514)+(CC514*100/AL514)</f>
        <v>97.347524752475238</v>
      </c>
      <c r="CH514" s="137">
        <v>2.04</v>
      </c>
      <c r="CI514" s="137">
        <f>CH514*100/AM514</f>
        <v>5.3543307086614167</v>
      </c>
      <c r="CJ514" s="156">
        <v>4.47</v>
      </c>
      <c r="CK514" s="158">
        <f>CJ514*BI514*AL514*AK514/1000</f>
        <v>7.4313767879999988</v>
      </c>
      <c r="CL514" s="137">
        <v>4.96</v>
      </c>
      <c r="CM514" s="155">
        <v>50.1</v>
      </c>
      <c r="CN514" s="186" t="s">
        <v>1275</v>
      </c>
      <c r="CO514" s="156">
        <v>8.7999999999999995E-2</v>
      </c>
      <c r="CP514" s="137">
        <v>1.95</v>
      </c>
      <c r="CQ514" s="155">
        <v>28</v>
      </c>
      <c r="CR514" s="156">
        <v>30.4</v>
      </c>
      <c r="CS514" s="155">
        <v>22.7</v>
      </c>
      <c r="CT514" s="137">
        <v>18.899999999999999</v>
      </c>
      <c r="CU514" s="155">
        <v>66</v>
      </c>
      <c r="CV514" s="137">
        <v>0.85</v>
      </c>
      <c r="CW514" s="137"/>
      <c r="CX514" s="186" t="s">
        <v>1275</v>
      </c>
      <c r="CY514" s="133">
        <v>20478</v>
      </c>
      <c r="CZ514" s="137">
        <v>1.75</v>
      </c>
      <c r="DA514" s="137">
        <v>19.399999999999999</v>
      </c>
      <c r="DB514" s="186" t="s">
        <v>1275</v>
      </c>
      <c r="DC514" s="139">
        <v>0.11</v>
      </c>
      <c r="DD514" s="133">
        <v>9650</v>
      </c>
      <c r="DE514" s="155">
        <v>49.9</v>
      </c>
      <c r="DF514" s="137">
        <v>23.3</v>
      </c>
      <c r="DG514" s="137">
        <v>3.18</v>
      </c>
      <c r="DH514" s="137">
        <f>DG514-CC514</f>
        <v>2.7600000000000002</v>
      </c>
      <c r="DI514" s="137"/>
      <c r="DJ514" s="186" t="s">
        <v>1275</v>
      </c>
      <c r="DK514" s="156">
        <v>0.4</v>
      </c>
      <c r="DL514" s="137">
        <v>32.6</v>
      </c>
      <c r="DM514" s="137">
        <v>67</v>
      </c>
      <c r="DN514" s="187">
        <v>3.3000000000000002E-2</v>
      </c>
      <c r="DO514" s="156">
        <v>11.4</v>
      </c>
      <c r="DP514" s="137">
        <v>99.3</v>
      </c>
      <c r="DQ514" s="133">
        <v>1660</v>
      </c>
      <c r="DR514" s="133"/>
      <c r="DS514" s="186" t="s">
        <v>1275</v>
      </c>
      <c r="DT514" s="160">
        <f>DU514*5</f>
        <v>7525</v>
      </c>
      <c r="DU514" s="133">
        <v>1505</v>
      </c>
      <c r="DV514" s="133">
        <v>711</v>
      </c>
      <c r="DW514" s="138">
        <v>186</v>
      </c>
      <c r="DX514" s="186" t="s">
        <v>1275</v>
      </c>
      <c r="DY514" s="138">
        <f>AK514*AN514*AM514*AL514/1000</f>
        <v>74.659296960000006</v>
      </c>
      <c r="DZ514" s="138">
        <f>AK514*AM514*AO514*AL514/1000</f>
        <v>123.90266303999998</v>
      </c>
      <c r="EA514" s="137"/>
      <c r="EB514" s="137"/>
      <c r="EC514" s="137"/>
      <c r="ED514" s="137"/>
      <c r="EE514" s="137"/>
      <c r="EF514" s="186" t="s">
        <v>1275</v>
      </c>
      <c r="EG514" s="137" t="s">
        <v>1023</v>
      </c>
      <c r="EH514" s="137" t="s">
        <v>1023</v>
      </c>
      <c r="EI514" s="137" t="s">
        <v>1023</v>
      </c>
      <c r="EJ514" s="137" t="s">
        <v>1023</v>
      </c>
      <c r="EK514" s="137" t="s">
        <v>1023</v>
      </c>
      <c r="EL514" s="137" t="s">
        <v>1023</v>
      </c>
      <c r="EM514" s="137" t="s">
        <v>1023</v>
      </c>
      <c r="EN514" s="137" t="s">
        <v>1023</v>
      </c>
      <c r="EO514" s="137" t="s">
        <v>1023</v>
      </c>
      <c r="EP514" s="137" t="s">
        <v>1023</v>
      </c>
      <c r="EQ514" s="137" t="s">
        <v>1023</v>
      </c>
      <c r="ER514" s="137" t="s">
        <v>1023</v>
      </c>
      <c r="ES514" s="137" t="s">
        <v>1023</v>
      </c>
      <c r="ET514" s="137" t="s">
        <v>1023</v>
      </c>
      <c r="EU514" s="137" t="s">
        <v>1023</v>
      </c>
      <c r="EV514" s="137" t="s">
        <v>1023</v>
      </c>
      <c r="EW514" s="137" t="s">
        <v>1023</v>
      </c>
      <c r="EX514" s="137" t="s">
        <v>1023</v>
      </c>
      <c r="EY514" s="137" t="s">
        <v>1023</v>
      </c>
      <c r="EZ514" s="137" t="s">
        <v>1023</v>
      </c>
      <c r="FA514" s="137" t="s">
        <v>1023</v>
      </c>
      <c r="FB514" s="186" t="s">
        <v>1275</v>
      </c>
      <c r="FC514" s="137"/>
      <c r="FD514" s="137"/>
      <c r="FE514" s="137"/>
      <c r="FF514" s="137"/>
      <c r="FG514" s="137"/>
      <c r="FH514" s="190"/>
      <c r="FI514" s="190"/>
      <c r="FJ514" s="380" t="s">
        <v>673</v>
      </c>
      <c r="FK514" t="s">
        <v>1662</v>
      </c>
      <c r="FL514" t="s">
        <v>1667</v>
      </c>
      <c r="FM514" t="s">
        <v>1659</v>
      </c>
      <c r="FN514" t="s">
        <v>1665</v>
      </c>
      <c r="FO514" t="s">
        <v>1662</v>
      </c>
      <c r="FP514" t="s">
        <v>1659</v>
      </c>
      <c r="FQ514" t="s">
        <v>1665</v>
      </c>
      <c r="FR514" t="s">
        <v>1667</v>
      </c>
      <c r="FS514" t="s">
        <v>1666</v>
      </c>
      <c r="FT514" t="s">
        <v>1659</v>
      </c>
      <c r="FU514" t="s">
        <v>1659</v>
      </c>
      <c r="FV514" t="s">
        <v>1660</v>
      </c>
      <c r="FW514" t="s">
        <v>86</v>
      </c>
      <c r="FX514" t="s">
        <v>1661</v>
      </c>
      <c r="FY514" t="s">
        <v>1661</v>
      </c>
      <c r="FZ514" t="s">
        <v>1662</v>
      </c>
      <c r="GA514" t="s">
        <v>1659</v>
      </c>
      <c r="GB514" t="s">
        <v>1663</v>
      </c>
      <c r="GC514" t="s">
        <v>1662</v>
      </c>
      <c r="GD514" t="s">
        <v>33</v>
      </c>
      <c r="GE514" t="s">
        <v>1662</v>
      </c>
      <c r="GF514" t="s">
        <v>1665</v>
      </c>
      <c r="GG514" t="s">
        <v>33</v>
      </c>
      <c r="GH514" t="s">
        <v>1659</v>
      </c>
      <c r="GI514" t="s">
        <v>86</v>
      </c>
      <c r="GJ514" t="s">
        <v>1660</v>
      </c>
      <c r="GK514" t="s">
        <v>33</v>
      </c>
      <c r="GL514" t="s">
        <v>86</v>
      </c>
      <c r="GM514" t="s">
        <v>33</v>
      </c>
      <c r="GN514" t="s">
        <v>1659</v>
      </c>
      <c r="GO514" t="s">
        <v>33</v>
      </c>
      <c r="GP514" t="s">
        <v>1664</v>
      </c>
      <c r="GQ514" t="s">
        <v>1660</v>
      </c>
      <c r="GR514" t="s">
        <v>33</v>
      </c>
      <c r="GS514" t="s">
        <v>1659</v>
      </c>
      <c r="GT514" t="s">
        <v>1659</v>
      </c>
      <c r="GU514" t="s">
        <v>86</v>
      </c>
      <c r="GV514" t="s">
        <v>1662</v>
      </c>
      <c r="GW514" t="s">
        <v>1662</v>
      </c>
      <c r="GX514" t="s">
        <v>33</v>
      </c>
      <c r="GY514" t="s">
        <v>1660</v>
      </c>
      <c r="GZ514" s="5"/>
      <c r="HO514" s="5"/>
      <c r="HP514" s="121"/>
      <c r="HQ514" s="27"/>
      <c r="HR514" s="27"/>
      <c r="HS514" s="23"/>
      <c r="HT514" s="121"/>
      <c r="HU514" s="121"/>
      <c r="HV514" s="28"/>
      <c r="HW514" s="28"/>
      <c r="HX514" s="28"/>
      <c r="HY514" s="28"/>
      <c r="HZ514" s="28"/>
      <c r="IA514" s="28"/>
      <c r="IB514" s="28"/>
      <c r="IC514" s="28"/>
      <c r="ID514" s="28"/>
      <c r="IE514" s="25"/>
      <c r="IF514" s="28"/>
      <c r="IG514" s="29"/>
      <c r="IH514" s="25"/>
      <c r="II514" s="28"/>
      <c r="IJ514" s="25"/>
      <c r="IK514" s="25"/>
      <c r="IL514" s="25"/>
      <c r="IM514" s="25"/>
      <c r="IN514" s="28"/>
      <c r="IO514" s="25"/>
      <c r="IP514" s="294" t="s">
        <v>1547</v>
      </c>
      <c r="IQ514" s="24" t="s">
        <v>675</v>
      </c>
      <c r="IR514" s="24" t="s">
        <v>1099</v>
      </c>
      <c r="IS514" s="170" t="s">
        <v>55</v>
      </c>
      <c r="IT514" s="170">
        <v>1</v>
      </c>
      <c r="IU514"/>
      <c r="IV514" s="274">
        <v>44012</v>
      </c>
      <c r="IW514" s="170">
        <v>1965</v>
      </c>
      <c r="IX514" s="170">
        <v>2020</v>
      </c>
      <c r="IY514" s="281">
        <v>44313</v>
      </c>
      <c r="IZ514" s="281"/>
      <c r="JA514" s="170">
        <v>55</v>
      </c>
      <c r="JB514" s="170"/>
      <c r="JC514" s="170" t="s">
        <v>1407</v>
      </c>
      <c r="JD514"/>
      <c r="JE514" s="170">
        <v>1</v>
      </c>
      <c r="JF514" s="276" t="s">
        <v>323</v>
      </c>
      <c r="JG514"/>
      <c r="JH514"/>
      <c r="JI514" s="170">
        <v>1</v>
      </c>
      <c r="JJ514"/>
      <c r="JK514"/>
      <c r="JL514"/>
      <c r="JM514" s="279"/>
      <c r="JN514" t="s">
        <v>1411</v>
      </c>
      <c r="JO514" t="s">
        <v>1411</v>
      </c>
      <c r="JP514" t="s">
        <v>1412</v>
      </c>
      <c r="JQ514" t="s">
        <v>1420</v>
      </c>
      <c r="JR514" s="170">
        <v>0</v>
      </c>
      <c r="JS514" s="170">
        <v>0</v>
      </c>
      <c r="JT514" s="170">
        <v>0</v>
      </c>
      <c r="JU514" s="170">
        <v>5</v>
      </c>
      <c r="JV514" s="170">
        <v>1</v>
      </c>
      <c r="JW514" s="170">
        <v>0</v>
      </c>
      <c r="JX514"/>
      <c r="JY514" s="170">
        <v>1</v>
      </c>
      <c r="JZ514" s="170">
        <v>0</v>
      </c>
      <c r="KA514" s="170">
        <v>2</v>
      </c>
      <c r="KB514" s="170">
        <v>0</v>
      </c>
      <c r="KC514" s="170">
        <v>1</v>
      </c>
      <c r="KD514" s="274">
        <v>44313</v>
      </c>
      <c r="KE514" t="s">
        <v>1548</v>
      </c>
    </row>
    <row r="515" spans="1:291" s="4" customFormat="1" x14ac:dyDescent="0.25">
      <c r="A515" s="311"/>
      <c r="B515" s="15" t="s">
        <v>1547</v>
      </c>
      <c r="C515" s="17" t="s">
        <v>671</v>
      </c>
      <c r="D515" s="26" t="s">
        <v>672</v>
      </c>
      <c r="E515" s="88">
        <v>44012</v>
      </c>
      <c r="F515" s="27">
        <v>44182</v>
      </c>
      <c r="G515" s="94">
        <f>DATEDIF(E515, F515, "m")</f>
        <v>5</v>
      </c>
      <c r="H515" s="16">
        <v>1</v>
      </c>
      <c r="I515" s="377">
        <v>0</v>
      </c>
      <c r="J515" s="20">
        <v>44182</v>
      </c>
      <c r="K515" s="100">
        <f>DATEDIF(E515, J515, "m")</f>
        <v>5</v>
      </c>
      <c r="L515" s="121">
        <v>2</v>
      </c>
      <c r="M515" s="4" t="s">
        <v>674</v>
      </c>
      <c r="N515" s="19"/>
      <c r="O515" s="22">
        <v>1</v>
      </c>
      <c r="P515" s="16">
        <v>3</v>
      </c>
      <c r="Q515" s="11"/>
      <c r="R515" s="11"/>
      <c r="S515" s="11">
        <v>6</v>
      </c>
      <c r="T515" s="145">
        <v>14163</v>
      </c>
      <c r="U515" s="130" t="s">
        <v>675</v>
      </c>
      <c r="V515" s="130" t="s">
        <v>675</v>
      </c>
      <c r="W515" s="130" t="s">
        <v>1099</v>
      </c>
      <c r="X515" s="131">
        <v>6504120293</v>
      </c>
      <c r="Y515" s="129">
        <f ca="1">ROUNDDOWN(YEARFRAC(DATE(IF(VALUE(LEFT(X515,2))&lt;VALUE(RIGHT(YEAR(TODAY()),2)),"20","19")&amp;LEFT(X515,2),IF(VALUE(MID(X515,3,1))&gt;4,MID(X515,3,2)-50,MID(X515,3,2)),MID(X515,5,2)),Z515,1),0)</f>
        <v>55</v>
      </c>
      <c r="Z515" s="132">
        <v>44182</v>
      </c>
      <c r="AA515" s="129">
        <v>2</v>
      </c>
      <c r="AB515" s="133">
        <v>2</v>
      </c>
      <c r="AC515" s="134" t="s">
        <v>53</v>
      </c>
      <c r="AD515" s="135" t="s">
        <v>1022</v>
      </c>
      <c r="AE515" s="136" t="s">
        <v>1100</v>
      </c>
      <c r="AF515" s="200">
        <v>6.5</v>
      </c>
      <c r="AG515" s="200">
        <v>7.4</v>
      </c>
      <c r="AH515" s="200">
        <v>85.8</v>
      </c>
      <c r="AI515" s="200">
        <v>0.3</v>
      </c>
      <c r="AJ515" s="200">
        <v>0</v>
      </c>
      <c r="AK515" s="200">
        <v>6.76</v>
      </c>
      <c r="AL515" s="137">
        <v>6.5</v>
      </c>
      <c r="AM515" s="137">
        <v>25</v>
      </c>
      <c r="AN515" s="137">
        <v>34.4</v>
      </c>
      <c r="AO515" s="137">
        <v>65.599999999999994</v>
      </c>
      <c r="AP515" s="137">
        <f>AN515/AO515</f>
        <v>0.52439024390243905</v>
      </c>
      <c r="AQ515" s="137">
        <v>9.7899999999999991</v>
      </c>
      <c r="AR515" s="137">
        <v>16</v>
      </c>
      <c r="AS515" s="137">
        <v>1.83</v>
      </c>
      <c r="AT515" s="137">
        <v>29.1</v>
      </c>
      <c r="AU515" s="137">
        <v>23.3</v>
      </c>
      <c r="AV515" s="137">
        <v>8.01</v>
      </c>
      <c r="AW515" s="137">
        <v>22.8</v>
      </c>
      <c r="AX515" s="137">
        <v>30.1</v>
      </c>
      <c r="AY515" s="137">
        <v>42</v>
      </c>
      <c r="AZ515" s="137">
        <v>5.07</v>
      </c>
      <c r="BA515" s="137">
        <v>28.4</v>
      </c>
      <c r="BB515" s="137">
        <v>15.7</v>
      </c>
      <c r="BC515" s="137">
        <v>15.4</v>
      </c>
      <c r="BD515" s="137">
        <v>0</v>
      </c>
      <c r="BE515" s="137">
        <v>20.2</v>
      </c>
      <c r="BF515" s="137">
        <f>DL515+DN515</f>
        <v>28.350999999999999</v>
      </c>
      <c r="BG515" s="137">
        <v>15</v>
      </c>
      <c r="BH515" s="138">
        <v>3489</v>
      </c>
      <c r="BI515" s="137">
        <v>50.1</v>
      </c>
      <c r="BJ515" s="137">
        <v>8.02</v>
      </c>
      <c r="BK515" s="137">
        <v>33.1</v>
      </c>
      <c r="BL515" s="137">
        <v>61</v>
      </c>
      <c r="BM515" s="139">
        <v>3.9E-2</v>
      </c>
      <c r="BN515" s="137">
        <v>6.9</v>
      </c>
      <c r="BO515" s="137">
        <v>76.09</v>
      </c>
      <c r="BP515" s="137">
        <v>15.8</v>
      </c>
      <c r="BQ515" s="137">
        <v>8.11</v>
      </c>
      <c r="BR515" s="138">
        <v>7051</v>
      </c>
      <c r="BS515" s="138">
        <f>CY515/9</f>
        <v>2247.7777777777778</v>
      </c>
      <c r="BT515" s="137">
        <v>76.400000000000006</v>
      </c>
      <c r="BU515" s="137">
        <v>8.4499999999999993</v>
      </c>
      <c r="BV515" s="137">
        <v>85.3</v>
      </c>
      <c r="BW515" s="138">
        <v>676</v>
      </c>
      <c r="BX515" s="137">
        <v>9.39</v>
      </c>
      <c r="BY515" s="137">
        <v>70.7</v>
      </c>
      <c r="BZ515" s="138">
        <v>2836</v>
      </c>
      <c r="CA515" s="138">
        <v>6129</v>
      </c>
      <c r="CB515" s="137">
        <v>0.94</v>
      </c>
      <c r="CC515" s="137">
        <v>0.32</v>
      </c>
      <c r="CD515" s="186" t="s">
        <v>1275</v>
      </c>
      <c r="CE515" s="186">
        <f>AL515+BN515+BV515+CC515+CB515</f>
        <v>99.96</v>
      </c>
      <c r="CF515" s="186" t="s">
        <v>1275</v>
      </c>
      <c r="CG515" s="186">
        <f>AM515+BI515+BE515+(DC515*100/AL515)+(CC515*100/AL515)</f>
        <v>100.34738461538461</v>
      </c>
      <c r="CH515" s="137">
        <v>0.82</v>
      </c>
      <c r="CI515" s="137">
        <f>CH515*100/AM515</f>
        <v>3.28</v>
      </c>
      <c r="CJ515" s="137">
        <v>10.5</v>
      </c>
      <c r="CK515" s="138">
        <f>CJ515*BI515*AL515*AK515/1000</f>
        <v>23.114637000000002</v>
      </c>
      <c r="CL515" s="137">
        <v>7.25</v>
      </c>
      <c r="CM515" s="137">
        <v>52.6</v>
      </c>
      <c r="CN515" s="186" t="s">
        <v>1275</v>
      </c>
      <c r="CO515" s="137">
        <v>0.13</v>
      </c>
      <c r="CP515" s="137">
        <v>0.84</v>
      </c>
      <c r="CQ515" s="137">
        <v>23.5</v>
      </c>
      <c r="CR515" s="137">
        <v>27.5</v>
      </c>
      <c r="CS515" s="137">
        <v>30.7</v>
      </c>
      <c r="CT515" s="137">
        <v>18.3</v>
      </c>
      <c r="CU515" s="137">
        <v>48.5</v>
      </c>
      <c r="CV515" s="137">
        <v>0.51</v>
      </c>
      <c r="CW515" s="137"/>
      <c r="CX515" s="186" t="s">
        <v>1275</v>
      </c>
      <c r="CY515" s="133">
        <v>20230</v>
      </c>
      <c r="CZ515" s="137">
        <v>1.1599999999999999</v>
      </c>
      <c r="DA515" s="137">
        <v>8.8800000000000008</v>
      </c>
      <c r="DB515" s="186" t="s">
        <v>1275</v>
      </c>
      <c r="DC515" s="139">
        <v>8.0800000000000004E-3</v>
      </c>
      <c r="DD515" s="138">
        <v>9858</v>
      </c>
      <c r="DE515" s="137">
        <v>19.7</v>
      </c>
      <c r="DF515" s="137">
        <v>20.5</v>
      </c>
      <c r="DG515" s="137">
        <v>0.63</v>
      </c>
      <c r="DH515" s="137">
        <f>DG515-CC515</f>
        <v>0.31</v>
      </c>
      <c r="DI515" s="137"/>
      <c r="DJ515" s="186" t="s">
        <v>1275</v>
      </c>
      <c r="DK515" s="137">
        <v>0.21</v>
      </c>
      <c r="DL515" s="137">
        <v>28.3</v>
      </c>
      <c r="DM515" s="137">
        <v>71.400000000000006</v>
      </c>
      <c r="DN515" s="137">
        <v>5.0999999999999997E-2</v>
      </c>
      <c r="DO515" s="137">
        <v>13.4</v>
      </c>
      <c r="DP515" s="137">
        <v>99.9</v>
      </c>
      <c r="DQ515" s="138">
        <v>1364</v>
      </c>
      <c r="DR515" s="133"/>
      <c r="DS515" s="186" t="s">
        <v>1275</v>
      </c>
      <c r="DT515" s="133">
        <f>DU515*5</f>
        <v>10050</v>
      </c>
      <c r="DU515" s="138">
        <v>2010</v>
      </c>
      <c r="DV515" s="138">
        <v>667</v>
      </c>
      <c r="DW515" s="138">
        <v>252</v>
      </c>
      <c r="DX515" s="186" t="s">
        <v>1275</v>
      </c>
      <c r="DY515" s="138">
        <f>AK515*AN515*AM515*AL515/1000</f>
        <v>37.788399999999996</v>
      </c>
      <c r="DZ515" s="138">
        <f>AK515*AM515*AO515*AL515/1000</f>
        <v>72.061599999999984</v>
      </c>
      <c r="EA515" s="137"/>
      <c r="EB515" s="137"/>
      <c r="EC515" s="137"/>
      <c r="ED515" s="137"/>
      <c r="EE515" s="137"/>
      <c r="EF515" s="186" t="s">
        <v>1275</v>
      </c>
      <c r="EG515" s="137" t="s">
        <v>1023</v>
      </c>
      <c r="EH515" s="137" t="s">
        <v>1023</v>
      </c>
      <c r="EI515" s="137" t="s">
        <v>1023</v>
      </c>
      <c r="EJ515" s="137" t="s">
        <v>1023</v>
      </c>
      <c r="EK515" s="137" t="s">
        <v>1023</v>
      </c>
      <c r="EL515" s="137" t="s">
        <v>1023</v>
      </c>
      <c r="EM515" s="137" t="s">
        <v>1023</v>
      </c>
      <c r="EN515" s="137" t="s">
        <v>1023</v>
      </c>
      <c r="EO515" s="137" t="s">
        <v>1023</v>
      </c>
      <c r="EP515" s="137" t="s">
        <v>1023</v>
      </c>
      <c r="EQ515" s="137" t="s">
        <v>1023</v>
      </c>
      <c r="ER515" s="137" t="s">
        <v>1023</v>
      </c>
      <c r="ES515" s="137" t="s">
        <v>1023</v>
      </c>
      <c r="ET515" s="137" t="s">
        <v>1023</v>
      </c>
      <c r="EU515" s="137" t="s">
        <v>1023</v>
      </c>
      <c r="EV515" s="137" t="s">
        <v>1023</v>
      </c>
      <c r="EW515" s="137" t="s">
        <v>1023</v>
      </c>
      <c r="EX515" s="137" t="s">
        <v>1023</v>
      </c>
      <c r="EY515" s="137" t="s">
        <v>1023</v>
      </c>
      <c r="EZ515" s="137" t="s">
        <v>1023</v>
      </c>
      <c r="FA515" s="137" t="s">
        <v>1023</v>
      </c>
      <c r="FB515" s="186" t="s">
        <v>1275</v>
      </c>
      <c r="FC515" s="137"/>
      <c r="FD515" s="137"/>
      <c r="FE515" s="137"/>
      <c r="FF515" s="137"/>
      <c r="FG515" s="137"/>
      <c r="FH515" s="190"/>
      <c r="FI515" s="190"/>
      <c r="FJ515" s="372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  <c r="GO515"/>
      <c r="GP515"/>
      <c r="GQ515"/>
      <c r="GR515"/>
      <c r="GS515"/>
      <c r="GT515"/>
      <c r="GU515"/>
      <c r="GV515"/>
      <c r="GW515"/>
      <c r="GX515"/>
      <c r="GY515"/>
      <c r="GZ515" s="371" t="s">
        <v>674</v>
      </c>
      <c r="HA515" s="369" t="s">
        <v>1763</v>
      </c>
      <c r="HB515" s="356">
        <v>0.84000000000000008</v>
      </c>
      <c r="HC515" s="358">
        <v>0.48000000000000004</v>
      </c>
      <c r="HD515" s="356">
        <v>115.64</v>
      </c>
      <c r="HE515" s="356">
        <v>9.77</v>
      </c>
      <c r="HF515" s="356">
        <v>4.9399999999999995</v>
      </c>
      <c r="HG515" s="356">
        <v>331.34000000000003</v>
      </c>
      <c r="HH515" s="356">
        <v>2.77</v>
      </c>
      <c r="HI515" s="358">
        <v>0</v>
      </c>
      <c r="HJ515" s="356">
        <v>3.7</v>
      </c>
      <c r="HK515" s="356">
        <v>4.1100000000000003</v>
      </c>
      <c r="HL515" s="356">
        <v>1.32</v>
      </c>
      <c r="HM515" s="358">
        <v>0.61</v>
      </c>
      <c r="HN515" s="357">
        <v>27.380000000000003</v>
      </c>
      <c r="HO515" s="5" t="s">
        <v>675</v>
      </c>
      <c r="HP515" s="121">
        <v>55</v>
      </c>
      <c r="HQ515" s="27">
        <v>44012</v>
      </c>
      <c r="HR515" s="27"/>
      <c r="HS515" s="27">
        <v>44182</v>
      </c>
      <c r="HT515" s="121">
        <v>6</v>
      </c>
      <c r="HU515" s="121">
        <v>1</v>
      </c>
      <c r="HV515" s="28">
        <v>0</v>
      </c>
      <c r="HW515" s="28">
        <v>0</v>
      </c>
      <c r="HX515" s="28">
        <v>0</v>
      </c>
      <c r="HY515" s="28">
        <v>1</v>
      </c>
      <c r="HZ515" s="28">
        <v>0</v>
      </c>
      <c r="IA515" s="28">
        <v>0</v>
      </c>
      <c r="IB515" s="28">
        <v>1</v>
      </c>
      <c r="IC515" s="28">
        <v>1</v>
      </c>
      <c r="ID515" s="28">
        <v>1</v>
      </c>
      <c r="IE515" s="25" t="s">
        <v>69</v>
      </c>
      <c r="IF515" s="28">
        <v>0</v>
      </c>
      <c r="IG515" s="29"/>
      <c r="IH515" s="25"/>
      <c r="II515" s="28">
        <v>0</v>
      </c>
      <c r="IJ515" s="25" t="s">
        <v>63</v>
      </c>
      <c r="IK515" s="25"/>
      <c r="IL515" s="25" t="s">
        <v>676</v>
      </c>
      <c r="IM515" s="25"/>
      <c r="IN515" s="28">
        <v>0</v>
      </c>
      <c r="IO515" s="25"/>
      <c r="IP515" s="294"/>
      <c r="IQ515" s="24"/>
      <c r="IR515" s="24"/>
      <c r="IS515" s="170"/>
      <c r="IT515" s="170"/>
      <c r="IU515"/>
      <c r="IV515" s="274"/>
      <c r="IW515" s="170"/>
      <c r="IX515" s="170"/>
      <c r="IY515" s="281"/>
      <c r="IZ515" s="281"/>
      <c r="JA515" s="170"/>
      <c r="JB515" s="170"/>
      <c r="JC515" s="170"/>
      <c r="JD515"/>
      <c r="JE515" s="170"/>
      <c r="JF515" s="276"/>
      <c r="JG515"/>
      <c r="JH515"/>
      <c r="JI515" s="170"/>
      <c r="JJ515"/>
      <c r="JK515"/>
      <c r="JL515"/>
      <c r="JM515" s="279"/>
      <c r="JN515"/>
      <c r="JO515"/>
      <c r="JP515"/>
      <c r="JQ515"/>
      <c r="JR515" s="170"/>
      <c r="JS515" s="170"/>
      <c r="JT515" s="170"/>
      <c r="JU515" s="170"/>
      <c r="JV515" s="170"/>
      <c r="JW515" s="170"/>
      <c r="JX515"/>
      <c r="JY515" s="170"/>
      <c r="JZ515" s="170"/>
      <c r="KA515" s="170"/>
      <c r="KB515" s="170"/>
      <c r="KC515" s="170"/>
      <c r="KD515" s="274"/>
      <c r="KE515"/>
    </row>
    <row r="516" spans="1:291" s="4" customFormat="1" x14ac:dyDescent="0.25">
      <c r="A516" s="311"/>
      <c r="B516" s="15"/>
      <c r="C516" s="17"/>
      <c r="D516" s="26"/>
      <c r="E516" s="90"/>
      <c r="F516" s="27"/>
      <c r="G516" s="94"/>
      <c r="H516" s="16"/>
      <c r="I516" s="377"/>
      <c r="J516" s="20" t="s">
        <v>316</v>
      </c>
      <c r="K516" s="100"/>
      <c r="L516" s="121"/>
      <c r="N516" s="19"/>
      <c r="O516" s="22"/>
      <c r="P516" s="16"/>
      <c r="Q516" s="11"/>
      <c r="R516" s="11"/>
      <c r="S516" s="11"/>
      <c r="T516" s="145"/>
      <c r="U516" s="130"/>
      <c r="V516" s="130"/>
      <c r="W516" s="130"/>
      <c r="X516" s="131"/>
      <c r="Y516" s="129"/>
      <c r="Z516" s="132"/>
      <c r="AA516" s="129"/>
      <c r="AB516" s="133"/>
      <c r="AC516" s="134"/>
      <c r="AD516" s="135"/>
      <c r="AE516" s="136"/>
      <c r="AF516" s="204"/>
      <c r="AG516" s="204"/>
      <c r="AH516" s="204"/>
      <c r="AI516" s="204"/>
      <c r="AJ516" s="204"/>
      <c r="AK516" s="204"/>
      <c r="AL516" s="137"/>
      <c r="AM516" s="137"/>
      <c r="AN516" s="137"/>
      <c r="AO516" s="137"/>
      <c r="AP516" s="137"/>
      <c r="AQ516" s="137"/>
      <c r="AR516" s="137"/>
      <c r="AS516" s="137"/>
      <c r="AT516" s="137"/>
      <c r="AU516" s="137"/>
      <c r="AV516" s="137"/>
      <c r="AW516" s="137"/>
      <c r="AX516" s="137"/>
      <c r="AY516" s="137"/>
      <c r="AZ516" s="137"/>
      <c r="BA516" s="137"/>
      <c r="BB516" s="137"/>
      <c r="BC516" s="137"/>
      <c r="BD516" s="137"/>
      <c r="BE516" s="137"/>
      <c r="BF516" s="137"/>
      <c r="BG516" s="137"/>
      <c r="BH516" s="138"/>
      <c r="BI516" s="137"/>
      <c r="BJ516" s="137"/>
      <c r="BK516" s="137"/>
      <c r="BL516" s="137"/>
      <c r="BM516" s="139"/>
      <c r="BN516" s="137"/>
      <c r="BO516" s="137"/>
      <c r="BP516" s="137"/>
      <c r="BQ516" s="137"/>
      <c r="BR516" s="138"/>
      <c r="BS516" s="138"/>
      <c r="BT516" s="137"/>
      <c r="BU516" s="137"/>
      <c r="BV516" s="137"/>
      <c r="BW516" s="138"/>
      <c r="BX516" s="137"/>
      <c r="BY516" s="137"/>
      <c r="BZ516" s="138"/>
      <c r="CA516" s="138"/>
      <c r="CB516" s="137"/>
      <c r="CC516" s="137"/>
      <c r="CD516" s="186"/>
      <c r="CE516" s="186"/>
      <c r="CF516" s="186"/>
      <c r="CG516" s="186"/>
      <c r="CH516" s="137"/>
      <c r="CI516" s="137"/>
      <c r="CJ516" s="137"/>
      <c r="CK516" s="138"/>
      <c r="CL516" s="137"/>
      <c r="CM516" s="137"/>
      <c r="CN516" s="186"/>
      <c r="CO516" s="137"/>
      <c r="CP516" s="137"/>
      <c r="CQ516" s="137"/>
      <c r="CR516" s="137"/>
      <c r="CS516" s="137"/>
      <c r="CT516" s="137"/>
      <c r="CU516" s="137"/>
      <c r="CV516" s="137"/>
      <c r="CW516" s="137"/>
      <c r="CX516" s="186"/>
      <c r="CY516" s="133"/>
      <c r="CZ516" s="137"/>
      <c r="DA516" s="137"/>
      <c r="DB516" s="186"/>
      <c r="DC516" s="139"/>
      <c r="DD516" s="138"/>
      <c r="DE516" s="137"/>
      <c r="DF516" s="137"/>
      <c r="DG516" s="137"/>
      <c r="DH516" s="137"/>
      <c r="DI516" s="137"/>
      <c r="DJ516" s="186"/>
      <c r="DK516" s="137"/>
      <c r="DL516" s="137"/>
      <c r="DM516" s="137"/>
      <c r="DN516" s="137"/>
      <c r="DO516" s="137"/>
      <c r="DP516" s="137"/>
      <c r="DQ516" s="138"/>
      <c r="DR516" s="133"/>
      <c r="DS516" s="186"/>
      <c r="DT516" s="133"/>
      <c r="DU516" s="138"/>
      <c r="DV516" s="138"/>
      <c r="DW516" s="138"/>
      <c r="DX516" s="186"/>
      <c r="DY516" s="138"/>
      <c r="DZ516" s="138"/>
      <c r="EA516" s="137"/>
      <c r="EB516" s="137"/>
      <c r="EC516" s="137"/>
      <c r="ED516" s="137"/>
      <c r="EE516" s="137"/>
      <c r="EF516" s="186"/>
      <c r="EG516" s="137"/>
      <c r="EH516" s="137"/>
      <c r="EI516" s="137"/>
      <c r="EJ516" s="137"/>
      <c r="EK516" s="137"/>
      <c r="EL516" s="137"/>
      <c r="EM516" s="137"/>
      <c r="EN516" s="137"/>
      <c r="EO516" s="137"/>
      <c r="EP516" s="137"/>
      <c r="EQ516" s="137"/>
      <c r="ER516" s="137"/>
      <c r="ES516" s="137"/>
      <c r="ET516" s="137"/>
      <c r="EU516" s="137"/>
      <c r="EV516" s="137"/>
      <c r="EW516" s="137"/>
      <c r="EX516" s="137"/>
      <c r="EY516" s="137"/>
      <c r="EZ516" s="137"/>
      <c r="FA516" s="137"/>
      <c r="FB516" s="186"/>
      <c r="FC516" s="137"/>
      <c r="FD516" s="137"/>
      <c r="FE516" s="137"/>
      <c r="FF516" s="137"/>
      <c r="FG516" s="137"/>
      <c r="FH516" s="190"/>
      <c r="FI516" s="190"/>
      <c r="FJ516" s="5"/>
      <c r="GZ516" s="5"/>
      <c r="HO516" s="5"/>
      <c r="HP516" s="121"/>
      <c r="HQ516" s="27"/>
      <c r="HR516" s="27"/>
      <c r="HS516" s="27"/>
      <c r="HT516" s="121"/>
      <c r="HU516" s="121"/>
      <c r="HV516" s="28"/>
      <c r="HW516" s="28"/>
      <c r="HX516" s="28"/>
      <c r="HY516" s="28"/>
      <c r="HZ516" s="28"/>
      <c r="IA516" s="28"/>
      <c r="IB516" s="28"/>
      <c r="IC516" s="28"/>
      <c r="ID516" s="28"/>
      <c r="IE516" s="25"/>
      <c r="IF516" s="28"/>
      <c r="IG516" s="29"/>
      <c r="IH516" s="25"/>
      <c r="II516" s="28"/>
      <c r="IJ516" s="25"/>
      <c r="IK516" s="25"/>
      <c r="IL516" s="25"/>
      <c r="IM516" s="25"/>
      <c r="IN516" s="28"/>
      <c r="IO516" s="25"/>
      <c r="IP516" s="294"/>
      <c r="IQ516" s="24"/>
      <c r="IR516" s="24"/>
      <c r="IS516" s="170"/>
      <c r="IT516" s="170"/>
      <c r="IU516"/>
      <c r="IV516" s="274"/>
      <c r="IW516" s="170"/>
      <c r="IX516" s="170"/>
      <c r="IY516" s="281"/>
      <c r="IZ516" s="281"/>
      <c r="JA516" s="170"/>
      <c r="JB516" s="170"/>
      <c r="JC516" s="170"/>
      <c r="JD516"/>
      <c r="JE516" s="170"/>
      <c r="JF516" s="276"/>
      <c r="JG516"/>
      <c r="JH516"/>
      <c r="JI516" s="170"/>
      <c r="JJ516"/>
      <c r="JK516"/>
      <c r="JL516"/>
      <c r="JM516" s="279"/>
      <c r="JN516"/>
      <c r="JO516"/>
      <c r="JP516"/>
      <c r="JQ516"/>
      <c r="JR516" s="170"/>
      <c r="JS516" s="170"/>
      <c r="JT516" s="170"/>
      <c r="JU516" s="170"/>
      <c r="JV516" s="170"/>
      <c r="JW516" s="170"/>
      <c r="JX516"/>
      <c r="JY516" s="170"/>
      <c r="JZ516" s="170"/>
      <c r="KA516" s="170"/>
      <c r="KB516" s="170"/>
      <c r="KC516" s="170"/>
      <c r="KD516" s="274"/>
      <c r="KE516"/>
    </row>
    <row r="517" spans="1:291" s="4" customFormat="1" x14ac:dyDescent="0.25">
      <c r="A517" s="311"/>
      <c r="B517" s="15" t="s">
        <v>1549</v>
      </c>
      <c r="C517" s="17" t="s">
        <v>677</v>
      </c>
      <c r="D517" s="18">
        <v>7160085878</v>
      </c>
      <c r="E517" s="88">
        <v>45133</v>
      </c>
      <c r="F517" s="27">
        <v>45176</v>
      </c>
      <c r="G517" s="94">
        <f>DATEDIF(E517, F517, "m")</f>
        <v>1</v>
      </c>
      <c r="H517" s="16">
        <v>1</v>
      </c>
      <c r="I517" s="377">
        <v>0</v>
      </c>
      <c r="J517" s="20">
        <v>45176</v>
      </c>
      <c r="K517" s="100">
        <f t="shared" ref="K517:K524" si="58">DATEDIF(E517, J517, "m")</f>
        <v>1</v>
      </c>
      <c r="L517" s="121">
        <v>1</v>
      </c>
      <c r="M517" s="4" t="s">
        <v>678</v>
      </c>
      <c r="N517" s="34"/>
      <c r="O517" s="22">
        <v>2</v>
      </c>
      <c r="P517" s="16">
        <v>3</v>
      </c>
      <c r="Q517" s="11"/>
      <c r="R517" s="11">
        <v>3</v>
      </c>
      <c r="S517" s="11"/>
      <c r="T517" s="145">
        <v>19940</v>
      </c>
      <c r="U517" s="130"/>
      <c r="V517" s="130" t="s">
        <v>1101</v>
      </c>
      <c r="W517" s="130" t="s">
        <v>1049</v>
      </c>
      <c r="X517" s="129">
        <v>7160085878</v>
      </c>
      <c r="Y517" s="129">
        <f ca="1">ROUNDDOWN(YEARFRAC(DATE(IF(VALUE(LEFT(X517,2))&lt;VALUE(RIGHT(YEAR(TODAY()),2)),"20","19")&amp;LEFT(X517,2),IF(VALUE(MID(X517,3,1))&gt;4,MID(X517,3,2)-50,MID(X517,3,2)),MID(X517,5,2)),Z517,1),0)</f>
        <v>51</v>
      </c>
      <c r="Z517" s="132">
        <v>45176</v>
      </c>
      <c r="AA517" s="129" t="e">
        <f>COUNTIFS(#REF!,X517)</f>
        <v>#REF!</v>
      </c>
      <c r="AB517" s="133">
        <f>DATEDIF(_xlfn.MINIFS(Z:Z,X:X,X517), Z517,  "m")</f>
        <v>0</v>
      </c>
      <c r="AC517" s="134" t="s">
        <v>53</v>
      </c>
      <c r="AD517" s="135" t="s">
        <v>1022</v>
      </c>
      <c r="AE517" s="136" t="s">
        <v>54</v>
      </c>
      <c r="AF517" s="185">
        <v>19.600000000000001</v>
      </c>
      <c r="AG517" s="185">
        <v>7.5</v>
      </c>
      <c r="AH517" s="185">
        <v>72.400000000000006</v>
      </c>
      <c r="AI517" s="185">
        <v>0.3</v>
      </c>
      <c r="AJ517" s="185">
        <v>0.2</v>
      </c>
      <c r="AK517" s="185">
        <v>9.8699999999999992</v>
      </c>
      <c r="AL517" s="133">
        <v>8.6</v>
      </c>
      <c r="AM517" s="137">
        <v>67.5</v>
      </c>
      <c r="AN517" s="137">
        <v>63.8</v>
      </c>
      <c r="AO517" s="137">
        <v>36.200000000000003</v>
      </c>
      <c r="AP517" s="137">
        <f>AN517/AO517</f>
        <v>1.7624309392265192</v>
      </c>
      <c r="AQ517" s="137">
        <v>2.9</v>
      </c>
      <c r="AR517" s="137">
        <v>2.4</v>
      </c>
      <c r="AS517" s="137">
        <v>1.9</v>
      </c>
      <c r="AT517" s="137">
        <v>22.4</v>
      </c>
      <c r="AU517" s="137">
        <v>8.6199999999999992</v>
      </c>
      <c r="AV517" s="137">
        <v>3.79</v>
      </c>
      <c r="AW517" s="137">
        <v>65</v>
      </c>
      <c r="AX517" s="137">
        <v>22.1</v>
      </c>
      <c r="AY517" s="137">
        <v>11.9</v>
      </c>
      <c r="AZ517" s="137">
        <v>1.03</v>
      </c>
      <c r="BA517" s="137">
        <v>19.8</v>
      </c>
      <c r="BB517" s="137">
        <v>6</v>
      </c>
      <c r="BC517" s="137">
        <v>46.5</v>
      </c>
      <c r="BD517" s="137">
        <v>1.61</v>
      </c>
      <c r="BE517" s="137">
        <v>16.100000000000001</v>
      </c>
      <c r="BF517" s="137">
        <f>DL517+DN517</f>
        <v>31.900000000000002</v>
      </c>
      <c r="BG517" s="137">
        <v>20.2</v>
      </c>
      <c r="BH517" s="138">
        <v>4188.6000000000004</v>
      </c>
      <c r="BI517" s="137">
        <v>13.2</v>
      </c>
      <c r="BJ517" s="137">
        <v>6.86</v>
      </c>
      <c r="BK517" s="137">
        <v>18</v>
      </c>
      <c r="BL517" s="137">
        <v>61.2</v>
      </c>
      <c r="BM517" s="139">
        <v>0</v>
      </c>
      <c r="BN517" s="137">
        <v>2.5</v>
      </c>
      <c r="BO517" s="137">
        <v>91.73</v>
      </c>
      <c r="BP517" s="137">
        <v>5.85</v>
      </c>
      <c r="BQ517" s="137">
        <v>2.4500000000000002</v>
      </c>
      <c r="BR517" s="138">
        <v>7023.6363636363631</v>
      </c>
      <c r="BS517" s="138">
        <f>CY517*3.14</f>
        <v>2515.14</v>
      </c>
      <c r="BT517" s="137">
        <v>70.8</v>
      </c>
      <c r="BU517" s="137">
        <v>18.100000000000001</v>
      </c>
      <c r="BV517" s="137">
        <f>100-AL517-BN517-CB517-CC517</f>
        <v>88.42</v>
      </c>
      <c r="BW517" s="138">
        <v>1329.6460176991152</v>
      </c>
      <c r="BX517" s="137">
        <v>48.5</v>
      </c>
      <c r="BY517" s="137">
        <v>13.2</v>
      </c>
      <c r="BZ517" s="138">
        <v>3550</v>
      </c>
      <c r="CA517" s="138">
        <v>13310</v>
      </c>
      <c r="CB517" s="137">
        <v>0.3</v>
      </c>
      <c r="CC517" s="137">
        <v>0.18</v>
      </c>
      <c r="CD517" s="186" t="s">
        <v>1275</v>
      </c>
      <c r="CE517" s="186">
        <f>AL517+BN517+BV517+CC517+CB517</f>
        <v>100</v>
      </c>
      <c r="CF517" s="186" t="s">
        <v>1275</v>
      </c>
      <c r="CG517" s="186">
        <f>AM517+BI517+BE517+(DC517*100/AL517)+(CC517*100/AL517)</f>
        <v>99.160465116279084</v>
      </c>
      <c r="CH517" s="137">
        <v>2.17</v>
      </c>
      <c r="CI517" s="137">
        <f>CH517*100/AM517</f>
        <v>3.2148148148148148</v>
      </c>
      <c r="CJ517" s="137">
        <v>12</v>
      </c>
      <c r="CK517" s="138">
        <f>CJ517*BI517*AL517*AK517/1000</f>
        <v>13.445308799999998</v>
      </c>
      <c r="CL517" s="137">
        <v>4.28</v>
      </c>
      <c r="CM517" s="137">
        <v>45.3</v>
      </c>
      <c r="CN517" s="186" t="s">
        <v>1275</v>
      </c>
      <c r="CO517" s="137">
        <v>0.9</v>
      </c>
      <c r="CP517" s="137">
        <v>0.42</v>
      </c>
      <c r="CQ517" s="137">
        <v>20.399999999999999</v>
      </c>
      <c r="CR517" s="137">
        <v>61.8</v>
      </c>
      <c r="CS517" s="137">
        <v>6.13</v>
      </c>
      <c r="CT517" s="137">
        <v>11.7</v>
      </c>
      <c r="CU517" s="137">
        <v>51.6</v>
      </c>
      <c r="CV517" s="137">
        <v>1.06</v>
      </c>
      <c r="CW517" s="137" t="s">
        <v>1023</v>
      </c>
      <c r="CX517" s="186" t="s">
        <v>1275</v>
      </c>
      <c r="CY517" s="133">
        <v>801</v>
      </c>
      <c r="CZ517" s="137">
        <v>0.65</v>
      </c>
      <c r="DA517" s="137">
        <v>21.7</v>
      </c>
      <c r="DB517" s="186" t="s">
        <v>1275</v>
      </c>
      <c r="DC517" s="139">
        <v>2.3E-2</v>
      </c>
      <c r="DD517" s="138">
        <v>10573</v>
      </c>
      <c r="DE517" s="137" t="s">
        <v>1023</v>
      </c>
      <c r="DF517" s="137" t="s">
        <v>1023</v>
      </c>
      <c r="DG517" s="137">
        <v>1.76</v>
      </c>
      <c r="DH517" s="137">
        <f>DG517-CC517</f>
        <v>1.58</v>
      </c>
      <c r="DI517" s="137">
        <v>54.6</v>
      </c>
      <c r="DJ517" s="186" t="s">
        <v>1275</v>
      </c>
      <c r="DK517" s="137">
        <v>2.96</v>
      </c>
      <c r="DL517" s="137">
        <v>31.6</v>
      </c>
      <c r="DM517" s="137">
        <v>65.099999999999994</v>
      </c>
      <c r="DN517" s="137">
        <v>0.3</v>
      </c>
      <c r="DO517" s="137">
        <v>29.1</v>
      </c>
      <c r="DP517" s="137">
        <v>99.4</v>
      </c>
      <c r="DQ517" s="138">
        <v>956</v>
      </c>
      <c r="DR517" s="133"/>
      <c r="DS517" s="186" t="s">
        <v>1275</v>
      </c>
      <c r="DT517" s="138">
        <f>DU517/1.2</f>
        <v>10105.833333333334</v>
      </c>
      <c r="DU517" s="138">
        <v>12127</v>
      </c>
      <c r="DV517" s="138">
        <v>1584.6153846153845</v>
      </c>
      <c r="DW517" s="138">
        <v>85.9</v>
      </c>
      <c r="DX517" s="186" t="s">
        <v>1275</v>
      </c>
      <c r="DY517" s="138">
        <f>AK517*AN517*AM517*AL517/1000</f>
        <v>365.54433299999994</v>
      </c>
      <c r="DZ517" s="138">
        <f>AK517*AM517*AO517*AL517/1000</f>
        <v>207.40916699999997</v>
      </c>
      <c r="EA517" s="137"/>
      <c r="EB517" s="137"/>
      <c r="EC517" s="137"/>
      <c r="ED517" s="137"/>
      <c r="EE517" s="137"/>
      <c r="EF517" s="186" t="s">
        <v>1275</v>
      </c>
      <c r="EG517" s="137" t="s">
        <v>1023</v>
      </c>
      <c r="EH517" s="137" t="s">
        <v>1023</v>
      </c>
      <c r="EI517" s="137" t="s">
        <v>1023</v>
      </c>
      <c r="EJ517" s="137" t="s">
        <v>1023</v>
      </c>
      <c r="EK517" s="137" t="s">
        <v>1023</v>
      </c>
      <c r="EL517" s="137" t="s">
        <v>1023</v>
      </c>
      <c r="EM517" s="137" t="s">
        <v>1023</v>
      </c>
      <c r="EN517" s="137" t="s">
        <v>1023</v>
      </c>
      <c r="EO517" s="137" t="s">
        <v>1023</v>
      </c>
      <c r="EP517" s="137" t="s">
        <v>1023</v>
      </c>
      <c r="EQ517" s="137" t="s">
        <v>1023</v>
      </c>
      <c r="ER517" s="137" t="s">
        <v>1023</v>
      </c>
      <c r="ES517" s="137" t="s">
        <v>1023</v>
      </c>
      <c r="ET517" s="137" t="s">
        <v>1023</v>
      </c>
      <c r="EU517" s="137" t="s">
        <v>1023</v>
      </c>
      <c r="EV517" s="137" t="s">
        <v>1023</v>
      </c>
      <c r="EW517" s="137" t="s">
        <v>1023</v>
      </c>
      <c r="EX517" s="137" t="s">
        <v>1023</v>
      </c>
      <c r="EY517" s="137" t="s">
        <v>1023</v>
      </c>
      <c r="EZ517" s="137" t="s">
        <v>1023</v>
      </c>
      <c r="FA517" s="137" t="s">
        <v>1023</v>
      </c>
      <c r="FB517" s="186" t="s">
        <v>1275</v>
      </c>
      <c r="FC517" s="137">
        <v>0.8</v>
      </c>
      <c r="FD517" s="137">
        <v>0</v>
      </c>
      <c r="FE517" s="137">
        <v>1.41</v>
      </c>
      <c r="FF517" s="137"/>
      <c r="FG517" s="137"/>
      <c r="FH517" s="190"/>
      <c r="FI517" s="190"/>
      <c r="FJ517" s="372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  <c r="GE517"/>
      <c r="GF517"/>
      <c r="GG517"/>
      <c r="GH517"/>
      <c r="GI517"/>
      <c r="GJ517"/>
      <c r="GK517"/>
      <c r="GL517"/>
      <c r="GM517"/>
      <c r="GN517"/>
      <c r="GO517"/>
      <c r="GP517"/>
      <c r="GQ517"/>
      <c r="GR517"/>
      <c r="GS517"/>
      <c r="GT517"/>
      <c r="GU517"/>
      <c r="GV517"/>
      <c r="GW517"/>
      <c r="GX517"/>
      <c r="GY517"/>
      <c r="GZ517" s="5"/>
      <c r="HO517" s="5" t="s">
        <v>679</v>
      </c>
      <c r="HP517" s="121">
        <v>52</v>
      </c>
      <c r="HQ517" s="27">
        <v>45133</v>
      </c>
      <c r="HR517" s="27"/>
      <c r="HS517" s="27">
        <v>45176</v>
      </c>
      <c r="HT517" s="121">
        <v>1</v>
      </c>
      <c r="HU517" s="121">
        <v>1</v>
      </c>
      <c r="HV517" s="28">
        <v>0</v>
      </c>
      <c r="HW517" s="28">
        <v>0</v>
      </c>
      <c r="HX517" s="28">
        <v>0</v>
      </c>
      <c r="HY517" s="28">
        <v>1</v>
      </c>
      <c r="HZ517" s="28">
        <v>0</v>
      </c>
      <c r="IA517" s="28">
        <v>0</v>
      </c>
      <c r="IB517" s="28"/>
      <c r="IC517" s="28">
        <v>0</v>
      </c>
      <c r="ID517" s="28">
        <v>0</v>
      </c>
      <c r="IE517" s="25" t="s">
        <v>69</v>
      </c>
      <c r="IF517" s="28">
        <v>0</v>
      </c>
      <c r="IG517" s="29"/>
      <c r="IH517" s="25"/>
      <c r="II517" s="28">
        <v>0</v>
      </c>
      <c r="IJ517" s="25" t="s">
        <v>63</v>
      </c>
      <c r="IK517" s="25"/>
      <c r="IL517" s="25"/>
      <c r="IM517" s="25">
        <v>0</v>
      </c>
      <c r="IN517" s="28">
        <v>0</v>
      </c>
      <c r="IO517" s="25"/>
      <c r="IP517" s="294" t="s">
        <v>1549</v>
      </c>
      <c r="IQ517" s="24" t="s">
        <v>1101</v>
      </c>
      <c r="IR517" s="24" t="s">
        <v>1049</v>
      </c>
      <c r="IS517" s="170" t="s">
        <v>1433</v>
      </c>
      <c r="IT517"/>
      <c r="IU517" s="170">
        <v>1</v>
      </c>
      <c r="IV517" s="274">
        <v>45133</v>
      </c>
      <c r="IW517" s="170">
        <v>1971</v>
      </c>
      <c r="IX517" s="275">
        <v>2023</v>
      </c>
      <c r="IY517"/>
      <c r="IZ517"/>
      <c r="JA517" s="170">
        <v>52</v>
      </c>
      <c r="JB517" s="170"/>
      <c r="JC517" s="170" t="s">
        <v>1407</v>
      </c>
      <c r="JD517"/>
      <c r="JE517" s="170">
        <v>1</v>
      </c>
      <c r="JF517" s="276" t="s">
        <v>1485</v>
      </c>
      <c r="JG517"/>
      <c r="JH517"/>
      <c r="JI517" s="277">
        <v>1</v>
      </c>
      <c r="JJ517"/>
      <c r="JK517"/>
      <c r="JL517"/>
      <c r="JM517"/>
      <c r="JN517" t="s">
        <v>1409</v>
      </c>
      <c r="JO517" t="s">
        <v>1409</v>
      </c>
      <c r="JP517" t="s">
        <v>1409</v>
      </c>
      <c r="JQ517" t="s">
        <v>1420</v>
      </c>
      <c r="JR517" s="170"/>
      <c r="JS517" s="170"/>
      <c r="JT517" s="170"/>
      <c r="JU517" s="170"/>
      <c r="JV517" s="170"/>
      <c r="JW517" s="170"/>
      <c r="JX517"/>
      <c r="JY517" s="170"/>
      <c r="JZ517" s="170"/>
      <c r="KA517" s="170"/>
      <c r="KB517" s="170"/>
      <c r="KC517" s="170"/>
      <c r="KD517" s="170"/>
      <c r="KE517"/>
    </row>
    <row r="518" spans="1:291" s="4" customFormat="1" x14ac:dyDescent="0.25">
      <c r="A518" s="311"/>
      <c r="B518" s="15" t="s">
        <v>1549</v>
      </c>
      <c r="C518" s="17" t="s">
        <v>677</v>
      </c>
      <c r="D518" s="18">
        <v>7160085878</v>
      </c>
      <c r="E518" s="88">
        <v>45133</v>
      </c>
      <c r="F518" s="23"/>
      <c r="G518" s="94"/>
      <c r="H518" s="16"/>
      <c r="I518" s="377">
        <v>0</v>
      </c>
      <c r="J518" s="20">
        <v>45176</v>
      </c>
      <c r="K518" s="100">
        <f t="shared" si="58"/>
        <v>1</v>
      </c>
      <c r="L518" s="121">
        <v>2</v>
      </c>
      <c r="M518" s="4" t="s">
        <v>680</v>
      </c>
      <c r="N518" s="34"/>
      <c r="O518" s="22"/>
      <c r="P518" s="16"/>
      <c r="Q518" s="11"/>
      <c r="R518" s="11"/>
      <c r="S518" s="11">
        <v>10</v>
      </c>
      <c r="T518" s="145"/>
      <c r="U518" s="130"/>
      <c r="V518" s="130"/>
      <c r="W518" s="130"/>
      <c r="X518" s="129"/>
      <c r="Y518" s="129"/>
      <c r="Z518" s="132"/>
      <c r="AA518" s="129"/>
      <c r="AB518" s="133"/>
      <c r="AC518" s="134"/>
      <c r="AD518" s="135"/>
      <c r="AE518" s="136"/>
      <c r="AF518" s="220"/>
      <c r="AG518" s="220"/>
      <c r="AH518" s="220"/>
      <c r="AI518" s="220"/>
      <c r="AJ518" s="220"/>
      <c r="AK518" s="220"/>
      <c r="AL518" s="133"/>
      <c r="AM518" s="137"/>
      <c r="AN518" s="137"/>
      <c r="AO518" s="137"/>
      <c r="AP518" s="137"/>
      <c r="AQ518" s="137"/>
      <c r="AR518" s="137"/>
      <c r="AS518" s="137"/>
      <c r="AT518" s="137"/>
      <c r="AU518" s="137"/>
      <c r="AV518" s="137"/>
      <c r="AW518" s="137"/>
      <c r="AX518" s="137"/>
      <c r="AY518" s="137"/>
      <c r="AZ518" s="137"/>
      <c r="BA518" s="137"/>
      <c r="BB518" s="137"/>
      <c r="BC518" s="137"/>
      <c r="BD518" s="137"/>
      <c r="BE518" s="137"/>
      <c r="BF518" s="137"/>
      <c r="BG518" s="137"/>
      <c r="BH518" s="138"/>
      <c r="BI518" s="137"/>
      <c r="BJ518" s="137"/>
      <c r="BK518" s="137"/>
      <c r="BL518" s="137"/>
      <c r="BM518" s="139"/>
      <c r="BN518" s="137"/>
      <c r="BO518" s="137"/>
      <c r="BP518" s="137"/>
      <c r="BQ518" s="137"/>
      <c r="BR518" s="138"/>
      <c r="BS518" s="138"/>
      <c r="BT518" s="137"/>
      <c r="BU518" s="137"/>
      <c r="BV518" s="137"/>
      <c r="BW518" s="138"/>
      <c r="BX518" s="137"/>
      <c r="BY518" s="137"/>
      <c r="BZ518" s="138"/>
      <c r="CA518" s="138"/>
      <c r="CB518" s="137"/>
      <c r="CC518" s="137"/>
      <c r="CD518" s="186"/>
      <c r="CE518" s="186"/>
      <c r="CF518" s="186"/>
      <c r="CG518" s="186"/>
      <c r="CH518" s="137"/>
      <c r="CI518" s="137"/>
      <c r="CJ518" s="137"/>
      <c r="CK518" s="138"/>
      <c r="CL518" s="137"/>
      <c r="CM518" s="137"/>
      <c r="CN518" s="186"/>
      <c r="CO518" s="137"/>
      <c r="CP518" s="137"/>
      <c r="CQ518" s="137"/>
      <c r="CR518" s="137"/>
      <c r="CS518" s="137"/>
      <c r="CT518" s="137"/>
      <c r="CU518" s="137"/>
      <c r="CV518" s="137"/>
      <c r="CW518" s="137"/>
      <c r="CX518" s="186"/>
      <c r="CY518" s="133"/>
      <c r="CZ518" s="137"/>
      <c r="DA518" s="137"/>
      <c r="DB518" s="186"/>
      <c r="DC518" s="139"/>
      <c r="DD518" s="138"/>
      <c r="DE518" s="137"/>
      <c r="DF518" s="137"/>
      <c r="DG518" s="137"/>
      <c r="DH518" s="137"/>
      <c r="DI518" s="137"/>
      <c r="DJ518" s="186"/>
      <c r="DK518" s="137"/>
      <c r="DL518" s="137"/>
      <c r="DM518" s="137"/>
      <c r="DN518" s="137"/>
      <c r="DO518" s="137"/>
      <c r="DP518" s="137"/>
      <c r="DQ518" s="138"/>
      <c r="DR518" s="133"/>
      <c r="DS518" s="186"/>
      <c r="DT518" s="138"/>
      <c r="DU518" s="138"/>
      <c r="DV518" s="138"/>
      <c r="DW518" s="138"/>
      <c r="DX518" s="186"/>
      <c r="DY518" s="138"/>
      <c r="DZ518" s="138"/>
      <c r="EA518" s="137"/>
      <c r="EB518" s="137"/>
      <c r="EC518" s="137"/>
      <c r="ED518" s="137"/>
      <c r="EE518" s="137"/>
      <c r="EF518" s="186"/>
      <c r="EG518" s="137"/>
      <c r="EH518" s="137"/>
      <c r="EI518" s="137"/>
      <c r="EJ518" s="137"/>
      <c r="EK518" s="137"/>
      <c r="EL518" s="137"/>
      <c r="EM518" s="137"/>
      <c r="EN518" s="137"/>
      <c r="EO518" s="137"/>
      <c r="EP518" s="137"/>
      <c r="EQ518" s="137"/>
      <c r="ER518" s="137"/>
      <c r="ES518" s="137"/>
      <c r="ET518" s="137"/>
      <c r="EU518" s="137"/>
      <c r="EV518" s="137"/>
      <c r="EW518" s="137"/>
      <c r="EX518" s="137"/>
      <c r="EY518" s="137"/>
      <c r="EZ518" s="137"/>
      <c r="FA518" s="137"/>
      <c r="FB518" s="186"/>
      <c r="FC518" s="137"/>
      <c r="FD518" s="137"/>
      <c r="FE518" s="137"/>
      <c r="FF518" s="137"/>
      <c r="FG518" s="137"/>
      <c r="FH518" s="190"/>
      <c r="FI518" s="190"/>
      <c r="FJ518" s="5"/>
      <c r="GZ518" s="5"/>
      <c r="HO518" s="5"/>
      <c r="HP518" s="121"/>
      <c r="HQ518" s="27"/>
      <c r="HR518" s="27"/>
      <c r="HS518" s="23"/>
      <c r="HT518" s="121"/>
      <c r="HU518" s="121"/>
      <c r="HV518" s="28"/>
      <c r="HW518" s="28"/>
      <c r="HX518" s="28"/>
      <c r="HY518" s="28"/>
      <c r="HZ518" s="28"/>
      <c r="IA518" s="28"/>
      <c r="IB518" s="28"/>
      <c r="IC518" s="28"/>
      <c r="ID518" s="28"/>
      <c r="IE518" s="25"/>
      <c r="IF518" s="28"/>
      <c r="IG518" s="29"/>
      <c r="IH518" s="25"/>
      <c r="II518" s="28"/>
      <c r="IJ518" s="25"/>
      <c r="IK518" s="25"/>
      <c r="IL518" s="25"/>
      <c r="IM518" s="25"/>
      <c r="IN518" s="28"/>
      <c r="IO518" s="25"/>
      <c r="IP518" s="294"/>
      <c r="IQ518" s="24"/>
      <c r="IR518" s="24"/>
      <c r="IS518" s="287"/>
      <c r="IT518" s="153"/>
      <c r="IU518" s="287"/>
      <c r="IV518" s="288"/>
      <c r="IW518" s="287"/>
      <c r="IX518" s="287"/>
      <c r="IY518" s="153"/>
      <c r="IZ518" s="153"/>
      <c r="JA518" s="287"/>
      <c r="JB518" s="287"/>
      <c r="JC518" s="287"/>
      <c r="JD518" s="153"/>
      <c r="JE518" s="287"/>
      <c r="JF518" s="192"/>
      <c r="JG518" s="153"/>
      <c r="JH518" s="153"/>
      <c r="JI518" s="290"/>
      <c r="JJ518" s="153"/>
      <c r="JK518" s="153"/>
      <c r="JL518" s="153"/>
      <c r="JM518" s="153"/>
      <c r="JN518" s="153"/>
      <c r="JO518" s="153"/>
      <c r="JP518" s="153"/>
      <c r="JQ518" s="153"/>
      <c r="JR518" s="287"/>
      <c r="JS518" s="287"/>
      <c r="JT518" s="287"/>
      <c r="JU518" s="287"/>
      <c r="JV518" s="287"/>
      <c r="JW518" s="287"/>
      <c r="JX518" s="153"/>
      <c r="JY518" s="287"/>
      <c r="JZ518" s="287"/>
      <c r="KA518" s="287"/>
      <c r="KB518" s="287"/>
      <c r="KC518" s="287"/>
      <c r="KD518" s="287"/>
      <c r="KE518" s="153"/>
    </row>
    <row r="519" spans="1:291" s="4" customFormat="1" x14ac:dyDescent="0.25">
      <c r="A519" s="311"/>
      <c r="B519" s="15" t="s">
        <v>1549</v>
      </c>
      <c r="C519" s="17" t="s">
        <v>677</v>
      </c>
      <c r="D519" s="18">
        <v>7160085878</v>
      </c>
      <c r="E519" s="88">
        <v>45133</v>
      </c>
      <c r="F519" s="27">
        <v>45274</v>
      </c>
      <c r="G519" s="94">
        <f>DATEDIF(E519, F519, "m")</f>
        <v>4</v>
      </c>
      <c r="H519" s="16">
        <v>1</v>
      </c>
      <c r="I519" s="377">
        <v>0</v>
      </c>
      <c r="J519" s="20">
        <v>45274</v>
      </c>
      <c r="K519" s="100">
        <f t="shared" si="58"/>
        <v>4</v>
      </c>
      <c r="L519" s="121">
        <v>3</v>
      </c>
      <c r="M519" s="4" t="s">
        <v>681</v>
      </c>
      <c r="N519" s="19">
        <v>104</v>
      </c>
      <c r="O519" s="22">
        <v>2</v>
      </c>
      <c r="P519" s="16">
        <v>3</v>
      </c>
      <c r="Q519" s="11"/>
      <c r="R519" s="121"/>
      <c r="S519" s="11"/>
      <c r="T519" s="224">
        <v>20604</v>
      </c>
      <c r="U519" s="130"/>
      <c r="V519" s="130" t="s">
        <v>1101</v>
      </c>
      <c r="W519" s="130" t="s">
        <v>1049</v>
      </c>
      <c r="X519" s="129">
        <v>7160085878</v>
      </c>
      <c r="Y519" s="129">
        <f ca="1">ROUNDDOWN(YEARFRAC(DATE(IF(VALUE(LEFT(X519,2))&lt;VALUE(RIGHT(YEAR(TODAY()),2)),"20","19")&amp;LEFT(X519,2),IF(VALUE(MID(X519,3,1))&gt;4,MID(X519,3,2)-50,MID(X519,3,2)),MID(X519,5,2)),Z519,1),0)</f>
        <v>52</v>
      </c>
      <c r="Z519" s="132">
        <v>45274</v>
      </c>
      <c r="AA519" s="129">
        <v>2</v>
      </c>
      <c r="AB519" s="133">
        <f>DATEDIF(_xlfn.MINIFS(Z:Z,X:X,X519), Z519,  "m")</f>
        <v>3</v>
      </c>
      <c r="AC519" s="134" t="s">
        <v>53</v>
      </c>
      <c r="AD519" s="135" t="s">
        <v>1022</v>
      </c>
      <c r="AE519" s="136" t="s">
        <v>54</v>
      </c>
      <c r="AF519" s="185">
        <v>31.3</v>
      </c>
      <c r="AG519" s="185">
        <v>12.8</v>
      </c>
      <c r="AH519" s="185">
        <v>55.2</v>
      </c>
      <c r="AI519" s="185">
        <v>0.4</v>
      </c>
      <c r="AJ519" s="185">
        <v>0.3</v>
      </c>
      <c r="AK519" s="185">
        <v>7.55</v>
      </c>
      <c r="AL519" s="133">
        <v>11.1</v>
      </c>
      <c r="AM519" s="154">
        <v>70.900000000000006</v>
      </c>
      <c r="AN519" s="154">
        <v>64.400000000000006</v>
      </c>
      <c r="AO519" s="154">
        <v>35.6</v>
      </c>
      <c r="AP519" s="137">
        <f>AN519/AO519</f>
        <v>1.8089887640449438</v>
      </c>
      <c r="AQ519" s="154">
        <v>3</v>
      </c>
      <c r="AR519" s="154">
        <v>3.66</v>
      </c>
      <c r="AS519" s="154">
        <v>2.16</v>
      </c>
      <c r="AT519" s="154">
        <v>19.399999999999999</v>
      </c>
      <c r="AU519" s="154">
        <v>6</v>
      </c>
      <c r="AV519" s="154">
        <v>12.4</v>
      </c>
      <c r="AW519" s="154">
        <v>58.9</v>
      </c>
      <c r="AX519" s="154">
        <v>23.3</v>
      </c>
      <c r="AY519" s="154">
        <v>16.399999999999999</v>
      </c>
      <c r="AZ519" s="154">
        <v>1.34</v>
      </c>
      <c r="BA519" s="154">
        <v>32.700000000000003</v>
      </c>
      <c r="BB519" s="154">
        <v>6.96</v>
      </c>
      <c r="BC519" s="154">
        <v>34.299999999999997</v>
      </c>
      <c r="BD519" s="154">
        <v>0.31</v>
      </c>
      <c r="BE519" s="154">
        <v>7.9</v>
      </c>
      <c r="BF519" s="137">
        <f>DL519+DN519</f>
        <v>29</v>
      </c>
      <c r="BG519" s="154">
        <v>17.899999999999999</v>
      </c>
      <c r="BH519" s="157">
        <v>5459.4000000000005</v>
      </c>
      <c r="BI519" s="154">
        <v>19.100000000000001</v>
      </c>
      <c r="BJ519" s="154">
        <v>7.5</v>
      </c>
      <c r="BK519" s="154">
        <v>9.3800000000000008</v>
      </c>
      <c r="BL519" s="212">
        <v>62.1</v>
      </c>
      <c r="BM519" s="213">
        <v>3.4000000000000002E-2</v>
      </c>
      <c r="BN519" s="137">
        <v>5</v>
      </c>
      <c r="BO519" s="214">
        <v>89.1</v>
      </c>
      <c r="BP519" s="214">
        <v>6</v>
      </c>
      <c r="BQ519" s="214">
        <v>4.9000000000000004</v>
      </c>
      <c r="BR519" s="161">
        <v>9365</v>
      </c>
      <c r="BS519" s="138">
        <f>CY519*4.7</f>
        <v>1959.9</v>
      </c>
      <c r="BT519" s="137">
        <v>42.6</v>
      </c>
      <c r="BU519" s="137">
        <v>10.4</v>
      </c>
      <c r="BV519" s="137">
        <f>100-AL519-BN519-CB519-CC519</f>
        <v>82.710000000000008</v>
      </c>
      <c r="BW519" s="161">
        <v>6422.1238938053102</v>
      </c>
      <c r="BX519" s="214">
        <v>68.2</v>
      </c>
      <c r="BY519" s="214">
        <v>87.3</v>
      </c>
      <c r="BZ519" s="215">
        <v>2141.25</v>
      </c>
      <c r="CA519" s="161">
        <v>12296</v>
      </c>
      <c r="CB519" s="154">
        <v>0.89</v>
      </c>
      <c r="CC519" s="154">
        <v>0.3</v>
      </c>
      <c r="CD519" s="186" t="s">
        <v>1275</v>
      </c>
      <c r="CE519" s="186">
        <f>AL519+BN519+BV519+CC519+CB519</f>
        <v>100</v>
      </c>
      <c r="CF519" s="186" t="s">
        <v>1275</v>
      </c>
      <c r="CG519" s="186">
        <f>AM519+BI519+BE519+(DC519*100/AL519)+(CC519*100/AL519)</f>
        <v>100.70180180180181</v>
      </c>
      <c r="CH519" s="154">
        <v>3.83</v>
      </c>
      <c r="CI519" s="137">
        <f>CH519*100/AM519</f>
        <v>5.4019746121297594</v>
      </c>
      <c r="CJ519" s="154">
        <v>12.7</v>
      </c>
      <c r="CK519" s="157">
        <f>CJ519*BI519*AL519*AK519/1000</f>
        <v>20.32857885</v>
      </c>
      <c r="CL519" s="154">
        <v>3.86</v>
      </c>
      <c r="CM519" s="154">
        <v>39</v>
      </c>
      <c r="CN519" s="186" t="s">
        <v>1275</v>
      </c>
      <c r="CO519" s="154">
        <v>0.91</v>
      </c>
      <c r="CP519" s="154">
        <v>0.34</v>
      </c>
      <c r="CQ519" s="154">
        <v>19.399999999999999</v>
      </c>
      <c r="CR519" s="154">
        <v>57.9</v>
      </c>
      <c r="CS519" s="154">
        <v>7.18</v>
      </c>
      <c r="CT519" s="154">
        <v>15.5</v>
      </c>
      <c r="CU519" s="154">
        <v>45.7</v>
      </c>
      <c r="CV519" s="154">
        <v>9.1999999999999998E-2</v>
      </c>
      <c r="CW519" s="154" t="s">
        <v>1023</v>
      </c>
      <c r="CX519" s="186" t="s">
        <v>1275</v>
      </c>
      <c r="CY519" s="133">
        <v>417</v>
      </c>
      <c r="CZ519" s="137">
        <v>0.11</v>
      </c>
      <c r="DA519" s="137">
        <v>23.9</v>
      </c>
      <c r="DB519" s="186" t="s">
        <v>1275</v>
      </c>
      <c r="DC519" s="213">
        <v>1.0999999999999999E-2</v>
      </c>
      <c r="DD519" s="157">
        <v>4878</v>
      </c>
      <c r="DE519" s="137" t="s">
        <v>1023</v>
      </c>
      <c r="DF519" s="137" t="s">
        <v>1023</v>
      </c>
      <c r="DG519" s="154">
        <v>13.4</v>
      </c>
      <c r="DH519" s="137">
        <f>DG519-CC519</f>
        <v>13.1</v>
      </c>
      <c r="DI519" s="154">
        <v>30.9</v>
      </c>
      <c r="DJ519" s="186" t="s">
        <v>1275</v>
      </c>
      <c r="DK519" s="154">
        <v>1.1200000000000001</v>
      </c>
      <c r="DL519" s="154">
        <v>29</v>
      </c>
      <c r="DM519" s="154">
        <v>69.900000000000006</v>
      </c>
      <c r="DN519" s="154">
        <v>0</v>
      </c>
      <c r="DO519" s="154">
        <v>27.4</v>
      </c>
      <c r="DP519" s="154">
        <v>97</v>
      </c>
      <c r="DQ519" s="157">
        <v>489</v>
      </c>
      <c r="DR519" s="133"/>
      <c r="DS519" s="186" t="s">
        <v>1275</v>
      </c>
      <c r="DT519" s="138">
        <f>DU519/1.2</f>
        <v>8190</v>
      </c>
      <c r="DU519" s="216">
        <v>9828</v>
      </c>
      <c r="DV519" s="157">
        <v>2129.2307692307691</v>
      </c>
      <c r="DW519" s="216">
        <v>870</v>
      </c>
      <c r="DX519" s="186" t="s">
        <v>1275</v>
      </c>
      <c r="DY519" s="138">
        <f>AK519*AN519*AM519*AL519/1000</f>
        <v>382.65027780000003</v>
      </c>
      <c r="DZ519" s="138">
        <f>AK519*AM519*AO519*AL519/1000</f>
        <v>211.52717220000002</v>
      </c>
      <c r="EA519" s="137"/>
      <c r="EB519" s="137"/>
      <c r="EC519" s="137"/>
      <c r="ED519" s="137"/>
      <c r="EE519" s="137"/>
      <c r="EF519" s="186" t="s">
        <v>1275</v>
      </c>
      <c r="EG519" s="154" t="s">
        <v>1023</v>
      </c>
      <c r="EH519" s="154" t="s">
        <v>1023</v>
      </c>
      <c r="EI519" s="154" t="s">
        <v>1023</v>
      </c>
      <c r="EJ519" s="154" t="s">
        <v>1023</v>
      </c>
      <c r="EK519" s="154" t="s">
        <v>1023</v>
      </c>
      <c r="EL519" s="154" t="s">
        <v>1023</v>
      </c>
      <c r="EM519" s="154" t="s">
        <v>1023</v>
      </c>
      <c r="EN519" s="154" t="s">
        <v>1023</v>
      </c>
      <c r="EO519" s="154" t="s">
        <v>1023</v>
      </c>
      <c r="EP519" s="154" t="s">
        <v>1023</v>
      </c>
      <c r="EQ519" s="154" t="s">
        <v>1023</v>
      </c>
      <c r="ER519" s="154" t="s">
        <v>1023</v>
      </c>
      <c r="ES519" s="154" t="s">
        <v>1023</v>
      </c>
      <c r="ET519" s="154" t="s">
        <v>1023</v>
      </c>
      <c r="EU519" s="154" t="s">
        <v>1023</v>
      </c>
      <c r="EV519" s="154" t="s">
        <v>1023</v>
      </c>
      <c r="EW519" s="154" t="s">
        <v>1023</v>
      </c>
      <c r="EX519" s="154" t="s">
        <v>1023</v>
      </c>
      <c r="EY519" s="154" t="s">
        <v>1023</v>
      </c>
      <c r="EZ519" s="154" t="s">
        <v>1023</v>
      </c>
      <c r="FA519" s="154" t="s">
        <v>1023</v>
      </c>
      <c r="FB519" s="186" t="s">
        <v>1275</v>
      </c>
      <c r="FC519" s="154">
        <v>0.6</v>
      </c>
      <c r="FD519" s="154">
        <v>0</v>
      </c>
      <c r="FE519" s="154">
        <v>0</v>
      </c>
      <c r="FF519" s="137"/>
      <c r="FG519" s="137"/>
      <c r="FH519" s="190"/>
      <c r="FI519" s="190"/>
      <c r="FJ519" s="380" t="s">
        <v>681</v>
      </c>
      <c r="FK519" t="s">
        <v>1658</v>
      </c>
      <c r="FL519" t="s">
        <v>1659</v>
      </c>
      <c r="FM519" t="s">
        <v>1659</v>
      </c>
      <c r="FN519" t="s">
        <v>1665</v>
      </c>
      <c r="FO519" t="s">
        <v>1662</v>
      </c>
      <c r="FP519" t="s">
        <v>1659</v>
      </c>
      <c r="FQ519" t="s">
        <v>1659</v>
      </c>
      <c r="FR519" t="s">
        <v>1659</v>
      </c>
      <c r="FS519" t="s">
        <v>1659</v>
      </c>
      <c r="FT519" t="s">
        <v>86</v>
      </c>
      <c r="FU519" t="s">
        <v>33</v>
      </c>
      <c r="FV519" t="s">
        <v>33</v>
      </c>
      <c r="FW519" t="s">
        <v>1665</v>
      </c>
      <c r="FX519" t="s">
        <v>1661</v>
      </c>
      <c r="FY519" t="s">
        <v>1662</v>
      </c>
      <c r="FZ519" t="s">
        <v>1662</v>
      </c>
      <c r="GA519" t="s">
        <v>1659</v>
      </c>
      <c r="GB519" t="s">
        <v>33</v>
      </c>
      <c r="GC519" t="s">
        <v>1662</v>
      </c>
      <c r="GD519" t="s">
        <v>33</v>
      </c>
      <c r="GE519" t="s">
        <v>1662</v>
      </c>
      <c r="GF519" t="s">
        <v>1659</v>
      </c>
      <c r="GG519" t="s">
        <v>1664</v>
      </c>
      <c r="GH519" t="s">
        <v>1663</v>
      </c>
      <c r="GI519" t="s">
        <v>86</v>
      </c>
      <c r="GJ519" t="s">
        <v>1662</v>
      </c>
      <c r="GK519" t="s">
        <v>33</v>
      </c>
      <c r="GL519" t="s">
        <v>86</v>
      </c>
      <c r="GM519" t="s">
        <v>1659</v>
      </c>
      <c r="GN519" t="s">
        <v>1659</v>
      </c>
      <c r="GO519" t="s">
        <v>1662</v>
      </c>
      <c r="GP519" t="s">
        <v>33</v>
      </c>
      <c r="GQ519" t="s">
        <v>33</v>
      </c>
      <c r="GR519" t="s">
        <v>33</v>
      </c>
      <c r="GS519" t="s">
        <v>1666</v>
      </c>
      <c r="GT519" t="s">
        <v>1659</v>
      </c>
      <c r="GU519" t="s">
        <v>1661</v>
      </c>
      <c r="GV519" t="s">
        <v>1662</v>
      </c>
      <c r="GW519" t="s">
        <v>1662</v>
      </c>
      <c r="GX519" t="s">
        <v>33</v>
      </c>
      <c r="GY519" t="s">
        <v>1662</v>
      </c>
      <c r="GZ519" s="5"/>
      <c r="HO519" s="5" t="s">
        <v>679</v>
      </c>
      <c r="HP519" s="121">
        <v>52</v>
      </c>
      <c r="HQ519" s="27">
        <v>45133</v>
      </c>
      <c r="HR519" s="27"/>
      <c r="HS519" s="27">
        <v>45274</v>
      </c>
      <c r="HT519" s="121">
        <v>3</v>
      </c>
      <c r="HU519" s="121">
        <v>1</v>
      </c>
      <c r="HV519" s="28">
        <v>0</v>
      </c>
      <c r="HW519" s="28">
        <v>0</v>
      </c>
      <c r="HX519" s="28">
        <v>0</v>
      </c>
      <c r="HY519" s="28">
        <v>1</v>
      </c>
      <c r="HZ519" s="28">
        <v>1</v>
      </c>
      <c r="IA519" s="28">
        <v>0</v>
      </c>
      <c r="IB519" s="28"/>
      <c r="IC519" s="28">
        <v>0</v>
      </c>
      <c r="ID519" s="28">
        <v>0</v>
      </c>
      <c r="IE519" s="25" t="s">
        <v>69</v>
      </c>
      <c r="IF519" s="28">
        <v>0</v>
      </c>
      <c r="IG519" s="29"/>
      <c r="IH519" s="25"/>
      <c r="II519" s="28">
        <v>0</v>
      </c>
      <c r="IJ519" s="25" t="s">
        <v>63</v>
      </c>
      <c r="IK519" s="25"/>
      <c r="IL519" s="25"/>
      <c r="IM519" s="25">
        <v>0</v>
      </c>
      <c r="IN519" s="28">
        <v>0</v>
      </c>
      <c r="IO519" s="25"/>
      <c r="IP519" s="294"/>
      <c r="IQ519" s="24"/>
      <c r="IR519" s="24"/>
      <c r="IS519" s="287"/>
      <c r="IT519" s="153"/>
      <c r="IU519" s="287"/>
      <c r="IV519" s="288"/>
      <c r="IW519" s="287"/>
      <c r="IX519" s="287"/>
      <c r="IY519" s="153"/>
      <c r="IZ519" s="153"/>
      <c r="JA519" s="287"/>
      <c r="JB519" s="287"/>
      <c r="JC519" s="287"/>
      <c r="JD519" s="153"/>
      <c r="JE519" s="287"/>
      <c r="JF519" s="192"/>
      <c r="JG519" s="153"/>
      <c r="JH519" s="153"/>
      <c r="JI519" s="290"/>
      <c r="JJ519" s="153"/>
      <c r="JK519" s="153"/>
      <c r="JL519" s="153"/>
      <c r="JM519" s="153"/>
      <c r="JN519" s="153"/>
      <c r="JO519" s="153"/>
      <c r="JP519" s="153"/>
      <c r="JQ519" s="153"/>
      <c r="JR519" s="287"/>
      <c r="JS519" s="287"/>
      <c r="JT519" s="287"/>
      <c r="JU519" s="287"/>
      <c r="JV519" s="287"/>
      <c r="JW519" s="287"/>
      <c r="JX519" s="153"/>
      <c r="JY519" s="287"/>
      <c r="JZ519" s="287"/>
      <c r="KA519" s="287"/>
      <c r="KB519" s="287"/>
      <c r="KC519" s="287"/>
      <c r="KD519" s="287"/>
      <c r="KE519" s="153"/>
    </row>
    <row r="520" spans="1:291" s="4" customFormat="1" x14ac:dyDescent="0.25">
      <c r="A520" s="311"/>
      <c r="B520" s="15" t="s">
        <v>1549</v>
      </c>
      <c r="C520" s="17" t="s">
        <v>677</v>
      </c>
      <c r="D520" s="18">
        <v>7160085878</v>
      </c>
      <c r="E520" s="88">
        <v>45133</v>
      </c>
      <c r="F520" s="23"/>
      <c r="G520" s="94"/>
      <c r="H520" s="16"/>
      <c r="I520" s="377">
        <v>0</v>
      </c>
      <c r="J520" s="20">
        <v>45274</v>
      </c>
      <c r="K520" s="100">
        <f t="shared" si="58"/>
        <v>4</v>
      </c>
      <c r="L520" s="121">
        <v>4</v>
      </c>
      <c r="M520" s="4" t="s">
        <v>682</v>
      </c>
      <c r="N520" s="19"/>
      <c r="O520" s="22"/>
      <c r="P520" s="16"/>
      <c r="Q520" s="11"/>
      <c r="R520" s="11"/>
      <c r="S520" s="11">
        <v>10</v>
      </c>
      <c r="T520" s="224"/>
      <c r="U520" s="130"/>
      <c r="V520" s="130"/>
      <c r="W520" s="130"/>
      <c r="X520" s="129"/>
      <c r="Y520" s="129"/>
      <c r="Z520" s="132"/>
      <c r="AA520" s="129"/>
      <c r="AB520" s="133"/>
      <c r="AC520" s="134"/>
      <c r="AD520" s="135"/>
      <c r="AE520" s="136"/>
      <c r="AF520" s="220"/>
      <c r="AG520" s="220"/>
      <c r="AH520" s="220"/>
      <c r="AI520" s="220"/>
      <c r="AJ520" s="220"/>
      <c r="AK520" s="220"/>
      <c r="AL520" s="133"/>
      <c r="AM520" s="154"/>
      <c r="AN520" s="154"/>
      <c r="AO520" s="154"/>
      <c r="AP520" s="137"/>
      <c r="AQ520" s="154"/>
      <c r="AR520" s="154"/>
      <c r="AS520" s="154"/>
      <c r="AT520" s="154"/>
      <c r="AU520" s="154"/>
      <c r="AV520" s="154"/>
      <c r="AW520" s="154"/>
      <c r="AX520" s="154"/>
      <c r="AY520" s="154"/>
      <c r="AZ520" s="154"/>
      <c r="BA520" s="154"/>
      <c r="BB520" s="154"/>
      <c r="BC520" s="154"/>
      <c r="BD520" s="154"/>
      <c r="BE520" s="154"/>
      <c r="BF520" s="137"/>
      <c r="BG520" s="154"/>
      <c r="BH520" s="157"/>
      <c r="BI520" s="154"/>
      <c r="BJ520" s="154"/>
      <c r="BK520" s="154"/>
      <c r="BL520" s="212"/>
      <c r="BM520" s="213"/>
      <c r="BN520" s="137"/>
      <c r="BO520" s="214"/>
      <c r="BP520" s="214"/>
      <c r="BQ520" s="214"/>
      <c r="BR520" s="161"/>
      <c r="BS520" s="138"/>
      <c r="BT520" s="137"/>
      <c r="BU520" s="137"/>
      <c r="BV520" s="137"/>
      <c r="BW520" s="161"/>
      <c r="BX520" s="214"/>
      <c r="BY520" s="214"/>
      <c r="BZ520" s="215"/>
      <c r="CA520" s="161"/>
      <c r="CB520" s="154"/>
      <c r="CC520" s="154"/>
      <c r="CD520" s="186"/>
      <c r="CE520" s="186"/>
      <c r="CF520" s="186"/>
      <c r="CG520" s="186"/>
      <c r="CH520" s="154"/>
      <c r="CI520" s="137"/>
      <c r="CJ520" s="154"/>
      <c r="CK520" s="157"/>
      <c r="CL520" s="154"/>
      <c r="CM520" s="154"/>
      <c r="CN520" s="186"/>
      <c r="CO520" s="154"/>
      <c r="CP520" s="154"/>
      <c r="CQ520" s="154"/>
      <c r="CR520" s="154"/>
      <c r="CS520" s="154"/>
      <c r="CT520" s="154"/>
      <c r="CU520" s="154"/>
      <c r="CV520" s="154"/>
      <c r="CW520" s="154"/>
      <c r="CX520" s="186"/>
      <c r="CY520" s="133"/>
      <c r="CZ520" s="137"/>
      <c r="DA520" s="137"/>
      <c r="DB520" s="186"/>
      <c r="DC520" s="213"/>
      <c r="DD520" s="157"/>
      <c r="DE520" s="137"/>
      <c r="DF520" s="137"/>
      <c r="DG520" s="154"/>
      <c r="DH520" s="137"/>
      <c r="DI520" s="154"/>
      <c r="DJ520" s="186"/>
      <c r="DK520" s="154"/>
      <c r="DL520" s="154"/>
      <c r="DM520" s="154"/>
      <c r="DN520" s="154"/>
      <c r="DO520" s="154"/>
      <c r="DP520" s="154"/>
      <c r="DQ520" s="157"/>
      <c r="DR520" s="133"/>
      <c r="DS520" s="186"/>
      <c r="DT520" s="138"/>
      <c r="DU520" s="216"/>
      <c r="DV520" s="157"/>
      <c r="DW520" s="216"/>
      <c r="DX520" s="186"/>
      <c r="DY520" s="138"/>
      <c r="DZ520" s="138"/>
      <c r="EA520" s="137"/>
      <c r="EB520" s="137"/>
      <c r="EC520" s="137"/>
      <c r="ED520" s="137"/>
      <c r="EE520" s="137"/>
      <c r="EF520" s="186"/>
      <c r="EG520" s="154"/>
      <c r="EH520" s="154"/>
      <c r="EI520" s="154"/>
      <c r="EJ520" s="154"/>
      <c r="EK520" s="154"/>
      <c r="EL520" s="154"/>
      <c r="EM520" s="154"/>
      <c r="EN520" s="154"/>
      <c r="EO520" s="154"/>
      <c r="EP520" s="154"/>
      <c r="EQ520" s="154"/>
      <c r="ER520" s="154"/>
      <c r="ES520" s="154"/>
      <c r="ET520" s="154"/>
      <c r="EU520" s="154"/>
      <c r="EV520" s="154"/>
      <c r="EW520" s="154"/>
      <c r="EX520" s="154"/>
      <c r="EY520" s="154"/>
      <c r="EZ520" s="154"/>
      <c r="FA520" s="154"/>
      <c r="FB520" s="186"/>
      <c r="FC520" s="154"/>
      <c r="FD520" s="154"/>
      <c r="FE520" s="154"/>
      <c r="FF520" s="137"/>
      <c r="FG520" s="137"/>
      <c r="FH520" s="190"/>
      <c r="FI520" s="190"/>
      <c r="FJ520" s="5"/>
      <c r="GZ520" s="5"/>
      <c r="HO520" s="5"/>
      <c r="HP520" s="121"/>
      <c r="HQ520" s="27"/>
      <c r="HR520" s="27"/>
      <c r="HS520" s="23"/>
      <c r="HT520" s="121"/>
      <c r="HU520" s="121"/>
      <c r="HV520" s="28"/>
      <c r="HW520" s="28"/>
      <c r="HX520" s="28"/>
      <c r="HY520" s="28"/>
      <c r="HZ520" s="28"/>
      <c r="IA520" s="28"/>
      <c r="IB520" s="28"/>
      <c r="IC520" s="28"/>
      <c r="ID520" s="28"/>
      <c r="IE520" s="25"/>
      <c r="IF520" s="28"/>
      <c r="IG520" s="29"/>
      <c r="IH520" s="25"/>
      <c r="II520" s="28"/>
      <c r="IJ520" s="25"/>
      <c r="IK520" s="25"/>
      <c r="IM520" s="25"/>
      <c r="IN520" s="28"/>
      <c r="IO520" s="25"/>
      <c r="IP520" s="294"/>
      <c r="IQ520" s="24"/>
      <c r="IR520" s="24"/>
      <c r="IS520" s="287"/>
      <c r="IT520" s="153"/>
      <c r="IU520" s="287"/>
      <c r="IV520" s="288"/>
      <c r="IW520" s="287"/>
      <c r="IX520" s="287"/>
      <c r="IY520" s="153"/>
      <c r="IZ520" s="153"/>
      <c r="JA520" s="287"/>
      <c r="JB520" s="287"/>
      <c r="JC520" s="287"/>
      <c r="JD520" s="153"/>
      <c r="JE520" s="287"/>
      <c r="JF520" s="192"/>
      <c r="JG520" s="153"/>
      <c r="JH520" s="153"/>
      <c r="JI520" s="290"/>
      <c r="JJ520" s="153"/>
      <c r="JK520" s="153"/>
      <c r="JL520" s="153"/>
      <c r="JM520" s="153"/>
      <c r="JN520" s="153"/>
      <c r="JO520" s="153"/>
      <c r="JP520" s="153"/>
      <c r="JQ520" s="153"/>
      <c r="JR520" s="287"/>
      <c r="JS520" s="287"/>
      <c r="JT520" s="287"/>
      <c r="JU520" s="287"/>
      <c r="JV520" s="287"/>
      <c r="JW520" s="287"/>
      <c r="JX520" s="153"/>
      <c r="JY520" s="287"/>
      <c r="JZ520" s="287"/>
      <c r="KA520" s="287"/>
      <c r="KB520" s="287"/>
      <c r="KC520" s="287"/>
      <c r="KD520" s="287"/>
      <c r="KE520" s="153"/>
    </row>
    <row r="521" spans="1:291" s="4" customFormat="1" x14ac:dyDescent="0.25">
      <c r="A521" s="311"/>
      <c r="B521" s="15" t="s">
        <v>1549</v>
      </c>
      <c r="C521" s="17" t="s">
        <v>677</v>
      </c>
      <c r="D521" s="18">
        <v>7160085878</v>
      </c>
      <c r="E521" s="88">
        <v>45133</v>
      </c>
      <c r="F521" s="23"/>
      <c r="G521" s="94"/>
      <c r="H521" s="16"/>
      <c r="I521" s="377" t="s">
        <v>1023</v>
      </c>
      <c r="J521" s="20">
        <v>45365</v>
      </c>
      <c r="K521" s="100">
        <f t="shared" si="58"/>
        <v>7</v>
      </c>
      <c r="L521" s="121">
        <v>5</v>
      </c>
      <c r="M521" s="4" t="s">
        <v>883</v>
      </c>
      <c r="N521" s="19"/>
      <c r="O521" s="22">
        <v>2</v>
      </c>
      <c r="P521" s="121">
        <v>3</v>
      </c>
      <c r="Q521" s="81"/>
      <c r="R521" s="81">
        <v>3</v>
      </c>
      <c r="S521" s="81"/>
      <c r="T521" s="145">
        <v>21193</v>
      </c>
      <c r="U521" s="130"/>
      <c r="V521" s="130" t="s">
        <v>1101</v>
      </c>
      <c r="W521" s="130" t="s">
        <v>1049</v>
      </c>
      <c r="X521" s="129">
        <v>7160085878</v>
      </c>
      <c r="Y521" s="129">
        <f ca="1">ROUNDDOWN(YEARFRAC(DATE(IF(VALUE(LEFT(X521,2))&lt;VALUE(RIGHT(YEAR(TODAY()),2)),"20","19")&amp;LEFT(X521,2),IF(VALUE(MID(X521,3,1))&gt;4,MID(X521,3,2)-50,MID(X521,3,2)),MID(X521,5,2)),Z521,1),0)</f>
        <v>52</v>
      </c>
      <c r="Z521" s="132">
        <v>45365</v>
      </c>
      <c r="AA521" s="129">
        <v>3</v>
      </c>
      <c r="AB521" s="133">
        <f>DATEDIF(_xlfn.MINIFS(Z:Z,X:X,X521), Z521,  "m")</f>
        <v>6</v>
      </c>
      <c r="AC521" s="134" t="s">
        <v>53</v>
      </c>
      <c r="AD521" s="135" t="s">
        <v>1022</v>
      </c>
      <c r="AE521" s="136" t="s">
        <v>54</v>
      </c>
      <c r="AF521" s="211">
        <v>13.7</v>
      </c>
      <c r="AG521" s="211">
        <v>9</v>
      </c>
      <c r="AH521" s="211">
        <v>75.8</v>
      </c>
      <c r="AI521" s="211">
        <v>0.9</v>
      </c>
      <c r="AJ521" s="211">
        <v>0.6</v>
      </c>
      <c r="AK521" s="208">
        <v>7.01</v>
      </c>
      <c r="AL521" s="133">
        <v>9.5</v>
      </c>
      <c r="AM521" s="137">
        <v>57.9</v>
      </c>
      <c r="AN521" s="137">
        <v>52.1</v>
      </c>
      <c r="AO521" s="137">
        <v>47.9</v>
      </c>
      <c r="AP521" s="137">
        <f>AN521/AO521</f>
        <v>1.0876826722338204</v>
      </c>
      <c r="AQ521" s="137">
        <v>2.57</v>
      </c>
      <c r="AR521" s="137">
        <v>0.8</v>
      </c>
      <c r="AS521" s="137">
        <v>0.85</v>
      </c>
      <c r="AT521" s="137">
        <v>10.7</v>
      </c>
      <c r="AU521" s="137">
        <v>4.33</v>
      </c>
      <c r="AV521" s="137">
        <v>2.89</v>
      </c>
      <c r="AW521" s="137">
        <v>53.2</v>
      </c>
      <c r="AX521" s="137">
        <v>17.2</v>
      </c>
      <c r="AY521" s="137">
        <v>20.9</v>
      </c>
      <c r="AZ521" s="137">
        <v>8.73</v>
      </c>
      <c r="BA521" s="133">
        <v>24.8</v>
      </c>
      <c r="BB521" s="137">
        <v>5</v>
      </c>
      <c r="BC521" s="137">
        <v>36</v>
      </c>
      <c r="BD521" s="137">
        <v>1.1200000000000001</v>
      </c>
      <c r="BE521" s="137">
        <v>5.35</v>
      </c>
      <c r="BF521" s="137">
        <f>DL521+DN521</f>
        <v>29.83</v>
      </c>
      <c r="BG521" s="137">
        <v>21.8</v>
      </c>
      <c r="BH521" s="138">
        <v>4906.8</v>
      </c>
      <c r="BI521" s="137">
        <v>33.200000000000003</v>
      </c>
      <c r="BJ521" s="137">
        <v>3.63</v>
      </c>
      <c r="BK521" s="137">
        <v>9.1300000000000008</v>
      </c>
      <c r="BL521" s="137">
        <v>55.5</v>
      </c>
      <c r="BM521" s="139">
        <v>0.52</v>
      </c>
      <c r="BN521" s="137">
        <v>2.7</v>
      </c>
      <c r="BO521" s="137">
        <v>88.2</v>
      </c>
      <c r="BP521" s="137">
        <v>4.3</v>
      </c>
      <c r="BQ521" s="137">
        <v>7.5</v>
      </c>
      <c r="BR521" s="138">
        <v>3006.666666666667</v>
      </c>
      <c r="BS521" s="138">
        <f>CY521*3.14</f>
        <v>1516.6200000000001</v>
      </c>
      <c r="BT521" s="137">
        <v>21.3</v>
      </c>
      <c r="BU521" s="137">
        <v>19.3</v>
      </c>
      <c r="BV521" s="137">
        <f>100-AL521-BN521-CB521-CC521</f>
        <v>87.36999999999999</v>
      </c>
      <c r="BW521" s="138">
        <v>2006.194690265487</v>
      </c>
      <c r="BX521" s="137">
        <v>38.200000000000003</v>
      </c>
      <c r="BY521" s="137">
        <v>34.5</v>
      </c>
      <c r="BZ521" s="138">
        <v>2338.75</v>
      </c>
      <c r="CA521" s="138">
        <v>10656</v>
      </c>
      <c r="CB521" s="137">
        <v>0.18</v>
      </c>
      <c r="CC521" s="137">
        <v>0.25</v>
      </c>
      <c r="CD521" s="186" t="s">
        <v>1275</v>
      </c>
      <c r="CE521" s="186">
        <f>AL521+BN521+BV521+CC521+CB521</f>
        <v>100</v>
      </c>
      <c r="CF521" s="186" t="s">
        <v>1275</v>
      </c>
      <c r="CG521" s="186">
        <f>AM521+BI521+BE521+(DC521*100/AL521)+(CC521*100/AL521)</f>
        <v>99.565789473684205</v>
      </c>
      <c r="CH521" s="137">
        <v>2.1</v>
      </c>
      <c r="CI521" s="137">
        <f>CH521*100/AM521</f>
        <v>3.6269430051813472</v>
      </c>
      <c r="CJ521" s="137">
        <v>10.9</v>
      </c>
      <c r="CK521" s="138">
        <f>CJ521*BI521*AL521*AK521/1000</f>
        <v>24.099398600000004</v>
      </c>
      <c r="CL521" s="137">
        <v>6.29</v>
      </c>
      <c r="CM521" s="137">
        <v>49.3</v>
      </c>
      <c r="CN521" s="186" t="s">
        <v>1275</v>
      </c>
      <c r="CO521" s="137">
        <v>1.1200000000000001</v>
      </c>
      <c r="CP521" s="137">
        <v>0.32</v>
      </c>
      <c r="CQ521" s="137">
        <v>20.7</v>
      </c>
      <c r="CR521" s="137">
        <v>61.3</v>
      </c>
      <c r="CS521" s="137">
        <v>5.63</v>
      </c>
      <c r="CT521" s="137">
        <v>12.4</v>
      </c>
      <c r="CU521" s="137">
        <v>46.1</v>
      </c>
      <c r="CV521" s="137">
        <v>0.38</v>
      </c>
      <c r="CW521" s="137" t="s">
        <v>1023</v>
      </c>
      <c r="CX521" s="186" t="s">
        <v>1275</v>
      </c>
      <c r="CY521" s="138">
        <v>483</v>
      </c>
      <c r="CZ521" s="137">
        <v>0.16</v>
      </c>
      <c r="DA521" s="137">
        <v>20.5</v>
      </c>
      <c r="DB521" s="186" t="s">
        <v>1275</v>
      </c>
      <c r="DC521" s="139">
        <v>4.5999999999999999E-2</v>
      </c>
      <c r="DD521" s="133">
        <v>5075</v>
      </c>
      <c r="DE521" s="137" t="s">
        <v>1023</v>
      </c>
      <c r="DF521" s="137" t="s">
        <v>1023</v>
      </c>
      <c r="DG521" s="137">
        <v>6.09</v>
      </c>
      <c r="DH521" s="137">
        <f>DG521-CC521</f>
        <v>5.84</v>
      </c>
      <c r="DI521" s="137">
        <v>13.9</v>
      </c>
      <c r="DJ521" s="186" t="s">
        <v>1275</v>
      </c>
      <c r="DK521" s="137">
        <v>4.0999999999999996</v>
      </c>
      <c r="DL521" s="137">
        <v>29.5</v>
      </c>
      <c r="DM521" s="137">
        <v>66.099999999999994</v>
      </c>
      <c r="DN521" s="137">
        <v>0.33</v>
      </c>
      <c r="DO521" s="137">
        <v>27.3</v>
      </c>
      <c r="DP521" s="137">
        <v>80.5</v>
      </c>
      <c r="DQ521" s="133">
        <v>884</v>
      </c>
      <c r="DR521" s="133"/>
      <c r="DS521" s="186" t="s">
        <v>1275</v>
      </c>
      <c r="DT521" s="138">
        <f>DU521/1.2</f>
        <v>1515</v>
      </c>
      <c r="DU521" s="138">
        <v>1818</v>
      </c>
      <c r="DV521" s="138">
        <v>846.15384615384608</v>
      </c>
      <c r="DW521" s="138">
        <v>140</v>
      </c>
      <c r="DX521" s="186" t="s">
        <v>1275</v>
      </c>
      <c r="DY521" s="138">
        <f>AK521*AN521*AM521*AL521/1000</f>
        <v>200.88981105000002</v>
      </c>
      <c r="DZ521" s="138">
        <f>AK521*AM521*AO521*AL521/1000</f>
        <v>184.69523894999998</v>
      </c>
      <c r="EA521" s="137"/>
      <c r="EB521" s="137"/>
      <c r="EC521" s="137"/>
      <c r="ED521" s="137"/>
      <c r="EE521" s="137"/>
      <c r="EF521" s="186" t="s">
        <v>1275</v>
      </c>
      <c r="EG521" s="137" t="s">
        <v>1023</v>
      </c>
      <c r="EH521" s="137" t="s">
        <v>1023</v>
      </c>
      <c r="EI521" s="137" t="s">
        <v>1023</v>
      </c>
      <c r="EJ521" s="137" t="s">
        <v>1023</v>
      </c>
      <c r="EK521" s="137" t="s">
        <v>1023</v>
      </c>
      <c r="EL521" s="137" t="s">
        <v>1023</v>
      </c>
      <c r="EM521" s="137" t="s">
        <v>1023</v>
      </c>
      <c r="EN521" s="137" t="s">
        <v>1023</v>
      </c>
      <c r="EO521" s="137" t="s">
        <v>1023</v>
      </c>
      <c r="EP521" s="137" t="s">
        <v>1023</v>
      </c>
      <c r="EQ521" s="137" t="s">
        <v>1023</v>
      </c>
      <c r="ER521" s="137" t="s">
        <v>1023</v>
      </c>
      <c r="ES521" s="137" t="s">
        <v>1023</v>
      </c>
      <c r="ET521" s="137" t="s">
        <v>1023</v>
      </c>
      <c r="EU521" s="137" t="s">
        <v>1023</v>
      </c>
      <c r="EV521" s="137" t="s">
        <v>1023</v>
      </c>
      <c r="EW521" s="137" t="s">
        <v>1023</v>
      </c>
      <c r="EX521" s="137" t="s">
        <v>1023</v>
      </c>
      <c r="EY521" s="137" t="s">
        <v>1023</v>
      </c>
      <c r="EZ521" s="137" t="s">
        <v>1023</v>
      </c>
      <c r="FA521" s="137" t="s">
        <v>1023</v>
      </c>
      <c r="FB521" s="186" t="s">
        <v>1275</v>
      </c>
      <c r="FC521" s="137">
        <v>0.35</v>
      </c>
      <c r="FD521" s="137">
        <v>1.22</v>
      </c>
      <c r="FE521" s="137">
        <v>0</v>
      </c>
      <c r="FF521" s="137"/>
      <c r="FG521" s="137"/>
      <c r="FH521" s="190"/>
      <c r="FI521" s="190"/>
      <c r="FJ521" s="372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  <c r="GJ521"/>
      <c r="GK521"/>
      <c r="GL521"/>
      <c r="GM521"/>
      <c r="GN521"/>
      <c r="GO521"/>
      <c r="GP521"/>
      <c r="GQ521"/>
      <c r="GR521"/>
      <c r="GS521"/>
      <c r="GT521"/>
      <c r="GU521"/>
      <c r="GV521"/>
      <c r="GW521"/>
      <c r="GX521"/>
      <c r="GY521"/>
      <c r="GZ521" s="5"/>
      <c r="HO521" s="5"/>
      <c r="HP521" s="121"/>
      <c r="HQ521" s="27"/>
      <c r="HR521" s="27"/>
      <c r="HS521" s="23"/>
      <c r="HT521" s="121"/>
      <c r="HU521" s="121"/>
      <c r="HV521" s="28"/>
      <c r="HW521" s="28"/>
      <c r="HX521" s="28"/>
      <c r="HY521" s="28"/>
      <c r="HZ521" s="28"/>
      <c r="IA521" s="28"/>
      <c r="IB521" s="28"/>
      <c r="IC521" s="28"/>
      <c r="ID521" s="28"/>
      <c r="IE521" s="25"/>
      <c r="IF521" s="28"/>
      <c r="IG521" s="29"/>
      <c r="IH521" s="25"/>
      <c r="II521" s="28"/>
      <c r="IJ521" s="25"/>
      <c r="IK521" s="25"/>
      <c r="IL521" s="25"/>
      <c r="IM521" s="25"/>
      <c r="IN521" s="28"/>
      <c r="IO521" s="25"/>
      <c r="IP521" s="294"/>
      <c r="IQ521" s="24"/>
      <c r="IR521" s="24"/>
      <c r="IS521" s="287"/>
      <c r="IT521" s="153"/>
      <c r="IU521" s="287"/>
      <c r="IV521" s="288"/>
      <c r="IW521" s="287"/>
      <c r="IX521" s="287"/>
      <c r="IY521" s="153"/>
      <c r="IZ521" s="153"/>
      <c r="JA521" s="287"/>
      <c r="JB521" s="287"/>
      <c r="JC521" s="287"/>
      <c r="JD521" s="153"/>
      <c r="JE521" s="287"/>
      <c r="JF521" s="192"/>
      <c r="JG521" s="153"/>
      <c r="JH521" s="153"/>
      <c r="JI521" s="290"/>
      <c r="JJ521" s="153"/>
      <c r="JK521" s="153"/>
      <c r="JL521" s="153"/>
      <c r="JM521" s="153"/>
      <c r="JN521" s="153"/>
      <c r="JO521" s="153"/>
      <c r="JP521" s="153"/>
      <c r="JQ521" s="153"/>
      <c r="JR521" s="287"/>
      <c r="JS521" s="287"/>
      <c r="JT521" s="287"/>
      <c r="JU521" s="287"/>
      <c r="JV521" s="287"/>
      <c r="JW521" s="287"/>
      <c r="JX521" s="153"/>
      <c r="JY521" s="287"/>
      <c r="JZ521" s="287"/>
      <c r="KA521" s="287"/>
      <c r="KB521" s="287"/>
      <c r="KC521" s="287"/>
      <c r="KD521" s="287"/>
      <c r="KE521" s="153"/>
    </row>
    <row r="522" spans="1:291" s="4" customFormat="1" x14ac:dyDescent="0.25">
      <c r="A522" s="311"/>
      <c r="B522" s="15" t="s">
        <v>1549</v>
      </c>
      <c r="C522" s="17" t="s">
        <v>677</v>
      </c>
      <c r="D522" s="18">
        <v>7160085878</v>
      </c>
      <c r="E522" s="88">
        <v>45133</v>
      </c>
      <c r="F522" s="274">
        <v>45365</v>
      </c>
      <c r="G522" s="94">
        <f>DATEDIF(E522, F522, "m")</f>
        <v>7</v>
      </c>
      <c r="H522" s="16"/>
      <c r="I522" s="377" t="s">
        <v>1023</v>
      </c>
      <c r="J522" s="20">
        <v>45365</v>
      </c>
      <c r="K522" s="100">
        <f t="shared" si="58"/>
        <v>7</v>
      </c>
      <c r="L522" s="121">
        <v>6</v>
      </c>
      <c r="M522" s="4" t="s">
        <v>884</v>
      </c>
      <c r="N522" s="19"/>
      <c r="O522" s="22"/>
      <c r="P522" s="16"/>
      <c r="Q522" s="81"/>
      <c r="R522" s="81"/>
      <c r="S522" s="81">
        <v>10</v>
      </c>
      <c r="T522" s="145"/>
      <c r="U522" s="130"/>
      <c r="V522" s="130"/>
      <c r="W522" s="130"/>
      <c r="X522" s="129"/>
      <c r="Y522" s="129"/>
      <c r="Z522" s="132"/>
      <c r="AA522" s="129"/>
      <c r="AB522" s="133"/>
      <c r="AC522" s="134"/>
      <c r="AD522" s="135"/>
      <c r="AE522" s="136"/>
      <c r="AF522" s="220"/>
      <c r="AG522" s="220"/>
      <c r="AH522" s="220"/>
      <c r="AI522" s="220"/>
      <c r="AJ522" s="220"/>
      <c r="AK522" s="220"/>
      <c r="AL522" s="133"/>
      <c r="AM522" s="137"/>
      <c r="AN522" s="137"/>
      <c r="AO522" s="137"/>
      <c r="AP522" s="137"/>
      <c r="AQ522" s="137"/>
      <c r="AR522" s="137"/>
      <c r="AS522" s="137"/>
      <c r="AT522" s="137"/>
      <c r="AU522" s="137"/>
      <c r="AV522" s="137"/>
      <c r="AW522" s="137"/>
      <c r="AX522" s="137"/>
      <c r="AY522" s="137"/>
      <c r="AZ522" s="137"/>
      <c r="BA522" s="133"/>
      <c r="BB522" s="137"/>
      <c r="BC522" s="137"/>
      <c r="BD522" s="137"/>
      <c r="BE522" s="137"/>
      <c r="BF522" s="137"/>
      <c r="BG522" s="137"/>
      <c r="BH522" s="138"/>
      <c r="BI522" s="137"/>
      <c r="BJ522" s="137"/>
      <c r="BK522" s="137"/>
      <c r="BL522" s="137"/>
      <c r="BM522" s="139"/>
      <c r="BN522" s="137"/>
      <c r="BO522" s="137"/>
      <c r="BP522" s="137"/>
      <c r="BQ522" s="137"/>
      <c r="BR522" s="138"/>
      <c r="BS522" s="138"/>
      <c r="BT522" s="137"/>
      <c r="BU522" s="137"/>
      <c r="BV522" s="137"/>
      <c r="BW522" s="138"/>
      <c r="BX522" s="137"/>
      <c r="BY522" s="137"/>
      <c r="BZ522" s="138"/>
      <c r="CA522" s="138"/>
      <c r="CB522" s="137"/>
      <c r="CC522" s="137"/>
      <c r="CD522" s="186"/>
      <c r="CE522" s="186"/>
      <c r="CF522" s="186"/>
      <c r="CG522" s="186"/>
      <c r="CH522" s="137"/>
      <c r="CI522" s="137"/>
      <c r="CJ522" s="137"/>
      <c r="CK522" s="138"/>
      <c r="CL522" s="137"/>
      <c r="CM522" s="137"/>
      <c r="CN522" s="186"/>
      <c r="CO522" s="137"/>
      <c r="CP522" s="137"/>
      <c r="CQ522" s="137"/>
      <c r="CR522" s="137"/>
      <c r="CS522" s="137"/>
      <c r="CT522" s="137"/>
      <c r="CU522" s="137"/>
      <c r="CV522" s="137"/>
      <c r="CW522" s="137"/>
      <c r="CX522" s="186"/>
      <c r="CY522" s="138"/>
      <c r="CZ522" s="137"/>
      <c r="DA522" s="137"/>
      <c r="DB522" s="186"/>
      <c r="DC522" s="139"/>
      <c r="DD522" s="133"/>
      <c r="DE522" s="137"/>
      <c r="DF522" s="137"/>
      <c r="DG522" s="137"/>
      <c r="DH522" s="137"/>
      <c r="DI522" s="137"/>
      <c r="DJ522" s="186"/>
      <c r="DK522" s="137"/>
      <c r="DL522" s="137"/>
      <c r="DM522" s="137"/>
      <c r="DN522" s="137"/>
      <c r="DO522" s="137"/>
      <c r="DP522" s="137"/>
      <c r="DQ522" s="133"/>
      <c r="DR522" s="133"/>
      <c r="DS522" s="186"/>
      <c r="DT522" s="138"/>
      <c r="DU522" s="138"/>
      <c r="DV522" s="138"/>
      <c r="DW522" s="138"/>
      <c r="DX522" s="186"/>
      <c r="DY522" s="138"/>
      <c r="DZ522" s="138"/>
      <c r="EA522" s="137"/>
      <c r="EB522" s="137"/>
      <c r="EC522" s="137"/>
      <c r="ED522" s="137"/>
      <c r="EE522" s="137"/>
      <c r="EF522" s="186"/>
      <c r="EG522" s="137"/>
      <c r="EH522" s="137"/>
      <c r="EI522" s="137"/>
      <c r="EJ522" s="137"/>
      <c r="EK522" s="137"/>
      <c r="EL522" s="137"/>
      <c r="EM522" s="137"/>
      <c r="EN522" s="137"/>
      <c r="EO522" s="137"/>
      <c r="EP522" s="137"/>
      <c r="EQ522" s="137"/>
      <c r="ER522" s="137"/>
      <c r="ES522" s="137"/>
      <c r="ET522" s="137"/>
      <c r="EU522" s="137"/>
      <c r="EV522" s="137"/>
      <c r="EW522" s="137"/>
      <c r="EX522" s="137"/>
      <c r="EY522" s="137"/>
      <c r="EZ522" s="137"/>
      <c r="FA522" s="137"/>
      <c r="FB522" s="186"/>
      <c r="FC522" s="137"/>
      <c r="FD522" s="137"/>
      <c r="FE522" s="137"/>
      <c r="FF522" s="137"/>
      <c r="FG522" s="137"/>
      <c r="FH522" s="190"/>
      <c r="FI522" s="190"/>
      <c r="FJ522" s="5"/>
      <c r="GZ522" s="5"/>
      <c r="HO522" s="59" t="s">
        <v>679</v>
      </c>
      <c r="HP522" s="62">
        <v>52</v>
      </c>
      <c r="HQ522" s="274">
        <v>45133</v>
      </c>
      <c r="HR522" s="274"/>
      <c r="HS522" s="274">
        <v>45365</v>
      </c>
      <c r="HT522" s="170">
        <v>6</v>
      </c>
      <c r="HU522" s="170">
        <v>1</v>
      </c>
      <c r="HV522" s="170">
        <v>0</v>
      </c>
      <c r="HW522" s="170">
        <v>0</v>
      </c>
      <c r="HX522" s="170">
        <v>0</v>
      </c>
      <c r="HY522" s="170">
        <v>1</v>
      </c>
      <c r="HZ522" s="170">
        <v>0</v>
      </c>
      <c r="IA522" s="170">
        <v>0</v>
      </c>
      <c r="IB522" s="170"/>
      <c r="IC522" s="170">
        <v>0</v>
      </c>
      <c r="ID522" s="170">
        <v>0</v>
      </c>
      <c r="IE522" t="s">
        <v>69</v>
      </c>
      <c r="IF522" s="170">
        <v>0</v>
      </c>
      <c r="IG522" s="276"/>
      <c r="IH522" s="276"/>
      <c r="II522"/>
      <c r="IJ522" s="170">
        <v>0</v>
      </c>
      <c r="IK522" t="s">
        <v>63</v>
      </c>
      <c r="IL522"/>
      <c r="IM522"/>
      <c r="IN522" s="170">
        <v>0</v>
      </c>
      <c r="IO522" s="62">
        <v>0</v>
      </c>
      <c r="IP522" s="294"/>
      <c r="IQ522" s="24"/>
      <c r="IR522" s="24"/>
      <c r="IS522" s="287"/>
      <c r="IT522" s="153"/>
      <c r="IU522" s="287"/>
      <c r="IV522" s="288"/>
      <c r="IW522" s="287"/>
      <c r="IX522" s="287"/>
      <c r="IY522" s="153"/>
      <c r="IZ522" s="153"/>
      <c r="JA522" s="287"/>
      <c r="JB522" s="287"/>
      <c r="JC522" s="287"/>
      <c r="JD522" s="153"/>
      <c r="JE522" s="287"/>
      <c r="JF522" s="192"/>
      <c r="JG522" s="153"/>
      <c r="JH522" s="153"/>
      <c r="JI522" s="290"/>
      <c r="JJ522" s="153"/>
      <c r="JK522" s="153"/>
      <c r="JL522" s="153"/>
      <c r="JM522" s="153"/>
      <c r="JN522" s="153"/>
      <c r="JO522" s="153"/>
      <c r="JP522" s="153"/>
      <c r="JQ522" s="153"/>
      <c r="JR522" s="287"/>
      <c r="JS522" s="287"/>
      <c r="JT522" s="287"/>
      <c r="JU522" s="287"/>
      <c r="JV522" s="287"/>
      <c r="JW522" s="287"/>
      <c r="JX522" s="153"/>
      <c r="JY522" s="287"/>
      <c r="JZ522" s="287"/>
      <c r="KA522" s="287"/>
      <c r="KB522" s="287"/>
      <c r="KC522" s="287"/>
      <c r="KD522" s="287"/>
      <c r="KE522" s="153"/>
    </row>
    <row r="523" spans="1:291" s="4" customFormat="1" x14ac:dyDescent="0.25">
      <c r="A523" s="311"/>
      <c r="B523" s="15" t="s">
        <v>1549</v>
      </c>
      <c r="C523" s="17" t="s">
        <v>677</v>
      </c>
      <c r="D523" s="18">
        <v>7160085878</v>
      </c>
      <c r="E523" s="88">
        <v>45133</v>
      </c>
      <c r="F523" s="23"/>
      <c r="G523" s="94"/>
      <c r="H523" s="16"/>
      <c r="I523" s="377" t="s">
        <v>1023</v>
      </c>
      <c r="J523" s="77">
        <v>45533</v>
      </c>
      <c r="K523" s="100">
        <f t="shared" si="58"/>
        <v>13</v>
      </c>
      <c r="L523" s="121">
        <v>7</v>
      </c>
      <c r="M523" s="58" t="s">
        <v>1804</v>
      </c>
      <c r="N523" s="19">
        <v>127</v>
      </c>
      <c r="O523" s="22">
        <v>2</v>
      </c>
      <c r="P523" s="121">
        <v>3</v>
      </c>
      <c r="Q523" s="121"/>
      <c r="R523" s="121">
        <v>3</v>
      </c>
      <c r="S523" s="121"/>
      <c r="T523" s="342"/>
      <c r="U523" s="130"/>
      <c r="V523" s="130"/>
      <c r="W523" s="130"/>
      <c r="X523" s="129"/>
      <c r="Y523" s="129"/>
      <c r="Z523" s="132"/>
      <c r="AA523" s="129"/>
      <c r="AB523" s="133"/>
      <c r="AC523" s="134"/>
      <c r="AD523" s="135"/>
      <c r="AE523" s="136"/>
      <c r="AF523" s="220"/>
      <c r="AG523" s="220"/>
      <c r="AH523" s="220"/>
      <c r="AI523" s="220"/>
      <c r="AJ523" s="220"/>
      <c r="AK523" s="220"/>
      <c r="AL523" s="133"/>
      <c r="AM523" s="137"/>
      <c r="AN523" s="137"/>
      <c r="AO523" s="137"/>
      <c r="AP523" s="137"/>
      <c r="AQ523" s="137"/>
      <c r="AR523" s="137"/>
      <c r="AS523" s="137"/>
      <c r="AT523" s="137"/>
      <c r="AU523" s="137"/>
      <c r="AV523" s="137"/>
      <c r="AW523" s="137"/>
      <c r="AX523" s="137"/>
      <c r="AY523" s="137"/>
      <c r="AZ523" s="137"/>
      <c r="BA523" s="133"/>
      <c r="BB523" s="137"/>
      <c r="BC523" s="137"/>
      <c r="BD523" s="137"/>
      <c r="BE523" s="137"/>
      <c r="BF523" s="137"/>
      <c r="BG523" s="137"/>
      <c r="BH523" s="138"/>
      <c r="BI523" s="137"/>
      <c r="BJ523" s="137"/>
      <c r="BK523" s="137"/>
      <c r="BL523" s="137"/>
      <c r="BM523" s="139"/>
      <c r="BN523" s="137"/>
      <c r="BO523" s="137"/>
      <c r="BP523" s="137"/>
      <c r="BQ523" s="137"/>
      <c r="BR523" s="138"/>
      <c r="BS523" s="138"/>
      <c r="BT523" s="137"/>
      <c r="BU523" s="137"/>
      <c r="BV523" s="137"/>
      <c r="BW523" s="138"/>
      <c r="BX523" s="137"/>
      <c r="BY523" s="137"/>
      <c r="BZ523" s="138"/>
      <c r="CA523" s="138"/>
      <c r="CB523" s="137"/>
      <c r="CC523" s="137"/>
      <c r="CD523" s="186"/>
      <c r="CE523" s="186"/>
      <c r="CF523" s="186"/>
      <c r="CG523" s="186"/>
      <c r="CH523" s="137"/>
      <c r="CI523" s="137"/>
      <c r="CJ523" s="137"/>
      <c r="CK523" s="138"/>
      <c r="CL523" s="137"/>
      <c r="CM523" s="137"/>
      <c r="CN523" s="186"/>
      <c r="CO523" s="137"/>
      <c r="CP523" s="137"/>
      <c r="CQ523" s="137"/>
      <c r="CR523" s="137"/>
      <c r="CS523" s="137"/>
      <c r="CT523" s="137"/>
      <c r="CU523" s="137"/>
      <c r="CV523" s="137"/>
      <c r="CW523" s="137"/>
      <c r="CX523" s="186"/>
      <c r="CY523" s="138"/>
      <c r="CZ523" s="137"/>
      <c r="DA523" s="137"/>
      <c r="DB523" s="186"/>
      <c r="DC523" s="139"/>
      <c r="DD523" s="133"/>
      <c r="DE523" s="137"/>
      <c r="DF523" s="137"/>
      <c r="DG523" s="137"/>
      <c r="DH523" s="137"/>
      <c r="DI523" s="137"/>
      <c r="DJ523" s="186"/>
      <c r="DK523" s="137"/>
      <c r="DL523" s="137"/>
      <c r="DM523" s="137"/>
      <c r="DN523" s="137"/>
      <c r="DO523" s="137"/>
      <c r="DP523" s="137"/>
      <c r="DQ523" s="133"/>
      <c r="DR523" s="133"/>
      <c r="DS523" s="186"/>
      <c r="DT523" s="138"/>
      <c r="DU523" s="138"/>
      <c r="DV523" s="138"/>
      <c r="DW523" s="138"/>
      <c r="DX523" s="186"/>
      <c r="DY523" s="138"/>
      <c r="DZ523" s="138"/>
      <c r="EA523" s="137"/>
      <c r="EB523" s="137"/>
      <c r="EC523" s="137"/>
      <c r="ED523" s="137"/>
      <c r="EE523" s="137"/>
      <c r="EF523" s="186"/>
      <c r="EG523" s="137"/>
      <c r="EH523" s="137"/>
      <c r="EI523" s="137"/>
      <c r="EJ523" s="137"/>
      <c r="EK523" s="137"/>
      <c r="EL523" s="137"/>
      <c r="EM523" s="137"/>
      <c r="EN523" s="137"/>
      <c r="EO523" s="137"/>
      <c r="EP523" s="137"/>
      <c r="EQ523" s="137"/>
      <c r="ER523" s="137"/>
      <c r="ES523" s="137"/>
      <c r="ET523" s="137"/>
      <c r="EU523" s="137"/>
      <c r="EV523" s="137"/>
      <c r="EW523" s="137"/>
      <c r="EX523" s="137"/>
      <c r="EY523" s="137"/>
      <c r="EZ523" s="137"/>
      <c r="FA523" s="137"/>
      <c r="FB523" s="186"/>
      <c r="FC523" s="137"/>
      <c r="FD523" s="137"/>
      <c r="FE523" s="137"/>
      <c r="FF523" s="137"/>
      <c r="FG523" s="137"/>
      <c r="FH523" s="190"/>
      <c r="FI523" s="190"/>
      <c r="FJ523" s="5"/>
      <c r="GZ523" s="5"/>
      <c r="HO523" s="5"/>
      <c r="HP523" s="121"/>
      <c r="HQ523" s="27"/>
      <c r="HR523" s="27"/>
      <c r="HS523" s="23"/>
      <c r="HT523" s="121"/>
      <c r="HU523" s="121"/>
      <c r="HV523" s="28"/>
      <c r="HW523" s="28"/>
      <c r="HX523" s="28"/>
      <c r="HY523" s="28"/>
      <c r="HZ523" s="28"/>
      <c r="IA523" s="28"/>
      <c r="IB523" s="28"/>
      <c r="IC523" s="28"/>
      <c r="ID523" s="28"/>
      <c r="IE523" s="25"/>
      <c r="IF523" s="28"/>
      <c r="IG523" s="29"/>
      <c r="IH523" s="25"/>
      <c r="II523" s="28"/>
      <c r="IJ523" s="25"/>
      <c r="IK523" s="25"/>
      <c r="IM523" s="25"/>
      <c r="IN523" s="28"/>
      <c r="IO523" s="25"/>
      <c r="IP523" s="294"/>
      <c r="IQ523" s="24"/>
      <c r="IR523" s="24"/>
      <c r="IS523" s="287"/>
      <c r="IT523" s="153"/>
      <c r="IU523" s="287"/>
      <c r="IV523" s="288"/>
      <c r="IW523" s="287"/>
      <c r="IX523" s="287"/>
      <c r="IY523" s="153"/>
      <c r="IZ523" s="153"/>
      <c r="JA523" s="287"/>
      <c r="JB523" s="287"/>
      <c r="JC523" s="287"/>
      <c r="JD523" s="153"/>
      <c r="JE523" s="287"/>
      <c r="JF523" s="192"/>
      <c r="JG523" s="153"/>
      <c r="JH523" s="153"/>
      <c r="JI523" s="290"/>
      <c r="JJ523" s="153"/>
      <c r="JK523" s="153"/>
      <c r="JL523" s="153"/>
      <c r="JM523" s="153"/>
      <c r="JN523" s="153"/>
      <c r="JO523" s="153"/>
      <c r="JP523" s="153"/>
      <c r="JQ523" s="153"/>
      <c r="JR523" s="287"/>
      <c r="JS523" s="287"/>
      <c r="JT523" s="287"/>
      <c r="JU523" s="287"/>
      <c r="JV523" s="287"/>
      <c r="JW523" s="287"/>
      <c r="JX523" s="153"/>
      <c r="JY523" s="287"/>
      <c r="JZ523" s="287"/>
      <c r="KA523" s="287"/>
      <c r="KB523" s="287"/>
      <c r="KC523" s="287"/>
      <c r="KD523" s="287"/>
      <c r="KE523" s="153"/>
    </row>
    <row r="524" spans="1:291" s="4" customFormat="1" x14ac:dyDescent="0.25">
      <c r="A524" s="311"/>
      <c r="B524" s="15" t="s">
        <v>1549</v>
      </c>
      <c r="C524" s="17" t="s">
        <v>677</v>
      </c>
      <c r="D524" s="18">
        <v>7160085878</v>
      </c>
      <c r="E524" s="88">
        <v>45133</v>
      </c>
      <c r="F524" s="288">
        <v>45533</v>
      </c>
      <c r="G524" s="94">
        <f>DATEDIF(E524, F524, "m")</f>
        <v>13</v>
      </c>
      <c r="H524" s="16"/>
      <c r="I524" s="377" t="s">
        <v>1023</v>
      </c>
      <c r="J524" s="77">
        <v>45533</v>
      </c>
      <c r="K524" s="100">
        <f t="shared" si="58"/>
        <v>13</v>
      </c>
      <c r="L524" s="121">
        <v>8</v>
      </c>
      <c r="M524" s="58" t="s">
        <v>1805</v>
      </c>
      <c r="N524" s="19"/>
      <c r="O524" s="22"/>
      <c r="P524" s="16"/>
      <c r="Q524" s="121"/>
      <c r="R524" s="121"/>
      <c r="S524" s="121" t="s">
        <v>1806</v>
      </c>
      <c r="T524" s="145"/>
      <c r="U524" s="130"/>
      <c r="V524" s="130"/>
      <c r="W524" s="130"/>
      <c r="X524" s="129"/>
      <c r="Y524" s="129"/>
      <c r="Z524" s="132"/>
      <c r="AA524" s="129"/>
      <c r="AB524" s="133"/>
      <c r="AC524" s="134"/>
      <c r="AD524" s="135"/>
      <c r="AE524" s="136"/>
      <c r="AF524" s="220"/>
      <c r="AG524" s="220"/>
      <c r="AH524" s="220"/>
      <c r="AI524" s="220"/>
      <c r="AJ524" s="220"/>
      <c r="AK524" s="220"/>
      <c r="AL524" s="133"/>
      <c r="AM524" s="137"/>
      <c r="AN524" s="137"/>
      <c r="AO524" s="137"/>
      <c r="AP524" s="137"/>
      <c r="AQ524" s="137"/>
      <c r="AR524" s="137"/>
      <c r="AS524" s="137"/>
      <c r="AT524" s="137"/>
      <c r="AU524" s="137"/>
      <c r="AV524" s="137"/>
      <c r="AW524" s="137"/>
      <c r="AX524" s="137"/>
      <c r="AY524" s="137"/>
      <c r="AZ524" s="137"/>
      <c r="BA524" s="133"/>
      <c r="BB524" s="137"/>
      <c r="BC524" s="137"/>
      <c r="BD524" s="137"/>
      <c r="BE524" s="137"/>
      <c r="BF524" s="137"/>
      <c r="BG524" s="137"/>
      <c r="BH524" s="138"/>
      <c r="BI524" s="137"/>
      <c r="BJ524" s="137"/>
      <c r="BK524" s="137"/>
      <c r="BL524" s="137"/>
      <c r="BM524" s="139"/>
      <c r="BN524" s="137"/>
      <c r="BO524" s="137"/>
      <c r="BP524" s="137"/>
      <c r="BQ524" s="137"/>
      <c r="BR524" s="138"/>
      <c r="BS524" s="138"/>
      <c r="BT524" s="137"/>
      <c r="BU524" s="137"/>
      <c r="BV524" s="137"/>
      <c r="BW524" s="138"/>
      <c r="BX524" s="137"/>
      <c r="BY524" s="137"/>
      <c r="BZ524" s="138"/>
      <c r="CA524" s="138"/>
      <c r="CB524" s="137"/>
      <c r="CC524" s="137"/>
      <c r="CD524" s="186"/>
      <c r="CE524" s="186"/>
      <c r="CF524" s="186"/>
      <c r="CG524" s="186"/>
      <c r="CH524" s="137"/>
      <c r="CI524" s="137"/>
      <c r="CJ524" s="137"/>
      <c r="CK524" s="138"/>
      <c r="CL524" s="137"/>
      <c r="CM524" s="137"/>
      <c r="CN524" s="186"/>
      <c r="CO524" s="137"/>
      <c r="CP524" s="137"/>
      <c r="CQ524" s="137"/>
      <c r="CR524" s="137"/>
      <c r="CS524" s="137"/>
      <c r="CT524" s="137"/>
      <c r="CU524" s="137"/>
      <c r="CV524" s="137"/>
      <c r="CW524" s="137"/>
      <c r="CX524" s="186"/>
      <c r="CY524" s="138"/>
      <c r="CZ524" s="137"/>
      <c r="DA524" s="137"/>
      <c r="DB524" s="186"/>
      <c r="DC524" s="139"/>
      <c r="DD524" s="133"/>
      <c r="DE524" s="137"/>
      <c r="DF524" s="137"/>
      <c r="DG524" s="137"/>
      <c r="DH524" s="137"/>
      <c r="DI524" s="137"/>
      <c r="DJ524" s="186"/>
      <c r="DK524" s="137"/>
      <c r="DL524" s="137"/>
      <c r="DM524" s="137"/>
      <c r="DN524" s="137"/>
      <c r="DO524" s="137"/>
      <c r="DP524" s="137"/>
      <c r="DQ524" s="133"/>
      <c r="DR524" s="133"/>
      <c r="DS524" s="186"/>
      <c r="DT524" s="138"/>
      <c r="DU524" s="138"/>
      <c r="DV524" s="138"/>
      <c r="DW524" s="138"/>
      <c r="DX524" s="186"/>
      <c r="DY524" s="138"/>
      <c r="DZ524" s="138"/>
      <c r="EA524" s="137"/>
      <c r="EB524" s="137"/>
      <c r="EC524" s="137"/>
      <c r="ED524" s="137"/>
      <c r="EE524" s="137"/>
      <c r="EF524" s="186"/>
      <c r="EG524" s="137"/>
      <c r="EH524" s="137"/>
      <c r="EI524" s="137"/>
      <c r="EJ524" s="137"/>
      <c r="EK524" s="137"/>
      <c r="EL524" s="137"/>
      <c r="EM524" s="137"/>
      <c r="EN524" s="137"/>
      <c r="EO524" s="137"/>
      <c r="EP524" s="137"/>
      <c r="EQ524" s="137"/>
      <c r="ER524" s="137"/>
      <c r="ES524" s="137"/>
      <c r="ET524" s="137"/>
      <c r="EU524" s="137"/>
      <c r="EV524" s="137"/>
      <c r="EW524" s="137"/>
      <c r="EX524" s="137"/>
      <c r="EY524" s="137"/>
      <c r="EZ524" s="137"/>
      <c r="FA524" s="137"/>
      <c r="FB524" s="186"/>
      <c r="FC524" s="137"/>
      <c r="FD524" s="137"/>
      <c r="FE524" s="137"/>
      <c r="FF524" s="137"/>
      <c r="FG524" s="137"/>
      <c r="FH524" s="190"/>
      <c r="FI524" s="190"/>
      <c r="FJ524" s="5"/>
      <c r="GZ524" s="5"/>
      <c r="HO524" s="5" t="s">
        <v>679</v>
      </c>
      <c r="HP524" s="28">
        <v>52</v>
      </c>
      <c r="HQ524" s="288">
        <v>45133</v>
      </c>
      <c r="HR524" s="288"/>
      <c r="HS524" s="288">
        <v>45533</v>
      </c>
      <c r="HT524" s="287">
        <v>12</v>
      </c>
      <c r="HU524" s="287">
        <v>1</v>
      </c>
      <c r="HV524" s="287">
        <v>0</v>
      </c>
      <c r="HW524" s="287">
        <v>0</v>
      </c>
      <c r="HX524" s="287">
        <v>0</v>
      </c>
      <c r="HY524" s="287">
        <v>1</v>
      </c>
      <c r="HZ524" s="287">
        <v>0</v>
      </c>
      <c r="IA524" s="287">
        <v>0</v>
      </c>
      <c r="IB524" s="287">
        <v>0</v>
      </c>
      <c r="IC524" s="287">
        <v>0</v>
      </c>
      <c r="ID524" s="287">
        <v>0</v>
      </c>
      <c r="IE524" s="153" t="s">
        <v>62</v>
      </c>
      <c r="IF524" s="287">
        <v>0</v>
      </c>
      <c r="IG524" s="192"/>
      <c r="IH524" s="192"/>
      <c r="II524" s="153"/>
      <c r="IJ524" s="287">
        <v>0</v>
      </c>
      <c r="IK524" s="153" t="s">
        <v>63</v>
      </c>
      <c r="IL524" s="153"/>
      <c r="IM524" s="153"/>
      <c r="IN524" s="287">
        <v>0</v>
      </c>
      <c r="IO524" s="28">
        <v>0</v>
      </c>
      <c r="IP524" s="294"/>
      <c r="IQ524" s="24"/>
      <c r="IR524" s="24"/>
      <c r="IS524" s="287"/>
      <c r="IT524" s="153"/>
      <c r="IU524" s="287"/>
      <c r="IV524" s="288"/>
      <c r="IW524" s="287"/>
      <c r="IX524" s="287"/>
      <c r="IY524" s="153"/>
      <c r="IZ524" s="153"/>
      <c r="JA524" s="287"/>
      <c r="JB524" s="287"/>
      <c r="JC524" s="287"/>
      <c r="JD524" s="153"/>
      <c r="JE524" s="287"/>
      <c r="JF524" s="192"/>
      <c r="JG524" s="153"/>
      <c r="JH524" s="153"/>
      <c r="JI524" s="290"/>
      <c r="JJ524" s="153"/>
      <c r="JK524" s="153"/>
      <c r="JL524" s="153"/>
      <c r="JM524" s="153"/>
      <c r="JN524" s="153"/>
      <c r="JO524" s="153"/>
      <c r="JP524" s="153"/>
      <c r="JQ524" s="153"/>
      <c r="JR524" s="287"/>
      <c r="JS524" s="287"/>
      <c r="JT524" s="287"/>
      <c r="JU524" s="287"/>
      <c r="JV524" s="287"/>
      <c r="JW524" s="287"/>
      <c r="JX524" s="153"/>
      <c r="JY524" s="287"/>
      <c r="JZ524" s="287"/>
      <c r="KA524" s="287"/>
      <c r="KB524" s="287"/>
      <c r="KC524" s="287"/>
      <c r="KD524" s="287"/>
      <c r="KE524" s="153"/>
    </row>
    <row r="525" spans="1:291" s="4" customFormat="1" x14ac:dyDescent="0.25">
      <c r="A525" s="311"/>
      <c r="B525" s="15"/>
      <c r="C525" s="17"/>
      <c r="D525" s="18"/>
      <c r="E525" s="91"/>
      <c r="F525" s="23"/>
      <c r="G525" s="94"/>
      <c r="H525" s="16"/>
      <c r="I525" s="377"/>
      <c r="J525" s="20"/>
      <c r="K525" s="100"/>
      <c r="L525" s="85"/>
      <c r="N525" s="19"/>
      <c r="O525" s="22"/>
      <c r="P525" s="16"/>
      <c r="Q525" s="11"/>
      <c r="R525" s="11"/>
      <c r="S525" s="11"/>
      <c r="T525" s="145"/>
      <c r="U525" s="130"/>
      <c r="V525" s="130"/>
      <c r="W525" s="130"/>
      <c r="X525" s="129"/>
      <c r="Y525" s="129"/>
      <c r="Z525" s="132"/>
      <c r="AA525" s="129"/>
      <c r="AB525" s="133"/>
      <c r="AC525" s="134"/>
      <c r="AD525" s="135"/>
      <c r="AE525" s="136"/>
      <c r="AF525" s="220"/>
      <c r="AG525" s="220"/>
      <c r="AH525" s="220"/>
      <c r="AI525" s="220"/>
      <c r="AJ525" s="220"/>
      <c r="AK525" s="220"/>
      <c r="AL525" s="133"/>
      <c r="AM525" s="137"/>
      <c r="AN525" s="137"/>
      <c r="AO525" s="137"/>
      <c r="AP525" s="137"/>
      <c r="AQ525" s="137"/>
      <c r="AR525" s="137"/>
      <c r="AS525" s="137"/>
      <c r="AT525" s="137"/>
      <c r="AU525" s="137"/>
      <c r="AV525" s="137"/>
      <c r="AW525" s="137"/>
      <c r="AX525" s="137"/>
      <c r="AY525" s="137"/>
      <c r="AZ525" s="137"/>
      <c r="BA525" s="133"/>
      <c r="BB525" s="137"/>
      <c r="BC525" s="137"/>
      <c r="BD525" s="137"/>
      <c r="BE525" s="137"/>
      <c r="BF525" s="137"/>
      <c r="BG525" s="137"/>
      <c r="BH525" s="138"/>
      <c r="BI525" s="137"/>
      <c r="BJ525" s="137"/>
      <c r="BK525" s="137"/>
      <c r="BL525" s="137"/>
      <c r="BM525" s="139"/>
      <c r="BN525" s="137"/>
      <c r="BO525" s="137"/>
      <c r="BP525" s="137"/>
      <c r="BQ525" s="137"/>
      <c r="BR525" s="138"/>
      <c r="BS525" s="138"/>
      <c r="BT525" s="137"/>
      <c r="BU525" s="137"/>
      <c r="BV525" s="137"/>
      <c r="BW525" s="138"/>
      <c r="BX525" s="137"/>
      <c r="BY525" s="137"/>
      <c r="BZ525" s="138"/>
      <c r="CA525" s="138"/>
      <c r="CB525" s="137"/>
      <c r="CC525" s="137"/>
      <c r="CD525" s="186"/>
      <c r="CE525" s="186"/>
      <c r="CF525" s="186"/>
      <c r="CG525" s="186"/>
      <c r="CH525" s="137"/>
      <c r="CI525" s="137"/>
      <c r="CJ525" s="137"/>
      <c r="CK525" s="138"/>
      <c r="CL525" s="137"/>
      <c r="CM525" s="137"/>
      <c r="CN525" s="186"/>
      <c r="CO525" s="137"/>
      <c r="CP525" s="137"/>
      <c r="CQ525" s="137"/>
      <c r="CR525" s="137"/>
      <c r="CS525" s="137"/>
      <c r="CT525" s="137"/>
      <c r="CU525" s="137"/>
      <c r="CV525" s="137"/>
      <c r="CW525" s="137"/>
      <c r="CX525" s="186"/>
      <c r="CY525" s="138"/>
      <c r="CZ525" s="137"/>
      <c r="DA525" s="137"/>
      <c r="DB525" s="186"/>
      <c r="DC525" s="139"/>
      <c r="DD525" s="133"/>
      <c r="DE525" s="137"/>
      <c r="DF525" s="137"/>
      <c r="DG525" s="137"/>
      <c r="DH525" s="137"/>
      <c r="DI525" s="137"/>
      <c r="DJ525" s="186"/>
      <c r="DK525" s="137"/>
      <c r="DL525" s="137"/>
      <c r="DM525" s="137"/>
      <c r="DN525" s="137"/>
      <c r="DO525" s="137"/>
      <c r="DP525" s="137"/>
      <c r="DQ525" s="133"/>
      <c r="DR525" s="133"/>
      <c r="DS525" s="186"/>
      <c r="DT525" s="138"/>
      <c r="DU525" s="138"/>
      <c r="DV525" s="138"/>
      <c r="DW525" s="138"/>
      <c r="DX525" s="186"/>
      <c r="DY525" s="138"/>
      <c r="DZ525" s="138"/>
      <c r="EA525" s="137"/>
      <c r="EB525" s="137"/>
      <c r="EC525" s="137"/>
      <c r="ED525" s="137"/>
      <c r="EE525" s="137"/>
      <c r="EF525" s="186"/>
      <c r="EG525" s="137"/>
      <c r="EH525" s="137"/>
      <c r="EI525" s="137"/>
      <c r="EJ525" s="137"/>
      <c r="EK525" s="137"/>
      <c r="EL525" s="137"/>
      <c r="EM525" s="137"/>
      <c r="EN525" s="137"/>
      <c r="EO525" s="137"/>
      <c r="EP525" s="137"/>
      <c r="EQ525" s="137"/>
      <c r="ER525" s="137"/>
      <c r="ES525" s="137"/>
      <c r="ET525" s="137"/>
      <c r="EU525" s="137"/>
      <c r="EV525" s="137"/>
      <c r="EW525" s="137"/>
      <c r="EX525" s="137"/>
      <c r="EY525" s="137"/>
      <c r="EZ525" s="137"/>
      <c r="FA525" s="137"/>
      <c r="FB525" s="186"/>
      <c r="FC525" s="137"/>
      <c r="FD525" s="137"/>
      <c r="FE525" s="137"/>
      <c r="FF525" s="137"/>
      <c r="FG525" s="137"/>
      <c r="FH525" s="190"/>
      <c r="FI525" s="190"/>
      <c r="FJ525" s="5"/>
      <c r="GZ525" s="372"/>
      <c r="HA525"/>
      <c r="HB525"/>
      <c r="HC525"/>
      <c r="HD525"/>
      <c r="HE525"/>
      <c r="HF525"/>
      <c r="HG525"/>
      <c r="HH525"/>
      <c r="HI525"/>
      <c r="HJ525"/>
      <c r="HK525"/>
      <c r="HL525"/>
      <c r="HM525"/>
      <c r="HN525"/>
      <c r="HO525" s="5"/>
      <c r="HP525" s="121"/>
      <c r="HQ525" s="27"/>
      <c r="HR525" s="27"/>
      <c r="HS525" s="23"/>
      <c r="HT525" s="121"/>
      <c r="HU525" s="121"/>
      <c r="HV525" s="28"/>
      <c r="HW525" s="28"/>
      <c r="HX525" s="28"/>
      <c r="HY525" s="28"/>
      <c r="HZ525" s="28"/>
      <c r="IA525" s="28"/>
      <c r="IB525" s="28"/>
      <c r="IC525" s="28"/>
      <c r="ID525" s="28"/>
      <c r="IE525" s="25"/>
      <c r="IF525" s="28"/>
      <c r="IG525" s="29"/>
      <c r="IH525" s="25"/>
      <c r="II525" s="28"/>
      <c r="IJ525" s="25"/>
      <c r="IK525" s="25"/>
      <c r="IL525" s="25"/>
      <c r="IM525" s="25"/>
      <c r="IN525" s="28"/>
      <c r="IO525" s="25"/>
      <c r="IP525" s="294"/>
      <c r="IQ525" s="24"/>
      <c r="IR525" s="24"/>
      <c r="IS525" s="287"/>
      <c r="IT525" s="153"/>
      <c r="IU525" s="287"/>
      <c r="IV525" s="288"/>
      <c r="IW525" s="287"/>
      <c r="IX525" s="287"/>
      <c r="IY525" s="153"/>
      <c r="IZ525" s="153"/>
      <c r="JA525" s="287"/>
      <c r="JB525" s="287"/>
      <c r="JC525" s="287"/>
      <c r="JD525" s="153"/>
      <c r="JE525" s="287"/>
      <c r="JF525" s="192"/>
      <c r="JG525" s="153"/>
      <c r="JH525" s="153"/>
      <c r="JI525" s="290"/>
      <c r="JJ525" s="153"/>
      <c r="JK525" s="153"/>
      <c r="JL525" s="153"/>
      <c r="JM525" s="153"/>
      <c r="JN525" s="153"/>
      <c r="JO525" s="153"/>
      <c r="JP525" s="153"/>
      <c r="JQ525" s="153"/>
      <c r="JR525" s="287"/>
      <c r="JS525" s="287"/>
      <c r="JT525" s="287"/>
      <c r="JU525" s="287"/>
      <c r="JV525" s="287"/>
      <c r="JW525" s="287"/>
      <c r="JX525" s="153"/>
      <c r="JY525" s="287"/>
      <c r="JZ525" s="287"/>
      <c r="KA525" s="287"/>
      <c r="KB525" s="287"/>
      <c r="KC525" s="287"/>
      <c r="KD525" s="287"/>
      <c r="KE525" s="153"/>
    </row>
    <row r="526" spans="1:291" s="30" customFormat="1" x14ac:dyDescent="0.25">
      <c r="A526" s="311"/>
      <c r="B526" s="15" t="s">
        <v>1550</v>
      </c>
      <c r="C526" s="51" t="s">
        <v>683</v>
      </c>
      <c r="D526" s="52">
        <v>5908150589</v>
      </c>
      <c r="E526" s="88">
        <v>44789</v>
      </c>
      <c r="F526" s="27">
        <v>44889</v>
      </c>
      <c r="G526" s="94">
        <f>DATEDIF(E526, F526, "m")</f>
        <v>3</v>
      </c>
      <c r="H526" s="16">
        <v>1</v>
      </c>
      <c r="I526" s="377"/>
      <c r="J526" s="53"/>
      <c r="K526" s="100"/>
      <c r="L526" s="16"/>
      <c r="N526" s="15"/>
      <c r="O526" s="38"/>
      <c r="P526" s="16"/>
      <c r="Q526" s="16"/>
      <c r="R526" s="16"/>
      <c r="S526" s="16"/>
      <c r="T526" s="145"/>
      <c r="U526" s="130"/>
      <c r="V526" s="130"/>
      <c r="W526" s="130"/>
      <c r="X526" s="129"/>
      <c r="Y526" s="129"/>
      <c r="Z526" s="132"/>
      <c r="AA526" s="129"/>
      <c r="AB526" s="133"/>
      <c r="AC526" s="134"/>
      <c r="AD526" s="135"/>
      <c r="AE526" s="136"/>
      <c r="AF526" s="220"/>
      <c r="AG526" s="220"/>
      <c r="AH526" s="220"/>
      <c r="AI526" s="220"/>
      <c r="AJ526" s="220"/>
      <c r="AK526" s="220"/>
      <c r="AL526" s="133"/>
      <c r="AM526" s="137"/>
      <c r="AN526" s="137"/>
      <c r="AO526" s="137"/>
      <c r="AP526" s="137"/>
      <c r="AQ526" s="137"/>
      <c r="AR526" s="137"/>
      <c r="AS526" s="137"/>
      <c r="AT526" s="137"/>
      <c r="AU526" s="137"/>
      <c r="AV526" s="137"/>
      <c r="AW526" s="137"/>
      <c r="AX526" s="137"/>
      <c r="AY526" s="137"/>
      <c r="AZ526" s="137"/>
      <c r="BA526" s="133"/>
      <c r="BB526" s="137"/>
      <c r="BC526" s="137"/>
      <c r="BD526" s="137"/>
      <c r="BE526" s="137"/>
      <c r="BF526" s="137"/>
      <c r="BG526" s="137"/>
      <c r="BH526" s="138"/>
      <c r="BI526" s="137"/>
      <c r="BJ526" s="137"/>
      <c r="BK526" s="137"/>
      <c r="BL526" s="137"/>
      <c r="BM526" s="139"/>
      <c r="BN526" s="137"/>
      <c r="BO526" s="137"/>
      <c r="BP526" s="137"/>
      <c r="BQ526" s="137"/>
      <c r="BR526" s="138"/>
      <c r="BS526" s="138"/>
      <c r="BT526" s="137"/>
      <c r="BU526" s="137"/>
      <c r="BV526" s="137"/>
      <c r="BW526" s="138"/>
      <c r="BX526" s="137"/>
      <c r="BY526" s="137"/>
      <c r="BZ526" s="138"/>
      <c r="CA526" s="138"/>
      <c r="CB526" s="137"/>
      <c r="CC526" s="137"/>
      <c r="CD526" s="186"/>
      <c r="CE526" s="186"/>
      <c r="CF526" s="186"/>
      <c r="CG526" s="186"/>
      <c r="CH526" s="137"/>
      <c r="CI526" s="137"/>
      <c r="CJ526" s="137"/>
      <c r="CK526" s="138"/>
      <c r="CL526" s="137"/>
      <c r="CM526" s="137"/>
      <c r="CN526" s="186"/>
      <c r="CO526" s="137"/>
      <c r="CP526" s="137"/>
      <c r="CQ526" s="137"/>
      <c r="CR526" s="137"/>
      <c r="CS526" s="137"/>
      <c r="CT526" s="137"/>
      <c r="CU526" s="137"/>
      <c r="CV526" s="137"/>
      <c r="CW526" s="137"/>
      <c r="CX526" s="186"/>
      <c r="CY526" s="138"/>
      <c r="CZ526" s="137"/>
      <c r="DA526" s="137"/>
      <c r="DB526" s="186"/>
      <c r="DC526" s="139"/>
      <c r="DD526" s="133"/>
      <c r="DE526" s="137"/>
      <c r="DF526" s="137"/>
      <c r="DG526" s="137"/>
      <c r="DH526" s="137"/>
      <c r="DI526" s="137"/>
      <c r="DJ526" s="186"/>
      <c r="DK526" s="137"/>
      <c r="DL526" s="137"/>
      <c r="DM526" s="137"/>
      <c r="DN526" s="137"/>
      <c r="DO526" s="137"/>
      <c r="DP526" s="137"/>
      <c r="DQ526" s="133"/>
      <c r="DR526" s="133"/>
      <c r="DS526" s="186"/>
      <c r="DT526" s="138"/>
      <c r="DU526" s="138"/>
      <c r="DV526" s="138"/>
      <c r="DW526" s="138"/>
      <c r="DX526" s="186"/>
      <c r="DY526" s="138"/>
      <c r="DZ526" s="138"/>
      <c r="EA526" s="137"/>
      <c r="EB526" s="137"/>
      <c r="EC526" s="137"/>
      <c r="ED526" s="137"/>
      <c r="EE526" s="137"/>
      <c r="EF526" s="186"/>
      <c r="EG526" s="137"/>
      <c r="EH526" s="137"/>
      <c r="EI526" s="137"/>
      <c r="EJ526" s="137"/>
      <c r="EK526" s="137"/>
      <c r="EL526" s="137"/>
      <c r="EM526" s="137"/>
      <c r="EN526" s="137"/>
      <c r="EO526" s="137"/>
      <c r="EP526" s="137"/>
      <c r="EQ526" s="137"/>
      <c r="ER526" s="137"/>
      <c r="ES526" s="137"/>
      <c r="ET526" s="137"/>
      <c r="EU526" s="137"/>
      <c r="EV526" s="137"/>
      <c r="EW526" s="137"/>
      <c r="EX526" s="137"/>
      <c r="EY526" s="137"/>
      <c r="EZ526" s="137"/>
      <c r="FA526" s="137"/>
      <c r="FB526" s="186"/>
      <c r="FC526" s="137"/>
      <c r="FD526" s="137"/>
      <c r="FE526" s="137"/>
      <c r="FF526" s="137"/>
      <c r="FG526" s="137"/>
      <c r="FH526" s="190"/>
      <c r="FI526" s="190"/>
      <c r="FJ526" s="54"/>
      <c r="GZ526" s="372"/>
      <c r="HA526"/>
      <c r="HB526"/>
      <c r="HC526"/>
      <c r="HD526"/>
      <c r="HE526"/>
      <c r="HF526"/>
      <c r="HG526"/>
      <c r="HH526"/>
      <c r="HI526"/>
      <c r="HJ526"/>
      <c r="HK526"/>
      <c r="HL526"/>
      <c r="HM526"/>
      <c r="HN526"/>
      <c r="HO526" s="5" t="s">
        <v>684</v>
      </c>
      <c r="HP526" s="121">
        <v>50</v>
      </c>
      <c r="HQ526" s="27">
        <v>44789</v>
      </c>
      <c r="HR526" s="27"/>
      <c r="HS526" s="27">
        <v>44889</v>
      </c>
      <c r="HT526" s="121">
        <v>3</v>
      </c>
      <c r="HU526" s="121">
        <v>1</v>
      </c>
      <c r="HV526" s="28">
        <v>0</v>
      </c>
      <c r="HW526" s="28">
        <v>0</v>
      </c>
      <c r="HX526" s="28">
        <v>0</v>
      </c>
      <c r="HY526" s="28">
        <v>1</v>
      </c>
      <c r="HZ526" s="28">
        <v>0</v>
      </c>
      <c r="IA526" s="28">
        <v>0</v>
      </c>
      <c r="IB526" s="28"/>
      <c r="IC526" s="28">
        <v>0</v>
      </c>
      <c r="ID526" s="28">
        <v>0</v>
      </c>
      <c r="IE526" s="25"/>
      <c r="IF526" s="28">
        <v>0</v>
      </c>
      <c r="IG526" s="29"/>
      <c r="IH526" s="25"/>
      <c r="II526" s="28">
        <v>0</v>
      </c>
      <c r="IJ526" s="25" t="s">
        <v>70</v>
      </c>
      <c r="IK526" s="25"/>
      <c r="IL526" s="25"/>
      <c r="IM526" s="25">
        <v>0</v>
      </c>
      <c r="IN526" s="28">
        <v>0</v>
      </c>
      <c r="IO526" s="25"/>
      <c r="IP526" s="294" t="s">
        <v>1550</v>
      </c>
      <c r="IQ526" s="24" t="s">
        <v>684</v>
      </c>
      <c r="IR526" s="24" t="s">
        <v>1075</v>
      </c>
      <c r="IS526" s="170" t="s">
        <v>55</v>
      </c>
      <c r="IT526" s="170">
        <v>1</v>
      </c>
      <c r="IU526"/>
      <c r="IV526" s="274">
        <v>44789</v>
      </c>
      <c r="IW526" s="170">
        <v>1959</v>
      </c>
      <c r="IX526" s="170">
        <v>2022</v>
      </c>
      <c r="IY526"/>
      <c r="IZ526"/>
      <c r="JA526" s="170">
        <v>63</v>
      </c>
      <c r="JB526" s="170"/>
      <c r="JC526" s="170" t="s">
        <v>1407</v>
      </c>
      <c r="JD526"/>
      <c r="JE526" s="170">
        <v>1</v>
      </c>
      <c r="JF526" s="276" t="s">
        <v>323</v>
      </c>
      <c r="JG526"/>
      <c r="JH526" s="170"/>
      <c r="JI526" s="277">
        <v>1</v>
      </c>
      <c r="JJ526"/>
      <c r="JK526"/>
      <c r="JL526"/>
      <c r="JM526" s="279"/>
      <c r="JN526" t="s">
        <v>1411</v>
      </c>
      <c r="JO526" t="s">
        <v>1411</v>
      </c>
      <c r="JP526" t="s">
        <v>1419</v>
      </c>
      <c r="JQ526" t="s">
        <v>1420</v>
      </c>
      <c r="JR526" s="170">
        <v>0</v>
      </c>
      <c r="JS526" s="170">
        <v>3</v>
      </c>
      <c r="JT526" s="170">
        <v>0</v>
      </c>
      <c r="JU526" s="170">
        <v>1</v>
      </c>
      <c r="JV526" s="170">
        <v>0</v>
      </c>
      <c r="JW526" s="170">
        <v>0</v>
      </c>
      <c r="JX526"/>
      <c r="JY526" s="170">
        <v>0</v>
      </c>
      <c r="JZ526" s="170">
        <v>0</v>
      </c>
      <c r="KA526" s="170">
        <v>2</v>
      </c>
      <c r="KB526" s="170">
        <v>0</v>
      </c>
      <c r="KC526" s="170">
        <v>0</v>
      </c>
      <c r="KD526" s="170"/>
      <c r="KE526"/>
    </row>
    <row r="527" spans="1:291" s="30" customFormat="1" x14ac:dyDescent="0.25">
      <c r="A527" s="311"/>
      <c r="B527" s="15" t="s">
        <v>1550</v>
      </c>
      <c r="C527" s="51" t="s">
        <v>683</v>
      </c>
      <c r="D527" s="52">
        <v>5908150589</v>
      </c>
      <c r="E527" s="88">
        <v>44789</v>
      </c>
      <c r="F527" s="27">
        <v>44994</v>
      </c>
      <c r="G527" s="94">
        <f>DATEDIF(E527, F527, "m")</f>
        <v>6</v>
      </c>
      <c r="H527" s="16">
        <v>1</v>
      </c>
      <c r="I527" s="377"/>
      <c r="J527" s="53"/>
      <c r="K527" s="100"/>
      <c r="L527" s="16"/>
      <c r="N527" s="15"/>
      <c r="O527" s="38"/>
      <c r="P527" s="16"/>
      <c r="Q527" s="16"/>
      <c r="R527" s="16"/>
      <c r="S527" s="16"/>
      <c r="T527" s="145"/>
      <c r="U527" s="130"/>
      <c r="V527" s="130"/>
      <c r="W527" s="130"/>
      <c r="X527" s="129"/>
      <c r="Y527" s="129"/>
      <c r="Z527" s="132"/>
      <c r="AA527" s="129"/>
      <c r="AB527" s="133"/>
      <c r="AC527" s="134"/>
      <c r="AD527" s="135"/>
      <c r="AE527" s="136"/>
      <c r="AF527" s="220"/>
      <c r="AG527" s="220"/>
      <c r="AH527" s="220"/>
      <c r="AI527" s="220"/>
      <c r="AJ527" s="220"/>
      <c r="AK527" s="220"/>
      <c r="AL527" s="133"/>
      <c r="AM527" s="137"/>
      <c r="AN527" s="137"/>
      <c r="AO527" s="137"/>
      <c r="AP527" s="137"/>
      <c r="AQ527" s="137"/>
      <c r="AR527" s="137"/>
      <c r="AS527" s="137"/>
      <c r="AT527" s="137"/>
      <c r="AU527" s="137"/>
      <c r="AV527" s="137"/>
      <c r="AW527" s="137"/>
      <c r="AX527" s="137"/>
      <c r="AY527" s="137"/>
      <c r="AZ527" s="137"/>
      <c r="BA527" s="133"/>
      <c r="BB527" s="137"/>
      <c r="BC527" s="137"/>
      <c r="BD527" s="137"/>
      <c r="BE527" s="137"/>
      <c r="BF527" s="137"/>
      <c r="BG527" s="137"/>
      <c r="BH527" s="138"/>
      <c r="BI527" s="137"/>
      <c r="BJ527" s="137"/>
      <c r="BK527" s="137"/>
      <c r="BL527" s="137"/>
      <c r="BM527" s="139"/>
      <c r="BN527" s="137"/>
      <c r="BO527" s="137"/>
      <c r="BP527" s="137"/>
      <c r="BQ527" s="137"/>
      <c r="BR527" s="138"/>
      <c r="BS527" s="138"/>
      <c r="BT527" s="137"/>
      <c r="BU527" s="137"/>
      <c r="BV527" s="137"/>
      <c r="BW527" s="138"/>
      <c r="BX527" s="137"/>
      <c r="BY527" s="137"/>
      <c r="BZ527" s="138"/>
      <c r="CA527" s="138"/>
      <c r="CB527" s="137"/>
      <c r="CC527" s="137"/>
      <c r="CD527" s="186"/>
      <c r="CE527" s="186"/>
      <c r="CF527" s="186"/>
      <c r="CG527" s="186"/>
      <c r="CH527" s="137"/>
      <c r="CI527" s="137"/>
      <c r="CJ527" s="137"/>
      <c r="CK527" s="138"/>
      <c r="CL527" s="137"/>
      <c r="CM527" s="137"/>
      <c r="CN527" s="186"/>
      <c r="CO527" s="137"/>
      <c r="CP527" s="137"/>
      <c r="CQ527" s="137"/>
      <c r="CR527" s="137"/>
      <c r="CS527" s="137"/>
      <c r="CT527" s="137"/>
      <c r="CU527" s="137"/>
      <c r="CV527" s="137"/>
      <c r="CW527" s="137"/>
      <c r="CX527" s="186"/>
      <c r="CY527" s="138"/>
      <c r="CZ527" s="137"/>
      <c r="DA527" s="137"/>
      <c r="DB527" s="186"/>
      <c r="DC527" s="139"/>
      <c r="DD527" s="133"/>
      <c r="DE527" s="137"/>
      <c r="DF527" s="137"/>
      <c r="DG527" s="137"/>
      <c r="DH527" s="137"/>
      <c r="DI527" s="137"/>
      <c r="DJ527" s="186"/>
      <c r="DK527" s="137"/>
      <c r="DL527" s="137"/>
      <c r="DM527" s="137"/>
      <c r="DN527" s="137"/>
      <c r="DO527" s="137"/>
      <c r="DP527" s="137"/>
      <c r="DQ527" s="133"/>
      <c r="DR527" s="133"/>
      <c r="DS527" s="186"/>
      <c r="DT527" s="138"/>
      <c r="DU527" s="138"/>
      <c r="DV527" s="138"/>
      <c r="DW527" s="138"/>
      <c r="DX527" s="186"/>
      <c r="DY527" s="138"/>
      <c r="DZ527" s="138"/>
      <c r="EA527" s="137"/>
      <c r="EB527" s="137"/>
      <c r="EC527" s="137"/>
      <c r="ED527" s="137"/>
      <c r="EE527" s="137"/>
      <c r="EF527" s="186"/>
      <c r="EG527" s="137"/>
      <c r="EH527" s="137"/>
      <c r="EI527" s="137"/>
      <c r="EJ527" s="137"/>
      <c r="EK527" s="137"/>
      <c r="EL527" s="137"/>
      <c r="EM527" s="137"/>
      <c r="EN527" s="137"/>
      <c r="EO527" s="137"/>
      <c r="EP527" s="137"/>
      <c r="EQ527" s="137"/>
      <c r="ER527" s="137"/>
      <c r="ES527" s="137"/>
      <c r="ET527" s="137"/>
      <c r="EU527" s="137"/>
      <c r="EV527" s="137"/>
      <c r="EW527" s="137"/>
      <c r="EX527" s="137"/>
      <c r="EY527" s="137"/>
      <c r="EZ527" s="137"/>
      <c r="FA527" s="137"/>
      <c r="FB527" s="186"/>
      <c r="FC527" s="137"/>
      <c r="FD527" s="137"/>
      <c r="FE527" s="137"/>
      <c r="FF527" s="137"/>
      <c r="FG527" s="137"/>
      <c r="FH527" s="190"/>
      <c r="FI527" s="190"/>
      <c r="FJ527" s="54"/>
      <c r="GZ527" s="372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 s="5" t="s">
        <v>684</v>
      </c>
      <c r="HP527" s="121">
        <v>63</v>
      </c>
      <c r="HQ527" s="27">
        <v>44789</v>
      </c>
      <c r="HR527" s="27"/>
      <c r="HS527" s="27">
        <v>44994</v>
      </c>
      <c r="HT527" s="121">
        <v>6</v>
      </c>
      <c r="HU527" s="121">
        <v>1</v>
      </c>
      <c r="HV527" s="28">
        <v>0</v>
      </c>
      <c r="HW527" s="28">
        <v>0</v>
      </c>
      <c r="HX527" s="28">
        <v>0</v>
      </c>
      <c r="HY527" s="28">
        <v>1</v>
      </c>
      <c r="HZ527" s="28">
        <v>0</v>
      </c>
      <c r="IA527" s="28">
        <v>0</v>
      </c>
      <c r="IB527" s="28"/>
      <c r="IC527" s="28">
        <v>0</v>
      </c>
      <c r="ID527" s="28">
        <v>0</v>
      </c>
      <c r="IE527" s="25"/>
      <c r="IF527" s="28">
        <v>1</v>
      </c>
      <c r="IG527" s="29"/>
      <c r="IH527" s="25" t="s">
        <v>685</v>
      </c>
      <c r="II527" s="28">
        <v>0</v>
      </c>
      <c r="IJ527" s="25" t="s">
        <v>63</v>
      </c>
      <c r="IK527" s="25"/>
      <c r="IL527" s="25"/>
      <c r="IM527" s="25">
        <v>0</v>
      </c>
      <c r="IN527" s="28">
        <v>0</v>
      </c>
      <c r="IO527" s="25"/>
      <c r="IP527" s="294"/>
      <c r="IQ527" s="24"/>
      <c r="IR527" s="24"/>
      <c r="IS527" s="170"/>
      <c r="IT527" s="170"/>
      <c r="IU527"/>
      <c r="IV527" s="274"/>
      <c r="IW527" s="170"/>
      <c r="IX527" s="170"/>
      <c r="IY527"/>
      <c r="IZ527"/>
      <c r="JA527" s="170"/>
      <c r="JB527" s="170"/>
      <c r="JC527" s="170"/>
      <c r="JD527"/>
      <c r="JE527" s="170"/>
      <c r="JF527" s="276"/>
      <c r="JG527"/>
      <c r="JH527" s="170"/>
      <c r="JI527" s="277"/>
      <c r="JJ527"/>
      <c r="JK527"/>
      <c r="JL527"/>
      <c r="JM527" s="279"/>
      <c r="JN527"/>
      <c r="JO527"/>
      <c r="JP527"/>
      <c r="JQ527"/>
      <c r="JR527" s="170"/>
      <c r="JS527" s="170"/>
      <c r="JT527" s="170"/>
      <c r="JU527" s="170"/>
      <c r="JV527" s="170"/>
      <c r="JW527" s="170"/>
      <c r="JX527"/>
      <c r="JY527" s="170"/>
      <c r="JZ527" s="170"/>
      <c r="KA527" s="170"/>
      <c r="KB527" s="170"/>
      <c r="KC527" s="170"/>
      <c r="KD527" s="170"/>
      <c r="KE527"/>
    </row>
    <row r="528" spans="1:291" s="30" customFormat="1" x14ac:dyDescent="0.25">
      <c r="A528" s="311"/>
      <c r="B528" s="15" t="s">
        <v>1550</v>
      </c>
      <c r="C528" s="51" t="s">
        <v>683</v>
      </c>
      <c r="D528" s="52">
        <v>5908150589</v>
      </c>
      <c r="E528" s="88">
        <v>44789</v>
      </c>
      <c r="F528" s="27">
        <v>45183</v>
      </c>
      <c r="G528" s="94">
        <f>DATEDIF(E528, F528, "m")</f>
        <v>12</v>
      </c>
      <c r="H528" s="16">
        <v>1</v>
      </c>
      <c r="I528" s="377"/>
      <c r="J528" s="53"/>
      <c r="K528" s="100"/>
      <c r="L528" s="16"/>
      <c r="N528" s="15"/>
      <c r="O528" s="38"/>
      <c r="P528" s="16"/>
      <c r="Q528" s="16"/>
      <c r="R528" s="16"/>
      <c r="S528" s="16"/>
      <c r="T528" s="145"/>
      <c r="U528" s="130"/>
      <c r="V528" s="130"/>
      <c r="W528" s="130"/>
      <c r="X528" s="129"/>
      <c r="Y528" s="129"/>
      <c r="Z528" s="132"/>
      <c r="AA528" s="129"/>
      <c r="AB528" s="133"/>
      <c r="AC528" s="134"/>
      <c r="AD528" s="135"/>
      <c r="AE528" s="136"/>
      <c r="AF528" s="220"/>
      <c r="AG528" s="220"/>
      <c r="AH528" s="220"/>
      <c r="AI528" s="220"/>
      <c r="AJ528" s="220"/>
      <c r="AK528" s="220"/>
      <c r="AL528" s="133"/>
      <c r="AM528" s="137"/>
      <c r="AN528" s="137"/>
      <c r="AO528" s="137"/>
      <c r="AP528" s="137"/>
      <c r="AQ528" s="137"/>
      <c r="AR528" s="137"/>
      <c r="AS528" s="137"/>
      <c r="AT528" s="137"/>
      <c r="AU528" s="137"/>
      <c r="AV528" s="137"/>
      <c r="AW528" s="137"/>
      <c r="AX528" s="137"/>
      <c r="AY528" s="137"/>
      <c r="AZ528" s="137"/>
      <c r="BA528" s="133"/>
      <c r="BB528" s="137"/>
      <c r="BC528" s="137"/>
      <c r="BD528" s="137"/>
      <c r="BE528" s="137"/>
      <c r="BF528" s="137"/>
      <c r="BG528" s="137"/>
      <c r="BH528" s="138"/>
      <c r="BI528" s="137"/>
      <c r="BJ528" s="137"/>
      <c r="BK528" s="137"/>
      <c r="BL528" s="137"/>
      <c r="BM528" s="139"/>
      <c r="BN528" s="137"/>
      <c r="BO528" s="137"/>
      <c r="BP528" s="137"/>
      <c r="BQ528" s="137"/>
      <c r="BR528" s="138"/>
      <c r="BS528" s="138"/>
      <c r="BT528" s="137"/>
      <c r="BU528" s="137"/>
      <c r="BV528" s="137"/>
      <c r="BW528" s="138"/>
      <c r="BX528" s="137"/>
      <c r="BY528" s="137"/>
      <c r="BZ528" s="138"/>
      <c r="CA528" s="138"/>
      <c r="CB528" s="137"/>
      <c r="CC528" s="137"/>
      <c r="CD528" s="186"/>
      <c r="CE528" s="186"/>
      <c r="CF528" s="186"/>
      <c r="CG528" s="186"/>
      <c r="CH528" s="137"/>
      <c r="CI528" s="137"/>
      <c r="CJ528" s="137"/>
      <c r="CK528" s="138"/>
      <c r="CL528" s="137"/>
      <c r="CM528" s="137"/>
      <c r="CN528" s="186"/>
      <c r="CO528" s="137"/>
      <c r="CP528" s="137"/>
      <c r="CQ528" s="137"/>
      <c r="CR528" s="137"/>
      <c r="CS528" s="137"/>
      <c r="CT528" s="137"/>
      <c r="CU528" s="137"/>
      <c r="CV528" s="137"/>
      <c r="CW528" s="137"/>
      <c r="CX528" s="186"/>
      <c r="CY528" s="138"/>
      <c r="CZ528" s="137"/>
      <c r="DA528" s="137"/>
      <c r="DB528" s="186"/>
      <c r="DC528" s="139"/>
      <c r="DD528" s="133"/>
      <c r="DE528" s="137"/>
      <c r="DF528" s="137"/>
      <c r="DG528" s="137"/>
      <c r="DH528" s="137"/>
      <c r="DI528" s="137"/>
      <c r="DJ528" s="186"/>
      <c r="DK528" s="137"/>
      <c r="DL528" s="137"/>
      <c r="DM528" s="137"/>
      <c r="DN528" s="137"/>
      <c r="DO528" s="137"/>
      <c r="DP528" s="137"/>
      <c r="DQ528" s="133"/>
      <c r="DR528" s="133"/>
      <c r="DS528" s="186"/>
      <c r="DT528" s="138"/>
      <c r="DU528" s="138"/>
      <c r="DV528" s="138"/>
      <c r="DW528" s="138"/>
      <c r="DX528" s="186"/>
      <c r="DY528" s="138"/>
      <c r="DZ528" s="138"/>
      <c r="EA528" s="137"/>
      <c r="EB528" s="137"/>
      <c r="EC528" s="137"/>
      <c r="ED528" s="137"/>
      <c r="EE528" s="137"/>
      <c r="EF528" s="186"/>
      <c r="EG528" s="137"/>
      <c r="EH528" s="137"/>
      <c r="EI528" s="137"/>
      <c r="EJ528" s="137"/>
      <c r="EK528" s="137"/>
      <c r="EL528" s="137"/>
      <c r="EM528" s="137"/>
      <c r="EN528" s="137"/>
      <c r="EO528" s="137"/>
      <c r="EP528" s="137"/>
      <c r="EQ528" s="137"/>
      <c r="ER528" s="137"/>
      <c r="ES528" s="137"/>
      <c r="ET528" s="137"/>
      <c r="EU528" s="137"/>
      <c r="EV528" s="137"/>
      <c r="EW528" s="137"/>
      <c r="EX528" s="137"/>
      <c r="EY528" s="137"/>
      <c r="EZ528" s="137"/>
      <c r="FA528" s="137"/>
      <c r="FB528" s="186"/>
      <c r="FC528" s="137"/>
      <c r="FD528" s="137"/>
      <c r="FE528" s="137"/>
      <c r="FF528" s="137"/>
      <c r="FG528" s="137"/>
      <c r="FH528" s="190"/>
      <c r="FI528" s="190"/>
      <c r="FJ528" s="54"/>
      <c r="GZ528" s="372"/>
      <c r="HA528"/>
      <c r="HB528"/>
      <c r="HC528"/>
      <c r="HD528"/>
      <c r="HE528"/>
      <c r="HF528"/>
      <c r="HG528"/>
      <c r="HH528"/>
      <c r="HI528"/>
      <c r="HJ528"/>
      <c r="HK528"/>
      <c r="HL528"/>
      <c r="HM528"/>
      <c r="HN528"/>
      <c r="HO528" s="5" t="s">
        <v>684</v>
      </c>
      <c r="HP528" s="10">
        <v>63</v>
      </c>
      <c r="HQ528" s="27">
        <v>44789</v>
      </c>
      <c r="HR528" s="27"/>
      <c r="HS528" s="27">
        <v>45183</v>
      </c>
      <c r="HT528" s="10">
        <v>12</v>
      </c>
      <c r="HU528" s="10">
        <v>1</v>
      </c>
      <c r="HV528" s="28">
        <v>0</v>
      </c>
      <c r="HW528" s="28">
        <v>0</v>
      </c>
      <c r="HX528" s="28">
        <v>0</v>
      </c>
      <c r="HY528" s="28">
        <v>1</v>
      </c>
      <c r="HZ528" s="28">
        <v>0</v>
      </c>
      <c r="IA528" s="28">
        <v>0</v>
      </c>
      <c r="IB528" s="28">
        <v>0</v>
      </c>
      <c r="IC528" s="28">
        <v>0</v>
      </c>
      <c r="ID528" s="28">
        <v>0</v>
      </c>
      <c r="IE528" s="25" t="s">
        <v>69</v>
      </c>
      <c r="IF528" s="28">
        <v>0</v>
      </c>
      <c r="IG528" s="29"/>
      <c r="IH528" s="25"/>
      <c r="II528" s="28">
        <v>0</v>
      </c>
      <c r="IJ528" s="25" t="s">
        <v>63</v>
      </c>
      <c r="IK528" s="25"/>
      <c r="IL528" s="25"/>
      <c r="IM528" s="25">
        <v>0</v>
      </c>
      <c r="IN528" s="28">
        <v>0</v>
      </c>
      <c r="IO528" s="25"/>
      <c r="IP528" s="294"/>
      <c r="IQ528" s="24"/>
      <c r="IR528" s="24"/>
      <c r="IS528" s="170"/>
      <c r="IT528" s="170"/>
      <c r="IU528"/>
      <c r="IV528" s="274"/>
      <c r="IW528" s="170"/>
      <c r="IX528" s="170"/>
      <c r="IY528"/>
      <c r="IZ528"/>
      <c r="JA528" s="170"/>
      <c r="JB528" s="170"/>
      <c r="JC528" s="170"/>
      <c r="JD528"/>
      <c r="JE528" s="170"/>
      <c r="JF528" s="276"/>
      <c r="JG528"/>
      <c r="JH528" s="170"/>
      <c r="JI528" s="277"/>
      <c r="JJ528"/>
      <c r="JK528"/>
      <c r="JL528"/>
      <c r="JM528" s="279"/>
      <c r="JN528"/>
      <c r="JO528"/>
      <c r="JP528"/>
      <c r="JQ528"/>
      <c r="JR528" s="170"/>
      <c r="JS528" s="170"/>
      <c r="JT528" s="170"/>
      <c r="JU528" s="170"/>
      <c r="JV528" s="170"/>
      <c r="JW528" s="170"/>
      <c r="JX528"/>
      <c r="JY528" s="170"/>
      <c r="JZ528" s="170"/>
      <c r="KA528" s="170"/>
      <c r="KB528" s="170"/>
      <c r="KC528" s="170"/>
      <c r="KD528" s="170"/>
      <c r="KE528"/>
    </row>
    <row r="529" spans="1:291" s="30" customFormat="1" x14ac:dyDescent="0.25">
      <c r="A529" s="311"/>
      <c r="B529" s="15" t="s">
        <v>1550</v>
      </c>
      <c r="C529" s="51" t="s">
        <v>683</v>
      </c>
      <c r="D529" s="52">
        <v>5908150589</v>
      </c>
      <c r="E529" s="88">
        <v>44789</v>
      </c>
      <c r="F529" s="27"/>
      <c r="G529" s="94"/>
      <c r="H529" s="16"/>
      <c r="I529" s="377" t="s">
        <v>1023</v>
      </c>
      <c r="J529" s="53">
        <v>45439</v>
      </c>
      <c r="K529" s="100">
        <f>DATEDIF(E529, J529, "m")</f>
        <v>21</v>
      </c>
      <c r="L529" s="16">
        <v>1</v>
      </c>
      <c r="M529" s="30" t="s">
        <v>919</v>
      </c>
      <c r="N529" s="80">
        <v>33.9</v>
      </c>
      <c r="O529" s="16">
        <v>2</v>
      </c>
      <c r="P529" s="38">
        <v>3</v>
      </c>
      <c r="Q529" s="38"/>
      <c r="R529" s="16">
        <v>3</v>
      </c>
      <c r="S529" s="16"/>
      <c r="T529" s="145">
        <v>21512</v>
      </c>
      <c r="U529" s="130"/>
      <c r="V529" s="130" t="s">
        <v>1672</v>
      </c>
      <c r="W529" s="130" t="s">
        <v>1075</v>
      </c>
      <c r="X529" s="129" t="s">
        <v>920</v>
      </c>
      <c r="Y529" s="129">
        <v>64</v>
      </c>
      <c r="Z529" s="132">
        <v>45439</v>
      </c>
      <c r="AA529" s="129">
        <v>1</v>
      </c>
      <c r="AB529" s="133">
        <v>0</v>
      </c>
      <c r="AC529" s="134" t="s">
        <v>921</v>
      </c>
      <c r="AD529" s="135" t="s">
        <v>1022</v>
      </c>
      <c r="AE529" s="136" t="s">
        <v>880</v>
      </c>
      <c r="AF529" s="185">
        <v>28.1</v>
      </c>
      <c r="AG529" s="185">
        <v>12.5</v>
      </c>
      <c r="AH529" s="185">
        <v>58.3</v>
      </c>
      <c r="AI529" s="185">
        <v>0.6</v>
      </c>
      <c r="AJ529" s="185">
        <v>0.5</v>
      </c>
      <c r="AK529" s="185">
        <v>6.23</v>
      </c>
      <c r="AL529" s="133">
        <v>32.5</v>
      </c>
      <c r="AM529" s="137">
        <v>86.6</v>
      </c>
      <c r="AN529" s="137">
        <v>62.4</v>
      </c>
      <c r="AO529" s="137">
        <v>37.6</v>
      </c>
      <c r="AP529" s="137">
        <v>1.6595744680851063</v>
      </c>
      <c r="AQ529" s="137">
        <v>0.97</v>
      </c>
      <c r="AR529" s="137">
        <v>2.85</v>
      </c>
      <c r="AS529" s="137">
        <v>1.91</v>
      </c>
      <c r="AT529" s="137">
        <v>0.57999999999999996</v>
      </c>
      <c r="AU529" s="137">
        <v>9.9700000000000006</v>
      </c>
      <c r="AV529" s="137">
        <v>2.76</v>
      </c>
      <c r="AW529" s="137">
        <v>10.8</v>
      </c>
      <c r="AX529" s="137">
        <v>14.6</v>
      </c>
      <c r="AY529" s="137">
        <v>53.6</v>
      </c>
      <c r="AZ529" s="137">
        <v>21</v>
      </c>
      <c r="BA529" s="133">
        <v>25.7</v>
      </c>
      <c r="BB529" s="137">
        <v>14.1</v>
      </c>
      <c r="BC529" s="137">
        <v>42.6</v>
      </c>
      <c r="BD529" s="137">
        <v>1.35</v>
      </c>
      <c r="BE529" s="137">
        <v>3.14</v>
      </c>
      <c r="BF529" s="137">
        <v>10.9</v>
      </c>
      <c r="BG529" s="137">
        <v>13</v>
      </c>
      <c r="BH529" s="138">
        <v>4921.2</v>
      </c>
      <c r="BI529" s="137">
        <v>6.8</v>
      </c>
      <c r="BJ529" s="137">
        <v>4.79</v>
      </c>
      <c r="BK529" s="137">
        <v>12.3</v>
      </c>
      <c r="BL529" s="137">
        <v>61.4</v>
      </c>
      <c r="BM529" s="139">
        <v>9.0999999999999998E-2</v>
      </c>
      <c r="BN529" s="137">
        <v>10.5</v>
      </c>
      <c r="BO529" s="137">
        <v>89.02</v>
      </c>
      <c r="BP529" s="137">
        <v>3.1</v>
      </c>
      <c r="BQ529" s="137">
        <v>7.9</v>
      </c>
      <c r="BR529" s="138">
        <v>2653.3333333333335</v>
      </c>
      <c r="BS529" s="138">
        <v>2037.8600000000001</v>
      </c>
      <c r="BT529" s="137">
        <v>0.72</v>
      </c>
      <c r="BU529" s="137">
        <v>20.8</v>
      </c>
      <c r="BV529" s="137">
        <v>55.699999999999996</v>
      </c>
      <c r="BW529" s="138">
        <v>3276.106194690266</v>
      </c>
      <c r="BX529" s="137">
        <v>29</v>
      </c>
      <c r="BY529" s="137">
        <v>30.3</v>
      </c>
      <c r="BZ529" s="138">
        <v>4670</v>
      </c>
      <c r="CA529" s="138">
        <v>10368</v>
      </c>
      <c r="CB529" s="137">
        <v>0.7</v>
      </c>
      <c r="CC529" s="137">
        <v>0.6</v>
      </c>
      <c r="CD529" s="186" t="s">
        <v>1275</v>
      </c>
      <c r="CE529" s="186">
        <v>99.999999999999986</v>
      </c>
      <c r="CF529" s="186" t="s">
        <v>1275</v>
      </c>
      <c r="CG529" s="186">
        <v>98.659999999999982</v>
      </c>
      <c r="CH529" s="137">
        <v>8.42</v>
      </c>
      <c r="CI529" s="137">
        <v>9.7228637413394932</v>
      </c>
      <c r="CJ529" s="137">
        <v>13.8</v>
      </c>
      <c r="CK529" s="138">
        <v>19.000254000000002</v>
      </c>
      <c r="CL529" s="137">
        <v>2.65</v>
      </c>
      <c r="CM529" s="137">
        <v>22.5</v>
      </c>
      <c r="CN529" s="186" t="s">
        <v>1275</v>
      </c>
      <c r="CO529" s="137">
        <v>4.79</v>
      </c>
      <c r="CP529" s="137">
        <v>0.84</v>
      </c>
      <c r="CQ529" s="137">
        <v>19.3</v>
      </c>
      <c r="CR529" s="137">
        <v>38</v>
      </c>
      <c r="CS529" s="137">
        <v>21.4</v>
      </c>
      <c r="CT529" s="137">
        <v>21.2</v>
      </c>
      <c r="CU529" s="137">
        <v>56.2</v>
      </c>
      <c r="CV529" s="137">
        <v>0</v>
      </c>
      <c r="CW529" s="137"/>
      <c r="CX529" s="186" t="s">
        <v>1275</v>
      </c>
      <c r="CY529" s="138">
        <v>649</v>
      </c>
      <c r="CZ529" s="137">
        <v>0.63</v>
      </c>
      <c r="DA529" s="137">
        <v>19.3</v>
      </c>
      <c r="DB529" s="186" t="s">
        <v>1275</v>
      </c>
      <c r="DC529" s="139">
        <v>8.8999999999999996E-2</v>
      </c>
      <c r="DD529" s="133">
        <v>21240</v>
      </c>
      <c r="DE529" s="137"/>
      <c r="DF529" s="137"/>
      <c r="DG529" s="137">
        <v>3.59</v>
      </c>
      <c r="DH529" s="137"/>
      <c r="DI529" s="137">
        <v>11.9</v>
      </c>
      <c r="DJ529" s="186" t="s">
        <v>1275</v>
      </c>
      <c r="DK529" s="137">
        <v>1.31</v>
      </c>
      <c r="DL529" s="137">
        <v>10.9</v>
      </c>
      <c r="DM529" s="137">
        <v>87.8</v>
      </c>
      <c r="DN529" s="137">
        <v>0</v>
      </c>
      <c r="DO529" s="137">
        <v>14.8</v>
      </c>
      <c r="DP529" s="137">
        <v>56.9</v>
      </c>
      <c r="DQ529" s="133">
        <v>815</v>
      </c>
      <c r="DR529" s="133"/>
      <c r="DS529" s="186" t="s">
        <v>1275</v>
      </c>
      <c r="DT529" s="138">
        <v>6637.5</v>
      </c>
      <c r="DU529" s="138">
        <v>7965</v>
      </c>
      <c r="DV529" s="138">
        <v>770</v>
      </c>
      <c r="DW529" s="138">
        <v>127</v>
      </c>
      <c r="DX529" s="186" t="s">
        <v>1275</v>
      </c>
      <c r="DY529" s="138">
        <v>1094.1425039999999</v>
      </c>
      <c r="DZ529" s="138">
        <v>659.29099600000006</v>
      </c>
      <c r="EA529" s="137"/>
      <c r="EB529" s="137"/>
      <c r="EC529" s="137"/>
      <c r="ED529" s="137"/>
      <c r="EE529" s="137"/>
      <c r="EF529" s="186" t="s">
        <v>1275</v>
      </c>
      <c r="EG529" s="137"/>
      <c r="EH529" s="137"/>
      <c r="EI529" s="137"/>
      <c r="EJ529" s="137"/>
      <c r="EK529" s="137"/>
      <c r="EL529" s="137"/>
      <c r="EM529" s="137"/>
      <c r="EN529" s="137"/>
      <c r="EO529" s="137"/>
      <c r="EP529" s="137"/>
      <c r="EQ529" s="137"/>
      <c r="ER529" s="137"/>
      <c r="ES529" s="137"/>
      <c r="ET529" s="137"/>
      <c r="EU529" s="137"/>
      <c r="EV529" s="137"/>
      <c r="EW529" s="137"/>
      <c r="EX529" s="137"/>
      <c r="EY529" s="137"/>
      <c r="EZ529" s="137"/>
      <c r="FA529" s="137"/>
      <c r="FB529" s="186" t="s">
        <v>1275</v>
      </c>
      <c r="FC529" s="137">
        <v>10.199999999999999</v>
      </c>
      <c r="FD529" s="137">
        <v>1.1200000000000001</v>
      </c>
      <c r="FE529" s="137">
        <v>1.35</v>
      </c>
      <c r="FF529" s="137"/>
      <c r="FG529" s="137"/>
      <c r="FH529" s="190"/>
      <c r="FI529" s="190"/>
      <c r="FJ529" s="399"/>
      <c r="GZ529" s="372"/>
      <c r="HA529"/>
      <c r="HB529"/>
      <c r="HC529"/>
      <c r="HD529"/>
      <c r="HE529"/>
      <c r="HF529"/>
      <c r="HG529"/>
      <c r="HH529"/>
      <c r="HI529"/>
      <c r="HJ529"/>
      <c r="HK529"/>
      <c r="HL529"/>
      <c r="HM529"/>
      <c r="HN529"/>
      <c r="HO529" s="5"/>
      <c r="HP529" s="121"/>
      <c r="HQ529" s="27"/>
      <c r="HR529" s="27"/>
      <c r="HS529" s="27"/>
      <c r="HT529" s="121"/>
      <c r="HU529" s="121"/>
      <c r="HV529" s="28"/>
      <c r="HW529" s="28"/>
      <c r="HX529" s="28"/>
      <c r="HY529" s="28"/>
      <c r="HZ529" s="28"/>
      <c r="IA529" s="28"/>
      <c r="IB529" s="28"/>
      <c r="IC529" s="28"/>
      <c r="ID529" s="28"/>
      <c r="IE529" s="25"/>
      <c r="IF529" s="28"/>
      <c r="IG529" s="29"/>
      <c r="IH529" s="25"/>
      <c r="II529" s="28"/>
      <c r="IJ529" s="25"/>
      <c r="IK529" s="25"/>
      <c r="IL529" s="25"/>
      <c r="IM529" s="25"/>
      <c r="IN529" s="28"/>
      <c r="IO529" s="25"/>
      <c r="IP529" s="294"/>
      <c r="IQ529" s="24"/>
      <c r="IR529" s="24"/>
      <c r="IS529" s="170"/>
      <c r="IT529" s="170"/>
      <c r="IU529"/>
      <c r="IV529" s="274"/>
      <c r="IW529" s="170"/>
      <c r="IX529" s="170"/>
      <c r="IY529"/>
      <c r="IZ529"/>
      <c r="JA529" s="170"/>
      <c r="JB529" s="170"/>
      <c r="JC529" s="170"/>
      <c r="JD529"/>
      <c r="JE529" s="170"/>
      <c r="JF529" s="276"/>
      <c r="JG529"/>
      <c r="JH529" s="170"/>
      <c r="JI529" s="277"/>
      <c r="JJ529"/>
      <c r="JK529"/>
      <c r="JL529"/>
      <c r="JM529" s="279"/>
      <c r="JN529"/>
      <c r="JO529"/>
      <c r="JP529"/>
      <c r="JQ529"/>
      <c r="JR529" s="170"/>
      <c r="JS529" s="170"/>
      <c r="JT529" s="170"/>
      <c r="JU529" s="170"/>
      <c r="JV529" s="170"/>
      <c r="JW529" s="170"/>
      <c r="JX529"/>
      <c r="JY529" s="170"/>
      <c r="JZ529" s="170"/>
      <c r="KA529" s="170"/>
      <c r="KB529" s="170"/>
      <c r="KC529" s="170"/>
      <c r="KD529" s="170"/>
      <c r="KE529"/>
    </row>
    <row r="530" spans="1:291" s="30" customFormat="1" x14ac:dyDescent="0.25">
      <c r="A530" s="311"/>
      <c r="B530" s="15"/>
      <c r="C530" s="51"/>
      <c r="D530" s="52"/>
      <c r="E530" s="92"/>
      <c r="F530" s="27"/>
      <c r="G530" s="94"/>
      <c r="H530" s="16"/>
      <c r="I530" s="377"/>
      <c r="J530" s="53"/>
      <c r="K530" s="100"/>
      <c r="L530" s="16"/>
      <c r="N530" s="15"/>
      <c r="O530" s="38"/>
      <c r="P530" s="16"/>
      <c r="Q530" s="16"/>
      <c r="R530" s="16"/>
      <c r="S530" s="16"/>
      <c r="T530" s="145"/>
      <c r="U530" s="130"/>
      <c r="V530" s="130"/>
      <c r="W530" s="130"/>
      <c r="X530" s="129"/>
      <c r="Y530" s="129"/>
      <c r="Z530" s="132"/>
      <c r="AA530" s="129"/>
      <c r="AB530" s="133"/>
      <c r="AC530" s="134"/>
      <c r="AD530" s="135"/>
      <c r="AE530" s="136"/>
      <c r="AF530" s="220"/>
      <c r="AG530" s="220"/>
      <c r="AH530" s="220"/>
      <c r="AI530" s="220"/>
      <c r="AJ530" s="220"/>
      <c r="AK530" s="220"/>
      <c r="AL530" s="133"/>
      <c r="AM530" s="137"/>
      <c r="AN530" s="137"/>
      <c r="AO530" s="137"/>
      <c r="AP530" s="137"/>
      <c r="AQ530" s="137"/>
      <c r="AR530" s="137"/>
      <c r="AS530" s="137"/>
      <c r="AT530" s="137"/>
      <c r="AU530" s="137"/>
      <c r="AV530" s="137"/>
      <c r="AW530" s="137"/>
      <c r="AX530" s="137"/>
      <c r="AY530" s="137"/>
      <c r="AZ530" s="137"/>
      <c r="BA530" s="133"/>
      <c r="BB530" s="137"/>
      <c r="BC530" s="137"/>
      <c r="BD530" s="137"/>
      <c r="BE530" s="137"/>
      <c r="BF530" s="137"/>
      <c r="BG530" s="137"/>
      <c r="BH530" s="138"/>
      <c r="BI530" s="137"/>
      <c r="BJ530" s="137"/>
      <c r="BK530" s="137"/>
      <c r="BL530" s="137"/>
      <c r="BM530" s="139"/>
      <c r="BN530" s="137"/>
      <c r="BO530" s="137"/>
      <c r="BP530" s="137"/>
      <c r="BQ530" s="137"/>
      <c r="BR530" s="138"/>
      <c r="BS530" s="138"/>
      <c r="BT530" s="137"/>
      <c r="BU530" s="137"/>
      <c r="BV530" s="137"/>
      <c r="BW530" s="138"/>
      <c r="BX530" s="137"/>
      <c r="BY530" s="137"/>
      <c r="BZ530" s="138"/>
      <c r="CA530" s="138"/>
      <c r="CB530" s="137"/>
      <c r="CC530" s="137"/>
      <c r="CD530" s="186"/>
      <c r="CE530" s="186"/>
      <c r="CF530" s="186"/>
      <c r="CG530" s="186"/>
      <c r="CH530" s="137"/>
      <c r="CI530" s="137"/>
      <c r="CJ530" s="137"/>
      <c r="CK530" s="138"/>
      <c r="CL530" s="137"/>
      <c r="CM530" s="137"/>
      <c r="CN530" s="186"/>
      <c r="CO530" s="137"/>
      <c r="CP530" s="137"/>
      <c r="CQ530" s="137"/>
      <c r="CR530" s="137"/>
      <c r="CS530" s="137"/>
      <c r="CT530" s="137"/>
      <c r="CU530" s="137"/>
      <c r="CV530" s="137"/>
      <c r="CW530" s="137"/>
      <c r="CX530" s="186"/>
      <c r="CY530" s="138"/>
      <c r="CZ530" s="137"/>
      <c r="DA530" s="137"/>
      <c r="DB530" s="186"/>
      <c r="DC530" s="139"/>
      <c r="DD530" s="133"/>
      <c r="DE530" s="137"/>
      <c r="DF530" s="137"/>
      <c r="DG530" s="137"/>
      <c r="DH530" s="137"/>
      <c r="DI530" s="137"/>
      <c r="DJ530" s="186"/>
      <c r="DK530" s="137"/>
      <c r="DL530" s="137"/>
      <c r="DM530" s="137"/>
      <c r="DN530" s="137"/>
      <c r="DO530" s="137"/>
      <c r="DP530" s="137"/>
      <c r="DQ530" s="133"/>
      <c r="DR530" s="133"/>
      <c r="DS530" s="186"/>
      <c r="DT530" s="138"/>
      <c r="DU530" s="138"/>
      <c r="DV530" s="138"/>
      <c r="DW530" s="138"/>
      <c r="DX530" s="186"/>
      <c r="DY530" s="138"/>
      <c r="DZ530" s="138"/>
      <c r="EA530" s="137"/>
      <c r="EB530" s="137"/>
      <c r="EC530" s="137"/>
      <c r="ED530" s="137"/>
      <c r="EE530" s="137"/>
      <c r="EF530" s="186"/>
      <c r="EG530" s="137"/>
      <c r="EH530" s="137"/>
      <c r="EI530" s="137"/>
      <c r="EJ530" s="137"/>
      <c r="EK530" s="137"/>
      <c r="EL530" s="137"/>
      <c r="EM530" s="137"/>
      <c r="EN530" s="137"/>
      <c r="EO530" s="137"/>
      <c r="EP530" s="137"/>
      <c r="EQ530" s="137"/>
      <c r="ER530" s="137"/>
      <c r="ES530" s="137"/>
      <c r="ET530" s="137"/>
      <c r="EU530" s="137"/>
      <c r="EV530" s="137"/>
      <c r="EW530" s="137"/>
      <c r="EX530" s="137"/>
      <c r="EY530" s="137"/>
      <c r="EZ530" s="137"/>
      <c r="FA530" s="137"/>
      <c r="FB530" s="186"/>
      <c r="FC530" s="137"/>
      <c r="FD530" s="137"/>
      <c r="FE530" s="137"/>
      <c r="FF530" s="137"/>
      <c r="FG530" s="137"/>
      <c r="FH530" s="190"/>
      <c r="FI530" s="190"/>
      <c r="FJ530" s="54"/>
      <c r="GZ530" s="372"/>
      <c r="HA530"/>
      <c r="HB530"/>
      <c r="HC530"/>
      <c r="HD530"/>
      <c r="HE530"/>
      <c r="HF530"/>
      <c r="HG530"/>
      <c r="HH530"/>
      <c r="HI530"/>
      <c r="HJ530"/>
      <c r="HK530"/>
      <c r="HL530"/>
      <c r="HM530"/>
      <c r="HN530"/>
      <c r="HO530" s="5"/>
      <c r="HP530" s="121"/>
      <c r="HQ530" s="27"/>
      <c r="HR530" s="27"/>
      <c r="HS530" s="27"/>
      <c r="HT530" s="121"/>
      <c r="HU530" s="121"/>
      <c r="HV530" s="28"/>
      <c r="HW530" s="28"/>
      <c r="HX530" s="28"/>
      <c r="HY530" s="28"/>
      <c r="HZ530" s="28"/>
      <c r="IA530" s="28"/>
      <c r="IB530" s="28"/>
      <c r="IC530" s="28"/>
      <c r="ID530" s="28"/>
      <c r="IE530" s="25"/>
      <c r="IF530" s="28"/>
      <c r="IG530" s="29"/>
      <c r="IH530" s="25"/>
      <c r="II530" s="28"/>
      <c r="IJ530" s="25"/>
      <c r="IK530" s="25"/>
      <c r="IL530" s="25"/>
      <c r="IM530" s="25"/>
      <c r="IN530" s="28"/>
      <c r="IO530" s="25"/>
      <c r="IP530" s="294"/>
      <c r="IQ530" s="24"/>
      <c r="IR530" s="24"/>
      <c r="IS530" s="287"/>
      <c r="IT530" s="287"/>
      <c r="IU530" s="153"/>
      <c r="IV530" s="288"/>
      <c r="IW530" s="287"/>
      <c r="IX530" s="287"/>
      <c r="IY530" s="153"/>
      <c r="IZ530" s="153"/>
      <c r="JA530" s="287"/>
      <c r="JB530" s="287"/>
      <c r="JC530" s="287"/>
      <c r="JD530" s="153"/>
      <c r="JE530" s="287"/>
      <c r="JF530" s="192"/>
      <c r="JG530" s="153"/>
      <c r="JH530" s="287"/>
      <c r="JI530" s="290"/>
      <c r="JJ530" s="153"/>
      <c r="JK530" s="153"/>
      <c r="JL530" s="153"/>
      <c r="JM530" s="293"/>
      <c r="JN530" s="153"/>
      <c r="JO530" s="153"/>
      <c r="JP530" s="153"/>
      <c r="JQ530" s="153"/>
      <c r="JR530" s="287"/>
      <c r="JS530" s="287"/>
      <c r="JT530" s="287"/>
      <c r="JU530" s="287"/>
      <c r="JV530" s="287"/>
      <c r="JW530" s="287"/>
      <c r="JX530" s="153"/>
      <c r="JY530" s="287"/>
      <c r="JZ530" s="287"/>
      <c r="KA530" s="287"/>
      <c r="KB530" s="287"/>
      <c r="KC530" s="287"/>
      <c r="KD530" s="287"/>
      <c r="KE530" s="153"/>
    </row>
    <row r="531" spans="1:291" s="4" customFormat="1" x14ac:dyDescent="0.25">
      <c r="A531" s="311"/>
      <c r="B531" s="15" t="s">
        <v>1551</v>
      </c>
      <c r="C531" s="17" t="s">
        <v>686</v>
      </c>
      <c r="D531" s="26" t="s">
        <v>687</v>
      </c>
      <c r="E531" s="88">
        <v>43765</v>
      </c>
      <c r="F531" s="27">
        <v>43858</v>
      </c>
      <c r="G531" s="94">
        <f>DATEDIF(E531, F531, "m")</f>
        <v>3</v>
      </c>
      <c r="H531" s="16">
        <v>1</v>
      </c>
      <c r="I531" s="377">
        <v>0</v>
      </c>
      <c r="J531" s="20">
        <v>43858</v>
      </c>
      <c r="K531" s="100">
        <f t="shared" ref="K531:K537" si="59">DATEDIF(E531, J531, "m")</f>
        <v>3</v>
      </c>
      <c r="L531" s="121">
        <v>1</v>
      </c>
      <c r="M531" s="4" t="s">
        <v>688</v>
      </c>
      <c r="N531" s="19">
        <v>51.1</v>
      </c>
      <c r="O531" s="22"/>
      <c r="P531" s="16">
        <v>3</v>
      </c>
      <c r="Q531" s="121"/>
      <c r="R531" s="11"/>
      <c r="S531" s="11"/>
      <c r="T531" s="145">
        <v>12233</v>
      </c>
      <c r="U531" s="130" t="s">
        <v>689</v>
      </c>
      <c r="V531" s="130" t="s">
        <v>689</v>
      </c>
      <c r="W531" s="130" t="s">
        <v>1042</v>
      </c>
      <c r="X531" s="131">
        <v>530423064</v>
      </c>
      <c r="Y531" s="129">
        <f ca="1">ROUNDDOWN(YEARFRAC(DATE(IF(VALUE(LEFT(X531,2))&lt;VALUE(RIGHT(YEAR(TODAY()),2)),"20","19")&amp;LEFT(X531,2),IF(VALUE(MID(X531,3,1))&gt;4,MID(X531,3,2)-50,MID(X531,3,2)),MID(X531,5,2)),Z531,1),0)</f>
        <v>66</v>
      </c>
      <c r="Z531" s="132">
        <v>43858</v>
      </c>
      <c r="AA531" s="129">
        <v>1</v>
      </c>
      <c r="AB531" s="133">
        <v>0</v>
      </c>
      <c r="AC531" s="182" t="s">
        <v>53</v>
      </c>
      <c r="AD531" s="183" t="s">
        <v>1022</v>
      </c>
      <c r="AE531" s="184" t="s">
        <v>1291</v>
      </c>
      <c r="AF531" s="185">
        <v>30.5</v>
      </c>
      <c r="AG531" s="185">
        <v>5.8</v>
      </c>
      <c r="AH531" s="185">
        <v>63.1</v>
      </c>
      <c r="AI531" s="185">
        <v>0.5</v>
      </c>
      <c r="AJ531" s="185">
        <v>0.1</v>
      </c>
      <c r="AK531" s="185">
        <v>8.86</v>
      </c>
      <c r="AL531" s="137">
        <v>31.4</v>
      </c>
      <c r="AM531" s="137">
        <v>78.3</v>
      </c>
      <c r="AN531" s="137">
        <v>52.9</v>
      </c>
      <c r="AO531" s="137">
        <v>47.1</v>
      </c>
      <c r="AP531" s="137">
        <v>1.1231422505307855</v>
      </c>
      <c r="AQ531" s="137">
        <v>1.29</v>
      </c>
      <c r="AR531" s="137">
        <v>7.13</v>
      </c>
      <c r="AS531" s="137">
        <v>6.12</v>
      </c>
      <c r="AT531" s="155">
        <v>28.2</v>
      </c>
      <c r="AU531" s="137">
        <v>3.41</v>
      </c>
      <c r="AV531" s="137">
        <v>8.0500000000000007</v>
      </c>
      <c r="AW531" s="137">
        <v>39.6</v>
      </c>
      <c r="AX531" s="137">
        <v>29.5</v>
      </c>
      <c r="AY531" s="137">
        <v>27.4</v>
      </c>
      <c r="AZ531" s="137">
        <v>3.5</v>
      </c>
      <c r="BA531" s="137">
        <v>24.8</v>
      </c>
      <c r="BB531" s="137">
        <v>7.5</v>
      </c>
      <c r="BC531" s="137">
        <v>50.2</v>
      </c>
      <c r="BD531" s="137">
        <v>0.32</v>
      </c>
      <c r="BE531" s="137">
        <v>14.5</v>
      </c>
      <c r="BF531" s="137">
        <v>29.43</v>
      </c>
      <c r="BG531" s="137">
        <v>28.2</v>
      </c>
      <c r="BH531" s="138">
        <v>2203</v>
      </c>
      <c r="BI531" s="137">
        <v>7.32</v>
      </c>
      <c r="BJ531" s="137">
        <v>7.42</v>
      </c>
      <c r="BK531" s="155">
        <v>42.6</v>
      </c>
      <c r="BL531" s="137">
        <v>42.2</v>
      </c>
      <c r="BM531" s="139">
        <v>0.02</v>
      </c>
      <c r="BN531" s="137">
        <v>3.8</v>
      </c>
      <c r="BO531" s="137">
        <v>86.8</v>
      </c>
      <c r="BP531" s="155">
        <v>11.9</v>
      </c>
      <c r="BQ531" s="156">
        <v>1.06</v>
      </c>
      <c r="BR531" s="133">
        <v>4548</v>
      </c>
      <c r="BS531" s="138">
        <v>1992</v>
      </c>
      <c r="BT531" s="137">
        <v>67.3</v>
      </c>
      <c r="BU531" s="137">
        <v>7</v>
      </c>
      <c r="BV531" s="137">
        <v>63.3</v>
      </c>
      <c r="BW531" s="160">
        <v>5090</v>
      </c>
      <c r="BX531" s="137">
        <v>41.6</v>
      </c>
      <c r="BY531" s="155">
        <v>94.8</v>
      </c>
      <c r="BZ531" s="138">
        <v>3233</v>
      </c>
      <c r="CA531" s="133">
        <v>10509</v>
      </c>
      <c r="CB531" s="137">
        <v>1.33</v>
      </c>
      <c r="CC531" s="137">
        <v>2.8000000000000001E-2</v>
      </c>
      <c r="CD531" s="186" t="s">
        <v>1275</v>
      </c>
      <c r="CE531" s="186">
        <f>AL531+BN531+BV531+CC531+CB531</f>
        <v>99.858000000000004</v>
      </c>
      <c r="CF531" s="186" t="s">
        <v>1275</v>
      </c>
      <c r="CG531" s="186">
        <f>AM531+BI531+BE531+(DC531*100/AL531)+(CC531*100/AL531)</f>
        <v>100.23920382165605</v>
      </c>
      <c r="CH531" s="137" t="s">
        <v>1023</v>
      </c>
      <c r="CI531" s="137"/>
      <c r="CJ531" s="137"/>
      <c r="CK531" s="138"/>
      <c r="CL531" s="137"/>
      <c r="CM531" s="137"/>
      <c r="CN531" s="186" t="s">
        <v>1275</v>
      </c>
      <c r="CO531" s="137"/>
      <c r="CP531" s="137"/>
      <c r="CQ531" s="137"/>
      <c r="CR531" s="137"/>
      <c r="CS531" s="137"/>
      <c r="CT531" s="137"/>
      <c r="CU531" s="137"/>
      <c r="CV531" s="137">
        <v>2.2400000000000002</v>
      </c>
      <c r="CW531" s="137">
        <v>1.78</v>
      </c>
      <c r="CX531" s="186" t="s">
        <v>1275</v>
      </c>
      <c r="CY531" s="138"/>
      <c r="CZ531" s="137" t="s">
        <v>1023</v>
      </c>
      <c r="DA531" s="137"/>
      <c r="DB531" s="186" t="s">
        <v>1275</v>
      </c>
      <c r="DC531" s="187">
        <v>9.4299999999999991E-3</v>
      </c>
      <c r="DD531" s="137"/>
      <c r="DE531" s="137"/>
      <c r="DF531" s="137">
        <v>22</v>
      </c>
      <c r="DG531" s="137">
        <v>0.93</v>
      </c>
      <c r="DH531" s="137">
        <v>0.90200000000000002</v>
      </c>
      <c r="DI531" s="137"/>
      <c r="DJ531" s="186" t="s">
        <v>1275</v>
      </c>
      <c r="DK531" s="137">
        <v>1.74</v>
      </c>
      <c r="DL531" s="137">
        <v>29.3</v>
      </c>
      <c r="DM531" s="137">
        <v>68.900000000000006</v>
      </c>
      <c r="DN531" s="139">
        <v>0.13</v>
      </c>
      <c r="DO531" s="137">
        <v>20.399999999999999</v>
      </c>
      <c r="DP531" s="137"/>
      <c r="DQ531" s="137"/>
      <c r="DR531" s="133"/>
      <c r="DS531" s="186" t="s">
        <v>1275</v>
      </c>
      <c r="DT531" s="160">
        <v>7965</v>
      </c>
      <c r="DU531" s="160"/>
      <c r="DV531" s="160"/>
      <c r="DW531" s="160"/>
      <c r="DX531" s="186" t="s">
        <v>1275</v>
      </c>
      <c r="DY531" s="138">
        <f>AK531*AN531*AM531*AL531/1000</f>
        <v>1152.3404422799997</v>
      </c>
      <c r="DZ531" s="138">
        <f>AK531*AM531*AO531*AL531/1000</f>
        <v>1025.9968777199999</v>
      </c>
      <c r="EA531" s="137"/>
      <c r="EB531" s="137"/>
      <c r="EC531" s="137"/>
      <c r="ED531" s="137"/>
      <c r="EE531" s="137"/>
      <c r="EF531" s="186" t="s">
        <v>1275</v>
      </c>
      <c r="EG531" s="137" t="s">
        <v>1023</v>
      </c>
      <c r="EH531" s="137" t="s">
        <v>1023</v>
      </c>
      <c r="EI531" s="137" t="s">
        <v>1023</v>
      </c>
      <c r="EJ531" s="137" t="s">
        <v>1023</v>
      </c>
      <c r="EK531" s="137" t="s">
        <v>1023</v>
      </c>
      <c r="EL531" s="137" t="s">
        <v>1023</v>
      </c>
      <c r="EM531" s="137" t="s">
        <v>1023</v>
      </c>
      <c r="EN531" s="137" t="s">
        <v>1023</v>
      </c>
      <c r="EO531" s="137" t="s">
        <v>1023</v>
      </c>
      <c r="EP531" s="137" t="s">
        <v>1023</v>
      </c>
      <c r="EQ531" s="137" t="s">
        <v>1023</v>
      </c>
      <c r="ER531" s="137" t="s">
        <v>1023</v>
      </c>
      <c r="ES531" s="137" t="s">
        <v>1023</v>
      </c>
      <c r="ET531" s="137" t="s">
        <v>1023</v>
      </c>
      <c r="EU531" s="137" t="s">
        <v>1023</v>
      </c>
      <c r="EV531" s="137" t="s">
        <v>1023</v>
      </c>
      <c r="EW531" s="137" t="s">
        <v>1023</v>
      </c>
      <c r="EX531" s="137" t="s">
        <v>1023</v>
      </c>
      <c r="EY531" s="137" t="s">
        <v>1023</v>
      </c>
      <c r="EZ531" s="137" t="s">
        <v>1023</v>
      </c>
      <c r="FA531" s="137" t="s">
        <v>1023</v>
      </c>
      <c r="FB531" s="186" t="s">
        <v>1275</v>
      </c>
      <c r="FC531" s="137"/>
      <c r="FD531" s="137"/>
      <c r="FE531" s="137"/>
      <c r="FF531" s="137"/>
      <c r="FG531" s="137"/>
      <c r="FH531" s="153"/>
      <c r="FI531" s="153"/>
      <c r="FJ531" s="372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M531"/>
      <c r="GN531"/>
      <c r="GO531"/>
      <c r="GP531"/>
      <c r="GQ531"/>
      <c r="GR531"/>
      <c r="GS531"/>
      <c r="GT531"/>
      <c r="GU531"/>
      <c r="GV531"/>
      <c r="GW531"/>
      <c r="GX531"/>
      <c r="GY531"/>
      <c r="GZ531" s="372"/>
      <c r="HA531"/>
      <c r="HB531"/>
      <c r="HC531"/>
      <c r="HD531"/>
      <c r="HE531"/>
      <c r="HF531"/>
      <c r="HG531"/>
      <c r="HH531"/>
      <c r="HI531"/>
      <c r="HJ531"/>
      <c r="HK531"/>
      <c r="HL531"/>
      <c r="HM531"/>
      <c r="HN531"/>
      <c r="HO531" s="5" t="s">
        <v>689</v>
      </c>
      <c r="HP531" s="121">
        <v>66</v>
      </c>
      <c r="HQ531" s="27">
        <v>43765</v>
      </c>
      <c r="HR531" s="27"/>
      <c r="HS531" s="27">
        <v>43858</v>
      </c>
      <c r="HT531" s="121">
        <v>3</v>
      </c>
      <c r="HU531" s="121">
        <v>1</v>
      </c>
      <c r="HV531" s="121">
        <v>0</v>
      </c>
      <c r="HW531" s="121">
        <v>1</v>
      </c>
      <c r="HX531" s="121">
        <v>0</v>
      </c>
      <c r="HY531" s="121">
        <v>0</v>
      </c>
      <c r="HZ531" s="121">
        <v>0</v>
      </c>
      <c r="IA531" s="121">
        <v>0</v>
      </c>
      <c r="IB531" s="121"/>
      <c r="IC531" s="121">
        <v>0</v>
      </c>
      <c r="ID531" s="121">
        <v>0</v>
      </c>
      <c r="IE531" s="4" t="s">
        <v>69</v>
      </c>
      <c r="IF531" s="121">
        <v>0</v>
      </c>
      <c r="IG531" s="19"/>
      <c r="IN531" s="121">
        <v>0</v>
      </c>
      <c r="IP531" s="294" t="s">
        <v>1551</v>
      </c>
      <c r="IQ531" s="24" t="s">
        <v>689</v>
      </c>
      <c r="IR531" s="24" t="s">
        <v>1042</v>
      </c>
      <c r="IS531" s="170" t="s">
        <v>55</v>
      </c>
      <c r="IT531" s="170">
        <v>1</v>
      </c>
      <c r="IU531" s="170"/>
      <c r="IV531" s="274">
        <v>43765</v>
      </c>
      <c r="IW531" s="170">
        <v>1953</v>
      </c>
      <c r="IX531" s="170">
        <v>2019</v>
      </c>
      <c r="IY531" s="281">
        <v>45006</v>
      </c>
      <c r="IZ531" s="281"/>
      <c r="JA531" s="170">
        <v>66</v>
      </c>
      <c r="JB531" s="170"/>
      <c r="JC531" s="170" t="s">
        <v>31</v>
      </c>
      <c r="JD531" s="170">
        <v>1</v>
      </c>
      <c r="JE531" s="170"/>
      <c r="JF531" s="276" t="s">
        <v>1439</v>
      </c>
      <c r="JG531" s="170"/>
      <c r="JH531" s="170"/>
      <c r="JI531" s="170">
        <v>1</v>
      </c>
      <c r="JJ531"/>
      <c r="JK531"/>
      <c r="JL531"/>
      <c r="JM531" s="279"/>
      <c r="JN531" t="s">
        <v>1411</v>
      </c>
      <c r="JO531" t="s">
        <v>1411</v>
      </c>
      <c r="JP531" t="s">
        <v>1412</v>
      </c>
      <c r="JQ531" t="s">
        <v>1420</v>
      </c>
      <c r="JR531" s="170">
        <v>2</v>
      </c>
      <c r="JS531" s="170">
        <v>0</v>
      </c>
      <c r="JT531" s="170">
        <v>0</v>
      </c>
      <c r="JU531" s="170">
        <v>5</v>
      </c>
      <c r="JV531" s="170">
        <v>1</v>
      </c>
      <c r="JW531" s="170">
        <v>1</v>
      </c>
      <c r="JX531" t="s">
        <v>1552</v>
      </c>
      <c r="JY531" s="170">
        <v>1</v>
      </c>
      <c r="JZ531" s="170">
        <v>0</v>
      </c>
      <c r="KA531" s="170">
        <v>0</v>
      </c>
      <c r="KB531" s="170">
        <v>1</v>
      </c>
      <c r="KC531" s="170">
        <v>0</v>
      </c>
      <c r="KD531" s="274">
        <v>45006</v>
      </c>
      <c r="KE531" t="s">
        <v>1553</v>
      </c>
    </row>
    <row r="532" spans="1:291" s="4" customFormat="1" x14ac:dyDescent="0.25">
      <c r="A532" s="311"/>
      <c r="B532" s="15" t="s">
        <v>1551</v>
      </c>
      <c r="C532" s="17" t="s">
        <v>686</v>
      </c>
      <c r="D532" s="26" t="s">
        <v>687</v>
      </c>
      <c r="E532" s="88">
        <v>43765</v>
      </c>
      <c r="F532" s="23"/>
      <c r="G532" s="94"/>
      <c r="H532" s="16"/>
      <c r="I532" s="377">
        <v>0</v>
      </c>
      <c r="J532" s="20">
        <v>43858</v>
      </c>
      <c r="K532" s="100">
        <f t="shared" si="59"/>
        <v>3</v>
      </c>
      <c r="L532" s="121">
        <v>2</v>
      </c>
      <c r="M532" s="4" t="s">
        <v>690</v>
      </c>
      <c r="N532" s="19"/>
      <c r="O532" s="22"/>
      <c r="P532" s="16"/>
      <c r="Q532" s="121"/>
      <c r="R532" s="11"/>
      <c r="S532" s="11">
        <v>10</v>
      </c>
      <c r="T532" s="145"/>
      <c r="U532" s="130"/>
      <c r="V532" s="130"/>
      <c r="W532" s="130"/>
      <c r="X532" s="131"/>
      <c r="Y532" s="129"/>
      <c r="Z532" s="132"/>
      <c r="AA532" s="129"/>
      <c r="AB532" s="133"/>
      <c r="AC532" s="182"/>
      <c r="AD532" s="183"/>
      <c r="AE532" s="184"/>
      <c r="AF532" s="204"/>
      <c r="AG532" s="204"/>
      <c r="AH532" s="204"/>
      <c r="AI532" s="204"/>
      <c r="AJ532" s="204"/>
      <c r="AK532" s="204"/>
      <c r="AL532" s="137"/>
      <c r="AM532" s="137"/>
      <c r="AN532" s="137"/>
      <c r="AO532" s="137"/>
      <c r="AP532" s="137"/>
      <c r="AQ532" s="137"/>
      <c r="AR532" s="137"/>
      <c r="AS532" s="137"/>
      <c r="AT532" s="155"/>
      <c r="AU532" s="137"/>
      <c r="AV532" s="137"/>
      <c r="AW532" s="137"/>
      <c r="AX532" s="137"/>
      <c r="AY532" s="137"/>
      <c r="AZ532" s="137"/>
      <c r="BA532" s="137"/>
      <c r="BB532" s="137"/>
      <c r="BC532" s="137"/>
      <c r="BD532" s="137"/>
      <c r="BE532" s="137"/>
      <c r="BF532" s="137"/>
      <c r="BG532" s="137"/>
      <c r="BH532" s="138"/>
      <c r="BI532" s="137"/>
      <c r="BJ532" s="137"/>
      <c r="BK532" s="155"/>
      <c r="BL532" s="137"/>
      <c r="BM532" s="139"/>
      <c r="BN532" s="137"/>
      <c r="BO532" s="137"/>
      <c r="BP532" s="155"/>
      <c r="BQ532" s="156"/>
      <c r="BR532" s="133"/>
      <c r="BS532" s="138"/>
      <c r="BT532" s="137"/>
      <c r="BU532" s="137"/>
      <c r="BV532" s="137"/>
      <c r="BW532" s="160"/>
      <c r="BX532" s="137"/>
      <c r="BY532" s="155"/>
      <c r="BZ532" s="138"/>
      <c r="CA532" s="133"/>
      <c r="CB532" s="137"/>
      <c r="CC532" s="137"/>
      <c r="CD532" s="186"/>
      <c r="CE532" s="186"/>
      <c r="CF532" s="186"/>
      <c r="CG532" s="186"/>
      <c r="CH532" s="137"/>
      <c r="CI532" s="137"/>
      <c r="CJ532" s="137"/>
      <c r="CK532" s="138"/>
      <c r="CL532" s="137"/>
      <c r="CM532" s="137"/>
      <c r="CN532" s="186"/>
      <c r="CO532" s="137"/>
      <c r="CP532" s="137"/>
      <c r="CQ532" s="137"/>
      <c r="CR532" s="137"/>
      <c r="CS532" s="137"/>
      <c r="CT532" s="137"/>
      <c r="CU532" s="137"/>
      <c r="CV532" s="137"/>
      <c r="CW532" s="137"/>
      <c r="CX532" s="186"/>
      <c r="CY532" s="138"/>
      <c r="CZ532" s="137"/>
      <c r="DA532" s="137"/>
      <c r="DB532" s="186"/>
      <c r="DC532" s="187"/>
      <c r="DD532" s="137"/>
      <c r="DE532" s="137"/>
      <c r="DF532" s="137"/>
      <c r="DG532" s="137"/>
      <c r="DH532" s="137"/>
      <c r="DI532" s="137"/>
      <c r="DJ532" s="186"/>
      <c r="DK532" s="137"/>
      <c r="DL532" s="137"/>
      <c r="DM532" s="137"/>
      <c r="DN532" s="139"/>
      <c r="DO532" s="137"/>
      <c r="DP532" s="137"/>
      <c r="DQ532" s="137"/>
      <c r="DR532" s="133"/>
      <c r="DS532" s="186"/>
      <c r="DT532" s="160"/>
      <c r="DU532" s="160"/>
      <c r="DV532" s="160"/>
      <c r="DW532" s="160"/>
      <c r="DX532" s="186"/>
      <c r="DY532" s="138"/>
      <c r="DZ532" s="138"/>
      <c r="EA532" s="137"/>
      <c r="EB532" s="137"/>
      <c r="EC532" s="137"/>
      <c r="ED532" s="137"/>
      <c r="EE532" s="137"/>
      <c r="EF532" s="186"/>
      <c r="EG532" s="137"/>
      <c r="EH532" s="137"/>
      <c r="EI532" s="137"/>
      <c r="EJ532" s="137"/>
      <c r="EK532" s="137"/>
      <c r="EL532" s="137"/>
      <c r="EM532" s="137"/>
      <c r="EN532" s="137"/>
      <c r="EO532" s="137"/>
      <c r="EP532" s="137"/>
      <c r="EQ532" s="137"/>
      <c r="ER532" s="137"/>
      <c r="ES532" s="137"/>
      <c r="ET532" s="137"/>
      <c r="EU532" s="137"/>
      <c r="EV532" s="137"/>
      <c r="EW532" s="137"/>
      <c r="EX532" s="137"/>
      <c r="EY532" s="137"/>
      <c r="EZ532" s="137"/>
      <c r="FA532" s="137"/>
      <c r="FB532" s="186"/>
      <c r="FC532" s="137"/>
      <c r="FD532" s="137"/>
      <c r="FE532" s="137"/>
      <c r="FF532" s="137"/>
      <c r="FG532" s="137"/>
      <c r="FH532" s="153"/>
      <c r="FI532" s="153"/>
      <c r="FJ532" s="5"/>
      <c r="GZ532" s="372"/>
      <c r="HA532"/>
      <c r="HB532"/>
      <c r="HC532"/>
      <c r="HD532"/>
      <c r="HE532"/>
      <c r="HF532"/>
      <c r="HG532"/>
      <c r="HH532"/>
      <c r="HI532"/>
      <c r="HJ532"/>
      <c r="HK532"/>
      <c r="HL532"/>
      <c r="HM532"/>
      <c r="HN532"/>
      <c r="HO532" s="5"/>
      <c r="HP532" s="121"/>
      <c r="HQ532" s="27"/>
      <c r="HR532" s="27"/>
      <c r="HS532" s="23"/>
      <c r="HT532" s="121"/>
      <c r="HU532" s="121"/>
      <c r="HV532" s="28"/>
      <c r="HW532" s="28"/>
      <c r="HX532" s="28"/>
      <c r="HY532" s="28"/>
      <c r="HZ532" s="28"/>
      <c r="IA532" s="28"/>
      <c r="IB532" s="28"/>
      <c r="IC532" s="28"/>
      <c r="ID532" s="28"/>
      <c r="IE532" s="25"/>
      <c r="IF532" s="28"/>
      <c r="IG532" s="29"/>
      <c r="IH532" s="25"/>
      <c r="II532" s="28"/>
      <c r="IJ532" s="25"/>
      <c r="IK532" s="25"/>
      <c r="IL532" s="25"/>
      <c r="IM532" s="25"/>
      <c r="IN532" s="28"/>
      <c r="IO532" s="25"/>
      <c r="IP532" s="294"/>
      <c r="IQ532" s="24"/>
      <c r="IR532" s="24"/>
      <c r="IS532" s="170"/>
      <c r="IT532" s="170"/>
      <c r="IU532" s="170"/>
      <c r="IV532" s="274"/>
      <c r="IW532" s="170"/>
      <c r="IX532" s="170"/>
      <c r="IY532" s="281"/>
      <c r="IZ532" s="281"/>
      <c r="JA532" s="170"/>
      <c r="JB532" s="170"/>
      <c r="JC532" s="170"/>
      <c r="JD532" s="170"/>
      <c r="JE532" s="170"/>
      <c r="JF532" s="276"/>
      <c r="JG532" s="170"/>
      <c r="JH532" s="170"/>
      <c r="JI532" s="170"/>
      <c r="JJ532"/>
      <c r="JK532"/>
      <c r="JL532"/>
      <c r="JM532" s="279"/>
      <c r="JN532"/>
      <c r="JO532"/>
      <c r="JP532"/>
      <c r="JQ532"/>
      <c r="JR532" s="170"/>
      <c r="JS532" s="170"/>
      <c r="JT532" s="170"/>
      <c r="JU532" s="170"/>
      <c r="JV532" s="170"/>
      <c r="JW532" s="170"/>
      <c r="JX532"/>
      <c r="JY532" s="170"/>
      <c r="JZ532" s="170"/>
      <c r="KA532" s="170"/>
      <c r="KB532" s="170"/>
      <c r="KC532" s="170"/>
      <c r="KD532" s="274"/>
      <c r="KE532"/>
    </row>
    <row r="533" spans="1:291" s="4" customFormat="1" x14ac:dyDescent="0.25">
      <c r="A533" s="311"/>
      <c r="B533" s="15" t="s">
        <v>1551</v>
      </c>
      <c r="C533" s="17" t="s">
        <v>686</v>
      </c>
      <c r="D533" s="26" t="s">
        <v>687</v>
      </c>
      <c r="E533" s="88">
        <v>43765</v>
      </c>
      <c r="F533" s="23"/>
      <c r="G533" s="94"/>
      <c r="H533" s="16"/>
      <c r="I533" s="377">
        <v>0</v>
      </c>
      <c r="J533" s="20">
        <v>43962</v>
      </c>
      <c r="K533" s="100">
        <f t="shared" si="59"/>
        <v>6</v>
      </c>
      <c r="L533" s="121">
        <v>3</v>
      </c>
      <c r="M533" s="4" t="s">
        <v>691</v>
      </c>
      <c r="N533" s="19">
        <v>371</v>
      </c>
      <c r="O533" s="22"/>
      <c r="P533" s="16">
        <v>3</v>
      </c>
      <c r="Q533" s="121"/>
      <c r="R533" s="11"/>
      <c r="S533" s="11"/>
      <c r="T533" s="145">
        <v>12719</v>
      </c>
      <c r="U533" s="130" t="s">
        <v>689</v>
      </c>
      <c r="V533" s="130" t="s">
        <v>689</v>
      </c>
      <c r="W533" s="130" t="s">
        <v>1042</v>
      </c>
      <c r="X533" s="131">
        <v>530423064</v>
      </c>
      <c r="Y533" s="129">
        <f ca="1">ROUNDDOWN(YEARFRAC(DATE(IF(VALUE(LEFT(X533,2))&lt;VALUE(RIGHT(YEAR(TODAY()),2)),"20","19")&amp;LEFT(X533,2),IF(VALUE(MID(X533,3,1))&gt;4,MID(X533,3,2)-50,MID(X533,3,2)),MID(X533,5,2)),Z533,1),0)</f>
        <v>67</v>
      </c>
      <c r="Z533" s="132">
        <v>43962</v>
      </c>
      <c r="AA533" s="129">
        <v>2</v>
      </c>
      <c r="AB533" s="133">
        <v>3</v>
      </c>
      <c r="AC533" s="182" t="s">
        <v>53</v>
      </c>
      <c r="AD533" s="183" t="s">
        <v>1022</v>
      </c>
      <c r="AE533" s="136" t="s">
        <v>1303</v>
      </c>
      <c r="AF533" s="204"/>
      <c r="AG533" s="204"/>
      <c r="AH533" s="204"/>
      <c r="AI533" s="204"/>
      <c r="AJ533" s="204"/>
      <c r="AK533" s="204"/>
      <c r="AL533" s="137">
        <v>22.2</v>
      </c>
      <c r="AM533" s="155">
        <v>85.4</v>
      </c>
      <c r="AN533" s="156">
        <v>35.1</v>
      </c>
      <c r="AO533" s="155">
        <v>64.900000000000006</v>
      </c>
      <c r="AP533" s="156">
        <v>0.54083204930662554</v>
      </c>
      <c r="AQ533" s="137">
        <v>5.71</v>
      </c>
      <c r="AR533" s="137">
        <v>5.78</v>
      </c>
      <c r="AS533" s="137">
        <v>4.4000000000000004</v>
      </c>
      <c r="AT533" s="155">
        <v>80.900000000000006</v>
      </c>
      <c r="AU533" s="137">
        <v>11.9</v>
      </c>
      <c r="AV533" s="137">
        <v>4.75</v>
      </c>
      <c r="AW533" s="137">
        <v>44.1</v>
      </c>
      <c r="AX533" s="137">
        <v>28.8</v>
      </c>
      <c r="AY533" s="137">
        <v>25.1</v>
      </c>
      <c r="AZ533" s="137">
        <v>2.02</v>
      </c>
      <c r="BA533" s="137">
        <v>23.3</v>
      </c>
      <c r="BB533" s="137">
        <v>5.35</v>
      </c>
      <c r="BC533" s="137">
        <v>61.3</v>
      </c>
      <c r="BD533" s="137">
        <v>0.11</v>
      </c>
      <c r="BE533" s="137">
        <v>7.25</v>
      </c>
      <c r="BF533" s="137">
        <v>32.799999999999997</v>
      </c>
      <c r="BG533" s="137">
        <v>29.8</v>
      </c>
      <c r="BH533" s="138">
        <v>4227</v>
      </c>
      <c r="BI533" s="156">
        <v>5.26</v>
      </c>
      <c r="BJ533" s="155">
        <v>34.9</v>
      </c>
      <c r="BK533" s="155">
        <v>45.9</v>
      </c>
      <c r="BL533" s="133">
        <v>74.7</v>
      </c>
      <c r="BM533" s="139">
        <v>0.28000000000000003</v>
      </c>
      <c r="BN533" s="137">
        <v>9.5</v>
      </c>
      <c r="BO533" s="137">
        <v>80</v>
      </c>
      <c r="BP533" s="155">
        <v>13.2</v>
      </c>
      <c r="BQ533" s="137">
        <v>6.71</v>
      </c>
      <c r="BR533" s="133">
        <v>5090</v>
      </c>
      <c r="BS533" s="159">
        <f>CY533/9</f>
        <v>5008.1111111111113</v>
      </c>
      <c r="BT533" s="155">
        <v>89.8</v>
      </c>
      <c r="BU533" s="137">
        <v>18</v>
      </c>
      <c r="BV533" s="137">
        <v>66</v>
      </c>
      <c r="BW533" s="160">
        <v>7404</v>
      </c>
      <c r="BX533" s="155">
        <v>87.6</v>
      </c>
      <c r="BY533" s="155">
        <v>97.8</v>
      </c>
      <c r="BZ533" s="160">
        <v>6358</v>
      </c>
      <c r="CA533" s="160">
        <v>14252</v>
      </c>
      <c r="CB533" s="137">
        <v>0.9</v>
      </c>
      <c r="CC533" s="137">
        <v>0.12</v>
      </c>
      <c r="CD533" s="186" t="s">
        <v>1275</v>
      </c>
      <c r="CE533" s="186">
        <f>AL533+BN533+BV533+CC533+CB533</f>
        <v>98.720000000000013</v>
      </c>
      <c r="CF533" s="186" t="s">
        <v>1275</v>
      </c>
      <c r="CG533" s="186">
        <f>AM533+BI533+BE533+(DC533*100/AL533)+(CC533*100/AL533)</f>
        <v>98.842432432432446</v>
      </c>
      <c r="CH533" s="137" t="s">
        <v>1023</v>
      </c>
      <c r="CI533" s="137"/>
      <c r="CJ533" s="137"/>
      <c r="CK533" s="138"/>
      <c r="CL533" s="137"/>
      <c r="CM533" s="137"/>
      <c r="CN533" s="186" t="s">
        <v>1275</v>
      </c>
      <c r="CO533" s="137"/>
      <c r="CP533" s="137"/>
      <c r="CQ533" s="137"/>
      <c r="CR533" s="137"/>
      <c r="CS533" s="137"/>
      <c r="CT533" s="137"/>
      <c r="CU533" s="156"/>
      <c r="CV533" s="137">
        <v>3.21</v>
      </c>
      <c r="CW533" s="156">
        <v>1.1599999999999999</v>
      </c>
      <c r="CX533" s="186" t="s">
        <v>1275</v>
      </c>
      <c r="CY533" s="133">
        <v>45073</v>
      </c>
      <c r="CZ533" s="137">
        <v>1.36</v>
      </c>
      <c r="DA533" s="137"/>
      <c r="DB533" s="186" t="s">
        <v>1275</v>
      </c>
      <c r="DC533" s="139">
        <v>8.6999999999999994E-2</v>
      </c>
      <c r="DD533" s="133">
        <v>16596</v>
      </c>
      <c r="DE533" s="160">
        <v>81.8</v>
      </c>
      <c r="DF533" s="156">
        <v>12.6</v>
      </c>
      <c r="DG533" s="137">
        <v>1.59</v>
      </c>
      <c r="DH533" s="137">
        <v>1.4700000000000002</v>
      </c>
      <c r="DI533" s="137"/>
      <c r="DJ533" s="186" t="s">
        <v>1275</v>
      </c>
      <c r="DK533" s="156">
        <v>0.41</v>
      </c>
      <c r="DL533" s="137">
        <v>32.799999999999997</v>
      </c>
      <c r="DM533" s="137">
        <v>66.8</v>
      </c>
      <c r="DN533" s="187">
        <v>0</v>
      </c>
      <c r="DO533" s="137">
        <v>16.899999999999999</v>
      </c>
      <c r="DP533" s="137"/>
      <c r="DQ533" s="137"/>
      <c r="DR533" s="133"/>
      <c r="DS533" s="186" t="s">
        <v>1275</v>
      </c>
      <c r="DT533" s="133"/>
      <c r="DU533" s="133"/>
      <c r="DV533" s="133"/>
      <c r="DW533" s="133"/>
      <c r="DX533" s="186" t="s">
        <v>1275</v>
      </c>
      <c r="DY533" s="138"/>
      <c r="DZ533" s="138"/>
      <c r="EA533" s="137"/>
      <c r="EB533" s="137"/>
      <c r="EC533" s="137"/>
      <c r="ED533" s="137"/>
      <c r="EE533" s="137"/>
      <c r="EF533" s="186" t="s">
        <v>1275</v>
      </c>
      <c r="EG533" s="137" t="s">
        <v>1023</v>
      </c>
      <c r="EH533" s="137" t="s">
        <v>1023</v>
      </c>
      <c r="EI533" s="137" t="s">
        <v>1023</v>
      </c>
      <c r="EJ533" s="137" t="s">
        <v>1023</v>
      </c>
      <c r="EK533" s="137" t="s">
        <v>1023</v>
      </c>
      <c r="EL533" s="137" t="s">
        <v>1023</v>
      </c>
      <c r="EM533" s="137" t="s">
        <v>1023</v>
      </c>
      <c r="EN533" s="137" t="s">
        <v>1023</v>
      </c>
      <c r="EO533" s="137" t="s">
        <v>1023</v>
      </c>
      <c r="EP533" s="137" t="s">
        <v>1023</v>
      </c>
      <c r="EQ533" s="137" t="s">
        <v>1023</v>
      </c>
      <c r="ER533" s="137" t="s">
        <v>1023</v>
      </c>
      <c r="ES533" s="137" t="s">
        <v>1023</v>
      </c>
      <c r="ET533" s="137" t="s">
        <v>1023</v>
      </c>
      <c r="EU533" s="137" t="s">
        <v>1023</v>
      </c>
      <c r="EV533" s="137" t="s">
        <v>1023</v>
      </c>
      <c r="EW533" s="137" t="s">
        <v>1023</v>
      </c>
      <c r="EX533" s="137" t="s">
        <v>1023</v>
      </c>
      <c r="EY533" s="137" t="s">
        <v>1023</v>
      </c>
      <c r="EZ533" s="137" t="s">
        <v>1023</v>
      </c>
      <c r="FA533" s="137" t="s">
        <v>1023</v>
      </c>
      <c r="FB533" s="186" t="s">
        <v>1275</v>
      </c>
      <c r="FC533" s="137"/>
      <c r="FD533" s="137"/>
      <c r="FE533" s="137"/>
      <c r="FF533" s="137"/>
      <c r="FG533" s="137"/>
      <c r="FH533" s="153"/>
      <c r="FI533" s="153"/>
      <c r="FJ533" s="380" t="s">
        <v>691</v>
      </c>
      <c r="FK533" t="s">
        <v>33</v>
      </c>
      <c r="FL533" t="s">
        <v>1667</v>
      </c>
      <c r="FM533" t="s">
        <v>1659</v>
      </c>
      <c r="FN533" t="s">
        <v>1659</v>
      </c>
      <c r="FO533" t="s">
        <v>1662</v>
      </c>
      <c r="FP533" t="s">
        <v>1659</v>
      </c>
      <c r="FQ533" t="s">
        <v>1659</v>
      </c>
      <c r="FR533" t="s">
        <v>1659</v>
      </c>
      <c r="FS533" t="s">
        <v>1659</v>
      </c>
      <c r="FT533" t="s">
        <v>1659</v>
      </c>
      <c r="FU533" t="s">
        <v>1659</v>
      </c>
      <c r="FV533" t="s">
        <v>1662</v>
      </c>
      <c r="FW533" t="s">
        <v>86</v>
      </c>
      <c r="FX533" t="s">
        <v>1661</v>
      </c>
      <c r="FY533" t="s">
        <v>1661</v>
      </c>
      <c r="FZ533" t="s">
        <v>1658</v>
      </c>
      <c r="GA533" t="s">
        <v>1659</v>
      </c>
      <c r="GB533" t="s">
        <v>1663</v>
      </c>
      <c r="GC533" t="s">
        <v>1660</v>
      </c>
      <c r="GD533" t="s">
        <v>1663</v>
      </c>
      <c r="GE533" t="s">
        <v>1660</v>
      </c>
      <c r="GF533" t="s">
        <v>1659</v>
      </c>
      <c r="GG533" t="s">
        <v>33</v>
      </c>
      <c r="GH533" t="s">
        <v>1663</v>
      </c>
      <c r="GI533" t="s">
        <v>1662</v>
      </c>
      <c r="GJ533" t="s">
        <v>33</v>
      </c>
      <c r="GK533" t="s">
        <v>1663</v>
      </c>
      <c r="GL533" t="s">
        <v>86</v>
      </c>
      <c r="GM533" t="s">
        <v>1659</v>
      </c>
      <c r="GN533" t="s">
        <v>1659</v>
      </c>
      <c r="GO533" t="s">
        <v>1658</v>
      </c>
      <c r="GP533" t="s">
        <v>1664</v>
      </c>
      <c r="GQ533" t="s">
        <v>1662</v>
      </c>
      <c r="GR533" t="s">
        <v>33</v>
      </c>
      <c r="GS533" t="s">
        <v>1659</v>
      </c>
      <c r="GT533" t="s">
        <v>1666</v>
      </c>
      <c r="GU533" t="s">
        <v>1662</v>
      </c>
      <c r="GV533" t="s">
        <v>1662</v>
      </c>
      <c r="GW533" t="s">
        <v>1662</v>
      </c>
      <c r="GX533" t="s">
        <v>33</v>
      </c>
      <c r="GY533" t="s">
        <v>1660</v>
      </c>
      <c r="GZ533" s="372"/>
      <c r="HA533"/>
      <c r="HB533"/>
      <c r="HC533"/>
      <c r="HD533"/>
      <c r="HE533"/>
      <c r="HF533"/>
      <c r="HG533"/>
      <c r="HH533"/>
      <c r="HI533"/>
      <c r="HJ533"/>
      <c r="HK533"/>
      <c r="HL533"/>
      <c r="HM533"/>
      <c r="HN533"/>
      <c r="HO533" s="5"/>
      <c r="HP533" s="121"/>
      <c r="HQ533" s="27"/>
      <c r="HR533" s="27"/>
      <c r="HS533" s="23"/>
      <c r="HT533" s="121"/>
      <c r="HU533" s="121"/>
      <c r="HV533" s="28"/>
      <c r="HW533" s="28"/>
      <c r="HX533" s="28"/>
      <c r="HY533" s="28"/>
      <c r="HZ533" s="28"/>
      <c r="IA533" s="28"/>
      <c r="IB533" s="28"/>
      <c r="IC533" s="28"/>
      <c r="ID533" s="28"/>
      <c r="IE533" s="25"/>
      <c r="IF533" s="28"/>
      <c r="IG533" s="29"/>
      <c r="IH533" s="25"/>
      <c r="II533" s="28"/>
      <c r="IJ533" s="25"/>
      <c r="IK533" s="25"/>
      <c r="IL533" s="25"/>
      <c r="IM533" s="25"/>
      <c r="IN533" s="28"/>
      <c r="IO533" s="25"/>
      <c r="IP533" s="294"/>
      <c r="IQ533" s="24"/>
      <c r="IR533" s="24"/>
      <c r="IS533" s="170"/>
      <c r="IT533" s="170"/>
      <c r="IU533" s="170"/>
      <c r="IV533" s="274"/>
      <c r="IW533" s="170"/>
      <c r="IX533" s="170"/>
      <c r="IY533" s="281"/>
      <c r="IZ533" s="281"/>
      <c r="JA533" s="170"/>
      <c r="JB533" s="170"/>
      <c r="JC533" s="170"/>
      <c r="JD533" s="170"/>
      <c r="JE533" s="170"/>
      <c r="JF533" s="276"/>
      <c r="JG533" s="170"/>
      <c r="JH533" s="170"/>
      <c r="JI533" s="170"/>
      <c r="JJ533"/>
      <c r="JK533"/>
      <c r="JL533"/>
      <c r="JM533" s="279"/>
      <c r="JN533"/>
      <c r="JO533"/>
      <c r="JP533"/>
      <c r="JQ533"/>
      <c r="JR533" s="170"/>
      <c r="JS533" s="170"/>
      <c r="JT533" s="170"/>
      <c r="JU533" s="170"/>
      <c r="JV533" s="170"/>
      <c r="JW533" s="170"/>
      <c r="JX533"/>
      <c r="JY533" s="170"/>
      <c r="JZ533" s="170"/>
      <c r="KA533" s="170"/>
      <c r="KB533" s="170"/>
      <c r="KC533" s="170"/>
      <c r="KD533" s="274"/>
      <c r="KE533"/>
    </row>
    <row r="534" spans="1:291" s="4" customFormat="1" x14ac:dyDescent="0.25">
      <c r="A534" s="311"/>
      <c r="B534" s="15" t="s">
        <v>1551</v>
      </c>
      <c r="C534" s="17" t="s">
        <v>686</v>
      </c>
      <c r="D534" s="26" t="s">
        <v>687</v>
      </c>
      <c r="E534" s="88">
        <v>43765</v>
      </c>
      <c r="F534" s="56">
        <v>43963</v>
      </c>
      <c r="G534" s="94">
        <f>DATEDIF(E534, F534, "m")</f>
        <v>6</v>
      </c>
      <c r="H534" s="16">
        <v>1</v>
      </c>
      <c r="I534" s="377">
        <v>0</v>
      </c>
      <c r="J534" s="20">
        <v>43963</v>
      </c>
      <c r="K534" s="100">
        <f t="shared" si="59"/>
        <v>6</v>
      </c>
      <c r="L534" s="121">
        <v>4</v>
      </c>
      <c r="M534" s="4" t="s">
        <v>692</v>
      </c>
      <c r="N534" s="19"/>
      <c r="O534" s="22"/>
      <c r="P534" s="16">
        <v>3</v>
      </c>
      <c r="Q534" s="121">
        <v>1</v>
      </c>
      <c r="R534" s="11"/>
      <c r="S534" s="11">
        <v>10</v>
      </c>
      <c r="T534" s="145"/>
      <c r="U534" s="130"/>
      <c r="V534" s="130"/>
      <c r="W534" s="130"/>
      <c r="X534" s="131"/>
      <c r="Y534" s="129"/>
      <c r="Z534" s="132"/>
      <c r="AA534" s="129"/>
      <c r="AB534" s="133"/>
      <c r="AC534" s="182"/>
      <c r="AD534" s="183"/>
      <c r="AE534" s="136"/>
      <c r="AF534" s="204"/>
      <c r="AG534" s="204"/>
      <c r="AH534" s="204"/>
      <c r="AI534" s="204"/>
      <c r="AJ534" s="204"/>
      <c r="AK534" s="204"/>
      <c r="AL534" s="137"/>
      <c r="AM534" s="155"/>
      <c r="AN534" s="156"/>
      <c r="AO534" s="155"/>
      <c r="AP534" s="156"/>
      <c r="AQ534" s="137"/>
      <c r="AR534" s="137"/>
      <c r="AS534" s="137"/>
      <c r="AT534" s="155"/>
      <c r="AU534" s="137"/>
      <c r="AV534" s="137"/>
      <c r="AW534" s="137"/>
      <c r="AX534" s="137"/>
      <c r="AY534" s="137"/>
      <c r="AZ534" s="137"/>
      <c r="BA534" s="137"/>
      <c r="BB534" s="137"/>
      <c r="BC534" s="137"/>
      <c r="BD534" s="137"/>
      <c r="BE534" s="137"/>
      <c r="BF534" s="137"/>
      <c r="BG534" s="137"/>
      <c r="BH534" s="138"/>
      <c r="BI534" s="156"/>
      <c r="BJ534" s="155"/>
      <c r="BK534" s="155"/>
      <c r="BL534" s="133"/>
      <c r="BM534" s="139"/>
      <c r="BN534" s="137"/>
      <c r="BO534" s="137"/>
      <c r="BP534" s="155"/>
      <c r="BQ534" s="137"/>
      <c r="BR534" s="133"/>
      <c r="BS534" s="159"/>
      <c r="BT534" s="155"/>
      <c r="BU534" s="137"/>
      <c r="BV534" s="137"/>
      <c r="BW534" s="160"/>
      <c r="BX534" s="155"/>
      <c r="BY534" s="155"/>
      <c r="BZ534" s="160"/>
      <c r="CA534" s="160"/>
      <c r="CB534" s="137"/>
      <c r="CC534" s="137"/>
      <c r="CD534" s="186"/>
      <c r="CE534" s="186"/>
      <c r="CF534" s="186"/>
      <c r="CG534" s="186"/>
      <c r="CH534" s="137"/>
      <c r="CI534" s="137"/>
      <c r="CJ534" s="137"/>
      <c r="CK534" s="138"/>
      <c r="CL534" s="137"/>
      <c r="CM534" s="137"/>
      <c r="CN534" s="186"/>
      <c r="CO534" s="137"/>
      <c r="CP534" s="137"/>
      <c r="CQ534" s="137"/>
      <c r="CR534" s="137"/>
      <c r="CS534" s="137"/>
      <c r="CT534" s="137"/>
      <c r="CU534" s="156"/>
      <c r="CV534" s="137"/>
      <c r="CW534" s="156"/>
      <c r="CX534" s="186"/>
      <c r="CY534" s="133"/>
      <c r="CZ534" s="137"/>
      <c r="DA534" s="137"/>
      <c r="DB534" s="186"/>
      <c r="DC534" s="139"/>
      <c r="DD534" s="133"/>
      <c r="DE534" s="160"/>
      <c r="DF534" s="156"/>
      <c r="DG534" s="137"/>
      <c r="DH534" s="137"/>
      <c r="DI534" s="137"/>
      <c r="DJ534" s="186"/>
      <c r="DK534" s="156"/>
      <c r="DL534" s="137"/>
      <c r="DM534" s="137"/>
      <c r="DN534" s="187"/>
      <c r="DO534" s="137"/>
      <c r="DP534" s="137"/>
      <c r="DQ534" s="137"/>
      <c r="DR534" s="133"/>
      <c r="DS534" s="186"/>
      <c r="DT534" s="133"/>
      <c r="DU534" s="133"/>
      <c r="DV534" s="133"/>
      <c r="DW534" s="133"/>
      <c r="DX534" s="186"/>
      <c r="DY534" s="138"/>
      <c r="DZ534" s="138"/>
      <c r="EA534" s="137"/>
      <c r="EB534" s="137"/>
      <c r="EC534" s="137"/>
      <c r="ED534" s="137"/>
      <c r="EE534" s="137"/>
      <c r="EF534" s="186"/>
      <c r="EG534" s="137"/>
      <c r="EH534" s="137"/>
      <c r="EI534" s="137"/>
      <c r="EJ534" s="137"/>
      <c r="EK534" s="137"/>
      <c r="EL534" s="137"/>
      <c r="EM534" s="137"/>
      <c r="EN534" s="137"/>
      <c r="EO534" s="137"/>
      <c r="EP534" s="137"/>
      <c r="EQ534" s="137"/>
      <c r="ER534" s="137"/>
      <c r="ES534" s="137"/>
      <c r="ET534" s="137"/>
      <c r="EU534" s="137"/>
      <c r="EV534" s="137"/>
      <c r="EW534" s="137"/>
      <c r="EX534" s="137"/>
      <c r="EY534" s="137"/>
      <c r="EZ534" s="137"/>
      <c r="FA534" s="137"/>
      <c r="FB534" s="186"/>
      <c r="FC534" s="137"/>
      <c r="FD534" s="137"/>
      <c r="FE534" s="137"/>
      <c r="FF534" s="137"/>
      <c r="FG534" s="137"/>
      <c r="FH534" s="153"/>
      <c r="FI534" s="153"/>
      <c r="FJ534" s="5"/>
      <c r="GZ534" s="371" t="s">
        <v>692</v>
      </c>
      <c r="HA534" s="369" t="s">
        <v>1764</v>
      </c>
      <c r="HB534" s="356">
        <v>1.65</v>
      </c>
      <c r="HC534" s="358">
        <v>0.33</v>
      </c>
      <c r="HD534" s="356">
        <v>110.64</v>
      </c>
      <c r="HE534" s="356">
        <v>27.57</v>
      </c>
      <c r="HF534" s="356">
        <v>6.9300000000000006</v>
      </c>
      <c r="HG534" s="356">
        <v>260.83</v>
      </c>
      <c r="HH534" s="356">
        <v>2.0500000000000003</v>
      </c>
      <c r="HI534" s="356">
        <v>2.2000000000000002</v>
      </c>
      <c r="HJ534" s="356">
        <v>0.95</v>
      </c>
      <c r="HK534" s="356">
        <v>8.33</v>
      </c>
      <c r="HL534" s="358">
        <v>0.8899999999999999</v>
      </c>
      <c r="HM534" s="358">
        <v>1.47</v>
      </c>
      <c r="HN534" s="357">
        <v>38.019999999999996</v>
      </c>
      <c r="HO534" s="5" t="s">
        <v>689</v>
      </c>
      <c r="HP534" s="121">
        <v>66</v>
      </c>
      <c r="HQ534" s="27">
        <v>43765</v>
      </c>
      <c r="HR534" s="27"/>
      <c r="HS534" s="56">
        <v>43963</v>
      </c>
      <c r="HT534" s="121">
        <v>6</v>
      </c>
      <c r="HU534" s="121">
        <v>1</v>
      </c>
      <c r="HV534" s="121">
        <v>0</v>
      </c>
      <c r="HW534" s="121">
        <v>1</v>
      </c>
      <c r="HX534" s="121">
        <v>0</v>
      </c>
      <c r="HY534" s="121">
        <v>0</v>
      </c>
      <c r="HZ534" s="121">
        <v>0</v>
      </c>
      <c r="IA534" s="121">
        <v>0</v>
      </c>
      <c r="IB534" s="121"/>
      <c r="IC534" s="121">
        <v>0</v>
      </c>
      <c r="ID534" s="121">
        <v>0</v>
      </c>
      <c r="IE534" s="4" t="s">
        <v>69</v>
      </c>
      <c r="IF534" s="121">
        <v>1</v>
      </c>
      <c r="IG534" s="19" t="s">
        <v>174</v>
      </c>
      <c r="IH534" s="4" t="s">
        <v>89</v>
      </c>
      <c r="IN534" s="121">
        <v>0</v>
      </c>
      <c r="IP534" s="294"/>
      <c r="IQ534" s="24"/>
      <c r="IR534" s="24"/>
      <c r="IS534" s="170"/>
      <c r="IT534" s="170"/>
      <c r="IU534" s="170"/>
      <c r="IV534" s="274"/>
      <c r="IW534" s="170"/>
      <c r="IX534" s="170"/>
      <c r="IY534" s="281"/>
      <c r="IZ534" s="281"/>
      <c r="JA534" s="170"/>
      <c r="JB534" s="170"/>
      <c r="JC534" s="170"/>
      <c r="JD534" s="170"/>
      <c r="JE534" s="170"/>
      <c r="JF534" s="276"/>
      <c r="JG534" s="170"/>
      <c r="JH534" s="170"/>
      <c r="JI534" s="170"/>
      <c r="JJ534"/>
      <c r="JK534"/>
      <c r="JL534"/>
      <c r="JM534" s="279"/>
      <c r="JN534"/>
      <c r="JO534"/>
      <c r="JP534"/>
      <c r="JQ534"/>
      <c r="JR534" s="170"/>
      <c r="JS534" s="170"/>
      <c r="JT534" s="170"/>
      <c r="JU534" s="170"/>
      <c r="JV534" s="170"/>
      <c r="JW534" s="170"/>
      <c r="JX534"/>
      <c r="JY534" s="170"/>
      <c r="JZ534" s="170"/>
      <c r="KA534" s="170"/>
      <c r="KB534" s="170"/>
      <c r="KC534" s="170"/>
      <c r="KD534" s="274"/>
      <c r="KE534"/>
    </row>
    <row r="535" spans="1:291" s="4" customFormat="1" x14ac:dyDescent="0.25">
      <c r="A535" s="311"/>
      <c r="B535" s="15" t="s">
        <v>1551</v>
      </c>
      <c r="C535" s="17" t="s">
        <v>686</v>
      </c>
      <c r="D535" s="26" t="s">
        <v>687</v>
      </c>
      <c r="E535" s="88">
        <v>43765</v>
      </c>
      <c r="F535" s="23"/>
      <c r="G535" s="94"/>
      <c r="H535" s="16"/>
      <c r="I535" s="377">
        <v>0</v>
      </c>
      <c r="J535" s="20">
        <v>44138</v>
      </c>
      <c r="K535" s="100">
        <f t="shared" si="59"/>
        <v>12</v>
      </c>
      <c r="L535" s="121">
        <v>5</v>
      </c>
      <c r="M535" s="4" t="s">
        <v>693</v>
      </c>
      <c r="N535" s="19"/>
      <c r="O535" s="22"/>
      <c r="P535" s="16">
        <v>3</v>
      </c>
      <c r="Q535" s="121"/>
      <c r="R535" s="11"/>
      <c r="S535" s="11"/>
      <c r="T535" s="145">
        <v>13685</v>
      </c>
      <c r="U535" s="130" t="s">
        <v>689</v>
      </c>
      <c r="V535" s="130" t="s">
        <v>689</v>
      </c>
      <c r="W535" s="130" t="s">
        <v>1042</v>
      </c>
      <c r="X535" s="131">
        <v>530423064</v>
      </c>
      <c r="Y535" s="129">
        <f ca="1">ROUNDDOWN(YEARFRAC(DATE(IF(VALUE(LEFT(X535,2))&lt;VALUE(RIGHT(YEAR(TODAY()),2)),"20","19")&amp;LEFT(X535,2),IF(VALUE(MID(X535,3,1))&gt;4,MID(X535,3,2)-50,MID(X535,3,2)),MID(X535,5,2)),Z535,1),0)</f>
        <v>67</v>
      </c>
      <c r="Z535" s="132">
        <v>44138</v>
      </c>
      <c r="AA535" s="129">
        <v>3</v>
      </c>
      <c r="AB535" s="133">
        <v>9</v>
      </c>
      <c r="AC535" s="134" t="s">
        <v>53</v>
      </c>
      <c r="AD535" s="135" t="s">
        <v>1022</v>
      </c>
      <c r="AE535" s="136" t="s">
        <v>1334</v>
      </c>
      <c r="AF535" s="185">
        <v>28.9</v>
      </c>
      <c r="AG535" s="185">
        <v>7.4</v>
      </c>
      <c r="AH535" s="185">
        <v>61.8</v>
      </c>
      <c r="AI535" s="185">
        <v>1.8</v>
      </c>
      <c r="AJ535" s="185">
        <v>0.1</v>
      </c>
      <c r="AK535" s="185">
        <v>9.84</v>
      </c>
      <c r="AL535" s="137">
        <v>24.8</v>
      </c>
      <c r="AM535" s="137">
        <v>91.2</v>
      </c>
      <c r="AN535" s="156">
        <v>35.9</v>
      </c>
      <c r="AO535" s="155">
        <v>64.099999999999994</v>
      </c>
      <c r="AP535" s="156">
        <f>AN535/AO535</f>
        <v>0.56006240249609984</v>
      </c>
      <c r="AQ535" s="137">
        <v>8.6199999999999992</v>
      </c>
      <c r="AR535" s="137">
        <v>4.37</v>
      </c>
      <c r="AS535" s="137">
        <v>3.72</v>
      </c>
      <c r="AT535" s="155">
        <v>67.900000000000006</v>
      </c>
      <c r="AU535" s="137">
        <v>6.14</v>
      </c>
      <c r="AV535" s="137">
        <v>15</v>
      </c>
      <c r="AW535" s="137">
        <v>34.1</v>
      </c>
      <c r="AX535" s="137">
        <v>33.1</v>
      </c>
      <c r="AY535" s="137">
        <v>31.4</v>
      </c>
      <c r="AZ535" s="137">
        <v>1.37</v>
      </c>
      <c r="BA535" s="137">
        <v>30.7</v>
      </c>
      <c r="BB535" s="137">
        <v>13.3</v>
      </c>
      <c r="BC535" s="137">
        <v>53.5</v>
      </c>
      <c r="BD535" s="137">
        <v>0.14000000000000001</v>
      </c>
      <c r="BE535" s="137">
        <v>3.7</v>
      </c>
      <c r="BF535" s="137">
        <f>DL535+DN535</f>
        <v>32.5</v>
      </c>
      <c r="BG535" s="137">
        <v>36</v>
      </c>
      <c r="BH535" s="138">
        <v>3697</v>
      </c>
      <c r="BI535" s="137">
        <v>3.37</v>
      </c>
      <c r="BJ535" s="137">
        <v>34.200000000000003</v>
      </c>
      <c r="BK535" s="137">
        <v>29.4</v>
      </c>
      <c r="BL535" s="137">
        <v>68.2</v>
      </c>
      <c r="BM535" s="139">
        <v>0.1</v>
      </c>
      <c r="BN535" s="137">
        <v>6.4</v>
      </c>
      <c r="BO535" s="137">
        <v>93.64</v>
      </c>
      <c r="BP535" s="137">
        <v>3.71</v>
      </c>
      <c r="BQ535" s="137">
        <v>2.65</v>
      </c>
      <c r="BR535" s="138">
        <v>3731</v>
      </c>
      <c r="BS535" s="138">
        <f>CY535/9</f>
        <v>3411.7777777777778</v>
      </c>
      <c r="BT535" s="137">
        <v>76.2</v>
      </c>
      <c r="BU535" s="137">
        <v>29.9</v>
      </c>
      <c r="BV535" s="137">
        <v>65.8</v>
      </c>
      <c r="BW535" s="138">
        <v>1654</v>
      </c>
      <c r="BX535" s="137">
        <v>38.9</v>
      </c>
      <c r="BY535" s="137">
        <v>89.3</v>
      </c>
      <c r="BZ535" s="138">
        <v>4688</v>
      </c>
      <c r="CA535" s="138">
        <v>10319</v>
      </c>
      <c r="CB535" s="137">
        <v>2.84</v>
      </c>
      <c r="CC535" s="137">
        <v>0.1</v>
      </c>
      <c r="CD535" s="186" t="s">
        <v>1275</v>
      </c>
      <c r="CE535" s="186">
        <f>AL535+BN535+BV535+CC535+CB535</f>
        <v>99.94</v>
      </c>
      <c r="CF535" s="186" t="s">
        <v>1275</v>
      </c>
      <c r="CG535" s="186">
        <f>AM535+BI535+BE535+(DC535*100/AL535)+(CC535*100/AL535)</f>
        <v>99.116774193548395</v>
      </c>
      <c r="CH535" s="137">
        <v>2.7</v>
      </c>
      <c r="CI535" s="137">
        <f>CH535*100/AM535</f>
        <v>2.9605263157894735</v>
      </c>
      <c r="CJ535" s="137">
        <v>9.44</v>
      </c>
      <c r="CK535" s="138">
        <f>CJ535*BI535*AL535*AK535/1000</f>
        <v>7.7633412096000001</v>
      </c>
      <c r="CL535" s="137">
        <v>1.75</v>
      </c>
      <c r="CM535" s="137">
        <v>8.5</v>
      </c>
      <c r="CN535" s="186" t="s">
        <v>1275</v>
      </c>
      <c r="CO535" s="137">
        <v>0.94</v>
      </c>
      <c r="CP535" s="137">
        <v>2.15</v>
      </c>
      <c r="CQ535" s="137">
        <v>21.7</v>
      </c>
      <c r="CR535" s="137">
        <v>42.4</v>
      </c>
      <c r="CS535" s="137">
        <v>15.3</v>
      </c>
      <c r="CT535" s="137">
        <v>20.7</v>
      </c>
      <c r="CU535" s="137">
        <v>59.1</v>
      </c>
      <c r="CV535" s="137">
        <v>4.3899999999999997</v>
      </c>
      <c r="CW535" s="137"/>
      <c r="CX535" s="186" t="s">
        <v>1275</v>
      </c>
      <c r="CY535" s="133">
        <v>30706</v>
      </c>
      <c r="CZ535" s="137">
        <v>3.25</v>
      </c>
      <c r="DA535" s="156">
        <v>14.5</v>
      </c>
      <c r="DB535" s="186" t="s">
        <v>1275</v>
      </c>
      <c r="DC535" s="139">
        <v>0.11</v>
      </c>
      <c r="DD535" s="138">
        <v>24659</v>
      </c>
      <c r="DE535" s="137">
        <v>56.8</v>
      </c>
      <c r="DF535" s="137">
        <v>17</v>
      </c>
      <c r="DG535" s="137">
        <v>3.47</v>
      </c>
      <c r="DH535" s="137">
        <f>DG535-CC535</f>
        <v>3.37</v>
      </c>
      <c r="DI535" s="137"/>
      <c r="DJ535" s="186" t="s">
        <v>1275</v>
      </c>
      <c r="DK535" s="137">
        <v>0.34</v>
      </c>
      <c r="DL535" s="137">
        <v>32.5</v>
      </c>
      <c r="DM535" s="137">
        <v>67.2</v>
      </c>
      <c r="DN535" s="139">
        <v>0</v>
      </c>
      <c r="DO535" s="137">
        <v>11.4</v>
      </c>
      <c r="DP535" s="137">
        <v>100</v>
      </c>
      <c r="DQ535" s="138">
        <v>2605</v>
      </c>
      <c r="DR535" s="133"/>
      <c r="DS535" s="186" t="s">
        <v>1275</v>
      </c>
      <c r="DT535" s="138">
        <f>DU535*5</f>
        <v>10425</v>
      </c>
      <c r="DU535" s="138">
        <v>2085</v>
      </c>
      <c r="DV535" s="138">
        <v>992</v>
      </c>
      <c r="DW535" s="138">
        <v>374</v>
      </c>
      <c r="DX535" s="186" t="s">
        <v>1275</v>
      </c>
      <c r="DY535" s="138">
        <f>AK535*AN535*AM535*AL535/1000</f>
        <v>798.98029055999996</v>
      </c>
      <c r="DZ535" s="138">
        <f>AK535*AM535*AO535*AL535/1000</f>
        <v>1426.5915494399999</v>
      </c>
      <c r="EA535" s="137"/>
      <c r="EB535" s="137"/>
      <c r="EC535" s="137"/>
      <c r="ED535" s="137"/>
      <c r="EE535" s="137"/>
      <c r="EF535" s="186" t="s">
        <v>1275</v>
      </c>
      <c r="EG535" s="137" t="s">
        <v>1023</v>
      </c>
      <c r="EH535" s="137" t="s">
        <v>1023</v>
      </c>
      <c r="EI535" s="137" t="s">
        <v>1023</v>
      </c>
      <c r="EJ535" s="137" t="s">
        <v>1023</v>
      </c>
      <c r="EK535" s="137" t="s">
        <v>1023</v>
      </c>
      <c r="EL535" s="137" t="s">
        <v>1023</v>
      </c>
      <c r="EM535" s="137" t="s">
        <v>1023</v>
      </c>
      <c r="EN535" s="137" t="s">
        <v>1023</v>
      </c>
      <c r="EO535" s="137" t="s">
        <v>1023</v>
      </c>
      <c r="EP535" s="137" t="s">
        <v>1023</v>
      </c>
      <c r="EQ535" s="137" t="s">
        <v>1023</v>
      </c>
      <c r="ER535" s="137" t="s">
        <v>1023</v>
      </c>
      <c r="ES535" s="137" t="s">
        <v>1023</v>
      </c>
      <c r="ET535" s="137" t="s">
        <v>1023</v>
      </c>
      <c r="EU535" s="137" t="s">
        <v>1023</v>
      </c>
      <c r="EV535" s="137" t="s">
        <v>1023</v>
      </c>
      <c r="EW535" s="137" t="s">
        <v>1023</v>
      </c>
      <c r="EX535" s="137" t="s">
        <v>1023</v>
      </c>
      <c r="EY535" s="137" t="s">
        <v>1023</v>
      </c>
      <c r="EZ535" s="137" t="s">
        <v>1023</v>
      </c>
      <c r="FA535" s="137" t="s">
        <v>1023</v>
      </c>
      <c r="FB535" s="186" t="s">
        <v>1275</v>
      </c>
      <c r="FC535" s="137"/>
      <c r="FD535" s="137"/>
      <c r="FE535" s="137"/>
      <c r="FF535" s="137"/>
      <c r="FG535" s="137"/>
      <c r="FH535" s="190"/>
      <c r="FI535" s="190"/>
      <c r="FJ535" s="372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  <c r="GO535"/>
      <c r="GP535"/>
      <c r="GQ535"/>
      <c r="GR535"/>
      <c r="GS535"/>
      <c r="GT535"/>
      <c r="GU535"/>
      <c r="GV535"/>
      <c r="GW535"/>
      <c r="GX535"/>
      <c r="GY535"/>
      <c r="GZ535" s="371" t="s">
        <v>693</v>
      </c>
      <c r="HA535" s="369" t="s">
        <v>1765</v>
      </c>
      <c r="HB535" s="356">
        <v>9.1199999999999992</v>
      </c>
      <c r="HC535" s="356">
        <v>2.0799999999999996</v>
      </c>
      <c r="HD535" s="356">
        <v>81.040000000000006</v>
      </c>
      <c r="HE535" s="356">
        <v>32.4</v>
      </c>
      <c r="HF535" s="356">
        <v>8.42</v>
      </c>
      <c r="HG535" s="356">
        <v>634.97</v>
      </c>
      <c r="HH535" s="356">
        <v>4.33</v>
      </c>
      <c r="HI535" s="356">
        <v>19.16</v>
      </c>
      <c r="HJ535" s="356">
        <v>1.06</v>
      </c>
      <c r="HK535" s="356">
        <v>8.33</v>
      </c>
      <c r="HL535" s="358">
        <v>0.8899999999999999</v>
      </c>
      <c r="HM535" s="356">
        <v>10.76</v>
      </c>
      <c r="HN535" s="357">
        <v>66.22</v>
      </c>
      <c r="HO535" s="5"/>
      <c r="HP535" s="121"/>
      <c r="HQ535" s="27"/>
      <c r="HR535" s="27"/>
      <c r="HS535" s="23"/>
      <c r="HT535" s="121"/>
      <c r="HU535" s="121"/>
      <c r="HV535" s="28"/>
      <c r="HW535" s="28"/>
      <c r="HX535" s="28"/>
      <c r="HY535" s="28"/>
      <c r="HZ535" s="28"/>
      <c r="IA535" s="28"/>
      <c r="IB535" s="28"/>
      <c r="IC535" s="28"/>
      <c r="ID535" s="28"/>
      <c r="IE535" s="25"/>
      <c r="IF535" s="28"/>
      <c r="IG535" s="29"/>
      <c r="IH535" s="25"/>
      <c r="II535" s="28"/>
      <c r="IJ535" s="25"/>
      <c r="IK535" s="25"/>
      <c r="IL535" s="25"/>
      <c r="IM535" s="25"/>
      <c r="IN535" s="28"/>
      <c r="IO535" s="25"/>
      <c r="IP535" s="294"/>
      <c r="IQ535" s="24"/>
      <c r="IR535" s="24"/>
      <c r="IS535" s="170"/>
      <c r="IT535" s="170"/>
      <c r="IU535" s="170"/>
      <c r="IV535" s="274"/>
      <c r="IW535" s="170"/>
      <c r="IX535" s="170"/>
      <c r="IY535" s="281"/>
      <c r="IZ535" s="281"/>
      <c r="JA535" s="170"/>
      <c r="JB535" s="170"/>
      <c r="JC535" s="170"/>
      <c r="JD535" s="170"/>
      <c r="JE535" s="170"/>
      <c r="JF535" s="276"/>
      <c r="JG535" s="170"/>
      <c r="JH535" s="170"/>
      <c r="JI535" s="170"/>
      <c r="JJ535"/>
      <c r="JK535"/>
      <c r="JL535"/>
      <c r="JM535" s="279"/>
      <c r="JN535"/>
      <c r="JO535"/>
      <c r="JP535"/>
      <c r="JQ535"/>
      <c r="JR535" s="170"/>
      <c r="JS535" s="170"/>
      <c r="JT535" s="170"/>
      <c r="JU535" s="170"/>
      <c r="JV535" s="170"/>
      <c r="JW535" s="170"/>
      <c r="JX535"/>
      <c r="JY535" s="170"/>
      <c r="JZ535" s="170"/>
      <c r="KA535" s="170"/>
      <c r="KB535" s="170"/>
      <c r="KC535" s="170"/>
      <c r="KD535" s="274"/>
      <c r="KE535"/>
    </row>
    <row r="536" spans="1:291" s="4" customFormat="1" x14ac:dyDescent="0.25">
      <c r="A536" s="311"/>
      <c r="B536" s="15" t="s">
        <v>1551</v>
      </c>
      <c r="C536" s="17" t="s">
        <v>686</v>
      </c>
      <c r="D536" s="26" t="s">
        <v>687</v>
      </c>
      <c r="E536" s="88">
        <v>43765</v>
      </c>
      <c r="F536" s="23"/>
      <c r="G536" s="94"/>
      <c r="H536" s="16"/>
      <c r="I536" s="377">
        <v>0</v>
      </c>
      <c r="J536" s="20">
        <v>44169</v>
      </c>
      <c r="K536" s="100">
        <f t="shared" si="59"/>
        <v>13</v>
      </c>
      <c r="L536" s="121">
        <v>6</v>
      </c>
      <c r="M536" s="4" t="s">
        <v>694</v>
      </c>
      <c r="N536" s="19">
        <v>260</v>
      </c>
      <c r="O536" s="121">
        <v>2</v>
      </c>
      <c r="P536" s="16">
        <v>4</v>
      </c>
      <c r="Q536" s="121"/>
      <c r="R536" s="11"/>
      <c r="S536" s="11"/>
      <c r="T536" s="145">
        <v>13994</v>
      </c>
      <c r="U536" s="130"/>
      <c r="V536" s="130" t="s">
        <v>689</v>
      </c>
      <c r="W536" s="130" t="s">
        <v>1042</v>
      </c>
      <c r="X536" s="131">
        <v>530423064</v>
      </c>
      <c r="Y536" s="129">
        <f ca="1">ROUNDDOWN(YEARFRAC(DATE(IF(VALUE(LEFT(X536,2))&lt;VALUE(RIGHT(YEAR(TODAY()),2)),"20","19")&amp;LEFT(X536,2),IF(VALUE(MID(X536,3,1))&gt;4,MID(X536,3,2)-50,MID(X536,3,2)),MID(X536,5,2)),Z536,1),0)</f>
        <v>67</v>
      </c>
      <c r="Z536" s="132">
        <v>44169</v>
      </c>
      <c r="AA536" s="129">
        <v>4</v>
      </c>
      <c r="AB536" s="133">
        <v>0</v>
      </c>
      <c r="AC536" s="134" t="s">
        <v>53</v>
      </c>
      <c r="AD536" s="135" t="s">
        <v>1025</v>
      </c>
      <c r="AE536" s="136" t="s">
        <v>1342</v>
      </c>
      <c r="AF536" s="200">
        <v>36.700000000000003</v>
      </c>
      <c r="AG536" s="200">
        <v>9</v>
      </c>
      <c r="AH536" s="200">
        <v>52</v>
      </c>
      <c r="AI536" s="200">
        <v>2</v>
      </c>
      <c r="AJ536" s="200">
        <v>0.3</v>
      </c>
      <c r="AK536" s="200">
        <v>5.86</v>
      </c>
      <c r="AL536" s="137">
        <v>36.799999999999997</v>
      </c>
      <c r="AM536" s="137">
        <v>90.4</v>
      </c>
      <c r="AN536" s="137">
        <v>41</v>
      </c>
      <c r="AO536" s="137">
        <v>59</v>
      </c>
      <c r="AP536" s="137">
        <f>AN536/AO536</f>
        <v>0.69491525423728817</v>
      </c>
      <c r="AQ536" s="137">
        <v>6.85</v>
      </c>
      <c r="AR536" s="137">
        <v>3.88</v>
      </c>
      <c r="AS536" s="137">
        <v>5.32</v>
      </c>
      <c r="AT536" s="137">
        <v>60.7</v>
      </c>
      <c r="AU536" s="137">
        <v>6.58</v>
      </c>
      <c r="AV536" s="137">
        <v>3.17</v>
      </c>
      <c r="AW536" s="137">
        <v>27.1</v>
      </c>
      <c r="AX536" s="137">
        <v>37.700000000000003</v>
      </c>
      <c r="AY536" s="137">
        <v>34.1</v>
      </c>
      <c r="AZ536" s="137">
        <v>1.01</v>
      </c>
      <c r="BA536" s="137">
        <v>23.9</v>
      </c>
      <c r="BB536" s="137">
        <v>11.2</v>
      </c>
      <c r="BC536" s="137">
        <v>51.7</v>
      </c>
      <c r="BD536" s="137">
        <v>0.24</v>
      </c>
      <c r="BE536" s="137">
        <v>3.36</v>
      </c>
      <c r="BF536" s="137">
        <f>DL536+DN536</f>
        <v>37.6</v>
      </c>
      <c r="BG536" s="137" t="s">
        <v>1023</v>
      </c>
      <c r="BH536" s="138">
        <v>3175</v>
      </c>
      <c r="BI536" s="137">
        <v>4.26</v>
      </c>
      <c r="BJ536" s="137">
        <v>17.8</v>
      </c>
      <c r="BK536" s="137">
        <v>32</v>
      </c>
      <c r="BL536" s="137">
        <v>68.400000000000006</v>
      </c>
      <c r="BM536" s="139">
        <v>2.1999999999999999E-2</v>
      </c>
      <c r="BN536" s="137">
        <v>9.4</v>
      </c>
      <c r="BO536" s="137">
        <v>91.68</v>
      </c>
      <c r="BP536" s="137">
        <v>4.8099999999999996</v>
      </c>
      <c r="BQ536" s="137">
        <v>3.53</v>
      </c>
      <c r="BR536" s="138">
        <v>5785</v>
      </c>
      <c r="BS536" s="138">
        <f>CY536/9</f>
        <v>2833.3333333333335</v>
      </c>
      <c r="BT536" s="137">
        <v>61</v>
      </c>
      <c r="BU536" s="137">
        <v>9.31</v>
      </c>
      <c r="BV536" s="137">
        <v>51.3</v>
      </c>
      <c r="BW536" s="138">
        <v>1416</v>
      </c>
      <c r="BX536" s="137">
        <v>45.9</v>
      </c>
      <c r="BY536" s="137">
        <v>98.9</v>
      </c>
      <c r="BZ536" s="138">
        <v>4892</v>
      </c>
      <c r="CA536" s="138">
        <v>9768</v>
      </c>
      <c r="CB536" s="137">
        <v>2.2000000000000002</v>
      </c>
      <c r="CC536" s="137">
        <v>0.28000000000000003</v>
      </c>
      <c r="CD536" s="186" t="s">
        <v>1275</v>
      </c>
      <c r="CE536" s="186">
        <f>AL536+BN536+BV536+CC536+CB536</f>
        <v>99.98</v>
      </c>
      <c r="CF536" s="186" t="s">
        <v>1275</v>
      </c>
      <c r="CG536" s="186">
        <f>AM536+BI536+BE536+(DC536*100/AL536)+(CC536*100/AL536)</f>
        <v>98.960217391304354</v>
      </c>
      <c r="CH536" s="137">
        <v>3.97</v>
      </c>
      <c r="CI536" s="137">
        <f>CH536*100/AM536</f>
        <v>4.3915929203539816</v>
      </c>
      <c r="CJ536" s="137">
        <v>7.36</v>
      </c>
      <c r="CK536" s="138">
        <f>CJ536*BI536*AL536*AK536/1000</f>
        <v>6.7613411327999993</v>
      </c>
      <c r="CL536" s="137">
        <v>1.59</v>
      </c>
      <c r="CM536" s="137">
        <v>6.41</v>
      </c>
      <c r="CN536" s="186" t="s">
        <v>1275</v>
      </c>
      <c r="CO536" s="137">
        <v>0.66</v>
      </c>
      <c r="CP536" s="137">
        <v>1.69</v>
      </c>
      <c r="CQ536" s="137" t="s">
        <v>1023</v>
      </c>
      <c r="CR536" s="137" t="s">
        <v>1023</v>
      </c>
      <c r="CS536" s="137" t="s">
        <v>1023</v>
      </c>
      <c r="CT536" s="137" t="s">
        <v>1023</v>
      </c>
      <c r="CU536" s="137" t="s">
        <v>1023</v>
      </c>
      <c r="CV536" s="137">
        <v>4.01</v>
      </c>
      <c r="CW536" s="137"/>
      <c r="CX536" s="186" t="s">
        <v>1275</v>
      </c>
      <c r="CY536" s="133">
        <v>25500</v>
      </c>
      <c r="CZ536" s="137">
        <v>0.91</v>
      </c>
      <c r="DA536" s="137">
        <v>16.600000000000001</v>
      </c>
      <c r="DB536" s="186" t="s">
        <v>1275</v>
      </c>
      <c r="DC536" s="139">
        <v>6.6000000000000003E-2</v>
      </c>
      <c r="DD536" s="138">
        <v>22437</v>
      </c>
      <c r="DE536" s="137">
        <v>44.9</v>
      </c>
      <c r="DF536" s="137">
        <v>9.61</v>
      </c>
      <c r="DG536" s="137">
        <v>10.5</v>
      </c>
      <c r="DH536" s="137">
        <f>DG536-CC536</f>
        <v>10.220000000000001</v>
      </c>
      <c r="DI536" s="137"/>
      <c r="DJ536" s="186" t="s">
        <v>1275</v>
      </c>
      <c r="DK536" s="137">
        <v>0.2</v>
      </c>
      <c r="DL536" s="137">
        <v>37.4</v>
      </c>
      <c r="DM536" s="137">
        <v>62.2</v>
      </c>
      <c r="DN536" s="137">
        <v>0.2</v>
      </c>
      <c r="DO536" s="137">
        <v>12.1</v>
      </c>
      <c r="DP536" s="137">
        <v>99.4</v>
      </c>
      <c r="DQ536" s="138">
        <v>1977</v>
      </c>
      <c r="DR536" s="133"/>
      <c r="DS536" s="186" t="s">
        <v>1275</v>
      </c>
      <c r="DT536" s="133">
        <f>DU536*5</f>
        <v>8320</v>
      </c>
      <c r="DU536" s="138">
        <v>1664</v>
      </c>
      <c r="DV536" s="138">
        <v>1231</v>
      </c>
      <c r="DW536" s="138">
        <v>1007</v>
      </c>
      <c r="DX536" s="186" t="s">
        <v>1275</v>
      </c>
      <c r="DY536" s="138">
        <f>AK536*AN536*AM536*AL536/1000</f>
        <v>799.27774720000014</v>
      </c>
      <c r="DZ536" s="138">
        <f>AK536*AM536*AO536*AL536/1000</f>
        <v>1150.1801727999998</v>
      </c>
      <c r="EA536" s="137"/>
      <c r="EB536" s="137"/>
      <c r="EC536" s="137"/>
      <c r="ED536" s="137"/>
      <c r="EE536" s="137"/>
      <c r="EF536" s="186" t="s">
        <v>1275</v>
      </c>
      <c r="EG536" s="137" t="s">
        <v>1023</v>
      </c>
      <c r="EH536" s="137" t="s">
        <v>1023</v>
      </c>
      <c r="EI536" s="137" t="s">
        <v>1023</v>
      </c>
      <c r="EJ536" s="137" t="s">
        <v>1023</v>
      </c>
      <c r="EK536" s="137" t="s">
        <v>1023</v>
      </c>
      <c r="EL536" s="137" t="s">
        <v>1023</v>
      </c>
      <c r="EM536" s="137" t="s">
        <v>1023</v>
      </c>
      <c r="EN536" s="137" t="s">
        <v>1023</v>
      </c>
      <c r="EO536" s="137" t="s">
        <v>1023</v>
      </c>
      <c r="EP536" s="137" t="s">
        <v>1023</v>
      </c>
      <c r="EQ536" s="137" t="s">
        <v>1023</v>
      </c>
      <c r="ER536" s="137" t="s">
        <v>1023</v>
      </c>
      <c r="ES536" s="137" t="s">
        <v>1023</v>
      </c>
      <c r="ET536" s="137" t="s">
        <v>1023</v>
      </c>
      <c r="EU536" s="137" t="s">
        <v>1023</v>
      </c>
      <c r="EV536" s="137" t="s">
        <v>1023</v>
      </c>
      <c r="EW536" s="137" t="s">
        <v>1023</v>
      </c>
      <c r="EX536" s="137" t="s">
        <v>1023</v>
      </c>
      <c r="EY536" s="137" t="s">
        <v>1023</v>
      </c>
      <c r="EZ536" s="137" t="s">
        <v>1023</v>
      </c>
      <c r="FA536" s="137" t="s">
        <v>1023</v>
      </c>
      <c r="FB536" s="186" t="s">
        <v>1275</v>
      </c>
      <c r="FC536" s="137"/>
      <c r="FD536" s="137"/>
      <c r="FE536" s="137"/>
      <c r="FF536" s="137"/>
      <c r="FG536" s="137"/>
      <c r="FH536" s="190"/>
      <c r="FI536" s="190"/>
      <c r="FJ536" s="372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M536"/>
      <c r="GN536"/>
      <c r="GO536"/>
      <c r="GP536"/>
      <c r="GQ536"/>
      <c r="GR536"/>
      <c r="GS536"/>
      <c r="GT536"/>
      <c r="GU536"/>
      <c r="GV536"/>
      <c r="GW536"/>
      <c r="GX536"/>
      <c r="GY536"/>
      <c r="GZ536" s="372"/>
      <c r="HA536"/>
      <c r="HB536"/>
      <c r="HC536"/>
      <c r="HD536"/>
      <c r="HE536"/>
      <c r="HF536"/>
      <c r="HG536"/>
      <c r="HH536"/>
      <c r="HI536"/>
      <c r="HJ536"/>
      <c r="HK536"/>
      <c r="HL536"/>
      <c r="HM536"/>
      <c r="HN536"/>
      <c r="HO536" s="5"/>
      <c r="HP536" s="10"/>
      <c r="HQ536" s="27"/>
      <c r="HR536" s="27"/>
      <c r="HS536" s="23"/>
      <c r="HT536" s="10"/>
      <c r="HU536" s="10"/>
      <c r="HV536" s="28"/>
      <c r="HW536" s="28"/>
      <c r="HX536" s="28"/>
      <c r="HY536" s="28"/>
      <c r="HZ536" s="28"/>
      <c r="IA536" s="28"/>
      <c r="IB536" s="28"/>
      <c r="IC536" s="28"/>
      <c r="ID536" s="28"/>
      <c r="IE536" s="25"/>
      <c r="IF536" s="28"/>
      <c r="IG536" s="29"/>
      <c r="IH536" s="25"/>
      <c r="II536" s="28"/>
      <c r="IJ536" s="25"/>
      <c r="IK536" s="25"/>
      <c r="IL536" s="25"/>
      <c r="IM536" s="25"/>
      <c r="IN536" s="28"/>
      <c r="IO536" s="25"/>
      <c r="IP536" s="294"/>
      <c r="IQ536" s="24"/>
      <c r="IR536" s="24"/>
      <c r="IS536" s="170"/>
      <c r="IT536" s="170"/>
      <c r="IU536" s="170"/>
      <c r="IV536" s="274"/>
      <c r="IW536" s="170"/>
      <c r="IX536" s="170"/>
      <c r="IY536" s="281"/>
      <c r="IZ536" s="281"/>
      <c r="JA536" s="170"/>
      <c r="JB536" s="170"/>
      <c r="JC536" s="170"/>
      <c r="JD536" s="170"/>
      <c r="JE536" s="170"/>
      <c r="JF536" s="276"/>
      <c r="JG536" s="170"/>
      <c r="JH536" s="170"/>
      <c r="JI536" s="170"/>
      <c r="JJ536"/>
      <c r="JK536"/>
      <c r="JL536"/>
      <c r="JM536" s="279"/>
      <c r="JN536"/>
      <c r="JO536"/>
      <c r="JP536"/>
      <c r="JQ536"/>
      <c r="JR536" s="170"/>
      <c r="JS536" s="170"/>
      <c r="JT536" s="170"/>
      <c r="JU536" s="170"/>
      <c r="JV536" s="170"/>
      <c r="JW536" s="170"/>
      <c r="JX536"/>
      <c r="JY536" s="170"/>
      <c r="JZ536" s="170"/>
      <c r="KA536" s="170"/>
      <c r="KB536" s="170"/>
      <c r="KC536" s="170"/>
      <c r="KD536" s="274"/>
      <c r="KE536"/>
    </row>
    <row r="537" spans="1:291" s="4" customFormat="1" x14ac:dyDescent="0.25">
      <c r="A537" s="311"/>
      <c r="B537" s="15" t="s">
        <v>1551</v>
      </c>
      <c r="C537" s="17" t="s">
        <v>686</v>
      </c>
      <c r="D537" s="26" t="s">
        <v>687</v>
      </c>
      <c r="E537" s="88">
        <v>43765</v>
      </c>
      <c r="F537" s="23"/>
      <c r="G537" s="94"/>
      <c r="H537" s="16"/>
      <c r="I537" s="377">
        <v>0</v>
      </c>
      <c r="J537" s="20">
        <v>44286</v>
      </c>
      <c r="K537" s="100">
        <f t="shared" si="59"/>
        <v>17</v>
      </c>
      <c r="L537" s="121">
        <v>7</v>
      </c>
      <c r="M537" s="4" t="s">
        <v>695</v>
      </c>
      <c r="N537" s="19">
        <v>326</v>
      </c>
      <c r="O537" s="22">
        <v>2</v>
      </c>
      <c r="P537" s="16">
        <v>4</v>
      </c>
      <c r="Q537" s="121"/>
      <c r="R537" s="11"/>
      <c r="S537" s="11"/>
      <c r="T537" s="145">
        <v>14937</v>
      </c>
      <c r="U537" s="130"/>
      <c r="V537" s="130" t="s">
        <v>689</v>
      </c>
      <c r="W537" s="130" t="s">
        <v>1042</v>
      </c>
      <c r="X537" s="129">
        <v>530423064</v>
      </c>
      <c r="Y537" s="129">
        <v>68</v>
      </c>
      <c r="Z537" s="132">
        <v>44286</v>
      </c>
      <c r="AA537" s="129">
        <v>5</v>
      </c>
      <c r="AB537" s="133">
        <v>4</v>
      </c>
      <c r="AC537" s="134" t="s">
        <v>130</v>
      </c>
      <c r="AD537" s="135" t="s">
        <v>1025</v>
      </c>
      <c r="AE537" s="136" t="s">
        <v>1343</v>
      </c>
      <c r="AF537" s="200">
        <v>29.6</v>
      </c>
      <c r="AG537" s="200">
        <v>8.8000000000000007</v>
      </c>
      <c r="AH537" s="200">
        <v>60.2</v>
      </c>
      <c r="AI537" s="200">
        <v>1.1000000000000001</v>
      </c>
      <c r="AJ537" s="200">
        <v>0.3</v>
      </c>
      <c r="AK537" s="200">
        <v>9.34</v>
      </c>
      <c r="AL537" s="133">
        <v>32.200000000000003</v>
      </c>
      <c r="AM537" s="137">
        <v>89.9</v>
      </c>
      <c r="AN537" s="137">
        <v>24.4</v>
      </c>
      <c r="AO537" s="137">
        <v>75.599999999999994</v>
      </c>
      <c r="AP537" s="137">
        <f>AN537/AO537</f>
        <v>0.32275132275132273</v>
      </c>
      <c r="AQ537" s="137">
        <v>11.1</v>
      </c>
      <c r="AR537" s="137">
        <v>2.02</v>
      </c>
      <c r="AS537" s="137">
        <v>1.93</v>
      </c>
      <c r="AT537" s="137">
        <v>51.3</v>
      </c>
      <c r="AU537" s="137">
        <v>4.42</v>
      </c>
      <c r="AV537" s="137">
        <v>1.64</v>
      </c>
      <c r="AW537" s="137">
        <v>21</v>
      </c>
      <c r="AX537" s="137">
        <v>43</v>
      </c>
      <c r="AY537" s="137">
        <v>34.9</v>
      </c>
      <c r="AZ537" s="137">
        <v>1.1200000000000001</v>
      </c>
      <c r="BA537" s="137">
        <v>16.100000000000001</v>
      </c>
      <c r="BB537" s="137">
        <v>8.83</v>
      </c>
      <c r="BC537" s="137">
        <v>40.9</v>
      </c>
      <c r="BD537" s="137">
        <v>0.32</v>
      </c>
      <c r="BE537" s="137">
        <v>2.65</v>
      </c>
      <c r="BF537" s="137">
        <f>DL537+DN537</f>
        <v>29.4</v>
      </c>
      <c r="BG537" s="137">
        <v>38.200000000000003</v>
      </c>
      <c r="BH537" s="138">
        <v>5277.8761061946907</v>
      </c>
      <c r="BI537" s="137">
        <v>6.76</v>
      </c>
      <c r="BJ537" s="137">
        <v>21.3</v>
      </c>
      <c r="BK537" s="137">
        <v>30.1</v>
      </c>
      <c r="BL537" s="137">
        <v>71.5</v>
      </c>
      <c r="BM537" s="139">
        <v>2.5999999999999999E-2</v>
      </c>
      <c r="BN537" s="137">
        <v>8.4</v>
      </c>
      <c r="BO537" s="137">
        <v>88.8</v>
      </c>
      <c r="BP537" s="137">
        <v>5.16</v>
      </c>
      <c r="BQ537" s="137">
        <v>6.08</v>
      </c>
      <c r="BR537" s="138">
        <v>4001</v>
      </c>
      <c r="BS537" s="138">
        <f>CY537/9</f>
        <v>2268.4444444444443</v>
      </c>
      <c r="BT537" s="137">
        <v>52.5</v>
      </c>
      <c r="BU537" s="137">
        <v>15.8</v>
      </c>
      <c r="BV537" s="137">
        <v>58</v>
      </c>
      <c r="BW537" s="138">
        <v>2399</v>
      </c>
      <c r="BX537" s="137">
        <v>32.299999999999997</v>
      </c>
      <c r="BY537" s="137">
        <v>94.7</v>
      </c>
      <c r="BZ537" s="138">
        <v>5179.090909090909</v>
      </c>
      <c r="CA537" s="138">
        <v>10610.833333333334</v>
      </c>
      <c r="CB537" s="137">
        <v>1.2</v>
      </c>
      <c r="CC537" s="137">
        <v>0.21</v>
      </c>
      <c r="CD537" s="186" t="s">
        <v>1275</v>
      </c>
      <c r="CE537" s="186">
        <f>AL537+BN537+BV537+CC537+CB537</f>
        <v>100.00999999999999</v>
      </c>
      <c r="CF537" s="186" t="s">
        <v>1275</v>
      </c>
      <c r="CG537" s="186">
        <f>AM537+BI537+BE537+(DC537*100/AL537)+(CC537*100/AL537)</f>
        <v>100.11745341614909</v>
      </c>
      <c r="CH537" s="137">
        <v>2.42</v>
      </c>
      <c r="CI537" s="137">
        <f>CH537*100/AM537</f>
        <v>2.6918798665183536</v>
      </c>
      <c r="CJ537" s="137">
        <v>17.2</v>
      </c>
      <c r="CK537" s="138">
        <f>CJ537*BI537*AL537*AK537/1000</f>
        <v>34.968571455999999</v>
      </c>
      <c r="CL537" s="137">
        <v>2.5299999999999998</v>
      </c>
      <c r="CM537" s="137">
        <v>5.85</v>
      </c>
      <c r="CN537" s="186" t="s">
        <v>1275</v>
      </c>
      <c r="CO537" s="137">
        <v>0.62</v>
      </c>
      <c r="CP537" s="137">
        <v>1.41</v>
      </c>
      <c r="CQ537" s="137">
        <v>21.7</v>
      </c>
      <c r="CR537" s="137">
        <v>40.9</v>
      </c>
      <c r="CS537" s="137">
        <v>16.3</v>
      </c>
      <c r="CT537" s="137">
        <v>21.2</v>
      </c>
      <c r="CU537" s="137">
        <v>61.8</v>
      </c>
      <c r="CV537" s="137">
        <v>1</v>
      </c>
      <c r="CW537" s="137"/>
      <c r="CX537" s="186" t="s">
        <v>1275</v>
      </c>
      <c r="CY537" s="133">
        <v>20416</v>
      </c>
      <c r="CZ537" s="137">
        <v>0.65</v>
      </c>
      <c r="DA537" s="137">
        <v>7.32</v>
      </c>
      <c r="DB537" s="186" t="s">
        <v>1275</v>
      </c>
      <c r="DC537" s="139">
        <v>0.05</v>
      </c>
      <c r="DD537" s="133">
        <v>17425</v>
      </c>
      <c r="DE537" s="137">
        <v>76.8</v>
      </c>
      <c r="DF537" s="137">
        <v>11.9</v>
      </c>
      <c r="DG537" s="137">
        <v>1.56</v>
      </c>
      <c r="DH537" s="137">
        <f>DG537-CC537</f>
        <v>1.35</v>
      </c>
      <c r="DI537" s="137">
        <v>61.1</v>
      </c>
      <c r="DJ537" s="186" t="s">
        <v>1275</v>
      </c>
      <c r="DK537" s="137">
        <v>0</v>
      </c>
      <c r="DL537" s="137">
        <v>29.4</v>
      </c>
      <c r="DM537" s="137">
        <v>70.599999999999994</v>
      </c>
      <c r="DN537" s="137">
        <v>0</v>
      </c>
      <c r="DO537" s="137">
        <v>8.5399999999999991</v>
      </c>
      <c r="DP537" s="137">
        <v>100</v>
      </c>
      <c r="DQ537" s="138">
        <v>1815</v>
      </c>
      <c r="DR537" s="133"/>
      <c r="DS537" s="186" t="s">
        <v>1275</v>
      </c>
      <c r="DT537" s="133">
        <f>DU537*5</f>
        <v>7365</v>
      </c>
      <c r="DU537" s="138">
        <v>1473</v>
      </c>
      <c r="DV537" s="138">
        <v>894</v>
      </c>
      <c r="DW537" s="138">
        <v>615</v>
      </c>
      <c r="DX537" s="186" t="s">
        <v>1275</v>
      </c>
      <c r="DY537" s="138">
        <f>AK537*AN537*AM537*AL537/1000</f>
        <v>659.70878288000006</v>
      </c>
      <c r="DZ537" s="138">
        <f>AK537*AM537*AO537*AL537/1000</f>
        <v>2044.0157371200003</v>
      </c>
      <c r="EA537" s="137"/>
      <c r="EB537" s="137"/>
      <c r="EC537" s="137"/>
      <c r="ED537" s="137"/>
      <c r="EE537" s="137"/>
      <c r="EF537" s="186" t="s">
        <v>1275</v>
      </c>
      <c r="EG537" s="137" t="s">
        <v>1023</v>
      </c>
      <c r="EH537" s="137" t="s">
        <v>1023</v>
      </c>
      <c r="EI537" s="137" t="s">
        <v>1023</v>
      </c>
      <c r="EJ537" s="137" t="s">
        <v>1023</v>
      </c>
      <c r="EK537" s="137" t="s">
        <v>1023</v>
      </c>
      <c r="EL537" s="137" t="s">
        <v>1023</v>
      </c>
      <c r="EM537" s="137" t="s">
        <v>1023</v>
      </c>
      <c r="EN537" s="137" t="s">
        <v>1023</v>
      </c>
      <c r="EO537" s="137" t="s">
        <v>1023</v>
      </c>
      <c r="EP537" s="137" t="s">
        <v>1023</v>
      </c>
      <c r="EQ537" s="137" t="s">
        <v>1023</v>
      </c>
      <c r="ER537" s="137" t="s">
        <v>1023</v>
      </c>
      <c r="ES537" s="137" t="s">
        <v>1023</v>
      </c>
      <c r="ET537" s="137" t="s">
        <v>1023</v>
      </c>
      <c r="EU537" s="137" t="s">
        <v>1023</v>
      </c>
      <c r="EV537" s="137" t="s">
        <v>1023</v>
      </c>
      <c r="EW537" s="137" t="s">
        <v>1023</v>
      </c>
      <c r="EX537" s="137" t="s">
        <v>1023</v>
      </c>
      <c r="EY537" s="137" t="s">
        <v>1023</v>
      </c>
      <c r="EZ537" s="137" t="s">
        <v>1023</v>
      </c>
      <c r="FA537" s="137" t="s">
        <v>1023</v>
      </c>
      <c r="FB537" s="186" t="s">
        <v>1275</v>
      </c>
      <c r="FC537" s="137"/>
      <c r="FD537" s="137"/>
      <c r="FE537" s="137"/>
      <c r="FF537" s="137"/>
      <c r="FG537" s="137"/>
      <c r="FH537" s="190"/>
      <c r="FI537" s="190"/>
      <c r="FJ537" s="372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  <c r="GO537"/>
      <c r="GP537"/>
      <c r="GQ537"/>
      <c r="GR537"/>
      <c r="GS537"/>
      <c r="GT537"/>
      <c r="GU537"/>
      <c r="GV537"/>
      <c r="GW537"/>
      <c r="GX537"/>
      <c r="GY537"/>
      <c r="GZ537" s="5"/>
      <c r="HO537" s="5"/>
      <c r="HP537" s="121"/>
      <c r="HQ537" s="27"/>
      <c r="HR537" s="27"/>
      <c r="HS537" s="23"/>
      <c r="HT537" s="121"/>
      <c r="HU537" s="121"/>
      <c r="HV537" s="28"/>
      <c r="HW537" s="28"/>
      <c r="HX537" s="28"/>
      <c r="HY537" s="28"/>
      <c r="HZ537" s="28"/>
      <c r="IA537" s="28"/>
      <c r="IB537" s="28"/>
      <c r="IC537" s="28"/>
      <c r="ID537" s="28"/>
      <c r="IE537" s="25"/>
      <c r="IF537" s="28"/>
      <c r="IG537" s="29"/>
      <c r="IH537" s="25"/>
      <c r="II537" s="28"/>
      <c r="IJ537" s="25"/>
      <c r="IK537" s="25"/>
      <c r="IL537" s="25"/>
      <c r="IM537" s="25"/>
      <c r="IN537" s="28"/>
      <c r="IO537" s="25"/>
      <c r="IP537" s="294"/>
      <c r="IQ537" s="24"/>
      <c r="IR537" s="24"/>
      <c r="IS537" s="170"/>
      <c r="IT537" s="170"/>
      <c r="IU537" s="170"/>
      <c r="IV537" s="274"/>
      <c r="IW537" s="170"/>
      <c r="IX537" s="170"/>
      <c r="IY537" s="281"/>
      <c r="IZ537" s="281"/>
      <c r="JA537" s="170"/>
      <c r="JB537" s="170"/>
      <c r="JC537" s="170"/>
      <c r="JD537" s="170"/>
      <c r="JE537" s="170"/>
      <c r="JF537" s="276"/>
      <c r="JG537" s="170"/>
      <c r="JH537" s="170"/>
      <c r="JI537" s="170"/>
      <c r="JJ537"/>
      <c r="JK537"/>
      <c r="JL537"/>
      <c r="JM537" s="279"/>
      <c r="JN537"/>
      <c r="JO537"/>
      <c r="JP537"/>
      <c r="JQ537"/>
      <c r="JR537" s="170"/>
      <c r="JS537" s="170"/>
      <c r="JT537" s="170"/>
      <c r="JU537" s="170"/>
      <c r="JV537" s="170"/>
      <c r="JW537" s="170"/>
      <c r="JX537"/>
      <c r="JY537" s="170"/>
      <c r="JZ537" s="170"/>
      <c r="KA537" s="170"/>
      <c r="KB537" s="170"/>
      <c r="KC537" s="170"/>
      <c r="KD537" s="274"/>
      <c r="KE537"/>
    </row>
    <row r="538" spans="1:291" s="4" customFormat="1" x14ac:dyDescent="0.25">
      <c r="A538" s="311"/>
      <c r="B538" s="15" t="s">
        <v>1551</v>
      </c>
      <c r="C538" s="17" t="s">
        <v>686</v>
      </c>
      <c r="D538" s="26" t="s">
        <v>687</v>
      </c>
      <c r="E538" s="88">
        <v>43765</v>
      </c>
      <c r="F538" s="56">
        <v>44328</v>
      </c>
      <c r="G538" s="94">
        <f>DATEDIF(E538, F538, "m")</f>
        <v>18</v>
      </c>
      <c r="H538" s="16">
        <v>0</v>
      </c>
      <c r="I538" s="377"/>
      <c r="J538" s="20" t="s">
        <v>316</v>
      </c>
      <c r="K538" s="100"/>
      <c r="L538" s="121"/>
      <c r="N538" s="19"/>
      <c r="O538" s="22"/>
      <c r="P538" s="16"/>
      <c r="Q538" s="121"/>
      <c r="R538" s="11"/>
      <c r="S538" s="11"/>
      <c r="T538" s="145"/>
      <c r="U538" s="130"/>
      <c r="V538" s="130"/>
      <c r="W538" s="130"/>
      <c r="X538" s="129"/>
      <c r="Y538" s="129"/>
      <c r="Z538" s="132"/>
      <c r="AA538" s="129"/>
      <c r="AB538" s="133"/>
      <c r="AC538" s="134"/>
      <c r="AD538" s="135"/>
      <c r="AE538" s="136"/>
      <c r="AF538" s="220"/>
      <c r="AG538" s="220"/>
      <c r="AH538" s="220"/>
      <c r="AI538" s="220"/>
      <c r="AJ538" s="220"/>
      <c r="AK538" s="220"/>
      <c r="AL538" s="133"/>
      <c r="AM538" s="137"/>
      <c r="AN538" s="137"/>
      <c r="AO538" s="137"/>
      <c r="AP538" s="137"/>
      <c r="AQ538" s="137"/>
      <c r="AR538" s="137"/>
      <c r="AS538" s="137"/>
      <c r="AT538" s="137"/>
      <c r="AU538" s="137"/>
      <c r="AV538" s="137"/>
      <c r="AW538" s="137"/>
      <c r="AX538" s="137"/>
      <c r="AY538" s="137"/>
      <c r="AZ538" s="137"/>
      <c r="BA538" s="137"/>
      <c r="BB538" s="137"/>
      <c r="BC538" s="137"/>
      <c r="BD538" s="137"/>
      <c r="BE538" s="137"/>
      <c r="BF538" s="137"/>
      <c r="BG538" s="137"/>
      <c r="BH538" s="138"/>
      <c r="BI538" s="137"/>
      <c r="BJ538" s="137"/>
      <c r="BK538" s="137"/>
      <c r="BL538" s="137"/>
      <c r="BM538" s="139"/>
      <c r="BN538" s="137"/>
      <c r="BO538" s="137"/>
      <c r="BP538" s="137"/>
      <c r="BQ538" s="137"/>
      <c r="BR538" s="138"/>
      <c r="BS538" s="138"/>
      <c r="BT538" s="137"/>
      <c r="BU538" s="137"/>
      <c r="BV538" s="137"/>
      <c r="BW538" s="138"/>
      <c r="BX538" s="137"/>
      <c r="BY538" s="137"/>
      <c r="BZ538" s="138"/>
      <c r="CA538" s="138"/>
      <c r="CB538" s="137"/>
      <c r="CC538" s="137"/>
      <c r="CD538" s="186"/>
      <c r="CE538" s="186"/>
      <c r="CF538" s="186"/>
      <c r="CG538" s="186"/>
      <c r="CH538" s="137"/>
      <c r="CI538" s="137"/>
      <c r="CJ538" s="137"/>
      <c r="CK538" s="138"/>
      <c r="CL538" s="137"/>
      <c r="CM538" s="137"/>
      <c r="CN538" s="186"/>
      <c r="CO538" s="137"/>
      <c r="CP538" s="137"/>
      <c r="CQ538" s="137"/>
      <c r="CR538" s="137"/>
      <c r="CS538" s="137"/>
      <c r="CT538" s="137"/>
      <c r="CU538" s="137"/>
      <c r="CV538" s="137"/>
      <c r="CW538" s="137"/>
      <c r="CX538" s="186"/>
      <c r="CY538" s="133"/>
      <c r="CZ538" s="137"/>
      <c r="DA538" s="137"/>
      <c r="DB538" s="186"/>
      <c r="DC538" s="139"/>
      <c r="DD538" s="133"/>
      <c r="DE538" s="137"/>
      <c r="DF538" s="137"/>
      <c r="DG538" s="137"/>
      <c r="DH538" s="137"/>
      <c r="DI538" s="137"/>
      <c r="DJ538" s="186"/>
      <c r="DK538" s="137"/>
      <c r="DL538" s="137"/>
      <c r="DM538" s="137"/>
      <c r="DN538" s="137"/>
      <c r="DO538" s="137"/>
      <c r="DP538" s="137"/>
      <c r="DQ538" s="138"/>
      <c r="DR538" s="133"/>
      <c r="DS538" s="186"/>
      <c r="DT538" s="133"/>
      <c r="DU538" s="138"/>
      <c r="DV538" s="138"/>
      <c r="DW538" s="138"/>
      <c r="DX538" s="186"/>
      <c r="DY538" s="138"/>
      <c r="DZ538" s="138"/>
      <c r="EA538" s="137"/>
      <c r="EB538" s="137"/>
      <c r="EC538" s="137"/>
      <c r="ED538" s="137"/>
      <c r="EE538" s="137"/>
      <c r="EF538" s="186"/>
      <c r="EG538" s="137"/>
      <c r="EH538" s="137"/>
      <c r="EI538" s="137"/>
      <c r="EJ538" s="137"/>
      <c r="EK538" s="137"/>
      <c r="EL538" s="137"/>
      <c r="EM538" s="137"/>
      <c r="EN538" s="137"/>
      <c r="EO538" s="137"/>
      <c r="EP538" s="137"/>
      <c r="EQ538" s="137"/>
      <c r="ER538" s="137"/>
      <c r="ES538" s="137"/>
      <c r="ET538" s="137"/>
      <c r="EU538" s="137"/>
      <c r="EV538" s="137"/>
      <c r="EW538" s="137"/>
      <c r="EX538" s="137"/>
      <c r="EY538" s="137"/>
      <c r="EZ538" s="137"/>
      <c r="FA538" s="137"/>
      <c r="FB538" s="186"/>
      <c r="FC538" s="137"/>
      <c r="FD538" s="137"/>
      <c r="FE538" s="137"/>
      <c r="FF538" s="137"/>
      <c r="FG538" s="137"/>
      <c r="FH538" s="190"/>
      <c r="FI538" s="190"/>
      <c r="FJ538" s="5"/>
      <c r="GZ538" s="5"/>
      <c r="HO538" s="5" t="s">
        <v>696</v>
      </c>
      <c r="HP538" s="121">
        <v>66</v>
      </c>
      <c r="HQ538" s="27">
        <v>43765</v>
      </c>
      <c r="HR538" s="27"/>
      <c r="HS538" s="56">
        <v>44328</v>
      </c>
      <c r="HT538" s="121">
        <v>18</v>
      </c>
      <c r="HU538" s="121">
        <v>0</v>
      </c>
      <c r="HV538" s="121">
        <v>1</v>
      </c>
      <c r="HW538" s="121">
        <v>1</v>
      </c>
      <c r="HX538" s="121">
        <v>0</v>
      </c>
      <c r="HY538" s="121">
        <v>0</v>
      </c>
      <c r="HZ538" s="121">
        <v>0</v>
      </c>
      <c r="IA538" s="121">
        <v>0</v>
      </c>
      <c r="IB538" s="121">
        <v>0</v>
      </c>
      <c r="IC538" s="121">
        <v>0</v>
      </c>
      <c r="ID538" s="121">
        <v>0</v>
      </c>
      <c r="IE538" s="4" t="s">
        <v>69</v>
      </c>
      <c r="IF538" s="121">
        <v>0</v>
      </c>
      <c r="IG538" s="19"/>
      <c r="IN538" s="121">
        <v>0</v>
      </c>
      <c r="IP538" s="294"/>
      <c r="IQ538" s="24"/>
      <c r="IR538" s="24"/>
      <c r="IS538" s="170"/>
      <c r="IT538" s="170"/>
      <c r="IU538" s="170"/>
      <c r="IV538" s="274"/>
      <c r="IW538" s="170"/>
      <c r="IX538" s="170"/>
      <c r="IY538" s="281"/>
      <c r="IZ538" s="281"/>
      <c r="JA538" s="170"/>
      <c r="JB538" s="170"/>
      <c r="JC538" s="170"/>
      <c r="JD538" s="170"/>
      <c r="JE538" s="170"/>
      <c r="JF538" s="276"/>
      <c r="JG538" s="170"/>
      <c r="JH538" s="170"/>
      <c r="JI538" s="170"/>
      <c r="JJ538"/>
      <c r="JK538"/>
      <c r="JL538"/>
      <c r="JM538" s="279"/>
      <c r="JN538"/>
      <c r="JO538"/>
      <c r="JP538"/>
      <c r="JQ538"/>
      <c r="JR538" s="170"/>
      <c r="JS538" s="170"/>
      <c r="JT538" s="170"/>
      <c r="JU538" s="170"/>
      <c r="JV538" s="170"/>
      <c r="JW538" s="170"/>
      <c r="JX538"/>
      <c r="JY538" s="170"/>
      <c r="JZ538" s="170"/>
      <c r="KA538" s="170"/>
      <c r="KB538" s="170"/>
      <c r="KC538" s="170"/>
      <c r="KD538" s="274"/>
      <c r="KE538"/>
    </row>
    <row r="539" spans="1:291" s="4" customFormat="1" x14ac:dyDescent="0.25">
      <c r="A539" s="311"/>
      <c r="B539" s="15" t="s">
        <v>1551</v>
      </c>
      <c r="C539" s="17" t="s">
        <v>686</v>
      </c>
      <c r="D539" s="26" t="s">
        <v>687</v>
      </c>
      <c r="E539" s="88">
        <v>43765</v>
      </c>
      <c r="F539" s="27">
        <v>44498</v>
      </c>
      <c r="G539" s="94">
        <f>DATEDIF(E539, F539, "m")</f>
        <v>24</v>
      </c>
      <c r="H539" s="16">
        <v>0</v>
      </c>
      <c r="I539" s="377">
        <v>0</v>
      </c>
      <c r="J539" s="20">
        <v>44498</v>
      </c>
      <c r="K539" s="100">
        <f t="shared" ref="K539:K545" si="60">DATEDIF(E539, J539, "m")</f>
        <v>24</v>
      </c>
      <c r="L539" s="121">
        <v>8</v>
      </c>
      <c r="M539" s="4" t="s">
        <v>697</v>
      </c>
      <c r="N539" s="19"/>
      <c r="O539" s="22">
        <v>2</v>
      </c>
      <c r="P539" s="16">
        <v>3</v>
      </c>
      <c r="Q539" s="121"/>
      <c r="R539" s="11"/>
      <c r="S539" s="11"/>
      <c r="T539" s="145">
        <v>16316</v>
      </c>
      <c r="U539" s="130" t="s">
        <v>689</v>
      </c>
      <c r="V539" s="130" t="s">
        <v>689</v>
      </c>
      <c r="W539" s="130" t="s">
        <v>1042</v>
      </c>
      <c r="X539" s="129">
        <v>530423064</v>
      </c>
      <c r="Y539" s="129">
        <f ca="1">ROUNDDOWN(YEARFRAC(DATE(IF(VALUE(LEFT(X539,2))&lt;VALUE(RIGHT(YEAR(TODAY()),2)),"20","19")&amp;LEFT(X539,2),IF(VALUE(MID(X539,3,1))&gt;4,MID(X539,3,2)-50,MID(X539,3,2)),MID(X539,5,2)),Z539,1),0)</f>
        <v>68</v>
      </c>
      <c r="Z539" s="132">
        <v>44498</v>
      </c>
      <c r="AA539" s="129">
        <v>6</v>
      </c>
      <c r="AB539" s="133">
        <v>11</v>
      </c>
      <c r="AC539" s="134" t="s">
        <v>53</v>
      </c>
      <c r="AD539" s="135" t="s">
        <v>1022</v>
      </c>
      <c r="AE539" s="136"/>
      <c r="AF539" s="220"/>
      <c r="AG539" s="220"/>
      <c r="AH539" s="220"/>
      <c r="AI539" s="220"/>
      <c r="AJ539" s="220"/>
      <c r="AK539" s="185">
        <v>12.35</v>
      </c>
      <c r="AL539" s="133">
        <v>11.3</v>
      </c>
      <c r="AM539" s="137">
        <v>83.1</v>
      </c>
      <c r="AN539" s="137">
        <v>14.6</v>
      </c>
      <c r="AO539" s="137">
        <v>85.4</v>
      </c>
      <c r="AP539" s="137">
        <f>AN539/AO539</f>
        <v>0.17096018735362997</v>
      </c>
      <c r="AQ539" s="137">
        <v>5.19</v>
      </c>
      <c r="AR539" s="137">
        <v>3.09</v>
      </c>
      <c r="AS539" s="137">
        <v>1.25</v>
      </c>
      <c r="AT539" s="137">
        <v>26.3</v>
      </c>
      <c r="AU539" s="137">
        <v>2.54</v>
      </c>
      <c r="AV539" s="137">
        <v>0.78</v>
      </c>
      <c r="AW539" s="137">
        <v>30.7</v>
      </c>
      <c r="AX539" s="137">
        <v>39.9</v>
      </c>
      <c r="AY539" s="137">
        <v>27.6</v>
      </c>
      <c r="AZ539" s="137">
        <v>1.72</v>
      </c>
      <c r="BA539" s="137">
        <v>16.899999999999999</v>
      </c>
      <c r="BB539" s="137">
        <v>3.19</v>
      </c>
      <c r="BC539" s="137">
        <v>25.9</v>
      </c>
      <c r="BD539" s="137">
        <v>7.36</v>
      </c>
      <c r="BE539" s="137">
        <v>5.29</v>
      </c>
      <c r="BF539" s="137">
        <f>DL539+DN539</f>
        <v>30.83</v>
      </c>
      <c r="BG539" s="137">
        <v>51.7</v>
      </c>
      <c r="BH539" s="138">
        <v>5856</v>
      </c>
      <c r="BI539" s="137">
        <v>10.1</v>
      </c>
      <c r="BJ539" s="137">
        <v>8.69</v>
      </c>
      <c r="BK539" s="137">
        <v>23.8</v>
      </c>
      <c r="BL539" s="137">
        <v>61.8</v>
      </c>
      <c r="BM539" s="139">
        <v>0</v>
      </c>
      <c r="BN539" s="137">
        <v>3.4</v>
      </c>
      <c r="BO539" s="137">
        <v>98.22</v>
      </c>
      <c r="BP539" s="137">
        <v>1.29</v>
      </c>
      <c r="BQ539" s="137">
        <v>0.53</v>
      </c>
      <c r="BR539" s="138">
        <v>1250</v>
      </c>
      <c r="BS539" s="138">
        <f>CY539/9</f>
        <v>1588.3333333333333</v>
      </c>
      <c r="BT539" s="137">
        <v>13.3</v>
      </c>
      <c r="BU539" s="137">
        <v>11.4</v>
      </c>
      <c r="BV539" s="137">
        <v>83.9</v>
      </c>
      <c r="BW539" s="138">
        <v>1378</v>
      </c>
      <c r="BX539" s="137">
        <v>9.82</v>
      </c>
      <c r="BY539" s="137">
        <v>90.4</v>
      </c>
      <c r="BZ539" s="138">
        <v>4318</v>
      </c>
      <c r="CA539" s="138">
        <v>10736</v>
      </c>
      <c r="CB539" s="137">
        <v>1.2</v>
      </c>
      <c r="CC539" s="137">
        <v>0.2</v>
      </c>
      <c r="CD539" s="186" t="s">
        <v>1275</v>
      </c>
      <c r="CE539" s="186">
        <f>AL539+BN539+BV539+CC539+CB539</f>
        <v>100.00000000000001</v>
      </c>
      <c r="CF539" s="186" t="s">
        <v>1275</v>
      </c>
      <c r="CG539" s="186">
        <f>AM539+BI539+BE539+(DC539*100/AL539)+(CC539*100/AL539)</f>
        <v>100.25991150442478</v>
      </c>
      <c r="CH539" s="137">
        <v>0.87</v>
      </c>
      <c r="CI539" s="137">
        <f>CH539*100/AM539</f>
        <v>1.0469314079422383</v>
      </c>
      <c r="CJ539" s="137">
        <v>21.5</v>
      </c>
      <c r="CK539" s="138">
        <f>CJ539*BI539*AL539*AK539/1000</f>
        <v>30.30436825</v>
      </c>
      <c r="CL539" s="137">
        <v>6.78</v>
      </c>
      <c r="CM539" s="137">
        <v>10.5</v>
      </c>
      <c r="CN539" s="186" t="s">
        <v>1275</v>
      </c>
      <c r="CO539" s="137">
        <v>4.1000000000000002E-2</v>
      </c>
      <c r="CP539" s="137">
        <v>0.98</v>
      </c>
      <c r="CQ539" s="137">
        <v>21.2</v>
      </c>
      <c r="CR539" s="137">
        <v>46.9</v>
      </c>
      <c r="CS539" s="137">
        <v>18.399999999999999</v>
      </c>
      <c r="CT539" s="137">
        <v>13.4</v>
      </c>
      <c r="CU539" s="137">
        <v>76.5</v>
      </c>
      <c r="CV539" s="137">
        <v>1.35</v>
      </c>
      <c r="CW539" s="137"/>
      <c r="CX539" s="186" t="s">
        <v>1275</v>
      </c>
      <c r="CY539" s="133">
        <v>14295</v>
      </c>
      <c r="CZ539" s="137">
        <v>0.94</v>
      </c>
      <c r="DA539" s="137">
        <v>3.18</v>
      </c>
      <c r="DB539" s="186" t="s">
        <v>1275</v>
      </c>
      <c r="DC539" s="139">
        <v>0</v>
      </c>
      <c r="DD539" s="138" t="s">
        <v>1023</v>
      </c>
      <c r="DE539" s="137">
        <v>0</v>
      </c>
      <c r="DF539" s="137">
        <v>9.69</v>
      </c>
      <c r="DG539" s="137">
        <v>0.28999999999999998</v>
      </c>
      <c r="DH539" s="137">
        <f>DG539-CC539</f>
        <v>8.9999999999999969E-2</v>
      </c>
      <c r="DI539" s="137">
        <v>64.900000000000006</v>
      </c>
      <c r="DJ539" s="186" t="s">
        <v>1275</v>
      </c>
      <c r="DK539" s="137">
        <v>0.13</v>
      </c>
      <c r="DL539" s="137">
        <v>30.7</v>
      </c>
      <c r="DM539" s="137">
        <v>69</v>
      </c>
      <c r="DN539" s="137">
        <v>0.13</v>
      </c>
      <c r="DO539" s="137">
        <v>4.87</v>
      </c>
      <c r="DP539" s="137">
        <v>99.1</v>
      </c>
      <c r="DQ539" s="133">
        <v>1412</v>
      </c>
      <c r="DR539" s="133"/>
      <c r="DS539" s="186" t="s">
        <v>1275</v>
      </c>
      <c r="DT539" s="133">
        <f>DU539*2</f>
        <v>4640</v>
      </c>
      <c r="DU539" s="138">
        <v>2320</v>
      </c>
      <c r="DV539" s="138">
        <v>479.28571428571433</v>
      </c>
      <c r="DW539" s="138">
        <v>373</v>
      </c>
      <c r="DX539" s="186" t="s">
        <v>1275</v>
      </c>
      <c r="DY539" s="138">
        <f>AK539*AN539*AM539*AL539/1000</f>
        <v>169.3164993</v>
      </c>
      <c r="DZ539" s="138">
        <f>AK539*AM539*AO539*AL539/1000</f>
        <v>990.38555069999995</v>
      </c>
      <c r="EA539" s="137"/>
      <c r="EB539" s="137"/>
      <c r="EC539" s="137"/>
      <c r="ED539" s="137"/>
      <c r="EE539" s="137"/>
      <c r="EF539" s="186" t="s">
        <v>1275</v>
      </c>
      <c r="EG539" s="137" t="s">
        <v>1023</v>
      </c>
      <c r="EH539" s="137" t="s">
        <v>1023</v>
      </c>
      <c r="EI539" s="137" t="s">
        <v>1023</v>
      </c>
      <c r="EJ539" s="137" t="s">
        <v>1023</v>
      </c>
      <c r="EK539" s="137" t="s">
        <v>1023</v>
      </c>
      <c r="EL539" s="137" t="s">
        <v>1023</v>
      </c>
      <c r="EM539" s="137" t="s">
        <v>1023</v>
      </c>
      <c r="EN539" s="137" t="s">
        <v>1023</v>
      </c>
      <c r="EO539" s="137" t="s">
        <v>1023</v>
      </c>
      <c r="EP539" s="137" t="s">
        <v>1023</v>
      </c>
      <c r="EQ539" s="137" t="s">
        <v>1023</v>
      </c>
      <c r="ER539" s="137" t="s">
        <v>1023</v>
      </c>
      <c r="ES539" s="137" t="s">
        <v>1023</v>
      </c>
      <c r="ET539" s="137" t="s">
        <v>1023</v>
      </c>
      <c r="EU539" s="137" t="s">
        <v>1023</v>
      </c>
      <c r="EV539" s="137" t="s">
        <v>1023</v>
      </c>
      <c r="EW539" s="137" t="s">
        <v>1023</v>
      </c>
      <c r="EX539" s="137" t="s">
        <v>1023</v>
      </c>
      <c r="EY539" s="137" t="s">
        <v>1023</v>
      </c>
      <c r="EZ539" s="137" t="s">
        <v>1023</v>
      </c>
      <c r="FA539" s="137" t="s">
        <v>1023</v>
      </c>
      <c r="FB539" s="186" t="s">
        <v>1275</v>
      </c>
      <c r="FC539" s="137"/>
      <c r="FD539" s="137"/>
      <c r="FE539" s="137"/>
      <c r="FF539" s="137"/>
      <c r="FG539" s="137"/>
      <c r="FH539" s="190"/>
      <c r="FI539" s="190"/>
      <c r="FJ539" s="372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  <c r="GE539"/>
      <c r="GF539"/>
      <c r="GG539"/>
      <c r="GH539"/>
      <c r="GI539"/>
      <c r="GJ539"/>
      <c r="GK539"/>
      <c r="GL539"/>
      <c r="GM539"/>
      <c r="GN539"/>
      <c r="GO539"/>
      <c r="GP539"/>
      <c r="GQ539"/>
      <c r="GR539"/>
      <c r="GS539"/>
      <c r="GT539"/>
      <c r="GU539"/>
      <c r="GV539"/>
      <c r="GW539"/>
      <c r="GX539"/>
      <c r="GY539"/>
      <c r="GZ539" s="5"/>
      <c r="HO539" s="5" t="s">
        <v>689</v>
      </c>
      <c r="HP539" s="121">
        <v>66</v>
      </c>
      <c r="HQ539" s="27">
        <v>43765</v>
      </c>
      <c r="HR539" s="27"/>
      <c r="HS539" s="27">
        <v>44498</v>
      </c>
      <c r="HT539" s="121">
        <v>24</v>
      </c>
      <c r="HU539" s="121">
        <v>0</v>
      </c>
      <c r="HV539" s="121">
        <v>1</v>
      </c>
      <c r="HW539" s="121">
        <v>1</v>
      </c>
      <c r="HX539" s="121">
        <v>0</v>
      </c>
      <c r="HY539" s="121">
        <v>0</v>
      </c>
      <c r="HZ539" s="121">
        <v>0</v>
      </c>
      <c r="IA539" s="121">
        <v>0</v>
      </c>
      <c r="IB539" s="121">
        <v>0</v>
      </c>
      <c r="IC539" s="121">
        <v>1</v>
      </c>
      <c r="ID539" s="121">
        <v>1</v>
      </c>
      <c r="IE539" s="4" t="s">
        <v>69</v>
      </c>
      <c r="IF539" s="121">
        <v>1</v>
      </c>
      <c r="IG539" s="19" t="s">
        <v>174</v>
      </c>
      <c r="IN539" s="121">
        <v>0</v>
      </c>
      <c r="IP539" s="294"/>
      <c r="IQ539" s="24"/>
      <c r="IR539" s="24"/>
      <c r="IS539" s="170"/>
      <c r="IT539" s="170"/>
      <c r="IU539" s="170"/>
      <c r="IV539" s="274"/>
      <c r="IW539" s="170"/>
      <c r="IX539" s="170"/>
      <c r="IY539" s="281"/>
      <c r="IZ539" s="281"/>
      <c r="JA539" s="170"/>
      <c r="JB539" s="170"/>
      <c r="JC539" s="170"/>
      <c r="JD539" s="170"/>
      <c r="JE539" s="170"/>
      <c r="JF539" s="276"/>
      <c r="JG539" s="170"/>
      <c r="JH539" s="170"/>
      <c r="JI539" s="170"/>
      <c r="JJ539"/>
      <c r="JK539"/>
      <c r="JL539"/>
      <c r="JM539" s="279"/>
      <c r="JN539"/>
      <c r="JO539"/>
      <c r="JP539"/>
      <c r="JQ539"/>
      <c r="JR539" s="170"/>
      <c r="JS539" s="170"/>
      <c r="JT539" s="170"/>
      <c r="JU539" s="170"/>
      <c r="JV539" s="170"/>
      <c r="JW539" s="170"/>
      <c r="JX539"/>
      <c r="JY539" s="170"/>
      <c r="JZ539" s="170"/>
      <c r="KA539" s="170"/>
      <c r="KB539" s="170"/>
      <c r="KC539" s="170"/>
      <c r="KD539" s="274"/>
      <c r="KE539"/>
    </row>
    <row r="540" spans="1:291" s="4" customFormat="1" x14ac:dyDescent="0.25">
      <c r="A540" s="311"/>
      <c r="B540" s="15" t="s">
        <v>1551</v>
      </c>
      <c r="C540" s="17" t="s">
        <v>686</v>
      </c>
      <c r="D540" s="26" t="s">
        <v>687</v>
      </c>
      <c r="E540" s="88">
        <v>43765</v>
      </c>
      <c r="F540" s="23"/>
      <c r="G540" s="94"/>
      <c r="H540" s="51"/>
      <c r="I540" s="377">
        <v>0</v>
      </c>
      <c r="J540" s="20">
        <v>44498</v>
      </c>
      <c r="K540" s="100">
        <f t="shared" si="60"/>
        <v>24</v>
      </c>
      <c r="L540" s="121">
        <v>9</v>
      </c>
      <c r="M540" s="4" t="s">
        <v>698</v>
      </c>
      <c r="N540" s="19"/>
      <c r="O540" s="22"/>
      <c r="P540" s="16"/>
      <c r="Q540" s="121"/>
      <c r="R540" s="11"/>
      <c r="S540" s="11">
        <v>10</v>
      </c>
      <c r="T540" s="145"/>
      <c r="U540" s="130"/>
      <c r="V540" s="130"/>
      <c r="W540" s="130"/>
      <c r="X540" s="129"/>
      <c r="Y540" s="129"/>
      <c r="Z540" s="132"/>
      <c r="AA540" s="129"/>
      <c r="AB540" s="133"/>
      <c r="AC540" s="134"/>
      <c r="AD540" s="135"/>
      <c r="AE540" s="136"/>
      <c r="AF540" s="220"/>
      <c r="AG540" s="220"/>
      <c r="AH540" s="220"/>
      <c r="AI540" s="220"/>
      <c r="AJ540" s="220"/>
      <c r="AK540" s="220"/>
      <c r="AL540" s="133"/>
      <c r="AM540" s="137"/>
      <c r="AN540" s="137"/>
      <c r="AO540" s="137"/>
      <c r="AP540" s="137"/>
      <c r="AQ540" s="137"/>
      <c r="AR540" s="137"/>
      <c r="AS540" s="137"/>
      <c r="AT540" s="137"/>
      <c r="AU540" s="137"/>
      <c r="AV540" s="137"/>
      <c r="AW540" s="137"/>
      <c r="AX540" s="137"/>
      <c r="AY540" s="137"/>
      <c r="AZ540" s="137"/>
      <c r="BA540" s="137"/>
      <c r="BB540" s="137"/>
      <c r="BC540" s="137"/>
      <c r="BD540" s="137"/>
      <c r="BE540" s="137"/>
      <c r="BF540" s="137"/>
      <c r="BG540" s="137"/>
      <c r="BH540" s="138"/>
      <c r="BI540" s="137"/>
      <c r="BJ540" s="137"/>
      <c r="BK540" s="137"/>
      <c r="BL540" s="137"/>
      <c r="BM540" s="139"/>
      <c r="BN540" s="137"/>
      <c r="BO540" s="137"/>
      <c r="BP540" s="137"/>
      <c r="BQ540" s="137"/>
      <c r="BR540" s="138"/>
      <c r="BS540" s="138"/>
      <c r="BT540" s="137"/>
      <c r="BU540" s="137"/>
      <c r="BV540" s="137"/>
      <c r="BW540" s="138"/>
      <c r="BX540" s="137"/>
      <c r="BY540" s="137"/>
      <c r="BZ540" s="138"/>
      <c r="CA540" s="138"/>
      <c r="CB540" s="137"/>
      <c r="CC540" s="137"/>
      <c r="CD540" s="186"/>
      <c r="CE540" s="186"/>
      <c r="CF540" s="186"/>
      <c r="CG540" s="186"/>
      <c r="CH540" s="137"/>
      <c r="CI540" s="137"/>
      <c r="CJ540" s="137"/>
      <c r="CK540" s="138"/>
      <c r="CL540" s="137"/>
      <c r="CM540" s="137"/>
      <c r="CN540" s="186"/>
      <c r="CO540" s="137"/>
      <c r="CP540" s="137"/>
      <c r="CQ540" s="137"/>
      <c r="CR540" s="137"/>
      <c r="CS540" s="137"/>
      <c r="CT540" s="137"/>
      <c r="CU540" s="137"/>
      <c r="CV540" s="137"/>
      <c r="CW540" s="137"/>
      <c r="CX540" s="186"/>
      <c r="CY540" s="133"/>
      <c r="CZ540" s="137"/>
      <c r="DA540" s="137"/>
      <c r="DB540" s="186"/>
      <c r="DC540" s="139"/>
      <c r="DD540" s="138"/>
      <c r="DE540" s="137"/>
      <c r="DF540" s="137"/>
      <c r="DG540" s="137"/>
      <c r="DH540" s="137"/>
      <c r="DI540" s="137"/>
      <c r="DJ540" s="186"/>
      <c r="DK540" s="137"/>
      <c r="DL540" s="137"/>
      <c r="DM540" s="137"/>
      <c r="DN540" s="137"/>
      <c r="DO540" s="137"/>
      <c r="DP540" s="137"/>
      <c r="DQ540" s="133"/>
      <c r="DR540" s="133"/>
      <c r="DS540" s="186"/>
      <c r="DT540" s="133"/>
      <c r="DU540" s="138"/>
      <c r="DV540" s="138"/>
      <c r="DW540" s="138"/>
      <c r="DX540" s="186"/>
      <c r="DY540" s="138"/>
      <c r="DZ540" s="138"/>
      <c r="EA540" s="137"/>
      <c r="EB540" s="137"/>
      <c r="EC540" s="137"/>
      <c r="ED540" s="137"/>
      <c r="EE540" s="137"/>
      <c r="EF540" s="186"/>
      <c r="EG540" s="137"/>
      <c r="EH540" s="137"/>
      <c r="EI540" s="137"/>
      <c r="EJ540" s="137"/>
      <c r="EK540" s="137"/>
      <c r="EL540" s="137"/>
      <c r="EM540" s="137"/>
      <c r="EN540" s="137"/>
      <c r="EO540" s="137"/>
      <c r="EP540" s="137"/>
      <c r="EQ540" s="137"/>
      <c r="ER540" s="137"/>
      <c r="ES540" s="137"/>
      <c r="ET540" s="137"/>
      <c r="EU540" s="137"/>
      <c r="EV540" s="137"/>
      <c r="EW540" s="137"/>
      <c r="EX540" s="137"/>
      <c r="EY540" s="137"/>
      <c r="EZ540" s="137"/>
      <c r="FA540" s="137"/>
      <c r="FB540" s="186"/>
      <c r="FC540" s="137"/>
      <c r="FD540" s="137"/>
      <c r="FE540" s="137"/>
      <c r="FF540" s="137"/>
      <c r="FG540" s="137"/>
      <c r="FH540" s="190"/>
      <c r="FI540" s="190"/>
      <c r="FJ540" s="5"/>
      <c r="GZ540" s="5"/>
      <c r="HO540" s="5"/>
      <c r="HP540" s="17"/>
      <c r="HQ540" s="23"/>
      <c r="HR540" s="23"/>
      <c r="HS540" s="23"/>
      <c r="HT540" s="17"/>
      <c r="HU540" s="17"/>
      <c r="HV540" s="24"/>
      <c r="HW540" s="24"/>
      <c r="HX540" s="24"/>
      <c r="HY540" s="24"/>
      <c r="HZ540" s="24"/>
      <c r="IA540" s="24"/>
      <c r="IB540" s="24"/>
      <c r="IC540" s="24"/>
      <c r="ID540" s="24"/>
      <c r="IE540" s="24"/>
      <c r="IF540" s="24"/>
      <c r="IG540" s="24"/>
      <c r="IH540" s="24"/>
      <c r="II540" s="24"/>
      <c r="IJ540" s="24"/>
      <c r="IK540" s="24"/>
      <c r="IL540" s="17"/>
      <c r="IM540" s="24"/>
      <c r="IN540" s="25"/>
      <c r="IO540" s="25"/>
      <c r="IP540" s="294"/>
      <c r="IQ540" s="24"/>
      <c r="IR540" s="24"/>
      <c r="IS540" s="170"/>
      <c r="IT540" s="170"/>
      <c r="IU540" s="170"/>
      <c r="IV540" s="274"/>
      <c r="IW540" s="170"/>
      <c r="IX540" s="170"/>
      <c r="IY540" s="281"/>
      <c r="IZ540" s="281"/>
      <c r="JA540" s="170"/>
      <c r="JB540" s="170"/>
      <c r="JC540" s="170"/>
      <c r="JD540" s="170"/>
      <c r="JE540" s="170"/>
      <c r="JF540" s="276"/>
      <c r="JG540" s="170"/>
      <c r="JH540" s="170"/>
      <c r="JI540" s="170"/>
      <c r="JJ540"/>
      <c r="JK540"/>
      <c r="JL540"/>
      <c r="JM540" s="279"/>
      <c r="JN540"/>
      <c r="JO540"/>
      <c r="JP540"/>
      <c r="JQ540"/>
      <c r="JR540" s="170"/>
      <c r="JS540" s="170"/>
      <c r="JT540" s="170"/>
      <c r="JU540" s="170"/>
      <c r="JV540" s="170"/>
      <c r="JW540" s="170"/>
      <c r="JX540"/>
      <c r="JY540" s="170"/>
      <c r="JZ540" s="170"/>
      <c r="KA540" s="170"/>
      <c r="KB540" s="170"/>
      <c r="KC540" s="170"/>
      <c r="KD540" s="274"/>
      <c r="KE540"/>
    </row>
    <row r="541" spans="1:291" s="4" customFormat="1" x14ac:dyDescent="0.25">
      <c r="A541" s="311"/>
      <c r="B541" s="15" t="s">
        <v>1551</v>
      </c>
      <c r="C541" s="17" t="s">
        <v>686</v>
      </c>
      <c r="D541" s="26" t="s">
        <v>687</v>
      </c>
      <c r="E541" s="88">
        <v>43765</v>
      </c>
      <c r="F541" s="23"/>
      <c r="G541" s="94"/>
      <c r="H541" s="51"/>
      <c r="I541" s="377">
        <v>0</v>
      </c>
      <c r="J541" s="20">
        <v>44498</v>
      </c>
      <c r="K541" s="100">
        <f t="shared" si="60"/>
        <v>24</v>
      </c>
      <c r="L541" s="121">
        <v>10</v>
      </c>
      <c r="M541" s="4" t="s">
        <v>699</v>
      </c>
      <c r="N541" s="19"/>
      <c r="O541" s="22"/>
      <c r="P541" s="16"/>
      <c r="Q541" s="121"/>
      <c r="R541" s="11"/>
      <c r="S541" s="11">
        <v>10</v>
      </c>
      <c r="T541" s="145"/>
      <c r="U541" s="130"/>
      <c r="V541" s="130"/>
      <c r="W541" s="130"/>
      <c r="X541" s="129"/>
      <c r="Y541" s="129"/>
      <c r="Z541" s="132"/>
      <c r="AA541" s="129"/>
      <c r="AB541" s="133"/>
      <c r="AC541" s="134"/>
      <c r="AD541" s="135"/>
      <c r="AE541" s="136"/>
      <c r="AF541" s="220"/>
      <c r="AG541" s="220"/>
      <c r="AH541" s="220"/>
      <c r="AI541" s="220"/>
      <c r="AJ541" s="220"/>
      <c r="AK541" s="220"/>
      <c r="AL541" s="133"/>
      <c r="AM541" s="137"/>
      <c r="AN541" s="137"/>
      <c r="AO541" s="137"/>
      <c r="AP541" s="137"/>
      <c r="AQ541" s="137"/>
      <c r="AR541" s="137"/>
      <c r="AS541" s="137"/>
      <c r="AT541" s="137"/>
      <c r="AU541" s="137"/>
      <c r="AV541" s="137"/>
      <c r="AW541" s="137"/>
      <c r="AX541" s="137"/>
      <c r="AY541" s="137"/>
      <c r="AZ541" s="137"/>
      <c r="BA541" s="137"/>
      <c r="BB541" s="137"/>
      <c r="BC541" s="137"/>
      <c r="BD541" s="137"/>
      <c r="BE541" s="137"/>
      <c r="BF541" s="137"/>
      <c r="BG541" s="137"/>
      <c r="BH541" s="138"/>
      <c r="BI541" s="137"/>
      <c r="BJ541" s="137"/>
      <c r="BK541" s="137"/>
      <c r="BL541" s="137"/>
      <c r="BM541" s="139"/>
      <c r="BN541" s="137"/>
      <c r="BO541" s="137"/>
      <c r="BP541" s="137"/>
      <c r="BQ541" s="137"/>
      <c r="BR541" s="138"/>
      <c r="BS541" s="138"/>
      <c r="BT541" s="137"/>
      <c r="BU541" s="137"/>
      <c r="BV541" s="137"/>
      <c r="BW541" s="138"/>
      <c r="BX541" s="137"/>
      <c r="BY541" s="137"/>
      <c r="BZ541" s="138"/>
      <c r="CA541" s="138"/>
      <c r="CB541" s="137"/>
      <c r="CC541" s="137"/>
      <c r="CD541" s="186"/>
      <c r="CE541" s="186"/>
      <c r="CF541" s="186"/>
      <c r="CG541" s="186"/>
      <c r="CH541" s="137"/>
      <c r="CI541" s="137"/>
      <c r="CJ541" s="137"/>
      <c r="CK541" s="138"/>
      <c r="CL541" s="137"/>
      <c r="CM541" s="137"/>
      <c r="CN541" s="186"/>
      <c r="CO541" s="137"/>
      <c r="CP541" s="137"/>
      <c r="CQ541" s="137"/>
      <c r="CR541" s="137"/>
      <c r="CS541" s="137"/>
      <c r="CT541" s="137"/>
      <c r="CU541" s="137"/>
      <c r="CV541" s="137"/>
      <c r="CW541" s="137"/>
      <c r="CX541" s="186"/>
      <c r="CY541" s="133"/>
      <c r="CZ541" s="137"/>
      <c r="DA541" s="137"/>
      <c r="DB541" s="186"/>
      <c r="DC541" s="139"/>
      <c r="DD541" s="138"/>
      <c r="DE541" s="137"/>
      <c r="DF541" s="137"/>
      <c r="DG541" s="137"/>
      <c r="DH541" s="137"/>
      <c r="DI541" s="137"/>
      <c r="DJ541" s="186"/>
      <c r="DK541" s="137"/>
      <c r="DL541" s="137"/>
      <c r="DM541" s="137"/>
      <c r="DN541" s="137"/>
      <c r="DO541" s="137"/>
      <c r="DP541" s="137"/>
      <c r="DQ541" s="133"/>
      <c r="DR541" s="133"/>
      <c r="DS541" s="186"/>
      <c r="DT541" s="133"/>
      <c r="DU541" s="138"/>
      <c r="DV541" s="138"/>
      <c r="DW541" s="138"/>
      <c r="DX541" s="186"/>
      <c r="DY541" s="138"/>
      <c r="DZ541" s="138"/>
      <c r="EA541" s="137"/>
      <c r="EB541" s="137"/>
      <c r="EC541" s="137"/>
      <c r="ED541" s="137"/>
      <c r="EE541" s="137"/>
      <c r="EF541" s="186"/>
      <c r="EG541" s="137"/>
      <c r="EH541" s="137"/>
      <c r="EI541" s="137"/>
      <c r="EJ541" s="137"/>
      <c r="EK541" s="137"/>
      <c r="EL541" s="137"/>
      <c r="EM541" s="137"/>
      <c r="EN541" s="137"/>
      <c r="EO541" s="137"/>
      <c r="EP541" s="137"/>
      <c r="EQ541" s="137"/>
      <c r="ER541" s="137"/>
      <c r="ES541" s="137"/>
      <c r="ET541" s="137"/>
      <c r="EU541" s="137"/>
      <c r="EV541" s="137"/>
      <c r="EW541" s="137"/>
      <c r="EX541" s="137"/>
      <c r="EY541" s="137"/>
      <c r="EZ541" s="137"/>
      <c r="FA541" s="137"/>
      <c r="FB541" s="186"/>
      <c r="FC541" s="137"/>
      <c r="FD541" s="137"/>
      <c r="FE541" s="137"/>
      <c r="FF541" s="137"/>
      <c r="FG541" s="137"/>
      <c r="FH541" s="190"/>
      <c r="FI541" s="190"/>
      <c r="FJ541" s="5"/>
      <c r="GZ541" s="5"/>
      <c r="HO541" s="5"/>
      <c r="HP541" s="17"/>
      <c r="HQ541" s="23"/>
      <c r="HR541" s="23"/>
      <c r="HS541" s="23"/>
      <c r="HT541" s="17"/>
      <c r="HU541" s="17"/>
      <c r="HV541" s="24"/>
      <c r="HW541" s="24"/>
      <c r="HX541" s="24"/>
      <c r="HY541" s="24"/>
      <c r="HZ541" s="24"/>
      <c r="IA541" s="24"/>
      <c r="IB541" s="24"/>
      <c r="IC541" s="24"/>
      <c r="ID541" s="24"/>
      <c r="IE541" s="24"/>
      <c r="IF541" s="24"/>
      <c r="IG541" s="24"/>
      <c r="IH541" s="24"/>
      <c r="II541" s="24"/>
      <c r="IJ541" s="24"/>
      <c r="IK541" s="24"/>
      <c r="IL541" s="17"/>
      <c r="IM541" s="24"/>
      <c r="IN541" s="25"/>
      <c r="IO541" s="25"/>
      <c r="IP541" s="294"/>
      <c r="IQ541" s="24"/>
      <c r="IR541" s="24"/>
      <c r="IS541" s="170"/>
      <c r="IT541" s="170"/>
      <c r="IU541" s="170"/>
      <c r="IV541" s="274"/>
      <c r="IW541" s="170"/>
      <c r="IX541" s="170"/>
      <c r="IY541" s="281"/>
      <c r="IZ541" s="281"/>
      <c r="JA541" s="170"/>
      <c r="JB541" s="170"/>
      <c r="JC541" s="170"/>
      <c r="JD541" s="170"/>
      <c r="JE541" s="170"/>
      <c r="JF541" s="276"/>
      <c r="JG541" s="170"/>
      <c r="JH541" s="170"/>
      <c r="JI541" s="170"/>
      <c r="JJ541"/>
      <c r="JK541"/>
      <c r="JL541"/>
      <c r="JM541" s="279"/>
      <c r="JN541"/>
      <c r="JO541"/>
      <c r="JP541"/>
      <c r="JQ541"/>
      <c r="JR541" s="170"/>
      <c r="JS541" s="170"/>
      <c r="JT541" s="170"/>
      <c r="JU541" s="170"/>
      <c r="JV541" s="170"/>
      <c r="JW541" s="170"/>
      <c r="JX541"/>
      <c r="JY541" s="170"/>
      <c r="JZ541" s="170"/>
      <c r="KA541" s="170"/>
      <c r="KB541" s="170"/>
      <c r="KC541" s="170"/>
      <c r="KD541" s="274"/>
      <c r="KE541"/>
    </row>
    <row r="542" spans="1:291" s="4" customFormat="1" x14ac:dyDescent="0.25">
      <c r="A542" s="311"/>
      <c r="B542" s="15" t="s">
        <v>1551</v>
      </c>
      <c r="C542" s="17" t="s">
        <v>686</v>
      </c>
      <c r="D542" s="26" t="s">
        <v>687</v>
      </c>
      <c r="E542" s="88">
        <v>43765</v>
      </c>
      <c r="F542" s="23"/>
      <c r="G542" s="94"/>
      <c r="H542" s="51"/>
      <c r="I542" s="377">
        <v>0</v>
      </c>
      <c r="J542" s="20">
        <v>44728</v>
      </c>
      <c r="K542" s="100">
        <f t="shared" si="60"/>
        <v>31</v>
      </c>
      <c r="L542" s="121">
        <v>11</v>
      </c>
      <c r="M542" s="4" t="s">
        <v>700</v>
      </c>
      <c r="N542" s="19">
        <v>282</v>
      </c>
      <c r="O542" s="22">
        <v>4</v>
      </c>
      <c r="P542" s="16">
        <v>3</v>
      </c>
      <c r="Q542" s="121"/>
      <c r="R542" s="11"/>
      <c r="S542" s="11"/>
      <c r="T542" s="145">
        <v>17566</v>
      </c>
      <c r="U542" s="130"/>
      <c r="V542" s="130" t="s">
        <v>689</v>
      </c>
      <c r="W542" s="130" t="s">
        <v>1042</v>
      </c>
      <c r="X542" s="129">
        <v>530423064</v>
      </c>
      <c r="Y542" s="129">
        <f ca="1">ROUNDDOWN(YEARFRAC(DATE(IF(VALUE(LEFT(X542,2))&lt;VALUE(RIGHT(YEAR(TODAY()),2)),"20","19")&amp;LEFT(X542,2),IF(VALUE(MID(X542,3,1))&gt;4,MID(X542,3,2)-50,MID(X542,3,2)),MID(X542,5,2)),Z542,1),0)</f>
        <v>69</v>
      </c>
      <c r="Z542" s="132">
        <v>44728</v>
      </c>
      <c r="AA542" s="129">
        <v>7</v>
      </c>
      <c r="AB542" s="133">
        <f>DATEDIF(_xlfn.MINIFS(Z:Z,X:X,X542), Z542,  "m")</f>
        <v>28</v>
      </c>
      <c r="AC542" s="134" t="s">
        <v>53</v>
      </c>
      <c r="AD542" s="135" t="s">
        <v>1025</v>
      </c>
      <c r="AE542" s="136" t="s">
        <v>65</v>
      </c>
      <c r="AF542" s="185">
        <v>28.2</v>
      </c>
      <c r="AG542" s="185">
        <v>7.2</v>
      </c>
      <c r="AH542" s="185">
        <v>62.6</v>
      </c>
      <c r="AI542" s="185">
        <v>1.8</v>
      </c>
      <c r="AJ542" s="185">
        <v>0.2</v>
      </c>
      <c r="AK542" s="199">
        <v>9.11</v>
      </c>
      <c r="AL542" s="133">
        <v>27.8</v>
      </c>
      <c r="AM542" s="137">
        <v>89.8</v>
      </c>
      <c r="AN542" s="137">
        <v>32.200000000000003</v>
      </c>
      <c r="AO542" s="137">
        <v>67.8</v>
      </c>
      <c r="AP542" s="137">
        <f>AN542/AO542</f>
        <v>0.47492625368731567</v>
      </c>
      <c r="AQ542" s="137">
        <v>6.43</v>
      </c>
      <c r="AR542" s="137">
        <v>1.43</v>
      </c>
      <c r="AS542" s="137">
        <v>2.71</v>
      </c>
      <c r="AT542" s="137">
        <v>20.3</v>
      </c>
      <c r="AU542" s="137">
        <v>3.9</v>
      </c>
      <c r="AV542" s="137">
        <v>2.0499999999999998</v>
      </c>
      <c r="AW542" s="137">
        <v>37.1</v>
      </c>
      <c r="AX542" s="137">
        <v>31.4</v>
      </c>
      <c r="AY542" s="137">
        <v>28.7</v>
      </c>
      <c r="AZ542" s="137">
        <v>2.79</v>
      </c>
      <c r="BA542" s="137">
        <v>20.2</v>
      </c>
      <c r="BB542" s="137">
        <v>9.16</v>
      </c>
      <c r="BC542" s="137">
        <v>20.100000000000001</v>
      </c>
      <c r="BD542" s="137">
        <v>9.2999999999999999E-2</v>
      </c>
      <c r="BE542" s="137">
        <v>2.27</v>
      </c>
      <c r="BF542" s="137">
        <f>DL542+DN542</f>
        <v>37.1</v>
      </c>
      <c r="BG542" s="137">
        <v>46.6</v>
      </c>
      <c r="BH542" s="138">
        <v>1491</v>
      </c>
      <c r="BI542" s="137">
        <v>6.02</v>
      </c>
      <c r="BJ542" s="137">
        <v>10.199999999999999</v>
      </c>
      <c r="BK542" s="137">
        <v>33.5</v>
      </c>
      <c r="BL542" s="137">
        <v>32.700000000000003</v>
      </c>
      <c r="BM542" s="139">
        <v>1.2E-2</v>
      </c>
      <c r="BN542" s="137">
        <v>7.1</v>
      </c>
      <c r="BO542" s="137">
        <v>91.29</v>
      </c>
      <c r="BP542" s="137">
        <v>3.64</v>
      </c>
      <c r="BQ542" s="137">
        <v>5.04</v>
      </c>
      <c r="BR542" s="138">
        <v>2734</v>
      </c>
      <c r="BS542" s="138">
        <f>CY542/9</f>
        <v>2455.3333333333335</v>
      </c>
      <c r="BT542" s="137">
        <v>35.1</v>
      </c>
      <c r="BU542" s="137">
        <v>6.78</v>
      </c>
      <c r="BV542" s="137">
        <f>100-AL542-BN542-CB542-CC542</f>
        <v>63.110000000000007</v>
      </c>
      <c r="BW542" s="138">
        <v>3194</v>
      </c>
      <c r="BX542" s="137">
        <v>14.3</v>
      </c>
      <c r="BY542" s="137">
        <v>71.5</v>
      </c>
      <c r="BZ542" s="138">
        <v>2334</v>
      </c>
      <c r="CA542" s="138">
        <v>9352.7272727272721</v>
      </c>
      <c r="CB542" s="137">
        <v>1.85</v>
      </c>
      <c r="CC542" s="137">
        <v>0.14000000000000001</v>
      </c>
      <c r="CD542" s="186" t="s">
        <v>1275</v>
      </c>
      <c r="CE542" s="186">
        <f>AL542+BN542+BV542+CC542+CB542</f>
        <v>100</v>
      </c>
      <c r="CF542" s="186" t="s">
        <v>1275</v>
      </c>
      <c r="CG542" s="186">
        <f>AM542+BI542+BE542+(DC542*100/AL542)+(CC542*100/AL542)</f>
        <v>98.676330935251784</v>
      </c>
      <c r="CH542" s="137">
        <v>0.75</v>
      </c>
      <c r="CI542" s="137">
        <f>CH542*100/AM542</f>
        <v>0.83518930957683746</v>
      </c>
      <c r="CJ542" s="137">
        <v>4.22</v>
      </c>
      <c r="CK542" s="138">
        <f>CJ542*BI542*AL542*AK542/1000</f>
        <v>6.4338675351999983</v>
      </c>
      <c r="CL542" s="137">
        <v>5.76</v>
      </c>
      <c r="CM542" s="137">
        <v>9.82</v>
      </c>
      <c r="CN542" s="186" t="s">
        <v>1275</v>
      </c>
      <c r="CO542" s="137">
        <v>0.71</v>
      </c>
      <c r="CP542" s="137">
        <v>0.72</v>
      </c>
      <c r="CQ542" s="137">
        <v>21.1</v>
      </c>
      <c r="CR542" s="137">
        <v>43.5</v>
      </c>
      <c r="CS542" s="137">
        <v>15.6</v>
      </c>
      <c r="CT542" s="137">
        <v>19.7</v>
      </c>
      <c r="CU542" s="137">
        <v>62.6</v>
      </c>
      <c r="CV542" s="137">
        <v>1.93</v>
      </c>
      <c r="CW542" s="137"/>
      <c r="CX542" s="186" t="s">
        <v>1275</v>
      </c>
      <c r="CY542" s="133">
        <v>22098</v>
      </c>
      <c r="CZ542" s="137">
        <v>1.1499999999999999</v>
      </c>
      <c r="DA542" s="137">
        <v>7.16</v>
      </c>
      <c r="DB542" s="186" t="s">
        <v>1275</v>
      </c>
      <c r="DC542" s="139">
        <v>2.3E-2</v>
      </c>
      <c r="DD542" s="138">
        <v>7703</v>
      </c>
      <c r="DE542" s="137">
        <v>30.8</v>
      </c>
      <c r="DF542" s="137">
        <v>14.4</v>
      </c>
      <c r="DG542" s="137">
        <v>1.26</v>
      </c>
      <c r="DH542" s="137">
        <f>DG542-CC542</f>
        <v>1.1200000000000001</v>
      </c>
      <c r="DI542" s="137">
        <v>43.8</v>
      </c>
      <c r="DJ542" s="186" t="s">
        <v>1275</v>
      </c>
      <c r="DK542" s="137">
        <v>0</v>
      </c>
      <c r="DL542" s="137">
        <v>37.1</v>
      </c>
      <c r="DM542" s="137">
        <v>62.9</v>
      </c>
      <c r="DN542" s="137">
        <v>0</v>
      </c>
      <c r="DO542" s="137">
        <v>6.98</v>
      </c>
      <c r="DP542" s="137">
        <v>72.3</v>
      </c>
      <c r="DQ542" s="138" t="s">
        <v>1023</v>
      </c>
      <c r="DR542" s="133"/>
      <c r="DS542" s="186" t="s">
        <v>1275</v>
      </c>
      <c r="DT542" s="133">
        <f>DU542*2</f>
        <v>3484</v>
      </c>
      <c r="DU542" s="138">
        <v>1742</v>
      </c>
      <c r="DV542" s="138">
        <v>1187</v>
      </c>
      <c r="DW542" s="138">
        <v>236</v>
      </c>
      <c r="DX542" s="186" t="s">
        <v>1275</v>
      </c>
      <c r="DY542" s="138">
        <f>AK542*AN542*AM542*AL542/1000</f>
        <v>732.31070248000003</v>
      </c>
      <c r="DZ542" s="138">
        <f>AK542*AM542*AO542*AL542/1000</f>
        <v>1541.9461375200001</v>
      </c>
      <c r="EA542" s="137"/>
      <c r="EB542" s="137"/>
      <c r="EC542" s="137"/>
      <c r="ED542" s="137"/>
      <c r="EE542" s="137"/>
      <c r="EF542" s="186" t="s">
        <v>1275</v>
      </c>
      <c r="EG542" s="137" t="s">
        <v>1023</v>
      </c>
      <c r="EH542" s="137" t="s">
        <v>1023</v>
      </c>
      <c r="EI542" s="137" t="s">
        <v>1023</v>
      </c>
      <c r="EJ542" s="137" t="s">
        <v>1023</v>
      </c>
      <c r="EK542" s="137" t="s">
        <v>1023</v>
      </c>
      <c r="EL542" s="137" t="s">
        <v>1023</v>
      </c>
      <c r="EM542" s="137" t="s">
        <v>1023</v>
      </c>
      <c r="EN542" s="137" t="s">
        <v>1023</v>
      </c>
      <c r="EO542" s="137" t="s">
        <v>1023</v>
      </c>
      <c r="EP542" s="137" t="s">
        <v>1023</v>
      </c>
      <c r="EQ542" s="137" t="s">
        <v>1023</v>
      </c>
      <c r="ER542" s="137" t="s">
        <v>1023</v>
      </c>
      <c r="ES542" s="137" t="s">
        <v>1023</v>
      </c>
      <c r="ET542" s="137" t="s">
        <v>1023</v>
      </c>
      <c r="EU542" s="137" t="s">
        <v>1023</v>
      </c>
      <c r="EV542" s="137" t="s">
        <v>1023</v>
      </c>
      <c r="EW542" s="137" t="s">
        <v>1023</v>
      </c>
      <c r="EX542" s="137" t="s">
        <v>1023</v>
      </c>
      <c r="EY542" s="137" t="s">
        <v>1023</v>
      </c>
      <c r="EZ542" s="137" t="s">
        <v>1023</v>
      </c>
      <c r="FA542" s="137" t="s">
        <v>1023</v>
      </c>
      <c r="FB542" s="186" t="s">
        <v>1275</v>
      </c>
      <c r="FC542" s="137"/>
      <c r="FD542" s="137"/>
      <c r="FE542" s="137"/>
      <c r="FF542" s="137"/>
      <c r="FG542" s="137"/>
      <c r="FH542" s="190"/>
      <c r="FI542" s="190"/>
      <c r="FJ542" s="37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M542"/>
      <c r="GN542"/>
      <c r="GO542"/>
      <c r="GP542"/>
      <c r="GQ542"/>
      <c r="GR542"/>
      <c r="GS542"/>
      <c r="GT542"/>
      <c r="GU542"/>
      <c r="GV542"/>
      <c r="GW542"/>
      <c r="GX542"/>
      <c r="GY542"/>
      <c r="GZ542" s="5"/>
      <c r="HO542" s="5"/>
      <c r="HP542" s="17"/>
      <c r="HQ542" s="23"/>
      <c r="HR542" s="23"/>
      <c r="HS542" s="23"/>
      <c r="HT542" s="17"/>
      <c r="HU542" s="17"/>
      <c r="HV542" s="24"/>
      <c r="HW542" s="24"/>
      <c r="HX542" s="24"/>
      <c r="HY542" s="24"/>
      <c r="HZ542" s="24"/>
      <c r="IA542" s="24"/>
      <c r="IB542" s="24"/>
      <c r="IC542" s="24"/>
      <c r="ID542" s="24"/>
      <c r="IE542" s="24"/>
      <c r="IF542" s="24"/>
      <c r="IG542" s="24"/>
      <c r="IH542" s="24"/>
      <c r="II542" s="24"/>
      <c r="IJ542" s="24"/>
      <c r="IK542" s="24"/>
      <c r="IL542" s="24"/>
      <c r="IM542" s="24"/>
      <c r="IN542" s="25"/>
      <c r="IO542" s="25"/>
      <c r="IP542" s="294"/>
      <c r="IQ542" s="24"/>
      <c r="IR542" s="24"/>
      <c r="IS542" s="170"/>
      <c r="IT542" s="170"/>
      <c r="IU542" s="170"/>
      <c r="IV542" s="274"/>
      <c r="IW542" s="170"/>
      <c r="IX542" s="170"/>
      <c r="IY542" s="281"/>
      <c r="IZ542" s="281"/>
      <c r="JA542" s="170"/>
      <c r="JB542" s="170"/>
      <c r="JC542" s="170"/>
      <c r="JD542" s="170"/>
      <c r="JE542" s="170"/>
      <c r="JF542" s="276"/>
      <c r="JG542" s="170"/>
      <c r="JH542" s="170"/>
      <c r="JI542" s="170"/>
      <c r="JJ542"/>
      <c r="JK542"/>
      <c r="JL542"/>
      <c r="JM542" s="279"/>
      <c r="JN542"/>
      <c r="JO542"/>
      <c r="JP542"/>
      <c r="JQ542"/>
      <c r="JR542" s="170"/>
      <c r="JS542" s="170"/>
      <c r="JT542" s="170"/>
      <c r="JU542" s="170"/>
      <c r="JV542" s="170"/>
      <c r="JW542" s="170"/>
      <c r="JX542"/>
      <c r="JY542" s="170"/>
      <c r="JZ542" s="170"/>
      <c r="KA542" s="170"/>
      <c r="KB542" s="170"/>
      <c r="KC542" s="170"/>
      <c r="KD542" s="274"/>
      <c r="KE542"/>
    </row>
    <row r="543" spans="1:291" s="4" customFormat="1" x14ac:dyDescent="0.25">
      <c r="A543" s="311"/>
      <c r="B543" s="15" t="s">
        <v>1551</v>
      </c>
      <c r="C543" s="17" t="s">
        <v>686</v>
      </c>
      <c r="D543" s="26" t="s">
        <v>687</v>
      </c>
      <c r="E543" s="88">
        <v>43765</v>
      </c>
      <c r="F543" s="23"/>
      <c r="G543" s="94"/>
      <c r="H543" s="51"/>
      <c r="I543" s="377">
        <v>0</v>
      </c>
      <c r="J543" s="20">
        <v>44775</v>
      </c>
      <c r="K543" s="100">
        <f t="shared" si="60"/>
        <v>33</v>
      </c>
      <c r="L543" s="121">
        <v>12</v>
      </c>
      <c r="M543" s="4" t="s">
        <v>701</v>
      </c>
      <c r="N543" s="19">
        <v>154</v>
      </c>
      <c r="O543" s="22">
        <v>4</v>
      </c>
      <c r="P543" s="16">
        <v>3</v>
      </c>
      <c r="Q543" s="121"/>
      <c r="R543" s="11"/>
      <c r="S543" s="11"/>
      <c r="T543" s="145">
        <v>17819</v>
      </c>
      <c r="U543" s="130"/>
      <c r="V543" s="130" t="s">
        <v>689</v>
      </c>
      <c r="W543" s="130" t="s">
        <v>1042</v>
      </c>
      <c r="X543" s="129">
        <v>530423064</v>
      </c>
      <c r="Y543" s="129">
        <f ca="1">ROUNDDOWN(YEARFRAC(DATE(IF(VALUE(LEFT(X543,2))&lt;VALUE(RIGHT(YEAR(TODAY()),2)),"20","19")&amp;LEFT(X543,2),IF(VALUE(MID(X543,3,1))&gt;4,MID(X543,3,2)-50,MID(X543,3,2)),MID(X543,5,2)),Z543,1),0)</f>
        <v>69</v>
      </c>
      <c r="Z543" s="132">
        <v>44775</v>
      </c>
      <c r="AA543" s="129">
        <v>8</v>
      </c>
      <c r="AB543" s="133">
        <f>DATEDIF(_xlfn.MINIFS(Z:Z,X:X,X543), Z543,  "m")</f>
        <v>30</v>
      </c>
      <c r="AC543" s="134" t="s">
        <v>53</v>
      </c>
      <c r="AD543" s="135" t="s">
        <v>1025</v>
      </c>
      <c r="AE543" s="136" t="s">
        <v>67</v>
      </c>
      <c r="AF543" s="198">
        <v>28.9</v>
      </c>
      <c r="AG543" s="198">
        <v>11.7</v>
      </c>
      <c r="AH543" s="198">
        <v>57</v>
      </c>
      <c r="AI543" s="198">
        <v>2.1</v>
      </c>
      <c r="AJ543" s="198">
        <v>0.3</v>
      </c>
      <c r="AK543" s="198">
        <v>8.74</v>
      </c>
      <c r="AL543" s="133">
        <v>29.6</v>
      </c>
      <c r="AM543" s="137">
        <v>88</v>
      </c>
      <c r="AN543" s="137">
        <v>37.6</v>
      </c>
      <c r="AO543" s="137">
        <v>62.4</v>
      </c>
      <c r="AP543" s="137">
        <f>AN543/AO543</f>
        <v>0.60256410256410264</v>
      </c>
      <c r="AQ543" s="137">
        <v>4.1399999999999997</v>
      </c>
      <c r="AR543" s="137">
        <v>3.42</v>
      </c>
      <c r="AS543" s="137">
        <v>1.63</v>
      </c>
      <c r="AT543" s="137">
        <v>13.4</v>
      </c>
      <c r="AU543" s="137">
        <v>6.47</v>
      </c>
      <c r="AV543" s="137">
        <v>0.91</v>
      </c>
      <c r="AW543" s="137">
        <v>21.4</v>
      </c>
      <c r="AX543" s="137">
        <v>46.9</v>
      </c>
      <c r="AY543" s="137">
        <v>24.6</v>
      </c>
      <c r="AZ543" s="137">
        <v>7.04</v>
      </c>
      <c r="BA543" s="137">
        <v>24.9</v>
      </c>
      <c r="BB543" s="137">
        <v>7.43</v>
      </c>
      <c r="BC543" s="137">
        <v>49.8</v>
      </c>
      <c r="BD543" s="137">
        <v>0.11</v>
      </c>
      <c r="BE543" s="137">
        <v>2.42</v>
      </c>
      <c r="BF543" s="137">
        <f>DL543+DN543</f>
        <v>39.200000000000003</v>
      </c>
      <c r="BG543" s="137">
        <v>42.8</v>
      </c>
      <c r="BH543" s="138">
        <v>1151</v>
      </c>
      <c r="BI543" s="137">
        <v>7.56</v>
      </c>
      <c r="BJ543" s="137">
        <v>7.04</v>
      </c>
      <c r="BK543" s="137">
        <v>51.4</v>
      </c>
      <c r="BL543" s="137">
        <v>57.8</v>
      </c>
      <c r="BM543" s="139">
        <v>2.5000000000000001E-2</v>
      </c>
      <c r="BN543" s="137">
        <v>10.8</v>
      </c>
      <c r="BO543" s="137">
        <v>81.300000000000011</v>
      </c>
      <c r="BP543" s="137">
        <v>10.1</v>
      </c>
      <c r="BQ543" s="137">
        <v>8.57</v>
      </c>
      <c r="BR543" s="138">
        <v>2230</v>
      </c>
      <c r="BS543" s="138">
        <f>CY543/9</f>
        <v>2539</v>
      </c>
      <c r="BT543" s="137">
        <v>40.200000000000003</v>
      </c>
      <c r="BU543" s="137">
        <v>14.8</v>
      </c>
      <c r="BV543" s="137">
        <f>100-AL543-BN543-CB543-CC543</f>
        <v>57.440000000000005</v>
      </c>
      <c r="BW543" s="138">
        <v>4833</v>
      </c>
      <c r="BX543" s="137">
        <v>44.7</v>
      </c>
      <c r="BY543" s="137">
        <v>38.700000000000003</v>
      </c>
      <c r="BZ543" s="138">
        <v>2362</v>
      </c>
      <c r="CA543" s="138">
        <v>8363</v>
      </c>
      <c r="CB543" s="137">
        <v>2.06</v>
      </c>
      <c r="CC543" s="137">
        <v>0.1</v>
      </c>
      <c r="CD543" s="186" t="s">
        <v>1275</v>
      </c>
      <c r="CE543" s="186">
        <f>AL543+BN543+BV543+CC543+CB543</f>
        <v>100</v>
      </c>
      <c r="CF543" s="186" t="s">
        <v>1275</v>
      </c>
      <c r="CG543" s="186">
        <f>AM543+BI543+BE543+(DC543*100/AL543)+(CC543*100/AL543)</f>
        <v>98.402297297297295</v>
      </c>
      <c r="CH543" s="137">
        <v>4.4800000000000004</v>
      </c>
      <c r="CI543" s="137">
        <f>CH543*100/AM543</f>
        <v>5.0909090909090917</v>
      </c>
      <c r="CJ543" s="137">
        <v>18.600000000000001</v>
      </c>
      <c r="CK543" s="138">
        <f>CJ543*BI543*AL543*AK543/1000</f>
        <v>36.377921664000006</v>
      </c>
      <c r="CL543" s="137">
        <v>8.1999999999999993</v>
      </c>
      <c r="CM543" s="137">
        <v>13.5</v>
      </c>
      <c r="CN543" s="186" t="s">
        <v>1275</v>
      </c>
      <c r="CO543" s="137">
        <v>0.41</v>
      </c>
      <c r="CP543" s="137">
        <v>0.82</v>
      </c>
      <c r="CQ543" s="137">
        <v>18.2</v>
      </c>
      <c r="CR543" s="137">
        <v>52.3</v>
      </c>
      <c r="CS543" s="137">
        <v>17</v>
      </c>
      <c r="CT543" s="137">
        <v>12.5</v>
      </c>
      <c r="CU543" s="137">
        <v>55.5</v>
      </c>
      <c r="CV543" s="137">
        <v>0.27</v>
      </c>
      <c r="CW543" s="137"/>
      <c r="CX543" s="186" t="s">
        <v>1275</v>
      </c>
      <c r="CY543" s="133">
        <v>22851</v>
      </c>
      <c r="CZ543" s="137">
        <v>1.1599999999999999</v>
      </c>
      <c r="DA543" s="137">
        <v>6.29</v>
      </c>
      <c r="DB543" s="186" t="s">
        <v>1275</v>
      </c>
      <c r="DC543" s="139">
        <v>2.5000000000000001E-2</v>
      </c>
      <c r="DD543" s="138">
        <v>10477</v>
      </c>
      <c r="DE543" s="137">
        <v>31.1</v>
      </c>
      <c r="DF543" s="137">
        <v>16.8</v>
      </c>
      <c r="DG543" s="137">
        <v>0.94</v>
      </c>
      <c r="DH543" s="137">
        <f>DG543-CC543</f>
        <v>0.84</v>
      </c>
      <c r="DI543" s="137">
        <v>34.700000000000003</v>
      </c>
      <c r="DJ543" s="186" t="s">
        <v>1275</v>
      </c>
      <c r="DK543" s="137">
        <v>0</v>
      </c>
      <c r="DL543" s="137">
        <v>39.200000000000003</v>
      </c>
      <c r="DM543" s="137">
        <v>60.8</v>
      </c>
      <c r="DN543" s="137">
        <v>0</v>
      </c>
      <c r="DO543" s="137">
        <v>10.7</v>
      </c>
      <c r="DP543" s="137">
        <v>77.099999999999994</v>
      </c>
      <c r="DQ543" s="138" t="s">
        <v>1023</v>
      </c>
      <c r="DR543" s="133"/>
      <c r="DS543" s="186" t="s">
        <v>1275</v>
      </c>
      <c r="DT543" s="133">
        <f>DU543*2</f>
        <v>4108</v>
      </c>
      <c r="DU543" s="138">
        <v>2054</v>
      </c>
      <c r="DV543" s="138">
        <v>156</v>
      </c>
      <c r="DW543" s="138">
        <v>93.8</v>
      </c>
      <c r="DX543" s="186" t="s">
        <v>1275</v>
      </c>
      <c r="DY543" s="138">
        <f>AK543*AN543*AM543*AL543/1000</f>
        <v>855.99979520000022</v>
      </c>
      <c r="DZ543" s="138">
        <f>AK543*AM543*AO543*AL543/1000</f>
        <v>1420.5954047999999</v>
      </c>
      <c r="EA543" s="137"/>
      <c r="EB543" s="137"/>
      <c r="EC543" s="137"/>
      <c r="ED543" s="137"/>
      <c r="EE543" s="137"/>
      <c r="EF543" s="186" t="s">
        <v>1275</v>
      </c>
      <c r="EG543" s="137" t="s">
        <v>1023</v>
      </c>
      <c r="EH543" s="137" t="s">
        <v>1023</v>
      </c>
      <c r="EI543" s="137" t="s">
        <v>1023</v>
      </c>
      <c r="EJ543" s="137" t="s">
        <v>1023</v>
      </c>
      <c r="EK543" s="137" t="s">
        <v>1023</v>
      </c>
      <c r="EL543" s="137" t="s">
        <v>1023</v>
      </c>
      <c r="EM543" s="137" t="s">
        <v>1023</v>
      </c>
      <c r="EN543" s="137" t="s">
        <v>1023</v>
      </c>
      <c r="EO543" s="137" t="s">
        <v>1023</v>
      </c>
      <c r="EP543" s="137" t="s">
        <v>1023</v>
      </c>
      <c r="EQ543" s="137" t="s">
        <v>1023</v>
      </c>
      <c r="ER543" s="137" t="s">
        <v>1023</v>
      </c>
      <c r="ES543" s="137" t="s">
        <v>1023</v>
      </c>
      <c r="ET543" s="137" t="s">
        <v>1023</v>
      </c>
      <c r="EU543" s="137" t="s">
        <v>1023</v>
      </c>
      <c r="EV543" s="137" t="s">
        <v>1023</v>
      </c>
      <c r="EW543" s="137" t="s">
        <v>1023</v>
      </c>
      <c r="EX543" s="137" t="s">
        <v>1023</v>
      </c>
      <c r="EY543" s="137" t="s">
        <v>1023</v>
      </c>
      <c r="EZ543" s="137" t="s">
        <v>1023</v>
      </c>
      <c r="FA543" s="137" t="s">
        <v>1023</v>
      </c>
      <c r="FB543" s="186" t="s">
        <v>1275</v>
      </c>
      <c r="FC543" s="137"/>
      <c r="FD543" s="137"/>
      <c r="FE543" s="137"/>
      <c r="FF543" s="137"/>
      <c r="FG543" s="137"/>
      <c r="FH543" s="190"/>
      <c r="FI543" s="190"/>
      <c r="FJ543" s="372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M543"/>
      <c r="GN543"/>
      <c r="GO543"/>
      <c r="GP543"/>
      <c r="GQ543"/>
      <c r="GR543"/>
      <c r="GS543"/>
      <c r="GT543"/>
      <c r="GU543"/>
      <c r="GV543"/>
      <c r="GW543"/>
      <c r="GX543"/>
      <c r="GY543"/>
      <c r="GZ543" s="5"/>
      <c r="HO543" s="5"/>
      <c r="HP543" s="17"/>
      <c r="HQ543" s="23"/>
      <c r="HR543" s="23"/>
      <c r="HS543" s="23"/>
      <c r="HT543" s="17"/>
      <c r="HU543" s="17"/>
      <c r="HV543" s="24"/>
      <c r="HW543" s="24"/>
      <c r="HX543" s="24"/>
      <c r="HY543" s="24"/>
      <c r="HZ543" s="24"/>
      <c r="IA543" s="24"/>
      <c r="IB543" s="24"/>
      <c r="IC543" s="24"/>
      <c r="ID543" s="24"/>
      <c r="IE543" s="24"/>
      <c r="IF543" s="24"/>
      <c r="IG543" s="24"/>
      <c r="IH543" s="24"/>
      <c r="II543" s="24"/>
      <c r="IJ543" s="24"/>
      <c r="IK543" s="24"/>
      <c r="IL543" s="24"/>
      <c r="IM543" s="24"/>
      <c r="IN543" s="25"/>
      <c r="IO543" s="25"/>
      <c r="IP543" s="294"/>
      <c r="IQ543" s="24"/>
      <c r="IR543" s="24"/>
      <c r="IS543" s="170"/>
      <c r="IT543" s="170"/>
      <c r="IU543" s="170"/>
      <c r="IV543" s="274"/>
      <c r="IW543" s="170"/>
      <c r="IX543" s="170"/>
      <c r="IY543" s="281"/>
      <c r="IZ543" s="281"/>
      <c r="JA543" s="170"/>
      <c r="JB543" s="170"/>
      <c r="JC543" s="170"/>
      <c r="JD543" s="170"/>
      <c r="JE543" s="170"/>
      <c r="JF543" s="276"/>
      <c r="JG543" s="170"/>
      <c r="JH543" s="170"/>
      <c r="JI543" s="170"/>
      <c r="JJ543"/>
      <c r="JK543"/>
      <c r="JL543"/>
      <c r="JM543" s="279"/>
      <c r="JN543"/>
      <c r="JO543"/>
      <c r="JP543"/>
      <c r="JQ543"/>
      <c r="JR543" s="170"/>
      <c r="JS543" s="170"/>
      <c r="JT543" s="170"/>
      <c r="JU543" s="170"/>
      <c r="JV543" s="170"/>
      <c r="JW543" s="170"/>
      <c r="JX543"/>
      <c r="JY543" s="170"/>
      <c r="JZ543" s="170"/>
      <c r="KA543" s="170"/>
      <c r="KB543" s="170"/>
      <c r="KC543" s="170"/>
      <c r="KD543" s="274"/>
      <c r="KE543"/>
    </row>
    <row r="544" spans="1:291" s="4" customFormat="1" x14ac:dyDescent="0.25">
      <c r="A544" s="311"/>
      <c r="B544" s="15" t="s">
        <v>1551</v>
      </c>
      <c r="C544" s="17" t="s">
        <v>686</v>
      </c>
      <c r="D544" s="26" t="s">
        <v>687</v>
      </c>
      <c r="E544" s="88">
        <v>43765</v>
      </c>
      <c r="F544" s="23"/>
      <c r="G544" s="94"/>
      <c r="H544" s="51"/>
      <c r="I544" s="377">
        <v>1</v>
      </c>
      <c r="J544" s="20">
        <v>44866</v>
      </c>
      <c r="K544" s="100">
        <f t="shared" si="60"/>
        <v>36</v>
      </c>
      <c r="L544" s="121">
        <v>13</v>
      </c>
      <c r="M544" s="4" t="s">
        <v>702</v>
      </c>
      <c r="N544" s="19">
        <v>489</v>
      </c>
      <c r="O544" s="22">
        <v>4</v>
      </c>
      <c r="P544" s="16">
        <v>3</v>
      </c>
      <c r="Q544" s="121"/>
      <c r="R544" s="11"/>
      <c r="S544" s="11"/>
      <c r="T544" s="145">
        <v>18248</v>
      </c>
      <c r="U544" s="130"/>
      <c r="V544" s="130" t="s">
        <v>689</v>
      </c>
      <c r="W544" s="130" t="s">
        <v>1042</v>
      </c>
      <c r="X544" s="131">
        <v>530423064</v>
      </c>
      <c r="Y544" s="129">
        <v>69</v>
      </c>
      <c r="Z544" s="132">
        <v>44866</v>
      </c>
      <c r="AA544" s="129">
        <v>9</v>
      </c>
      <c r="AB544" s="133">
        <f>DATEDIF(_xlfn.MINIFS(Z:Z,X:X,X544), Z544,  "m")</f>
        <v>33</v>
      </c>
      <c r="AC544" s="134" t="s">
        <v>53</v>
      </c>
      <c r="AD544" s="135" t="s">
        <v>1025</v>
      </c>
      <c r="AE544" s="136" t="s">
        <v>75</v>
      </c>
      <c r="AF544" s="185">
        <v>18.399999999999999</v>
      </c>
      <c r="AG544" s="185">
        <v>6.4</v>
      </c>
      <c r="AH544" s="185">
        <v>73.099999999999994</v>
      </c>
      <c r="AI544" s="185">
        <v>1.9</v>
      </c>
      <c r="AJ544" s="185">
        <v>0.2</v>
      </c>
      <c r="AK544" s="185">
        <v>12.31</v>
      </c>
      <c r="AL544" s="133">
        <v>17.2</v>
      </c>
      <c r="AM544" s="137">
        <v>88.1</v>
      </c>
      <c r="AN544" s="137">
        <v>36.9</v>
      </c>
      <c r="AO544" s="137">
        <v>63.1</v>
      </c>
      <c r="AP544" s="137">
        <v>0.58478605388272575</v>
      </c>
      <c r="AQ544" s="137">
        <v>7.99</v>
      </c>
      <c r="AR544" s="137">
        <v>3.51</v>
      </c>
      <c r="AS544" s="137">
        <v>3.36</v>
      </c>
      <c r="AT544" s="137">
        <v>43</v>
      </c>
      <c r="AU544" s="137">
        <v>7.19</v>
      </c>
      <c r="AV544" s="137">
        <v>1.63</v>
      </c>
      <c r="AW544" s="137">
        <v>26.9</v>
      </c>
      <c r="AX544" s="137">
        <v>44.7</v>
      </c>
      <c r="AY544" s="137">
        <v>26.9</v>
      </c>
      <c r="AZ544" s="137">
        <v>1.57</v>
      </c>
      <c r="BA544" s="137">
        <v>18.5</v>
      </c>
      <c r="BB544" s="137">
        <v>6.85</v>
      </c>
      <c r="BC544" s="137">
        <v>32.799999999999997</v>
      </c>
      <c r="BD544" s="137">
        <v>2.1999999999999999E-2</v>
      </c>
      <c r="BE544" s="137">
        <v>3.1</v>
      </c>
      <c r="BF544" s="137">
        <v>35.9</v>
      </c>
      <c r="BG544" s="137">
        <v>63.5</v>
      </c>
      <c r="BH544" s="138">
        <v>1580.4</v>
      </c>
      <c r="BI544" s="137">
        <v>7.43</v>
      </c>
      <c r="BJ544" s="137">
        <v>9.74</v>
      </c>
      <c r="BK544" s="137">
        <v>46.9</v>
      </c>
      <c r="BL544" s="137">
        <v>43</v>
      </c>
      <c r="BM544" s="139">
        <v>1.4E-2</v>
      </c>
      <c r="BN544" s="137">
        <v>8.3000000000000007</v>
      </c>
      <c r="BO544" s="137">
        <v>93.27</v>
      </c>
      <c r="BP544" s="137">
        <v>3.77</v>
      </c>
      <c r="BQ544" s="137">
        <v>2.99</v>
      </c>
      <c r="BR544" s="138">
        <v>4292</v>
      </c>
      <c r="BS544" s="138">
        <v>2847.6666666666665</v>
      </c>
      <c r="BT544" s="137">
        <v>53.1</v>
      </c>
      <c r="BU544" s="137">
        <v>7.98</v>
      </c>
      <c r="BV544" s="137">
        <f>100-AL544-BN544-CB544-CC544</f>
        <v>72.668000000000006</v>
      </c>
      <c r="BW544" s="138">
        <v>2703.9823008849562</v>
      </c>
      <c r="BX544" s="137">
        <v>21.1</v>
      </c>
      <c r="BY544" s="137">
        <v>73.900000000000006</v>
      </c>
      <c r="BZ544" s="138">
        <v>3313</v>
      </c>
      <c r="CA544" s="138">
        <v>7394</v>
      </c>
      <c r="CB544" s="137">
        <v>1.8</v>
      </c>
      <c r="CC544" s="137">
        <v>3.2000000000000001E-2</v>
      </c>
      <c r="CD544" s="186" t="s">
        <v>1275</v>
      </c>
      <c r="CE544" s="186">
        <f>AL544+BN544+BV544+CC544+CB544</f>
        <v>100</v>
      </c>
      <c r="CF544" s="186" t="s">
        <v>1275</v>
      </c>
      <c r="CG544" s="186">
        <f>AM544+BI544+BE544+(DC544*100/AL544)+(CC544*100/AL544)</f>
        <v>99.036976744186049</v>
      </c>
      <c r="CH544" s="137">
        <v>3.17</v>
      </c>
      <c r="CI544" s="137">
        <f>CH544*100/AM544</f>
        <v>3.5981838819523273</v>
      </c>
      <c r="CJ544" s="137">
        <v>8.24</v>
      </c>
      <c r="CK544" s="138">
        <f>CJ544*BI544*AL544*AK544/1000</f>
        <v>12.962910582399999</v>
      </c>
      <c r="CL544" s="137">
        <v>3.99</v>
      </c>
      <c r="CM544" s="137">
        <v>7.3</v>
      </c>
      <c r="CN544" s="186" t="s">
        <v>1275</v>
      </c>
      <c r="CO544" s="137">
        <v>1.21</v>
      </c>
      <c r="CP544" s="137">
        <v>1.2</v>
      </c>
      <c r="CQ544" s="137">
        <v>25.8</v>
      </c>
      <c r="CR544" s="137">
        <v>41.2</v>
      </c>
      <c r="CS544" s="137">
        <v>17.2</v>
      </c>
      <c r="CT544" s="137">
        <v>15.8</v>
      </c>
      <c r="CU544" s="137">
        <v>61.9</v>
      </c>
      <c r="CV544" s="137">
        <v>2.0299999999999998</v>
      </c>
      <c r="CW544" s="137"/>
      <c r="CX544" s="186" t="s">
        <v>1275</v>
      </c>
      <c r="CY544" s="133">
        <v>8543</v>
      </c>
      <c r="CZ544" s="137">
        <v>1.32</v>
      </c>
      <c r="DA544" s="137">
        <v>5.88</v>
      </c>
      <c r="DB544" s="186" t="s">
        <v>1275</v>
      </c>
      <c r="DC544" s="139">
        <v>3.7999999999999999E-2</v>
      </c>
      <c r="DD544" s="138">
        <v>14036</v>
      </c>
      <c r="DE544" s="137">
        <v>47.1</v>
      </c>
      <c r="DF544" s="137">
        <v>15.3</v>
      </c>
      <c r="DG544" s="137">
        <v>2.2200000000000002</v>
      </c>
      <c r="DH544" s="137">
        <v>2.1880000000000002</v>
      </c>
      <c r="DI544" s="137">
        <v>69.2</v>
      </c>
      <c r="DJ544" s="186" t="s">
        <v>1275</v>
      </c>
      <c r="DK544" s="137">
        <v>0</v>
      </c>
      <c r="DL544" s="137">
        <v>35.9</v>
      </c>
      <c r="DM544" s="137">
        <v>64.099999999999994</v>
      </c>
      <c r="DN544" s="137">
        <v>0</v>
      </c>
      <c r="DO544" s="137">
        <v>5.13</v>
      </c>
      <c r="DP544" s="137">
        <v>69.5</v>
      </c>
      <c r="DQ544" s="138">
        <v>1236</v>
      </c>
      <c r="DR544" s="133"/>
      <c r="DS544" s="186" t="s">
        <v>1275</v>
      </c>
      <c r="DT544" s="138">
        <f>DU544/1.1</f>
        <v>3560.9090909090905</v>
      </c>
      <c r="DU544" s="138">
        <v>3917</v>
      </c>
      <c r="DV544" s="138">
        <v>516.15384615384619</v>
      </c>
      <c r="DW544" s="138">
        <v>379</v>
      </c>
      <c r="DX544" s="186" t="s">
        <v>1275</v>
      </c>
      <c r="DY544" s="138">
        <f>AK544*AN544*AM544*AL544/1000</f>
        <v>688.31744147999984</v>
      </c>
      <c r="DZ544" s="138">
        <f>AK544*AM544*AO544*AL544/1000</f>
        <v>1177.0414785200001</v>
      </c>
      <c r="EA544" s="137"/>
      <c r="EB544" s="137"/>
      <c r="EC544" s="137"/>
      <c r="ED544" s="137"/>
      <c r="EE544" s="137"/>
      <c r="EF544" s="186" t="s">
        <v>1275</v>
      </c>
      <c r="EG544" s="137" t="s">
        <v>1023</v>
      </c>
      <c r="EH544" s="137" t="s">
        <v>1023</v>
      </c>
      <c r="EI544" s="137" t="s">
        <v>1023</v>
      </c>
      <c r="EJ544" s="137" t="s">
        <v>1023</v>
      </c>
      <c r="EK544" s="137" t="s">
        <v>1023</v>
      </c>
      <c r="EL544" s="137" t="s">
        <v>1023</v>
      </c>
      <c r="EM544" s="137" t="s">
        <v>1023</v>
      </c>
      <c r="EN544" s="137" t="s">
        <v>1023</v>
      </c>
      <c r="EO544" s="137" t="s">
        <v>1023</v>
      </c>
      <c r="EP544" s="137" t="s">
        <v>1023</v>
      </c>
      <c r="EQ544" s="137" t="s">
        <v>1023</v>
      </c>
      <c r="ER544" s="137" t="s">
        <v>1023</v>
      </c>
      <c r="ES544" s="137" t="s">
        <v>1023</v>
      </c>
      <c r="ET544" s="137" t="s">
        <v>1023</v>
      </c>
      <c r="EU544" s="137" t="s">
        <v>1023</v>
      </c>
      <c r="EV544" s="137" t="s">
        <v>1023</v>
      </c>
      <c r="EW544" s="137" t="s">
        <v>1023</v>
      </c>
      <c r="EX544" s="137" t="s">
        <v>1023</v>
      </c>
      <c r="EY544" s="137" t="s">
        <v>1023</v>
      </c>
      <c r="EZ544" s="137" t="s">
        <v>1023</v>
      </c>
      <c r="FA544" s="137" t="s">
        <v>1023</v>
      </c>
      <c r="FB544" s="186" t="s">
        <v>1275</v>
      </c>
      <c r="FC544" s="137"/>
      <c r="FD544" s="137"/>
      <c r="FE544" s="137"/>
      <c r="FF544" s="137"/>
      <c r="FG544" s="137"/>
      <c r="FH544" s="190"/>
      <c r="FI544" s="190"/>
      <c r="FJ544" s="372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M544"/>
      <c r="GN544"/>
      <c r="GO544"/>
      <c r="GP544"/>
      <c r="GQ544"/>
      <c r="GR544"/>
      <c r="GS544"/>
      <c r="GT544"/>
      <c r="GU544"/>
      <c r="GV544"/>
      <c r="GW544"/>
      <c r="GX544"/>
      <c r="GY544"/>
      <c r="GZ544" s="5"/>
      <c r="HO544" s="5"/>
      <c r="HP544" s="17"/>
      <c r="HQ544" s="23"/>
      <c r="HR544" s="23"/>
      <c r="HS544" s="23"/>
      <c r="HT544" s="17"/>
      <c r="HU544" s="17"/>
      <c r="HV544" s="24"/>
      <c r="HW544" s="24"/>
      <c r="HX544" s="24"/>
      <c r="HY544" s="24"/>
      <c r="HZ544" s="24"/>
      <c r="IA544" s="24"/>
      <c r="IB544" s="24"/>
      <c r="IC544" s="24"/>
      <c r="ID544" s="24"/>
      <c r="IE544" s="24"/>
      <c r="IF544" s="24"/>
      <c r="IG544" s="24"/>
      <c r="IH544" s="24"/>
      <c r="II544" s="24"/>
      <c r="IJ544" s="24"/>
      <c r="IK544" s="24"/>
      <c r="IL544" s="24"/>
      <c r="IM544" s="24"/>
      <c r="IN544" s="25"/>
      <c r="IO544" s="25"/>
      <c r="IP544" s="294"/>
      <c r="IQ544" s="24"/>
      <c r="IR544" s="24"/>
      <c r="IS544" s="170"/>
      <c r="IT544" s="170"/>
      <c r="IU544" s="170"/>
      <c r="IV544" s="274"/>
      <c r="IW544" s="170"/>
      <c r="IX544" s="170"/>
      <c r="IY544" s="281"/>
      <c r="IZ544" s="281"/>
      <c r="JA544" s="170"/>
      <c r="JB544" s="170"/>
      <c r="JC544" s="170"/>
      <c r="JD544" s="170"/>
      <c r="JE544" s="170"/>
      <c r="JF544" s="276"/>
      <c r="JG544" s="170"/>
      <c r="JH544" s="170"/>
      <c r="JI544" s="170"/>
      <c r="JJ544"/>
      <c r="JK544"/>
      <c r="JL544"/>
      <c r="JM544" s="279"/>
      <c r="JN544"/>
      <c r="JO544"/>
      <c r="JP544"/>
      <c r="JQ544"/>
      <c r="JR544" s="170"/>
      <c r="JS544" s="170"/>
      <c r="JT544" s="170"/>
      <c r="JU544" s="170"/>
      <c r="JV544" s="170"/>
      <c r="JW544" s="170"/>
      <c r="JX544"/>
      <c r="JY544" s="170"/>
      <c r="JZ544" s="170"/>
      <c r="KA544" s="170"/>
      <c r="KB544" s="170"/>
      <c r="KC544" s="170"/>
      <c r="KD544" s="274"/>
      <c r="KE544"/>
    </row>
    <row r="545" spans="1:291" s="4" customFormat="1" x14ac:dyDescent="0.25">
      <c r="A545" s="311"/>
      <c r="B545" s="15" t="s">
        <v>1551</v>
      </c>
      <c r="C545" s="17" t="s">
        <v>686</v>
      </c>
      <c r="D545" s="26" t="s">
        <v>687</v>
      </c>
      <c r="E545" s="88">
        <v>43765</v>
      </c>
      <c r="F545" s="23"/>
      <c r="G545" s="94"/>
      <c r="H545" s="51"/>
      <c r="I545" s="377">
        <v>1</v>
      </c>
      <c r="J545" s="20">
        <v>44890</v>
      </c>
      <c r="K545" s="100">
        <f t="shared" si="60"/>
        <v>36</v>
      </c>
      <c r="L545" s="121">
        <v>14</v>
      </c>
      <c r="M545" s="4" t="s">
        <v>703</v>
      </c>
      <c r="N545" s="19">
        <v>253</v>
      </c>
      <c r="O545" s="22">
        <v>4</v>
      </c>
      <c r="P545" s="16">
        <v>3</v>
      </c>
      <c r="Q545" s="121"/>
      <c r="R545" s="11"/>
      <c r="S545" s="11"/>
      <c r="T545" s="145">
        <v>18391</v>
      </c>
      <c r="U545" s="130"/>
      <c r="V545" s="130" t="s">
        <v>689</v>
      </c>
      <c r="W545" s="130" t="s">
        <v>1042</v>
      </c>
      <c r="X545" s="129">
        <v>530423064</v>
      </c>
      <c r="Y545" s="129">
        <f ca="1">ROUNDDOWN(YEARFRAC(DATE(IF(VALUE(LEFT(X545,2))&lt;VALUE(RIGHT(YEAR(TODAY()),2)),"20","19")&amp;LEFT(X545,2),IF(VALUE(MID(X545,3,1))&gt;4,MID(X545,3,2)-50,MID(X545,3,2)),MID(X545,5,2)),Z545,1),0)</f>
        <v>69</v>
      </c>
      <c r="Z545" s="132">
        <v>44890</v>
      </c>
      <c r="AA545" s="129">
        <v>10</v>
      </c>
      <c r="AB545" s="133">
        <f>DATEDIF(_xlfn.MINIFS(Z:Z,X:X,X545), Z545,  "m")</f>
        <v>33</v>
      </c>
      <c r="AC545" s="134" t="s">
        <v>53</v>
      </c>
      <c r="AD545" s="135" t="s">
        <v>1025</v>
      </c>
      <c r="AE545" s="136" t="s">
        <v>75</v>
      </c>
      <c r="AF545" s="185">
        <v>23.3</v>
      </c>
      <c r="AG545" s="185">
        <v>6.3</v>
      </c>
      <c r="AH545" s="185">
        <v>69</v>
      </c>
      <c r="AI545" s="185">
        <v>1.2</v>
      </c>
      <c r="AJ545" s="185">
        <v>0.2</v>
      </c>
      <c r="AK545" s="185">
        <v>10.57</v>
      </c>
      <c r="AL545" s="133">
        <v>23.9</v>
      </c>
      <c r="AM545" s="137">
        <v>87.7</v>
      </c>
      <c r="AN545" s="137">
        <v>34.799999999999997</v>
      </c>
      <c r="AO545" s="137">
        <v>65.2</v>
      </c>
      <c r="AP545" s="137">
        <f>AN545/AO545</f>
        <v>0.53374233128834347</v>
      </c>
      <c r="AQ545" s="137">
        <v>8.98</v>
      </c>
      <c r="AR545" s="137">
        <v>1.1000000000000001</v>
      </c>
      <c r="AS545" s="137">
        <v>3.31</v>
      </c>
      <c r="AT545" s="137">
        <v>54.5</v>
      </c>
      <c r="AU545" s="137">
        <v>3.92</v>
      </c>
      <c r="AV545" s="137">
        <v>1.81</v>
      </c>
      <c r="AW545" s="137">
        <v>21.7</v>
      </c>
      <c r="AX545" s="137">
        <v>49.1</v>
      </c>
      <c r="AY545" s="137">
        <v>28.3</v>
      </c>
      <c r="AZ545" s="137">
        <v>0.88</v>
      </c>
      <c r="BA545" s="137">
        <v>19.5</v>
      </c>
      <c r="BB545" s="137">
        <v>6.52</v>
      </c>
      <c r="BC545" s="137">
        <v>53.7</v>
      </c>
      <c r="BD545" s="137">
        <v>6.9000000000000006E-2</v>
      </c>
      <c r="BE545" s="137">
        <v>5.92</v>
      </c>
      <c r="BF545" s="137">
        <v>30.84</v>
      </c>
      <c r="BG545" s="137">
        <v>49.9</v>
      </c>
      <c r="BH545" s="138">
        <v>1193.4000000000001</v>
      </c>
      <c r="BI545" s="137">
        <v>5.54</v>
      </c>
      <c r="BJ545" s="137">
        <v>14.5</v>
      </c>
      <c r="BK545" s="137">
        <v>49.8</v>
      </c>
      <c r="BL545" s="137">
        <v>44.9</v>
      </c>
      <c r="BM545" s="139">
        <v>0.9</v>
      </c>
      <c r="BN545" s="137">
        <v>6</v>
      </c>
      <c r="BO545" s="137">
        <v>89.16</v>
      </c>
      <c r="BP545" s="137">
        <v>8.11</v>
      </c>
      <c r="BQ545" s="137">
        <v>2.77</v>
      </c>
      <c r="BR545" s="138">
        <v>3663</v>
      </c>
      <c r="BS545" s="138">
        <v>2567.6666666666665</v>
      </c>
      <c r="BT545" s="137">
        <v>28.5</v>
      </c>
      <c r="BU545" s="137">
        <v>18.8</v>
      </c>
      <c r="BV545" s="137">
        <f>100-AL545-BN545-CB545-CC545</f>
        <v>69.049999999999983</v>
      </c>
      <c r="BW545" s="138">
        <v>3063.7168141592924</v>
      </c>
      <c r="BX545" s="137">
        <v>32.299999999999997</v>
      </c>
      <c r="BY545" s="137">
        <v>69.8</v>
      </c>
      <c r="BZ545" s="138">
        <v>4907</v>
      </c>
      <c r="CA545" s="138">
        <v>14164.2</v>
      </c>
      <c r="CB545" s="137">
        <v>0.9</v>
      </c>
      <c r="CC545" s="137">
        <v>0.15</v>
      </c>
      <c r="CD545" s="186" t="s">
        <v>1275</v>
      </c>
      <c r="CE545" s="186">
        <f>AL545+BN545+BV545+CC545+CB545</f>
        <v>100</v>
      </c>
      <c r="CF545" s="186" t="s">
        <v>1275</v>
      </c>
      <c r="CG545" s="186">
        <f>AM545+BI545+BE545+(DC545*100/AL545)+(CC545*100/AL545)</f>
        <v>99.929874476987465</v>
      </c>
      <c r="CH545" s="137">
        <v>6.38</v>
      </c>
      <c r="CI545" s="137">
        <f>CH545*100/AM545</f>
        <v>7.2748004561003414</v>
      </c>
      <c r="CJ545" s="137">
        <v>11.9</v>
      </c>
      <c r="CK545" s="138">
        <f>CJ545*BI545*AL545*AK545/1000</f>
        <v>16.654423898000001</v>
      </c>
      <c r="CL545" s="137">
        <v>3.86</v>
      </c>
      <c r="CM545" s="137">
        <v>7.02</v>
      </c>
      <c r="CN545" s="186" t="s">
        <v>1275</v>
      </c>
      <c r="CO545" s="137">
        <v>2.33</v>
      </c>
      <c r="CP545" s="137">
        <v>0.83</v>
      </c>
      <c r="CQ545" s="137">
        <v>24.8</v>
      </c>
      <c r="CR545" s="137">
        <v>42.8</v>
      </c>
      <c r="CS545" s="137">
        <v>16.7</v>
      </c>
      <c r="CT545" s="137">
        <v>15.7</v>
      </c>
      <c r="CU545" s="137">
        <v>63.8</v>
      </c>
      <c r="CV545" s="137">
        <v>3.88</v>
      </c>
      <c r="CW545" s="137"/>
      <c r="CX545" s="186" t="s">
        <v>1275</v>
      </c>
      <c r="CY545" s="133">
        <v>7703</v>
      </c>
      <c r="CZ545" s="137">
        <v>5.43</v>
      </c>
      <c r="DA545" s="137">
        <v>6.35</v>
      </c>
      <c r="DB545" s="186" t="s">
        <v>1275</v>
      </c>
      <c r="DC545" s="139">
        <v>3.4000000000000002E-2</v>
      </c>
      <c r="DD545" s="138">
        <v>12655</v>
      </c>
      <c r="DE545" s="137">
        <v>25.8</v>
      </c>
      <c r="DF545" s="137">
        <v>19.2</v>
      </c>
      <c r="DG545" s="137">
        <v>2.25</v>
      </c>
      <c r="DH545" s="137">
        <v>2.1</v>
      </c>
      <c r="DI545" s="137">
        <v>44.4</v>
      </c>
      <c r="DJ545" s="186" t="s">
        <v>1275</v>
      </c>
      <c r="DK545" s="137">
        <v>0.96</v>
      </c>
      <c r="DL545" s="137">
        <v>30.6</v>
      </c>
      <c r="DM545" s="137">
        <v>68.2</v>
      </c>
      <c r="DN545" s="137">
        <v>0.24</v>
      </c>
      <c r="DO545" s="137">
        <v>4.87</v>
      </c>
      <c r="DP545" s="137">
        <v>97.2</v>
      </c>
      <c r="DQ545" s="138">
        <v>539</v>
      </c>
      <c r="DR545" s="133"/>
      <c r="DS545" s="186" t="s">
        <v>1275</v>
      </c>
      <c r="DT545" s="138">
        <f>DU545/1.2</f>
        <v>10014.166666666668</v>
      </c>
      <c r="DU545" s="138">
        <v>12017</v>
      </c>
      <c r="DV545" s="138">
        <v>779.23076923076917</v>
      </c>
      <c r="DW545" s="138">
        <v>345</v>
      </c>
      <c r="DX545" s="186" t="s">
        <v>1275</v>
      </c>
      <c r="DY545" s="138">
        <f>AK545*AN545*AM545*AL545/1000</f>
        <v>770.9952910799999</v>
      </c>
      <c r="DZ545" s="138">
        <f>AK545*AM545*AO545*AL545/1000</f>
        <v>1444.5084189200002</v>
      </c>
      <c r="EA545" s="137"/>
      <c r="EB545" s="137"/>
      <c r="EC545" s="137"/>
      <c r="ED545" s="137"/>
      <c r="EE545" s="137"/>
      <c r="EF545" s="186" t="s">
        <v>1275</v>
      </c>
      <c r="EG545" s="137" t="s">
        <v>1023</v>
      </c>
      <c r="EH545" s="137" t="s">
        <v>1023</v>
      </c>
      <c r="EI545" s="137" t="s">
        <v>1023</v>
      </c>
      <c r="EJ545" s="137" t="s">
        <v>1023</v>
      </c>
      <c r="EK545" s="137" t="s">
        <v>1023</v>
      </c>
      <c r="EL545" s="137" t="s">
        <v>1023</v>
      </c>
      <c r="EM545" s="137" t="s">
        <v>1023</v>
      </c>
      <c r="EN545" s="137" t="s">
        <v>1023</v>
      </c>
      <c r="EO545" s="137" t="s">
        <v>1023</v>
      </c>
      <c r="EP545" s="137" t="s">
        <v>1023</v>
      </c>
      <c r="EQ545" s="137" t="s">
        <v>1023</v>
      </c>
      <c r="ER545" s="137" t="s">
        <v>1023</v>
      </c>
      <c r="ES545" s="137" t="s">
        <v>1023</v>
      </c>
      <c r="ET545" s="137" t="s">
        <v>1023</v>
      </c>
      <c r="EU545" s="137" t="s">
        <v>1023</v>
      </c>
      <c r="EV545" s="137" t="s">
        <v>1023</v>
      </c>
      <c r="EW545" s="137" t="s">
        <v>1023</v>
      </c>
      <c r="EX545" s="137" t="s">
        <v>1023</v>
      </c>
      <c r="EY545" s="137" t="s">
        <v>1023</v>
      </c>
      <c r="EZ545" s="137" t="s">
        <v>1023</v>
      </c>
      <c r="FA545" s="137" t="s">
        <v>1023</v>
      </c>
      <c r="FB545" s="186" t="s">
        <v>1275</v>
      </c>
      <c r="FC545" s="137"/>
      <c r="FD545" s="137"/>
      <c r="FE545" s="137"/>
      <c r="FF545" s="137"/>
      <c r="FG545" s="137"/>
      <c r="FH545" s="190"/>
      <c r="FI545" s="190"/>
      <c r="FJ545" s="372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  <c r="GE545"/>
      <c r="GF545"/>
      <c r="GG545"/>
      <c r="GH545"/>
      <c r="GI545"/>
      <c r="GJ545"/>
      <c r="GK545"/>
      <c r="GL545"/>
      <c r="GM545"/>
      <c r="GN545"/>
      <c r="GO545"/>
      <c r="GP545"/>
      <c r="GQ545"/>
      <c r="GR545"/>
      <c r="GS545"/>
      <c r="GT545"/>
      <c r="GU545"/>
      <c r="GV545"/>
      <c r="GW545"/>
      <c r="GX545"/>
      <c r="GY545"/>
      <c r="GZ545" s="5"/>
      <c r="HO545" s="5"/>
      <c r="HP545" s="17"/>
      <c r="HQ545" s="23"/>
      <c r="HR545" s="23"/>
      <c r="HS545" s="23"/>
      <c r="HT545" s="17"/>
      <c r="HU545" s="17"/>
      <c r="HV545" s="24"/>
      <c r="HW545" s="24"/>
      <c r="HX545" s="24"/>
      <c r="HY545" s="24"/>
      <c r="HZ545" s="24"/>
      <c r="IA545" s="24"/>
      <c r="IB545" s="24"/>
      <c r="IC545" s="24"/>
      <c r="ID545" s="24"/>
      <c r="IE545" s="24"/>
      <c r="IF545" s="24"/>
      <c r="IG545" s="24"/>
      <c r="IH545" s="24"/>
      <c r="II545" s="24"/>
      <c r="IJ545" s="24"/>
      <c r="IK545" s="24"/>
      <c r="IL545" s="24"/>
      <c r="IM545" s="24"/>
      <c r="IN545" s="25"/>
      <c r="IO545" s="25"/>
      <c r="IP545" s="294"/>
      <c r="IQ545" s="24"/>
      <c r="IR545" s="24"/>
      <c r="IS545" s="170"/>
      <c r="IT545" s="170"/>
      <c r="IU545" s="170"/>
      <c r="IV545" s="274"/>
      <c r="IW545" s="170"/>
      <c r="IX545" s="170"/>
      <c r="IY545" s="281"/>
      <c r="IZ545" s="281"/>
      <c r="JA545" s="170"/>
      <c r="JB545" s="170"/>
      <c r="JC545" s="170"/>
      <c r="JD545" s="170"/>
      <c r="JE545" s="170"/>
      <c r="JF545" s="276"/>
      <c r="JG545" s="170"/>
      <c r="JH545" s="170"/>
      <c r="JI545" s="170"/>
      <c r="JJ545"/>
      <c r="JK545"/>
      <c r="JL545"/>
      <c r="JM545" s="279"/>
      <c r="JN545"/>
      <c r="JO545"/>
      <c r="JP545"/>
      <c r="JQ545"/>
      <c r="JR545" s="170"/>
      <c r="JS545" s="170"/>
      <c r="JT545" s="170"/>
      <c r="JU545" s="170"/>
      <c r="JV545" s="170"/>
      <c r="JW545" s="170"/>
      <c r="JX545"/>
      <c r="JY545" s="170"/>
      <c r="JZ545" s="170"/>
      <c r="KA545" s="170"/>
      <c r="KB545" s="170"/>
      <c r="KC545" s="170"/>
      <c r="KD545" s="274"/>
      <c r="KE545"/>
    </row>
    <row r="546" spans="1:291" s="4" customFormat="1" x14ac:dyDescent="0.25">
      <c r="A546" s="311"/>
      <c r="B546" s="15"/>
      <c r="C546" s="17"/>
      <c r="D546" s="26"/>
      <c r="E546" s="90"/>
      <c r="F546" s="23"/>
      <c r="G546" s="94"/>
      <c r="H546" s="51"/>
      <c r="I546" s="377"/>
      <c r="J546" s="20"/>
      <c r="K546" s="100"/>
      <c r="L546" s="85"/>
      <c r="N546" s="19"/>
      <c r="O546" s="22"/>
      <c r="P546" s="16"/>
      <c r="Q546" s="11"/>
      <c r="R546" s="11"/>
      <c r="S546" s="11"/>
      <c r="T546" s="145"/>
      <c r="U546" s="130"/>
      <c r="V546" s="130"/>
      <c r="W546" s="130"/>
      <c r="X546" s="129"/>
      <c r="Y546" s="129"/>
      <c r="Z546" s="132"/>
      <c r="AA546" s="129"/>
      <c r="AB546" s="133"/>
      <c r="AC546" s="134"/>
      <c r="AD546" s="135"/>
      <c r="AE546" s="136"/>
      <c r="AF546" s="133"/>
      <c r="AG546" s="133"/>
      <c r="AH546" s="133"/>
      <c r="AI546" s="133"/>
      <c r="AJ546" s="133"/>
      <c r="AK546" s="133"/>
      <c r="AL546" s="133"/>
      <c r="AM546" s="137"/>
      <c r="AN546" s="137"/>
      <c r="AO546" s="137"/>
      <c r="AP546" s="137"/>
      <c r="AQ546" s="137"/>
      <c r="AR546" s="137"/>
      <c r="AS546" s="137"/>
      <c r="AT546" s="137"/>
      <c r="AU546" s="137"/>
      <c r="AV546" s="137"/>
      <c r="AW546" s="137"/>
      <c r="AX546" s="137"/>
      <c r="AY546" s="137"/>
      <c r="AZ546" s="137"/>
      <c r="BA546" s="137"/>
      <c r="BB546" s="137"/>
      <c r="BC546" s="137"/>
      <c r="BD546" s="137"/>
      <c r="BE546" s="137"/>
      <c r="BF546" s="137"/>
      <c r="BG546" s="137"/>
      <c r="BH546" s="138"/>
      <c r="BI546" s="137"/>
      <c r="BJ546" s="137"/>
      <c r="BK546" s="137"/>
      <c r="BL546" s="137"/>
      <c r="BM546" s="139"/>
      <c r="BN546" s="137"/>
      <c r="BO546" s="137"/>
      <c r="BP546" s="137"/>
      <c r="BQ546" s="137"/>
      <c r="BR546" s="138"/>
      <c r="BS546" s="138"/>
      <c r="BT546" s="137"/>
      <c r="BU546" s="137"/>
      <c r="BV546" s="137"/>
      <c r="BW546" s="138"/>
      <c r="BX546" s="137"/>
      <c r="BY546" s="137"/>
      <c r="BZ546" s="138"/>
      <c r="CA546" s="138"/>
      <c r="CB546" s="137"/>
      <c r="CC546" s="137"/>
      <c r="CD546" s="186"/>
      <c r="CE546" s="186"/>
      <c r="CF546" s="186"/>
      <c r="CG546" s="186"/>
      <c r="CH546" s="137"/>
      <c r="CI546" s="137"/>
      <c r="CJ546" s="137"/>
      <c r="CK546" s="138"/>
      <c r="CL546" s="137"/>
      <c r="CM546" s="137"/>
      <c r="CN546" s="186"/>
      <c r="CO546" s="137"/>
      <c r="CP546" s="137"/>
      <c r="CQ546" s="137"/>
      <c r="CR546" s="137"/>
      <c r="CS546" s="137"/>
      <c r="CT546" s="137"/>
      <c r="CU546" s="137"/>
      <c r="CV546" s="137"/>
      <c r="CW546" s="137"/>
      <c r="CX546" s="186"/>
      <c r="CY546" s="133"/>
      <c r="CZ546" s="137"/>
      <c r="DA546" s="137"/>
      <c r="DB546" s="186"/>
      <c r="DC546" s="139"/>
      <c r="DD546" s="138"/>
      <c r="DE546" s="137"/>
      <c r="DF546" s="137"/>
      <c r="DG546" s="137"/>
      <c r="DH546" s="137"/>
      <c r="DI546" s="137"/>
      <c r="DJ546" s="186"/>
      <c r="DK546" s="137"/>
      <c r="DL546" s="137"/>
      <c r="DM546" s="137"/>
      <c r="DN546" s="137"/>
      <c r="DO546" s="137"/>
      <c r="DP546" s="137"/>
      <c r="DQ546" s="138"/>
      <c r="DR546" s="133"/>
      <c r="DS546" s="186"/>
      <c r="DT546" s="138"/>
      <c r="DU546" s="138"/>
      <c r="DV546" s="138"/>
      <c r="DW546" s="138"/>
      <c r="DX546" s="186"/>
      <c r="DY546" s="138"/>
      <c r="DZ546" s="138"/>
      <c r="EA546" s="137"/>
      <c r="EB546" s="137"/>
      <c r="EC546" s="137"/>
      <c r="ED546" s="137"/>
      <c r="EE546" s="137"/>
      <c r="EF546" s="186"/>
      <c r="EG546" s="137"/>
      <c r="EH546" s="137"/>
      <c r="EI546" s="137"/>
      <c r="EJ546" s="137"/>
      <c r="EK546" s="137"/>
      <c r="EL546" s="137"/>
      <c r="EM546" s="137"/>
      <c r="EN546" s="137"/>
      <c r="EO546" s="137"/>
      <c r="EP546" s="137"/>
      <c r="EQ546" s="137"/>
      <c r="ER546" s="137"/>
      <c r="ES546" s="137"/>
      <c r="ET546" s="137"/>
      <c r="EU546" s="137"/>
      <c r="EV546" s="137"/>
      <c r="EW546" s="137"/>
      <c r="EX546" s="137"/>
      <c r="EY546" s="137"/>
      <c r="EZ546" s="137"/>
      <c r="FA546" s="137"/>
      <c r="FB546" s="186"/>
      <c r="FC546" s="137"/>
      <c r="FD546" s="137"/>
      <c r="FE546" s="137"/>
      <c r="FF546" s="137"/>
      <c r="FG546" s="137"/>
      <c r="FH546" s="190"/>
      <c r="FI546" s="190"/>
      <c r="FJ546" s="5"/>
      <c r="GZ546" s="5"/>
      <c r="HO546" s="5"/>
      <c r="HP546" s="17"/>
      <c r="HQ546" s="23"/>
      <c r="HR546" s="23"/>
      <c r="HS546" s="23"/>
      <c r="HT546" s="17"/>
      <c r="HU546" s="17"/>
      <c r="HV546" s="24"/>
      <c r="HW546" s="24"/>
      <c r="HX546" s="24"/>
      <c r="HY546" s="24"/>
      <c r="HZ546" s="24"/>
      <c r="IA546" s="24"/>
      <c r="IB546" s="24"/>
      <c r="IC546" s="24"/>
      <c r="ID546" s="24"/>
      <c r="IE546" s="24"/>
      <c r="IF546" s="24"/>
      <c r="IG546" s="24"/>
      <c r="IH546" s="24"/>
      <c r="II546" s="24"/>
      <c r="IJ546" s="24"/>
      <c r="IK546" s="24"/>
      <c r="IL546" s="24"/>
      <c r="IM546" s="24"/>
      <c r="IN546" s="25"/>
      <c r="IO546" s="25"/>
      <c r="IP546" s="294"/>
      <c r="IQ546" s="24"/>
      <c r="IR546" s="24"/>
      <c r="IS546" s="170"/>
      <c r="IT546" s="170"/>
      <c r="IU546" s="170"/>
      <c r="IV546" s="274"/>
      <c r="IW546" s="170"/>
      <c r="IX546" s="170"/>
      <c r="IY546" s="281"/>
      <c r="IZ546" s="281"/>
      <c r="JA546" s="170"/>
      <c r="JB546" s="170"/>
      <c r="JC546" s="170"/>
      <c r="JD546" s="170"/>
      <c r="JE546" s="170"/>
      <c r="JF546" s="276"/>
      <c r="JG546" s="170"/>
      <c r="JH546" s="170"/>
      <c r="JI546" s="170"/>
      <c r="JJ546"/>
      <c r="JK546"/>
      <c r="JL546"/>
      <c r="JM546" s="279"/>
      <c r="JN546"/>
      <c r="JO546"/>
      <c r="JP546"/>
      <c r="JQ546"/>
      <c r="JR546" s="170"/>
      <c r="JS546" s="170"/>
      <c r="JT546" s="170"/>
      <c r="JU546" s="170"/>
      <c r="JV546" s="170"/>
      <c r="JW546" s="170"/>
      <c r="JX546"/>
      <c r="JY546" s="170"/>
      <c r="JZ546" s="170"/>
      <c r="KA546" s="170"/>
      <c r="KB546" s="170"/>
      <c r="KC546" s="170"/>
      <c r="KD546" s="274"/>
      <c r="KE546"/>
    </row>
    <row r="547" spans="1:291" s="4" customFormat="1" x14ac:dyDescent="0.25">
      <c r="A547" s="311"/>
      <c r="B547" s="15" t="s">
        <v>1554</v>
      </c>
      <c r="C547" s="17" t="s">
        <v>704</v>
      </c>
      <c r="D547" s="26" t="s">
        <v>707</v>
      </c>
      <c r="E547" s="88">
        <v>43882</v>
      </c>
      <c r="F547" s="27">
        <v>43962</v>
      </c>
      <c r="G547" s="94">
        <f>DATEDIF(E547, F547, "m")</f>
        <v>2</v>
      </c>
      <c r="H547" s="16">
        <v>1</v>
      </c>
      <c r="I547" s="377"/>
      <c r="J547" s="20" t="s">
        <v>316</v>
      </c>
      <c r="K547" s="100"/>
      <c r="L547" s="121"/>
      <c r="N547" s="19"/>
      <c r="O547" s="22"/>
      <c r="P547" s="16"/>
      <c r="Q547" s="121"/>
      <c r="R547" s="11"/>
      <c r="S547" s="11"/>
      <c r="T547" s="145"/>
      <c r="U547" s="130"/>
      <c r="V547" s="130"/>
      <c r="W547" s="130"/>
      <c r="X547" s="129"/>
      <c r="Y547" s="129"/>
      <c r="Z547" s="132"/>
      <c r="AA547" s="129"/>
      <c r="AB547" s="133"/>
      <c r="AC547" s="134"/>
      <c r="AD547" s="135"/>
      <c r="AE547" s="136"/>
      <c r="AF547" s="220"/>
      <c r="AG547" s="220"/>
      <c r="AH547" s="220"/>
      <c r="AI547" s="220"/>
      <c r="AJ547" s="220"/>
      <c r="AK547" s="220"/>
      <c r="AL547" s="133"/>
      <c r="AM547" s="137"/>
      <c r="AN547" s="137"/>
      <c r="AO547" s="137"/>
      <c r="AP547" s="137"/>
      <c r="AQ547" s="137"/>
      <c r="AR547" s="137"/>
      <c r="AS547" s="137"/>
      <c r="AT547" s="137"/>
      <c r="AU547" s="137"/>
      <c r="AV547" s="137"/>
      <c r="AW547" s="137"/>
      <c r="AX547" s="137"/>
      <c r="AY547" s="137"/>
      <c r="AZ547" s="137"/>
      <c r="BA547" s="137"/>
      <c r="BB547" s="137"/>
      <c r="BC547" s="137"/>
      <c r="BD547" s="137"/>
      <c r="BE547" s="137"/>
      <c r="BF547" s="137"/>
      <c r="BG547" s="137"/>
      <c r="BH547" s="138"/>
      <c r="BI547" s="137"/>
      <c r="BJ547" s="137"/>
      <c r="BK547" s="137"/>
      <c r="BL547" s="137"/>
      <c r="BM547" s="139"/>
      <c r="BN547" s="137"/>
      <c r="BO547" s="137"/>
      <c r="BP547" s="137"/>
      <c r="BQ547" s="137"/>
      <c r="BR547" s="138"/>
      <c r="BS547" s="138"/>
      <c r="BT547" s="137"/>
      <c r="BU547" s="137"/>
      <c r="BV547" s="137"/>
      <c r="BW547" s="138"/>
      <c r="BX547" s="137"/>
      <c r="BY547" s="137"/>
      <c r="BZ547" s="138"/>
      <c r="CA547" s="138"/>
      <c r="CB547" s="137"/>
      <c r="CC547" s="137"/>
      <c r="CD547" s="186"/>
      <c r="CE547" s="186"/>
      <c r="CF547" s="186"/>
      <c r="CG547" s="186"/>
      <c r="CH547" s="137"/>
      <c r="CI547" s="137"/>
      <c r="CJ547" s="137"/>
      <c r="CK547" s="138"/>
      <c r="CL547" s="137"/>
      <c r="CM547" s="137"/>
      <c r="CN547" s="186"/>
      <c r="CO547" s="137"/>
      <c r="CP547" s="137"/>
      <c r="CQ547" s="137"/>
      <c r="CR547" s="137"/>
      <c r="CS547" s="137"/>
      <c r="CT547" s="137"/>
      <c r="CU547" s="137"/>
      <c r="CV547" s="137"/>
      <c r="CW547" s="137"/>
      <c r="CX547" s="186"/>
      <c r="CY547" s="133"/>
      <c r="CZ547" s="137"/>
      <c r="DA547" s="137"/>
      <c r="DB547" s="186"/>
      <c r="DC547" s="139"/>
      <c r="DD547" s="138"/>
      <c r="DE547" s="137"/>
      <c r="DF547" s="137"/>
      <c r="DG547" s="137"/>
      <c r="DH547" s="137"/>
      <c r="DI547" s="137"/>
      <c r="DJ547" s="186"/>
      <c r="DK547" s="137"/>
      <c r="DL547" s="137"/>
      <c r="DM547" s="137"/>
      <c r="DN547" s="137"/>
      <c r="DO547" s="137"/>
      <c r="DP547" s="137"/>
      <c r="DQ547" s="138"/>
      <c r="DR547" s="133"/>
      <c r="DS547" s="186"/>
      <c r="DT547" s="138"/>
      <c r="DU547" s="138"/>
      <c r="DV547" s="138"/>
      <c r="DW547" s="138"/>
      <c r="DX547" s="186"/>
      <c r="DY547" s="138"/>
      <c r="DZ547" s="138"/>
      <c r="EA547" s="137"/>
      <c r="EB547" s="137"/>
      <c r="EC547" s="137"/>
      <c r="ED547" s="137"/>
      <c r="EE547" s="137"/>
      <c r="EF547" s="186"/>
      <c r="EG547" s="137"/>
      <c r="EH547" s="137"/>
      <c r="EI547" s="137"/>
      <c r="EJ547" s="137"/>
      <c r="EK547" s="137"/>
      <c r="EL547" s="137"/>
      <c r="EM547" s="137"/>
      <c r="EN547" s="137"/>
      <c r="EO547" s="137"/>
      <c r="EP547" s="137"/>
      <c r="EQ547" s="137"/>
      <c r="ER547" s="137"/>
      <c r="ES547" s="137"/>
      <c r="ET547" s="137"/>
      <c r="EU547" s="137"/>
      <c r="EV547" s="137"/>
      <c r="EW547" s="137"/>
      <c r="EX547" s="137"/>
      <c r="EY547" s="137"/>
      <c r="EZ547" s="137"/>
      <c r="FA547" s="137"/>
      <c r="FB547" s="186"/>
      <c r="FC547" s="137"/>
      <c r="FD547" s="137"/>
      <c r="FE547" s="137"/>
      <c r="FF547" s="137"/>
      <c r="FG547" s="137"/>
      <c r="FH547" s="190"/>
      <c r="FI547" s="190"/>
      <c r="FJ547" s="5"/>
      <c r="GZ547" s="5"/>
      <c r="HO547" s="5" t="s">
        <v>705</v>
      </c>
      <c r="HP547" s="121">
        <v>46</v>
      </c>
      <c r="HQ547" s="27">
        <v>43882</v>
      </c>
      <c r="HR547" s="27"/>
      <c r="HS547" s="27">
        <v>43962</v>
      </c>
      <c r="HT547" s="121">
        <v>3</v>
      </c>
      <c r="HU547" s="121">
        <v>1</v>
      </c>
      <c r="HV547" s="121">
        <v>0</v>
      </c>
      <c r="HW547" s="121">
        <v>0</v>
      </c>
      <c r="HX547" s="121">
        <v>0</v>
      </c>
      <c r="HY547" s="121">
        <v>1</v>
      </c>
      <c r="HZ547" s="121">
        <v>0</v>
      </c>
      <c r="IA547" s="121">
        <v>0</v>
      </c>
      <c r="IC547" s="121">
        <v>1</v>
      </c>
      <c r="ID547" s="121">
        <v>1</v>
      </c>
      <c r="IE547" s="4" t="s">
        <v>62</v>
      </c>
      <c r="IF547" s="121">
        <v>0</v>
      </c>
      <c r="IG547" s="19"/>
      <c r="II547" s="121">
        <v>1</v>
      </c>
      <c r="IJ547" s="4" t="s">
        <v>706</v>
      </c>
      <c r="IK547" s="4" t="s">
        <v>80</v>
      </c>
      <c r="IN547" s="121">
        <v>0</v>
      </c>
      <c r="IP547" s="294" t="s">
        <v>1554</v>
      </c>
      <c r="IQ547" s="24" t="s">
        <v>1102</v>
      </c>
      <c r="IR547" s="24" t="s">
        <v>1075</v>
      </c>
      <c r="IS547" s="170" t="s">
        <v>55</v>
      </c>
      <c r="IT547" s="170">
        <v>1</v>
      </c>
      <c r="IU547"/>
      <c r="IV547" s="274">
        <v>43882</v>
      </c>
      <c r="IW547" s="170">
        <v>1974</v>
      </c>
      <c r="IX547" s="170">
        <v>2020</v>
      </c>
      <c r="IY547"/>
      <c r="IZ547"/>
      <c r="JA547" s="170">
        <v>46</v>
      </c>
      <c r="JB547" s="170"/>
      <c r="JC547" s="170" t="s">
        <v>1407</v>
      </c>
      <c r="JD547"/>
      <c r="JE547" s="170">
        <v>1</v>
      </c>
      <c r="JF547" s="276" t="s">
        <v>1455</v>
      </c>
      <c r="JG547"/>
      <c r="JH547"/>
      <c r="JI547" s="170">
        <v>1</v>
      </c>
      <c r="JJ547"/>
      <c r="JK547" t="s">
        <v>1555</v>
      </c>
      <c r="JL547"/>
      <c r="JM547" s="279"/>
      <c r="JN547" t="s">
        <v>1411</v>
      </c>
      <c r="JO547" t="s">
        <v>1411</v>
      </c>
      <c r="JP547" t="s">
        <v>1412</v>
      </c>
      <c r="JQ547" t="s">
        <v>1420</v>
      </c>
      <c r="JR547" s="170">
        <v>0</v>
      </c>
      <c r="JS547" s="170">
        <v>1</v>
      </c>
      <c r="JT547" s="170">
        <v>0</v>
      </c>
      <c r="JU547" s="280">
        <v>3</v>
      </c>
      <c r="JV547" s="170">
        <v>0</v>
      </c>
      <c r="JW547" s="170">
        <v>1</v>
      </c>
      <c r="JX547" t="s">
        <v>1457</v>
      </c>
      <c r="JY547" s="170">
        <v>0</v>
      </c>
      <c r="JZ547" s="170">
        <v>0</v>
      </c>
      <c r="KA547" s="170">
        <v>0</v>
      </c>
      <c r="KB547" s="170">
        <v>0</v>
      </c>
      <c r="KC547" s="170">
        <v>1</v>
      </c>
      <c r="KD547" s="170"/>
      <c r="KE547"/>
    </row>
    <row r="548" spans="1:291" s="4" customFormat="1" x14ac:dyDescent="0.25">
      <c r="A548" s="311"/>
      <c r="B548" s="15" t="s">
        <v>1554</v>
      </c>
      <c r="C548" s="17" t="s">
        <v>704</v>
      </c>
      <c r="D548" s="26" t="s">
        <v>707</v>
      </c>
      <c r="E548" s="88">
        <v>43882</v>
      </c>
      <c r="F548" s="23"/>
      <c r="G548" s="94"/>
      <c r="H548" s="51"/>
      <c r="I548" s="377">
        <v>0</v>
      </c>
      <c r="J548" s="20">
        <v>44061</v>
      </c>
      <c r="K548" s="100">
        <f>DATEDIF(E548, J548, "m")</f>
        <v>5</v>
      </c>
      <c r="L548" s="121">
        <v>1</v>
      </c>
      <c r="M548" s="4" t="s">
        <v>708</v>
      </c>
      <c r="N548" s="19">
        <v>103</v>
      </c>
      <c r="O548" s="22"/>
      <c r="P548" s="16"/>
      <c r="Q548" s="121"/>
      <c r="R548" s="11">
        <v>3</v>
      </c>
      <c r="S548" s="11"/>
      <c r="T548" s="145">
        <v>13276</v>
      </c>
      <c r="U548" s="130" t="s">
        <v>1102</v>
      </c>
      <c r="V548" s="130" t="s">
        <v>1102</v>
      </c>
      <c r="W548" s="130" t="s">
        <v>1075</v>
      </c>
      <c r="X548" s="131">
        <v>7401065122</v>
      </c>
      <c r="Y548" s="129">
        <f ca="1">ROUNDDOWN(YEARFRAC(DATE(IF(VALUE(LEFT(X548,2))&lt;VALUE(RIGHT(YEAR(TODAY()),2)),"20","19")&amp;LEFT(X548,2),IF(VALUE(MID(X548,3,1))&gt;4,MID(X548,3,2)-50,MID(X548,3,2)),MID(X548,5,2)),Z548,1),0)</f>
        <v>46</v>
      </c>
      <c r="Z548" s="132">
        <v>44061</v>
      </c>
      <c r="AA548" s="129">
        <v>1</v>
      </c>
      <c r="AB548" s="133">
        <v>0</v>
      </c>
      <c r="AC548" s="134" t="s">
        <v>53</v>
      </c>
      <c r="AD548" s="183" t="s">
        <v>1022</v>
      </c>
      <c r="AE548" s="136" t="s">
        <v>1321</v>
      </c>
      <c r="AF548" s="188">
        <v>19.7</v>
      </c>
      <c r="AG548" s="185">
        <v>5.6</v>
      </c>
      <c r="AH548" s="189">
        <v>73.900000000000006</v>
      </c>
      <c r="AI548" s="185">
        <v>0.6</v>
      </c>
      <c r="AJ548" s="185">
        <v>0.2</v>
      </c>
      <c r="AK548" s="185">
        <v>9.9</v>
      </c>
      <c r="AL548" s="137">
        <v>9.6</v>
      </c>
      <c r="AM548" s="137">
        <v>76.7</v>
      </c>
      <c r="AN548" s="156">
        <v>37.9</v>
      </c>
      <c r="AO548" s="155">
        <v>62.1</v>
      </c>
      <c r="AP548" s="156">
        <f>AN548/AO548</f>
        <v>0.61030595813204502</v>
      </c>
      <c r="AQ548" s="137">
        <v>7.94</v>
      </c>
      <c r="AR548" s="137">
        <v>5.61</v>
      </c>
      <c r="AS548" s="156">
        <v>1.86</v>
      </c>
      <c r="AT548" s="137">
        <v>15.9</v>
      </c>
      <c r="AU548" s="137">
        <v>8.16</v>
      </c>
      <c r="AV548" s="137">
        <v>2.99</v>
      </c>
      <c r="AW548" s="137">
        <v>16.399999999999999</v>
      </c>
      <c r="AX548" s="156">
        <v>19.7</v>
      </c>
      <c r="AY548" s="155">
        <v>55.7</v>
      </c>
      <c r="AZ548" s="155">
        <v>8.2200000000000006</v>
      </c>
      <c r="BA548" s="137">
        <v>21.8</v>
      </c>
      <c r="BB548" s="137">
        <v>13.9</v>
      </c>
      <c r="BC548" s="137">
        <v>60.5</v>
      </c>
      <c r="BD548" s="156">
        <v>3.2000000000000001E-2</v>
      </c>
      <c r="BE548" s="156">
        <v>2.64</v>
      </c>
      <c r="BF548" s="137">
        <f>DL548+DN548</f>
        <v>27.4</v>
      </c>
      <c r="BG548" s="137">
        <v>29.1</v>
      </c>
      <c r="BH548" s="133">
        <v>2960</v>
      </c>
      <c r="BI548" s="137">
        <v>11.7</v>
      </c>
      <c r="BJ548" s="137">
        <v>5.66</v>
      </c>
      <c r="BK548" s="155">
        <v>23.5</v>
      </c>
      <c r="BL548" s="137">
        <v>77.7</v>
      </c>
      <c r="BM548" s="187">
        <v>0</v>
      </c>
      <c r="BN548" s="137">
        <v>5.2</v>
      </c>
      <c r="BO548" s="155">
        <v>96.93</v>
      </c>
      <c r="BP548" s="156">
        <v>1.54</v>
      </c>
      <c r="BQ548" s="156">
        <v>1.54</v>
      </c>
      <c r="BR548" s="162">
        <v>1624</v>
      </c>
      <c r="BS548" s="138">
        <f>CY548/9</f>
        <v>2570.1111111111113</v>
      </c>
      <c r="BT548" s="160">
        <v>83.5</v>
      </c>
      <c r="BU548" s="160">
        <v>36.5</v>
      </c>
      <c r="BV548" s="155">
        <v>82.5</v>
      </c>
      <c r="BW548" s="133">
        <v>1456</v>
      </c>
      <c r="BX548" s="137">
        <v>38.9</v>
      </c>
      <c r="BY548" s="137">
        <v>36.200000000000003</v>
      </c>
      <c r="BZ548" s="160">
        <v>5785</v>
      </c>
      <c r="CA548" s="133">
        <v>9979</v>
      </c>
      <c r="CB548" s="137">
        <v>2.2400000000000002</v>
      </c>
      <c r="CC548" s="137">
        <v>0.28999999999999998</v>
      </c>
      <c r="CD548" s="186" t="s">
        <v>1275</v>
      </c>
      <c r="CE548" s="186">
        <f>AL548+BN548+BV548+CC548+CB548</f>
        <v>99.83</v>
      </c>
      <c r="CF548" s="186" t="s">
        <v>1275</v>
      </c>
      <c r="CG548" s="186"/>
      <c r="CH548" s="137">
        <v>2.67</v>
      </c>
      <c r="CI548" s="137">
        <f>CH548*100/AM548</f>
        <v>3.4810951760104301</v>
      </c>
      <c r="CJ548" s="137"/>
      <c r="CK548" s="138"/>
      <c r="CL548" s="137"/>
      <c r="CM548" s="137"/>
      <c r="CN548" s="186" t="s">
        <v>1275</v>
      </c>
      <c r="CO548" s="155">
        <v>2.4</v>
      </c>
      <c r="CP548" s="137">
        <v>1.96</v>
      </c>
      <c r="CQ548" s="155">
        <v>37.200000000000003</v>
      </c>
      <c r="CR548" s="156">
        <v>33.4</v>
      </c>
      <c r="CS548" s="137">
        <v>17.5</v>
      </c>
      <c r="CT548" s="137">
        <v>11.8</v>
      </c>
      <c r="CU548" s="137">
        <v>57.9</v>
      </c>
      <c r="CV548" s="137">
        <v>0.53</v>
      </c>
      <c r="CW548" s="137"/>
      <c r="CX548" s="186" t="s">
        <v>1275</v>
      </c>
      <c r="CY548" s="133">
        <v>23131</v>
      </c>
      <c r="CZ548" s="137">
        <v>1.8</v>
      </c>
      <c r="DA548" s="137"/>
      <c r="DB548" s="186" t="s">
        <v>1275</v>
      </c>
      <c r="DC548" s="139">
        <v>8.3000000000000004E-2</v>
      </c>
      <c r="DD548" s="133">
        <v>28892</v>
      </c>
      <c r="DE548" s="137">
        <v>33.5</v>
      </c>
      <c r="DF548" s="156">
        <v>12.4</v>
      </c>
      <c r="DG548" s="137">
        <v>0.74</v>
      </c>
      <c r="DH548" s="137">
        <f>DG548-CC548</f>
        <v>0.45</v>
      </c>
      <c r="DI548" s="137"/>
      <c r="DJ548" s="186" t="s">
        <v>1275</v>
      </c>
      <c r="DK548" s="137">
        <v>0.77</v>
      </c>
      <c r="DL548" s="137">
        <v>27.4</v>
      </c>
      <c r="DM548" s="137">
        <v>71.8</v>
      </c>
      <c r="DN548" s="187">
        <v>0</v>
      </c>
      <c r="DO548" s="156">
        <v>11.6</v>
      </c>
      <c r="DP548" s="137">
        <v>99.6</v>
      </c>
      <c r="DQ548" s="138">
        <v>1672</v>
      </c>
      <c r="DR548" s="133"/>
      <c r="DS548" s="186" t="s">
        <v>1275</v>
      </c>
      <c r="DT548" s="160">
        <f>DU548*5</f>
        <v>10715</v>
      </c>
      <c r="DU548" s="133">
        <v>2143</v>
      </c>
      <c r="DV548" s="162">
        <v>240</v>
      </c>
      <c r="DW548" s="138">
        <v>95.3</v>
      </c>
      <c r="DX548" s="186" t="s">
        <v>1275</v>
      </c>
      <c r="DY548" s="138">
        <f>AK548*AN548*AM548*AL548/1000</f>
        <v>276.2746272</v>
      </c>
      <c r="DZ548" s="138">
        <f>AK548*AM548*AO548*AL548/1000</f>
        <v>452.68217279999999</v>
      </c>
      <c r="EA548" s="137"/>
      <c r="EB548" s="137"/>
      <c r="EC548" s="137"/>
      <c r="ED548" s="137"/>
      <c r="EE548" s="137"/>
      <c r="EF548" s="186" t="s">
        <v>1275</v>
      </c>
      <c r="EG548" s="137" t="s">
        <v>1023</v>
      </c>
      <c r="EH548" s="137" t="s">
        <v>1023</v>
      </c>
      <c r="EI548" s="137" t="s">
        <v>1023</v>
      </c>
      <c r="EJ548" s="137" t="s">
        <v>1023</v>
      </c>
      <c r="EK548" s="137" t="s">
        <v>1023</v>
      </c>
      <c r="EL548" s="137" t="s">
        <v>1023</v>
      </c>
      <c r="EM548" s="137" t="s">
        <v>1023</v>
      </c>
      <c r="EN548" s="137" t="s">
        <v>1023</v>
      </c>
      <c r="EO548" s="137" t="s">
        <v>1023</v>
      </c>
      <c r="EP548" s="137" t="s">
        <v>1023</v>
      </c>
      <c r="EQ548" s="137" t="s">
        <v>1023</v>
      </c>
      <c r="ER548" s="137" t="s">
        <v>1023</v>
      </c>
      <c r="ES548" s="137" t="s">
        <v>1023</v>
      </c>
      <c r="ET548" s="137" t="s">
        <v>1023</v>
      </c>
      <c r="EU548" s="137" t="s">
        <v>1023</v>
      </c>
      <c r="EV548" s="137" t="s">
        <v>1023</v>
      </c>
      <c r="EW548" s="137" t="s">
        <v>1023</v>
      </c>
      <c r="EX548" s="137" t="s">
        <v>1023</v>
      </c>
      <c r="EY548" s="137" t="s">
        <v>1023</v>
      </c>
      <c r="EZ548" s="137" t="s">
        <v>1023</v>
      </c>
      <c r="FA548" s="137" t="s">
        <v>1023</v>
      </c>
      <c r="FB548" s="186" t="s">
        <v>1275</v>
      </c>
      <c r="FC548" s="137"/>
      <c r="FD548" s="137"/>
      <c r="FE548" s="137"/>
      <c r="FF548" s="137"/>
      <c r="FG548" s="137"/>
      <c r="FH548" s="153"/>
      <c r="FI548" s="153"/>
      <c r="FJ548" s="372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M548"/>
      <c r="GN548"/>
      <c r="GO548"/>
      <c r="GP548"/>
      <c r="GQ548"/>
      <c r="GR548"/>
      <c r="GS548"/>
      <c r="GT548"/>
      <c r="GU548"/>
      <c r="GV548"/>
      <c r="GW548"/>
      <c r="GX548"/>
      <c r="GY548"/>
      <c r="GZ548" s="5"/>
      <c r="HO548" s="5"/>
      <c r="HP548" s="17"/>
      <c r="HQ548" s="23"/>
      <c r="HR548" s="23"/>
      <c r="HS548" s="23"/>
      <c r="HT548" s="17"/>
      <c r="HU548" s="17"/>
      <c r="HV548" s="24"/>
      <c r="HW548" s="24"/>
      <c r="HX548" s="24"/>
      <c r="HY548" s="24"/>
      <c r="HZ548" s="24"/>
      <c r="IA548" s="24"/>
      <c r="IB548" s="24"/>
      <c r="IC548" s="24"/>
      <c r="ID548" s="24"/>
      <c r="IE548" s="24"/>
      <c r="IF548" s="24"/>
      <c r="IG548" s="24"/>
      <c r="IH548" s="24"/>
      <c r="II548" s="24"/>
      <c r="IJ548" s="24"/>
      <c r="IK548" s="24"/>
      <c r="IL548" s="24"/>
      <c r="IM548" s="24"/>
      <c r="IN548" s="25"/>
      <c r="IO548" s="25"/>
      <c r="IP548" s="294"/>
      <c r="IQ548" s="24"/>
      <c r="IR548" s="24"/>
      <c r="IS548" s="170"/>
      <c r="IT548" s="170"/>
      <c r="IU548"/>
      <c r="IV548" s="274"/>
      <c r="IW548" s="170"/>
      <c r="IX548" s="170"/>
      <c r="IY548"/>
      <c r="IZ548"/>
      <c r="JA548" s="170"/>
      <c r="JB548" s="170"/>
      <c r="JC548" s="170"/>
      <c r="JD548"/>
      <c r="JE548" s="170"/>
      <c r="JF548" s="276"/>
      <c r="JG548"/>
      <c r="JH548"/>
      <c r="JI548" s="170"/>
      <c r="JJ548"/>
      <c r="JK548"/>
      <c r="JL548"/>
      <c r="JM548" s="279"/>
      <c r="JN548"/>
      <c r="JO548"/>
      <c r="JP548"/>
      <c r="JQ548"/>
      <c r="JR548" s="170"/>
      <c r="JS548" s="170"/>
      <c r="JT548" s="170"/>
      <c r="JU548" s="280"/>
      <c r="JV548" s="170"/>
      <c r="JW548" s="170"/>
      <c r="JX548"/>
      <c r="JY548" s="170"/>
      <c r="JZ548" s="170"/>
      <c r="KA548" s="170"/>
      <c r="KB548" s="170"/>
      <c r="KC548" s="170"/>
      <c r="KD548" s="170"/>
      <c r="KE548"/>
    </row>
    <row r="549" spans="1:291" s="4" customFormat="1" x14ac:dyDescent="0.25">
      <c r="A549" s="311"/>
      <c r="B549" s="15" t="s">
        <v>1554</v>
      </c>
      <c r="C549" s="17" t="s">
        <v>704</v>
      </c>
      <c r="D549" s="26" t="s">
        <v>707</v>
      </c>
      <c r="E549" s="88">
        <v>43882</v>
      </c>
      <c r="F549" s="23"/>
      <c r="G549" s="94"/>
      <c r="H549" s="51"/>
      <c r="I549" s="377">
        <v>0</v>
      </c>
      <c r="J549" s="20">
        <v>44166</v>
      </c>
      <c r="K549" s="100">
        <f>DATEDIF(E549, J549, "m")</f>
        <v>9</v>
      </c>
      <c r="L549" s="121">
        <v>2</v>
      </c>
      <c r="M549" s="4" t="s">
        <v>709</v>
      </c>
      <c r="N549" s="19">
        <v>166</v>
      </c>
      <c r="O549" s="22"/>
      <c r="P549" s="16">
        <v>3</v>
      </c>
      <c r="Q549" s="121"/>
      <c r="R549" s="11"/>
      <c r="S549" s="11"/>
      <c r="T549" s="145">
        <v>13936</v>
      </c>
      <c r="U549" s="130" t="s">
        <v>1102</v>
      </c>
      <c r="V549" s="130" t="s">
        <v>1102</v>
      </c>
      <c r="W549" s="130" t="s">
        <v>1075</v>
      </c>
      <c r="X549" s="131">
        <v>7401065122</v>
      </c>
      <c r="Y549" s="129">
        <f ca="1">ROUNDDOWN(YEARFRAC(DATE(IF(VALUE(LEFT(X549,2))&lt;VALUE(RIGHT(YEAR(TODAY()),2)),"20","19")&amp;LEFT(X549,2),IF(VALUE(MID(X549,3,1))&gt;4,MID(X549,3,2)-50,MID(X549,3,2)),MID(X549,5,2)),Z549,1),0)</f>
        <v>46</v>
      </c>
      <c r="Z549" s="132">
        <v>44166</v>
      </c>
      <c r="AA549" s="129">
        <v>2</v>
      </c>
      <c r="AB549" s="133">
        <v>3</v>
      </c>
      <c r="AC549" s="134" t="s">
        <v>53</v>
      </c>
      <c r="AD549" s="135" t="s">
        <v>1022</v>
      </c>
      <c r="AE549" s="136" t="s">
        <v>1340</v>
      </c>
      <c r="AF549" s="200">
        <v>14.5</v>
      </c>
      <c r="AG549" s="200">
        <v>5.5</v>
      </c>
      <c r="AH549" s="200">
        <v>79.2</v>
      </c>
      <c r="AI549" s="200">
        <v>0.6</v>
      </c>
      <c r="AJ549" s="200">
        <v>0.2</v>
      </c>
      <c r="AK549" s="200">
        <v>12.66</v>
      </c>
      <c r="AL549" s="137">
        <v>17.600000000000001</v>
      </c>
      <c r="AM549" s="137">
        <v>83.7</v>
      </c>
      <c r="AN549" s="137">
        <v>39.9</v>
      </c>
      <c r="AO549" s="137">
        <v>60.1</v>
      </c>
      <c r="AP549" s="137">
        <f>AN549/AO549</f>
        <v>0.66389351081530779</v>
      </c>
      <c r="AQ549" s="137">
        <v>6.52</v>
      </c>
      <c r="AR549" s="137">
        <v>7.76</v>
      </c>
      <c r="AS549" s="137">
        <v>2.2599999999999998</v>
      </c>
      <c r="AT549" s="137">
        <v>8.74</v>
      </c>
      <c r="AU549" s="137">
        <v>5.76</v>
      </c>
      <c r="AV549" s="137">
        <v>3.85</v>
      </c>
      <c r="AW549" s="137">
        <v>18</v>
      </c>
      <c r="AX549" s="137">
        <v>27.9</v>
      </c>
      <c r="AY549" s="137">
        <v>48.4</v>
      </c>
      <c r="AZ549" s="137">
        <v>5.75</v>
      </c>
      <c r="BA549" s="137">
        <v>19.899999999999999</v>
      </c>
      <c r="BB549" s="137">
        <v>11</v>
      </c>
      <c r="BC549" s="137">
        <v>54.1</v>
      </c>
      <c r="BD549" s="137">
        <v>3.5000000000000003E-2</v>
      </c>
      <c r="BE549" s="137">
        <v>1.42</v>
      </c>
      <c r="BF549" s="137">
        <f>DL549+DN549</f>
        <v>29</v>
      </c>
      <c r="BG549" s="137">
        <v>29.2</v>
      </c>
      <c r="BH549" s="138">
        <v>2496</v>
      </c>
      <c r="BI549" s="137">
        <v>10.7</v>
      </c>
      <c r="BJ549" s="137">
        <v>4.45</v>
      </c>
      <c r="BK549" s="137">
        <v>16.5</v>
      </c>
      <c r="BL549" s="137">
        <v>46.6</v>
      </c>
      <c r="BM549" s="139">
        <v>7.9399999999999991E-3</v>
      </c>
      <c r="BN549" s="137">
        <v>5.4</v>
      </c>
      <c r="BO549" s="137">
        <v>95.06</v>
      </c>
      <c r="BP549" s="137">
        <v>2.86</v>
      </c>
      <c r="BQ549" s="137">
        <v>2.12</v>
      </c>
      <c r="BR549" s="138">
        <v>2897</v>
      </c>
      <c r="BS549" s="138">
        <f>CY549/9</f>
        <v>3329.6666666666665</v>
      </c>
      <c r="BT549" s="137">
        <v>60.9</v>
      </c>
      <c r="BU549" s="137">
        <v>11.5</v>
      </c>
      <c r="BV549" s="137">
        <v>75.7</v>
      </c>
      <c r="BW549" s="138">
        <v>1758</v>
      </c>
      <c r="BX549" s="137">
        <v>27.2</v>
      </c>
      <c r="BY549" s="137">
        <v>48.4</v>
      </c>
      <c r="BZ549" s="138">
        <v>2526</v>
      </c>
      <c r="CA549" s="138">
        <v>9025</v>
      </c>
      <c r="CB549" s="137">
        <v>0.82</v>
      </c>
      <c r="CC549" s="137">
        <v>0.47</v>
      </c>
      <c r="CD549" s="186" t="s">
        <v>1275</v>
      </c>
      <c r="CE549" s="186">
        <f>AL549+BN549+BV549+CC549+CB549</f>
        <v>99.99</v>
      </c>
      <c r="CF549" s="186" t="s">
        <v>1275</v>
      </c>
      <c r="CG549" s="186">
        <f>AM549+BI549+BE549+(DC549*100/AL549)+(CC549*100/AL549)</f>
        <v>98.729090909090914</v>
      </c>
      <c r="CH549" s="137">
        <v>3.34</v>
      </c>
      <c r="CI549" s="137">
        <f>CH549*100/AM549</f>
        <v>3.990442054958184</v>
      </c>
      <c r="CJ549" s="137">
        <v>18.3</v>
      </c>
      <c r="CK549" s="138">
        <f>CJ549*BI549*AL549*AK549/1000</f>
        <v>43.629600960000005</v>
      </c>
      <c r="CL549" s="137">
        <v>17.100000000000001</v>
      </c>
      <c r="CM549" s="137">
        <v>29.7</v>
      </c>
      <c r="CN549" s="186" t="s">
        <v>1275</v>
      </c>
      <c r="CO549" s="137">
        <v>1.78</v>
      </c>
      <c r="CP549" s="137">
        <v>1.42</v>
      </c>
      <c r="CQ549" s="137">
        <v>38.6</v>
      </c>
      <c r="CR549" s="137">
        <v>29.5</v>
      </c>
      <c r="CS549" s="137">
        <v>17.399999999999999</v>
      </c>
      <c r="CT549" s="137">
        <v>14.5</v>
      </c>
      <c r="CU549" s="137">
        <v>63.5</v>
      </c>
      <c r="CV549" s="137">
        <v>1.01</v>
      </c>
      <c r="CW549" s="137"/>
      <c r="CX549" s="186" t="s">
        <v>1275</v>
      </c>
      <c r="CY549" s="133">
        <v>29967</v>
      </c>
      <c r="CZ549" s="137">
        <v>1.1399999999999999</v>
      </c>
      <c r="DA549" s="137">
        <v>16.100000000000001</v>
      </c>
      <c r="DB549" s="186" t="s">
        <v>1275</v>
      </c>
      <c r="DC549" s="139">
        <v>4.2000000000000003E-2</v>
      </c>
      <c r="DD549" s="138">
        <v>21435</v>
      </c>
      <c r="DE549" s="137">
        <v>24</v>
      </c>
      <c r="DF549" s="137">
        <v>7.51</v>
      </c>
      <c r="DG549" s="137">
        <v>2.29</v>
      </c>
      <c r="DH549" s="137">
        <f>DG549-CC549</f>
        <v>1.82</v>
      </c>
      <c r="DI549" s="137"/>
      <c r="DJ549" s="186" t="s">
        <v>1275</v>
      </c>
      <c r="DK549" s="137">
        <v>0.52</v>
      </c>
      <c r="DL549" s="137">
        <v>29</v>
      </c>
      <c r="DM549" s="137">
        <v>70.5</v>
      </c>
      <c r="DN549" s="137">
        <v>0</v>
      </c>
      <c r="DO549" s="137">
        <v>13.4</v>
      </c>
      <c r="DP549" s="137">
        <v>97.4</v>
      </c>
      <c r="DQ549" s="138">
        <v>1117</v>
      </c>
      <c r="DR549" s="133"/>
      <c r="DS549" s="186" t="s">
        <v>1275</v>
      </c>
      <c r="DT549" s="133">
        <f>DU549*5</f>
        <v>8170</v>
      </c>
      <c r="DU549" s="138">
        <v>1634</v>
      </c>
      <c r="DV549" s="138">
        <v>438</v>
      </c>
      <c r="DW549" s="138">
        <v>141</v>
      </c>
      <c r="DX549" s="186" t="s">
        <v>1275</v>
      </c>
      <c r="DY549" s="138">
        <f>AK549*AN549*AM549*AL549/1000</f>
        <v>744.12299808000012</v>
      </c>
      <c r="DZ549" s="138">
        <f>AK549*AM549*AO549*AL549/1000</f>
        <v>1120.8469219200001</v>
      </c>
      <c r="EA549" s="137"/>
      <c r="EB549" s="137"/>
      <c r="EC549" s="137"/>
      <c r="ED549" s="137"/>
      <c r="EE549" s="137"/>
      <c r="EF549" s="186" t="s">
        <v>1275</v>
      </c>
      <c r="EG549" s="137" t="s">
        <v>1023</v>
      </c>
      <c r="EH549" s="137" t="s">
        <v>1023</v>
      </c>
      <c r="EI549" s="137" t="s">
        <v>1023</v>
      </c>
      <c r="EJ549" s="137" t="s">
        <v>1023</v>
      </c>
      <c r="EK549" s="137" t="s">
        <v>1023</v>
      </c>
      <c r="EL549" s="137" t="s">
        <v>1023</v>
      </c>
      <c r="EM549" s="137" t="s">
        <v>1023</v>
      </c>
      <c r="EN549" s="137" t="s">
        <v>1023</v>
      </c>
      <c r="EO549" s="137" t="s">
        <v>1023</v>
      </c>
      <c r="EP549" s="137" t="s">
        <v>1023</v>
      </c>
      <c r="EQ549" s="137" t="s">
        <v>1023</v>
      </c>
      <c r="ER549" s="137" t="s">
        <v>1023</v>
      </c>
      <c r="ES549" s="137" t="s">
        <v>1023</v>
      </c>
      <c r="ET549" s="137" t="s">
        <v>1023</v>
      </c>
      <c r="EU549" s="137" t="s">
        <v>1023</v>
      </c>
      <c r="EV549" s="137" t="s">
        <v>1023</v>
      </c>
      <c r="EW549" s="137" t="s">
        <v>1023</v>
      </c>
      <c r="EX549" s="137" t="s">
        <v>1023</v>
      </c>
      <c r="EY549" s="137" t="s">
        <v>1023</v>
      </c>
      <c r="EZ549" s="137" t="s">
        <v>1023</v>
      </c>
      <c r="FA549" s="137" t="s">
        <v>1023</v>
      </c>
      <c r="FB549" s="186" t="s">
        <v>1275</v>
      </c>
      <c r="FC549" s="137"/>
      <c r="FD549" s="137"/>
      <c r="FE549" s="137"/>
      <c r="FF549" s="137"/>
      <c r="FG549" s="137"/>
      <c r="FH549" s="190"/>
      <c r="FI549" s="190"/>
      <c r="FJ549" s="372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  <c r="GO549"/>
      <c r="GP549"/>
      <c r="GQ549"/>
      <c r="GR549"/>
      <c r="GS549"/>
      <c r="GT549"/>
      <c r="GU549"/>
      <c r="GV549"/>
      <c r="GW549"/>
      <c r="GX549"/>
      <c r="GY549"/>
      <c r="GZ549" s="371" t="s">
        <v>709</v>
      </c>
      <c r="HA549" s="369" t="s">
        <v>1766</v>
      </c>
      <c r="HB549" s="358">
        <v>0</v>
      </c>
      <c r="HC549" s="356">
        <v>1.31</v>
      </c>
      <c r="HD549" s="356">
        <v>137.94</v>
      </c>
      <c r="HE549" s="356">
        <v>2.16</v>
      </c>
      <c r="HF549" s="356">
        <v>8.42</v>
      </c>
      <c r="HG549" s="356">
        <v>445.29999999999995</v>
      </c>
      <c r="HH549" s="358">
        <v>0.12999999999999998</v>
      </c>
      <c r="HI549" s="356">
        <v>13.860000000000001</v>
      </c>
      <c r="HJ549" s="356">
        <v>1.5399999999999998</v>
      </c>
      <c r="HK549" s="356">
        <v>3.58</v>
      </c>
      <c r="HL549" s="356">
        <v>1.26</v>
      </c>
      <c r="HM549" s="358">
        <v>2</v>
      </c>
      <c r="HN549" s="357">
        <v>30.12</v>
      </c>
      <c r="HO549" s="5"/>
      <c r="HP549" s="17"/>
      <c r="HQ549" s="23"/>
      <c r="HR549" s="23"/>
      <c r="HS549" s="23"/>
      <c r="HT549" s="17"/>
      <c r="HU549" s="17"/>
      <c r="HV549" s="24"/>
      <c r="HW549" s="24"/>
      <c r="HX549" s="24"/>
      <c r="HY549" s="24"/>
      <c r="HZ549" s="24"/>
      <c r="IA549" s="24"/>
      <c r="IB549" s="24"/>
      <c r="IC549" s="24"/>
      <c r="ID549" s="24"/>
      <c r="IE549" s="24"/>
      <c r="IF549" s="24"/>
      <c r="IG549" s="24"/>
      <c r="IH549" s="24"/>
      <c r="II549" s="24"/>
      <c r="IJ549" s="24"/>
      <c r="IK549" s="24"/>
      <c r="IL549" s="24"/>
      <c r="IM549" s="24"/>
      <c r="IN549" s="25"/>
      <c r="IO549" s="25"/>
      <c r="IP549" s="294"/>
      <c r="IQ549" s="24"/>
      <c r="IR549" s="24"/>
      <c r="IS549" s="170"/>
      <c r="IT549" s="170"/>
      <c r="IU549"/>
      <c r="IV549" s="274"/>
      <c r="IW549" s="170"/>
      <c r="IX549" s="170"/>
      <c r="IY549"/>
      <c r="IZ549"/>
      <c r="JA549" s="170"/>
      <c r="JB549" s="170"/>
      <c r="JC549" s="170"/>
      <c r="JD549"/>
      <c r="JE549" s="170"/>
      <c r="JF549" s="276"/>
      <c r="JG549"/>
      <c r="JH549"/>
      <c r="JI549" s="170"/>
      <c r="JJ549"/>
      <c r="JK549"/>
      <c r="JL549"/>
      <c r="JM549" s="279"/>
      <c r="JN549"/>
      <c r="JO549"/>
      <c r="JP549"/>
      <c r="JQ549"/>
      <c r="JR549" s="170"/>
      <c r="JS549" s="170"/>
      <c r="JT549" s="170"/>
      <c r="JU549" s="280"/>
      <c r="JV549" s="170"/>
      <c r="JW549" s="170"/>
      <c r="JX549"/>
      <c r="JY549" s="170"/>
      <c r="JZ549" s="170"/>
      <c r="KA549" s="170"/>
      <c r="KB549" s="170"/>
      <c r="KC549" s="170"/>
      <c r="KD549" s="170"/>
      <c r="KE549"/>
    </row>
    <row r="550" spans="1:291" s="4" customFormat="1" x14ac:dyDescent="0.25">
      <c r="A550" s="311"/>
      <c r="B550" s="15" t="s">
        <v>1554</v>
      </c>
      <c r="C550" s="17" t="s">
        <v>704</v>
      </c>
      <c r="D550" s="26" t="s">
        <v>707</v>
      </c>
      <c r="E550" s="88">
        <v>43882</v>
      </c>
      <c r="F550" s="27">
        <v>44168</v>
      </c>
      <c r="G550" s="94">
        <f>DATEDIF(E550, F550, "m")</f>
        <v>9</v>
      </c>
      <c r="H550" s="16">
        <v>1</v>
      </c>
      <c r="I550" s="377"/>
      <c r="J550" s="20" t="s">
        <v>316</v>
      </c>
      <c r="K550" s="100"/>
      <c r="L550" s="121"/>
      <c r="N550" s="19"/>
      <c r="O550" s="22"/>
      <c r="P550" s="16"/>
      <c r="Q550" s="121"/>
      <c r="R550" s="11"/>
      <c r="S550" s="11"/>
      <c r="T550" s="145"/>
      <c r="U550" s="130"/>
      <c r="V550" s="130"/>
      <c r="W550" s="130"/>
      <c r="X550" s="131"/>
      <c r="Y550" s="129"/>
      <c r="Z550" s="132"/>
      <c r="AA550" s="129"/>
      <c r="AB550" s="133"/>
      <c r="AC550" s="134"/>
      <c r="AD550" s="135"/>
      <c r="AE550" s="136"/>
      <c r="AF550" s="204"/>
      <c r="AG550" s="204"/>
      <c r="AH550" s="204"/>
      <c r="AI550" s="204"/>
      <c r="AJ550" s="204"/>
      <c r="AK550" s="204"/>
      <c r="AL550" s="137"/>
      <c r="AM550" s="137"/>
      <c r="AN550" s="137"/>
      <c r="AO550" s="137"/>
      <c r="AP550" s="137"/>
      <c r="AQ550" s="137"/>
      <c r="AR550" s="137"/>
      <c r="AS550" s="137"/>
      <c r="AT550" s="137"/>
      <c r="AU550" s="137"/>
      <c r="AV550" s="137"/>
      <c r="AW550" s="137"/>
      <c r="AX550" s="137"/>
      <c r="AY550" s="137"/>
      <c r="AZ550" s="137"/>
      <c r="BA550" s="137"/>
      <c r="BB550" s="137"/>
      <c r="BC550" s="137"/>
      <c r="BD550" s="137"/>
      <c r="BE550" s="137"/>
      <c r="BF550" s="137"/>
      <c r="BG550" s="137"/>
      <c r="BH550" s="138"/>
      <c r="BI550" s="137"/>
      <c r="BJ550" s="137"/>
      <c r="BK550" s="137"/>
      <c r="BL550" s="137"/>
      <c r="BM550" s="139"/>
      <c r="BN550" s="137"/>
      <c r="BO550" s="137"/>
      <c r="BP550" s="137"/>
      <c r="BQ550" s="137"/>
      <c r="BR550" s="138"/>
      <c r="BS550" s="138"/>
      <c r="BT550" s="137"/>
      <c r="BU550" s="137"/>
      <c r="BV550" s="137"/>
      <c r="BW550" s="138"/>
      <c r="BX550" s="137"/>
      <c r="BY550" s="137"/>
      <c r="BZ550" s="138"/>
      <c r="CA550" s="138"/>
      <c r="CB550" s="137"/>
      <c r="CC550" s="137"/>
      <c r="CD550" s="186"/>
      <c r="CE550" s="186"/>
      <c r="CF550" s="186"/>
      <c r="CG550" s="186"/>
      <c r="CH550" s="137"/>
      <c r="CI550" s="137"/>
      <c r="CJ550" s="137"/>
      <c r="CK550" s="138"/>
      <c r="CL550" s="137"/>
      <c r="CM550" s="137"/>
      <c r="CN550" s="186"/>
      <c r="CO550" s="137"/>
      <c r="CP550" s="137"/>
      <c r="CQ550" s="137"/>
      <c r="CR550" s="137"/>
      <c r="CS550" s="137"/>
      <c r="CT550" s="137"/>
      <c r="CU550" s="137"/>
      <c r="CV550" s="137"/>
      <c r="CW550" s="137"/>
      <c r="CX550" s="186"/>
      <c r="CY550" s="133"/>
      <c r="CZ550" s="137"/>
      <c r="DA550" s="137"/>
      <c r="DB550" s="186"/>
      <c r="DC550" s="139"/>
      <c r="DD550" s="138"/>
      <c r="DE550" s="137"/>
      <c r="DF550" s="137"/>
      <c r="DG550" s="137"/>
      <c r="DH550" s="137"/>
      <c r="DI550" s="137"/>
      <c r="DJ550" s="186"/>
      <c r="DK550" s="137"/>
      <c r="DL550" s="137"/>
      <c r="DM550" s="137"/>
      <c r="DN550" s="137"/>
      <c r="DO550" s="137"/>
      <c r="DP550" s="137"/>
      <c r="DQ550" s="138"/>
      <c r="DR550" s="133"/>
      <c r="DS550" s="186"/>
      <c r="DT550" s="133"/>
      <c r="DU550" s="138"/>
      <c r="DV550" s="138"/>
      <c r="DW550" s="138"/>
      <c r="DX550" s="186"/>
      <c r="DY550" s="138"/>
      <c r="DZ550" s="138"/>
      <c r="EA550" s="137"/>
      <c r="EB550" s="137"/>
      <c r="EC550" s="137"/>
      <c r="ED550" s="137"/>
      <c r="EE550" s="137"/>
      <c r="EF550" s="186"/>
      <c r="EG550" s="137"/>
      <c r="EH550" s="137"/>
      <c r="EI550" s="137"/>
      <c r="EJ550" s="137"/>
      <c r="EK550" s="137"/>
      <c r="EL550" s="137"/>
      <c r="EM550" s="137"/>
      <c r="EN550" s="137"/>
      <c r="EO550" s="137"/>
      <c r="EP550" s="137"/>
      <c r="EQ550" s="137"/>
      <c r="ER550" s="137"/>
      <c r="ES550" s="137"/>
      <c r="ET550" s="137"/>
      <c r="EU550" s="137"/>
      <c r="EV550" s="137"/>
      <c r="EW550" s="137"/>
      <c r="EX550" s="137"/>
      <c r="EY550" s="137"/>
      <c r="EZ550" s="137"/>
      <c r="FA550" s="137"/>
      <c r="FB550" s="186"/>
      <c r="FC550" s="137"/>
      <c r="FD550" s="137"/>
      <c r="FE550" s="137"/>
      <c r="FF550" s="137"/>
      <c r="FG550" s="137"/>
      <c r="FH550" s="190"/>
      <c r="FI550" s="190"/>
      <c r="FJ550" s="5"/>
      <c r="GZ550" s="5"/>
      <c r="HO550" s="5" t="s">
        <v>705</v>
      </c>
      <c r="HP550" s="121">
        <v>46</v>
      </c>
      <c r="HQ550" s="27">
        <v>43882</v>
      </c>
      <c r="HR550" s="27"/>
      <c r="HS550" s="27">
        <v>44168</v>
      </c>
      <c r="HT550" s="121">
        <v>6</v>
      </c>
      <c r="HU550" s="121">
        <v>1</v>
      </c>
      <c r="HV550" s="121">
        <v>0</v>
      </c>
      <c r="HW550" s="121">
        <v>0</v>
      </c>
      <c r="HX550" s="121">
        <v>0</v>
      </c>
      <c r="HY550" s="121">
        <v>1</v>
      </c>
      <c r="HZ550" s="121">
        <v>0</v>
      </c>
      <c r="IA550" s="121">
        <v>0</v>
      </c>
      <c r="IC550" s="121">
        <v>0</v>
      </c>
      <c r="ID550" s="121">
        <v>0</v>
      </c>
      <c r="IE550" s="4" t="s">
        <v>69</v>
      </c>
      <c r="IF550" s="121">
        <v>0</v>
      </c>
      <c r="IG550" s="19"/>
      <c r="II550" s="121">
        <v>0</v>
      </c>
      <c r="IJ550" s="4" t="s">
        <v>63</v>
      </c>
      <c r="IM550" s="4">
        <v>1</v>
      </c>
      <c r="IN550" s="121">
        <v>0</v>
      </c>
      <c r="IP550" s="294"/>
      <c r="IQ550" s="24"/>
      <c r="IR550" s="24"/>
      <c r="IS550" s="170"/>
      <c r="IT550" s="170"/>
      <c r="IU550"/>
      <c r="IV550" s="274"/>
      <c r="IW550" s="170"/>
      <c r="IX550" s="170"/>
      <c r="IY550"/>
      <c r="IZ550"/>
      <c r="JA550" s="170"/>
      <c r="JB550" s="170"/>
      <c r="JC550" s="170"/>
      <c r="JD550"/>
      <c r="JE550" s="170"/>
      <c r="JF550" s="276"/>
      <c r="JG550"/>
      <c r="JH550"/>
      <c r="JI550" s="170"/>
      <c r="JJ550"/>
      <c r="JK550"/>
      <c r="JL550"/>
      <c r="JM550" s="279"/>
      <c r="JN550"/>
      <c r="JO550"/>
      <c r="JP550"/>
      <c r="JQ550"/>
      <c r="JR550" s="170"/>
      <c r="JS550" s="170"/>
      <c r="JT550" s="170"/>
      <c r="JU550" s="280"/>
      <c r="JV550" s="170"/>
      <c r="JW550" s="170"/>
      <c r="JX550"/>
      <c r="JY550" s="170"/>
      <c r="JZ550" s="170"/>
      <c r="KA550" s="170"/>
      <c r="KB550" s="170"/>
      <c r="KC550" s="170"/>
      <c r="KD550" s="170"/>
      <c r="KE550"/>
    </row>
    <row r="551" spans="1:291" s="4" customFormat="1" x14ac:dyDescent="0.25">
      <c r="A551" s="311"/>
      <c r="B551" s="15" t="s">
        <v>1554</v>
      </c>
      <c r="C551" s="17" t="s">
        <v>704</v>
      </c>
      <c r="D551" s="26" t="s">
        <v>707</v>
      </c>
      <c r="E551" s="88">
        <v>43882</v>
      </c>
      <c r="F551" s="23"/>
      <c r="G551" s="94"/>
      <c r="H551" s="51"/>
      <c r="I551" s="377">
        <v>0</v>
      </c>
      <c r="J551" s="20">
        <v>44705</v>
      </c>
      <c r="K551" s="100">
        <f>DATEDIF(E551, J551, "m")</f>
        <v>27</v>
      </c>
      <c r="L551" s="121">
        <v>3</v>
      </c>
      <c r="M551" s="4" t="s">
        <v>710</v>
      </c>
      <c r="N551" s="34">
        <v>255.5</v>
      </c>
      <c r="O551" s="22">
        <v>4</v>
      </c>
      <c r="P551" s="16">
        <v>3</v>
      </c>
      <c r="Q551" s="121"/>
      <c r="R551" s="11"/>
      <c r="S551" s="11"/>
      <c r="T551" s="145">
        <v>17433</v>
      </c>
      <c r="U551" s="130">
        <v>10086</v>
      </c>
      <c r="V551" s="130" t="s">
        <v>1102</v>
      </c>
      <c r="W551" s="130" t="s">
        <v>1075</v>
      </c>
      <c r="X551" s="129">
        <v>7401065122</v>
      </c>
      <c r="Y551" s="129">
        <f ca="1">ROUNDDOWN(YEARFRAC(DATE(IF(VALUE(LEFT(X551,2))&lt;VALUE(RIGHT(YEAR(TODAY()),2)),"20","19")&amp;LEFT(X551,2),IF(VALUE(MID(X551,3,1))&gt;4,MID(X551,3,2)-50,MID(X551,3,2)),MID(X551,5,2)),Z551,1),0)</f>
        <v>48</v>
      </c>
      <c r="Z551" s="132">
        <v>44705</v>
      </c>
      <c r="AA551" s="129">
        <v>3</v>
      </c>
      <c r="AB551" s="133">
        <f>DATEDIF(_xlfn.MINIFS(Z:Z,X:X,X551), Z551,  "m")</f>
        <v>21</v>
      </c>
      <c r="AC551" s="134" t="s">
        <v>53</v>
      </c>
      <c r="AD551" s="135" t="s">
        <v>1025</v>
      </c>
      <c r="AE551" s="136" t="s">
        <v>65</v>
      </c>
      <c r="AF551" s="185">
        <v>34.9</v>
      </c>
      <c r="AG551" s="185">
        <v>6.9</v>
      </c>
      <c r="AH551" s="185">
        <v>55.9</v>
      </c>
      <c r="AI551" s="185">
        <v>1.6</v>
      </c>
      <c r="AJ551" s="185">
        <v>0.7</v>
      </c>
      <c r="AK551" s="185">
        <v>6.84</v>
      </c>
      <c r="AL551" s="133">
        <v>36</v>
      </c>
      <c r="AM551" s="137">
        <v>80.7</v>
      </c>
      <c r="AN551" s="137">
        <v>47.3</v>
      </c>
      <c r="AO551" s="137">
        <v>52.7</v>
      </c>
      <c r="AP551" s="137">
        <f>AN551/AO551</f>
        <v>0.89753320683111948</v>
      </c>
      <c r="AQ551" s="137">
        <v>7.41</v>
      </c>
      <c r="AR551" s="137">
        <v>4.0199999999999996</v>
      </c>
      <c r="AS551" s="137">
        <v>3.24</v>
      </c>
      <c r="AT551" s="137">
        <v>5.3</v>
      </c>
      <c r="AU551" s="137">
        <v>3.78</v>
      </c>
      <c r="AV551" s="137">
        <v>4.3</v>
      </c>
      <c r="AW551" s="137">
        <v>20.6</v>
      </c>
      <c r="AX551" s="137">
        <v>40.200000000000003</v>
      </c>
      <c r="AY551" s="137">
        <v>35.299999999999997</v>
      </c>
      <c r="AZ551" s="137">
        <v>3.84</v>
      </c>
      <c r="BA551" s="137">
        <v>26.5</v>
      </c>
      <c r="BB551" s="137">
        <v>11.4</v>
      </c>
      <c r="BC551" s="137">
        <v>69</v>
      </c>
      <c r="BD551" s="137">
        <v>5.6000000000000001E-2</v>
      </c>
      <c r="BE551" s="137">
        <v>1.1100000000000001</v>
      </c>
      <c r="BF551" s="137">
        <f>DL551+DN551</f>
        <v>25</v>
      </c>
      <c r="BG551" s="137">
        <v>18.600000000000001</v>
      </c>
      <c r="BH551" s="138">
        <v>1950</v>
      </c>
      <c r="BI551" s="137">
        <v>13.5</v>
      </c>
      <c r="BJ551" s="137">
        <v>5.85</v>
      </c>
      <c r="BK551" s="137">
        <v>14.6</v>
      </c>
      <c r="BL551" s="137">
        <v>48.6</v>
      </c>
      <c r="BM551" s="139">
        <v>0</v>
      </c>
      <c r="BN551" s="137">
        <v>7</v>
      </c>
      <c r="BO551" s="137">
        <v>89.31</v>
      </c>
      <c r="BP551" s="137">
        <v>6.36</v>
      </c>
      <c r="BQ551" s="137">
        <v>4.3499999999999996</v>
      </c>
      <c r="BR551" s="138">
        <v>2810</v>
      </c>
      <c r="BS551" s="138">
        <f>CY551/9</f>
        <v>3681.7777777777778</v>
      </c>
      <c r="BT551" s="137">
        <v>64.400000000000006</v>
      </c>
      <c r="BU551" s="137">
        <v>10.4</v>
      </c>
      <c r="BV551" s="137">
        <v>54.7</v>
      </c>
      <c r="BW551" s="138">
        <v>2701</v>
      </c>
      <c r="BX551" s="137">
        <v>29.2</v>
      </c>
      <c r="BY551" s="137">
        <v>11.2</v>
      </c>
      <c r="BZ551" s="138">
        <v>3811</v>
      </c>
      <c r="CA551" s="138">
        <v>13866</v>
      </c>
      <c r="CB551" s="137">
        <v>1.58</v>
      </c>
      <c r="CC551" s="137">
        <v>0.7</v>
      </c>
      <c r="CD551" s="186" t="s">
        <v>1275</v>
      </c>
      <c r="CE551" s="186">
        <f>AL551+BN551+BV551+CC551+CB551</f>
        <v>99.98</v>
      </c>
      <c r="CF551" s="186" t="s">
        <v>1275</v>
      </c>
      <c r="CG551" s="186">
        <f>AM551+BI551+BE551+(DC551*100/AL551)+(CC551*100/AL551)</f>
        <v>97.643333333333331</v>
      </c>
      <c r="CH551" s="137">
        <v>4.72</v>
      </c>
      <c r="CI551" s="137">
        <f>CH551*100/AM551</f>
        <v>5.8488228004956628</v>
      </c>
      <c r="CJ551" s="137">
        <v>38</v>
      </c>
      <c r="CK551" s="138">
        <f>CJ551*BI551*AL551*AK551/1000</f>
        <v>126.32111999999999</v>
      </c>
      <c r="CL551" s="137">
        <v>25.5</v>
      </c>
      <c r="CM551" s="137">
        <v>48.8</v>
      </c>
      <c r="CN551" s="186" t="s">
        <v>1275</v>
      </c>
      <c r="CO551" s="137">
        <v>0.11</v>
      </c>
      <c r="CP551" s="137">
        <v>1.1399999999999999</v>
      </c>
      <c r="CQ551" s="137">
        <v>37.4</v>
      </c>
      <c r="CR551" s="137">
        <v>28</v>
      </c>
      <c r="CS551" s="137">
        <v>19.899999999999999</v>
      </c>
      <c r="CT551" s="137">
        <v>14.7</v>
      </c>
      <c r="CU551" s="137">
        <v>65.7</v>
      </c>
      <c r="CV551" s="137">
        <v>0.56000000000000005</v>
      </c>
      <c r="CW551" s="137"/>
      <c r="CX551" s="186" t="s">
        <v>1275</v>
      </c>
      <c r="CY551" s="133">
        <v>33136</v>
      </c>
      <c r="CZ551" s="137">
        <v>1.55</v>
      </c>
      <c r="DA551" s="137">
        <v>14</v>
      </c>
      <c r="DB551" s="186" t="s">
        <v>1275</v>
      </c>
      <c r="DC551" s="139">
        <v>0.14000000000000001</v>
      </c>
      <c r="DD551" s="133">
        <v>9533</v>
      </c>
      <c r="DE551" s="137">
        <v>27.6</v>
      </c>
      <c r="DF551" s="137">
        <v>16.3</v>
      </c>
      <c r="DG551" s="137">
        <v>1.56</v>
      </c>
      <c r="DH551" s="137">
        <f>DG551-CC551</f>
        <v>0.8600000000000001</v>
      </c>
      <c r="DI551" s="137">
        <v>50.6</v>
      </c>
      <c r="DJ551" s="186" t="s">
        <v>1275</v>
      </c>
      <c r="DK551" s="137">
        <v>1.79</v>
      </c>
      <c r="DL551" s="137">
        <v>25</v>
      </c>
      <c r="DM551" s="137">
        <v>73.2</v>
      </c>
      <c r="DN551" s="137">
        <v>0</v>
      </c>
      <c r="DO551" s="137">
        <v>10.9</v>
      </c>
      <c r="DP551" s="137">
        <v>98.8</v>
      </c>
      <c r="DQ551" s="138">
        <v>1504</v>
      </c>
      <c r="DR551" s="133"/>
      <c r="DS551" s="186" t="s">
        <v>1275</v>
      </c>
      <c r="DT551" s="133">
        <f>DU551*2</f>
        <v>12074</v>
      </c>
      <c r="DU551" s="138">
        <v>6037</v>
      </c>
      <c r="DV551" s="138">
        <v>1124</v>
      </c>
      <c r="DW551" s="138">
        <v>58.7</v>
      </c>
      <c r="DX551" s="186" t="s">
        <v>1275</v>
      </c>
      <c r="DY551" s="138">
        <f>AK551*AN551*AM551*AL551/1000</f>
        <v>939.92516639999997</v>
      </c>
      <c r="DZ551" s="138">
        <f>AK551*AM551*AO551*AL551/1000</f>
        <v>1047.2316336000001</v>
      </c>
      <c r="EA551" s="137"/>
      <c r="EB551" s="137"/>
      <c r="EC551" s="137"/>
      <c r="ED551" s="137"/>
      <c r="EE551" s="137"/>
      <c r="EF551" s="186" t="s">
        <v>1275</v>
      </c>
      <c r="EG551" s="137" t="s">
        <v>1023</v>
      </c>
      <c r="EH551" s="137" t="s">
        <v>1023</v>
      </c>
      <c r="EI551" s="137" t="s">
        <v>1023</v>
      </c>
      <c r="EJ551" s="137" t="s">
        <v>1023</v>
      </c>
      <c r="EK551" s="137" t="s">
        <v>1023</v>
      </c>
      <c r="EL551" s="137" t="s">
        <v>1023</v>
      </c>
      <c r="EM551" s="137" t="s">
        <v>1023</v>
      </c>
      <c r="EN551" s="137" t="s">
        <v>1023</v>
      </c>
      <c r="EO551" s="137" t="s">
        <v>1023</v>
      </c>
      <c r="EP551" s="137" t="s">
        <v>1023</v>
      </c>
      <c r="EQ551" s="137" t="s">
        <v>1023</v>
      </c>
      <c r="ER551" s="137" t="s">
        <v>1023</v>
      </c>
      <c r="ES551" s="137" t="s">
        <v>1023</v>
      </c>
      <c r="ET551" s="137" t="s">
        <v>1023</v>
      </c>
      <c r="EU551" s="137" t="s">
        <v>1023</v>
      </c>
      <c r="EV551" s="137" t="s">
        <v>1023</v>
      </c>
      <c r="EW551" s="137" t="s">
        <v>1023</v>
      </c>
      <c r="EX551" s="137" t="s">
        <v>1023</v>
      </c>
      <c r="EY551" s="137" t="s">
        <v>1023</v>
      </c>
      <c r="EZ551" s="137" t="s">
        <v>1023</v>
      </c>
      <c r="FA551" s="137" t="s">
        <v>1023</v>
      </c>
      <c r="FB551" s="186" t="s">
        <v>1275</v>
      </c>
      <c r="FC551" s="137"/>
      <c r="FD551" s="137"/>
      <c r="FE551" s="137"/>
      <c r="FF551" s="137"/>
      <c r="FG551" s="137"/>
      <c r="FH551" s="190"/>
      <c r="FI551" s="190"/>
      <c r="FJ551" s="380" t="s">
        <v>710</v>
      </c>
      <c r="FK551" t="s">
        <v>1662</v>
      </c>
      <c r="FL551" t="s">
        <v>1667</v>
      </c>
      <c r="FM551" t="s">
        <v>1659</v>
      </c>
      <c r="FN551" t="s">
        <v>1665</v>
      </c>
      <c r="FO551" t="s">
        <v>1662</v>
      </c>
      <c r="FP551" t="s">
        <v>1659</v>
      </c>
      <c r="FQ551" t="s">
        <v>1659</v>
      </c>
      <c r="FR551" t="s">
        <v>1659</v>
      </c>
      <c r="FS551" t="s">
        <v>1659</v>
      </c>
      <c r="FT551" t="s">
        <v>1659</v>
      </c>
      <c r="FU551" t="s">
        <v>1659</v>
      </c>
      <c r="FV551" t="s">
        <v>1660</v>
      </c>
      <c r="FW551" t="s">
        <v>86</v>
      </c>
      <c r="FX551" t="s">
        <v>1661</v>
      </c>
      <c r="FY551" t="s">
        <v>1662</v>
      </c>
      <c r="FZ551" t="s">
        <v>1662</v>
      </c>
      <c r="GA551" t="s">
        <v>1659</v>
      </c>
      <c r="GB551" t="s">
        <v>1663</v>
      </c>
      <c r="GC551" t="s">
        <v>1660</v>
      </c>
      <c r="GD551" t="s">
        <v>33</v>
      </c>
      <c r="GE551" t="s">
        <v>1662</v>
      </c>
      <c r="GF551" t="s">
        <v>1659</v>
      </c>
      <c r="GG551" t="s">
        <v>1664</v>
      </c>
      <c r="GH551" t="s">
        <v>33</v>
      </c>
      <c r="GI551" t="s">
        <v>86</v>
      </c>
      <c r="GJ551" t="s">
        <v>1662</v>
      </c>
      <c r="GK551" t="s">
        <v>1663</v>
      </c>
      <c r="GL551" t="s">
        <v>86</v>
      </c>
      <c r="GM551" t="s">
        <v>1659</v>
      </c>
      <c r="GN551" t="s">
        <v>1659</v>
      </c>
      <c r="GO551" t="s">
        <v>1658</v>
      </c>
      <c r="GP551" t="s">
        <v>1664</v>
      </c>
      <c r="GQ551" t="s">
        <v>33</v>
      </c>
      <c r="GR551" t="s">
        <v>33</v>
      </c>
      <c r="GS551" t="s">
        <v>1659</v>
      </c>
      <c r="GT551" t="s">
        <v>1659</v>
      </c>
      <c r="GU551" t="s">
        <v>1662</v>
      </c>
      <c r="GV551" t="s">
        <v>1662</v>
      </c>
      <c r="GW551" t="s">
        <v>1662</v>
      </c>
      <c r="GX551" t="s">
        <v>1660</v>
      </c>
      <c r="GY551" t="s">
        <v>1660</v>
      </c>
      <c r="GZ551" s="5"/>
      <c r="HO551" s="5"/>
      <c r="HP551" s="17"/>
      <c r="HQ551" s="23"/>
      <c r="HR551" s="23"/>
      <c r="HS551" s="23"/>
      <c r="HT551" s="17"/>
      <c r="HU551" s="17"/>
      <c r="HV551" s="24"/>
      <c r="HW551" s="24"/>
      <c r="HX551" s="24"/>
      <c r="HY551" s="24"/>
      <c r="HZ551" s="24"/>
      <c r="IA551" s="24"/>
      <c r="IB551" s="24"/>
      <c r="IC551" s="24"/>
      <c r="ID551" s="24"/>
      <c r="IE551" s="24"/>
      <c r="IF551" s="24"/>
      <c r="IG551" s="24"/>
      <c r="IH551" s="24"/>
      <c r="II551" s="24"/>
      <c r="IJ551" s="24"/>
      <c r="IK551" s="24"/>
      <c r="IL551" s="24"/>
      <c r="IM551" s="24"/>
      <c r="IN551" s="25"/>
      <c r="IO551" s="25"/>
      <c r="IP551" s="294"/>
      <c r="IQ551" s="24"/>
      <c r="IR551" s="24"/>
      <c r="IS551" s="170"/>
      <c r="IT551" s="170"/>
      <c r="IU551"/>
      <c r="IV551" s="274"/>
      <c r="IW551" s="170"/>
      <c r="IX551" s="170"/>
      <c r="IY551"/>
      <c r="IZ551"/>
      <c r="JA551" s="170"/>
      <c r="JB551" s="170"/>
      <c r="JC551" s="170"/>
      <c r="JD551"/>
      <c r="JE551" s="170"/>
      <c r="JF551" s="276"/>
      <c r="JG551"/>
      <c r="JH551"/>
      <c r="JI551" s="170"/>
      <c r="JJ551"/>
      <c r="JK551"/>
      <c r="JL551"/>
      <c r="JM551" s="279"/>
      <c r="JN551"/>
      <c r="JO551"/>
      <c r="JP551"/>
      <c r="JQ551"/>
      <c r="JR551" s="170"/>
      <c r="JS551" s="170"/>
      <c r="JT551" s="170"/>
      <c r="JU551" s="280"/>
      <c r="JV551" s="170"/>
      <c r="JW551" s="170"/>
      <c r="JX551"/>
      <c r="JY551" s="170"/>
      <c r="JZ551" s="170"/>
      <c r="KA551" s="170"/>
      <c r="KB551" s="170"/>
      <c r="KC551" s="170"/>
      <c r="KD551" s="170"/>
      <c r="KE551"/>
    </row>
    <row r="552" spans="1:291" s="4" customFormat="1" x14ac:dyDescent="0.25">
      <c r="A552" s="311"/>
      <c r="B552" s="15" t="s">
        <v>1554</v>
      </c>
      <c r="C552" s="17" t="s">
        <v>704</v>
      </c>
      <c r="D552" s="26" t="s">
        <v>707</v>
      </c>
      <c r="E552" s="88">
        <v>43882</v>
      </c>
      <c r="F552" s="23"/>
      <c r="G552" s="94"/>
      <c r="H552" s="51"/>
      <c r="I552" s="377">
        <v>0</v>
      </c>
      <c r="J552" s="20">
        <v>44796</v>
      </c>
      <c r="K552" s="100">
        <f>DATEDIF(E552, J552, "m")</f>
        <v>30</v>
      </c>
      <c r="L552" s="121">
        <v>4</v>
      </c>
      <c r="M552" s="4" t="s">
        <v>711</v>
      </c>
      <c r="N552" s="19">
        <v>496</v>
      </c>
      <c r="O552" s="22">
        <v>4</v>
      </c>
      <c r="P552" s="16">
        <v>3</v>
      </c>
      <c r="Q552" s="121"/>
      <c r="R552" s="11"/>
      <c r="S552" s="11"/>
      <c r="T552" s="145">
        <v>17910</v>
      </c>
      <c r="U552" s="130"/>
      <c r="V552" s="130" t="s">
        <v>1102</v>
      </c>
      <c r="W552" s="130" t="s">
        <v>1075</v>
      </c>
      <c r="X552" s="129">
        <v>7401065122</v>
      </c>
      <c r="Y552" s="129">
        <f ca="1">ROUNDDOWN(YEARFRAC(DATE(IF(VALUE(LEFT(X552,2))&lt;VALUE(RIGHT(YEAR(TODAY()),2)),"20","19")&amp;LEFT(X552,2),IF(VALUE(MID(X552,3,1))&gt;4,MID(X552,3,2)-50,MID(X552,3,2)),MID(X552,5,2)),Z552,1),0)</f>
        <v>48</v>
      </c>
      <c r="Z552" s="132">
        <v>44796</v>
      </c>
      <c r="AA552" s="129">
        <v>4</v>
      </c>
      <c r="AB552" s="133">
        <f>DATEDIF(_xlfn.MINIFS(Z:Z,X:X,X552), Z552,  "m")</f>
        <v>24</v>
      </c>
      <c r="AC552" s="134" t="s">
        <v>53</v>
      </c>
      <c r="AD552" s="135" t="s">
        <v>1025</v>
      </c>
      <c r="AE552" s="136" t="s">
        <v>67</v>
      </c>
      <c r="AF552" s="185">
        <v>22</v>
      </c>
      <c r="AG552" s="185">
        <v>5.5</v>
      </c>
      <c r="AH552" s="185">
        <v>71</v>
      </c>
      <c r="AI552" s="185">
        <v>1.1000000000000001</v>
      </c>
      <c r="AJ552" s="185">
        <v>0.4</v>
      </c>
      <c r="AK552" s="185">
        <v>11.4</v>
      </c>
      <c r="AL552" s="133">
        <v>19.600000000000001</v>
      </c>
      <c r="AM552" s="137">
        <v>82.3</v>
      </c>
      <c r="AN552" s="137">
        <v>47.8</v>
      </c>
      <c r="AO552" s="137">
        <v>52.2</v>
      </c>
      <c r="AP552" s="137">
        <f>AN552/AO552</f>
        <v>0.91570881226053624</v>
      </c>
      <c r="AQ552" s="137">
        <v>6.28</v>
      </c>
      <c r="AR552" s="137">
        <v>4.54</v>
      </c>
      <c r="AS552" s="137">
        <v>3.01</v>
      </c>
      <c r="AT552" s="137">
        <v>5.7</v>
      </c>
      <c r="AU552" s="137">
        <v>3.38</v>
      </c>
      <c r="AV552" s="137">
        <v>4.1100000000000003</v>
      </c>
      <c r="AW552" s="137">
        <v>22.4</v>
      </c>
      <c r="AX552" s="137">
        <v>39.700000000000003</v>
      </c>
      <c r="AY552" s="137">
        <v>33.9</v>
      </c>
      <c r="AZ552" s="137">
        <v>4.08</v>
      </c>
      <c r="BA552" s="137">
        <v>26.6</v>
      </c>
      <c r="BB552" s="137">
        <v>14.3</v>
      </c>
      <c r="BC552" s="137">
        <v>72</v>
      </c>
      <c r="BD552" s="137">
        <v>0.26</v>
      </c>
      <c r="BE552" s="137">
        <v>1.1599999999999999</v>
      </c>
      <c r="BF552" s="137">
        <f>DL552+DN552</f>
        <v>41.1</v>
      </c>
      <c r="BG552" s="137">
        <v>34.5</v>
      </c>
      <c r="BH552" s="138">
        <v>1113</v>
      </c>
      <c r="BI552" s="137">
        <v>13.8</v>
      </c>
      <c r="BJ552" s="137">
        <v>6.06</v>
      </c>
      <c r="BK552" s="137">
        <v>12.8</v>
      </c>
      <c r="BL552" s="137">
        <v>51.5</v>
      </c>
      <c r="BM552" s="139">
        <v>3.5999999999999997E-2</v>
      </c>
      <c r="BN552" s="137">
        <v>3.2</v>
      </c>
      <c r="BO552" s="137">
        <v>91.679999999999993</v>
      </c>
      <c r="BP552" s="137">
        <v>4.84</v>
      </c>
      <c r="BQ552" s="137">
        <v>3.51</v>
      </c>
      <c r="BR552" s="138">
        <v>3652</v>
      </c>
      <c r="BS552" s="138">
        <f>CY552/9</f>
        <v>4799</v>
      </c>
      <c r="BT552" s="137">
        <v>72.400000000000006</v>
      </c>
      <c r="BU552" s="137">
        <v>19.7</v>
      </c>
      <c r="BV552" s="137">
        <f>100-AL552-BN552-CB552-CC552</f>
        <v>75.3</v>
      </c>
      <c r="BW552" s="138">
        <v>1478</v>
      </c>
      <c r="BX552" s="137">
        <v>10</v>
      </c>
      <c r="BY552" s="137">
        <v>10.7</v>
      </c>
      <c r="BZ552" s="138">
        <v>4001</v>
      </c>
      <c r="CA552" s="138">
        <v>13328</v>
      </c>
      <c r="CB552" s="137">
        <v>1.2</v>
      </c>
      <c r="CC552" s="137">
        <v>0.7</v>
      </c>
      <c r="CD552" s="186" t="s">
        <v>1275</v>
      </c>
      <c r="CE552" s="186">
        <f>AL552+BN552+BV552+CC552+CB552</f>
        <v>100</v>
      </c>
      <c r="CF552" s="186" t="s">
        <v>1275</v>
      </c>
      <c r="CG552" s="186">
        <f>AM552+BI552+BE552+(DC552*100/AL552)+(CC552*100/AL552)</f>
        <v>101.31612244897958</v>
      </c>
      <c r="CH552" s="137">
        <v>3.62</v>
      </c>
      <c r="CI552" s="137">
        <f>CH552*100/AM552</f>
        <v>4.3985419198055897</v>
      </c>
      <c r="CJ552" s="137">
        <v>46.7</v>
      </c>
      <c r="CK552" s="138">
        <f>CJ552*BI552*AL552*AK552/1000</f>
        <v>143.99814240000001</v>
      </c>
      <c r="CL552" s="137">
        <v>30.2</v>
      </c>
      <c r="CM552" s="137">
        <v>53.6</v>
      </c>
      <c r="CN552" s="186" t="s">
        <v>1275</v>
      </c>
      <c r="CO552" s="137">
        <v>2.02</v>
      </c>
      <c r="CP552" s="137">
        <v>0.91</v>
      </c>
      <c r="CQ552" s="137">
        <v>35.1</v>
      </c>
      <c r="CR552" s="137">
        <v>28.1</v>
      </c>
      <c r="CS552" s="137">
        <v>21.5</v>
      </c>
      <c r="CT552" s="137">
        <v>15.4</v>
      </c>
      <c r="CU552" s="137">
        <v>59.1</v>
      </c>
      <c r="CV552" s="137">
        <v>2.58</v>
      </c>
      <c r="CW552" s="137"/>
      <c r="CX552" s="186" t="s">
        <v>1275</v>
      </c>
      <c r="CY552" s="133">
        <v>43191</v>
      </c>
      <c r="CZ552" s="137">
        <v>0.99</v>
      </c>
      <c r="DA552" s="137">
        <v>12.2</v>
      </c>
      <c r="DB552" s="186" t="s">
        <v>1275</v>
      </c>
      <c r="DC552" s="139">
        <v>9.5000000000000001E-2</v>
      </c>
      <c r="DD552" s="138">
        <v>11727</v>
      </c>
      <c r="DE552" s="137">
        <v>28</v>
      </c>
      <c r="DF552" s="137">
        <v>17.7</v>
      </c>
      <c r="DG552" s="137">
        <v>1.53</v>
      </c>
      <c r="DH552" s="137">
        <f>DG552-CC552</f>
        <v>0.83000000000000007</v>
      </c>
      <c r="DI552" s="137">
        <v>12.7</v>
      </c>
      <c r="DJ552" s="186" t="s">
        <v>1275</v>
      </c>
      <c r="DK552" s="137">
        <v>0</v>
      </c>
      <c r="DL552" s="137">
        <v>41.1</v>
      </c>
      <c r="DM552" s="137">
        <v>58.9</v>
      </c>
      <c r="DN552" s="137">
        <v>0</v>
      </c>
      <c r="DO552" s="137">
        <v>9.3699999999999992</v>
      </c>
      <c r="DP552" s="137">
        <v>98.7</v>
      </c>
      <c r="DQ552" s="138">
        <v>2431</v>
      </c>
      <c r="DR552" s="133"/>
      <c r="DS552" s="186" t="s">
        <v>1275</v>
      </c>
      <c r="DT552" s="133">
        <f>DU552*2</f>
        <v>12296</v>
      </c>
      <c r="DU552" s="138">
        <v>6148</v>
      </c>
      <c r="DV552" s="138">
        <v>1695</v>
      </c>
      <c r="DW552" s="138">
        <v>65.5</v>
      </c>
      <c r="DX552" s="186" t="s">
        <v>1275</v>
      </c>
      <c r="DY552" s="138">
        <f>AK552*AN552*AM552*AL552/1000</f>
        <v>878.99955360000001</v>
      </c>
      <c r="DZ552" s="138">
        <f>AK552*AM552*AO552*AL552/1000</f>
        <v>959.91164640000011</v>
      </c>
      <c r="EA552" s="137"/>
      <c r="EB552" s="137"/>
      <c r="EC552" s="137"/>
      <c r="ED552" s="137"/>
      <c r="EE552" s="137"/>
      <c r="EF552" s="186" t="s">
        <v>1275</v>
      </c>
      <c r="EG552" s="137" t="s">
        <v>1023</v>
      </c>
      <c r="EH552" s="137" t="s">
        <v>1023</v>
      </c>
      <c r="EI552" s="137" t="s">
        <v>1023</v>
      </c>
      <c r="EJ552" s="137" t="s">
        <v>1023</v>
      </c>
      <c r="EK552" s="137" t="s">
        <v>1023</v>
      </c>
      <c r="EL552" s="137" t="s">
        <v>1023</v>
      </c>
      <c r="EM552" s="137" t="s">
        <v>1023</v>
      </c>
      <c r="EN552" s="137" t="s">
        <v>1023</v>
      </c>
      <c r="EO552" s="137" t="s">
        <v>1023</v>
      </c>
      <c r="EP552" s="137" t="s">
        <v>1023</v>
      </c>
      <c r="EQ552" s="137" t="s">
        <v>1023</v>
      </c>
      <c r="ER552" s="137" t="s">
        <v>1023</v>
      </c>
      <c r="ES552" s="137" t="s">
        <v>1023</v>
      </c>
      <c r="ET552" s="137" t="s">
        <v>1023</v>
      </c>
      <c r="EU552" s="137" t="s">
        <v>1023</v>
      </c>
      <c r="EV552" s="137" t="s">
        <v>1023</v>
      </c>
      <c r="EW552" s="137" t="s">
        <v>1023</v>
      </c>
      <c r="EX552" s="137" t="s">
        <v>1023</v>
      </c>
      <c r="EY552" s="137" t="s">
        <v>1023</v>
      </c>
      <c r="EZ552" s="137" t="s">
        <v>1023</v>
      </c>
      <c r="FA552" s="137" t="s">
        <v>1023</v>
      </c>
      <c r="FB552" s="186" t="s">
        <v>1275</v>
      </c>
      <c r="FC552" s="137"/>
      <c r="FD552" s="137"/>
      <c r="FE552" s="137"/>
      <c r="FF552" s="137"/>
      <c r="FG552" s="137"/>
      <c r="FH552" s="190"/>
      <c r="FI552" s="190"/>
      <c r="FJ552" s="37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M552"/>
      <c r="GN552"/>
      <c r="GO552"/>
      <c r="GP552"/>
      <c r="GQ552"/>
      <c r="GR552"/>
      <c r="GS552"/>
      <c r="GT552"/>
      <c r="GU552"/>
      <c r="GV552"/>
      <c r="GW552"/>
      <c r="GX552"/>
      <c r="GY552"/>
      <c r="GZ552" s="5"/>
      <c r="HO552" s="5"/>
      <c r="HP552" s="17"/>
      <c r="HQ552" s="23"/>
      <c r="HR552" s="23"/>
      <c r="HS552" s="23"/>
      <c r="HT552" s="17"/>
      <c r="HU552" s="17"/>
      <c r="HV552" s="24"/>
      <c r="HW552" s="24"/>
      <c r="HX552" s="24"/>
      <c r="HY552" s="24"/>
      <c r="HZ552" s="24"/>
      <c r="IA552" s="24"/>
      <c r="IB552" s="24"/>
      <c r="IC552" s="24"/>
      <c r="ID552" s="24"/>
      <c r="IE552" s="24"/>
      <c r="IF552" s="24"/>
      <c r="IG552" s="24"/>
      <c r="IH552" s="24"/>
      <c r="II552" s="24"/>
      <c r="IJ552" s="24"/>
      <c r="IK552" s="24"/>
      <c r="IL552" s="24"/>
      <c r="IM552" s="24"/>
      <c r="IN552" s="25"/>
      <c r="IO552" s="25"/>
      <c r="IP552" s="294"/>
      <c r="IQ552" s="24"/>
      <c r="IR552" s="24"/>
      <c r="IS552" s="170"/>
      <c r="IT552" s="170"/>
      <c r="IU552"/>
      <c r="IV552" s="274"/>
      <c r="IW552" s="170"/>
      <c r="IX552" s="170"/>
      <c r="IY552"/>
      <c r="IZ552"/>
      <c r="JA552" s="170"/>
      <c r="JB552" s="170"/>
      <c r="JC552" s="170"/>
      <c r="JD552"/>
      <c r="JE552" s="170"/>
      <c r="JF552" s="276"/>
      <c r="JG552"/>
      <c r="JH552"/>
      <c r="JI552" s="170"/>
      <c r="JJ552"/>
      <c r="JK552"/>
      <c r="JL552"/>
      <c r="JM552" s="279"/>
      <c r="JN552"/>
      <c r="JO552"/>
      <c r="JP552"/>
      <c r="JQ552"/>
      <c r="JR552" s="170"/>
      <c r="JS552" s="170"/>
      <c r="JT552" s="170"/>
      <c r="JU552" s="280"/>
      <c r="JV552" s="170"/>
      <c r="JW552" s="170"/>
      <c r="JX552"/>
      <c r="JY552" s="170"/>
      <c r="JZ552" s="170"/>
      <c r="KA552" s="170"/>
      <c r="KB552" s="170"/>
      <c r="KC552" s="170"/>
      <c r="KD552" s="170"/>
      <c r="KE552"/>
    </row>
    <row r="553" spans="1:291" s="4" customFormat="1" x14ac:dyDescent="0.25">
      <c r="A553" s="311"/>
      <c r="B553" s="15"/>
      <c r="C553" s="17"/>
      <c r="D553" s="26"/>
      <c r="E553" s="90"/>
      <c r="F553" s="23"/>
      <c r="G553" s="94"/>
      <c r="H553" s="51"/>
      <c r="I553" s="377"/>
      <c r="J553" s="20"/>
      <c r="K553" s="100"/>
      <c r="L553" s="85"/>
      <c r="N553" s="19"/>
      <c r="O553" s="22"/>
      <c r="P553" s="16"/>
      <c r="Q553" s="11"/>
      <c r="R553" s="11"/>
      <c r="S553" s="11"/>
      <c r="T553" s="145"/>
      <c r="U553" s="130"/>
      <c r="V553" s="130"/>
      <c r="W553" s="130"/>
      <c r="X553" s="129"/>
      <c r="Y553" s="129"/>
      <c r="Z553" s="132"/>
      <c r="AA553" s="129"/>
      <c r="AB553" s="133"/>
      <c r="AC553" s="134"/>
      <c r="AD553" s="135"/>
      <c r="AE553" s="136"/>
      <c r="AF553" s="220"/>
      <c r="AG553" s="220"/>
      <c r="AH553" s="220"/>
      <c r="AI553" s="220"/>
      <c r="AJ553" s="220"/>
      <c r="AK553" s="220"/>
      <c r="AL553" s="133"/>
      <c r="AM553" s="137"/>
      <c r="AN553" s="137"/>
      <c r="AO553" s="137"/>
      <c r="AP553" s="137"/>
      <c r="AQ553" s="137"/>
      <c r="AR553" s="137"/>
      <c r="AS553" s="137"/>
      <c r="AT553" s="137"/>
      <c r="AU553" s="137"/>
      <c r="AV553" s="137"/>
      <c r="AW553" s="137"/>
      <c r="AX553" s="137"/>
      <c r="AY553" s="137"/>
      <c r="AZ553" s="137"/>
      <c r="BA553" s="137"/>
      <c r="BB553" s="137"/>
      <c r="BC553" s="137"/>
      <c r="BD553" s="137"/>
      <c r="BE553" s="137"/>
      <c r="BF553" s="137"/>
      <c r="BG553" s="137"/>
      <c r="BH553" s="138"/>
      <c r="BI553" s="137"/>
      <c r="BJ553" s="137"/>
      <c r="BK553" s="137"/>
      <c r="BL553" s="137"/>
      <c r="BM553" s="139"/>
      <c r="BN553" s="137"/>
      <c r="BO553" s="137"/>
      <c r="BP553" s="137"/>
      <c r="BQ553" s="137"/>
      <c r="BR553" s="138"/>
      <c r="BS553" s="138"/>
      <c r="BT553" s="137"/>
      <c r="BU553" s="137"/>
      <c r="BV553" s="137"/>
      <c r="BW553" s="138"/>
      <c r="BX553" s="137"/>
      <c r="BY553" s="137"/>
      <c r="BZ553" s="138"/>
      <c r="CA553" s="138"/>
      <c r="CB553" s="137"/>
      <c r="CC553" s="137"/>
      <c r="CD553" s="186"/>
      <c r="CE553" s="186"/>
      <c r="CF553" s="186"/>
      <c r="CG553" s="186"/>
      <c r="CH553" s="137"/>
      <c r="CI553" s="137"/>
      <c r="CJ553" s="137"/>
      <c r="CK553" s="138"/>
      <c r="CL553" s="137"/>
      <c r="CM553" s="137"/>
      <c r="CN553" s="186"/>
      <c r="CO553" s="137"/>
      <c r="CP553" s="137"/>
      <c r="CQ553" s="137"/>
      <c r="CR553" s="137"/>
      <c r="CS553" s="137"/>
      <c r="CT553" s="137"/>
      <c r="CU553" s="137"/>
      <c r="CV553" s="137"/>
      <c r="CW553" s="137"/>
      <c r="CX553" s="186"/>
      <c r="CY553" s="133"/>
      <c r="CZ553" s="137"/>
      <c r="DA553" s="137"/>
      <c r="DB553" s="186"/>
      <c r="DC553" s="139"/>
      <c r="DD553" s="138"/>
      <c r="DE553" s="137"/>
      <c r="DF553" s="137"/>
      <c r="DG553" s="137"/>
      <c r="DH553" s="137"/>
      <c r="DI553" s="137"/>
      <c r="DJ553" s="186"/>
      <c r="DK553" s="137"/>
      <c r="DL553" s="137"/>
      <c r="DM553" s="137"/>
      <c r="DN553" s="137"/>
      <c r="DO553" s="137"/>
      <c r="DP553" s="137"/>
      <c r="DQ553" s="138"/>
      <c r="DR553" s="133"/>
      <c r="DS553" s="186"/>
      <c r="DT553" s="133"/>
      <c r="DU553" s="138"/>
      <c r="DV553" s="138"/>
      <c r="DW553" s="138"/>
      <c r="DX553" s="186"/>
      <c r="DY553" s="138"/>
      <c r="DZ553" s="138"/>
      <c r="EA553" s="137"/>
      <c r="EB553" s="137"/>
      <c r="EC553" s="137"/>
      <c r="ED553" s="137"/>
      <c r="EE553" s="137"/>
      <c r="EF553" s="186"/>
      <c r="EG553" s="137"/>
      <c r="EH553" s="137"/>
      <c r="EI553" s="137"/>
      <c r="EJ553" s="137"/>
      <c r="EK553" s="137"/>
      <c r="EL553" s="137"/>
      <c r="EM553" s="137"/>
      <c r="EN553" s="137"/>
      <c r="EO553" s="137"/>
      <c r="EP553" s="137"/>
      <c r="EQ553" s="137"/>
      <c r="ER553" s="137"/>
      <c r="ES553" s="137"/>
      <c r="ET553" s="137"/>
      <c r="EU553" s="137"/>
      <c r="EV553" s="137"/>
      <c r="EW553" s="137"/>
      <c r="EX553" s="137"/>
      <c r="EY553" s="137"/>
      <c r="EZ553" s="137"/>
      <c r="FA553" s="137"/>
      <c r="FB553" s="186"/>
      <c r="FC553" s="137"/>
      <c r="FD553" s="137"/>
      <c r="FE553" s="137"/>
      <c r="FF553" s="137"/>
      <c r="FG553" s="137"/>
      <c r="FH553" s="190"/>
      <c r="FI553" s="190"/>
      <c r="FJ553" s="5"/>
      <c r="GZ553" s="5"/>
      <c r="HO553" s="5"/>
      <c r="HP553" s="17"/>
      <c r="HQ553" s="23"/>
      <c r="HR553" s="23"/>
      <c r="HS553" s="23"/>
      <c r="HT553" s="17"/>
      <c r="HU553" s="17"/>
      <c r="HV553" s="24"/>
      <c r="HW553" s="24"/>
      <c r="HX553" s="24"/>
      <c r="HY553" s="24"/>
      <c r="HZ553" s="24"/>
      <c r="IA553" s="24"/>
      <c r="IB553" s="24"/>
      <c r="IC553" s="24"/>
      <c r="ID553" s="24"/>
      <c r="IE553" s="24"/>
      <c r="IF553" s="24"/>
      <c r="IG553" s="24"/>
      <c r="IH553" s="24"/>
      <c r="II553" s="24"/>
      <c r="IJ553" s="24"/>
      <c r="IK553" s="24"/>
      <c r="IL553" s="24"/>
      <c r="IM553" s="24"/>
      <c r="IN553" s="25"/>
      <c r="IO553" s="25"/>
      <c r="IP553" s="294"/>
      <c r="IQ553" s="24"/>
      <c r="IR553" s="24"/>
      <c r="IS553" s="170"/>
      <c r="IT553" s="170"/>
      <c r="IU553"/>
      <c r="IV553" s="274"/>
      <c r="IW553" s="170"/>
      <c r="IX553" s="170"/>
      <c r="IY553"/>
      <c r="IZ553"/>
      <c r="JA553" s="170"/>
      <c r="JB553" s="170"/>
      <c r="JC553" s="170"/>
      <c r="JD553"/>
      <c r="JE553" s="170"/>
      <c r="JF553" s="276"/>
      <c r="JG553"/>
      <c r="JH553"/>
      <c r="JI553" s="170"/>
      <c r="JJ553"/>
      <c r="JK553"/>
      <c r="JL553"/>
      <c r="JM553" s="279"/>
      <c r="JN553"/>
      <c r="JO553"/>
      <c r="JP553"/>
      <c r="JQ553"/>
      <c r="JR553" s="170"/>
      <c r="JS553" s="170"/>
      <c r="JT553" s="170"/>
      <c r="JU553" s="280"/>
      <c r="JV553" s="170"/>
      <c r="JW553" s="170"/>
      <c r="JX553"/>
      <c r="JY553" s="170"/>
      <c r="JZ553" s="170"/>
      <c r="KA553" s="170"/>
      <c r="KB553" s="170"/>
      <c r="KC553" s="170"/>
      <c r="KD553" s="170"/>
      <c r="KE553"/>
    </row>
    <row r="554" spans="1:291" s="4" customFormat="1" x14ac:dyDescent="0.25">
      <c r="A554" s="311"/>
      <c r="B554" s="15" t="s">
        <v>1556</v>
      </c>
      <c r="C554" s="17" t="s">
        <v>712</v>
      </c>
      <c r="D554" s="26" t="s">
        <v>713</v>
      </c>
      <c r="E554" s="88">
        <v>43777</v>
      </c>
      <c r="F554" s="23"/>
      <c r="G554" s="94"/>
      <c r="H554" s="51"/>
      <c r="I554" s="377">
        <v>0</v>
      </c>
      <c r="J554" s="20">
        <v>43873</v>
      </c>
      <c r="K554" s="100">
        <f>DATEDIF(E554, J554, "m")</f>
        <v>3</v>
      </c>
      <c r="L554" s="121">
        <v>1</v>
      </c>
      <c r="M554" s="4" t="s">
        <v>714</v>
      </c>
      <c r="N554" s="19" t="s">
        <v>715</v>
      </c>
      <c r="O554" s="22"/>
      <c r="P554" s="16">
        <v>3</v>
      </c>
      <c r="Q554" s="121"/>
      <c r="R554" s="11"/>
      <c r="S554" s="11"/>
      <c r="T554" s="145">
        <v>12357</v>
      </c>
      <c r="U554" s="130" t="s">
        <v>717</v>
      </c>
      <c r="V554" s="130" t="s">
        <v>717</v>
      </c>
      <c r="W554" s="130" t="s">
        <v>1083</v>
      </c>
      <c r="X554" s="129">
        <v>5603280650</v>
      </c>
      <c r="Y554" s="129">
        <v>64</v>
      </c>
      <c r="Z554" s="132">
        <v>43873</v>
      </c>
      <c r="AA554" s="129">
        <v>1</v>
      </c>
      <c r="AB554" s="133">
        <v>0</v>
      </c>
      <c r="AC554" s="182" t="s">
        <v>53</v>
      </c>
      <c r="AD554" s="183" t="s">
        <v>1022</v>
      </c>
      <c r="AE554" s="184" t="s">
        <v>1103</v>
      </c>
      <c r="AF554" s="188">
        <v>16.3</v>
      </c>
      <c r="AG554" s="185">
        <v>4.4000000000000004</v>
      </c>
      <c r="AH554" s="189">
        <v>78.900000000000006</v>
      </c>
      <c r="AI554" s="185">
        <v>0.3</v>
      </c>
      <c r="AJ554" s="185">
        <v>0.1</v>
      </c>
      <c r="AK554" s="185">
        <v>7.71</v>
      </c>
      <c r="AL554" s="156">
        <v>18.5</v>
      </c>
      <c r="AM554" s="137">
        <v>74.5</v>
      </c>
      <c r="AN554" s="155">
        <v>75</v>
      </c>
      <c r="AO554" s="156">
        <v>25</v>
      </c>
      <c r="AP554" s="155">
        <v>3</v>
      </c>
      <c r="AQ554" s="156">
        <v>0.44</v>
      </c>
      <c r="AR554" s="137">
        <v>5.68</v>
      </c>
      <c r="AS554" s="137">
        <v>3.44</v>
      </c>
      <c r="AT554" s="156">
        <v>1.71</v>
      </c>
      <c r="AU554" s="137">
        <v>10.7</v>
      </c>
      <c r="AV554" s="155">
        <v>24.4</v>
      </c>
      <c r="AW554" s="137">
        <v>20.100000000000001</v>
      </c>
      <c r="AX554" s="156">
        <v>14.9</v>
      </c>
      <c r="AY554" s="155">
        <v>43.3</v>
      </c>
      <c r="AZ554" s="155">
        <v>21.7</v>
      </c>
      <c r="BA554" s="137">
        <v>18.899999999999999</v>
      </c>
      <c r="BB554" s="156">
        <v>2.3999999999999986</v>
      </c>
      <c r="BC554" s="137">
        <v>36.799999999999997</v>
      </c>
      <c r="BD554" s="137">
        <v>1.01</v>
      </c>
      <c r="BE554" s="155">
        <v>20</v>
      </c>
      <c r="BF554" s="137">
        <v>26.7</v>
      </c>
      <c r="BG554" s="137">
        <v>11.1</v>
      </c>
      <c r="BH554" s="138">
        <v>2023</v>
      </c>
      <c r="BI554" s="156">
        <v>5.78</v>
      </c>
      <c r="BJ554" s="137">
        <v>7.24</v>
      </c>
      <c r="BK554" s="155">
        <v>40.799999999999997</v>
      </c>
      <c r="BL554" s="137">
        <v>70.8</v>
      </c>
      <c r="BM554" s="187">
        <v>0</v>
      </c>
      <c r="BN554" s="137">
        <v>2.1</v>
      </c>
      <c r="BO554" s="137">
        <v>80</v>
      </c>
      <c r="BP554" s="137">
        <v>8.8699999999999992</v>
      </c>
      <c r="BQ554" s="137">
        <v>10.6</v>
      </c>
      <c r="BR554" s="162">
        <v>2060</v>
      </c>
      <c r="BS554" s="138">
        <f>CY554/9</f>
        <v>1494.4444444444443</v>
      </c>
      <c r="BT554" s="155">
        <v>85.4</v>
      </c>
      <c r="BU554" s="137">
        <v>23.5</v>
      </c>
      <c r="BV554" s="155">
        <v>78.400000000000006</v>
      </c>
      <c r="BW554" s="133">
        <v>2348</v>
      </c>
      <c r="BX554" s="137">
        <v>16.899999999999999</v>
      </c>
      <c r="BY554" s="137">
        <v>38.700000000000003</v>
      </c>
      <c r="BZ554" s="138">
        <v>5028</v>
      </c>
      <c r="CA554" s="133">
        <v>7679</v>
      </c>
      <c r="CB554" s="137">
        <v>0.69</v>
      </c>
      <c r="CC554" s="137">
        <v>0.12</v>
      </c>
      <c r="CD554" s="186" t="s">
        <v>1275</v>
      </c>
      <c r="CE554" s="186">
        <f>AL554+BN554+BV554+CC554+CB554</f>
        <v>99.81</v>
      </c>
      <c r="CF554" s="186" t="s">
        <v>1275</v>
      </c>
      <c r="CG554" s="186">
        <f>AM554+BI554+BE554+(DC554*100/AL554)+(CC554*100/AL554)</f>
        <v>100.92864864864865</v>
      </c>
      <c r="CH554" s="137" t="s">
        <v>1023</v>
      </c>
      <c r="CI554" s="137"/>
      <c r="CJ554" s="137"/>
      <c r="CK554" s="138"/>
      <c r="CL554" s="137"/>
      <c r="CM554" s="137"/>
      <c r="CN554" s="186" t="s">
        <v>1275</v>
      </c>
      <c r="CO554" s="137"/>
      <c r="CP554" s="137"/>
      <c r="CQ554" s="137"/>
      <c r="CR554" s="137"/>
      <c r="CS554" s="137"/>
      <c r="CT554" s="137"/>
      <c r="CU554" s="137"/>
      <c r="CV554" s="156">
        <v>0.32</v>
      </c>
      <c r="CW554" s="137">
        <v>4.5</v>
      </c>
      <c r="CX554" s="186" t="s">
        <v>1275</v>
      </c>
      <c r="CY554" s="138">
        <v>13450</v>
      </c>
      <c r="CZ554" s="137" t="s">
        <v>1023</v>
      </c>
      <c r="DA554" s="137"/>
      <c r="DB554" s="186" t="s">
        <v>1275</v>
      </c>
      <c r="DC554" s="187">
        <v>0</v>
      </c>
      <c r="DD554" s="162">
        <v>5838</v>
      </c>
      <c r="DE554" s="137">
        <v>8.9600000000000009</v>
      </c>
      <c r="DF554" s="137">
        <v>22.4</v>
      </c>
      <c r="DG554" s="137">
        <v>0.31</v>
      </c>
      <c r="DH554" s="156">
        <v>0.19</v>
      </c>
      <c r="DI554" s="156"/>
      <c r="DJ554" s="186" t="s">
        <v>1275</v>
      </c>
      <c r="DK554" s="156">
        <v>4.9000000000000002E-2</v>
      </c>
      <c r="DL554" s="137">
        <v>26.7</v>
      </c>
      <c r="DM554" s="137">
        <v>73.3</v>
      </c>
      <c r="DN554" s="187">
        <v>0</v>
      </c>
      <c r="DO554" s="137">
        <v>19.5</v>
      </c>
      <c r="DP554" s="137"/>
      <c r="DQ554" s="137"/>
      <c r="DR554" s="133"/>
      <c r="DS554" s="186" t="s">
        <v>1275</v>
      </c>
      <c r="DT554" s="159">
        <v>17550</v>
      </c>
      <c r="DU554" s="133">
        <v>3510</v>
      </c>
      <c r="DV554" s="133"/>
      <c r="DW554" s="133"/>
      <c r="DX554" s="186" t="s">
        <v>1275</v>
      </c>
      <c r="DY554" s="138">
        <f>AK554*AN554*AM554*AL554/1000</f>
        <v>796.97306249999997</v>
      </c>
      <c r="DZ554" s="138">
        <f>AK554*AM554*AO554*AL554/1000</f>
        <v>265.65768750000001</v>
      </c>
      <c r="EA554" s="137"/>
      <c r="EB554" s="137"/>
      <c r="EC554" s="137"/>
      <c r="ED554" s="137"/>
      <c r="EE554" s="137"/>
      <c r="EF554" s="186" t="s">
        <v>1275</v>
      </c>
      <c r="EG554" s="137" t="s">
        <v>1023</v>
      </c>
      <c r="EH554" s="137" t="s">
        <v>1023</v>
      </c>
      <c r="EI554" s="137" t="s">
        <v>1023</v>
      </c>
      <c r="EJ554" s="137" t="s">
        <v>1023</v>
      </c>
      <c r="EK554" s="137" t="s">
        <v>1023</v>
      </c>
      <c r="EL554" s="137" t="s">
        <v>1023</v>
      </c>
      <c r="EM554" s="137" t="s">
        <v>1023</v>
      </c>
      <c r="EN554" s="137" t="s">
        <v>1023</v>
      </c>
      <c r="EO554" s="137" t="s">
        <v>1023</v>
      </c>
      <c r="EP554" s="137" t="s">
        <v>1023</v>
      </c>
      <c r="EQ554" s="137" t="s">
        <v>1023</v>
      </c>
      <c r="ER554" s="137" t="s">
        <v>1023</v>
      </c>
      <c r="ES554" s="137" t="s">
        <v>1023</v>
      </c>
      <c r="ET554" s="137" t="s">
        <v>1023</v>
      </c>
      <c r="EU554" s="137" t="s">
        <v>1023</v>
      </c>
      <c r="EV554" s="137" t="s">
        <v>1023</v>
      </c>
      <c r="EW554" s="137" t="s">
        <v>1023</v>
      </c>
      <c r="EX554" s="137" t="s">
        <v>1023</v>
      </c>
      <c r="EY554" s="137" t="s">
        <v>1023</v>
      </c>
      <c r="EZ554" s="137" t="s">
        <v>1023</v>
      </c>
      <c r="FA554" s="137" t="s">
        <v>1023</v>
      </c>
      <c r="FB554" s="186" t="s">
        <v>1275</v>
      </c>
      <c r="FC554" s="137"/>
      <c r="FD554" s="137"/>
      <c r="FE554" s="137"/>
      <c r="FF554" s="137"/>
      <c r="FG554" s="137"/>
      <c r="FH554" s="153"/>
      <c r="FI554" s="153"/>
      <c r="FJ554" s="380" t="s">
        <v>714</v>
      </c>
      <c r="FK554" t="s">
        <v>33</v>
      </c>
      <c r="FL554" t="s">
        <v>1659</v>
      </c>
      <c r="FM554" t="s">
        <v>1665</v>
      </c>
      <c r="FN554" t="s">
        <v>1659</v>
      </c>
      <c r="FO554" t="s">
        <v>1662</v>
      </c>
      <c r="FP554" t="s">
        <v>1665</v>
      </c>
      <c r="FQ554" t="s">
        <v>1659</v>
      </c>
      <c r="FR554" t="s">
        <v>1667</v>
      </c>
      <c r="FS554" t="s">
        <v>1666</v>
      </c>
      <c r="FT554" t="s">
        <v>1659</v>
      </c>
      <c r="FU554" t="s">
        <v>1659</v>
      </c>
      <c r="FV554" t="s">
        <v>1662</v>
      </c>
      <c r="FW554" t="s">
        <v>86</v>
      </c>
      <c r="FX554" t="s">
        <v>86</v>
      </c>
      <c r="FY554" t="s">
        <v>1661</v>
      </c>
      <c r="FZ554" t="s">
        <v>1662</v>
      </c>
      <c r="GA554" t="s">
        <v>1663</v>
      </c>
      <c r="GB554" t="s">
        <v>1663</v>
      </c>
      <c r="GC554" t="s">
        <v>1660</v>
      </c>
      <c r="GD554" t="s">
        <v>33</v>
      </c>
      <c r="GE554" t="s">
        <v>1662</v>
      </c>
      <c r="GF554" t="s">
        <v>1665</v>
      </c>
      <c r="GG554" t="s">
        <v>1664</v>
      </c>
      <c r="GH554" t="s">
        <v>33</v>
      </c>
      <c r="GI554" t="s">
        <v>86</v>
      </c>
      <c r="GJ554" t="s">
        <v>1660</v>
      </c>
      <c r="GK554" t="s">
        <v>1663</v>
      </c>
      <c r="GL554" t="s">
        <v>86</v>
      </c>
      <c r="GM554" t="s">
        <v>1659</v>
      </c>
      <c r="GN554" t="s">
        <v>1659</v>
      </c>
      <c r="GO554" t="s">
        <v>1658</v>
      </c>
      <c r="GP554" t="s">
        <v>1664</v>
      </c>
      <c r="GQ554" t="s">
        <v>33</v>
      </c>
      <c r="GR554" t="s">
        <v>33</v>
      </c>
      <c r="GS554" t="s">
        <v>1659</v>
      </c>
      <c r="GT554" t="s">
        <v>1666</v>
      </c>
      <c r="GU554" t="s">
        <v>1661</v>
      </c>
      <c r="GV554" t="s">
        <v>1662</v>
      </c>
      <c r="GW554" t="s">
        <v>1662</v>
      </c>
      <c r="GX554" t="s">
        <v>33</v>
      </c>
      <c r="GY554" t="s">
        <v>1660</v>
      </c>
      <c r="GZ554" s="5"/>
      <c r="HO554" s="5"/>
      <c r="HP554" s="17"/>
      <c r="HQ554" s="23"/>
      <c r="HR554" s="23"/>
      <c r="HS554" s="23"/>
      <c r="HT554" s="17"/>
      <c r="HU554" s="17"/>
      <c r="HV554" s="24"/>
      <c r="HW554" s="24"/>
      <c r="HX554" s="24"/>
      <c r="HY554" s="24"/>
      <c r="HZ554" s="24"/>
      <c r="IA554" s="24"/>
      <c r="IB554" s="24"/>
      <c r="IC554" s="24"/>
      <c r="ID554" s="24"/>
      <c r="IE554" s="24"/>
      <c r="IF554" s="24"/>
      <c r="IG554" s="24"/>
      <c r="IH554" s="24"/>
      <c r="II554" s="24"/>
      <c r="IJ554" s="24"/>
      <c r="IK554" s="24"/>
      <c r="IL554" s="24"/>
      <c r="IM554" s="24"/>
      <c r="IN554" s="25"/>
      <c r="IO554" s="25"/>
      <c r="IP554" s="294" t="s">
        <v>1556</v>
      </c>
      <c r="IQ554" s="24" t="s">
        <v>717</v>
      </c>
      <c r="IR554" s="24" t="s">
        <v>1083</v>
      </c>
      <c r="IS554" s="170" t="s">
        <v>55</v>
      </c>
      <c r="IT554" s="170">
        <v>1</v>
      </c>
      <c r="IU554" s="170"/>
      <c r="IV554" s="274">
        <v>43777</v>
      </c>
      <c r="IW554" s="170">
        <v>1956</v>
      </c>
      <c r="IX554" s="170">
        <v>2019</v>
      </c>
      <c r="IY554" s="281">
        <v>44143</v>
      </c>
      <c r="IZ554" s="281"/>
      <c r="JA554" s="170">
        <v>63</v>
      </c>
      <c r="JB554" s="170"/>
      <c r="JC554" s="170" t="s">
        <v>1407</v>
      </c>
      <c r="JD554" s="170"/>
      <c r="JE554" s="170">
        <v>1</v>
      </c>
      <c r="JF554" s="276" t="s">
        <v>1485</v>
      </c>
      <c r="JG554" s="170"/>
      <c r="JH554" s="170"/>
      <c r="JI554" s="170">
        <v>1</v>
      </c>
      <c r="JJ554"/>
      <c r="JK554"/>
      <c r="JL554"/>
      <c r="JM554" s="279"/>
      <c r="JN554" t="s">
        <v>1409</v>
      </c>
      <c r="JO554" t="s">
        <v>1409</v>
      </c>
      <c r="JP554" t="s">
        <v>1412</v>
      </c>
      <c r="JQ554" t="s">
        <v>1420</v>
      </c>
      <c r="JR554" s="170">
        <v>0</v>
      </c>
      <c r="JS554" s="170">
        <v>1</v>
      </c>
      <c r="JT554" s="170">
        <v>0</v>
      </c>
      <c r="JU554" s="170">
        <v>5</v>
      </c>
      <c r="JV554" s="170">
        <v>1</v>
      </c>
      <c r="JW554" s="170">
        <v>0</v>
      </c>
      <c r="JX554"/>
      <c r="JY554" s="170">
        <v>1</v>
      </c>
      <c r="JZ554" s="170">
        <v>0</v>
      </c>
      <c r="KA554" s="170">
        <v>0</v>
      </c>
      <c r="KB554" s="170">
        <v>1</v>
      </c>
      <c r="KC554" s="170">
        <v>1</v>
      </c>
      <c r="KD554" s="274">
        <v>44143</v>
      </c>
      <c r="KE554" t="s">
        <v>1476</v>
      </c>
    </row>
    <row r="555" spans="1:291" s="4" customFormat="1" x14ac:dyDescent="0.25">
      <c r="A555" s="311"/>
      <c r="B555" s="15" t="s">
        <v>1556</v>
      </c>
      <c r="C555" s="17" t="s">
        <v>712</v>
      </c>
      <c r="D555" s="26" t="s">
        <v>713</v>
      </c>
      <c r="E555" s="88">
        <v>43777</v>
      </c>
      <c r="F555" s="27">
        <v>43874</v>
      </c>
      <c r="G555" s="94">
        <f>DATEDIF(E555, F555, "m")</f>
        <v>3</v>
      </c>
      <c r="H555" s="16">
        <v>1</v>
      </c>
      <c r="I555" s="377">
        <v>0</v>
      </c>
      <c r="J555" s="20">
        <v>43874</v>
      </c>
      <c r="K555" s="100">
        <f>DATEDIF(E555, J555, "m")</f>
        <v>3</v>
      </c>
      <c r="L555" s="121">
        <v>2</v>
      </c>
      <c r="M555" s="4" t="s">
        <v>716</v>
      </c>
      <c r="N555" s="19"/>
      <c r="O555" s="22"/>
      <c r="P555" s="16"/>
      <c r="Q555" s="121"/>
      <c r="R555" s="11"/>
      <c r="S555" s="11"/>
      <c r="T555" s="145"/>
      <c r="U555" s="130"/>
      <c r="V555" s="130"/>
      <c r="W555" s="130"/>
      <c r="X555" s="129"/>
      <c r="Y555" s="129"/>
      <c r="Z555" s="132"/>
      <c r="AA555" s="129"/>
      <c r="AB555" s="133"/>
      <c r="AC555" s="182"/>
      <c r="AD555" s="183"/>
      <c r="AE555" s="184"/>
      <c r="AF555" s="312"/>
      <c r="AG555" s="312"/>
      <c r="AH555" s="312"/>
      <c r="AI555" s="312"/>
      <c r="AJ555" s="312"/>
      <c r="AK555" s="312"/>
      <c r="AL555" s="156"/>
      <c r="AM555" s="137"/>
      <c r="AN555" s="155"/>
      <c r="AO555" s="156"/>
      <c r="AP555" s="155"/>
      <c r="AQ555" s="156"/>
      <c r="AR555" s="137"/>
      <c r="AS555" s="137"/>
      <c r="AT555" s="156"/>
      <c r="AU555" s="137"/>
      <c r="AV555" s="155"/>
      <c r="AW555" s="137"/>
      <c r="AX555" s="156"/>
      <c r="AY555" s="155"/>
      <c r="AZ555" s="155"/>
      <c r="BA555" s="137"/>
      <c r="BB555" s="156"/>
      <c r="BC555" s="137"/>
      <c r="BD555" s="137"/>
      <c r="BE555" s="155"/>
      <c r="BF555" s="137"/>
      <c r="BG555" s="137"/>
      <c r="BH555" s="138"/>
      <c r="BI555" s="156"/>
      <c r="BJ555" s="137"/>
      <c r="BK555" s="155"/>
      <c r="BL555" s="137"/>
      <c r="BM555" s="187"/>
      <c r="BN555" s="137"/>
      <c r="BO555" s="137"/>
      <c r="BP555" s="137"/>
      <c r="BQ555" s="137"/>
      <c r="BR555" s="162"/>
      <c r="BS555" s="138"/>
      <c r="BT555" s="155"/>
      <c r="BU555" s="137"/>
      <c r="BV555" s="155"/>
      <c r="BW555" s="133"/>
      <c r="BX555" s="137"/>
      <c r="BY555" s="137"/>
      <c r="BZ555" s="138"/>
      <c r="CA555" s="133"/>
      <c r="CB555" s="137"/>
      <c r="CC555" s="137"/>
      <c r="CD555" s="186"/>
      <c r="CE555" s="186"/>
      <c r="CF555" s="186"/>
      <c r="CG555" s="186"/>
      <c r="CH555" s="137"/>
      <c r="CI555" s="137"/>
      <c r="CJ555" s="137"/>
      <c r="CK555" s="138"/>
      <c r="CL555" s="137"/>
      <c r="CM555" s="137"/>
      <c r="CN555" s="186"/>
      <c r="CO555" s="137"/>
      <c r="CP555" s="137"/>
      <c r="CQ555" s="137"/>
      <c r="CR555" s="137"/>
      <c r="CS555" s="137"/>
      <c r="CT555" s="137"/>
      <c r="CU555" s="137"/>
      <c r="CV555" s="156"/>
      <c r="CW555" s="137"/>
      <c r="CX555" s="186"/>
      <c r="CY555" s="138"/>
      <c r="CZ555" s="137"/>
      <c r="DA555" s="137"/>
      <c r="DB555" s="186"/>
      <c r="DC555" s="187"/>
      <c r="DD555" s="162"/>
      <c r="DE555" s="137"/>
      <c r="DF555" s="137"/>
      <c r="DG555" s="137"/>
      <c r="DH555" s="156"/>
      <c r="DI555" s="156"/>
      <c r="DJ555" s="186"/>
      <c r="DK555" s="156"/>
      <c r="DL555" s="137"/>
      <c r="DM555" s="137"/>
      <c r="DN555" s="187"/>
      <c r="DO555" s="137"/>
      <c r="DP555" s="137"/>
      <c r="DQ555" s="137"/>
      <c r="DR555" s="133"/>
      <c r="DS555" s="186"/>
      <c r="DT555" s="159"/>
      <c r="DU555" s="133"/>
      <c r="DV555" s="133"/>
      <c r="DW555" s="133"/>
      <c r="DX555" s="186"/>
      <c r="DY555" s="138"/>
      <c r="DZ555" s="138"/>
      <c r="EA555" s="137"/>
      <c r="EB555" s="137"/>
      <c r="EC555" s="137"/>
      <c r="ED555" s="137"/>
      <c r="EE555" s="137"/>
      <c r="EF555" s="186"/>
      <c r="EG555" s="137"/>
      <c r="EH555" s="137"/>
      <c r="EI555" s="137"/>
      <c r="EJ555" s="137"/>
      <c r="EK555" s="137"/>
      <c r="EL555" s="137"/>
      <c r="EM555" s="137"/>
      <c r="EN555" s="137"/>
      <c r="EO555" s="137"/>
      <c r="EP555" s="137"/>
      <c r="EQ555" s="137"/>
      <c r="ER555" s="137"/>
      <c r="ES555" s="137"/>
      <c r="ET555" s="137"/>
      <c r="EU555" s="137"/>
      <c r="EV555" s="137"/>
      <c r="EW555" s="137"/>
      <c r="EX555" s="137"/>
      <c r="EY555" s="137"/>
      <c r="EZ555" s="137"/>
      <c r="FA555" s="137"/>
      <c r="FB555" s="186"/>
      <c r="FC555" s="137"/>
      <c r="FD555" s="137"/>
      <c r="FE555" s="137"/>
      <c r="FF555" s="137"/>
      <c r="FG555" s="137"/>
      <c r="FH555" s="153"/>
      <c r="FI555" s="153"/>
      <c r="FJ555" s="5"/>
      <c r="GZ555" s="372"/>
      <c r="HA555"/>
      <c r="HB555"/>
      <c r="HC555"/>
      <c r="HD555"/>
      <c r="HE555"/>
      <c r="HF555"/>
      <c r="HG555"/>
      <c r="HH555"/>
      <c r="HI555"/>
      <c r="HJ555"/>
      <c r="HK555"/>
      <c r="HL555"/>
      <c r="HM555"/>
      <c r="HN555"/>
      <c r="HO555" s="5" t="s">
        <v>717</v>
      </c>
      <c r="HP555" s="121">
        <v>63</v>
      </c>
      <c r="HQ555" s="27">
        <v>43777</v>
      </c>
      <c r="HR555" s="27"/>
      <c r="HS555" s="27">
        <v>43874</v>
      </c>
      <c r="HT555" s="121">
        <v>3</v>
      </c>
      <c r="HU555" s="121">
        <v>1</v>
      </c>
      <c r="HV555" s="121">
        <v>0</v>
      </c>
      <c r="HW555" s="121">
        <v>0</v>
      </c>
      <c r="HX555" s="121">
        <v>0</v>
      </c>
      <c r="HY555" s="121">
        <v>1</v>
      </c>
      <c r="HZ555" s="121">
        <v>0</v>
      </c>
      <c r="IA555" s="121">
        <v>0</v>
      </c>
      <c r="IB555" s="121"/>
      <c r="IC555" s="121">
        <v>0</v>
      </c>
      <c r="ID555" s="121">
        <v>0</v>
      </c>
      <c r="IE555" s="4" t="s">
        <v>69</v>
      </c>
      <c r="IF555" s="121">
        <v>0</v>
      </c>
      <c r="IG555" s="19"/>
      <c r="II555" s="121">
        <v>0</v>
      </c>
      <c r="IJ555" s="4" t="s">
        <v>63</v>
      </c>
      <c r="IN555" s="121">
        <v>0</v>
      </c>
      <c r="IP555" s="294"/>
      <c r="IQ555" s="24"/>
      <c r="IR555" s="24"/>
      <c r="IS555" s="170"/>
      <c r="IT555" s="170"/>
      <c r="IU555" s="170"/>
      <c r="IV555" s="274"/>
      <c r="IW555" s="170"/>
      <c r="IX555" s="170"/>
      <c r="IY555" s="281"/>
      <c r="IZ555" s="281"/>
      <c r="JA555" s="170"/>
      <c r="JB555" s="170"/>
      <c r="JC555" s="170"/>
      <c r="JD555" s="170"/>
      <c r="JE555" s="170"/>
      <c r="JF555" s="276"/>
      <c r="JG555" s="170"/>
      <c r="JH555" s="170"/>
      <c r="JI555" s="170"/>
      <c r="JJ555"/>
      <c r="JK555"/>
      <c r="JL555"/>
      <c r="JM555" s="279"/>
      <c r="JN555"/>
      <c r="JO555"/>
      <c r="JP555"/>
      <c r="JQ555"/>
      <c r="JR555" s="170"/>
      <c r="JS555" s="170"/>
      <c r="JT555" s="170"/>
      <c r="JU555" s="170"/>
      <c r="JV555" s="170"/>
      <c r="JW555" s="170"/>
      <c r="JX555"/>
      <c r="JY555" s="170"/>
      <c r="JZ555" s="170"/>
      <c r="KA555" s="170"/>
      <c r="KB555" s="170"/>
      <c r="KC555" s="170"/>
      <c r="KD555" s="274"/>
      <c r="KE555"/>
    </row>
    <row r="556" spans="1:291" s="4" customFormat="1" x14ac:dyDescent="0.25">
      <c r="A556" s="311"/>
      <c r="B556" s="15" t="s">
        <v>1556</v>
      </c>
      <c r="C556" s="17" t="s">
        <v>712</v>
      </c>
      <c r="D556" s="26" t="s">
        <v>713</v>
      </c>
      <c r="E556" s="88">
        <v>43777</v>
      </c>
      <c r="F556" s="27">
        <v>43977</v>
      </c>
      <c r="G556" s="94">
        <f>DATEDIF(E556, F556, "m")</f>
        <v>6</v>
      </c>
      <c r="H556" s="16">
        <v>1</v>
      </c>
      <c r="I556" s="377"/>
      <c r="J556" s="20" t="s">
        <v>316</v>
      </c>
      <c r="K556" s="100"/>
      <c r="L556" s="121"/>
      <c r="N556" s="19"/>
      <c r="O556" s="22"/>
      <c r="P556" s="16"/>
      <c r="Q556" s="121"/>
      <c r="R556" s="11"/>
      <c r="S556" s="11"/>
      <c r="T556" s="145"/>
      <c r="U556" s="130"/>
      <c r="V556" s="130"/>
      <c r="W556" s="130"/>
      <c r="X556" s="129"/>
      <c r="Y556" s="129"/>
      <c r="Z556" s="132"/>
      <c r="AA556" s="129"/>
      <c r="AB556" s="133"/>
      <c r="AC556" s="182"/>
      <c r="AD556" s="183"/>
      <c r="AE556" s="184"/>
      <c r="AF556" s="312"/>
      <c r="AG556" s="312"/>
      <c r="AH556" s="312"/>
      <c r="AI556" s="312"/>
      <c r="AJ556" s="312"/>
      <c r="AK556" s="312"/>
      <c r="AL556" s="156"/>
      <c r="AM556" s="137"/>
      <c r="AN556" s="155"/>
      <c r="AO556" s="156"/>
      <c r="AP556" s="155"/>
      <c r="AQ556" s="156"/>
      <c r="AR556" s="137"/>
      <c r="AS556" s="137"/>
      <c r="AT556" s="156"/>
      <c r="AU556" s="137"/>
      <c r="AV556" s="155"/>
      <c r="AW556" s="137"/>
      <c r="AX556" s="156"/>
      <c r="AY556" s="155"/>
      <c r="AZ556" s="155"/>
      <c r="BA556" s="137"/>
      <c r="BB556" s="156"/>
      <c r="BC556" s="137"/>
      <c r="BD556" s="137"/>
      <c r="BE556" s="155"/>
      <c r="BF556" s="137"/>
      <c r="BG556" s="137"/>
      <c r="BH556" s="138"/>
      <c r="BI556" s="156"/>
      <c r="BJ556" s="137"/>
      <c r="BK556" s="155"/>
      <c r="BL556" s="137"/>
      <c r="BM556" s="187"/>
      <c r="BN556" s="137"/>
      <c r="BO556" s="137"/>
      <c r="BP556" s="137"/>
      <c r="BQ556" s="137"/>
      <c r="BR556" s="162"/>
      <c r="BS556" s="138"/>
      <c r="BT556" s="155"/>
      <c r="BU556" s="137"/>
      <c r="BV556" s="155"/>
      <c r="BW556" s="133"/>
      <c r="BX556" s="137"/>
      <c r="BY556" s="137"/>
      <c r="BZ556" s="138"/>
      <c r="CA556" s="133"/>
      <c r="CB556" s="137"/>
      <c r="CC556" s="137"/>
      <c r="CD556" s="186"/>
      <c r="CE556" s="186"/>
      <c r="CF556" s="186"/>
      <c r="CG556" s="186"/>
      <c r="CH556" s="137"/>
      <c r="CI556" s="137"/>
      <c r="CJ556" s="137"/>
      <c r="CK556" s="138"/>
      <c r="CL556" s="137"/>
      <c r="CM556" s="137"/>
      <c r="CN556" s="186"/>
      <c r="CO556" s="137"/>
      <c r="CP556" s="137"/>
      <c r="CQ556" s="137"/>
      <c r="CR556" s="137"/>
      <c r="CS556" s="137"/>
      <c r="CT556" s="137"/>
      <c r="CU556" s="137"/>
      <c r="CV556" s="156"/>
      <c r="CW556" s="137"/>
      <c r="CX556" s="186"/>
      <c r="CY556" s="138"/>
      <c r="CZ556" s="137"/>
      <c r="DA556" s="137"/>
      <c r="DB556" s="186"/>
      <c r="DC556" s="187"/>
      <c r="DD556" s="162"/>
      <c r="DE556" s="137"/>
      <c r="DF556" s="137"/>
      <c r="DG556" s="137"/>
      <c r="DH556" s="156"/>
      <c r="DI556" s="156"/>
      <c r="DJ556" s="186"/>
      <c r="DK556" s="156"/>
      <c r="DL556" s="137"/>
      <c r="DM556" s="137"/>
      <c r="DN556" s="187"/>
      <c r="DO556" s="137"/>
      <c r="DP556" s="137"/>
      <c r="DQ556" s="137"/>
      <c r="DR556" s="133"/>
      <c r="DS556" s="186"/>
      <c r="DT556" s="159"/>
      <c r="DU556" s="133"/>
      <c r="DV556" s="133"/>
      <c r="DW556" s="133"/>
      <c r="DX556" s="186"/>
      <c r="DY556" s="138"/>
      <c r="DZ556" s="138"/>
      <c r="EA556" s="137"/>
      <c r="EB556" s="137"/>
      <c r="EC556" s="137"/>
      <c r="ED556" s="137"/>
      <c r="EE556" s="137"/>
      <c r="EF556" s="186"/>
      <c r="EG556" s="137"/>
      <c r="EH556" s="137"/>
      <c r="EI556" s="137"/>
      <c r="EJ556" s="137"/>
      <c r="EK556" s="137"/>
      <c r="EL556" s="137"/>
      <c r="EM556" s="137"/>
      <c r="EN556" s="137"/>
      <c r="EO556" s="137"/>
      <c r="EP556" s="137"/>
      <c r="EQ556" s="137"/>
      <c r="ER556" s="137"/>
      <c r="ES556" s="137"/>
      <c r="ET556" s="137"/>
      <c r="EU556" s="137"/>
      <c r="EV556" s="137"/>
      <c r="EW556" s="137"/>
      <c r="EX556" s="137"/>
      <c r="EY556" s="137"/>
      <c r="EZ556" s="137"/>
      <c r="FA556" s="137"/>
      <c r="FB556" s="186"/>
      <c r="FC556" s="137"/>
      <c r="FD556" s="137"/>
      <c r="FE556" s="137"/>
      <c r="FF556" s="137"/>
      <c r="FG556" s="137"/>
      <c r="FH556" s="153"/>
      <c r="FI556" s="153"/>
      <c r="FJ556" s="5"/>
      <c r="GZ556" s="5"/>
      <c r="HO556" s="5" t="s">
        <v>717</v>
      </c>
      <c r="HP556" s="121">
        <v>63</v>
      </c>
      <c r="HQ556" s="27">
        <v>43777</v>
      </c>
      <c r="HR556" s="27"/>
      <c r="HS556" s="27">
        <v>43977</v>
      </c>
      <c r="HT556" s="121">
        <v>6</v>
      </c>
      <c r="HU556" s="121">
        <v>1</v>
      </c>
      <c r="HV556" s="121">
        <v>0</v>
      </c>
      <c r="HW556" s="121">
        <v>0</v>
      </c>
      <c r="HX556" s="121">
        <v>1</v>
      </c>
      <c r="HY556" s="121">
        <v>0</v>
      </c>
      <c r="HZ556" s="121">
        <v>0</v>
      </c>
      <c r="IA556" s="121">
        <v>0</v>
      </c>
      <c r="IC556" s="121">
        <v>0</v>
      </c>
      <c r="ID556" s="121">
        <v>0</v>
      </c>
      <c r="IE556" s="4" t="s">
        <v>200</v>
      </c>
      <c r="IF556" s="121">
        <v>0</v>
      </c>
      <c r="IG556" s="19"/>
      <c r="II556" s="121">
        <v>1</v>
      </c>
      <c r="IJ556" s="4" t="s">
        <v>90</v>
      </c>
      <c r="IK556" s="4" t="s">
        <v>80</v>
      </c>
      <c r="IN556" s="121">
        <v>0</v>
      </c>
      <c r="IO556" s="4" t="s">
        <v>207</v>
      </c>
      <c r="IP556" s="294"/>
      <c r="IQ556" s="24"/>
      <c r="IR556" s="24"/>
      <c r="IS556" s="170"/>
      <c r="IT556" s="170"/>
      <c r="IU556" s="170"/>
      <c r="IV556" s="274"/>
      <c r="IW556" s="170"/>
      <c r="IX556" s="170"/>
      <c r="IY556" s="281"/>
      <c r="IZ556" s="281"/>
      <c r="JA556" s="170"/>
      <c r="JB556" s="170"/>
      <c r="JC556" s="170"/>
      <c r="JD556" s="170"/>
      <c r="JE556" s="170"/>
      <c r="JF556" s="276"/>
      <c r="JG556" s="170"/>
      <c r="JH556" s="170"/>
      <c r="JI556" s="170"/>
      <c r="JJ556"/>
      <c r="JK556"/>
      <c r="JL556"/>
      <c r="JM556" s="279"/>
      <c r="JN556"/>
      <c r="JO556"/>
      <c r="JP556"/>
      <c r="JQ556"/>
      <c r="JR556" s="170"/>
      <c r="JS556" s="170"/>
      <c r="JT556" s="170"/>
      <c r="JU556" s="170"/>
      <c r="JV556" s="170"/>
      <c r="JW556" s="170"/>
      <c r="JX556"/>
      <c r="JY556" s="170"/>
      <c r="JZ556" s="170"/>
      <c r="KA556" s="170"/>
      <c r="KB556" s="170"/>
      <c r="KC556" s="170"/>
      <c r="KD556" s="274"/>
      <c r="KE556"/>
    </row>
    <row r="557" spans="1:291" s="4" customFormat="1" x14ac:dyDescent="0.25">
      <c r="A557" s="311"/>
      <c r="B557" s="15"/>
      <c r="C557" s="17"/>
      <c r="D557" s="26"/>
      <c r="E557" s="90"/>
      <c r="F557" s="27"/>
      <c r="G557" s="94"/>
      <c r="H557" s="16"/>
      <c r="I557" s="377"/>
      <c r="J557" s="20"/>
      <c r="K557" s="100"/>
      <c r="L557" s="85"/>
      <c r="N557" s="19"/>
      <c r="O557" s="22"/>
      <c r="P557" s="16"/>
      <c r="Q557" s="121"/>
      <c r="R557" s="11"/>
      <c r="S557" s="121"/>
      <c r="T557" s="145"/>
      <c r="U557" s="130"/>
      <c r="V557" s="130"/>
      <c r="W557" s="130"/>
      <c r="X557" s="129"/>
      <c r="Y557" s="129"/>
      <c r="Z557" s="132"/>
      <c r="AA557" s="129"/>
      <c r="AB557" s="133"/>
      <c r="AC557" s="182"/>
      <c r="AD557" s="183"/>
      <c r="AE557" s="184"/>
      <c r="AF557" s="156"/>
      <c r="AG557" s="156"/>
      <c r="AH557" s="156"/>
      <c r="AI557" s="156"/>
      <c r="AJ557" s="156"/>
      <c r="AK557" s="156"/>
      <c r="AL557" s="156"/>
      <c r="AM557" s="137"/>
      <c r="AN557" s="155"/>
      <c r="AO557" s="156"/>
      <c r="AP557" s="155"/>
      <c r="AQ557" s="156"/>
      <c r="AR557" s="137"/>
      <c r="AS557" s="137"/>
      <c r="AT557" s="156"/>
      <c r="AU557" s="137"/>
      <c r="AV557" s="155"/>
      <c r="AW557" s="137"/>
      <c r="AX557" s="156"/>
      <c r="AY557" s="155"/>
      <c r="AZ557" s="155"/>
      <c r="BA557" s="137"/>
      <c r="BB557" s="156"/>
      <c r="BC557" s="137"/>
      <c r="BD557" s="137"/>
      <c r="BE557" s="155"/>
      <c r="BF557" s="137"/>
      <c r="BG557" s="137"/>
      <c r="BH557" s="138"/>
      <c r="BI557" s="156"/>
      <c r="BJ557" s="137"/>
      <c r="BK557" s="155"/>
      <c r="BL557" s="137"/>
      <c r="BM557" s="187"/>
      <c r="BN557" s="137"/>
      <c r="BO557" s="137"/>
      <c r="BP557" s="137"/>
      <c r="BQ557" s="137"/>
      <c r="BR557" s="162"/>
      <c r="BS557" s="138"/>
      <c r="BT557" s="155"/>
      <c r="BU557" s="137"/>
      <c r="BV557" s="155"/>
      <c r="BW557" s="133"/>
      <c r="BX557" s="137"/>
      <c r="BY557" s="137"/>
      <c r="BZ557" s="138"/>
      <c r="CA557" s="133"/>
      <c r="CB557" s="137"/>
      <c r="CC557" s="137"/>
      <c r="CD557" s="186"/>
      <c r="CE557" s="186"/>
      <c r="CF557" s="186"/>
      <c r="CG557" s="186"/>
      <c r="CH557" s="137"/>
      <c r="CI557" s="137"/>
      <c r="CJ557" s="137"/>
      <c r="CK557" s="138"/>
      <c r="CL557" s="137"/>
      <c r="CM557" s="137"/>
      <c r="CN557" s="186"/>
      <c r="CO557" s="137"/>
      <c r="CP557" s="137"/>
      <c r="CQ557" s="137"/>
      <c r="CR557" s="137"/>
      <c r="CS557" s="137"/>
      <c r="CT557" s="137"/>
      <c r="CU557" s="137"/>
      <c r="CV557" s="156"/>
      <c r="CW557" s="137"/>
      <c r="CX557" s="186"/>
      <c r="CY557" s="138"/>
      <c r="CZ557" s="137"/>
      <c r="DA557" s="137"/>
      <c r="DB557" s="186"/>
      <c r="DC557" s="187"/>
      <c r="DD557" s="162"/>
      <c r="DE557" s="137"/>
      <c r="DF557" s="137"/>
      <c r="DG557" s="137"/>
      <c r="DH557" s="156"/>
      <c r="DI557" s="156"/>
      <c r="DJ557" s="186"/>
      <c r="DK557" s="156"/>
      <c r="DL557" s="137"/>
      <c r="DM557" s="137"/>
      <c r="DN557" s="187"/>
      <c r="DO557" s="137"/>
      <c r="DP557" s="137"/>
      <c r="DQ557" s="137"/>
      <c r="DR557" s="133"/>
      <c r="DS557" s="186"/>
      <c r="DT557" s="159"/>
      <c r="DU557" s="133"/>
      <c r="DV557" s="133"/>
      <c r="DW557" s="133"/>
      <c r="DX557" s="186"/>
      <c r="DY557" s="138"/>
      <c r="DZ557" s="138"/>
      <c r="EA557" s="137"/>
      <c r="EB557" s="137"/>
      <c r="EC557" s="137"/>
      <c r="ED557" s="137"/>
      <c r="EE557" s="137"/>
      <c r="EF557" s="186"/>
      <c r="EG557" s="137"/>
      <c r="EH557" s="137"/>
      <c r="EI557" s="137"/>
      <c r="EJ557" s="137"/>
      <c r="EK557" s="137"/>
      <c r="EL557" s="137"/>
      <c r="EM557" s="137"/>
      <c r="EN557" s="137"/>
      <c r="EO557" s="137"/>
      <c r="EP557" s="137"/>
      <c r="EQ557" s="137"/>
      <c r="ER557" s="137"/>
      <c r="ES557" s="137"/>
      <c r="ET557" s="137"/>
      <c r="EU557" s="137"/>
      <c r="EV557" s="137"/>
      <c r="EW557" s="137"/>
      <c r="EX557" s="137"/>
      <c r="EY557" s="137"/>
      <c r="EZ557" s="137"/>
      <c r="FA557" s="137"/>
      <c r="FB557" s="186"/>
      <c r="FC557" s="137"/>
      <c r="FD557" s="137"/>
      <c r="FE557" s="137"/>
      <c r="FF557" s="137"/>
      <c r="FG557" s="137"/>
      <c r="FH557" s="153"/>
      <c r="FI557" s="153"/>
      <c r="FJ557" s="5"/>
      <c r="GZ557" s="5"/>
      <c r="HO557" s="5"/>
      <c r="HP557" s="121"/>
      <c r="HQ557" s="27"/>
      <c r="HR557" s="27"/>
      <c r="HS557" s="27"/>
      <c r="HT557" s="121"/>
      <c r="HU557" s="121"/>
      <c r="HV557" s="121"/>
      <c r="HW557" s="121"/>
      <c r="HX557" s="121"/>
      <c r="HY557" s="121"/>
      <c r="HZ557" s="121"/>
      <c r="IA557" s="121"/>
      <c r="IC557" s="121"/>
      <c r="ID557" s="121"/>
      <c r="IF557" s="121"/>
      <c r="IG557" s="19"/>
      <c r="II557" s="121"/>
      <c r="IN557" s="121"/>
      <c r="IP557" s="294"/>
      <c r="IQ557" s="24"/>
      <c r="IR557" s="24"/>
      <c r="IS557" s="170"/>
      <c r="IT557" s="170"/>
      <c r="IU557" s="170"/>
      <c r="IV557" s="274"/>
      <c r="IW557" s="170"/>
      <c r="IX557" s="170"/>
      <c r="IY557" s="281"/>
      <c r="IZ557" s="281"/>
      <c r="JA557" s="170"/>
      <c r="JB557" s="170"/>
      <c r="JC557" s="170"/>
      <c r="JD557" s="170"/>
      <c r="JE557" s="170"/>
      <c r="JF557" s="276"/>
      <c r="JG557" s="170"/>
      <c r="JH557" s="170"/>
      <c r="JI557" s="170"/>
      <c r="JJ557"/>
      <c r="JK557"/>
      <c r="JL557"/>
      <c r="JM557" s="279"/>
      <c r="JN557"/>
      <c r="JO557"/>
      <c r="JP557"/>
      <c r="JQ557"/>
      <c r="JR557" s="170"/>
      <c r="JS557" s="170"/>
      <c r="JT557" s="170"/>
      <c r="JU557" s="170"/>
      <c r="JV557" s="170"/>
      <c r="JW557" s="170"/>
      <c r="JX557"/>
      <c r="JY557" s="170"/>
      <c r="JZ557" s="170"/>
      <c r="KA557" s="170"/>
      <c r="KB557" s="170"/>
      <c r="KC557" s="170"/>
      <c r="KD557" s="274"/>
      <c r="KE557"/>
    </row>
    <row r="558" spans="1:291" s="4" customFormat="1" x14ac:dyDescent="0.25">
      <c r="A558" s="311"/>
      <c r="B558" s="15" t="s">
        <v>1557</v>
      </c>
      <c r="C558" s="17" t="s">
        <v>718</v>
      </c>
      <c r="D558" s="26" t="s">
        <v>719</v>
      </c>
      <c r="E558" s="88">
        <v>44937</v>
      </c>
      <c r="F558" s="27">
        <v>45043</v>
      </c>
      <c r="G558" s="94">
        <f>DATEDIF(E558, F558, "m")</f>
        <v>3</v>
      </c>
      <c r="H558" s="16">
        <v>1</v>
      </c>
      <c r="I558" s="377">
        <v>0</v>
      </c>
      <c r="J558" s="20">
        <v>45043</v>
      </c>
      <c r="K558" s="100">
        <f t="shared" ref="K558:K565" si="61">DATEDIF(E558, J558, "m")</f>
        <v>3</v>
      </c>
      <c r="L558" s="121">
        <v>1</v>
      </c>
      <c r="M558" s="4" t="s">
        <v>720</v>
      </c>
      <c r="N558" s="19">
        <v>327</v>
      </c>
      <c r="O558" s="22">
        <v>2</v>
      </c>
      <c r="P558" s="16">
        <v>3</v>
      </c>
      <c r="Q558" s="121"/>
      <c r="R558" s="11"/>
      <c r="S558" s="11"/>
      <c r="T558" s="145">
        <v>19205</v>
      </c>
      <c r="U558" s="130"/>
      <c r="V558" s="130" t="s">
        <v>1104</v>
      </c>
      <c r="W558" s="130" t="s">
        <v>1105</v>
      </c>
      <c r="X558" s="129">
        <v>6612200254</v>
      </c>
      <c r="Y558" s="129">
        <f ca="1">ROUNDDOWN(YEARFRAC(DATE(IF(VALUE(LEFT(X558,2))&lt;VALUE(RIGHT(YEAR(TODAY()),2)),"20","19")&amp;LEFT(X558,2),IF(VALUE(MID(X558,3,1))&gt;4,MID(X558,3,2)-50,MID(X558,3,2)),MID(X558,5,2)),Z558,1),0)</f>
        <v>56</v>
      </c>
      <c r="Z558" s="132">
        <v>45043</v>
      </c>
      <c r="AA558" s="129" t="e">
        <f>COUNTIFS(#REF!,X558)</f>
        <v>#REF!</v>
      </c>
      <c r="AB558" s="133">
        <f>DATEDIF(_xlfn.MINIFS(Z:Z,X:X,X558), Z558,  "m")</f>
        <v>0</v>
      </c>
      <c r="AC558" s="134" t="s">
        <v>53</v>
      </c>
      <c r="AD558" s="135" t="s">
        <v>1022</v>
      </c>
      <c r="AE558" s="136" t="s">
        <v>54</v>
      </c>
      <c r="AF558" s="185">
        <v>10.6</v>
      </c>
      <c r="AG558" s="185">
        <v>7.5</v>
      </c>
      <c r="AH558" s="185">
        <v>81.7</v>
      </c>
      <c r="AI558" s="185">
        <v>0.1</v>
      </c>
      <c r="AJ558" s="185">
        <v>0.1</v>
      </c>
      <c r="AK558" s="185">
        <v>7.91</v>
      </c>
      <c r="AL558" s="133">
        <v>4.5999999999999996</v>
      </c>
      <c r="AM558" s="137">
        <v>51.5</v>
      </c>
      <c r="AN558" s="137">
        <v>46.1</v>
      </c>
      <c r="AO558" s="137">
        <v>53.9</v>
      </c>
      <c r="AP558" s="137">
        <f>AN558/AO558</f>
        <v>0.85528756957328389</v>
      </c>
      <c r="AQ558" s="137">
        <v>12.5</v>
      </c>
      <c r="AR558" s="137">
        <v>8.3000000000000007</v>
      </c>
      <c r="AS558" s="137">
        <v>1.03</v>
      </c>
      <c r="AT558" s="137">
        <v>30.5</v>
      </c>
      <c r="AU558" s="137">
        <v>29.5</v>
      </c>
      <c r="AV558" s="137">
        <v>6.17</v>
      </c>
      <c r="AW558" s="137">
        <v>27.5</v>
      </c>
      <c r="AX558" s="137">
        <v>49.2</v>
      </c>
      <c r="AY558" s="137">
        <v>23.1</v>
      </c>
      <c r="AZ558" s="137">
        <v>0.2</v>
      </c>
      <c r="BA558" s="137">
        <v>19.5</v>
      </c>
      <c r="BB558" s="137">
        <v>6.72</v>
      </c>
      <c r="BC558" s="137">
        <v>46.1</v>
      </c>
      <c r="BD558" s="137">
        <v>0.19</v>
      </c>
      <c r="BE558" s="137">
        <v>30.5</v>
      </c>
      <c r="BF558" s="137">
        <f>DL558+DN558</f>
        <v>21.2</v>
      </c>
      <c r="BG558" s="137">
        <v>12</v>
      </c>
      <c r="BH558" s="138">
        <v>4505.4000000000005</v>
      </c>
      <c r="BI558" s="137">
        <v>15.7</v>
      </c>
      <c r="BJ558" s="137">
        <v>23.3</v>
      </c>
      <c r="BK558" s="137">
        <v>57.8</v>
      </c>
      <c r="BL558" s="137">
        <v>58.2</v>
      </c>
      <c r="BM558" s="139">
        <v>1.4E-2</v>
      </c>
      <c r="BN558" s="137">
        <v>1.6</v>
      </c>
      <c r="BO558" s="137">
        <v>65</v>
      </c>
      <c r="BP558" s="137">
        <v>28.9</v>
      </c>
      <c r="BQ558" s="137">
        <v>6.12</v>
      </c>
      <c r="BR558" s="138">
        <v>9304</v>
      </c>
      <c r="BS558" s="138">
        <f>CY558/3</f>
        <v>2386.6666666666665</v>
      </c>
      <c r="BT558" s="137">
        <v>65</v>
      </c>
      <c r="BU558" s="137">
        <v>25.3</v>
      </c>
      <c r="BV558" s="137">
        <f>100-AL558-BN558-CB558-CC558</f>
        <v>93.51100000000001</v>
      </c>
      <c r="BW558" s="138">
        <v>2343.3628318584074</v>
      </c>
      <c r="BX558" s="137">
        <v>51</v>
      </c>
      <c r="BY558" s="137">
        <v>50.3</v>
      </c>
      <c r="BZ558" s="138">
        <v>3878.125</v>
      </c>
      <c r="CA558" s="138">
        <v>10274</v>
      </c>
      <c r="CB558" s="137">
        <v>0.2</v>
      </c>
      <c r="CC558" s="137">
        <v>8.8999999999999996E-2</v>
      </c>
      <c r="CD558" s="186" t="s">
        <v>1275</v>
      </c>
      <c r="CE558" s="186">
        <f>AL558+BN558+BV558+CC558+CB558</f>
        <v>100.00000000000001</v>
      </c>
      <c r="CF558" s="186" t="s">
        <v>1275</v>
      </c>
      <c r="CG558" s="186">
        <f>AM558+BI558+BE558+(DC558*100/AL558)+(CC558*100/AL558)</f>
        <v>99.740434782608702</v>
      </c>
      <c r="CH558" s="137">
        <v>1.46</v>
      </c>
      <c r="CI558" s="137">
        <f>CH558*100/AM558</f>
        <v>2.8349514563106797</v>
      </c>
      <c r="CJ558" s="137">
        <v>12.6</v>
      </c>
      <c r="CK558" s="138">
        <f>CJ558*BI558*AL558*AK558/1000</f>
        <v>7.1978785199999997</v>
      </c>
      <c r="CL558" s="137">
        <v>16.100000000000001</v>
      </c>
      <c r="CM558" s="137">
        <v>46.5</v>
      </c>
      <c r="CN558" s="186" t="s">
        <v>1275</v>
      </c>
      <c r="CO558" s="137">
        <v>1.4</v>
      </c>
      <c r="CP558" s="137">
        <v>4.18</v>
      </c>
      <c r="CQ558" s="137">
        <v>19.2</v>
      </c>
      <c r="CR558" s="137">
        <v>64.8</v>
      </c>
      <c r="CS558" s="137">
        <v>8.92</v>
      </c>
      <c r="CT558" s="137">
        <v>7.03</v>
      </c>
      <c r="CU558" s="137">
        <v>50.1</v>
      </c>
      <c r="CV558" s="137">
        <v>0.17</v>
      </c>
      <c r="CW558" s="137"/>
      <c r="CX558" s="186" t="s">
        <v>1275</v>
      </c>
      <c r="CY558" s="133">
        <v>7160</v>
      </c>
      <c r="CZ558" s="137">
        <v>12.7</v>
      </c>
      <c r="DA558" s="137">
        <v>23.2</v>
      </c>
      <c r="DB558" s="186" t="s">
        <v>1275</v>
      </c>
      <c r="DC558" s="139">
        <v>4.8599999999999997E-3</v>
      </c>
      <c r="DD558" s="138">
        <v>41641</v>
      </c>
      <c r="DE558" s="137">
        <v>18.5</v>
      </c>
      <c r="DF558" s="137">
        <v>47.8</v>
      </c>
      <c r="DG558" s="137">
        <v>0.81</v>
      </c>
      <c r="DH558" s="137">
        <f>DG558-CC558</f>
        <v>0.72100000000000009</v>
      </c>
      <c r="DI558" s="137">
        <v>77.7</v>
      </c>
      <c r="DJ558" s="186" t="s">
        <v>1275</v>
      </c>
      <c r="DK558" s="137">
        <v>0.78</v>
      </c>
      <c r="DL558" s="137">
        <v>21.2</v>
      </c>
      <c r="DM558" s="137">
        <v>78</v>
      </c>
      <c r="DN558" s="137">
        <v>0</v>
      </c>
      <c r="DO558" s="137">
        <v>34.700000000000003</v>
      </c>
      <c r="DP558" s="137">
        <v>98.7</v>
      </c>
      <c r="DQ558" s="138">
        <v>679</v>
      </c>
      <c r="DR558" s="133"/>
      <c r="DS558" s="186" t="s">
        <v>1275</v>
      </c>
      <c r="DT558" s="138" t="s">
        <v>1023</v>
      </c>
      <c r="DU558" s="138" t="s">
        <v>1023</v>
      </c>
      <c r="DV558" s="138">
        <v>1103.0769230769231</v>
      </c>
      <c r="DW558" s="138">
        <v>223</v>
      </c>
      <c r="DX558" s="186" t="s">
        <v>1275</v>
      </c>
      <c r="DY558" s="138">
        <f>AK558*AN558*AM558*AL558/1000</f>
        <v>86.385821899999996</v>
      </c>
      <c r="DZ558" s="138">
        <f>AK558*AM558*AO558*AL558/1000</f>
        <v>101.00207810000001</v>
      </c>
      <c r="EA558" s="137"/>
      <c r="EB558" s="137"/>
      <c r="EC558" s="137"/>
      <c r="ED558" s="137"/>
      <c r="EE558" s="137"/>
      <c r="EF558" s="186" t="s">
        <v>1275</v>
      </c>
      <c r="EG558" s="137" t="s">
        <v>1023</v>
      </c>
      <c r="EH558" s="137" t="s">
        <v>1023</v>
      </c>
      <c r="EI558" s="137" t="s">
        <v>1023</v>
      </c>
      <c r="EJ558" s="137" t="s">
        <v>1023</v>
      </c>
      <c r="EK558" s="137" t="s">
        <v>1023</v>
      </c>
      <c r="EL558" s="137" t="s">
        <v>1023</v>
      </c>
      <c r="EM558" s="137" t="s">
        <v>1023</v>
      </c>
      <c r="EN558" s="137" t="s">
        <v>1023</v>
      </c>
      <c r="EO558" s="137" t="s">
        <v>1023</v>
      </c>
      <c r="EP558" s="137" t="s">
        <v>1023</v>
      </c>
      <c r="EQ558" s="137" t="s">
        <v>1023</v>
      </c>
      <c r="ER558" s="137" t="s">
        <v>1023</v>
      </c>
      <c r="ES558" s="137" t="s">
        <v>1023</v>
      </c>
      <c r="ET558" s="137" t="s">
        <v>1023</v>
      </c>
      <c r="EU558" s="137" t="s">
        <v>1023</v>
      </c>
      <c r="EV558" s="137" t="s">
        <v>1023</v>
      </c>
      <c r="EW558" s="137" t="s">
        <v>1023</v>
      </c>
      <c r="EX558" s="137" t="s">
        <v>1023</v>
      </c>
      <c r="EY558" s="137" t="s">
        <v>1023</v>
      </c>
      <c r="EZ558" s="137" t="s">
        <v>1023</v>
      </c>
      <c r="FA558" s="137" t="s">
        <v>1023</v>
      </c>
      <c r="FB558" s="186" t="s">
        <v>1275</v>
      </c>
      <c r="FC558" s="137"/>
      <c r="FD558" s="137"/>
      <c r="FE558" s="137"/>
      <c r="FF558" s="137"/>
      <c r="FG558" s="137"/>
      <c r="FH558" s="190"/>
      <c r="FI558" s="190"/>
      <c r="FJ558" s="380" t="s">
        <v>720</v>
      </c>
      <c r="FK558" t="s">
        <v>1658</v>
      </c>
      <c r="FL558" t="s">
        <v>1659</v>
      </c>
      <c r="FM558" t="s">
        <v>1665</v>
      </c>
      <c r="FN558" t="s">
        <v>1659</v>
      </c>
      <c r="FO558" t="s">
        <v>1662</v>
      </c>
      <c r="FP558" t="s">
        <v>1665</v>
      </c>
      <c r="FQ558" t="s">
        <v>1665</v>
      </c>
      <c r="FR558" t="s">
        <v>1667</v>
      </c>
      <c r="FS558" t="s">
        <v>1666</v>
      </c>
      <c r="FT558" t="s">
        <v>1665</v>
      </c>
      <c r="FU558" t="s">
        <v>1663</v>
      </c>
      <c r="FV558" t="s">
        <v>1660</v>
      </c>
      <c r="FW558" t="s">
        <v>1665</v>
      </c>
      <c r="FX558" t="s">
        <v>86</v>
      </c>
      <c r="FY558" t="s">
        <v>1661</v>
      </c>
      <c r="FZ558" t="s">
        <v>1662</v>
      </c>
      <c r="GA558" t="s">
        <v>1663</v>
      </c>
      <c r="GB558" t="s">
        <v>1659</v>
      </c>
      <c r="GC558" t="s">
        <v>33</v>
      </c>
      <c r="GD558" t="s">
        <v>33</v>
      </c>
      <c r="GE558" t="s">
        <v>1662</v>
      </c>
      <c r="GF558" t="s">
        <v>1659</v>
      </c>
      <c r="GG558" t="s">
        <v>86</v>
      </c>
      <c r="GH558" t="s">
        <v>1663</v>
      </c>
      <c r="GI558" t="s">
        <v>86</v>
      </c>
      <c r="GJ558" t="s">
        <v>1660</v>
      </c>
      <c r="GK558" t="s">
        <v>33</v>
      </c>
      <c r="GL558" t="s">
        <v>86</v>
      </c>
      <c r="GM558" t="s">
        <v>1663</v>
      </c>
      <c r="GN558" t="s">
        <v>1659</v>
      </c>
      <c r="GO558" t="s">
        <v>33</v>
      </c>
      <c r="GP558" t="s">
        <v>86</v>
      </c>
      <c r="GQ558" t="s">
        <v>33</v>
      </c>
      <c r="GR558" t="s">
        <v>33</v>
      </c>
      <c r="GS558" t="s">
        <v>1659</v>
      </c>
      <c r="GT558" t="s">
        <v>1666</v>
      </c>
      <c r="GU558" t="s">
        <v>86</v>
      </c>
      <c r="GV558" t="s">
        <v>1662</v>
      </c>
      <c r="GW558" t="s">
        <v>1662</v>
      </c>
      <c r="GX558" t="s">
        <v>33</v>
      </c>
      <c r="GY558" t="s">
        <v>33</v>
      </c>
      <c r="GZ558" s="5"/>
      <c r="HO558" s="5" t="s">
        <v>721</v>
      </c>
      <c r="HP558" s="121">
        <v>57</v>
      </c>
      <c r="HQ558" s="27">
        <v>44937</v>
      </c>
      <c r="HR558" s="27"/>
      <c r="HS558" s="27">
        <v>45043</v>
      </c>
      <c r="HT558" s="121">
        <v>3</v>
      </c>
      <c r="HU558" s="121">
        <v>1</v>
      </c>
      <c r="HV558" s="28">
        <v>0</v>
      </c>
      <c r="HW558" s="28">
        <v>0</v>
      </c>
      <c r="HX558" s="28">
        <v>0</v>
      </c>
      <c r="HY558" s="28">
        <v>1</v>
      </c>
      <c r="HZ558" s="28">
        <v>0</v>
      </c>
      <c r="IA558" s="28">
        <v>0</v>
      </c>
      <c r="IB558" s="28"/>
      <c r="IC558" s="28">
        <v>0</v>
      </c>
      <c r="ID558" s="28">
        <v>0</v>
      </c>
      <c r="IE558" s="25" t="s">
        <v>69</v>
      </c>
      <c r="IF558" s="28">
        <v>0</v>
      </c>
      <c r="IG558" s="29"/>
      <c r="IH558" s="25"/>
      <c r="II558" s="28">
        <v>0</v>
      </c>
      <c r="IJ558" s="25" t="s">
        <v>63</v>
      </c>
      <c r="IK558" s="25"/>
      <c r="IL558" s="25"/>
      <c r="IM558" s="25">
        <v>0</v>
      </c>
      <c r="IN558" s="28">
        <v>0</v>
      </c>
      <c r="IO558" s="25"/>
      <c r="IP558" s="294" t="s">
        <v>1557</v>
      </c>
      <c r="IQ558" s="24" t="s">
        <v>1104</v>
      </c>
      <c r="IR558" s="24" t="s">
        <v>1105</v>
      </c>
      <c r="IS558" s="170" t="s">
        <v>55</v>
      </c>
      <c r="IT558" s="170">
        <v>1</v>
      </c>
      <c r="IU558" s="170"/>
      <c r="IV558" s="274">
        <v>44937</v>
      </c>
      <c r="IW558" s="170">
        <v>1966</v>
      </c>
      <c r="IX558" s="170">
        <v>2023</v>
      </c>
      <c r="IY558"/>
      <c r="IZ558"/>
      <c r="JA558" s="170">
        <v>57</v>
      </c>
      <c r="JB558" s="170"/>
      <c r="JC558" s="170" t="s">
        <v>1407</v>
      </c>
      <c r="JD558"/>
      <c r="JE558" s="170">
        <v>1</v>
      </c>
      <c r="JF558" s="276" t="s">
        <v>1455</v>
      </c>
      <c r="JG558"/>
      <c r="JH558" s="170"/>
      <c r="JI558" s="277">
        <v>1</v>
      </c>
      <c r="JJ558" s="170"/>
      <c r="JK558"/>
      <c r="JL558"/>
      <c r="JM558" s="278"/>
      <c r="JN558" t="s">
        <v>1409</v>
      </c>
      <c r="JO558" t="s">
        <v>1411</v>
      </c>
      <c r="JP558" t="s">
        <v>1419</v>
      </c>
      <c r="JQ558" t="s">
        <v>1415</v>
      </c>
      <c r="JR558" s="170">
        <v>0</v>
      </c>
      <c r="JS558" s="170">
        <v>1</v>
      </c>
      <c r="JT558" s="170">
        <v>0</v>
      </c>
      <c r="JU558" s="280">
        <v>3</v>
      </c>
      <c r="JV558" s="170">
        <v>0</v>
      </c>
      <c r="JW558" s="170">
        <v>0</v>
      </c>
      <c r="JX558"/>
      <c r="JY558" s="170">
        <v>1</v>
      </c>
      <c r="JZ558" s="170">
        <v>1</v>
      </c>
      <c r="KA558" s="170">
        <v>0</v>
      </c>
      <c r="KB558" s="170">
        <v>0</v>
      </c>
      <c r="KC558" s="170">
        <v>0</v>
      </c>
      <c r="KD558" s="170"/>
      <c r="KE558"/>
    </row>
    <row r="559" spans="1:291" s="4" customFormat="1" x14ac:dyDescent="0.25">
      <c r="A559" s="311"/>
      <c r="B559" s="15" t="s">
        <v>1557</v>
      </c>
      <c r="C559" s="17" t="s">
        <v>718</v>
      </c>
      <c r="D559" s="26" t="s">
        <v>719</v>
      </c>
      <c r="E559" s="88">
        <v>44937</v>
      </c>
      <c r="F559" s="23"/>
      <c r="G559" s="94"/>
      <c r="H559" s="51"/>
      <c r="I559" s="377">
        <v>0</v>
      </c>
      <c r="J559" s="20">
        <v>45043</v>
      </c>
      <c r="K559" s="100">
        <f t="shared" si="61"/>
        <v>3</v>
      </c>
      <c r="L559" s="121">
        <v>2</v>
      </c>
      <c r="M559" s="4" t="s">
        <v>722</v>
      </c>
      <c r="N559" s="19"/>
      <c r="O559" s="22"/>
      <c r="P559" s="16"/>
      <c r="Q559" s="121"/>
      <c r="R559" s="11"/>
      <c r="S559" s="11">
        <v>10</v>
      </c>
      <c r="T559" s="145"/>
      <c r="U559" s="130"/>
      <c r="V559" s="130"/>
      <c r="W559" s="130"/>
      <c r="X559" s="129"/>
      <c r="Y559" s="129"/>
      <c r="Z559" s="132"/>
      <c r="AA559" s="129"/>
      <c r="AB559" s="133"/>
      <c r="AC559" s="134"/>
      <c r="AD559" s="135"/>
      <c r="AE559" s="136"/>
      <c r="AF559" s="220"/>
      <c r="AG559" s="220"/>
      <c r="AH559" s="220"/>
      <c r="AI559" s="220"/>
      <c r="AJ559" s="220"/>
      <c r="AK559" s="220"/>
      <c r="AL559" s="133"/>
      <c r="AM559" s="137"/>
      <c r="AN559" s="137"/>
      <c r="AO559" s="137"/>
      <c r="AP559" s="137"/>
      <c r="AQ559" s="137"/>
      <c r="AR559" s="137"/>
      <c r="AS559" s="137"/>
      <c r="AT559" s="137"/>
      <c r="AU559" s="137"/>
      <c r="AV559" s="137"/>
      <c r="AW559" s="137"/>
      <c r="AX559" s="137"/>
      <c r="AY559" s="137"/>
      <c r="AZ559" s="137"/>
      <c r="BA559" s="137"/>
      <c r="BB559" s="137"/>
      <c r="BC559" s="137"/>
      <c r="BD559" s="137"/>
      <c r="BE559" s="137"/>
      <c r="BF559" s="137"/>
      <c r="BG559" s="137"/>
      <c r="BH559" s="138"/>
      <c r="BI559" s="137"/>
      <c r="BJ559" s="137"/>
      <c r="BK559" s="137"/>
      <c r="BL559" s="137"/>
      <c r="BM559" s="139"/>
      <c r="BN559" s="137"/>
      <c r="BO559" s="137"/>
      <c r="BP559" s="137"/>
      <c r="BQ559" s="137"/>
      <c r="BR559" s="138"/>
      <c r="BS559" s="138"/>
      <c r="BT559" s="137"/>
      <c r="BU559" s="137"/>
      <c r="BV559" s="137"/>
      <c r="BW559" s="138"/>
      <c r="BX559" s="137"/>
      <c r="BY559" s="137"/>
      <c r="BZ559" s="138"/>
      <c r="CA559" s="138"/>
      <c r="CB559" s="137"/>
      <c r="CC559" s="137"/>
      <c r="CD559" s="186"/>
      <c r="CE559" s="186"/>
      <c r="CF559" s="186"/>
      <c r="CG559" s="186"/>
      <c r="CH559" s="137"/>
      <c r="CI559" s="137"/>
      <c r="CJ559" s="137"/>
      <c r="CK559" s="138"/>
      <c r="CL559" s="137"/>
      <c r="CM559" s="137"/>
      <c r="CN559" s="186"/>
      <c r="CO559" s="137"/>
      <c r="CP559" s="137"/>
      <c r="CQ559" s="137"/>
      <c r="CR559" s="137"/>
      <c r="CS559" s="137"/>
      <c r="CT559" s="137"/>
      <c r="CU559" s="137"/>
      <c r="CV559" s="137"/>
      <c r="CW559" s="137"/>
      <c r="CX559" s="186"/>
      <c r="CY559" s="133"/>
      <c r="CZ559" s="137"/>
      <c r="DA559" s="137"/>
      <c r="DB559" s="186"/>
      <c r="DC559" s="139"/>
      <c r="DD559" s="138"/>
      <c r="DE559" s="137"/>
      <c r="DF559" s="137"/>
      <c r="DG559" s="137"/>
      <c r="DH559" s="137"/>
      <c r="DI559" s="137"/>
      <c r="DJ559" s="186"/>
      <c r="DK559" s="137"/>
      <c r="DL559" s="137"/>
      <c r="DM559" s="137"/>
      <c r="DN559" s="137"/>
      <c r="DO559" s="137"/>
      <c r="DP559" s="137"/>
      <c r="DQ559" s="138"/>
      <c r="DR559" s="133"/>
      <c r="DS559" s="186"/>
      <c r="DT559" s="138"/>
      <c r="DU559" s="138"/>
      <c r="DV559" s="138"/>
      <c r="DW559" s="138"/>
      <c r="DX559" s="186"/>
      <c r="DY559" s="138"/>
      <c r="DZ559" s="138"/>
      <c r="EA559" s="137"/>
      <c r="EB559" s="137"/>
      <c r="EC559" s="137"/>
      <c r="ED559" s="137"/>
      <c r="EE559" s="137"/>
      <c r="EF559" s="186"/>
      <c r="EG559" s="137"/>
      <c r="EH559" s="137"/>
      <c r="EI559" s="137"/>
      <c r="EJ559" s="137"/>
      <c r="EK559" s="137"/>
      <c r="EL559" s="137"/>
      <c r="EM559" s="137"/>
      <c r="EN559" s="137"/>
      <c r="EO559" s="137"/>
      <c r="EP559" s="137"/>
      <c r="EQ559" s="137"/>
      <c r="ER559" s="137"/>
      <c r="ES559" s="137"/>
      <c r="ET559" s="137"/>
      <c r="EU559" s="137"/>
      <c r="EV559" s="137"/>
      <c r="EW559" s="137"/>
      <c r="EX559" s="137"/>
      <c r="EY559" s="137"/>
      <c r="EZ559" s="137"/>
      <c r="FA559" s="137"/>
      <c r="FB559" s="186"/>
      <c r="FC559" s="137"/>
      <c r="FD559" s="137"/>
      <c r="FE559" s="137"/>
      <c r="FF559" s="137"/>
      <c r="FG559" s="137"/>
      <c r="FH559" s="190"/>
      <c r="FI559" s="190"/>
      <c r="FJ559" s="5"/>
      <c r="GZ559" s="5"/>
      <c r="HO559" s="5"/>
      <c r="HP559" s="17"/>
      <c r="HQ559" s="23"/>
      <c r="HR559" s="23"/>
      <c r="HS559" s="23"/>
      <c r="HT559" s="17"/>
      <c r="HU559" s="17"/>
      <c r="HV559" s="24"/>
      <c r="HW559" s="24"/>
      <c r="HX559" s="24"/>
      <c r="HY559" s="24"/>
      <c r="HZ559" s="24"/>
      <c r="IA559" s="24"/>
      <c r="IB559" s="24"/>
      <c r="IC559" s="24"/>
      <c r="ID559" s="24"/>
      <c r="IE559" s="24"/>
      <c r="IF559" s="24"/>
      <c r="IG559" s="24"/>
      <c r="IH559" s="24"/>
      <c r="II559" s="24"/>
      <c r="IJ559" s="24"/>
      <c r="IK559" s="24"/>
      <c r="IL559" s="24"/>
      <c r="IM559" s="24"/>
      <c r="IN559" s="25"/>
      <c r="IO559" s="25"/>
      <c r="IP559" s="294"/>
      <c r="IQ559" s="24"/>
      <c r="IR559" s="24"/>
      <c r="IS559" s="170"/>
      <c r="IT559" s="170"/>
      <c r="IU559" s="170"/>
      <c r="IV559" s="274"/>
      <c r="IW559" s="170"/>
      <c r="IX559" s="170"/>
      <c r="IY559"/>
      <c r="IZ559"/>
      <c r="JA559" s="170"/>
      <c r="JB559" s="170"/>
      <c r="JC559" s="170"/>
      <c r="JD559"/>
      <c r="JE559" s="170"/>
      <c r="JF559" s="276"/>
      <c r="JG559"/>
      <c r="JH559" s="170"/>
      <c r="JI559" s="277"/>
      <c r="JJ559" s="170"/>
      <c r="JK559"/>
      <c r="JL559"/>
      <c r="JM559" s="278"/>
      <c r="JN559"/>
      <c r="JO559"/>
      <c r="JP559"/>
      <c r="JQ559"/>
      <c r="JR559" s="170"/>
      <c r="JS559" s="170"/>
      <c r="JT559" s="170"/>
      <c r="JU559" s="280"/>
      <c r="JV559" s="170"/>
      <c r="JW559" s="170"/>
      <c r="JX559"/>
      <c r="JY559" s="170"/>
      <c r="JZ559" s="170"/>
      <c r="KA559" s="170"/>
      <c r="KB559" s="170"/>
      <c r="KC559" s="170"/>
      <c r="KD559" s="170"/>
      <c r="KE559"/>
    </row>
    <row r="560" spans="1:291" s="4" customFormat="1" x14ac:dyDescent="0.25">
      <c r="A560" s="311"/>
      <c r="B560" s="15" t="s">
        <v>1557</v>
      </c>
      <c r="C560" s="17" t="s">
        <v>718</v>
      </c>
      <c r="D560" s="18">
        <v>6612200254</v>
      </c>
      <c r="E560" s="88">
        <v>44937</v>
      </c>
      <c r="F560" s="27">
        <v>45127</v>
      </c>
      <c r="G560" s="94">
        <f>DATEDIF(E560, F560, "m")</f>
        <v>6</v>
      </c>
      <c r="H560" s="16">
        <v>1</v>
      </c>
      <c r="I560" s="377">
        <v>1</v>
      </c>
      <c r="J560" s="20">
        <v>45127</v>
      </c>
      <c r="K560" s="100">
        <f t="shared" si="61"/>
        <v>6</v>
      </c>
      <c r="L560" s="121">
        <v>3</v>
      </c>
      <c r="M560" s="4" t="s">
        <v>723</v>
      </c>
      <c r="N560" s="19"/>
      <c r="O560" s="22"/>
      <c r="P560" s="16">
        <v>3</v>
      </c>
      <c r="Q560" s="121"/>
      <c r="R560" s="11">
        <v>3</v>
      </c>
      <c r="S560" s="11"/>
      <c r="T560" s="145">
        <v>19701</v>
      </c>
      <c r="U560" s="130"/>
      <c r="V560" s="130" t="s">
        <v>1104</v>
      </c>
      <c r="W560" s="130" t="s">
        <v>1105</v>
      </c>
      <c r="X560" s="129">
        <v>6612200254</v>
      </c>
      <c r="Y560" s="129">
        <f ca="1">ROUNDDOWN(YEARFRAC(DATE(IF(VALUE(LEFT(X560,2))&lt;VALUE(RIGHT(YEAR(TODAY()),2)),"20","19")&amp;LEFT(X560,2),IF(VALUE(MID(X560,3,1))&gt;4,MID(X560,3,2)-50,MID(X560,3,2)),MID(X560,5,2)),Z560,1),0)</f>
        <v>56</v>
      </c>
      <c r="Z560" s="132">
        <v>45127</v>
      </c>
      <c r="AA560" s="129">
        <v>2</v>
      </c>
      <c r="AB560" s="133">
        <f>DATEDIF(_xlfn.MINIFS(Z:Z,X:X,X560), Z560,  "m")</f>
        <v>2</v>
      </c>
      <c r="AC560" s="134" t="s">
        <v>53</v>
      </c>
      <c r="AD560" s="135" t="s">
        <v>1022</v>
      </c>
      <c r="AE560" s="136" t="s">
        <v>54</v>
      </c>
      <c r="AF560" s="185">
        <v>13.6</v>
      </c>
      <c r="AG560" s="185">
        <v>10.3</v>
      </c>
      <c r="AH560" s="185">
        <v>75</v>
      </c>
      <c r="AI560" s="185">
        <v>0.7</v>
      </c>
      <c r="AJ560" s="185">
        <v>0.4</v>
      </c>
      <c r="AK560" s="185">
        <v>7.49</v>
      </c>
      <c r="AL560" s="133">
        <v>11.5</v>
      </c>
      <c r="AM560" s="137">
        <v>73.400000000000006</v>
      </c>
      <c r="AN560" s="137">
        <v>41.5</v>
      </c>
      <c r="AO560" s="137">
        <v>58.5</v>
      </c>
      <c r="AP560" s="137">
        <f>AN560/AO560</f>
        <v>0.70940170940170943</v>
      </c>
      <c r="AQ560" s="137">
        <v>11.8</v>
      </c>
      <c r="AR560" s="137">
        <v>3.76</v>
      </c>
      <c r="AS560" s="137">
        <v>4.3600000000000003</v>
      </c>
      <c r="AT560" s="137">
        <v>70</v>
      </c>
      <c r="AU560" s="137">
        <v>40.200000000000003</v>
      </c>
      <c r="AV560" s="137">
        <v>3.52</v>
      </c>
      <c r="AW560" s="137">
        <v>36</v>
      </c>
      <c r="AX560" s="137">
        <v>43.9</v>
      </c>
      <c r="AY560" s="137">
        <v>19.7</v>
      </c>
      <c r="AZ560" s="137">
        <v>0.36</v>
      </c>
      <c r="BA560" s="137">
        <v>20.8</v>
      </c>
      <c r="BB560" s="137">
        <v>4.07</v>
      </c>
      <c r="BC560" s="137">
        <v>66.5</v>
      </c>
      <c r="BD560" s="137">
        <v>1.28</v>
      </c>
      <c r="BE560" s="137">
        <v>12.1</v>
      </c>
      <c r="BF560" s="137">
        <f>DL560+DN560</f>
        <v>32.15</v>
      </c>
      <c r="BG560" s="137">
        <v>33.4</v>
      </c>
      <c r="BH560" s="138">
        <v>3144.6</v>
      </c>
      <c r="BI560" s="137">
        <v>9.1</v>
      </c>
      <c r="BJ560" s="137">
        <v>45.7</v>
      </c>
      <c r="BK560" s="137">
        <v>51</v>
      </c>
      <c r="BL560" s="137">
        <v>36.6</v>
      </c>
      <c r="BM560" s="139">
        <v>0.35</v>
      </c>
      <c r="BN560" s="137">
        <v>9</v>
      </c>
      <c r="BO560" s="137">
        <v>96.74</v>
      </c>
      <c r="BP560" s="137">
        <v>2.46</v>
      </c>
      <c r="BQ560" s="137">
        <v>0.8</v>
      </c>
      <c r="BR560" s="138">
        <v>7965</v>
      </c>
      <c r="BS560" s="138">
        <f>CY560/3</f>
        <v>3149</v>
      </c>
      <c r="BT560" s="137">
        <v>42.6</v>
      </c>
      <c r="BU560" s="137">
        <v>19.600000000000001</v>
      </c>
      <c r="BV560" s="137">
        <f>100-AL560-BN560-CB560-CC560</f>
        <v>78</v>
      </c>
      <c r="BW560" s="138">
        <v>2536.283185840708</v>
      </c>
      <c r="BX560" s="137">
        <v>70.5</v>
      </c>
      <c r="BY560" s="137">
        <v>78.099999999999994</v>
      </c>
      <c r="BZ560" s="138">
        <v>4948.125</v>
      </c>
      <c r="CA560" s="138">
        <v>8610</v>
      </c>
      <c r="CB560" s="137">
        <v>1</v>
      </c>
      <c r="CC560" s="137">
        <v>0.5</v>
      </c>
      <c r="CD560" s="186" t="s">
        <v>1275</v>
      </c>
      <c r="CE560" s="186">
        <f>AL560+BN560+BV560+CC560+CB560</f>
        <v>100</v>
      </c>
      <c r="CF560" s="186" t="s">
        <v>1275</v>
      </c>
      <c r="CG560" s="186">
        <f>AM560+BI560+BE560+(DC560*100/AL560)+(CC560*100/AL560)</f>
        <v>99.243478260869551</v>
      </c>
      <c r="CH560" s="137">
        <v>1.89</v>
      </c>
      <c r="CI560" s="137">
        <f>CH560*100/AM560</f>
        <v>2.5749318801089918</v>
      </c>
      <c r="CJ560" s="137">
        <v>9.64</v>
      </c>
      <c r="CK560" s="138">
        <f>CJ560*BI560*AL560*AK560/1000</f>
        <v>7.5561067400000006</v>
      </c>
      <c r="CL560" s="137">
        <v>6.53</v>
      </c>
      <c r="CM560" s="137">
        <v>36.200000000000003</v>
      </c>
      <c r="CN560" s="186" t="s">
        <v>1275</v>
      </c>
      <c r="CO560" s="137">
        <v>0.77</v>
      </c>
      <c r="CP560" s="137">
        <v>12</v>
      </c>
      <c r="CQ560" s="137">
        <v>19.600000000000001</v>
      </c>
      <c r="CR560" s="137">
        <v>62.4</v>
      </c>
      <c r="CS560" s="137">
        <v>10.5</v>
      </c>
      <c r="CT560" s="137">
        <v>7.57</v>
      </c>
      <c r="CU560" s="137">
        <v>48.2</v>
      </c>
      <c r="CV560" s="137">
        <v>0.21</v>
      </c>
      <c r="CW560" s="137"/>
      <c r="CX560" s="186" t="s">
        <v>1275</v>
      </c>
      <c r="CY560" s="133">
        <v>9447</v>
      </c>
      <c r="CZ560" s="137">
        <v>18.5</v>
      </c>
      <c r="DA560" s="137">
        <v>20.399999999999999</v>
      </c>
      <c r="DB560" s="186" t="s">
        <v>1275</v>
      </c>
      <c r="DC560" s="139">
        <v>3.4000000000000002E-2</v>
      </c>
      <c r="DD560" s="138">
        <v>46893</v>
      </c>
      <c r="DE560" s="137" t="s">
        <v>1023</v>
      </c>
      <c r="DF560" s="137" t="s">
        <v>1023</v>
      </c>
      <c r="DG560" s="137">
        <v>1.44</v>
      </c>
      <c r="DH560" s="137">
        <f>DG560-CC560</f>
        <v>0.94</v>
      </c>
      <c r="DI560" s="137">
        <v>28.7</v>
      </c>
      <c r="DJ560" s="186" t="s">
        <v>1275</v>
      </c>
      <c r="DK560" s="137">
        <v>0.31</v>
      </c>
      <c r="DL560" s="137">
        <v>31.9</v>
      </c>
      <c r="DM560" s="137">
        <v>67.5</v>
      </c>
      <c r="DN560" s="137">
        <v>0.25</v>
      </c>
      <c r="DO560" s="137">
        <v>30.8</v>
      </c>
      <c r="DP560" s="137">
        <v>99.1</v>
      </c>
      <c r="DQ560" s="138">
        <v>1354</v>
      </c>
      <c r="DR560" s="133"/>
      <c r="DS560" s="186" t="s">
        <v>1275</v>
      </c>
      <c r="DT560" s="138">
        <f>DU560/1.2</f>
        <v>17539.166666666668</v>
      </c>
      <c r="DU560" s="138">
        <v>21047</v>
      </c>
      <c r="DV560" s="138">
        <v>1377.6923076923076</v>
      </c>
      <c r="DW560" s="138">
        <v>531</v>
      </c>
      <c r="DX560" s="186" t="s">
        <v>1275</v>
      </c>
      <c r="DY560" s="138">
        <f>AK560*AN560*AM560*AL560/1000</f>
        <v>262.37582350000008</v>
      </c>
      <c r="DZ560" s="138">
        <f>AK560*AM560*AO560*AL560/1000</f>
        <v>369.85507650000011</v>
      </c>
      <c r="EA560" s="137"/>
      <c r="EB560" s="137"/>
      <c r="EC560" s="137"/>
      <c r="ED560" s="137"/>
      <c r="EE560" s="137"/>
      <c r="EF560" s="186" t="s">
        <v>1275</v>
      </c>
      <c r="EG560" s="137" t="s">
        <v>1023</v>
      </c>
      <c r="EH560" s="137" t="s">
        <v>1023</v>
      </c>
      <c r="EI560" s="137" t="s">
        <v>1023</v>
      </c>
      <c r="EJ560" s="137" t="s">
        <v>1023</v>
      </c>
      <c r="EK560" s="137" t="s">
        <v>1023</v>
      </c>
      <c r="EL560" s="137" t="s">
        <v>1023</v>
      </c>
      <c r="EM560" s="137" t="s">
        <v>1023</v>
      </c>
      <c r="EN560" s="137" t="s">
        <v>1023</v>
      </c>
      <c r="EO560" s="137" t="s">
        <v>1023</v>
      </c>
      <c r="EP560" s="137" t="s">
        <v>1023</v>
      </c>
      <c r="EQ560" s="137" t="s">
        <v>1023</v>
      </c>
      <c r="ER560" s="137" t="s">
        <v>1023</v>
      </c>
      <c r="ES560" s="137" t="s">
        <v>1023</v>
      </c>
      <c r="ET560" s="137" t="s">
        <v>1023</v>
      </c>
      <c r="EU560" s="137" t="s">
        <v>1023</v>
      </c>
      <c r="EV560" s="137" t="s">
        <v>1023</v>
      </c>
      <c r="EW560" s="137" t="s">
        <v>1023</v>
      </c>
      <c r="EX560" s="137" t="s">
        <v>1023</v>
      </c>
      <c r="EY560" s="137" t="s">
        <v>1023</v>
      </c>
      <c r="EZ560" s="137" t="s">
        <v>1023</v>
      </c>
      <c r="FA560" s="137" t="s">
        <v>1023</v>
      </c>
      <c r="FB560" s="186" t="s">
        <v>1275</v>
      </c>
      <c r="FC560" s="137">
        <v>0.71</v>
      </c>
      <c r="FD560" s="137">
        <v>3.64</v>
      </c>
      <c r="FE560" s="137">
        <v>10.4</v>
      </c>
      <c r="FF560" s="137"/>
      <c r="FG560" s="137"/>
      <c r="FH560" s="190"/>
      <c r="FI560" s="190"/>
      <c r="FJ560" s="372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  <c r="GE560"/>
      <c r="GF560"/>
      <c r="GG560"/>
      <c r="GH560"/>
      <c r="GI560"/>
      <c r="GJ560"/>
      <c r="GK560"/>
      <c r="GL560"/>
      <c r="GM560"/>
      <c r="GN560"/>
      <c r="GO560"/>
      <c r="GP560"/>
      <c r="GQ560"/>
      <c r="GR560"/>
      <c r="GS560"/>
      <c r="GT560"/>
      <c r="GU560"/>
      <c r="GV560"/>
      <c r="GW560"/>
      <c r="GX560"/>
      <c r="GY560"/>
      <c r="GZ560" s="5"/>
      <c r="HO560" s="5" t="s">
        <v>721</v>
      </c>
      <c r="HP560" s="121">
        <v>57</v>
      </c>
      <c r="HQ560" s="27">
        <v>44937</v>
      </c>
      <c r="HR560" s="27"/>
      <c r="HS560" s="27">
        <v>45127</v>
      </c>
      <c r="HT560" s="121">
        <v>6</v>
      </c>
      <c r="HU560" s="121">
        <v>1</v>
      </c>
      <c r="HV560" s="28">
        <v>0</v>
      </c>
      <c r="HW560" s="28">
        <v>0</v>
      </c>
      <c r="HX560" s="28">
        <v>0</v>
      </c>
      <c r="HY560" s="28">
        <v>1</v>
      </c>
      <c r="HZ560" s="28">
        <v>0</v>
      </c>
      <c r="IA560" s="28">
        <v>0</v>
      </c>
      <c r="IB560" s="28"/>
      <c r="IC560" s="28">
        <v>1</v>
      </c>
      <c r="ID560" s="28">
        <v>1</v>
      </c>
      <c r="IE560" s="25" t="s">
        <v>62</v>
      </c>
      <c r="IF560" s="28">
        <v>0</v>
      </c>
      <c r="IG560" s="29"/>
      <c r="IH560" s="25"/>
      <c r="II560" s="28"/>
      <c r="IJ560" s="25" t="s">
        <v>79</v>
      </c>
      <c r="IK560" s="25" t="s">
        <v>80</v>
      </c>
      <c r="IL560" s="25"/>
      <c r="IM560" s="25">
        <v>1</v>
      </c>
      <c r="IN560" s="28">
        <v>1</v>
      </c>
      <c r="IO560" s="25"/>
      <c r="IP560" s="294"/>
      <c r="IQ560" s="24"/>
      <c r="IR560" s="24"/>
      <c r="IS560" s="170"/>
      <c r="IT560" s="170"/>
      <c r="IU560" s="170"/>
      <c r="IV560" s="274"/>
      <c r="IW560" s="170"/>
      <c r="IX560" s="170"/>
      <c r="IY560"/>
      <c r="IZ560"/>
      <c r="JA560" s="170"/>
      <c r="JB560" s="170"/>
      <c r="JC560" s="170"/>
      <c r="JD560"/>
      <c r="JE560" s="170"/>
      <c r="JF560" s="276"/>
      <c r="JG560"/>
      <c r="JH560" s="170"/>
      <c r="JI560" s="277"/>
      <c r="JJ560" s="170"/>
      <c r="JK560"/>
      <c r="JL560"/>
      <c r="JM560" s="278"/>
      <c r="JN560"/>
      <c r="JO560"/>
      <c r="JP560"/>
      <c r="JQ560"/>
      <c r="JR560" s="170"/>
      <c r="JS560" s="170"/>
      <c r="JT560" s="170"/>
      <c r="JU560" s="280"/>
      <c r="JV560" s="170"/>
      <c r="JW560" s="170"/>
      <c r="JX560"/>
      <c r="JY560" s="170"/>
      <c r="JZ560" s="170"/>
      <c r="KA560" s="170"/>
      <c r="KB560" s="170"/>
      <c r="KC560" s="170"/>
      <c r="KD560" s="170"/>
      <c r="KE560"/>
    </row>
    <row r="561" spans="1:291" s="4" customFormat="1" x14ac:dyDescent="0.25">
      <c r="A561" s="311"/>
      <c r="B561" s="15" t="s">
        <v>1557</v>
      </c>
      <c r="C561" s="17" t="s">
        <v>718</v>
      </c>
      <c r="D561" s="18">
        <v>6612200254</v>
      </c>
      <c r="E561" s="88">
        <v>44937</v>
      </c>
      <c r="F561" s="23"/>
      <c r="G561" s="94"/>
      <c r="H561" s="51"/>
      <c r="I561" s="377">
        <v>1</v>
      </c>
      <c r="J561" s="20">
        <v>45127</v>
      </c>
      <c r="K561" s="100">
        <f t="shared" si="61"/>
        <v>6</v>
      </c>
      <c r="L561" s="121">
        <v>4</v>
      </c>
      <c r="M561" s="4" t="s">
        <v>724</v>
      </c>
      <c r="N561" s="19"/>
      <c r="O561" s="22"/>
      <c r="P561" s="16"/>
      <c r="Q561" s="121"/>
      <c r="R561" s="11"/>
      <c r="S561" s="11">
        <v>10</v>
      </c>
      <c r="T561" s="145"/>
      <c r="U561" s="130"/>
      <c r="V561" s="130"/>
      <c r="W561" s="130"/>
      <c r="X561" s="129"/>
      <c r="Y561" s="129"/>
      <c r="Z561" s="132"/>
      <c r="AA561" s="129"/>
      <c r="AB561" s="133"/>
      <c r="AC561" s="134"/>
      <c r="AD561" s="135"/>
      <c r="AE561" s="136"/>
      <c r="AF561" s="220"/>
      <c r="AG561" s="220"/>
      <c r="AH561" s="220"/>
      <c r="AI561" s="220"/>
      <c r="AJ561" s="220"/>
      <c r="AK561" s="220"/>
      <c r="AL561" s="133"/>
      <c r="AM561" s="137"/>
      <c r="AN561" s="137"/>
      <c r="AO561" s="137"/>
      <c r="AP561" s="137"/>
      <c r="AQ561" s="137"/>
      <c r="AR561" s="137"/>
      <c r="AS561" s="137"/>
      <c r="AT561" s="137"/>
      <c r="AU561" s="137"/>
      <c r="AV561" s="137"/>
      <c r="AW561" s="137"/>
      <c r="AX561" s="137"/>
      <c r="AY561" s="137"/>
      <c r="AZ561" s="137"/>
      <c r="BA561" s="137"/>
      <c r="BB561" s="137"/>
      <c r="BC561" s="137"/>
      <c r="BD561" s="137"/>
      <c r="BE561" s="137"/>
      <c r="BF561" s="137"/>
      <c r="BG561" s="137"/>
      <c r="BH561" s="138"/>
      <c r="BI561" s="137"/>
      <c r="BJ561" s="137"/>
      <c r="BK561" s="137"/>
      <c r="BL561" s="137"/>
      <c r="BM561" s="139"/>
      <c r="BN561" s="137"/>
      <c r="BO561" s="137"/>
      <c r="BP561" s="137"/>
      <c r="BQ561" s="137"/>
      <c r="BR561" s="138"/>
      <c r="BS561" s="138"/>
      <c r="BT561" s="137"/>
      <c r="BU561" s="137"/>
      <c r="BV561" s="137"/>
      <c r="BW561" s="138"/>
      <c r="BX561" s="137"/>
      <c r="BY561" s="137"/>
      <c r="BZ561" s="138"/>
      <c r="CA561" s="138"/>
      <c r="CB561" s="137"/>
      <c r="CC561" s="137"/>
      <c r="CD561" s="186"/>
      <c r="CE561" s="186"/>
      <c r="CF561" s="186"/>
      <c r="CG561" s="186"/>
      <c r="CH561" s="137"/>
      <c r="CI561" s="137"/>
      <c r="CJ561" s="137"/>
      <c r="CK561" s="138"/>
      <c r="CL561" s="137"/>
      <c r="CM561" s="137"/>
      <c r="CN561" s="186"/>
      <c r="CO561" s="137"/>
      <c r="CP561" s="137"/>
      <c r="CQ561" s="137"/>
      <c r="CR561" s="137"/>
      <c r="CS561" s="137"/>
      <c r="CT561" s="137"/>
      <c r="CU561" s="137"/>
      <c r="CV561" s="137"/>
      <c r="CW561" s="137"/>
      <c r="CX561" s="186"/>
      <c r="CY561" s="133"/>
      <c r="CZ561" s="137"/>
      <c r="DA561" s="137"/>
      <c r="DB561" s="186"/>
      <c r="DC561" s="139"/>
      <c r="DD561" s="138"/>
      <c r="DE561" s="137"/>
      <c r="DF561" s="137"/>
      <c r="DG561" s="137"/>
      <c r="DH561" s="137"/>
      <c r="DI561" s="137"/>
      <c r="DJ561" s="186"/>
      <c r="DK561" s="137"/>
      <c r="DL561" s="137"/>
      <c r="DM561" s="137"/>
      <c r="DN561" s="137"/>
      <c r="DO561" s="137"/>
      <c r="DP561" s="137"/>
      <c r="DQ561" s="138"/>
      <c r="DR561" s="133"/>
      <c r="DS561" s="186"/>
      <c r="DT561" s="138"/>
      <c r="DU561" s="138"/>
      <c r="DV561" s="138"/>
      <c r="DW561" s="138"/>
      <c r="DX561" s="186"/>
      <c r="DY561" s="138"/>
      <c r="DZ561" s="138"/>
      <c r="EA561" s="137"/>
      <c r="EB561" s="137"/>
      <c r="EC561" s="137"/>
      <c r="ED561" s="137"/>
      <c r="EE561" s="137"/>
      <c r="EF561" s="186"/>
      <c r="EG561" s="137"/>
      <c r="EH561" s="137"/>
      <c r="EI561" s="137"/>
      <c r="EJ561" s="137"/>
      <c r="EK561" s="137"/>
      <c r="EL561" s="137"/>
      <c r="EM561" s="137"/>
      <c r="EN561" s="137"/>
      <c r="EO561" s="137"/>
      <c r="EP561" s="137"/>
      <c r="EQ561" s="137"/>
      <c r="ER561" s="137"/>
      <c r="ES561" s="137"/>
      <c r="ET561" s="137"/>
      <c r="EU561" s="137"/>
      <c r="EV561" s="137"/>
      <c r="EW561" s="137"/>
      <c r="EX561" s="137"/>
      <c r="EY561" s="137"/>
      <c r="EZ561" s="137"/>
      <c r="FA561" s="137"/>
      <c r="FB561" s="186"/>
      <c r="FC561" s="137"/>
      <c r="FD561" s="137"/>
      <c r="FE561" s="137"/>
      <c r="FF561" s="137"/>
      <c r="FG561" s="137"/>
      <c r="FH561" s="190"/>
      <c r="FI561" s="190"/>
      <c r="FJ561" s="5"/>
      <c r="GZ561" s="5"/>
      <c r="HO561" s="5"/>
      <c r="HP561" s="17"/>
      <c r="HQ561" s="23"/>
      <c r="HR561" s="23"/>
      <c r="HS561" s="23"/>
      <c r="HT561" s="17"/>
      <c r="HU561" s="17"/>
      <c r="HV561" s="24"/>
      <c r="HW561" s="24"/>
      <c r="HX561" s="24"/>
      <c r="HY561" s="24"/>
      <c r="HZ561" s="24"/>
      <c r="IA561" s="24"/>
      <c r="IB561" s="24"/>
      <c r="IC561" s="24"/>
      <c r="ID561" s="24"/>
      <c r="IE561" s="24"/>
      <c r="IF561" s="24"/>
      <c r="IG561" s="24"/>
      <c r="IH561" s="24"/>
      <c r="II561" s="24"/>
      <c r="IJ561" s="24"/>
      <c r="IK561" s="24"/>
      <c r="IL561" s="24"/>
      <c r="IM561" s="24"/>
      <c r="IN561" s="25"/>
      <c r="IO561" s="25"/>
      <c r="IP561" s="294"/>
      <c r="IQ561" s="24"/>
      <c r="IR561" s="24"/>
      <c r="IS561" s="170"/>
      <c r="IT561" s="170"/>
      <c r="IU561" s="170"/>
      <c r="IV561" s="274"/>
      <c r="IW561" s="170"/>
      <c r="IX561" s="170"/>
      <c r="IY561"/>
      <c r="IZ561"/>
      <c r="JA561" s="170"/>
      <c r="JB561" s="170"/>
      <c r="JC561" s="170"/>
      <c r="JD561"/>
      <c r="JE561" s="170"/>
      <c r="JF561" s="276"/>
      <c r="JG561"/>
      <c r="JH561" s="170"/>
      <c r="JI561" s="277"/>
      <c r="JJ561" s="170"/>
      <c r="JK561"/>
      <c r="JL561"/>
      <c r="JM561" s="278"/>
      <c r="JN561"/>
      <c r="JO561"/>
      <c r="JP561"/>
      <c r="JQ561"/>
      <c r="JR561" s="170"/>
      <c r="JS561" s="170"/>
      <c r="JT561" s="170"/>
      <c r="JU561" s="280"/>
      <c r="JV561" s="170"/>
      <c r="JW561" s="170"/>
      <c r="JX561"/>
      <c r="JY561" s="170"/>
      <c r="JZ561" s="170"/>
      <c r="KA561" s="170"/>
      <c r="KB561" s="170"/>
      <c r="KC561" s="170"/>
      <c r="KD561" s="170"/>
      <c r="KE561"/>
    </row>
    <row r="562" spans="1:291" s="4" customFormat="1" x14ac:dyDescent="0.25">
      <c r="A562" s="311"/>
      <c r="B562" s="15" t="s">
        <v>1557</v>
      </c>
      <c r="C562" s="17" t="s">
        <v>718</v>
      </c>
      <c r="D562" s="26" t="s">
        <v>719</v>
      </c>
      <c r="E562" s="88">
        <v>44937</v>
      </c>
      <c r="F562" s="23"/>
      <c r="G562" s="94"/>
      <c r="H562" s="51"/>
      <c r="I562" s="377">
        <v>0</v>
      </c>
      <c r="J562" s="20">
        <v>45330</v>
      </c>
      <c r="K562" s="100">
        <f t="shared" si="61"/>
        <v>12</v>
      </c>
      <c r="L562" s="121">
        <v>5</v>
      </c>
      <c r="M562" s="4" t="s">
        <v>725</v>
      </c>
      <c r="N562" s="19"/>
      <c r="O562" s="22">
        <v>2</v>
      </c>
      <c r="P562" s="16">
        <v>3</v>
      </c>
      <c r="Q562" s="121"/>
      <c r="R562" s="11"/>
      <c r="S562" s="11"/>
      <c r="T562" s="145">
        <v>20993</v>
      </c>
      <c r="U562" s="130"/>
      <c r="V562" s="130" t="s">
        <v>1104</v>
      </c>
      <c r="W562" s="130" t="s">
        <v>1105</v>
      </c>
      <c r="X562" s="129">
        <v>6612200254</v>
      </c>
      <c r="Y562" s="129">
        <f ca="1">ROUNDDOWN(YEARFRAC(DATE(IF(VALUE(LEFT(X562,2))&lt;VALUE(RIGHT(YEAR(TODAY()),2)),"20","19")&amp;LEFT(X562,2),IF(VALUE(MID(X562,3,1))&gt;4,MID(X562,3,2)-50,MID(X562,3,2)),MID(X562,5,2)),Z562,1),0)</f>
        <v>57</v>
      </c>
      <c r="Z562" s="132">
        <v>45330</v>
      </c>
      <c r="AA562" s="129">
        <v>3</v>
      </c>
      <c r="AB562" s="133">
        <f>DATEDIF(_xlfn.MINIFS(Z:Z,X:X,X562), Z562,  "m")</f>
        <v>9</v>
      </c>
      <c r="AC562" s="134" t="s">
        <v>53</v>
      </c>
      <c r="AD562" s="135" t="s">
        <v>1022</v>
      </c>
      <c r="AE562" s="136" t="s">
        <v>54</v>
      </c>
      <c r="AF562" s="185">
        <v>16.2</v>
      </c>
      <c r="AG562" s="185">
        <v>14.5</v>
      </c>
      <c r="AH562" s="185">
        <v>67.7</v>
      </c>
      <c r="AI562" s="185">
        <v>1.2</v>
      </c>
      <c r="AJ562" s="185">
        <v>0.4</v>
      </c>
      <c r="AK562" s="185">
        <v>5.05</v>
      </c>
      <c r="AL562" s="133">
        <v>6.5</v>
      </c>
      <c r="AM562" s="137">
        <v>68</v>
      </c>
      <c r="AN562" s="137">
        <v>20.100000000000001</v>
      </c>
      <c r="AO562" s="137">
        <v>79.900000000000006</v>
      </c>
      <c r="AP562" s="137">
        <f>AN562/AO562</f>
        <v>0.25156445556946183</v>
      </c>
      <c r="AQ562" s="137">
        <v>44.4</v>
      </c>
      <c r="AR562" s="137">
        <v>6.16</v>
      </c>
      <c r="AS562" s="137">
        <v>1.51</v>
      </c>
      <c r="AT562" s="137">
        <v>53.2</v>
      </c>
      <c r="AU562" s="137">
        <v>40.200000000000003</v>
      </c>
      <c r="AV562" s="137">
        <v>3.59</v>
      </c>
      <c r="AW562" s="137">
        <v>3.97</v>
      </c>
      <c r="AX562" s="137">
        <v>18.399999999999999</v>
      </c>
      <c r="AY562" s="137">
        <v>76.599999999999994</v>
      </c>
      <c r="AZ562" s="137">
        <v>1.04</v>
      </c>
      <c r="BA562" s="137">
        <v>20.8</v>
      </c>
      <c r="BB562" s="137">
        <v>4.74</v>
      </c>
      <c r="BC562" s="137">
        <v>65.2</v>
      </c>
      <c r="BD562" s="137">
        <v>1.46</v>
      </c>
      <c r="BE562" s="137">
        <v>11.4</v>
      </c>
      <c r="BF562" s="137">
        <f>DL562+DN562</f>
        <v>42.8</v>
      </c>
      <c r="BG562" s="137">
        <v>29.6</v>
      </c>
      <c r="BH562" s="138">
        <v>3673.8</v>
      </c>
      <c r="BI562" s="137">
        <v>13.7</v>
      </c>
      <c r="BJ562" s="137">
        <v>42.5</v>
      </c>
      <c r="BK562" s="137">
        <v>29</v>
      </c>
      <c r="BL562" s="137">
        <v>45.7</v>
      </c>
      <c r="BM562" s="139">
        <v>0.47</v>
      </c>
      <c r="BN562" s="137">
        <v>7.4</v>
      </c>
      <c r="BO562" s="137">
        <v>90.84</v>
      </c>
      <c r="BP562" s="137">
        <v>6.2</v>
      </c>
      <c r="BQ562" s="137">
        <v>3</v>
      </c>
      <c r="BR562" s="138">
        <v>5984.166666666667</v>
      </c>
      <c r="BS562" s="138">
        <f>CY562*3.14</f>
        <v>2540.2600000000002</v>
      </c>
      <c r="BT562" s="137">
        <v>42.5</v>
      </c>
      <c r="BU562" s="137">
        <v>19</v>
      </c>
      <c r="BV562" s="137">
        <f>100-AL562-BN562-CB562-CC562</f>
        <v>84.499999999999986</v>
      </c>
      <c r="BW562" s="138">
        <v>3711.5044247787614</v>
      </c>
      <c r="BX562" s="137">
        <v>29.3</v>
      </c>
      <c r="BY562" s="137">
        <v>79.900000000000006</v>
      </c>
      <c r="BZ562" s="138">
        <v>3854.375</v>
      </c>
      <c r="CA562" s="138">
        <v>8532</v>
      </c>
      <c r="CB562" s="137">
        <v>1.2</v>
      </c>
      <c r="CC562" s="137">
        <v>0.4</v>
      </c>
      <c r="CD562" s="186" t="s">
        <v>1275</v>
      </c>
      <c r="CE562" s="186">
        <f>AL562+BN562+BV562+CC562+CB562</f>
        <v>100</v>
      </c>
      <c r="CF562" s="186" t="s">
        <v>1275</v>
      </c>
      <c r="CG562" s="186">
        <f>AM562+BI562+BE562+(DC562*100/AL562)+(CC562*100/AL562)</f>
        <v>99.271538461538483</v>
      </c>
      <c r="CH562" s="137" t="s">
        <v>1023</v>
      </c>
      <c r="CI562" s="137" t="s">
        <v>1023</v>
      </c>
      <c r="CJ562" s="137">
        <v>19.100000000000001</v>
      </c>
      <c r="CK562" s="138">
        <f>CJ562*BI562*AL562*AK562/1000</f>
        <v>8.5893177499999993</v>
      </c>
      <c r="CL562" s="137">
        <v>33.799999999999997</v>
      </c>
      <c r="CM562" s="137">
        <v>49.8</v>
      </c>
      <c r="CN562" s="186" t="s">
        <v>1275</v>
      </c>
      <c r="CO562" s="137">
        <v>2.67</v>
      </c>
      <c r="CP562" s="137">
        <v>12.8</v>
      </c>
      <c r="CQ562" s="137">
        <v>27.9</v>
      </c>
      <c r="CR562" s="137">
        <v>40.1</v>
      </c>
      <c r="CS562" s="137">
        <v>17.100000000000001</v>
      </c>
      <c r="CT562" s="137">
        <v>14.9</v>
      </c>
      <c r="CU562" s="137">
        <v>49.2</v>
      </c>
      <c r="CV562" s="137">
        <v>0.64</v>
      </c>
      <c r="CW562" s="137" t="s">
        <v>1023</v>
      </c>
      <c r="CX562" s="186" t="s">
        <v>1275</v>
      </c>
      <c r="CY562" s="133">
        <v>809</v>
      </c>
      <c r="CZ562" s="137">
        <v>34.1</v>
      </c>
      <c r="DA562" s="137">
        <v>18</v>
      </c>
      <c r="DB562" s="186" t="s">
        <v>1275</v>
      </c>
      <c r="DC562" s="139">
        <v>1.15E-3</v>
      </c>
      <c r="DD562" s="138">
        <v>31464</v>
      </c>
      <c r="DE562" s="137" t="s">
        <v>1023</v>
      </c>
      <c r="DF562" s="137" t="s">
        <v>1023</v>
      </c>
      <c r="DG562" s="137">
        <v>0.75</v>
      </c>
      <c r="DH562" s="137">
        <f>DG562-CC562</f>
        <v>0.35</v>
      </c>
      <c r="DI562" s="137">
        <v>63.7</v>
      </c>
      <c r="DJ562" s="186" t="s">
        <v>1275</v>
      </c>
      <c r="DK562" s="137">
        <v>0.44</v>
      </c>
      <c r="DL562" s="137">
        <v>42.8</v>
      </c>
      <c r="DM562" s="137">
        <v>56.8</v>
      </c>
      <c r="DN562" s="137">
        <v>0</v>
      </c>
      <c r="DO562" s="137">
        <v>9.15</v>
      </c>
      <c r="DP562" s="137">
        <v>94.8</v>
      </c>
      <c r="DQ562" s="138">
        <v>843</v>
      </c>
      <c r="DR562" s="133"/>
      <c r="DS562" s="186" t="s">
        <v>1275</v>
      </c>
      <c r="DT562" s="138">
        <f>DU562/1.2</f>
        <v>13788.333333333334</v>
      </c>
      <c r="DU562" s="138">
        <v>16546</v>
      </c>
      <c r="DV562" s="138">
        <v>1234.6153846153845</v>
      </c>
      <c r="DW562" s="138">
        <v>602</v>
      </c>
      <c r="DX562" s="186" t="s">
        <v>1275</v>
      </c>
      <c r="DY562" s="138">
        <f>AK562*AN562*AM562*AL562/1000</f>
        <v>44.865210000000005</v>
      </c>
      <c r="DZ562" s="138">
        <f>AK562*AM562*AO562*AL562/1000</f>
        <v>178.34479000000002</v>
      </c>
      <c r="EA562" s="137"/>
      <c r="EB562" s="137"/>
      <c r="EC562" s="137"/>
      <c r="ED562" s="137"/>
      <c r="EE562" s="137"/>
      <c r="EF562" s="186" t="s">
        <v>1275</v>
      </c>
      <c r="EG562" s="137" t="s">
        <v>1023</v>
      </c>
      <c r="EH562" s="137" t="s">
        <v>1023</v>
      </c>
      <c r="EI562" s="137" t="s">
        <v>1023</v>
      </c>
      <c r="EJ562" s="137" t="s">
        <v>1023</v>
      </c>
      <c r="EK562" s="137" t="s">
        <v>1023</v>
      </c>
      <c r="EL562" s="137" t="s">
        <v>1023</v>
      </c>
      <c r="EM562" s="137" t="s">
        <v>1023</v>
      </c>
      <c r="EN562" s="137" t="s">
        <v>1023</v>
      </c>
      <c r="EO562" s="137" t="s">
        <v>1023</v>
      </c>
      <c r="EP562" s="137" t="s">
        <v>1023</v>
      </c>
      <c r="EQ562" s="137" t="s">
        <v>1023</v>
      </c>
      <c r="ER562" s="137" t="s">
        <v>1023</v>
      </c>
      <c r="ES562" s="137" t="s">
        <v>1023</v>
      </c>
      <c r="ET562" s="137" t="s">
        <v>1023</v>
      </c>
      <c r="EU562" s="137" t="s">
        <v>1023</v>
      </c>
      <c r="EV562" s="137" t="s">
        <v>1023</v>
      </c>
      <c r="EW562" s="137" t="s">
        <v>1023</v>
      </c>
      <c r="EX562" s="137" t="s">
        <v>1023</v>
      </c>
      <c r="EY562" s="137" t="s">
        <v>1023</v>
      </c>
      <c r="EZ562" s="137" t="s">
        <v>1023</v>
      </c>
      <c r="FA562" s="137" t="s">
        <v>1023</v>
      </c>
      <c r="FB562" s="186" t="s">
        <v>1275</v>
      </c>
      <c r="FC562" s="137">
        <v>1.35</v>
      </c>
      <c r="FD562" s="137">
        <v>4.76</v>
      </c>
      <c r="FE562" s="137">
        <v>2.41</v>
      </c>
      <c r="FF562" s="137"/>
      <c r="FG562" s="137"/>
      <c r="FH562" s="190"/>
      <c r="FI562" s="190"/>
      <c r="FJ562" s="37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  <c r="GE562"/>
      <c r="GF562"/>
      <c r="GG562"/>
      <c r="GH562"/>
      <c r="GI562"/>
      <c r="GJ562"/>
      <c r="GK562"/>
      <c r="GL562"/>
      <c r="GM562"/>
      <c r="GN562"/>
      <c r="GO562"/>
      <c r="GP562"/>
      <c r="GQ562"/>
      <c r="GR562"/>
      <c r="GS562"/>
      <c r="GT562"/>
      <c r="GU562"/>
      <c r="GV562"/>
      <c r="GW562"/>
      <c r="GX562"/>
      <c r="GY562"/>
      <c r="GZ562" s="371" t="s">
        <v>725</v>
      </c>
      <c r="HA562" s="369" t="s">
        <v>1767</v>
      </c>
      <c r="HB562" s="358">
        <v>0.17</v>
      </c>
      <c r="HC562" s="356">
        <v>1.08</v>
      </c>
      <c r="HD562" s="356">
        <v>131.42999999999998</v>
      </c>
      <c r="HE562" s="356">
        <v>15.299999999999999</v>
      </c>
      <c r="HF562" s="356">
        <v>4.3499999999999996</v>
      </c>
      <c r="HG562" s="356">
        <v>243.26</v>
      </c>
      <c r="HH562" s="356">
        <v>6.54</v>
      </c>
      <c r="HI562" s="356">
        <v>4.62</v>
      </c>
      <c r="HJ562" s="356">
        <v>6.7</v>
      </c>
      <c r="HK562" s="356">
        <v>2.61</v>
      </c>
      <c r="HL562" s="356">
        <v>2.44</v>
      </c>
      <c r="HM562" s="356">
        <v>8.42</v>
      </c>
      <c r="HN562" s="357">
        <v>19.670000000000002</v>
      </c>
      <c r="HO562" s="5"/>
      <c r="HP562" s="17"/>
      <c r="HQ562" s="23"/>
      <c r="HR562" s="23"/>
      <c r="HS562" s="23"/>
      <c r="HT562" s="17"/>
      <c r="HU562" s="17"/>
      <c r="HV562" s="24"/>
      <c r="HW562" s="24"/>
      <c r="HX562" s="24"/>
      <c r="HY562" s="24"/>
      <c r="HZ562" s="24"/>
      <c r="IA562" s="24"/>
      <c r="IB562" s="24"/>
      <c r="IC562" s="24"/>
      <c r="ID562" s="24"/>
      <c r="IE562" s="24"/>
      <c r="IF562" s="24"/>
      <c r="IG562" s="24"/>
      <c r="IH562" s="24"/>
      <c r="II562" s="24"/>
      <c r="IJ562" s="24"/>
      <c r="IK562" s="24"/>
      <c r="IL562" s="24"/>
      <c r="IM562" s="24"/>
      <c r="IN562" s="25"/>
      <c r="IO562" s="25"/>
      <c r="IP562" s="294"/>
      <c r="IQ562" s="24"/>
      <c r="IR562" s="24"/>
      <c r="IS562" s="170"/>
      <c r="IT562" s="170"/>
      <c r="IU562" s="170"/>
      <c r="IV562" s="274"/>
      <c r="IW562" s="170"/>
      <c r="IX562" s="170"/>
      <c r="IY562"/>
      <c r="IZ562"/>
      <c r="JA562" s="170"/>
      <c r="JB562" s="170"/>
      <c r="JC562" s="170"/>
      <c r="JD562"/>
      <c r="JE562" s="170"/>
      <c r="JF562" s="276"/>
      <c r="JG562"/>
      <c r="JH562" s="170"/>
      <c r="JI562" s="277"/>
      <c r="JJ562" s="170"/>
      <c r="JK562"/>
      <c r="JL562"/>
      <c r="JM562" s="278"/>
      <c r="JN562"/>
      <c r="JO562"/>
      <c r="JP562"/>
      <c r="JQ562"/>
      <c r="JR562" s="170"/>
      <c r="JS562" s="170"/>
      <c r="JT562" s="170"/>
      <c r="JU562" s="280"/>
      <c r="JV562" s="170"/>
      <c r="JW562" s="170"/>
      <c r="JX562"/>
      <c r="JY562" s="170"/>
      <c r="JZ562" s="170"/>
      <c r="KA562" s="170"/>
      <c r="KB562" s="170"/>
      <c r="KC562" s="170"/>
      <c r="KD562" s="170"/>
      <c r="KE562"/>
    </row>
    <row r="563" spans="1:291" s="4" customFormat="1" x14ac:dyDescent="0.25">
      <c r="A563" s="311"/>
      <c r="B563" s="15" t="s">
        <v>1557</v>
      </c>
      <c r="C563" s="17" t="s">
        <v>718</v>
      </c>
      <c r="D563" s="26" t="s">
        <v>719</v>
      </c>
      <c r="E563" s="88">
        <v>44937</v>
      </c>
      <c r="F563" s="274">
        <v>45330</v>
      </c>
      <c r="G563" s="94">
        <f>DATEDIF(E563, F563, "m")</f>
        <v>12</v>
      </c>
      <c r="H563" s="51"/>
      <c r="I563" s="377">
        <v>0</v>
      </c>
      <c r="J563" s="20">
        <v>45330</v>
      </c>
      <c r="K563" s="100">
        <f t="shared" si="61"/>
        <v>12</v>
      </c>
      <c r="L563" s="121">
        <v>6</v>
      </c>
      <c r="M563" s="4" t="s">
        <v>726</v>
      </c>
      <c r="N563" s="19"/>
      <c r="O563" s="22"/>
      <c r="P563" s="16"/>
      <c r="Q563" s="121"/>
      <c r="R563" s="11"/>
      <c r="S563" s="11">
        <v>10</v>
      </c>
      <c r="T563" s="145"/>
      <c r="U563" s="130"/>
      <c r="V563" s="130"/>
      <c r="W563" s="130"/>
      <c r="X563" s="129"/>
      <c r="Y563" s="129"/>
      <c r="Z563" s="132"/>
      <c r="AA563" s="129"/>
      <c r="AB563" s="133"/>
      <c r="AC563" s="134"/>
      <c r="AD563" s="135"/>
      <c r="AE563" s="136"/>
      <c r="AF563" s="220"/>
      <c r="AG563" s="220"/>
      <c r="AH563" s="220"/>
      <c r="AI563" s="220"/>
      <c r="AJ563" s="220"/>
      <c r="AK563" s="220"/>
      <c r="AL563" s="133"/>
      <c r="AM563" s="137"/>
      <c r="AN563" s="137"/>
      <c r="AO563" s="137"/>
      <c r="AP563" s="137"/>
      <c r="AQ563" s="137"/>
      <c r="AR563" s="137"/>
      <c r="AS563" s="137"/>
      <c r="AT563" s="137"/>
      <c r="AU563" s="137"/>
      <c r="AV563" s="137"/>
      <c r="AW563" s="137"/>
      <c r="AX563" s="137"/>
      <c r="AY563" s="137"/>
      <c r="AZ563" s="137"/>
      <c r="BA563" s="137"/>
      <c r="BB563" s="137"/>
      <c r="BC563" s="137"/>
      <c r="BD563" s="137"/>
      <c r="BE563" s="137"/>
      <c r="BF563" s="137"/>
      <c r="BG563" s="137"/>
      <c r="BH563" s="138"/>
      <c r="BI563" s="137"/>
      <c r="BJ563" s="137"/>
      <c r="BK563" s="137"/>
      <c r="BL563" s="137"/>
      <c r="BM563" s="139"/>
      <c r="BN563" s="137"/>
      <c r="BO563" s="137"/>
      <c r="BP563" s="137"/>
      <c r="BQ563" s="137"/>
      <c r="BR563" s="138"/>
      <c r="BS563" s="138"/>
      <c r="BT563" s="137"/>
      <c r="BU563" s="137"/>
      <c r="BV563" s="137"/>
      <c r="BW563" s="138"/>
      <c r="BX563" s="137"/>
      <c r="BY563" s="137"/>
      <c r="BZ563" s="138"/>
      <c r="CA563" s="138"/>
      <c r="CB563" s="137"/>
      <c r="CC563" s="137"/>
      <c r="CD563" s="186"/>
      <c r="CE563" s="186"/>
      <c r="CF563" s="186"/>
      <c r="CG563" s="186"/>
      <c r="CH563" s="137"/>
      <c r="CI563" s="137"/>
      <c r="CJ563" s="137"/>
      <c r="CK563" s="138"/>
      <c r="CL563" s="137"/>
      <c r="CM563" s="137"/>
      <c r="CN563" s="186"/>
      <c r="CO563" s="137"/>
      <c r="CP563" s="137"/>
      <c r="CQ563" s="137"/>
      <c r="CR563" s="137"/>
      <c r="CS563" s="137"/>
      <c r="CT563" s="137"/>
      <c r="CU563" s="137"/>
      <c r="CV563" s="137"/>
      <c r="CW563" s="137"/>
      <c r="CX563" s="186"/>
      <c r="CY563" s="133"/>
      <c r="CZ563" s="137"/>
      <c r="DA563" s="137"/>
      <c r="DB563" s="186"/>
      <c r="DC563" s="139"/>
      <c r="DD563" s="138"/>
      <c r="DE563" s="137"/>
      <c r="DF563" s="137"/>
      <c r="DG563" s="137"/>
      <c r="DH563" s="137"/>
      <c r="DI563" s="137"/>
      <c r="DJ563" s="186"/>
      <c r="DK563" s="137"/>
      <c r="DL563" s="137"/>
      <c r="DM563" s="137"/>
      <c r="DN563" s="137"/>
      <c r="DO563" s="137"/>
      <c r="DP563" s="137"/>
      <c r="DQ563" s="138"/>
      <c r="DR563" s="133"/>
      <c r="DS563" s="186"/>
      <c r="DT563" s="138"/>
      <c r="DU563" s="138"/>
      <c r="DV563" s="138"/>
      <c r="DW563" s="138"/>
      <c r="DX563" s="186"/>
      <c r="DY563" s="138"/>
      <c r="DZ563" s="138"/>
      <c r="EA563" s="137"/>
      <c r="EB563" s="137"/>
      <c r="EC563" s="137"/>
      <c r="ED563" s="137"/>
      <c r="EE563" s="137"/>
      <c r="EF563" s="186"/>
      <c r="EG563" s="137"/>
      <c r="EH563" s="137"/>
      <c r="EI563" s="137"/>
      <c r="EJ563" s="137"/>
      <c r="EK563" s="137"/>
      <c r="EL563" s="137"/>
      <c r="EM563" s="137"/>
      <c r="EN563" s="137"/>
      <c r="EO563" s="137"/>
      <c r="EP563" s="137"/>
      <c r="EQ563" s="137"/>
      <c r="ER563" s="137"/>
      <c r="ES563" s="137"/>
      <c r="ET563" s="137"/>
      <c r="EU563" s="137"/>
      <c r="EV563" s="137"/>
      <c r="EW563" s="137"/>
      <c r="EX563" s="137"/>
      <c r="EY563" s="137"/>
      <c r="EZ563" s="137"/>
      <c r="FA563" s="137"/>
      <c r="FB563" s="186"/>
      <c r="FC563" s="137"/>
      <c r="FD563" s="137"/>
      <c r="FE563" s="137"/>
      <c r="FF563" s="137"/>
      <c r="FG563" s="137"/>
      <c r="FH563" s="190"/>
      <c r="FI563" s="190"/>
      <c r="FJ563" s="5"/>
      <c r="GZ563" s="5"/>
      <c r="HO563" s="59" t="s">
        <v>721</v>
      </c>
      <c r="HP563" s="62">
        <v>57</v>
      </c>
      <c r="HQ563" s="274">
        <v>44937</v>
      </c>
      <c r="HR563" s="274"/>
      <c r="HS563" s="274">
        <v>45330</v>
      </c>
      <c r="HT563" s="170">
        <v>12</v>
      </c>
      <c r="HU563" s="170">
        <v>1</v>
      </c>
      <c r="HV563" s="170">
        <v>0</v>
      </c>
      <c r="HW563" s="170">
        <v>0</v>
      </c>
      <c r="HX563" s="170">
        <v>0</v>
      </c>
      <c r="HY563" s="170">
        <v>1</v>
      </c>
      <c r="HZ563" s="170">
        <v>0</v>
      </c>
      <c r="IA563" s="170">
        <v>0</v>
      </c>
      <c r="IB563" s="170">
        <v>0</v>
      </c>
      <c r="IC563" s="170">
        <v>1</v>
      </c>
      <c r="ID563" s="170">
        <v>1</v>
      </c>
      <c r="IE563" t="s">
        <v>62</v>
      </c>
      <c r="IF563" s="170">
        <v>0</v>
      </c>
      <c r="IG563" s="276"/>
      <c r="IH563" s="276" t="s">
        <v>1876</v>
      </c>
      <c r="II563"/>
      <c r="IJ563" s="170">
        <v>0</v>
      </c>
      <c r="IK563" t="s">
        <v>70</v>
      </c>
      <c r="IL563"/>
      <c r="IM563"/>
      <c r="IN563" s="170">
        <v>1</v>
      </c>
      <c r="IO563" s="62">
        <v>1</v>
      </c>
      <c r="IP563" s="294"/>
      <c r="IQ563" s="24"/>
      <c r="IR563" s="24"/>
      <c r="IS563" s="170"/>
      <c r="IT563" s="170"/>
      <c r="IU563" s="170"/>
      <c r="IV563" s="274"/>
      <c r="IW563" s="170"/>
      <c r="IX563" s="170"/>
      <c r="IY563"/>
      <c r="IZ563"/>
      <c r="JA563" s="170"/>
      <c r="JB563" s="170"/>
      <c r="JC563" s="170"/>
      <c r="JD563"/>
      <c r="JE563" s="170"/>
      <c r="JF563" s="276"/>
      <c r="JG563"/>
      <c r="JH563" s="170"/>
      <c r="JI563" s="277"/>
      <c r="JJ563" s="170"/>
      <c r="JK563"/>
      <c r="JL563"/>
      <c r="JM563" s="278"/>
      <c r="JN563"/>
      <c r="JO563"/>
      <c r="JP563"/>
      <c r="JQ563"/>
      <c r="JR563" s="170"/>
      <c r="JS563" s="170"/>
      <c r="JT563" s="170"/>
      <c r="JU563" s="280"/>
      <c r="JV563" s="170"/>
      <c r="JW563" s="170"/>
      <c r="JX563"/>
      <c r="JY563" s="170"/>
      <c r="JZ563" s="170"/>
      <c r="KA563" s="170"/>
      <c r="KB563" s="170"/>
      <c r="KC563" s="170"/>
      <c r="KD563" s="170"/>
      <c r="KE563"/>
    </row>
    <row r="564" spans="1:291" s="4" customFormat="1" x14ac:dyDescent="0.25">
      <c r="A564" s="311"/>
      <c r="B564" s="15" t="s">
        <v>1557</v>
      </c>
      <c r="C564" s="17" t="s">
        <v>718</v>
      </c>
      <c r="D564" s="26" t="s">
        <v>719</v>
      </c>
      <c r="E564" s="88">
        <v>44937</v>
      </c>
      <c r="F564" s="23"/>
      <c r="G564" s="94"/>
      <c r="H564" s="51"/>
      <c r="I564" s="377" t="s">
        <v>1023</v>
      </c>
      <c r="J564" s="77">
        <v>45520</v>
      </c>
      <c r="K564" s="100">
        <f t="shared" si="61"/>
        <v>19</v>
      </c>
      <c r="L564" s="121">
        <v>7</v>
      </c>
      <c r="M564" s="388" t="s">
        <v>1797</v>
      </c>
      <c r="N564" s="19"/>
      <c r="O564" s="22">
        <v>2</v>
      </c>
      <c r="P564" s="16">
        <v>3</v>
      </c>
      <c r="Q564" s="121"/>
      <c r="R564" s="121"/>
      <c r="S564" s="121"/>
      <c r="T564" s="342"/>
      <c r="U564" s="130"/>
      <c r="V564" s="130"/>
      <c r="W564" s="130"/>
      <c r="X564" s="129"/>
      <c r="Y564" s="129"/>
      <c r="Z564" s="132"/>
      <c r="AA564" s="129"/>
      <c r="AB564" s="133"/>
      <c r="AC564" s="134"/>
      <c r="AD564" s="135"/>
      <c r="AE564" s="136"/>
      <c r="AF564" s="220"/>
      <c r="AG564" s="220"/>
      <c r="AH564" s="220"/>
      <c r="AI564" s="220"/>
      <c r="AJ564" s="220"/>
      <c r="AK564" s="220"/>
      <c r="AL564" s="133"/>
      <c r="AM564" s="137"/>
      <c r="AN564" s="137"/>
      <c r="AO564" s="137"/>
      <c r="AP564" s="137"/>
      <c r="AQ564" s="137"/>
      <c r="AR564" s="137"/>
      <c r="AS564" s="137"/>
      <c r="AT564" s="137"/>
      <c r="AU564" s="137"/>
      <c r="AV564" s="137"/>
      <c r="AW564" s="137"/>
      <c r="AX564" s="137"/>
      <c r="AY564" s="137"/>
      <c r="AZ564" s="137"/>
      <c r="BA564" s="137"/>
      <c r="BB564" s="137"/>
      <c r="BC564" s="137"/>
      <c r="BD564" s="137"/>
      <c r="BE564" s="137"/>
      <c r="BF564" s="137"/>
      <c r="BG564" s="137"/>
      <c r="BH564" s="138"/>
      <c r="BI564" s="137"/>
      <c r="BJ564" s="137"/>
      <c r="BK564" s="137"/>
      <c r="BL564" s="137"/>
      <c r="BM564" s="139"/>
      <c r="BN564" s="137"/>
      <c r="BO564" s="137"/>
      <c r="BP564" s="137"/>
      <c r="BQ564" s="137"/>
      <c r="BR564" s="138"/>
      <c r="BS564" s="138"/>
      <c r="BT564" s="137"/>
      <c r="BU564" s="137"/>
      <c r="BV564" s="137"/>
      <c r="BW564" s="138"/>
      <c r="BX564" s="137"/>
      <c r="BY564" s="137"/>
      <c r="BZ564" s="138"/>
      <c r="CA564" s="138"/>
      <c r="CB564" s="137"/>
      <c r="CC564" s="137"/>
      <c r="CD564" s="186"/>
      <c r="CE564" s="186"/>
      <c r="CF564" s="186"/>
      <c r="CG564" s="186"/>
      <c r="CH564" s="137"/>
      <c r="CI564" s="137"/>
      <c r="CJ564" s="137"/>
      <c r="CK564" s="138"/>
      <c r="CL564" s="137"/>
      <c r="CM564" s="137"/>
      <c r="CN564" s="186"/>
      <c r="CO564" s="137"/>
      <c r="CP564" s="137"/>
      <c r="CQ564" s="137"/>
      <c r="CR564" s="137"/>
      <c r="CS564" s="137"/>
      <c r="CT564" s="137"/>
      <c r="CU564" s="137"/>
      <c r="CV564" s="137"/>
      <c r="CW564" s="137"/>
      <c r="CX564" s="186"/>
      <c r="CY564" s="133"/>
      <c r="CZ564" s="137"/>
      <c r="DA564" s="137"/>
      <c r="DB564" s="186"/>
      <c r="DC564" s="139"/>
      <c r="DD564" s="138"/>
      <c r="DE564" s="137"/>
      <c r="DF564" s="137"/>
      <c r="DG564" s="137"/>
      <c r="DH564" s="137"/>
      <c r="DI564" s="137"/>
      <c r="DJ564" s="186"/>
      <c r="DK564" s="137"/>
      <c r="DL564" s="137"/>
      <c r="DM564" s="137"/>
      <c r="DN564" s="137"/>
      <c r="DO564" s="137"/>
      <c r="DP564" s="137"/>
      <c r="DQ564" s="138"/>
      <c r="DR564" s="133"/>
      <c r="DS564" s="186"/>
      <c r="DT564" s="138"/>
      <c r="DU564" s="138"/>
      <c r="DV564" s="138"/>
      <c r="DW564" s="138"/>
      <c r="DX564" s="186"/>
      <c r="DY564" s="138"/>
      <c r="DZ564" s="138"/>
      <c r="EA564" s="137"/>
      <c r="EB564" s="137"/>
      <c r="EC564" s="137"/>
      <c r="ED564" s="137"/>
      <c r="EE564" s="137"/>
      <c r="EF564" s="186"/>
      <c r="EG564" s="137"/>
      <c r="EH564" s="137"/>
      <c r="EI564" s="137"/>
      <c r="EJ564" s="137"/>
      <c r="EK564" s="137"/>
      <c r="EL564" s="137"/>
      <c r="EM564" s="137"/>
      <c r="EN564" s="137"/>
      <c r="EO564" s="137"/>
      <c r="EP564" s="137"/>
      <c r="EQ564" s="137"/>
      <c r="ER564" s="137"/>
      <c r="ES564" s="137"/>
      <c r="ET564" s="137"/>
      <c r="EU564" s="137"/>
      <c r="EV564" s="137"/>
      <c r="EW564" s="137"/>
      <c r="EX564" s="137"/>
      <c r="EY564" s="137"/>
      <c r="EZ564" s="137"/>
      <c r="FA564" s="137"/>
      <c r="FB564" s="186"/>
      <c r="FC564" s="137"/>
      <c r="FD564" s="137"/>
      <c r="FE564" s="137"/>
      <c r="FF564" s="137"/>
      <c r="FG564" s="137"/>
      <c r="FH564" s="190"/>
      <c r="FI564" s="190"/>
      <c r="FJ564" s="5"/>
      <c r="GZ564" s="5"/>
      <c r="HO564" s="5"/>
      <c r="HP564" s="17"/>
      <c r="HQ564" s="23"/>
      <c r="HR564" s="23"/>
      <c r="HS564" s="23"/>
      <c r="HT564" s="17"/>
      <c r="HU564" s="17"/>
      <c r="HV564" s="24"/>
      <c r="HW564" s="24"/>
      <c r="HX564" s="24"/>
      <c r="HY564" s="24"/>
      <c r="HZ564" s="24"/>
      <c r="IA564" s="24"/>
      <c r="IB564" s="24"/>
      <c r="IC564" s="24"/>
      <c r="ID564" s="24"/>
      <c r="IE564" s="24"/>
      <c r="IF564" s="24"/>
      <c r="IG564" s="24"/>
      <c r="IH564" s="24"/>
      <c r="II564" s="24"/>
      <c r="IJ564" s="24"/>
      <c r="IK564" s="24"/>
      <c r="IL564" s="24"/>
      <c r="IM564" s="24"/>
      <c r="IN564" s="25"/>
      <c r="IO564" s="25"/>
      <c r="IP564" s="294"/>
      <c r="IQ564" s="24"/>
      <c r="IR564" s="24"/>
      <c r="IS564" s="170"/>
      <c r="IT564" s="170"/>
      <c r="IU564" s="170"/>
      <c r="IV564" s="274"/>
      <c r="IW564" s="170"/>
      <c r="IX564" s="170"/>
      <c r="IY564"/>
      <c r="IZ564"/>
      <c r="JA564" s="170"/>
      <c r="JB564" s="170"/>
      <c r="JC564" s="170"/>
      <c r="JD564"/>
      <c r="JE564" s="170"/>
      <c r="JF564" s="276"/>
      <c r="JG564"/>
      <c r="JH564" s="170"/>
      <c r="JI564" s="277"/>
      <c r="JJ564" s="170"/>
      <c r="JK564"/>
      <c r="JL564"/>
      <c r="JM564" s="278"/>
      <c r="JN564"/>
      <c r="JO564"/>
      <c r="JP564"/>
      <c r="JQ564"/>
      <c r="JR564" s="170"/>
      <c r="JS564" s="170"/>
      <c r="JT564" s="170"/>
      <c r="JU564" s="280"/>
      <c r="JV564" s="170"/>
      <c r="JW564" s="170"/>
      <c r="JX564"/>
      <c r="JY564" s="170"/>
      <c r="JZ564" s="170"/>
      <c r="KA564" s="170"/>
      <c r="KB564" s="170"/>
      <c r="KC564" s="170"/>
      <c r="KD564" s="170"/>
      <c r="KE564"/>
    </row>
    <row r="565" spans="1:291" s="4" customFormat="1" x14ac:dyDescent="0.25">
      <c r="A565" s="311"/>
      <c r="B565" s="15" t="s">
        <v>1557</v>
      </c>
      <c r="C565" s="17" t="s">
        <v>718</v>
      </c>
      <c r="D565" s="26" t="s">
        <v>719</v>
      </c>
      <c r="E565" s="88">
        <v>44937</v>
      </c>
      <c r="F565" s="274">
        <v>45520</v>
      </c>
      <c r="G565" s="94">
        <f>DATEDIF(E565, F565, "m")</f>
        <v>19</v>
      </c>
      <c r="H565" s="51"/>
      <c r="I565" s="377" t="s">
        <v>1023</v>
      </c>
      <c r="J565" s="77">
        <v>45520</v>
      </c>
      <c r="K565" s="100">
        <f t="shared" si="61"/>
        <v>19</v>
      </c>
      <c r="L565" s="121">
        <v>8</v>
      </c>
      <c r="M565" s="388" t="s">
        <v>1798</v>
      </c>
      <c r="N565" s="19"/>
      <c r="O565" s="22"/>
      <c r="P565" s="16"/>
      <c r="Q565" s="121"/>
      <c r="R565" s="121"/>
      <c r="S565" s="121">
        <v>10</v>
      </c>
      <c r="T565" s="145"/>
      <c r="U565" s="130"/>
      <c r="V565" s="130"/>
      <c r="W565" s="130"/>
      <c r="X565" s="129"/>
      <c r="Y565" s="129"/>
      <c r="Z565" s="132"/>
      <c r="AA565" s="129"/>
      <c r="AB565" s="133"/>
      <c r="AC565" s="134"/>
      <c r="AD565" s="135"/>
      <c r="AE565" s="136"/>
      <c r="AF565" s="220"/>
      <c r="AG565" s="220"/>
      <c r="AH565" s="220"/>
      <c r="AI565" s="220"/>
      <c r="AJ565" s="220"/>
      <c r="AK565" s="220"/>
      <c r="AL565" s="133"/>
      <c r="AM565" s="137"/>
      <c r="AN565" s="137"/>
      <c r="AO565" s="137"/>
      <c r="AP565" s="137"/>
      <c r="AQ565" s="137"/>
      <c r="AR565" s="137"/>
      <c r="AS565" s="137"/>
      <c r="AT565" s="137"/>
      <c r="AU565" s="137"/>
      <c r="AV565" s="137"/>
      <c r="AW565" s="137"/>
      <c r="AX565" s="137"/>
      <c r="AY565" s="137"/>
      <c r="AZ565" s="137"/>
      <c r="BA565" s="137"/>
      <c r="BB565" s="137"/>
      <c r="BC565" s="137"/>
      <c r="BD565" s="137"/>
      <c r="BE565" s="137"/>
      <c r="BF565" s="137"/>
      <c r="BG565" s="137"/>
      <c r="BH565" s="138"/>
      <c r="BI565" s="137"/>
      <c r="BJ565" s="137"/>
      <c r="BK565" s="137"/>
      <c r="BL565" s="137"/>
      <c r="BM565" s="139"/>
      <c r="BN565" s="137"/>
      <c r="BO565" s="137"/>
      <c r="BP565" s="137"/>
      <c r="BQ565" s="137"/>
      <c r="BR565" s="138"/>
      <c r="BS565" s="138"/>
      <c r="BT565" s="137"/>
      <c r="BU565" s="137"/>
      <c r="BV565" s="137"/>
      <c r="BW565" s="138"/>
      <c r="BX565" s="137"/>
      <c r="BY565" s="137"/>
      <c r="BZ565" s="138"/>
      <c r="CA565" s="138"/>
      <c r="CB565" s="137"/>
      <c r="CC565" s="137"/>
      <c r="CD565" s="186"/>
      <c r="CE565" s="186"/>
      <c r="CF565" s="186"/>
      <c r="CG565" s="186"/>
      <c r="CH565" s="137"/>
      <c r="CI565" s="137"/>
      <c r="CJ565" s="137"/>
      <c r="CK565" s="138"/>
      <c r="CL565" s="137"/>
      <c r="CM565" s="137"/>
      <c r="CN565" s="186"/>
      <c r="CO565" s="137"/>
      <c r="CP565" s="137"/>
      <c r="CQ565" s="137"/>
      <c r="CR565" s="137"/>
      <c r="CS565" s="137"/>
      <c r="CT565" s="137"/>
      <c r="CU565" s="137"/>
      <c r="CV565" s="137"/>
      <c r="CW565" s="137"/>
      <c r="CX565" s="186"/>
      <c r="CY565" s="133"/>
      <c r="CZ565" s="137"/>
      <c r="DA565" s="137"/>
      <c r="DB565" s="186"/>
      <c r="DC565" s="139"/>
      <c r="DD565" s="138"/>
      <c r="DE565" s="137"/>
      <c r="DF565" s="137"/>
      <c r="DG565" s="137"/>
      <c r="DH565" s="137"/>
      <c r="DI565" s="137"/>
      <c r="DJ565" s="186"/>
      <c r="DK565" s="137"/>
      <c r="DL565" s="137"/>
      <c r="DM565" s="137"/>
      <c r="DN565" s="137"/>
      <c r="DO565" s="137"/>
      <c r="DP565" s="137"/>
      <c r="DQ565" s="138"/>
      <c r="DR565" s="133"/>
      <c r="DS565" s="186"/>
      <c r="DT565" s="138"/>
      <c r="DU565" s="138"/>
      <c r="DV565" s="138"/>
      <c r="DW565" s="138"/>
      <c r="DX565" s="186"/>
      <c r="DY565" s="138"/>
      <c r="DZ565" s="138"/>
      <c r="EA565" s="137"/>
      <c r="EB565" s="137"/>
      <c r="EC565" s="137"/>
      <c r="ED565" s="137"/>
      <c r="EE565" s="137"/>
      <c r="EF565" s="186"/>
      <c r="EG565" s="137"/>
      <c r="EH565" s="137"/>
      <c r="EI565" s="137"/>
      <c r="EJ565" s="137"/>
      <c r="EK565" s="137"/>
      <c r="EL565" s="137"/>
      <c r="EM565" s="137"/>
      <c r="EN565" s="137"/>
      <c r="EO565" s="137"/>
      <c r="EP565" s="137"/>
      <c r="EQ565" s="137"/>
      <c r="ER565" s="137"/>
      <c r="ES565" s="137"/>
      <c r="ET565" s="137"/>
      <c r="EU565" s="137"/>
      <c r="EV565" s="137"/>
      <c r="EW565" s="137"/>
      <c r="EX565" s="137"/>
      <c r="EY565" s="137"/>
      <c r="EZ565" s="137"/>
      <c r="FA565" s="137"/>
      <c r="FB565" s="186"/>
      <c r="FC565" s="137"/>
      <c r="FD565" s="137"/>
      <c r="FE565" s="137"/>
      <c r="FF565" s="137"/>
      <c r="FG565" s="137"/>
      <c r="FH565" s="190"/>
      <c r="FI565" s="190"/>
      <c r="FJ565" s="5"/>
      <c r="GZ565" s="5"/>
      <c r="HO565" s="59" t="s">
        <v>721</v>
      </c>
      <c r="HP565" s="62">
        <v>57</v>
      </c>
      <c r="HQ565" s="274">
        <v>44937</v>
      </c>
      <c r="HR565" s="274"/>
      <c r="HS565" s="274">
        <v>45520</v>
      </c>
      <c r="HT565" s="170">
        <v>18</v>
      </c>
      <c r="HU565" s="170">
        <v>0</v>
      </c>
      <c r="HV565" s="170">
        <v>1</v>
      </c>
      <c r="HW565" s="170">
        <v>0</v>
      </c>
      <c r="HX565" s="170">
        <v>0</v>
      </c>
      <c r="HY565" s="170">
        <v>1</v>
      </c>
      <c r="HZ565" s="170">
        <v>0</v>
      </c>
      <c r="IA565" s="170">
        <v>0</v>
      </c>
      <c r="IB565" s="170">
        <v>0</v>
      </c>
      <c r="IC565" s="170">
        <v>1</v>
      </c>
      <c r="ID565" s="170">
        <v>1</v>
      </c>
      <c r="IE565" t="s">
        <v>62</v>
      </c>
      <c r="IF565" s="170">
        <v>0</v>
      </c>
      <c r="IG565" s="276"/>
      <c r="IH565" s="276" t="s">
        <v>1876</v>
      </c>
      <c r="II565"/>
      <c r="IJ565" s="170">
        <v>0</v>
      </c>
      <c r="IK565" t="s">
        <v>63</v>
      </c>
      <c r="IL565"/>
      <c r="IM565"/>
      <c r="IN565" s="170">
        <v>1</v>
      </c>
      <c r="IO565" s="62">
        <v>1</v>
      </c>
      <c r="IP565" s="294"/>
      <c r="IQ565" s="24"/>
      <c r="IR565" s="24"/>
      <c r="IS565" s="170"/>
      <c r="IT565" s="170"/>
      <c r="IU565" s="170"/>
      <c r="IV565" s="274"/>
      <c r="IW565" s="170"/>
      <c r="IX565" s="170"/>
      <c r="IY565"/>
      <c r="IZ565"/>
      <c r="JA565" s="170"/>
      <c r="JB565" s="170"/>
      <c r="JC565" s="170"/>
      <c r="JD565"/>
      <c r="JE565" s="170"/>
      <c r="JF565" s="276"/>
      <c r="JG565"/>
      <c r="JH565" s="170"/>
      <c r="JI565" s="277"/>
      <c r="JJ565" s="170"/>
      <c r="JK565"/>
      <c r="JL565"/>
      <c r="JM565" s="278"/>
      <c r="JN565"/>
      <c r="JO565"/>
      <c r="JP565"/>
      <c r="JQ565"/>
      <c r="JR565" s="170"/>
      <c r="JS565" s="170"/>
      <c r="JT565" s="170"/>
      <c r="JU565" s="280"/>
      <c r="JV565" s="170"/>
      <c r="JW565" s="170"/>
      <c r="JX565"/>
      <c r="JY565" s="170"/>
      <c r="JZ565" s="170"/>
      <c r="KA565" s="170"/>
      <c r="KB565" s="170"/>
      <c r="KC565" s="170"/>
      <c r="KD565" s="170"/>
      <c r="KE565"/>
    </row>
    <row r="566" spans="1:291" s="4" customFormat="1" x14ac:dyDescent="0.25">
      <c r="A566" s="311"/>
      <c r="B566" s="15"/>
      <c r="C566" s="17"/>
      <c r="D566" s="26"/>
      <c r="E566" s="90"/>
      <c r="F566" s="23"/>
      <c r="G566" s="94"/>
      <c r="H566" s="51"/>
      <c r="I566" s="377"/>
      <c r="J566" s="20"/>
      <c r="K566" s="100"/>
      <c r="L566" s="85"/>
      <c r="N566" s="19"/>
      <c r="O566" s="22"/>
      <c r="P566" s="16"/>
      <c r="Q566" s="121"/>
      <c r="R566" s="121"/>
      <c r="S566" s="121"/>
      <c r="T566" s="145"/>
      <c r="U566" s="130"/>
      <c r="V566" s="130"/>
      <c r="W566" s="130"/>
      <c r="X566" s="129"/>
      <c r="Y566" s="129"/>
      <c r="Z566" s="132"/>
      <c r="AA566" s="129"/>
      <c r="AB566" s="133"/>
      <c r="AC566" s="134"/>
      <c r="AD566" s="135"/>
      <c r="AE566" s="136"/>
      <c r="AF566" s="220"/>
      <c r="AG566" s="220"/>
      <c r="AH566" s="220"/>
      <c r="AI566" s="220"/>
      <c r="AJ566" s="220"/>
      <c r="AK566" s="220"/>
      <c r="AL566" s="133"/>
      <c r="AM566" s="137"/>
      <c r="AN566" s="137"/>
      <c r="AO566" s="137"/>
      <c r="AP566" s="137"/>
      <c r="AQ566" s="137"/>
      <c r="AR566" s="137"/>
      <c r="AS566" s="137"/>
      <c r="AT566" s="137"/>
      <c r="AU566" s="137"/>
      <c r="AV566" s="137"/>
      <c r="AW566" s="137"/>
      <c r="AX566" s="137"/>
      <c r="AY566" s="137"/>
      <c r="AZ566" s="137"/>
      <c r="BA566" s="137"/>
      <c r="BB566" s="137"/>
      <c r="BC566" s="137"/>
      <c r="BD566" s="137"/>
      <c r="BE566" s="137"/>
      <c r="BF566" s="137"/>
      <c r="BG566" s="137"/>
      <c r="BH566" s="138"/>
      <c r="BI566" s="137"/>
      <c r="BJ566" s="137"/>
      <c r="BK566" s="137"/>
      <c r="BL566" s="137"/>
      <c r="BM566" s="139"/>
      <c r="BN566" s="137"/>
      <c r="BO566" s="137"/>
      <c r="BP566" s="137"/>
      <c r="BQ566" s="137"/>
      <c r="BR566" s="138"/>
      <c r="BS566" s="138"/>
      <c r="BT566" s="137"/>
      <c r="BU566" s="137"/>
      <c r="BV566" s="137"/>
      <c r="BW566" s="138"/>
      <c r="BX566" s="137"/>
      <c r="BY566" s="137"/>
      <c r="BZ566" s="138"/>
      <c r="CA566" s="138"/>
      <c r="CB566" s="137"/>
      <c r="CC566" s="137"/>
      <c r="CD566" s="186"/>
      <c r="CE566" s="186"/>
      <c r="CF566" s="186"/>
      <c r="CG566" s="186"/>
      <c r="CH566" s="137"/>
      <c r="CI566" s="137"/>
      <c r="CJ566" s="137"/>
      <c r="CK566" s="138"/>
      <c r="CL566" s="137"/>
      <c r="CM566" s="137"/>
      <c r="CN566" s="186"/>
      <c r="CO566" s="137"/>
      <c r="CP566" s="137"/>
      <c r="CQ566" s="137"/>
      <c r="CR566" s="137"/>
      <c r="CS566" s="137"/>
      <c r="CT566" s="137"/>
      <c r="CU566" s="137"/>
      <c r="CV566" s="137"/>
      <c r="CW566" s="137"/>
      <c r="CX566" s="186"/>
      <c r="CY566" s="133"/>
      <c r="CZ566" s="137"/>
      <c r="DA566" s="137"/>
      <c r="DB566" s="186"/>
      <c r="DC566" s="139"/>
      <c r="DD566" s="138"/>
      <c r="DE566" s="137"/>
      <c r="DF566" s="137"/>
      <c r="DG566" s="137"/>
      <c r="DH566" s="137"/>
      <c r="DI566" s="137"/>
      <c r="DJ566" s="186"/>
      <c r="DK566" s="137"/>
      <c r="DL566" s="137"/>
      <c r="DM566" s="137"/>
      <c r="DN566" s="137"/>
      <c r="DO566" s="137"/>
      <c r="DP566" s="137"/>
      <c r="DQ566" s="138"/>
      <c r="DR566" s="133"/>
      <c r="DS566" s="186"/>
      <c r="DT566" s="138"/>
      <c r="DU566" s="138"/>
      <c r="DV566" s="138"/>
      <c r="DW566" s="138"/>
      <c r="DX566" s="186"/>
      <c r="DY566" s="138"/>
      <c r="DZ566" s="138"/>
      <c r="EA566" s="137"/>
      <c r="EB566" s="137"/>
      <c r="EC566" s="137"/>
      <c r="ED566" s="137"/>
      <c r="EE566" s="137"/>
      <c r="EF566" s="186"/>
      <c r="EG566" s="137"/>
      <c r="EH566" s="137"/>
      <c r="EI566" s="137"/>
      <c r="EJ566" s="137"/>
      <c r="EK566" s="137"/>
      <c r="EL566" s="137"/>
      <c r="EM566" s="137"/>
      <c r="EN566" s="137"/>
      <c r="EO566" s="137"/>
      <c r="EP566" s="137"/>
      <c r="EQ566" s="137"/>
      <c r="ER566" s="137"/>
      <c r="ES566" s="137"/>
      <c r="ET566" s="137"/>
      <c r="EU566" s="137"/>
      <c r="EV566" s="137"/>
      <c r="EW566" s="137"/>
      <c r="EX566" s="137"/>
      <c r="EY566" s="137"/>
      <c r="EZ566" s="137"/>
      <c r="FA566" s="137"/>
      <c r="FB566" s="186"/>
      <c r="FC566" s="137"/>
      <c r="FD566" s="137"/>
      <c r="FE566" s="137"/>
      <c r="FF566" s="137"/>
      <c r="FG566" s="137"/>
      <c r="FH566" s="190"/>
      <c r="FI566" s="190"/>
      <c r="FJ566" s="5"/>
      <c r="GZ566" s="5"/>
      <c r="HO566" s="5"/>
      <c r="HP566" s="17"/>
      <c r="HQ566" s="23"/>
      <c r="HR566" s="23"/>
      <c r="HS566" s="23"/>
      <c r="HT566" s="17"/>
      <c r="HU566" s="17"/>
      <c r="HV566" s="24"/>
      <c r="HW566" s="24"/>
      <c r="HX566" s="24"/>
      <c r="HY566" s="24"/>
      <c r="HZ566" s="24"/>
      <c r="IA566" s="24"/>
      <c r="IB566" s="24"/>
      <c r="IC566" s="24"/>
      <c r="ID566" s="24"/>
      <c r="IE566" s="24"/>
      <c r="IF566" s="24"/>
      <c r="IG566" s="24"/>
      <c r="IH566" s="24"/>
      <c r="II566" s="24"/>
      <c r="IJ566" s="24"/>
      <c r="IK566" s="24"/>
      <c r="IL566" s="24"/>
      <c r="IM566" s="24"/>
      <c r="IN566" s="25"/>
      <c r="IO566" s="25"/>
      <c r="IP566" s="294"/>
      <c r="IQ566" s="24"/>
      <c r="IR566" s="24"/>
      <c r="IS566" s="170"/>
      <c r="IT566" s="170"/>
      <c r="IU566" s="170"/>
      <c r="IV566" s="274"/>
      <c r="IW566" s="170"/>
      <c r="IX566" s="170"/>
      <c r="IY566"/>
      <c r="IZ566"/>
      <c r="JA566" s="170"/>
      <c r="JB566" s="170"/>
      <c r="JC566" s="170"/>
      <c r="JD566"/>
      <c r="JE566" s="170"/>
      <c r="JF566" s="276"/>
      <c r="JG566"/>
      <c r="JH566" s="170"/>
      <c r="JI566" s="277"/>
      <c r="JJ566" s="170"/>
      <c r="JK566"/>
      <c r="JL566"/>
      <c r="JM566" s="278"/>
      <c r="JN566"/>
      <c r="JO566"/>
      <c r="JP566"/>
      <c r="JQ566"/>
      <c r="JR566" s="170"/>
      <c r="JS566" s="170"/>
      <c r="JT566" s="170"/>
      <c r="JU566" s="280"/>
      <c r="JV566" s="170"/>
      <c r="JW566" s="170"/>
      <c r="JX566"/>
      <c r="JY566" s="170"/>
      <c r="JZ566" s="170"/>
      <c r="KA566" s="170"/>
      <c r="KB566" s="170"/>
      <c r="KC566" s="170"/>
      <c r="KD566" s="170"/>
      <c r="KE566"/>
    </row>
    <row r="567" spans="1:291" s="4" customFormat="1" ht="15.75" customHeight="1" x14ac:dyDescent="0.25">
      <c r="A567" s="311"/>
      <c r="B567" s="15" t="s">
        <v>1558</v>
      </c>
      <c r="C567" s="17" t="s">
        <v>727</v>
      </c>
      <c r="D567" s="26">
        <v>6862110706</v>
      </c>
      <c r="E567" s="89" t="s">
        <v>316</v>
      </c>
      <c r="F567" s="23"/>
      <c r="G567" s="94"/>
      <c r="H567" s="51"/>
      <c r="I567" s="377">
        <v>1</v>
      </c>
      <c r="J567" s="20">
        <v>42060</v>
      </c>
      <c r="K567" s="100"/>
      <c r="L567" s="121">
        <v>1</v>
      </c>
      <c r="M567" s="4" t="s">
        <v>728</v>
      </c>
      <c r="N567" s="34">
        <v>282.2</v>
      </c>
      <c r="O567" s="41"/>
      <c r="P567" s="16">
        <v>3</v>
      </c>
      <c r="Q567" s="16"/>
      <c r="R567" s="11"/>
      <c r="S567" s="16"/>
      <c r="T567" s="145"/>
      <c r="U567" s="130"/>
      <c r="V567" s="130"/>
      <c r="W567" s="130"/>
      <c r="X567" s="129"/>
      <c r="Y567" s="129"/>
      <c r="Z567" s="132"/>
      <c r="AA567" s="129"/>
      <c r="AB567" s="133"/>
      <c r="AC567" s="134"/>
      <c r="AD567" s="135"/>
      <c r="AE567" s="136"/>
      <c r="AF567" s="220"/>
      <c r="AG567" s="220"/>
      <c r="AH567" s="220"/>
      <c r="AI567" s="220"/>
      <c r="AJ567" s="220"/>
      <c r="AK567" s="220"/>
      <c r="AL567" s="133"/>
      <c r="AM567" s="137"/>
      <c r="AN567" s="137"/>
      <c r="AO567" s="137"/>
      <c r="AP567" s="137"/>
      <c r="AQ567" s="137"/>
      <c r="AR567" s="137"/>
      <c r="AS567" s="137"/>
      <c r="AT567" s="137"/>
      <c r="AU567" s="137"/>
      <c r="AV567" s="137"/>
      <c r="AW567" s="137"/>
      <c r="AX567" s="137"/>
      <c r="AY567" s="137"/>
      <c r="AZ567" s="137"/>
      <c r="BA567" s="137"/>
      <c r="BB567" s="137"/>
      <c r="BC567" s="137"/>
      <c r="BD567" s="137"/>
      <c r="BE567" s="137"/>
      <c r="BF567" s="137"/>
      <c r="BG567" s="137"/>
      <c r="BH567" s="138"/>
      <c r="BI567" s="137"/>
      <c r="BJ567" s="137"/>
      <c r="BK567" s="137"/>
      <c r="BL567" s="137"/>
      <c r="BM567" s="139"/>
      <c r="BN567" s="137"/>
      <c r="BO567" s="137"/>
      <c r="BP567" s="137"/>
      <c r="BQ567" s="137"/>
      <c r="BR567" s="138"/>
      <c r="BS567" s="138"/>
      <c r="BT567" s="137"/>
      <c r="BU567" s="137"/>
      <c r="BV567" s="137"/>
      <c r="BW567" s="138"/>
      <c r="BX567" s="137"/>
      <c r="BY567" s="137"/>
      <c r="BZ567" s="138"/>
      <c r="CA567" s="138"/>
      <c r="CB567" s="137"/>
      <c r="CC567" s="137"/>
      <c r="CD567" s="186"/>
      <c r="CE567" s="186"/>
      <c r="CF567" s="186"/>
      <c r="CG567" s="186"/>
      <c r="CH567" s="137"/>
      <c r="CI567" s="137"/>
      <c r="CJ567" s="137"/>
      <c r="CK567" s="138"/>
      <c r="CL567" s="137"/>
      <c r="CM567" s="137"/>
      <c r="CN567" s="186"/>
      <c r="CO567" s="137"/>
      <c r="CP567" s="137"/>
      <c r="CQ567" s="137"/>
      <c r="CR567" s="137"/>
      <c r="CS567" s="137"/>
      <c r="CT567" s="137"/>
      <c r="CU567" s="137"/>
      <c r="CV567" s="137"/>
      <c r="CW567" s="137"/>
      <c r="CX567" s="186"/>
      <c r="CY567" s="133"/>
      <c r="CZ567" s="137"/>
      <c r="DA567" s="137"/>
      <c r="DB567" s="186"/>
      <c r="DC567" s="139"/>
      <c r="DD567" s="138"/>
      <c r="DE567" s="137"/>
      <c r="DF567" s="137"/>
      <c r="DG567" s="137"/>
      <c r="DH567" s="137"/>
      <c r="DI567" s="137"/>
      <c r="DJ567" s="186"/>
      <c r="DK567" s="137"/>
      <c r="DL567" s="137"/>
      <c r="DM567" s="137"/>
      <c r="DN567" s="137"/>
      <c r="DO567" s="137"/>
      <c r="DP567" s="137"/>
      <c r="DQ567" s="138"/>
      <c r="DR567" s="133"/>
      <c r="DS567" s="186"/>
      <c r="DT567" s="138"/>
      <c r="DU567" s="138"/>
      <c r="DV567" s="138"/>
      <c r="DW567" s="138"/>
      <c r="DX567" s="186"/>
      <c r="DY567" s="138"/>
      <c r="DZ567" s="138"/>
      <c r="EA567" s="137"/>
      <c r="EB567" s="137"/>
      <c r="EC567" s="137"/>
      <c r="ED567" s="137"/>
      <c r="EE567" s="137"/>
      <c r="EF567" s="186"/>
      <c r="EG567" s="137"/>
      <c r="EH567" s="137"/>
      <c r="EI567" s="137"/>
      <c r="EJ567" s="137"/>
      <c r="EK567" s="137"/>
      <c r="EL567" s="137"/>
      <c r="EM567" s="137"/>
      <c r="EN567" s="137"/>
      <c r="EO567" s="137"/>
      <c r="EP567" s="137"/>
      <c r="EQ567" s="137"/>
      <c r="ER567" s="137"/>
      <c r="ES567" s="137"/>
      <c r="ET567" s="137"/>
      <c r="EU567" s="137"/>
      <c r="EV567" s="137"/>
      <c r="EW567" s="137"/>
      <c r="EX567" s="137"/>
      <c r="EY567" s="137"/>
      <c r="EZ567" s="137"/>
      <c r="FA567" s="137"/>
      <c r="FB567" s="186"/>
      <c r="FC567" s="137"/>
      <c r="FD567" s="137"/>
      <c r="FE567" s="137"/>
      <c r="FF567" s="137"/>
      <c r="FG567" s="137"/>
      <c r="FH567" s="190"/>
      <c r="FI567" s="190"/>
      <c r="FJ567" s="5"/>
      <c r="GZ567" s="5"/>
      <c r="HO567" s="5"/>
      <c r="HP567" s="17"/>
      <c r="HQ567" s="23"/>
      <c r="HR567" s="23"/>
      <c r="HS567" s="23"/>
      <c r="HT567" s="17"/>
      <c r="HU567" s="17"/>
      <c r="HV567" s="24"/>
      <c r="HW567" s="24"/>
      <c r="HX567" s="24"/>
      <c r="HY567" s="24"/>
      <c r="HZ567" s="24"/>
      <c r="IA567" s="24"/>
      <c r="IB567" s="24"/>
      <c r="IC567" s="24"/>
      <c r="ID567" s="24"/>
      <c r="IE567" s="24"/>
      <c r="IF567" s="24"/>
      <c r="IG567" s="24"/>
      <c r="IH567" s="24"/>
      <c r="II567" s="24"/>
      <c r="IJ567" s="24"/>
      <c r="IK567" s="24"/>
      <c r="IL567" s="24"/>
      <c r="IM567" s="24"/>
      <c r="IN567" s="25"/>
      <c r="IO567" s="25"/>
      <c r="IP567" s="294" t="s">
        <v>1558</v>
      </c>
      <c r="IQ567" s="24" t="s">
        <v>1106</v>
      </c>
      <c r="IR567" s="24" t="s">
        <v>1107</v>
      </c>
      <c r="IS567" s="170" t="s">
        <v>1433</v>
      </c>
      <c r="IT567" s="170"/>
      <c r="IU567" s="170">
        <v>1</v>
      </c>
      <c r="IV567" s="274">
        <v>44378</v>
      </c>
      <c r="IW567" s="170">
        <v>1968</v>
      </c>
      <c r="IX567" s="170">
        <v>2021</v>
      </c>
      <c r="IY567"/>
      <c r="IZ567"/>
      <c r="JA567" s="170">
        <v>53</v>
      </c>
      <c r="JB567" s="170"/>
      <c r="JC567" s="170" t="s">
        <v>1407</v>
      </c>
      <c r="JD567"/>
      <c r="JE567" s="170">
        <v>1</v>
      </c>
      <c r="JF567" s="276" t="s">
        <v>1485</v>
      </c>
      <c r="JG567"/>
      <c r="JH567"/>
      <c r="JI567" s="170">
        <v>1</v>
      </c>
      <c r="JJ567"/>
      <c r="JK567"/>
      <c r="JL567"/>
      <c r="JM567" s="279"/>
      <c r="JN567" t="s">
        <v>1409</v>
      </c>
      <c r="JO567" t="s">
        <v>1411</v>
      </c>
      <c r="JP567" t="s">
        <v>1419</v>
      </c>
      <c r="JQ567" t="s">
        <v>1415</v>
      </c>
      <c r="JR567" s="170">
        <v>0</v>
      </c>
      <c r="JS567" s="170">
        <v>3</v>
      </c>
      <c r="JT567" s="170">
        <v>0</v>
      </c>
      <c r="JU567" s="280">
        <v>3</v>
      </c>
      <c r="JV567" s="170">
        <v>0</v>
      </c>
      <c r="JW567" s="170">
        <v>0</v>
      </c>
      <c r="JX567"/>
      <c r="JY567" s="170">
        <v>1</v>
      </c>
      <c r="JZ567" s="170">
        <v>0</v>
      </c>
      <c r="KA567" s="170">
        <v>2</v>
      </c>
      <c r="KB567" s="170">
        <v>0</v>
      </c>
      <c r="KC567" s="170">
        <v>0</v>
      </c>
      <c r="KD567" s="170"/>
      <c r="KE567"/>
    </row>
    <row r="568" spans="1:291" s="4" customFormat="1" x14ac:dyDescent="0.25">
      <c r="A568" s="311"/>
      <c r="B568" s="15" t="s">
        <v>1558</v>
      </c>
      <c r="C568" s="17" t="s">
        <v>727</v>
      </c>
      <c r="D568" s="26" t="s">
        <v>729</v>
      </c>
      <c r="E568" s="88">
        <v>44378</v>
      </c>
      <c r="F568" s="23"/>
      <c r="G568" s="94"/>
      <c r="H568" s="51"/>
      <c r="I568" s="377">
        <v>0</v>
      </c>
      <c r="J568" s="20">
        <v>44706</v>
      </c>
      <c r="K568" s="100">
        <f>DATEDIF(E568, J568, "m")</f>
        <v>10</v>
      </c>
      <c r="L568" s="121">
        <v>2</v>
      </c>
      <c r="M568" s="4" t="s">
        <v>730</v>
      </c>
      <c r="N568" s="19">
        <v>209</v>
      </c>
      <c r="O568" s="22">
        <v>4</v>
      </c>
      <c r="P568" s="16">
        <v>3</v>
      </c>
      <c r="Q568" s="121"/>
      <c r="R568" s="121"/>
      <c r="S568" s="121"/>
      <c r="T568" s="145">
        <v>17440</v>
      </c>
      <c r="U568" s="130">
        <v>10088</v>
      </c>
      <c r="V568" s="130" t="s">
        <v>1106</v>
      </c>
      <c r="W568" s="130" t="s">
        <v>1107</v>
      </c>
      <c r="X568" s="129">
        <v>6862110706</v>
      </c>
      <c r="Y568" s="129">
        <f ca="1">ROUNDDOWN(YEARFRAC(DATE(IF(VALUE(LEFT(X568,2))&lt;VALUE(RIGHT(YEAR(TODAY()),2)),"20","19")&amp;LEFT(X568,2),IF(VALUE(MID(X568,3,1))&gt;4,MID(X568,3,2)-50,MID(X568,3,2)),MID(X568,5,2)),Z568,1),0)</f>
        <v>53</v>
      </c>
      <c r="Z568" s="132">
        <v>44706</v>
      </c>
      <c r="AA568" s="129" t="e">
        <f>COUNTIFS(#REF!,X568)</f>
        <v>#REF!</v>
      </c>
      <c r="AB568" s="133">
        <f>DATEDIF(_xlfn.MINIFS(Z:Z,X:X,X568), Z568,  "m")</f>
        <v>0</v>
      </c>
      <c r="AC568" s="134" t="s">
        <v>383</v>
      </c>
      <c r="AD568" s="135" t="s">
        <v>1025</v>
      </c>
      <c r="AE568" s="136" t="s">
        <v>65</v>
      </c>
      <c r="AF568" s="185">
        <v>23.3</v>
      </c>
      <c r="AG568" s="185">
        <v>14.6</v>
      </c>
      <c r="AH568" s="185">
        <v>60.1</v>
      </c>
      <c r="AI568" s="185">
        <v>1.6</v>
      </c>
      <c r="AJ568" s="185">
        <v>0.4</v>
      </c>
      <c r="AK568" s="185">
        <v>5.14</v>
      </c>
      <c r="AL568" s="133">
        <v>23.9</v>
      </c>
      <c r="AM568" s="137">
        <v>86.7</v>
      </c>
      <c r="AN568" s="137">
        <v>55.7</v>
      </c>
      <c r="AO568" s="137">
        <v>44.3</v>
      </c>
      <c r="AP568" s="137">
        <f>AN568/AO568</f>
        <v>1.2573363431151243</v>
      </c>
      <c r="AQ568" s="137">
        <v>11.7</v>
      </c>
      <c r="AR568" s="137">
        <v>2.65</v>
      </c>
      <c r="AS568" s="137">
        <v>4.13</v>
      </c>
      <c r="AT568" s="137">
        <v>39.700000000000003</v>
      </c>
      <c r="AU568" s="137">
        <v>7.71</v>
      </c>
      <c r="AV568" s="137">
        <v>5.91</v>
      </c>
      <c r="AW568" s="137">
        <v>37.200000000000003</v>
      </c>
      <c r="AX568" s="137">
        <v>34.700000000000003</v>
      </c>
      <c r="AY568" s="137">
        <v>23.9</v>
      </c>
      <c r="AZ568" s="137">
        <v>4.12</v>
      </c>
      <c r="BA568" s="137">
        <v>20</v>
      </c>
      <c r="BB568" s="137">
        <v>11.8</v>
      </c>
      <c r="BC568" s="137">
        <v>56</v>
      </c>
      <c r="BD568" s="137">
        <v>3.5000000000000003E-2</v>
      </c>
      <c r="BE568" s="137">
        <v>3.84</v>
      </c>
      <c r="BF568" s="137">
        <f>DL568+DN568</f>
        <v>43.28</v>
      </c>
      <c r="BG568" s="137">
        <v>39.200000000000003</v>
      </c>
      <c r="BH568" s="138">
        <v>1926</v>
      </c>
      <c r="BI568" s="137">
        <v>7.62</v>
      </c>
      <c r="BJ568" s="137">
        <v>28.4</v>
      </c>
      <c r="BK568" s="137">
        <v>21.1</v>
      </c>
      <c r="BL568" s="137">
        <v>48.4</v>
      </c>
      <c r="BM568" s="139">
        <v>3.4000000000000002E-2</v>
      </c>
      <c r="BN568" s="137">
        <v>15.3</v>
      </c>
      <c r="BO568" s="137">
        <v>85.36999999999999</v>
      </c>
      <c r="BP568" s="137">
        <v>9.91</v>
      </c>
      <c r="BQ568" s="137">
        <v>4.75</v>
      </c>
      <c r="BR568" s="138">
        <v>6416</v>
      </c>
      <c r="BS568" s="138">
        <f>CY568/9</f>
        <v>2089.3333333333335</v>
      </c>
      <c r="BT568" s="137">
        <v>40.6</v>
      </c>
      <c r="BU568" s="137">
        <v>10.9</v>
      </c>
      <c r="BV568" s="137">
        <v>58.5</v>
      </c>
      <c r="BW568" s="138">
        <v>2557</v>
      </c>
      <c r="BX568" s="137">
        <v>53.5</v>
      </c>
      <c r="BY568" s="137">
        <v>90.5</v>
      </c>
      <c r="BZ568" s="138">
        <v>3042</v>
      </c>
      <c r="CA568" s="138">
        <v>8622</v>
      </c>
      <c r="CB568" s="137">
        <v>2</v>
      </c>
      <c r="CC568" s="137">
        <v>0.3</v>
      </c>
      <c r="CD568" s="186" t="s">
        <v>1275</v>
      </c>
      <c r="CE568" s="186">
        <f>AL568+BN568+BV568+CC568+CB568</f>
        <v>100</v>
      </c>
      <c r="CF568" s="186" t="s">
        <v>1275</v>
      </c>
      <c r="CG568" s="186">
        <f>AM568+BI568+BE568+(DC568*100/AL568)+(CC568*100/AL568)</f>
        <v>99.741589958159011</v>
      </c>
      <c r="CH568" s="137">
        <v>4.55</v>
      </c>
      <c r="CI568" s="137">
        <f>CH568*100/AM568</f>
        <v>5.2479815455593997</v>
      </c>
      <c r="CJ568" s="137">
        <v>18.100000000000001</v>
      </c>
      <c r="CK568" s="138">
        <f>CJ568*BI568*AL568*AK568/1000</f>
        <v>16.943166012000002</v>
      </c>
      <c r="CL568" s="137">
        <v>11</v>
      </c>
      <c r="CM568" s="137">
        <v>42.7</v>
      </c>
      <c r="CN568" s="186" t="s">
        <v>1275</v>
      </c>
      <c r="CO568" s="137">
        <v>2.29</v>
      </c>
      <c r="CP568" s="137">
        <v>1.39</v>
      </c>
      <c r="CQ568" s="137">
        <v>23.4</v>
      </c>
      <c r="CR568" s="137">
        <v>41.7</v>
      </c>
      <c r="CS568" s="137">
        <v>12.3</v>
      </c>
      <c r="CT568" s="137">
        <v>22.6</v>
      </c>
      <c r="CU568" s="137">
        <v>53.3</v>
      </c>
      <c r="CV568" s="137">
        <v>0.72</v>
      </c>
      <c r="CW568" s="137"/>
      <c r="CX568" s="186" t="s">
        <v>1275</v>
      </c>
      <c r="CY568" s="133">
        <v>18804</v>
      </c>
      <c r="CZ568" s="137">
        <v>2.71</v>
      </c>
      <c r="DA568" s="137">
        <v>10.199999999999999</v>
      </c>
      <c r="DB568" s="186" t="s">
        <v>1275</v>
      </c>
      <c r="DC568" s="139">
        <v>7.8E-2</v>
      </c>
      <c r="DD568" s="133">
        <v>15055</v>
      </c>
      <c r="DE568" s="137">
        <v>7.46</v>
      </c>
      <c r="DF568" s="137">
        <v>21</v>
      </c>
      <c r="DG568" s="137">
        <v>1.22</v>
      </c>
      <c r="DH568" s="137">
        <f>DG568-CC568</f>
        <v>0.91999999999999993</v>
      </c>
      <c r="DI568" s="137">
        <v>43.5</v>
      </c>
      <c r="DJ568" s="186" t="s">
        <v>1275</v>
      </c>
      <c r="DK568" s="137">
        <v>0</v>
      </c>
      <c r="DL568" s="137">
        <v>43.1</v>
      </c>
      <c r="DM568" s="137">
        <v>56.7</v>
      </c>
      <c r="DN568" s="137">
        <v>0.18</v>
      </c>
      <c r="DO568" s="137">
        <v>18.399999999999999</v>
      </c>
      <c r="DP568" s="137">
        <v>99.3</v>
      </c>
      <c r="DQ568" s="138">
        <v>1525</v>
      </c>
      <c r="DR568" s="133"/>
      <c r="DS568" s="186" t="s">
        <v>1275</v>
      </c>
      <c r="DT568" s="133">
        <f>DU568*2</f>
        <v>7304</v>
      </c>
      <c r="DU568" s="138">
        <v>3652</v>
      </c>
      <c r="DV568" s="138">
        <v>1716</v>
      </c>
      <c r="DW568" s="138">
        <v>510</v>
      </c>
      <c r="DX568" s="186" t="s">
        <v>1275</v>
      </c>
      <c r="DY568" s="138">
        <f>AK568*AN568*AM568*AL568/1000</f>
        <v>593.24667473999989</v>
      </c>
      <c r="DZ568" s="138">
        <f>AK568*AM568*AO568*AL568/1000</f>
        <v>471.82814525999993</v>
      </c>
      <c r="EA568" s="137"/>
      <c r="EB568" s="137"/>
      <c r="EC568" s="137"/>
      <c r="ED568" s="137"/>
      <c r="EE568" s="137"/>
      <c r="EF568" s="186" t="s">
        <v>1275</v>
      </c>
      <c r="EG568" s="137" t="s">
        <v>1023</v>
      </c>
      <c r="EH568" s="137" t="s">
        <v>1023</v>
      </c>
      <c r="EI568" s="137" t="s">
        <v>1023</v>
      </c>
      <c r="EJ568" s="137" t="s">
        <v>1023</v>
      </c>
      <c r="EK568" s="137" t="s">
        <v>1023</v>
      </c>
      <c r="EL568" s="137" t="s">
        <v>1023</v>
      </c>
      <c r="EM568" s="137" t="s">
        <v>1023</v>
      </c>
      <c r="EN568" s="137" t="s">
        <v>1023</v>
      </c>
      <c r="EO568" s="137" t="s">
        <v>1023</v>
      </c>
      <c r="EP568" s="137" t="s">
        <v>1023</v>
      </c>
      <c r="EQ568" s="137" t="s">
        <v>1023</v>
      </c>
      <c r="ER568" s="137" t="s">
        <v>1023</v>
      </c>
      <c r="ES568" s="137" t="s">
        <v>1023</v>
      </c>
      <c r="ET568" s="137" t="s">
        <v>1023</v>
      </c>
      <c r="EU568" s="137" t="s">
        <v>1023</v>
      </c>
      <c r="EV568" s="137" t="s">
        <v>1023</v>
      </c>
      <c r="EW568" s="137" t="s">
        <v>1023</v>
      </c>
      <c r="EX568" s="137" t="s">
        <v>1023</v>
      </c>
      <c r="EY568" s="137" t="s">
        <v>1023</v>
      </c>
      <c r="EZ568" s="137" t="s">
        <v>1023</v>
      </c>
      <c r="FA568" s="137" t="s">
        <v>1023</v>
      </c>
      <c r="FB568" s="186" t="s">
        <v>1275</v>
      </c>
      <c r="FC568" s="137"/>
      <c r="FD568" s="137"/>
      <c r="FE568" s="137"/>
      <c r="FF568" s="137"/>
      <c r="FG568" s="137"/>
      <c r="FH568" s="190"/>
      <c r="FI568" s="190"/>
      <c r="FJ568" s="380" t="s">
        <v>730</v>
      </c>
      <c r="FK568" t="s">
        <v>1662</v>
      </c>
      <c r="FL568" t="s">
        <v>1659</v>
      </c>
      <c r="FM568" t="s">
        <v>1665</v>
      </c>
      <c r="FN568" t="s">
        <v>1665</v>
      </c>
      <c r="FO568" t="s">
        <v>1662</v>
      </c>
      <c r="FP568" t="s">
        <v>1665</v>
      </c>
      <c r="FQ568" t="s">
        <v>1659</v>
      </c>
      <c r="FR568" t="s">
        <v>1667</v>
      </c>
      <c r="FS568" t="s">
        <v>1666</v>
      </c>
      <c r="FT568" t="s">
        <v>1659</v>
      </c>
      <c r="FU568" t="s">
        <v>1659</v>
      </c>
      <c r="FV568" t="s">
        <v>1660</v>
      </c>
      <c r="FW568" t="s">
        <v>1659</v>
      </c>
      <c r="FX568" t="s">
        <v>86</v>
      </c>
      <c r="FY568" t="s">
        <v>86</v>
      </c>
      <c r="FZ568" t="s">
        <v>1662</v>
      </c>
      <c r="GA568" t="s">
        <v>33</v>
      </c>
      <c r="GB568" t="s">
        <v>33</v>
      </c>
      <c r="GC568" t="s">
        <v>1660</v>
      </c>
      <c r="GD568" t="s">
        <v>33</v>
      </c>
      <c r="GE568" t="s">
        <v>1662</v>
      </c>
      <c r="GF568" t="s">
        <v>1665</v>
      </c>
      <c r="GG568" t="s">
        <v>86</v>
      </c>
      <c r="GH568" t="s">
        <v>1663</v>
      </c>
      <c r="GI568" t="s">
        <v>1661</v>
      </c>
      <c r="GJ568" t="s">
        <v>1660</v>
      </c>
      <c r="GK568" t="s">
        <v>1663</v>
      </c>
      <c r="GL568" t="s">
        <v>86</v>
      </c>
      <c r="GM568" t="s">
        <v>1659</v>
      </c>
      <c r="GN568" t="s">
        <v>1659</v>
      </c>
      <c r="GO568" t="s">
        <v>1658</v>
      </c>
      <c r="GP568" t="s">
        <v>33</v>
      </c>
      <c r="GQ568" t="s">
        <v>33</v>
      </c>
      <c r="GR568" t="s">
        <v>33</v>
      </c>
      <c r="GS568" t="s">
        <v>1659</v>
      </c>
      <c r="GT568" t="s">
        <v>1666</v>
      </c>
      <c r="GU568" t="s">
        <v>1662</v>
      </c>
      <c r="GV568" t="s">
        <v>1662</v>
      </c>
      <c r="GW568" t="s">
        <v>1662</v>
      </c>
      <c r="GX568" t="s">
        <v>33</v>
      </c>
      <c r="GY568" t="s">
        <v>33</v>
      </c>
      <c r="GZ568" s="371" t="s">
        <v>730</v>
      </c>
      <c r="HA568" s="369" t="s">
        <v>1768</v>
      </c>
      <c r="HB568" s="358">
        <v>0</v>
      </c>
      <c r="HC568" s="356">
        <v>7.38</v>
      </c>
      <c r="HD568" s="356">
        <v>393.38</v>
      </c>
      <c r="HE568" s="356">
        <v>16.029999999999998</v>
      </c>
      <c r="HF568" s="356">
        <v>10.87</v>
      </c>
      <c r="HG568" s="356">
        <v>591.40000000000009</v>
      </c>
      <c r="HH568" s="356">
        <v>10.7</v>
      </c>
      <c r="HI568" s="356">
        <v>14.239999999999998</v>
      </c>
      <c r="HJ568" s="356">
        <v>1.3</v>
      </c>
      <c r="HK568" s="356">
        <v>11.790000000000001</v>
      </c>
      <c r="HL568" s="356">
        <v>1.97</v>
      </c>
      <c r="HM568" s="356">
        <v>7.64</v>
      </c>
      <c r="HN568" s="357">
        <v>26.05</v>
      </c>
      <c r="HO568" s="5"/>
      <c r="HP568" s="17"/>
      <c r="HQ568" s="23"/>
      <c r="HR568" s="23"/>
      <c r="HS568" s="23"/>
      <c r="HT568" s="17"/>
      <c r="HU568" s="17"/>
      <c r="HV568" s="24"/>
      <c r="HW568" s="24"/>
      <c r="HX568" s="24"/>
      <c r="HY568" s="24"/>
      <c r="HZ568" s="24"/>
      <c r="IA568" s="24"/>
      <c r="IB568" s="24"/>
      <c r="IC568" s="24"/>
      <c r="ID568" s="24"/>
      <c r="IE568" s="24"/>
      <c r="IF568" s="24"/>
      <c r="IG568" s="24"/>
      <c r="IH568" s="24"/>
      <c r="II568" s="24"/>
      <c r="IJ568" s="24"/>
      <c r="IK568" s="24"/>
      <c r="IL568" s="24"/>
      <c r="IM568" s="24"/>
      <c r="IN568" s="25"/>
      <c r="IO568" s="25"/>
      <c r="IP568" s="294"/>
      <c r="IQ568" s="24"/>
      <c r="IR568" s="24"/>
      <c r="IS568" s="170"/>
      <c r="IT568" s="170"/>
      <c r="IU568" s="170"/>
      <c r="IV568" s="274"/>
      <c r="IW568" s="170"/>
      <c r="IX568" s="170"/>
      <c r="IY568"/>
      <c r="IZ568"/>
      <c r="JA568" s="170"/>
      <c r="JB568" s="170"/>
      <c r="JC568" s="170"/>
      <c r="JD568"/>
      <c r="JE568" s="170"/>
      <c r="JF568" s="276"/>
      <c r="JG568"/>
      <c r="JH568"/>
      <c r="JI568" s="170"/>
      <c r="JJ568"/>
      <c r="JK568"/>
      <c r="JL568"/>
      <c r="JM568" s="279"/>
      <c r="JN568"/>
      <c r="JO568"/>
      <c r="JP568"/>
      <c r="JQ568"/>
      <c r="JR568" s="170"/>
      <c r="JS568" s="170"/>
      <c r="JT568" s="170"/>
      <c r="JU568" s="280"/>
      <c r="JV568" s="170"/>
      <c r="JW568" s="170"/>
      <c r="JX568"/>
      <c r="JY568" s="170"/>
      <c r="JZ568" s="170"/>
      <c r="KA568" s="170"/>
      <c r="KB568" s="170"/>
      <c r="KC568" s="170"/>
      <c r="KD568" s="170"/>
      <c r="KE568"/>
    </row>
    <row r="569" spans="1:291" s="4" customFormat="1" x14ac:dyDescent="0.25">
      <c r="A569" s="311"/>
      <c r="B569" s="15" t="s">
        <v>1558</v>
      </c>
      <c r="C569" s="17" t="s">
        <v>727</v>
      </c>
      <c r="D569" s="26" t="s">
        <v>729</v>
      </c>
      <c r="E569" s="88">
        <v>44378</v>
      </c>
      <c r="F569" s="23"/>
      <c r="G569" s="94"/>
      <c r="H569" s="51"/>
      <c r="I569" s="377">
        <v>0</v>
      </c>
      <c r="J569" s="20">
        <v>44798</v>
      </c>
      <c r="K569" s="100">
        <f>DATEDIF(E569, J569, "m")</f>
        <v>13</v>
      </c>
      <c r="L569" s="121">
        <v>3</v>
      </c>
      <c r="M569" s="4" t="s">
        <v>731</v>
      </c>
      <c r="N569" s="19">
        <v>316</v>
      </c>
      <c r="O569" s="22">
        <v>4</v>
      </c>
      <c r="P569" s="16">
        <v>3</v>
      </c>
      <c r="Q569" s="11"/>
      <c r="R569" s="11"/>
      <c r="S569" s="11"/>
      <c r="T569" s="145">
        <v>17929</v>
      </c>
      <c r="U569" s="130"/>
      <c r="V569" s="130" t="s">
        <v>1106</v>
      </c>
      <c r="W569" s="130" t="s">
        <v>1107</v>
      </c>
      <c r="X569" s="129">
        <v>6862110706</v>
      </c>
      <c r="Y569" s="129">
        <f ca="1">ROUNDDOWN(YEARFRAC(DATE(IF(VALUE(LEFT(X569,2))&lt;VALUE(RIGHT(YEAR(TODAY()),2)),"20","19")&amp;LEFT(X569,2),IF(VALUE(MID(X569,3,1))&gt;4,MID(X569,3,2)-50,MID(X569,3,2)),MID(X569,5,2)),Z569,1),0)</f>
        <v>53</v>
      </c>
      <c r="Z569" s="132">
        <v>44798</v>
      </c>
      <c r="AA569" s="129">
        <v>2</v>
      </c>
      <c r="AB569" s="133">
        <f>DATEDIF(_xlfn.MINIFS(Z:Z,X:X,X569), Z569,  "m")</f>
        <v>3</v>
      </c>
      <c r="AC569" s="134" t="s">
        <v>383</v>
      </c>
      <c r="AD569" s="135" t="s">
        <v>1025</v>
      </c>
      <c r="AE569" s="136" t="s">
        <v>67</v>
      </c>
      <c r="AF569" s="185">
        <v>28.6</v>
      </c>
      <c r="AG569" s="185">
        <v>14.2</v>
      </c>
      <c r="AH569" s="185">
        <v>55.6</v>
      </c>
      <c r="AI569" s="185">
        <v>1.3</v>
      </c>
      <c r="AJ569" s="185">
        <v>0.3</v>
      </c>
      <c r="AK569" s="185">
        <v>6.12</v>
      </c>
      <c r="AL569" s="133">
        <v>25.2</v>
      </c>
      <c r="AM569" s="137">
        <v>86.4</v>
      </c>
      <c r="AN569" s="137">
        <v>51.5</v>
      </c>
      <c r="AO569" s="137">
        <v>48.5</v>
      </c>
      <c r="AP569" s="137">
        <f>AN569/AO569</f>
        <v>1.0618556701030928</v>
      </c>
      <c r="AQ569" s="137">
        <v>17.600000000000001</v>
      </c>
      <c r="AR569" s="137">
        <v>4.83</v>
      </c>
      <c r="AS569" s="137">
        <v>3.07</v>
      </c>
      <c r="AT569" s="137">
        <v>44.4</v>
      </c>
      <c r="AU569" s="137">
        <v>8.06</v>
      </c>
      <c r="AV569" s="137">
        <v>6.09</v>
      </c>
      <c r="AW569" s="137">
        <v>34.4</v>
      </c>
      <c r="AX569" s="137">
        <v>37</v>
      </c>
      <c r="AY569" s="137">
        <v>23.3</v>
      </c>
      <c r="AZ569" s="137">
        <v>5.25</v>
      </c>
      <c r="BA569" s="137">
        <v>20.399999999999999</v>
      </c>
      <c r="BB569" s="137">
        <v>11.5</v>
      </c>
      <c r="BC569" s="137">
        <v>71</v>
      </c>
      <c r="BD569" s="137">
        <v>0.14000000000000001</v>
      </c>
      <c r="BE569" s="137">
        <v>3.18</v>
      </c>
      <c r="BF569" s="137">
        <f>DL569+DN569</f>
        <v>40.299999999999997</v>
      </c>
      <c r="BG569" s="137">
        <v>47.4</v>
      </c>
      <c r="BH569" s="138">
        <v>1857</v>
      </c>
      <c r="BI569" s="137">
        <v>8.98</v>
      </c>
      <c r="BJ569" s="137">
        <v>33.5</v>
      </c>
      <c r="BK569" s="137">
        <v>19.399999999999999</v>
      </c>
      <c r="BL569" s="137">
        <v>49.2</v>
      </c>
      <c r="BM569" s="139">
        <v>0.1</v>
      </c>
      <c r="BN569" s="137">
        <v>13.1</v>
      </c>
      <c r="BO569" s="137">
        <v>87.29</v>
      </c>
      <c r="BP569" s="137">
        <v>8.0399999999999991</v>
      </c>
      <c r="BQ569" s="137">
        <v>4.63</v>
      </c>
      <c r="BR569" s="138">
        <v>6224</v>
      </c>
      <c r="BS569" s="138">
        <f>CY569/9</f>
        <v>3200.4444444444443</v>
      </c>
      <c r="BT569" s="137">
        <v>69.599999999999994</v>
      </c>
      <c r="BU569" s="137">
        <v>9.9700000000000006</v>
      </c>
      <c r="BV569" s="137">
        <f>100-AL569-BN569-CB569-CC569</f>
        <v>60</v>
      </c>
      <c r="BW569" s="138">
        <v>3489</v>
      </c>
      <c r="BX569" s="137">
        <v>51</v>
      </c>
      <c r="BY569" s="137">
        <v>88</v>
      </c>
      <c r="BZ569" s="138">
        <v>3823</v>
      </c>
      <c r="CA569" s="138">
        <v>11692</v>
      </c>
      <c r="CB569" s="137">
        <v>1.4</v>
      </c>
      <c r="CC569" s="137">
        <v>0.3</v>
      </c>
      <c r="CD569" s="186" t="s">
        <v>1275</v>
      </c>
      <c r="CE569" s="186">
        <f>AL569+BN569+BV569+CC569+CB569</f>
        <v>100</v>
      </c>
      <c r="CF569" s="186" t="s">
        <v>1275</v>
      </c>
      <c r="CG569" s="186">
        <f>AM569+BI569+BE569+(DC569*100/AL569)+(CC569*100/AL569)</f>
        <v>100.1473015873016</v>
      </c>
      <c r="CH569" s="137">
        <v>4.92</v>
      </c>
      <c r="CI569" s="137">
        <f>CH569*100/AM569</f>
        <v>5.6944444444444438</v>
      </c>
      <c r="CJ569" s="137">
        <v>20</v>
      </c>
      <c r="CK569" s="138">
        <f>CJ569*BI569*AL569*AK569/1000</f>
        <v>27.698630400000003</v>
      </c>
      <c r="CL569" s="137">
        <v>14.2</v>
      </c>
      <c r="CM569" s="137">
        <v>46.4</v>
      </c>
      <c r="CN569" s="186" t="s">
        <v>1275</v>
      </c>
      <c r="CO569" s="137">
        <v>3.31</v>
      </c>
      <c r="CP569" s="137">
        <v>1.33</v>
      </c>
      <c r="CQ569" s="137">
        <v>28</v>
      </c>
      <c r="CR569" s="137">
        <v>37.299999999999997</v>
      </c>
      <c r="CS569" s="137">
        <v>11.1</v>
      </c>
      <c r="CT569" s="137">
        <v>23.7</v>
      </c>
      <c r="CU569" s="137">
        <v>59.4</v>
      </c>
      <c r="CV569" s="137">
        <v>0.54</v>
      </c>
      <c r="CW569" s="137"/>
      <c r="CX569" s="186" t="s">
        <v>1275</v>
      </c>
      <c r="CY569" s="133">
        <v>28804</v>
      </c>
      <c r="CZ569" s="137">
        <v>3.95</v>
      </c>
      <c r="DA569" s="137">
        <v>24.9</v>
      </c>
      <c r="DB569" s="186" t="s">
        <v>1275</v>
      </c>
      <c r="DC569" s="139">
        <v>0.1</v>
      </c>
      <c r="DD569" s="138">
        <v>18295</v>
      </c>
      <c r="DE569" s="137">
        <v>16.5</v>
      </c>
      <c r="DF569" s="137">
        <v>20.6</v>
      </c>
      <c r="DG569" s="137">
        <v>1.41</v>
      </c>
      <c r="DH569" s="137">
        <f>DG569-CC569</f>
        <v>1.1099999999999999</v>
      </c>
      <c r="DI569" s="137">
        <v>43.8</v>
      </c>
      <c r="DJ569" s="186" t="s">
        <v>1275</v>
      </c>
      <c r="DK569" s="137">
        <v>0.22</v>
      </c>
      <c r="DL569" s="137">
        <v>40.299999999999997</v>
      </c>
      <c r="DM569" s="137">
        <v>59.5</v>
      </c>
      <c r="DN569" s="137">
        <v>0</v>
      </c>
      <c r="DO569" s="137">
        <v>18.399999999999999</v>
      </c>
      <c r="DP569" s="137">
        <v>99.1</v>
      </c>
      <c r="DQ569" s="138">
        <v>1991</v>
      </c>
      <c r="DR569" s="133"/>
      <c r="DS569" s="186" t="s">
        <v>1275</v>
      </c>
      <c r="DT569" s="133">
        <f>DU569*2</f>
        <v>13350</v>
      </c>
      <c r="DU569" s="138">
        <v>6675</v>
      </c>
      <c r="DV569" s="138">
        <v>2223</v>
      </c>
      <c r="DW569" s="138">
        <v>507</v>
      </c>
      <c r="DX569" s="186" t="s">
        <v>1275</v>
      </c>
      <c r="DY569" s="138">
        <f>AK569*AN569*AM569*AL569/1000</f>
        <v>686.23511040000017</v>
      </c>
      <c r="DZ569" s="138">
        <f>AK569*AM569*AO569*AL569/1000</f>
        <v>646.26024959999995</v>
      </c>
      <c r="EA569" s="137"/>
      <c r="EB569" s="137"/>
      <c r="EC569" s="137"/>
      <c r="ED569" s="137"/>
      <c r="EE569" s="137"/>
      <c r="EF569" s="186" t="s">
        <v>1275</v>
      </c>
      <c r="EG569" s="137" t="s">
        <v>1023</v>
      </c>
      <c r="EH569" s="137" t="s">
        <v>1023</v>
      </c>
      <c r="EI569" s="137" t="s">
        <v>1023</v>
      </c>
      <c r="EJ569" s="137" t="s">
        <v>1023</v>
      </c>
      <c r="EK569" s="137" t="s">
        <v>1023</v>
      </c>
      <c r="EL569" s="137" t="s">
        <v>1023</v>
      </c>
      <c r="EM569" s="137" t="s">
        <v>1023</v>
      </c>
      <c r="EN569" s="137" t="s">
        <v>1023</v>
      </c>
      <c r="EO569" s="137" t="s">
        <v>1023</v>
      </c>
      <c r="EP569" s="137" t="s">
        <v>1023</v>
      </c>
      <c r="EQ569" s="137" t="s">
        <v>1023</v>
      </c>
      <c r="ER569" s="137" t="s">
        <v>1023</v>
      </c>
      <c r="ES569" s="137" t="s">
        <v>1023</v>
      </c>
      <c r="ET569" s="137" t="s">
        <v>1023</v>
      </c>
      <c r="EU569" s="137" t="s">
        <v>1023</v>
      </c>
      <c r="EV569" s="137" t="s">
        <v>1023</v>
      </c>
      <c r="EW569" s="137" t="s">
        <v>1023</v>
      </c>
      <c r="EX569" s="137" t="s">
        <v>1023</v>
      </c>
      <c r="EY569" s="137" t="s">
        <v>1023</v>
      </c>
      <c r="EZ569" s="137" t="s">
        <v>1023</v>
      </c>
      <c r="FA569" s="137" t="s">
        <v>1023</v>
      </c>
      <c r="FB569" s="186" t="s">
        <v>1275</v>
      </c>
      <c r="FC569" s="137"/>
      <c r="FD569" s="137"/>
      <c r="FE569" s="137"/>
      <c r="FF569" s="137"/>
      <c r="FG569" s="137"/>
      <c r="FH569" s="190"/>
      <c r="FI569" s="190"/>
      <c r="FJ569" s="372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  <c r="GE569"/>
      <c r="GF569"/>
      <c r="GG569"/>
      <c r="GH569"/>
      <c r="GI569"/>
      <c r="GJ569"/>
      <c r="GK569"/>
      <c r="GL569"/>
      <c r="GM569"/>
      <c r="GN569"/>
      <c r="GO569"/>
      <c r="GP569"/>
      <c r="GQ569"/>
      <c r="GR569"/>
      <c r="GS569"/>
      <c r="GT569"/>
      <c r="GU569"/>
      <c r="GV569"/>
      <c r="GW569"/>
      <c r="GX569"/>
      <c r="GY569"/>
      <c r="GZ569" s="371" t="s">
        <v>731</v>
      </c>
      <c r="HA569" s="369" t="s">
        <v>1769</v>
      </c>
      <c r="HB569" s="358">
        <v>0</v>
      </c>
      <c r="HC569" s="356">
        <v>4.7600000000000007</v>
      </c>
      <c r="HD569" s="356">
        <v>210.34</v>
      </c>
      <c r="HE569" s="356">
        <v>11.77</v>
      </c>
      <c r="HF569" s="356">
        <v>29.91</v>
      </c>
      <c r="HG569" s="356">
        <v>497.39</v>
      </c>
      <c r="HH569" s="356">
        <v>5.67</v>
      </c>
      <c r="HI569" s="356">
        <v>9.8099999999999987</v>
      </c>
      <c r="HJ569" s="358">
        <v>0.44</v>
      </c>
      <c r="HK569" s="356">
        <v>7.04</v>
      </c>
      <c r="HL569" s="356">
        <v>1.6700000000000002</v>
      </c>
      <c r="HM569" s="356">
        <v>5.7600000000000007</v>
      </c>
      <c r="HN569" s="357">
        <v>26.05</v>
      </c>
      <c r="HO569" s="5"/>
      <c r="HP569" s="17"/>
      <c r="HQ569" s="23"/>
      <c r="HR569" s="23"/>
      <c r="HS569" s="23"/>
      <c r="HT569" s="17"/>
      <c r="HU569" s="17"/>
      <c r="HV569" s="24"/>
      <c r="HW569" s="24"/>
      <c r="HX569" s="24"/>
      <c r="HY569" s="24"/>
      <c r="HZ569" s="24"/>
      <c r="IA569" s="24"/>
      <c r="IB569" s="24"/>
      <c r="IC569" s="24"/>
      <c r="ID569" s="24"/>
      <c r="IE569" s="24"/>
      <c r="IF569" s="24"/>
      <c r="IG569" s="24"/>
      <c r="IH569" s="24"/>
      <c r="II569" s="24"/>
      <c r="IJ569" s="24"/>
      <c r="IK569" s="24"/>
      <c r="IL569" s="24"/>
      <c r="IM569" s="24"/>
      <c r="IN569" s="25"/>
      <c r="IO569" s="25"/>
      <c r="IP569" s="294"/>
      <c r="IQ569" s="24"/>
      <c r="IR569" s="24"/>
      <c r="IS569" s="170"/>
      <c r="IT569" s="170"/>
      <c r="IU569" s="170"/>
      <c r="IV569" s="274"/>
      <c r="IW569" s="170"/>
      <c r="IX569" s="170"/>
      <c r="IY569"/>
      <c r="IZ569"/>
      <c r="JA569" s="170"/>
      <c r="JB569" s="170"/>
      <c r="JC569" s="170"/>
      <c r="JD569"/>
      <c r="JE569" s="170"/>
      <c r="JF569" s="276"/>
      <c r="JG569"/>
      <c r="JH569"/>
      <c r="JI569" s="170"/>
      <c r="JJ569"/>
      <c r="JK569"/>
      <c r="JL569"/>
      <c r="JM569" s="279"/>
      <c r="JN569"/>
      <c r="JO569"/>
      <c r="JP569"/>
      <c r="JQ569"/>
      <c r="JR569" s="170"/>
      <c r="JS569" s="170"/>
      <c r="JT569" s="170"/>
      <c r="JU569" s="280"/>
      <c r="JV569" s="170"/>
      <c r="JW569" s="170"/>
      <c r="JX569"/>
      <c r="JY569" s="170"/>
      <c r="JZ569" s="170"/>
      <c r="KA569" s="170"/>
      <c r="KB569" s="170"/>
      <c r="KC569" s="170"/>
      <c r="KD569" s="170"/>
      <c r="KE569"/>
    </row>
    <row r="570" spans="1:291" s="4" customFormat="1" x14ac:dyDescent="0.25">
      <c r="A570" s="311"/>
      <c r="B570" s="15" t="s">
        <v>1558</v>
      </c>
      <c r="C570" s="17" t="s">
        <v>727</v>
      </c>
      <c r="D570" s="26" t="s">
        <v>729</v>
      </c>
      <c r="E570" s="88">
        <v>44378</v>
      </c>
      <c r="F570" s="23"/>
      <c r="G570" s="94"/>
      <c r="H570" s="51"/>
      <c r="I570" s="377">
        <v>0</v>
      </c>
      <c r="J570" s="20">
        <v>44823</v>
      </c>
      <c r="K570" s="100">
        <f>DATEDIF(E570, J570, "m")</f>
        <v>14</v>
      </c>
      <c r="L570" s="121">
        <v>4</v>
      </c>
      <c r="M570" s="4" t="s">
        <v>732</v>
      </c>
      <c r="N570" s="19"/>
      <c r="O570" s="22">
        <v>2</v>
      </c>
      <c r="P570" s="16">
        <v>3</v>
      </c>
      <c r="Q570" s="11"/>
      <c r="R570" s="11"/>
      <c r="S570" s="11"/>
      <c r="T570" s="145">
        <v>18024</v>
      </c>
      <c r="U570" s="130" t="s">
        <v>1106</v>
      </c>
      <c r="V570" s="130" t="s">
        <v>1106</v>
      </c>
      <c r="W570" s="130" t="s">
        <v>1107</v>
      </c>
      <c r="X570" s="129">
        <v>6862110706</v>
      </c>
      <c r="Y570" s="129">
        <f ca="1">ROUNDDOWN(YEARFRAC(DATE(IF(VALUE(LEFT(X570,2))&lt;VALUE(RIGHT(YEAR(TODAY()),2)),"20","19")&amp;LEFT(X570,2),IF(VALUE(MID(X570,3,1))&gt;4,MID(X570,3,2)-50,MID(X570,3,2)),MID(X570,5,2)),Z570,1),0)</f>
        <v>53</v>
      </c>
      <c r="Z570" s="132">
        <v>44823</v>
      </c>
      <c r="AA570" s="129">
        <v>3</v>
      </c>
      <c r="AB570" s="133">
        <f>DATEDIF(_xlfn.MINIFS(Z:Z,X:X,X570), Z570,  "m")</f>
        <v>3</v>
      </c>
      <c r="AC570" s="134" t="s">
        <v>53</v>
      </c>
      <c r="AD570" s="135" t="s">
        <v>1022</v>
      </c>
      <c r="AE570" s="136" t="s">
        <v>60</v>
      </c>
      <c r="AF570" s="185">
        <v>20.3</v>
      </c>
      <c r="AG570" s="185">
        <v>12.5</v>
      </c>
      <c r="AH570" s="185">
        <v>65.5</v>
      </c>
      <c r="AI570" s="185">
        <v>1.4</v>
      </c>
      <c r="AJ570" s="185">
        <v>0.3</v>
      </c>
      <c r="AK570" s="185">
        <v>6.4</v>
      </c>
      <c r="AL570" s="133">
        <v>11.1</v>
      </c>
      <c r="AM570" s="137">
        <v>81.900000000000006</v>
      </c>
      <c r="AN570" s="137">
        <v>47.3</v>
      </c>
      <c r="AO570" s="137">
        <v>52.7</v>
      </c>
      <c r="AP570" s="137">
        <f>AN570/AO570</f>
        <v>0.89753320683111948</v>
      </c>
      <c r="AQ570" s="137">
        <v>16.2</v>
      </c>
      <c r="AR570" s="137">
        <v>3.04</v>
      </c>
      <c r="AS570" s="137">
        <v>2.27</v>
      </c>
      <c r="AT570" s="137">
        <v>38.5</v>
      </c>
      <c r="AU570" s="137">
        <v>6.27</v>
      </c>
      <c r="AV570" s="137">
        <v>6.01</v>
      </c>
      <c r="AW570" s="137">
        <v>32</v>
      </c>
      <c r="AX570" s="137">
        <v>36.799999999999997</v>
      </c>
      <c r="AY570" s="137">
        <v>26.8</v>
      </c>
      <c r="AZ570" s="137">
        <v>4.4400000000000004</v>
      </c>
      <c r="BA570" s="137">
        <v>21.4</v>
      </c>
      <c r="BB570" s="137">
        <v>12.4</v>
      </c>
      <c r="BC570" s="137">
        <v>67.3</v>
      </c>
      <c r="BD570" s="137">
        <v>0.39</v>
      </c>
      <c r="BE570" s="137">
        <v>4.79</v>
      </c>
      <c r="BF570" s="137">
        <f>DL570+DN570</f>
        <v>43.9</v>
      </c>
      <c r="BG570" s="137">
        <v>50.3</v>
      </c>
      <c r="BH570" s="138">
        <v>2960</v>
      </c>
      <c r="BI570" s="137">
        <v>8.9</v>
      </c>
      <c r="BJ570" s="137">
        <v>18.3</v>
      </c>
      <c r="BK570" s="137">
        <v>17.399999999999999</v>
      </c>
      <c r="BL570" s="137">
        <v>35</v>
      </c>
      <c r="BM570" s="139">
        <v>0.05</v>
      </c>
      <c r="BN570" s="137">
        <v>8.6999999999999993</v>
      </c>
      <c r="BO570" s="137">
        <v>88.02</v>
      </c>
      <c r="BP570" s="137">
        <v>8.4499999999999993</v>
      </c>
      <c r="BQ570" s="137">
        <v>3.5</v>
      </c>
      <c r="BR570" s="138">
        <v>5328</v>
      </c>
      <c r="BS570" s="138">
        <f>CY570/15</f>
        <v>1752.5333333333333</v>
      </c>
      <c r="BT570" s="137">
        <v>32.1</v>
      </c>
      <c r="BU570" s="137">
        <v>20.399999999999999</v>
      </c>
      <c r="BV570" s="137">
        <f>100-AL570-BN570-CB570-CC570</f>
        <v>78.580000000000013</v>
      </c>
      <c r="BW570" s="138">
        <v>3893</v>
      </c>
      <c r="BX570" s="137">
        <v>81</v>
      </c>
      <c r="BY570" s="137">
        <v>81.8</v>
      </c>
      <c r="BZ570" s="138">
        <v>3564</v>
      </c>
      <c r="CA570" s="133">
        <v>11907</v>
      </c>
      <c r="CB570" s="137">
        <v>1.32</v>
      </c>
      <c r="CC570" s="137">
        <v>0.3</v>
      </c>
      <c r="CD570" s="186" t="s">
        <v>1275</v>
      </c>
      <c r="CE570" s="186">
        <f>AL570+BN570+BV570+CC570+CB570</f>
        <v>100</v>
      </c>
      <c r="CF570" s="186" t="s">
        <v>1275</v>
      </c>
      <c r="CG570" s="186">
        <f>AM570+BI570+BE570+(DC570*100/AL570)+(CC570*100/AL570)</f>
        <v>98.680090090090118</v>
      </c>
      <c r="CH570" s="137">
        <v>5.67</v>
      </c>
      <c r="CI570" s="137">
        <f>CH570*100/AM570</f>
        <v>6.9230769230769225</v>
      </c>
      <c r="CJ570" s="137">
        <v>8.16</v>
      </c>
      <c r="CK570" s="138">
        <f>CJ570*BI570*AL570*AK570/1000</f>
        <v>5.1592089600000008</v>
      </c>
      <c r="CL570" s="137">
        <v>9.59</v>
      </c>
      <c r="CM570" s="137">
        <v>41.7</v>
      </c>
      <c r="CN570" s="186" t="s">
        <v>1275</v>
      </c>
      <c r="CO570" s="137">
        <v>2.83</v>
      </c>
      <c r="CP570" s="137">
        <v>1.34</v>
      </c>
      <c r="CQ570" s="137">
        <v>28.3</v>
      </c>
      <c r="CR570" s="137">
        <v>37.1</v>
      </c>
      <c r="CS570" s="137">
        <v>11.6</v>
      </c>
      <c r="CT570" s="137">
        <v>22.9</v>
      </c>
      <c r="CU570" s="137">
        <v>61.2</v>
      </c>
      <c r="CV570" s="137">
        <v>1.3</v>
      </c>
      <c r="CW570" s="137"/>
      <c r="CX570" s="186" t="s">
        <v>1275</v>
      </c>
      <c r="CY570" s="133">
        <v>26288</v>
      </c>
      <c r="CZ570" s="137">
        <v>4.6399999999999997</v>
      </c>
      <c r="DA570" s="137">
        <v>14.7</v>
      </c>
      <c r="DB570" s="186" t="s">
        <v>1275</v>
      </c>
      <c r="DC570" s="139">
        <v>4.2999999999999997E-2</v>
      </c>
      <c r="DD570" s="138">
        <v>15855</v>
      </c>
      <c r="DE570" s="137">
        <v>0.93</v>
      </c>
      <c r="DF570" s="137">
        <v>13</v>
      </c>
      <c r="DG570" s="137">
        <v>0.96</v>
      </c>
      <c r="DH570" s="137">
        <f>DG570-CC570</f>
        <v>0.65999999999999992</v>
      </c>
      <c r="DI570" s="137">
        <v>31.6</v>
      </c>
      <c r="DJ570" s="186" t="s">
        <v>1275</v>
      </c>
      <c r="DK570" s="137">
        <v>0.5</v>
      </c>
      <c r="DL570" s="137">
        <v>43.9</v>
      </c>
      <c r="DM570" s="137">
        <v>55.6</v>
      </c>
      <c r="DN570" s="137">
        <v>0</v>
      </c>
      <c r="DO570" s="137">
        <v>20.2</v>
      </c>
      <c r="DP570" s="137">
        <v>99.5</v>
      </c>
      <c r="DQ570" s="138">
        <v>2649</v>
      </c>
      <c r="DR570" s="133"/>
      <c r="DS570" s="186" t="s">
        <v>1275</v>
      </c>
      <c r="DT570" s="138">
        <f>DU570*1.5</f>
        <v>9891</v>
      </c>
      <c r="DU570" s="133">
        <v>6594</v>
      </c>
      <c r="DV570" s="133">
        <v>1328</v>
      </c>
      <c r="DW570" s="138">
        <v>394</v>
      </c>
      <c r="DX570" s="186" t="s">
        <v>1275</v>
      </c>
      <c r="DY570" s="138">
        <f>AK570*AN570*AM570*AL570/1000</f>
        <v>275.19972479999996</v>
      </c>
      <c r="DZ570" s="138">
        <f>AK570*AM570*AO570*AL570/1000</f>
        <v>306.61787520000007</v>
      </c>
      <c r="EA570" s="137"/>
      <c r="EB570" s="137"/>
      <c r="EC570" s="137"/>
      <c r="ED570" s="137"/>
      <c r="EE570" s="137"/>
      <c r="EF570" s="186" t="s">
        <v>1275</v>
      </c>
      <c r="EG570" s="137" t="s">
        <v>1023</v>
      </c>
      <c r="EH570" s="137" t="s">
        <v>1023</v>
      </c>
      <c r="EI570" s="137" t="s">
        <v>1023</v>
      </c>
      <c r="EJ570" s="137" t="s">
        <v>1023</v>
      </c>
      <c r="EK570" s="137" t="s">
        <v>1023</v>
      </c>
      <c r="EL570" s="137" t="s">
        <v>1023</v>
      </c>
      <c r="EM570" s="137" t="s">
        <v>1023</v>
      </c>
      <c r="EN570" s="137" t="s">
        <v>1023</v>
      </c>
      <c r="EO570" s="137" t="s">
        <v>1023</v>
      </c>
      <c r="EP570" s="137" t="s">
        <v>1023</v>
      </c>
      <c r="EQ570" s="137" t="s">
        <v>1023</v>
      </c>
      <c r="ER570" s="137" t="s">
        <v>1023</v>
      </c>
      <c r="ES570" s="137" t="s">
        <v>1023</v>
      </c>
      <c r="ET570" s="137" t="s">
        <v>1023</v>
      </c>
      <c r="EU570" s="137" t="s">
        <v>1023</v>
      </c>
      <c r="EV570" s="137" t="s">
        <v>1023</v>
      </c>
      <c r="EW570" s="137" t="s">
        <v>1023</v>
      </c>
      <c r="EX570" s="137" t="s">
        <v>1023</v>
      </c>
      <c r="EY570" s="137" t="s">
        <v>1023</v>
      </c>
      <c r="EZ570" s="137" t="s">
        <v>1023</v>
      </c>
      <c r="FA570" s="137" t="s">
        <v>1023</v>
      </c>
      <c r="FB570" s="186" t="s">
        <v>1275</v>
      </c>
      <c r="FC570" s="137"/>
      <c r="FD570" s="137"/>
      <c r="FE570" s="137"/>
      <c r="FF570" s="137"/>
      <c r="FG570" s="137"/>
      <c r="FH570" s="190"/>
      <c r="FI570" s="190"/>
      <c r="FJ570" s="372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M570"/>
      <c r="GN570"/>
      <c r="GO570"/>
      <c r="GP570"/>
      <c r="GQ570"/>
      <c r="GR570"/>
      <c r="GS570"/>
      <c r="GT570"/>
      <c r="GU570"/>
      <c r="GV570"/>
      <c r="GW570"/>
      <c r="GX570"/>
      <c r="GY570"/>
      <c r="GZ570" s="5"/>
      <c r="HO570" s="5"/>
      <c r="HP570" s="17"/>
      <c r="HQ570" s="23"/>
      <c r="HR570" s="23"/>
      <c r="HS570" s="23"/>
      <c r="HT570" s="17"/>
      <c r="HU570" s="17"/>
      <c r="HV570" s="24"/>
      <c r="HW570" s="24"/>
      <c r="HX570" s="24"/>
      <c r="HY570" s="24"/>
      <c r="HZ570" s="24"/>
      <c r="IA570" s="24"/>
      <c r="IB570" s="24"/>
      <c r="IC570" s="24"/>
      <c r="ID570" s="24"/>
      <c r="IE570" s="24"/>
      <c r="IF570" s="24"/>
      <c r="IG570" s="24"/>
      <c r="IH570" s="24"/>
      <c r="II570" s="24"/>
      <c r="IJ570" s="24"/>
      <c r="IK570" s="24"/>
      <c r="IL570" s="24"/>
      <c r="IM570" s="24"/>
      <c r="IN570" s="25"/>
      <c r="IO570" s="25"/>
      <c r="IP570" s="294"/>
      <c r="IQ570" s="24"/>
      <c r="IR570" s="24"/>
      <c r="IS570" s="170"/>
      <c r="IT570" s="170"/>
      <c r="IU570" s="170"/>
      <c r="IV570" s="274"/>
      <c r="IW570" s="170"/>
      <c r="IX570" s="170"/>
      <c r="IY570"/>
      <c r="IZ570"/>
      <c r="JA570" s="170"/>
      <c r="JB570" s="170"/>
      <c r="JC570" s="170"/>
      <c r="JD570"/>
      <c r="JE570" s="170"/>
      <c r="JF570" s="276"/>
      <c r="JG570"/>
      <c r="JH570"/>
      <c r="JI570" s="170"/>
      <c r="JJ570"/>
      <c r="JK570"/>
      <c r="JL570"/>
      <c r="JM570" s="279"/>
      <c r="JN570"/>
      <c r="JO570"/>
      <c r="JP570"/>
      <c r="JQ570"/>
      <c r="JR570" s="170"/>
      <c r="JS570" s="170"/>
      <c r="JT570" s="170"/>
      <c r="JU570" s="280"/>
      <c r="JV570" s="170"/>
      <c r="JW570" s="170"/>
      <c r="JX570"/>
      <c r="JY570" s="170"/>
      <c r="JZ570" s="170"/>
      <c r="KA570" s="170"/>
      <c r="KB570" s="170"/>
      <c r="KC570" s="170"/>
      <c r="KD570" s="170"/>
      <c r="KE570"/>
    </row>
    <row r="571" spans="1:291" s="4" customFormat="1" x14ac:dyDescent="0.25">
      <c r="A571" s="311"/>
      <c r="B571" s="15" t="s">
        <v>1558</v>
      </c>
      <c r="C571" s="17" t="s">
        <v>727</v>
      </c>
      <c r="D571" s="26" t="s">
        <v>729</v>
      </c>
      <c r="E571" s="88">
        <v>44378</v>
      </c>
      <c r="F571" s="23"/>
      <c r="G571" s="94"/>
      <c r="H571" s="51"/>
      <c r="I571" s="377">
        <v>0</v>
      </c>
      <c r="J571" s="20">
        <v>44823</v>
      </c>
      <c r="K571" s="100">
        <f>DATEDIF(E571, J571, "m")</f>
        <v>14</v>
      </c>
      <c r="L571" s="121">
        <v>5</v>
      </c>
      <c r="M571" s="4" t="s">
        <v>733</v>
      </c>
      <c r="N571" s="19"/>
      <c r="O571" s="22"/>
      <c r="P571" s="16"/>
      <c r="Q571" s="121"/>
      <c r="R571" s="121"/>
      <c r="S571" s="121">
        <v>10</v>
      </c>
      <c r="T571" s="145"/>
      <c r="U571" s="130"/>
      <c r="V571" s="130"/>
      <c r="W571" s="130"/>
      <c r="X571" s="129"/>
      <c r="Y571" s="129"/>
      <c r="Z571" s="132"/>
      <c r="AA571" s="129"/>
      <c r="AB571" s="133"/>
      <c r="AC571" s="134"/>
      <c r="AD571" s="135"/>
      <c r="AE571" s="136"/>
      <c r="AF571" s="220"/>
      <c r="AG571" s="220"/>
      <c r="AH571" s="220"/>
      <c r="AI571" s="220"/>
      <c r="AJ571" s="220"/>
      <c r="AK571" s="220"/>
      <c r="AL571" s="133"/>
      <c r="AM571" s="137"/>
      <c r="AN571" s="137"/>
      <c r="AO571" s="137"/>
      <c r="AP571" s="137"/>
      <c r="AQ571" s="137"/>
      <c r="AR571" s="137"/>
      <c r="AS571" s="137"/>
      <c r="AT571" s="137"/>
      <c r="AU571" s="137"/>
      <c r="AV571" s="137"/>
      <c r="AW571" s="137"/>
      <c r="AX571" s="137"/>
      <c r="AY571" s="137"/>
      <c r="AZ571" s="137"/>
      <c r="BA571" s="137"/>
      <c r="BB571" s="137"/>
      <c r="BC571" s="137"/>
      <c r="BD571" s="137"/>
      <c r="BE571" s="137"/>
      <c r="BF571" s="137"/>
      <c r="BG571" s="137"/>
      <c r="BH571" s="138"/>
      <c r="BI571" s="137"/>
      <c r="BJ571" s="137"/>
      <c r="BK571" s="137"/>
      <c r="BL571" s="137"/>
      <c r="BM571" s="139"/>
      <c r="BN571" s="137"/>
      <c r="BO571" s="137"/>
      <c r="BP571" s="137"/>
      <c r="BQ571" s="137"/>
      <c r="BR571" s="138"/>
      <c r="BS571" s="138"/>
      <c r="BT571" s="137"/>
      <c r="BU571" s="137"/>
      <c r="BV571" s="137"/>
      <c r="BW571" s="138"/>
      <c r="BX571" s="137"/>
      <c r="BY571" s="137"/>
      <c r="BZ571" s="138"/>
      <c r="CA571" s="133"/>
      <c r="CB571" s="137"/>
      <c r="CC571" s="137"/>
      <c r="CD571" s="186"/>
      <c r="CE571" s="186"/>
      <c r="CF571" s="186"/>
      <c r="CG571" s="186"/>
      <c r="CH571" s="137"/>
      <c r="CI571" s="137"/>
      <c r="CJ571" s="137"/>
      <c r="CK571" s="138"/>
      <c r="CL571" s="137"/>
      <c r="CM571" s="137"/>
      <c r="CN571" s="186"/>
      <c r="CO571" s="137"/>
      <c r="CP571" s="137"/>
      <c r="CQ571" s="137"/>
      <c r="CR571" s="137"/>
      <c r="CS571" s="137"/>
      <c r="CT571" s="137"/>
      <c r="CU571" s="137"/>
      <c r="CV571" s="137"/>
      <c r="CW571" s="137"/>
      <c r="CX571" s="186"/>
      <c r="CY571" s="133"/>
      <c r="CZ571" s="137"/>
      <c r="DA571" s="137"/>
      <c r="DB571" s="186"/>
      <c r="DC571" s="139"/>
      <c r="DD571" s="138"/>
      <c r="DE571" s="137"/>
      <c r="DF571" s="137"/>
      <c r="DG571" s="137"/>
      <c r="DH571" s="137"/>
      <c r="DI571" s="137"/>
      <c r="DJ571" s="186"/>
      <c r="DK571" s="137"/>
      <c r="DL571" s="137"/>
      <c r="DM571" s="137"/>
      <c r="DN571" s="137"/>
      <c r="DO571" s="137"/>
      <c r="DP571" s="137"/>
      <c r="DQ571" s="138"/>
      <c r="DR571" s="133"/>
      <c r="DS571" s="186"/>
      <c r="DT571" s="138"/>
      <c r="DU571" s="133"/>
      <c r="DV571" s="133"/>
      <c r="DW571" s="138"/>
      <c r="DX571" s="186"/>
      <c r="DY571" s="138"/>
      <c r="DZ571" s="138"/>
      <c r="EA571" s="137"/>
      <c r="EB571" s="137"/>
      <c r="EC571" s="137"/>
      <c r="ED571" s="137"/>
      <c r="EE571" s="137"/>
      <c r="EF571" s="186"/>
      <c r="EG571" s="137"/>
      <c r="EH571" s="137"/>
      <c r="EI571" s="137"/>
      <c r="EJ571" s="137"/>
      <c r="EK571" s="137"/>
      <c r="EL571" s="137"/>
      <c r="EM571" s="137"/>
      <c r="EN571" s="137"/>
      <c r="EO571" s="137"/>
      <c r="EP571" s="137"/>
      <c r="EQ571" s="137"/>
      <c r="ER571" s="137"/>
      <c r="ES571" s="137"/>
      <c r="ET571" s="137"/>
      <c r="EU571" s="137"/>
      <c r="EV571" s="137"/>
      <c r="EW571" s="137"/>
      <c r="EX571" s="137"/>
      <c r="EY571" s="137"/>
      <c r="EZ571" s="137"/>
      <c r="FA571" s="137"/>
      <c r="FB571" s="186"/>
      <c r="FC571" s="137"/>
      <c r="FD571" s="137"/>
      <c r="FE571" s="137"/>
      <c r="FF571" s="137"/>
      <c r="FG571" s="137"/>
      <c r="FH571" s="190"/>
      <c r="FI571" s="190"/>
      <c r="FJ571" s="5"/>
      <c r="GZ571" s="5"/>
      <c r="HO571" s="5"/>
      <c r="HP571" s="17"/>
      <c r="HQ571" s="23"/>
      <c r="HR571" s="23"/>
      <c r="HS571" s="23"/>
      <c r="HT571" s="17"/>
      <c r="HU571" s="17"/>
      <c r="HV571" s="24"/>
      <c r="HW571" s="24"/>
      <c r="HX571" s="24"/>
      <c r="HY571" s="24"/>
      <c r="HZ571" s="24"/>
      <c r="IA571" s="24"/>
      <c r="IB571" s="24"/>
      <c r="IC571" s="24"/>
      <c r="ID571" s="24"/>
      <c r="IE571" s="24"/>
      <c r="IF571" s="24"/>
      <c r="IG571" s="24"/>
      <c r="IH571" s="24"/>
      <c r="II571" s="24"/>
      <c r="IJ571" s="24"/>
      <c r="IK571" s="24"/>
      <c r="IL571" s="24"/>
      <c r="IM571" s="24"/>
      <c r="IN571" s="25"/>
      <c r="IO571" s="25"/>
      <c r="IP571" s="294"/>
      <c r="IQ571" s="24"/>
      <c r="IR571" s="24"/>
      <c r="IS571" s="170"/>
      <c r="IT571" s="170"/>
      <c r="IU571" s="170"/>
      <c r="IV571" s="274"/>
      <c r="IW571" s="170"/>
      <c r="IX571" s="170"/>
      <c r="IY571"/>
      <c r="IZ571"/>
      <c r="JA571" s="170"/>
      <c r="JB571" s="170"/>
      <c r="JC571" s="170"/>
      <c r="JD571"/>
      <c r="JE571" s="170"/>
      <c r="JF571" s="276"/>
      <c r="JG571"/>
      <c r="JH571"/>
      <c r="JI571" s="170"/>
      <c r="JJ571"/>
      <c r="JK571"/>
      <c r="JL571"/>
      <c r="JM571" s="279"/>
      <c r="JN571"/>
      <c r="JO571"/>
      <c r="JP571"/>
      <c r="JQ571"/>
      <c r="JR571" s="170"/>
      <c r="JS571" s="170"/>
      <c r="JT571" s="170"/>
      <c r="JU571" s="280"/>
      <c r="JV571" s="170"/>
      <c r="JW571" s="170"/>
      <c r="JX571"/>
      <c r="JY571" s="170"/>
      <c r="JZ571" s="170"/>
      <c r="KA571" s="170"/>
      <c r="KB571" s="170"/>
      <c r="KC571" s="170"/>
      <c r="KD571" s="170"/>
      <c r="KE571"/>
    </row>
    <row r="572" spans="1:291" s="4" customFormat="1" x14ac:dyDescent="0.25">
      <c r="A572" s="311"/>
      <c r="B572" s="15" t="s">
        <v>1558</v>
      </c>
      <c r="C572" s="17" t="s">
        <v>727</v>
      </c>
      <c r="D572" s="26" t="s">
        <v>729</v>
      </c>
      <c r="E572" s="88">
        <v>44378</v>
      </c>
      <c r="F572" s="23"/>
      <c r="G572" s="94"/>
      <c r="H572" s="51"/>
      <c r="I572" s="377">
        <v>0</v>
      </c>
      <c r="J572" s="20">
        <v>44839</v>
      </c>
      <c r="K572" s="100">
        <f>DATEDIF(E572, J572, "m")</f>
        <v>15</v>
      </c>
      <c r="L572" s="121">
        <v>6</v>
      </c>
      <c r="M572" s="4" t="s">
        <v>734</v>
      </c>
      <c r="N572" s="19">
        <v>167</v>
      </c>
      <c r="O572" s="22">
        <v>4</v>
      </c>
      <c r="P572" s="16">
        <v>3</v>
      </c>
      <c r="Q572" s="11"/>
      <c r="R572" s="11"/>
      <c r="S572" s="11"/>
      <c r="T572" s="145">
        <v>18105</v>
      </c>
      <c r="U572" s="130"/>
      <c r="V572" s="130" t="s">
        <v>1106</v>
      </c>
      <c r="W572" s="130" t="s">
        <v>1107</v>
      </c>
      <c r="X572" s="129">
        <v>6862110706</v>
      </c>
      <c r="Y572" s="129">
        <f ca="1">ROUNDDOWN(YEARFRAC(DATE(IF(VALUE(LEFT(X572,2))&lt;VALUE(RIGHT(YEAR(TODAY()),2)),"20","19")&amp;LEFT(X572,2),IF(VALUE(MID(X572,3,1))&gt;4,MID(X572,3,2)-50,MID(X572,3,2)),MID(X572,5,2)),Z572,1),0)</f>
        <v>53</v>
      </c>
      <c r="Z572" s="132">
        <v>44839</v>
      </c>
      <c r="AA572" s="129">
        <v>4</v>
      </c>
      <c r="AB572" s="133">
        <f>DATEDIF(_xlfn.MINIFS(Z:Z,X:X,X572), Z572,  "m")</f>
        <v>4</v>
      </c>
      <c r="AC572" s="134" t="s">
        <v>383</v>
      </c>
      <c r="AD572" s="135" t="s">
        <v>1025</v>
      </c>
      <c r="AE572" s="136" t="s">
        <v>75</v>
      </c>
      <c r="AF572" s="207">
        <v>25</v>
      </c>
      <c r="AG572" s="207">
        <v>14.2</v>
      </c>
      <c r="AH572" s="207">
        <v>58.9</v>
      </c>
      <c r="AI572" s="207">
        <v>1.4</v>
      </c>
      <c r="AJ572" s="207">
        <v>0.5</v>
      </c>
      <c r="AK572" s="208">
        <v>6.47</v>
      </c>
      <c r="AL572" s="133">
        <v>30.9</v>
      </c>
      <c r="AM572" s="137">
        <v>87.8</v>
      </c>
      <c r="AN572" s="137">
        <v>52.5</v>
      </c>
      <c r="AO572" s="137">
        <v>47.5</v>
      </c>
      <c r="AP572" s="137">
        <f>AN572/AO572</f>
        <v>1.1052631578947369</v>
      </c>
      <c r="AQ572" s="137">
        <v>15.1</v>
      </c>
      <c r="AR572" s="137">
        <v>10.8</v>
      </c>
      <c r="AS572" s="137">
        <v>5.13</v>
      </c>
      <c r="AT572" s="137">
        <v>33.700000000000003</v>
      </c>
      <c r="AU572" s="137">
        <v>9.0299999999999994</v>
      </c>
      <c r="AV572" s="137">
        <v>6.43</v>
      </c>
      <c r="AW572" s="137">
        <v>26.9</v>
      </c>
      <c r="AX572" s="137">
        <v>30.4</v>
      </c>
      <c r="AY572" s="137">
        <v>31.5</v>
      </c>
      <c r="AZ572" s="137">
        <v>11.1</v>
      </c>
      <c r="BA572" s="137">
        <v>32.299999999999997</v>
      </c>
      <c r="BB572" s="137">
        <v>15.2</v>
      </c>
      <c r="BC572" s="137">
        <v>28.8</v>
      </c>
      <c r="BD572" s="137">
        <v>0.56999999999999995</v>
      </c>
      <c r="BE572" s="137">
        <v>3.1</v>
      </c>
      <c r="BF572" s="137">
        <f>DL572+DN572</f>
        <v>45.2</v>
      </c>
      <c r="BG572" s="137">
        <v>46.7</v>
      </c>
      <c r="BH572" s="138">
        <v>1505</v>
      </c>
      <c r="BI572" s="137">
        <v>6.03</v>
      </c>
      <c r="BJ572" s="137">
        <v>17.7</v>
      </c>
      <c r="BK572" s="137">
        <v>23.9</v>
      </c>
      <c r="BL572" s="137">
        <v>39.6</v>
      </c>
      <c r="BM572" s="139">
        <v>7.8E-2</v>
      </c>
      <c r="BN572" s="137">
        <v>15.5</v>
      </c>
      <c r="BO572" s="137">
        <v>90.94</v>
      </c>
      <c r="BP572" s="137">
        <v>6.44</v>
      </c>
      <c r="BQ572" s="137">
        <v>2.66</v>
      </c>
      <c r="BR572" s="138">
        <v>4279</v>
      </c>
      <c r="BS572" s="138">
        <f>CY572/15</f>
        <v>2870.6</v>
      </c>
      <c r="BT572" s="137">
        <v>39.6</v>
      </c>
      <c r="BU572" s="137">
        <v>11.7</v>
      </c>
      <c r="BV572" s="137">
        <f>100-AL572-BN572-CB572-CC572</f>
        <v>51.269999999999989</v>
      </c>
      <c r="BW572" s="138">
        <v>1619</v>
      </c>
      <c r="BX572" s="137">
        <v>26.3</v>
      </c>
      <c r="BY572" s="137">
        <v>75.7</v>
      </c>
      <c r="BZ572" s="138">
        <v>3146</v>
      </c>
      <c r="CA572" s="133">
        <v>12053</v>
      </c>
      <c r="CB572" s="137">
        <v>1.7</v>
      </c>
      <c r="CC572" s="137">
        <v>0.63</v>
      </c>
      <c r="CD572" s="186" t="s">
        <v>1275</v>
      </c>
      <c r="CE572" s="186">
        <f>AL572+BN572+BV572+CC572+CB572</f>
        <v>99.999999999999986</v>
      </c>
      <c r="CF572" s="186" t="s">
        <v>1275</v>
      </c>
      <c r="CG572" s="186">
        <f>AM572+BI572+BE572+(DC572*100/AL572)+(CC572*100/AL572)</f>
        <v>99.069158576051777</v>
      </c>
      <c r="CH572" s="137">
        <v>7.11</v>
      </c>
      <c r="CI572" s="137">
        <f>CH572*100/AM572</f>
        <v>8.0979498861047841</v>
      </c>
      <c r="CJ572" s="137">
        <v>3.64</v>
      </c>
      <c r="CK572" s="138">
        <f>CJ572*BI572*AL572*AK572/1000</f>
        <v>4.3881499115999993</v>
      </c>
      <c r="CL572" s="137">
        <v>4.1100000000000003</v>
      </c>
      <c r="CM572" s="137">
        <v>28.4</v>
      </c>
      <c r="CN572" s="186" t="s">
        <v>1275</v>
      </c>
      <c r="CO572" s="137">
        <v>2.62</v>
      </c>
      <c r="CP572" s="137">
        <v>1.08</v>
      </c>
      <c r="CQ572" s="137">
        <v>31.3</v>
      </c>
      <c r="CR572" s="137">
        <v>42.5</v>
      </c>
      <c r="CS572" s="137">
        <v>12</v>
      </c>
      <c r="CT572" s="137">
        <v>18.5</v>
      </c>
      <c r="CU572" s="137">
        <v>58.7</v>
      </c>
      <c r="CV572" s="137">
        <v>1.2</v>
      </c>
      <c r="CW572" s="137"/>
      <c r="CX572" s="186" t="s">
        <v>1275</v>
      </c>
      <c r="CY572" s="133">
        <v>43059</v>
      </c>
      <c r="CZ572" s="137">
        <v>1.75</v>
      </c>
      <c r="DA572" s="137">
        <v>15.3</v>
      </c>
      <c r="DB572" s="186" t="s">
        <v>1275</v>
      </c>
      <c r="DC572" s="139">
        <v>3.1E-2</v>
      </c>
      <c r="DD572" s="138">
        <v>22098</v>
      </c>
      <c r="DE572" s="137">
        <v>5.63</v>
      </c>
      <c r="DF572" s="137">
        <v>6.82</v>
      </c>
      <c r="DG572" s="137">
        <v>1.69</v>
      </c>
      <c r="DH572" s="137">
        <f>DG572-CC572</f>
        <v>1.06</v>
      </c>
      <c r="DI572" s="137">
        <v>38.9</v>
      </c>
      <c r="DJ572" s="186" t="s">
        <v>1275</v>
      </c>
      <c r="DK572" s="137">
        <v>0.23</v>
      </c>
      <c r="DL572" s="137">
        <v>45.2</v>
      </c>
      <c r="DM572" s="137">
        <v>54.6</v>
      </c>
      <c r="DN572" s="137">
        <v>0</v>
      </c>
      <c r="DO572" s="137">
        <v>12.3</v>
      </c>
      <c r="DP572" s="137">
        <v>89.5</v>
      </c>
      <c r="DQ572" s="138">
        <v>1133</v>
      </c>
      <c r="DR572" s="133"/>
      <c r="DS572" s="186" t="s">
        <v>1275</v>
      </c>
      <c r="DT572" s="138">
        <f>DU572*1.5</f>
        <v>9166.5</v>
      </c>
      <c r="DU572" s="133">
        <v>6111</v>
      </c>
      <c r="DV572" s="133">
        <v>1254</v>
      </c>
      <c r="DW572" s="138">
        <v>301</v>
      </c>
      <c r="DX572" s="186" t="s">
        <v>1275</v>
      </c>
      <c r="DY572" s="138">
        <f>AK572*AN572*AM572*AL572/1000</f>
        <v>921.54506849999996</v>
      </c>
      <c r="DZ572" s="138">
        <f>AK572*AM572*AO572*AL572/1000</f>
        <v>833.77887149999981</v>
      </c>
      <c r="EA572" s="137"/>
      <c r="EB572" s="137"/>
      <c r="EC572" s="137"/>
      <c r="ED572" s="137"/>
      <c r="EE572" s="137"/>
      <c r="EF572" s="186" t="s">
        <v>1275</v>
      </c>
      <c r="EG572" s="137" t="s">
        <v>1023</v>
      </c>
      <c r="EH572" s="137" t="s">
        <v>1023</v>
      </c>
      <c r="EI572" s="137" t="s">
        <v>1023</v>
      </c>
      <c r="EJ572" s="137" t="s">
        <v>1023</v>
      </c>
      <c r="EK572" s="137" t="s">
        <v>1023</v>
      </c>
      <c r="EL572" s="137" t="s">
        <v>1023</v>
      </c>
      <c r="EM572" s="137" t="s">
        <v>1023</v>
      </c>
      <c r="EN572" s="137" t="s">
        <v>1023</v>
      </c>
      <c r="EO572" s="137" t="s">
        <v>1023</v>
      </c>
      <c r="EP572" s="137" t="s">
        <v>1023</v>
      </c>
      <c r="EQ572" s="137" t="s">
        <v>1023</v>
      </c>
      <c r="ER572" s="137" t="s">
        <v>1023</v>
      </c>
      <c r="ES572" s="137" t="s">
        <v>1023</v>
      </c>
      <c r="ET572" s="137" t="s">
        <v>1023</v>
      </c>
      <c r="EU572" s="137" t="s">
        <v>1023</v>
      </c>
      <c r="EV572" s="137" t="s">
        <v>1023</v>
      </c>
      <c r="EW572" s="137" t="s">
        <v>1023</v>
      </c>
      <c r="EX572" s="137" t="s">
        <v>1023</v>
      </c>
      <c r="EY572" s="137" t="s">
        <v>1023</v>
      </c>
      <c r="EZ572" s="137" t="s">
        <v>1023</v>
      </c>
      <c r="FA572" s="137" t="s">
        <v>1023</v>
      </c>
      <c r="FB572" s="186" t="s">
        <v>1275</v>
      </c>
      <c r="FC572" s="137"/>
      <c r="FD572" s="137"/>
      <c r="FE572" s="137"/>
      <c r="FF572" s="137"/>
      <c r="FG572" s="137"/>
      <c r="FH572" s="190"/>
      <c r="FI572" s="190"/>
      <c r="FJ572" s="3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  <c r="GJ572"/>
      <c r="GK572"/>
      <c r="GL572"/>
      <c r="GM572"/>
      <c r="GN572"/>
      <c r="GO572"/>
      <c r="GP572"/>
      <c r="GQ572"/>
      <c r="GR572"/>
      <c r="GS572"/>
      <c r="GT572"/>
      <c r="GU572"/>
      <c r="GV572"/>
      <c r="GW572"/>
      <c r="GX572"/>
      <c r="GY572"/>
      <c r="GZ572" s="5"/>
      <c r="HO572" s="5"/>
      <c r="HP572" s="17"/>
      <c r="HQ572" s="23"/>
      <c r="HR572" s="23"/>
      <c r="HS572" s="23"/>
      <c r="HT572" s="17"/>
      <c r="HU572" s="17"/>
      <c r="HV572" s="24"/>
      <c r="HW572" s="24"/>
      <c r="HX572" s="24"/>
      <c r="HY572" s="24"/>
      <c r="HZ572" s="24"/>
      <c r="IA572" s="24"/>
      <c r="IB572" s="24"/>
      <c r="IC572" s="24"/>
      <c r="ID572" s="24"/>
      <c r="IE572" s="24"/>
      <c r="IF572" s="24"/>
      <c r="IG572" s="24"/>
      <c r="IH572" s="24"/>
      <c r="II572" s="24"/>
      <c r="IJ572" s="24"/>
      <c r="IK572" s="24"/>
      <c r="IL572" s="24"/>
      <c r="IM572" s="24"/>
      <c r="IN572" s="25"/>
      <c r="IO572" s="25"/>
      <c r="IP572" s="294"/>
      <c r="IQ572" s="24"/>
      <c r="IR572" s="24"/>
      <c r="IS572" s="170"/>
      <c r="IT572" s="170"/>
      <c r="IU572" s="170"/>
      <c r="IV572" s="274"/>
      <c r="IW572" s="170"/>
      <c r="IX572" s="170"/>
      <c r="IY572"/>
      <c r="IZ572"/>
      <c r="JA572" s="170"/>
      <c r="JB572" s="170"/>
      <c r="JC572" s="170"/>
      <c r="JD572"/>
      <c r="JE572" s="170"/>
      <c r="JF572" s="276"/>
      <c r="JG572"/>
      <c r="JH572"/>
      <c r="JI572" s="170"/>
      <c r="JJ572"/>
      <c r="JK572"/>
      <c r="JL572"/>
      <c r="JM572" s="279"/>
      <c r="JN572"/>
      <c r="JO572"/>
      <c r="JP572"/>
      <c r="JQ572"/>
      <c r="JR572" s="170"/>
      <c r="JS572" s="170"/>
      <c r="JT572" s="170"/>
      <c r="JU572" s="280"/>
      <c r="JV572" s="170"/>
      <c r="JW572" s="170"/>
      <c r="JX572"/>
      <c r="JY572" s="170"/>
      <c r="JZ572" s="170"/>
      <c r="KA572" s="170"/>
      <c r="KB572" s="170"/>
      <c r="KC572" s="170"/>
      <c r="KD572" s="170"/>
      <c r="KE572"/>
    </row>
    <row r="573" spans="1:291" s="4" customFormat="1" x14ac:dyDescent="0.25">
      <c r="A573" s="311"/>
      <c r="B573" s="15"/>
      <c r="C573" s="17"/>
      <c r="D573" s="26"/>
      <c r="E573" s="90"/>
      <c r="F573" s="23"/>
      <c r="G573" s="94"/>
      <c r="H573" s="51"/>
      <c r="I573" s="377"/>
      <c r="J573" s="20"/>
      <c r="K573" s="100"/>
      <c r="L573" s="85"/>
      <c r="N573" s="19"/>
      <c r="O573" s="22"/>
      <c r="P573" s="16"/>
      <c r="Q573" s="11"/>
      <c r="R573" s="11"/>
      <c r="S573" s="11"/>
      <c r="T573" s="145"/>
      <c r="U573" s="130"/>
      <c r="V573" s="130"/>
      <c r="W573" s="130"/>
      <c r="X573" s="129"/>
      <c r="Y573" s="129"/>
      <c r="Z573" s="132"/>
      <c r="AA573" s="129"/>
      <c r="AB573" s="133"/>
      <c r="AC573" s="134"/>
      <c r="AD573" s="135"/>
      <c r="AE573" s="136"/>
      <c r="AF573" s="220"/>
      <c r="AG573" s="220"/>
      <c r="AH573" s="220"/>
      <c r="AI573" s="220"/>
      <c r="AJ573" s="220"/>
      <c r="AK573" s="220"/>
      <c r="AL573" s="133"/>
      <c r="AM573" s="137"/>
      <c r="AN573" s="137"/>
      <c r="AO573" s="137"/>
      <c r="AP573" s="137"/>
      <c r="AQ573" s="137"/>
      <c r="AR573" s="137"/>
      <c r="AS573" s="137"/>
      <c r="AT573" s="137"/>
      <c r="AU573" s="137"/>
      <c r="AV573" s="137"/>
      <c r="AW573" s="137"/>
      <c r="AX573" s="137"/>
      <c r="AY573" s="137"/>
      <c r="AZ573" s="137"/>
      <c r="BA573" s="137"/>
      <c r="BB573" s="137"/>
      <c r="BC573" s="137"/>
      <c r="BD573" s="137"/>
      <c r="BE573" s="137"/>
      <c r="BF573" s="137"/>
      <c r="BG573" s="137"/>
      <c r="BH573" s="138"/>
      <c r="BI573" s="137"/>
      <c r="BJ573" s="137"/>
      <c r="BK573" s="137"/>
      <c r="BL573" s="137"/>
      <c r="BM573" s="139"/>
      <c r="BN573" s="137"/>
      <c r="BO573" s="137"/>
      <c r="BP573" s="137"/>
      <c r="BQ573" s="137"/>
      <c r="BR573" s="138"/>
      <c r="BS573" s="138"/>
      <c r="BT573" s="137"/>
      <c r="BU573" s="137"/>
      <c r="BV573" s="137"/>
      <c r="BW573" s="138"/>
      <c r="BX573" s="137"/>
      <c r="BY573" s="137"/>
      <c r="BZ573" s="138"/>
      <c r="CA573" s="133"/>
      <c r="CB573" s="137"/>
      <c r="CC573" s="137"/>
      <c r="CD573" s="186"/>
      <c r="CE573" s="186"/>
      <c r="CF573" s="186"/>
      <c r="CG573" s="186"/>
      <c r="CH573" s="137"/>
      <c r="CI573" s="137"/>
      <c r="CJ573" s="137"/>
      <c r="CK573" s="138"/>
      <c r="CL573" s="137"/>
      <c r="CM573" s="137"/>
      <c r="CN573" s="186"/>
      <c r="CO573" s="137"/>
      <c r="CP573" s="137"/>
      <c r="CQ573" s="137"/>
      <c r="CR573" s="137"/>
      <c r="CS573" s="137"/>
      <c r="CT573" s="137"/>
      <c r="CU573" s="137"/>
      <c r="CV573" s="137"/>
      <c r="CW573" s="137"/>
      <c r="CX573" s="186"/>
      <c r="CY573" s="133"/>
      <c r="CZ573" s="137"/>
      <c r="DA573" s="137"/>
      <c r="DB573" s="186"/>
      <c r="DC573" s="139"/>
      <c r="DD573" s="138"/>
      <c r="DE573" s="137"/>
      <c r="DF573" s="137"/>
      <c r="DG573" s="137"/>
      <c r="DH573" s="137"/>
      <c r="DI573" s="137"/>
      <c r="DJ573" s="186"/>
      <c r="DK573" s="137"/>
      <c r="DL573" s="137"/>
      <c r="DM573" s="137"/>
      <c r="DN573" s="137"/>
      <c r="DO573" s="137"/>
      <c r="DP573" s="137"/>
      <c r="DQ573" s="138"/>
      <c r="DR573" s="133"/>
      <c r="DS573" s="186"/>
      <c r="DT573" s="138"/>
      <c r="DU573" s="133"/>
      <c r="DV573" s="133"/>
      <c r="DW573" s="138"/>
      <c r="DX573" s="186"/>
      <c r="DY573" s="138"/>
      <c r="DZ573" s="138"/>
      <c r="EA573" s="137"/>
      <c r="EB573" s="137"/>
      <c r="EC573" s="137"/>
      <c r="ED573" s="137"/>
      <c r="EE573" s="137"/>
      <c r="EF573" s="186"/>
      <c r="EG573" s="137"/>
      <c r="EH573" s="137"/>
      <c r="EI573" s="137"/>
      <c r="EJ573" s="137"/>
      <c r="EK573" s="137"/>
      <c r="EL573" s="137"/>
      <c r="EM573" s="137"/>
      <c r="EN573" s="137"/>
      <c r="EO573" s="137"/>
      <c r="EP573" s="137"/>
      <c r="EQ573" s="137"/>
      <c r="ER573" s="137"/>
      <c r="ES573" s="137"/>
      <c r="ET573" s="137"/>
      <c r="EU573" s="137"/>
      <c r="EV573" s="137"/>
      <c r="EW573" s="137"/>
      <c r="EX573" s="137"/>
      <c r="EY573" s="137"/>
      <c r="EZ573" s="137"/>
      <c r="FA573" s="137"/>
      <c r="FB573" s="186"/>
      <c r="FC573" s="137"/>
      <c r="FD573" s="137"/>
      <c r="FE573" s="137"/>
      <c r="FF573" s="137"/>
      <c r="FG573" s="137"/>
      <c r="FH573" s="190"/>
      <c r="FI573" s="190"/>
      <c r="FJ573" s="5"/>
      <c r="GZ573" s="5"/>
      <c r="HO573" s="5"/>
      <c r="HP573" s="17"/>
      <c r="HQ573" s="23"/>
      <c r="HR573" s="23"/>
      <c r="HS573" s="23"/>
      <c r="HT573" s="17"/>
      <c r="HU573" s="17"/>
      <c r="HV573" s="24"/>
      <c r="HW573" s="24"/>
      <c r="HX573" s="24"/>
      <c r="HY573" s="24"/>
      <c r="HZ573" s="24"/>
      <c r="IA573" s="24"/>
      <c r="IB573" s="24"/>
      <c r="IC573" s="24"/>
      <c r="ID573" s="24"/>
      <c r="IE573" s="24"/>
      <c r="IF573" s="24"/>
      <c r="IG573" s="24"/>
      <c r="IH573" s="24"/>
      <c r="II573" s="24"/>
      <c r="IJ573" s="24"/>
      <c r="IK573" s="24"/>
      <c r="IL573" s="24"/>
      <c r="IM573" s="24"/>
      <c r="IN573" s="25"/>
      <c r="IO573" s="25"/>
      <c r="IP573" s="294"/>
      <c r="IQ573" s="24"/>
      <c r="IR573" s="24"/>
      <c r="IS573" s="170"/>
      <c r="IT573" s="170"/>
      <c r="IU573" s="170"/>
      <c r="IV573" s="274"/>
      <c r="IW573" s="170"/>
      <c r="IX573" s="170"/>
      <c r="IY573"/>
      <c r="IZ573"/>
      <c r="JA573" s="170"/>
      <c r="JB573" s="170"/>
      <c r="JC573" s="170"/>
      <c r="JD573"/>
      <c r="JE573" s="170"/>
      <c r="JF573" s="276"/>
      <c r="JG573"/>
      <c r="JH573"/>
      <c r="JI573" s="170"/>
      <c r="JJ573"/>
      <c r="JK573"/>
      <c r="JL573"/>
      <c r="JM573" s="279"/>
      <c r="JN573"/>
      <c r="JO573"/>
      <c r="JP573"/>
      <c r="JQ573"/>
      <c r="JR573" s="170"/>
      <c r="JS573" s="170"/>
      <c r="JT573" s="170"/>
      <c r="JU573" s="280"/>
      <c r="JV573" s="170"/>
      <c r="JW573" s="170"/>
      <c r="JX573"/>
      <c r="JY573" s="170"/>
      <c r="JZ573" s="170"/>
      <c r="KA573" s="170"/>
      <c r="KB573" s="170"/>
      <c r="KC573" s="170"/>
      <c r="KD573" s="170"/>
      <c r="KE573"/>
    </row>
    <row r="574" spans="1:291" s="4" customFormat="1" x14ac:dyDescent="0.25">
      <c r="A574" s="311"/>
      <c r="B574" s="15" t="s">
        <v>1559</v>
      </c>
      <c r="C574" s="17" t="s">
        <v>735</v>
      </c>
      <c r="D574" s="26" t="s">
        <v>895</v>
      </c>
      <c r="E574" s="88">
        <v>39995</v>
      </c>
      <c r="F574" s="23"/>
      <c r="G574" s="94"/>
      <c r="H574" s="51"/>
      <c r="I574" s="377" t="s">
        <v>1023</v>
      </c>
      <c r="J574" s="20">
        <v>45370</v>
      </c>
      <c r="K574" s="100">
        <f>DATEDIF(E574, J574, "m")</f>
        <v>176</v>
      </c>
      <c r="L574" s="85">
        <v>1</v>
      </c>
      <c r="M574" s="4" t="s">
        <v>896</v>
      </c>
      <c r="N574" s="34">
        <v>111</v>
      </c>
      <c r="O574" s="22">
        <v>2</v>
      </c>
      <c r="P574" s="121">
        <v>3</v>
      </c>
      <c r="Q574" s="113"/>
      <c r="R574" s="113">
        <v>3</v>
      </c>
      <c r="S574" s="11"/>
      <c r="T574" s="145">
        <v>21231</v>
      </c>
      <c r="U574" s="130"/>
      <c r="V574" s="130" t="s">
        <v>1355</v>
      </c>
      <c r="W574" s="130" t="s">
        <v>1065</v>
      </c>
      <c r="X574" s="129" t="s">
        <v>895</v>
      </c>
      <c r="Y574" s="129">
        <f ca="1">ROUNDDOWN(YEARFRAC(DATE(IF(VALUE(LEFT(X574,2))&lt;VALUE(RIGHT(YEAR(TODAY()),2)),"20","19")&amp;LEFT(X574,2),IF(VALUE(MID(X574,3,1))&gt;4,MID(X574,3,2)-50,MID(X574,3,2)),MID(X574,5,2)),Z574,1),0)</f>
        <v>53</v>
      </c>
      <c r="Z574" s="132">
        <v>45370</v>
      </c>
      <c r="AA574" s="129" t="e">
        <f>COUNTIFS(#REF!,X574)</f>
        <v>#REF!</v>
      </c>
      <c r="AB574" s="133">
        <f>DATEDIF(_xlfn.MINIFS(Z:Z,X:X,X574), Z574,  "m")</f>
        <v>0</v>
      </c>
      <c r="AC574" s="134" t="s">
        <v>53</v>
      </c>
      <c r="AD574" s="135" t="s">
        <v>1022</v>
      </c>
      <c r="AE574" s="136" t="s">
        <v>880</v>
      </c>
      <c r="AF574" s="211">
        <v>13.9</v>
      </c>
      <c r="AG574" s="211">
        <v>9.4</v>
      </c>
      <c r="AH574" s="211">
        <v>75.400000000000006</v>
      </c>
      <c r="AI574" s="211">
        <v>1</v>
      </c>
      <c r="AJ574" s="211">
        <v>0.3</v>
      </c>
      <c r="AK574" s="208">
        <v>13.2</v>
      </c>
      <c r="AL574" s="133">
        <v>14.2</v>
      </c>
      <c r="AM574" s="137">
        <v>82.4</v>
      </c>
      <c r="AN574" s="137">
        <v>53.7</v>
      </c>
      <c r="AO574" s="137">
        <v>46.3</v>
      </c>
      <c r="AP574" s="137">
        <f>AN574/AO574</f>
        <v>1.1598272138228942</v>
      </c>
      <c r="AQ574" s="137">
        <v>5.13</v>
      </c>
      <c r="AR574" s="137">
        <v>2.12</v>
      </c>
      <c r="AS574" s="137">
        <v>1.83</v>
      </c>
      <c r="AT574" s="137">
        <v>13.4</v>
      </c>
      <c r="AU574" s="137">
        <v>31.1</v>
      </c>
      <c r="AV574" s="137">
        <v>7.12</v>
      </c>
      <c r="AW574" s="137">
        <v>9.5500000000000007</v>
      </c>
      <c r="AX574" s="137">
        <v>52.4</v>
      </c>
      <c r="AY574" s="137">
        <v>37.200000000000003</v>
      </c>
      <c r="AZ574" s="137">
        <v>0.82</v>
      </c>
      <c r="BA574" s="133">
        <v>38.9</v>
      </c>
      <c r="BB574" s="137">
        <v>35.200000000000003</v>
      </c>
      <c r="BC574" s="137">
        <v>54.7</v>
      </c>
      <c r="BD574" s="137">
        <v>0.48</v>
      </c>
      <c r="BE574" s="137">
        <v>4</v>
      </c>
      <c r="BF574" s="137">
        <f>DL574+DN574</f>
        <v>52.7</v>
      </c>
      <c r="BG574" s="137">
        <v>33.200000000000003</v>
      </c>
      <c r="BH574" s="138">
        <v>2361.6</v>
      </c>
      <c r="BI574" s="137">
        <v>9.85</v>
      </c>
      <c r="BJ574" s="137">
        <v>13.9</v>
      </c>
      <c r="BK574" s="137">
        <v>16.8</v>
      </c>
      <c r="BL574" s="137">
        <v>59.2</v>
      </c>
      <c r="BM574" s="139">
        <v>0.13</v>
      </c>
      <c r="BN574" s="137">
        <v>9.1</v>
      </c>
      <c r="BO574" s="137">
        <v>89.55</v>
      </c>
      <c r="BP574" s="137">
        <v>7.85</v>
      </c>
      <c r="BQ574" s="137">
        <v>2.61</v>
      </c>
      <c r="BR574" s="138">
        <v>5395.8333333333339</v>
      </c>
      <c r="BS574" s="138">
        <f>CY574*3.14</f>
        <v>1563.72</v>
      </c>
      <c r="BT574" s="137">
        <v>33.4</v>
      </c>
      <c r="BU574" s="137">
        <v>23.6</v>
      </c>
      <c r="BV574" s="137">
        <f>100-AL574-BN574-CB574-CC574</f>
        <v>74.680000000000007</v>
      </c>
      <c r="BW574" s="138">
        <v>3158.4070796460178</v>
      </c>
      <c r="BX574" s="137">
        <v>23.2</v>
      </c>
      <c r="BY574" s="137">
        <v>52.6</v>
      </c>
      <c r="BZ574" s="138">
        <v>3773.125</v>
      </c>
      <c r="CA574" s="138">
        <v>10274</v>
      </c>
      <c r="CB574" s="137">
        <v>1.35</v>
      </c>
      <c r="CC574" s="137">
        <v>0.67</v>
      </c>
      <c r="CD574" s="186" t="s">
        <v>1275</v>
      </c>
      <c r="CE574" s="186">
        <f>AL574+BN574+BV574+CC574+CB574</f>
        <v>100</v>
      </c>
      <c r="CF574" s="186" t="s">
        <v>1275</v>
      </c>
      <c r="CG574" s="186">
        <f>AM574+BI574+BE574+(DC574*100/AL574)+(CC574*100/AL574)</f>
        <v>101.13732394366197</v>
      </c>
      <c r="CH574" s="137">
        <v>5.81</v>
      </c>
      <c r="CI574" s="137">
        <f>CH574*100/AM574</f>
        <v>7.0509708737864072</v>
      </c>
      <c r="CJ574" s="137">
        <v>16.7</v>
      </c>
      <c r="CK574" s="138">
        <f>CJ574*BI574*AL574*AK574/1000</f>
        <v>30.832942799999994</v>
      </c>
      <c r="CL574" s="137">
        <v>4.95</v>
      </c>
      <c r="CM574" s="137">
        <v>26.2</v>
      </c>
      <c r="CN574" s="186" t="s">
        <v>1275</v>
      </c>
      <c r="CO574" s="137">
        <v>1.41</v>
      </c>
      <c r="CP574" s="137">
        <v>4.24</v>
      </c>
      <c r="CQ574" s="137">
        <v>15.4</v>
      </c>
      <c r="CR574" s="137">
        <v>19.2</v>
      </c>
      <c r="CS574" s="137">
        <v>24.7</v>
      </c>
      <c r="CT574" s="137">
        <v>40.700000000000003</v>
      </c>
      <c r="CU574" s="137">
        <v>62.2</v>
      </c>
      <c r="CV574" s="137">
        <v>0.49</v>
      </c>
      <c r="CW574" s="137" t="s">
        <v>1023</v>
      </c>
      <c r="CX574" s="186" t="s">
        <v>1275</v>
      </c>
      <c r="CY574" s="138">
        <v>498</v>
      </c>
      <c r="CZ574" s="137">
        <v>2.2999999999999998</v>
      </c>
      <c r="DA574" s="137">
        <v>38.299999999999997</v>
      </c>
      <c r="DB574" s="186" t="s">
        <v>1275</v>
      </c>
      <c r="DC574" s="139">
        <v>2.4E-2</v>
      </c>
      <c r="DD574" s="133">
        <v>27019</v>
      </c>
      <c r="DE574" s="137" t="s">
        <v>1023</v>
      </c>
      <c r="DF574" s="137" t="s">
        <v>1023</v>
      </c>
      <c r="DG574" s="137">
        <v>3.74</v>
      </c>
      <c r="DH574" s="137">
        <f>DG574-CC574</f>
        <v>3.0700000000000003</v>
      </c>
      <c r="DI574" s="137">
        <v>55.4</v>
      </c>
      <c r="DJ574" s="186" t="s">
        <v>1275</v>
      </c>
      <c r="DK574" s="137">
        <v>0</v>
      </c>
      <c r="DL574" s="137">
        <v>52.7</v>
      </c>
      <c r="DM574" s="137">
        <v>47.3</v>
      </c>
      <c r="DN574" s="137">
        <v>0</v>
      </c>
      <c r="DO574" s="137">
        <v>8.4</v>
      </c>
      <c r="DP574" s="137">
        <v>99.2</v>
      </c>
      <c r="DQ574" s="133">
        <v>750</v>
      </c>
      <c r="DR574" s="133"/>
      <c r="DS574" s="186" t="s">
        <v>1275</v>
      </c>
      <c r="DT574" s="138">
        <f>DU574/1.2</f>
        <v>8469.1666666666679</v>
      </c>
      <c r="DU574" s="138">
        <v>10163</v>
      </c>
      <c r="DV574" s="138">
        <v>1327.6923076923076</v>
      </c>
      <c r="DW574" s="138">
        <v>238</v>
      </c>
      <c r="DX574" s="186" t="s">
        <v>1275</v>
      </c>
      <c r="DY574" s="138">
        <f>AK574*AN574*AM574*AL574/1000</f>
        <v>829.39950720000002</v>
      </c>
      <c r="DZ574" s="138">
        <f>AK574*AM574*AO574*AL574/1000</f>
        <v>715.10609279999994</v>
      </c>
      <c r="EA574" s="137"/>
      <c r="EB574" s="137"/>
      <c r="EC574" s="137"/>
      <c r="ED574" s="137"/>
      <c r="EE574" s="137"/>
      <c r="EF574" s="186" t="s">
        <v>1275</v>
      </c>
      <c r="EG574" s="137" t="s">
        <v>1023</v>
      </c>
      <c r="EH574" s="137" t="s">
        <v>1023</v>
      </c>
      <c r="EI574" s="137" t="s">
        <v>1023</v>
      </c>
      <c r="EJ574" s="137" t="s">
        <v>1023</v>
      </c>
      <c r="EK574" s="137" t="s">
        <v>1023</v>
      </c>
      <c r="EL574" s="137" t="s">
        <v>1023</v>
      </c>
      <c r="EM574" s="137" t="s">
        <v>1023</v>
      </c>
      <c r="EN574" s="137" t="s">
        <v>1023</v>
      </c>
      <c r="EO574" s="137" t="s">
        <v>1023</v>
      </c>
      <c r="EP574" s="137" t="s">
        <v>1023</v>
      </c>
      <c r="EQ574" s="137" t="s">
        <v>1023</v>
      </c>
      <c r="ER574" s="137" t="s">
        <v>1023</v>
      </c>
      <c r="ES574" s="137" t="s">
        <v>1023</v>
      </c>
      <c r="ET574" s="137" t="s">
        <v>1023</v>
      </c>
      <c r="EU574" s="137" t="s">
        <v>1023</v>
      </c>
      <c r="EV574" s="137" t="s">
        <v>1023</v>
      </c>
      <c r="EW574" s="137" t="s">
        <v>1023</v>
      </c>
      <c r="EX574" s="137" t="s">
        <v>1023</v>
      </c>
      <c r="EY574" s="137" t="s">
        <v>1023</v>
      </c>
      <c r="EZ574" s="137" t="s">
        <v>1023</v>
      </c>
      <c r="FA574" s="137" t="s">
        <v>1023</v>
      </c>
      <c r="FB574" s="186" t="s">
        <v>1275</v>
      </c>
      <c r="FC574" s="137">
        <v>15.2</v>
      </c>
      <c r="FD574" s="137">
        <v>6.58</v>
      </c>
      <c r="FE574" s="137">
        <v>11.8</v>
      </c>
      <c r="FF574" s="137"/>
      <c r="FG574" s="137"/>
      <c r="FH574" s="190"/>
      <c r="FI574" s="190"/>
      <c r="FJ574" s="381" t="s">
        <v>896</v>
      </c>
      <c r="FK574" s="328" t="s">
        <v>1658</v>
      </c>
      <c r="FL574" s="328" t="s">
        <v>1662</v>
      </c>
      <c r="FM574" s="328" t="s">
        <v>1665</v>
      </c>
      <c r="FN574" s="328" t="s">
        <v>1665</v>
      </c>
      <c r="FO574" s="328" t="s">
        <v>1662</v>
      </c>
      <c r="FP574" s="328" t="s">
        <v>86</v>
      </c>
      <c r="FQ574" s="328" t="s">
        <v>1659</v>
      </c>
      <c r="FR574" s="328" t="s">
        <v>1667</v>
      </c>
      <c r="FS574" s="328" t="s">
        <v>1666</v>
      </c>
      <c r="FT574" s="328" t="s">
        <v>86</v>
      </c>
      <c r="FU574" s="328" t="s">
        <v>33</v>
      </c>
      <c r="FV574" s="328" t="s">
        <v>33</v>
      </c>
      <c r="FW574" s="328" t="s">
        <v>86</v>
      </c>
      <c r="FX574" s="328" t="s">
        <v>1661</v>
      </c>
      <c r="FY574" s="328" t="s">
        <v>1662</v>
      </c>
      <c r="FZ574" s="328" t="s">
        <v>1662</v>
      </c>
      <c r="GA574" s="328" t="s">
        <v>33</v>
      </c>
      <c r="GB574" s="328" t="s">
        <v>1659</v>
      </c>
      <c r="GC574" s="328" t="s">
        <v>33</v>
      </c>
      <c r="GD574" s="328" t="s">
        <v>1663</v>
      </c>
      <c r="GE574" s="328" t="s">
        <v>1662</v>
      </c>
      <c r="GF574" s="328" t="s">
        <v>1665</v>
      </c>
      <c r="GG574" s="328" t="s">
        <v>33</v>
      </c>
      <c r="GH574" s="328" t="s">
        <v>33</v>
      </c>
      <c r="GI574" s="328" t="s">
        <v>86</v>
      </c>
      <c r="GJ574" s="328" t="s">
        <v>1662</v>
      </c>
      <c r="GK574" s="328" t="s">
        <v>33</v>
      </c>
      <c r="GL574" s="328" t="s">
        <v>86</v>
      </c>
      <c r="GM574" s="328" t="s">
        <v>1659</v>
      </c>
      <c r="GN574" s="328" t="s">
        <v>1659</v>
      </c>
      <c r="GO574" s="328" t="s">
        <v>1662</v>
      </c>
      <c r="GP574" s="328" t="s">
        <v>86</v>
      </c>
      <c r="GQ574" s="328" t="s">
        <v>33</v>
      </c>
      <c r="GR574" s="328" t="s">
        <v>1664</v>
      </c>
      <c r="GS574" s="328" t="s">
        <v>1659</v>
      </c>
      <c r="GT574" s="328" t="s">
        <v>1666</v>
      </c>
      <c r="GU574" s="328" t="s">
        <v>1662</v>
      </c>
      <c r="GV574" s="328" t="s">
        <v>1662</v>
      </c>
      <c r="GW574" s="328" t="s">
        <v>1662</v>
      </c>
      <c r="GX574" s="328" t="s">
        <v>33</v>
      </c>
      <c r="GY574" s="328" t="s">
        <v>1662</v>
      </c>
      <c r="GZ574" s="5"/>
      <c r="HO574" s="5"/>
      <c r="HP574" s="17"/>
      <c r="HQ574" s="23"/>
      <c r="HR574" s="23"/>
      <c r="HS574" s="23"/>
      <c r="HT574" s="17"/>
      <c r="HU574" s="17"/>
      <c r="HV574" s="24"/>
      <c r="HW574" s="24"/>
      <c r="HX574" s="24"/>
      <c r="HY574" s="24"/>
      <c r="HZ574" s="24"/>
      <c r="IA574" s="24"/>
      <c r="IB574" s="24"/>
      <c r="IC574" s="24"/>
      <c r="ID574" s="24"/>
      <c r="IE574" s="24"/>
      <c r="IF574" s="24"/>
      <c r="IG574" s="24"/>
      <c r="IH574" s="24"/>
      <c r="II574" s="24"/>
      <c r="IJ574" s="24"/>
      <c r="IK574" s="24"/>
      <c r="IL574" s="24"/>
      <c r="IM574" s="24"/>
      <c r="IN574" s="25"/>
      <c r="IO574" s="25"/>
      <c r="IP574" s="294" t="s">
        <v>1559</v>
      </c>
      <c r="IQ574" s="24" t="s">
        <v>1355</v>
      </c>
      <c r="IR574" s="24" t="s">
        <v>1065</v>
      </c>
      <c r="IS574" s="170" t="s">
        <v>55</v>
      </c>
      <c r="IT574" s="170">
        <v>1</v>
      </c>
      <c r="IU574" s="170"/>
      <c r="IV574" s="274">
        <v>39995</v>
      </c>
      <c r="IW574" s="170">
        <v>1970</v>
      </c>
      <c r="IX574" s="170">
        <v>2009</v>
      </c>
      <c r="IY574"/>
      <c r="IZ574"/>
      <c r="JA574" s="170">
        <f>+IX574-IW574</f>
        <v>39</v>
      </c>
      <c r="JB574" s="170"/>
      <c r="JC574" s="170" t="s">
        <v>1407</v>
      </c>
      <c r="JD574" s="170"/>
      <c r="JE574" s="170">
        <v>1</v>
      </c>
      <c r="JF574" t="s">
        <v>405</v>
      </c>
      <c r="JG574" s="170"/>
      <c r="JH574" s="170">
        <v>1</v>
      </c>
      <c r="JI574" s="170"/>
      <c r="JJ574" s="170"/>
      <c r="JK574" t="s">
        <v>1560</v>
      </c>
      <c r="JL574"/>
      <c r="JM574" s="279"/>
      <c r="JN574" t="s">
        <v>1411</v>
      </c>
      <c r="JO574" t="s">
        <v>1411</v>
      </c>
      <c r="JP574" t="s">
        <v>1419</v>
      </c>
      <c r="JQ574" t="s">
        <v>1420</v>
      </c>
      <c r="JR574" s="170">
        <v>1</v>
      </c>
      <c r="JS574" s="170">
        <v>4</v>
      </c>
      <c r="JT574" s="170">
        <v>0</v>
      </c>
      <c r="JU574" s="280">
        <v>3</v>
      </c>
      <c r="JV574" s="170">
        <v>0</v>
      </c>
      <c r="JW574" s="170">
        <v>0</v>
      </c>
      <c r="JX574"/>
      <c r="JY574" s="170">
        <v>0</v>
      </c>
      <c r="JZ574" s="170">
        <v>0</v>
      </c>
      <c r="KA574" s="170">
        <v>1</v>
      </c>
      <c r="KB574" s="170">
        <v>0</v>
      </c>
      <c r="KC574" s="170">
        <v>0</v>
      </c>
      <c r="KD574" s="170"/>
      <c r="KE574"/>
    </row>
    <row r="575" spans="1:291" s="4" customFormat="1" x14ac:dyDescent="0.25">
      <c r="A575" s="311"/>
      <c r="B575" s="15" t="s">
        <v>1559</v>
      </c>
      <c r="C575" s="17" t="s">
        <v>735</v>
      </c>
      <c r="D575" s="26" t="s">
        <v>895</v>
      </c>
      <c r="E575" s="88">
        <v>39995</v>
      </c>
      <c r="F575" s="23"/>
      <c r="G575" s="94"/>
      <c r="H575" s="51"/>
      <c r="I575" s="377" t="s">
        <v>1023</v>
      </c>
      <c r="J575" s="20">
        <v>45625</v>
      </c>
      <c r="K575" s="100">
        <f>DATEDIF(E575, J575, "m")</f>
        <v>184</v>
      </c>
      <c r="L575" s="121">
        <v>2</v>
      </c>
      <c r="M575" s="4" t="s">
        <v>1868</v>
      </c>
      <c r="N575" s="34"/>
      <c r="O575" s="22">
        <v>2</v>
      </c>
      <c r="P575" s="121">
        <v>3</v>
      </c>
      <c r="Q575" s="121"/>
      <c r="R575" s="121">
        <v>3</v>
      </c>
      <c r="S575" s="121"/>
      <c r="T575" s="342"/>
      <c r="U575" s="130"/>
      <c r="V575" s="130"/>
      <c r="W575" s="130"/>
      <c r="X575" s="129"/>
      <c r="Y575" s="129"/>
      <c r="Z575" s="132"/>
      <c r="AA575" s="129"/>
      <c r="AB575" s="133"/>
      <c r="AC575" s="134"/>
      <c r="AD575" s="135"/>
      <c r="AE575" s="136"/>
      <c r="AF575" s="393"/>
      <c r="AG575" s="393"/>
      <c r="AH575" s="393"/>
      <c r="AI575" s="393"/>
      <c r="AJ575" s="393"/>
      <c r="AK575" s="394"/>
      <c r="AL575" s="133"/>
      <c r="AM575" s="137"/>
      <c r="AN575" s="137"/>
      <c r="AO575" s="137"/>
      <c r="AP575" s="137"/>
      <c r="AQ575" s="137"/>
      <c r="AR575" s="137"/>
      <c r="AS575" s="137"/>
      <c r="AT575" s="137"/>
      <c r="AU575" s="137"/>
      <c r="AV575" s="137"/>
      <c r="AW575" s="137"/>
      <c r="AX575" s="137"/>
      <c r="AY575" s="137"/>
      <c r="AZ575" s="137"/>
      <c r="BA575" s="133"/>
      <c r="BB575" s="137"/>
      <c r="BC575" s="137"/>
      <c r="BD575" s="137"/>
      <c r="BE575" s="137"/>
      <c r="BF575" s="137"/>
      <c r="BG575" s="137"/>
      <c r="BH575" s="138"/>
      <c r="BI575" s="137"/>
      <c r="BJ575" s="137"/>
      <c r="BK575" s="137"/>
      <c r="BL575" s="137"/>
      <c r="BM575" s="139"/>
      <c r="BN575" s="137"/>
      <c r="BO575" s="137"/>
      <c r="BP575" s="137"/>
      <c r="BQ575" s="137"/>
      <c r="BR575" s="138"/>
      <c r="BS575" s="138"/>
      <c r="BT575" s="137"/>
      <c r="BU575" s="137"/>
      <c r="BV575" s="137"/>
      <c r="BW575" s="138"/>
      <c r="BX575" s="137"/>
      <c r="BY575" s="137"/>
      <c r="BZ575" s="138"/>
      <c r="CA575" s="138"/>
      <c r="CB575" s="137"/>
      <c r="CC575" s="137"/>
      <c r="CD575" s="186"/>
      <c r="CE575" s="186"/>
      <c r="CF575" s="186"/>
      <c r="CG575" s="186"/>
      <c r="CH575" s="137"/>
      <c r="CI575" s="137"/>
      <c r="CJ575" s="137"/>
      <c r="CK575" s="138"/>
      <c r="CL575" s="137"/>
      <c r="CM575" s="137"/>
      <c r="CN575" s="186"/>
      <c r="CO575" s="137"/>
      <c r="CP575" s="137"/>
      <c r="CQ575" s="137"/>
      <c r="CR575" s="137"/>
      <c r="CS575" s="137"/>
      <c r="CT575" s="137"/>
      <c r="CU575" s="137"/>
      <c r="CV575" s="137"/>
      <c r="CW575" s="137"/>
      <c r="CX575" s="186"/>
      <c r="CY575" s="138"/>
      <c r="CZ575" s="137"/>
      <c r="DA575" s="137"/>
      <c r="DB575" s="186"/>
      <c r="DC575" s="139"/>
      <c r="DD575" s="133"/>
      <c r="DE575" s="137"/>
      <c r="DF575" s="137"/>
      <c r="DG575" s="137"/>
      <c r="DH575" s="137"/>
      <c r="DI575" s="137"/>
      <c r="DJ575" s="186"/>
      <c r="DK575" s="137"/>
      <c r="DL575" s="137"/>
      <c r="DM575" s="137"/>
      <c r="DN575" s="137"/>
      <c r="DO575" s="137"/>
      <c r="DP575" s="137"/>
      <c r="DQ575" s="133"/>
      <c r="DR575" s="133"/>
      <c r="DS575" s="186"/>
      <c r="DT575" s="138"/>
      <c r="DU575" s="138"/>
      <c r="DV575" s="138"/>
      <c r="DW575" s="138"/>
      <c r="DX575" s="186"/>
      <c r="DY575" s="138"/>
      <c r="DZ575" s="138"/>
      <c r="EA575" s="137"/>
      <c r="EB575" s="137"/>
      <c r="EC575" s="137"/>
      <c r="ED575" s="137"/>
      <c r="EE575" s="137"/>
      <c r="EF575" s="186"/>
      <c r="EG575" s="137"/>
      <c r="EH575" s="137"/>
      <c r="EI575" s="137"/>
      <c r="EJ575" s="137"/>
      <c r="EK575" s="137"/>
      <c r="EL575" s="137"/>
      <c r="EM575" s="137"/>
      <c r="EN575" s="137"/>
      <c r="EO575" s="137"/>
      <c r="EP575" s="137"/>
      <c r="EQ575" s="137"/>
      <c r="ER575" s="137"/>
      <c r="ES575" s="137"/>
      <c r="ET575" s="137"/>
      <c r="EU575" s="137"/>
      <c r="EV575" s="137"/>
      <c r="EW575" s="137"/>
      <c r="EX575" s="137"/>
      <c r="EY575" s="137"/>
      <c r="EZ575" s="137"/>
      <c r="FA575" s="137"/>
      <c r="FB575" s="186"/>
      <c r="FC575" s="137"/>
      <c r="FD575" s="137"/>
      <c r="FE575" s="137"/>
      <c r="FF575" s="137"/>
      <c r="FG575" s="137"/>
      <c r="FH575" s="190"/>
      <c r="FI575" s="190"/>
      <c r="FJ575" s="381"/>
      <c r="FK575" s="328"/>
      <c r="FL575" s="328"/>
      <c r="FM575" s="328"/>
      <c r="FN575" s="328"/>
      <c r="FO575" s="328"/>
      <c r="FP575" s="328"/>
      <c r="FQ575" s="328"/>
      <c r="FR575" s="328"/>
      <c r="FS575" s="328"/>
      <c r="FT575" s="328"/>
      <c r="FU575" s="328"/>
      <c r="FV575" s="328"/>
      <c r="FW575" s="328"/>
      <c r="FX575" s="328"/>
      <c r="FY575" s="328"/>
      <c r="FZ575" s="328"/>
      <c r="GA575" s="328"/>
      <c r="GB575" s="328"/>
      <c r="GC575" s="328"/>
      <c r="GD575" s="328"/>
      <c r="GE575" s="328"/>
      <c r="GF575" s="328"/>
      <c r="GG575" s="328"/>
      <c r="GH575" s="328"/>
      <c r="GI575" s="328"/>
      <c r="GJ575" s="328"/>
      <c r="GK575" s="328"/>
      <c r="GL575" s="328"/>
      <c r="GM575" s="328"/>
      <c r="GN575" s="328"/>
      <c r="GO575" s="328"/>
      <c r="GP575" s="328"/>
      <c r="GQ575" s="328"/>
      <c r="GR575" s="328"/>
      <c r="GS575" s="328"/>
      <c r="GT575" s="328"/>
      <c r="GU575" s="328"/>
      <c r="GV575" s="328"/>
      <c r="GW575" s="328"/>
      <c r="GX575" s="328"/>
      <c r="GY575" s="328"/>
      <c r="GZ575" s="5"/>
      <c r="HO575" s="5"/>
      <c r="HP575" s="17"/>
      <c r="HQ575" s="23"/>
      <c r="HR575" s="23"/>
      <c r="HS575" s="23"/>
      <c r="HT575" s="17"/>
      <c r="HU575" s="17"/>
      <c r="HV575" s="24"/>
      <c r="HW575" s="24"/>
      <c r="HX575" s="24"/>
      <c r="HY575" s="24"/>
      <c r="HZ575" s="24"/>
      <c r="IA575" s="24"/>
      <c r="IB575" s="24"/>
      <c r="IC575" s="24"/>
      <c r="ID575" s="24"/>
      <c r="IE575" s="24"/>
      <c r="IF575" s="24"/>
      <c r="IG575" s="24"/>
      <c r="IH575" s="24"/>
      <c r="II575" s="24"/>
      <c r="IJ575" s="24"/>
      <c r="IK575" s="24"/>
      <c r="IL575" s="24"/>
      <c r="IM575" s="24"/>
      <c r="IN575" s="25"/>
      <c r="IO575" s="25"/>
      <c r="IP575" s="294"/>
      <c r="IQ575" s="24"/>
      <c r="IR575" s="24"/>
      <c r="IS575" s="170"/>
      <c r="IT575" s="170"/>
      <c r="IU575" s="170"/>
      <c r="IV575" s="274"/>
      <c r="IW575" s="170"/>
      <c r="IX575" s="170"/>
      <c r="IY575"/>
      <c r="IZ575"/>
      <c r="JA575" s="170"/>
      <c r="JB575" s="170"/>
      <c r="JC575" s="170"/>
      <c r="JD575" s="170"/>
      <c r="JE575" s="170"/>
      <c r="JF575"/>
      <c r="JG575" s="170"/>
      <c r="JH575" s="170"/>
      <c r="JI575" s="170"/>
      <c r="JJ575" s="170"/>
      <c r="JK575"/>
      <c r="JL575"/>
      <c r="JM575" s="279"/>
      <c r="JN575"/>
      <c r="JO575"/>
      <c r="JP575"/>
      <c r="JQ575"/>
      <c r="JR575" s="170"/>
      <c r="JS575" s="170"/>
      <c r="JT575" s="170"/>
      <c r="JU575" s="280"/>
      <c r="JV575" s="170"/>
      <c r="JW575" s="170"/>
      <c r="JX575"/>
      <c r="JY575" s="170"/>
      <c r="JZ575" s="170"/>
      <c r="KA575" s="170"/>
      <c r="KB575" s="170"/>
      <c r="KC575" s="170"/>
      <c r="KD575" s="170"/>
      <c r="KE575"/>
    </row>
    <row r="576" spans="1:291" s="4" customFormat="1" x14ac:dyDescent="0.25">
      <c r="A576" s="311"/>
      <c r="B576" s="15"/>
      <c r="C576" s="17"/>
      <c r="D576" s="26"/>
      <c r="E576" s="90"/>
      <c r="F576" s="23"/>
      <c r="G576" s="94"/>
      <c r="H576" s="51"/>
      <c r="I576" s="377"/>
      <c r="J576" s="20"/>
      <c r="K576" s="100"/>
      <c r="L576" s="85"/>
      <c r="N576" s="19"/>
      <c r="O576" s="22"/>
      <c r="P576" s="16"/>
      <c r="Q576" s="11"/>
      <c r="R576" s="11"/>
      <c r="S576" s="11"/>
      <c r="T576" s="145"/>
      <c r="U576" s="130"/>
      <c r="V576" s="130"/>
      <c r="W576" s="130"/>
      <c r="X576" s="129"/>
      <c r="Y576" s="129"/>
      <c r="Z576" s="132"/>
      <c r="AA576" s="129"/>
      <c r="AB576" s="133"/>
      <c r="AC576" s="134"/>
      <c r="AD576" s="135"/>
      <c r="AE576" s="136"/>
      <c r="AF576" s="220"/>
      <c r="AG576" s="220"/>
      <c r="AH576" s="220"/>
      <c r="AI576" s="220"/>
      <c r="AJ576" s="220"/>
      <c r="AK576" s="220"/>
      <c r="AL576" s="133"/>
      <c r="AM576" s="137"/>
      <c r="AN576" s="137"/>
      <c r="AO576" s="137"/>
      <c r="AP576" s="137"/>
      <c r="AQ576" s="137"/>
      <c r="AR576" s="137"/>
      <c r="AS576" s="137"/>
      <c r="AT576" s="137"/>
      <c r="AU576" s="137"/>
      <c r="AV576" s="137"/>
      <c r="AW576" s="137"/>
      <c r="AX576" s="137"/>
      <c r="AY576" s="137"/>
      <c r="AZ576" s="137"/>
      <c r="BA576" s="133"/>
      <c r="BB576" s="137"/>
      <c r="BC576" s="137"/>
      <c r="BD576" s="137"/>
      <c r="BE576" s="137"/>
      <c r="BF576" s="137"/>
      <c r="BG576" s="137"/>
      <c r="BH576" s="138"/>
      <c r="BI576" s="137"/>
      <c r="BJ576" s="137"/>
      <c r="BK576" s="137"/>
      <c r="BL576" s="137"/>
      <c r="BM576" s="139"/>
      <c r="BN576" s="137"/>
      <c r="BO576" s="137"/>
      <c r="BP576" s="137"/>
      <c r="BQ576" s="137"/>
      <c r="BR576" s="138"/>
      <c r="BS576" s="138"/>
      <c r="BT576" s="137"/>
      <c r="BU576" s="137"/>
      <c r="BV576" s="137"/>
      <c r="BW576" s="138"/>
      <c r="BX576" s="137"/>
      <c r="BY576" s="137"/>
      <c r="BZ576" s="138"/>
      <c r="CA576" s="138"/>
      <c r="CB576" s="137"/>
      <c r="CC576" s="137"/>
      <c r="CD576" s="186"/>
      <c r="CE576" s="186"/>
      <c r="CF576" s="186"/>
      <c r="CG576" s="186"/>
      <c r="CH576" s="137"/>
      <c r="CI576" s="137"/>
      <c r="CJ576" s="137"/>
      <c r="CK576" s="138"/>
      <c r="CL576" s="137"/>
      <c r="CM576" s="137"/>
      <c r="CN576" s="186"/>
      <c r="CO576" s="137"/>
      <c r="CP576" s="137"/>
      <c r="CQ576" s="137"/>
      <c r="CR576" s="137"/>
      <c r="CS576" s="137"/>
      <c r="CT576" s="137"/>
      <c r="CU576" s="137"/>
      <c r="CV576" s="137"/>
      <c r="CW576" s="137"/>
      <c r="CX576" s="186"/>
      <c r="CY576" s="138"/>
      <c r="CZ576" s="137"/>
      <c r="DA576" s="137"/>
      <c r="DB576" s="186"/>
      <c r="DC576" s="139"/>
      <c r="DD576" s="133"/>
      <c r="DE576" s="137"/>
      <c r="DF576" s="137"/>
      <c r="DG576" s="137"/>
      <c r="DH576" s="137"/>
      <c r="DI576" s="137"/>
      <c r="DJ576" s="186"/>
      <c r="DK576" s="137"/>
      <c r="DL576" s="137"/>
      <c r="DM576" s="137"/>
      <c r="DN576" s="137"/>
      <c r="DO576" s="137"/>
      <c r="DP576" s="137"/>
      <c r="DQ576" s="133"/>
      <c r="DR576" s="133"/>
      <c r="DS576" s="186"/>
      <c r="DT576" s="138"/>
      <c r="DU576" s="138"/>
      <c r="DV576" s="138"/>
      <c r="DW576" s="138"/>
      <c r="DX576" s="186"/>
      <c r="DY576" s="138"/>
      <c r="DZ576" s="138"/>
      <c r="EA576" s="137"/>
      <c r="EB576" s="137"/>
      <c r="EC576" s="137"/>
      <c r="ED576" s="137"/>
      <c r="EE576" s="137"/>
      <c r="EF576" s="186"/>
      <c r="EG576" s="137"/>
      <c r="EH576" s="137"/>
      <c r="EI576" s="137"/>
      <c r="EJ576" s="137"/>
      <c r="EK576" s="137"/>
      <c r="EL576" s="137"/>
      <c r="EM576" s="137"/>
      <c r="EN576" s="137"/>
      <c r="EO576" s="137"/>
      <c r="EP576" s="137"/>
      <c r="EQ576" s="137"/>
      <c r="ER576" s="137"/>
      <c r="ES576" s="137"/>
      <c r="ET576" s="137"/>
      <c r="EU576" s="137"/>
      <c r="EV576" s="137"/>
      <c r="EW576" s="137"/>
      <c r="EX576" s="137"/>
      <c r="EY576" s="137"/>
      <c r="EZ576" s="137"/>
      <c r="FA576" s="137"/>
      <c r="FB576" s="186"/>
      <c r="FC576" s="137"/>
      <c r="FD576" s="137"/>
      <c r="FE576" s="137"/>
      <c r="FF576" s="137"/>
      <c r="FG576" s="137"/>
      <c r="FH576" s="190"/>
      <c r="FI576" s="190"/>
      <c r="FJ576" s="5"/>
      <c r="GZ576" s="5"/>
      <c r="HO576" s="5"/>
      <c r="HP576" s="17"/>
      <c r="HQ576" s="23"/>
      <c r="HR576" s="23"/>
      <c r="HS576" s="23"/>
      <c r="HT576" s="17"/>
      <c r="HU576" s="17"/>
      <c r="HV576" s="24"/>
      <c r="HW576" s="24"/>
      <c r="HX576" s="24"/>
      <c r="HY576" s="24"/>
      <c r="HZ576" s="24"/>
      <c r="IA576" s="24"/>
      <c r="IB576" s="24"/>
      <c r="IC576" s="24"/>
      <c r="ID576" s="24"/>
      <c r="IE576" s="24"/>
      <c r="IF576" s="24"/>
      <c r="IG576" s="24"/>
      <c r="IH576" s="24"/>
      <c r="II576" s="24"/>
      <c r="IJ576" s="24"/>
      <c r="IK576" s="24"/>
      <c r="IL576" s="24"/>
      <c r="IM576" s="24"/>
      <c r="IN576" s="25"/>
      <c r="IO576" s="25"/>
      <c r="IP576" s="294"/>
      <c r="IQ576" s="24"/>
      <c r="IR576" s="24"/>
      <c r="IS576" s="170"/>
      <c r="IT576" s="170"/>
      <c r="IU576" s="170"/>
      <c r="IV576" s="274"/>
      <c r="IW576" s="170"/>
      <c r="IX576" s="170"/>
      <c r="IY576"/>
      <c r="IZ576"/>
      <c r="JA576" s="170"/>
      <c r="JB576" s="170"/>
      <c r="JC576" s="170"/>
      <c r="JD576" s="170"/>
      <c r="JE576" s="170"/>
      <c r="JF576"/>
      <c r="JG576" s="170"/>
      <c r="JH576" s="170"/>
      <c r="JI576" s="170"/>
      <c r="JJ576" s="170"/>
      <c r="JK576"/>
      <c r="JL576"/>
      <c r="JM576" s="279"/>
      <c r="JN576"/>
      <c r="JO576"/>
      <c r="JP576"/>
      <c r="JQ576"/>
      <c r="JR576" s="170"/>
      <c r="JS576" s="170"/>
      <c r="JT576" s="170"/>
      <c r="JU576" s="280"/>
      <c r="JV576" s="170"/>
      <c r="JW576" s="170"/>
      <c r="JX576"/>
      <c r="JY576" s="170"/>
      <c r="JZ576" s="170"/>
      <c r="KA576" s="170"/>
      <c r="KB576" s="170"/>
      <c r="KC576" s="170"/>
      <c r="KD576" s="170"/>
      <c r="KE576"/>
    </row>
    <row r="577" spans="1:291" s="4" customFormat="1" ht="15" customHeight="1" x14ac:dyDescent="0.25">
      <c r="A577" s="311"/>
      <c r="B577" s="15" t="s">
        <v>1561</v>
      </c>
      <c r="C577" s="17" t="s">
        <v>736</v>
      </c>
      <c r="D577" s="26">
        <v>7104284594</v>
      </c>
      <c r="E577" s="89" t="s">
        <v>316</v>
      </c>
      <c r="F577" s="23"/>
      <c r="G577" s="94"/>
      <c r="H577" s="51"/>
      <c r="I577" s="377" t="s">
        <v>1023</v>
      </c>
      <c r="J577" s="20">
        <v>42835</v>
      </c>
      <c r="K577" s="100"/>
      <c r="L577" s="121">
        <v>1</v>
      </c>
      <c r="M577" s="4" t="s">
        <v>737</v>
      </c>
      <c r="N577" s="19">
        <v>240</v>
      </c>
      <c r="O577" s="22"/>
      <c r="P577" s="16">
        <v>3</v>
      </c>
      <c r="Q577" s="11">
        <v>4</v>
      </c>
      <c r="R577" s="11"/>
      <c r="S577" s="11"/>
      <c r="T577" s="145"/>
      <c r="U577" s="130"/>
      <c r="V577" s="130"/>
      <c r="W577" s="130"/>
      <c r="X577" s="129"/>
      <c r="Y577" s="129"/>
      <c r="Z577" s="132"/>
      <c r="AA577" s="129"/>
      <c r="AB577" s="133"/>
      <c r="AC577" s="134"/>
      <c r="AD577" s="135"/>
      <c r="AE577" s="136"/>
      <c r="AF577" s="220"/>
      <c r="AG577" s="220"/>
      <c r="AH577" s="220"/>
      <c r="AI577" s="220"/>
      <c r="AJ577" s="220"/>
      <c r="AK577" s="220"/>
      <c r="AL577" s="133"/>
      <c r="AM577" s="137"/>
      <c r="AN577" s="137"/>
      <c r="AO577" s="137"/>
      <c r="AP577" s="137"/>
      <c r="AQ577" s="137"/>
      <c r="AR577" s="137"/>
      <c r="AS577" s="137"/>
      <c r="AT577" s="137"/>
      <c r="AU577" s="137"/>
      <c r="AV577" s="137"/>
      <c r="AW577" s="137"/>
      <c r="AX577" s="137"/>
      <c r="AY577" s="137"/>
      <c r="AZ577" s="137"/>
      <c r="BA577" s="133"/>
      <c r="BB577" s="137"/>
      <c r="BC577" s="137"/>
      <c r="BD577" s="137"/>
      <c r="BE577" s="137"/>
      <c r="BF577" s="137"/>
      <c r="BG577" s="137"/>
      <c r="BH577" s="138"/>
      <c r="BI577" s="137"/>
      <c r="BJ577" s="137"/>
      <c r="BK577" s="137"/>
      <c r="BL577" s="137"/>
      <c r="BM577" s="139"/>
      <c r="BN577" s="137"/>
      <c r="BO577" s="137"/>
      <c r="BP577" s="137"/>
      <c r="BQ577" s="137"/>
      <c r="BR577" s="138"/>
      <c r="BS577" s="138"/>
      <c r="BT577" s="137"/>
      <c r="BU577" s="137"/>
      <c r="BV577" s="137"/>
      <c r="BW577" s="138"/>
      <c r="BX577" s="137"/>
      <c r="BY577" s="137"/>
      <c r="BZ577" s="138"/>
      <c r="CA577" s="138"/>
      <c r="CB577" s="137"/>
      <c r="CC577" s="137"/>
      <c r="CD577" s="186"/>
      <c r="CE577" s="186"/>
      <c r="CF577" s="186"/>
      <c r="CG577" s="186"/>
      <c r="CH577" s="137"/>
      <c r="CI577" s="137"/>
      <c r="CJ577" s="137"/>
      <c r="CK577" s="138"/>
      <c r="CL577" s="137"/>
      <c r="CM577" s="137"/>
      <c r="CN577" s="186"/>
      <c r="CO577" s="137"/>
      <c r="CP577" s="137"/>
      <c r="CQ577" s="137"/>
      <c r="CR577" s="137"/>
      <c r="CS577" s="137"/>
      <c r="CT577" s="137"/>
      <c r="CU577" s="137"/>
      <c r="CV577" s="137"/>
      <c r="CW577" s="137"/>
      <c r="CX577" s="186"/>
      <c r="CY577" s="138"/>
      <c r="CZ577" s="137"/>
      <c r="DA577" s="137"/>
      <c r="DB577" s="186"/>
      <c r="DC577" s="139"/>
      <c r="DD577" s="133"/>
      <c r="DE577" s="137"/>
      <c r="DF577" s="137"/>
      <c r="DG577" s="137"/>
      <c r="DH577" s="137"/>
      <c r="DI577" s="137"/>
      <c r="DJ577" s="186"/>
      <c r="DK577" s="137"/>
      <c r="DL577" s="137"/>
      <c r="DM577" s="137"/>
      <c r="DN577" s="137"/>
      <c r="DO577" s="137"/>
      <c r="DP577" s="137"/>
      <c r="DQ577" s="133"/>
      <c r="DR577" s="133"/>
      <c r="DS577" s="186"/>
      <c r="DT577" s="138"/>
      <c r="DU577" s="138"/>
      <c r="DV577" s="138"/>
      <c r="DW577" s="138"/>
      <c r="DX577" s="186"/>
      <c r="DY577" s="138"/>
      <c r="DZ577" s="138"/>
      <c r="EA577" s="137"/>
      <c r="EB577" s="137"/>
      <c r="EC577" s="137"/>
      <c r="ED577" s="137"/>
      <c r="EE577" s="137"/>
      <c r="EF577" s="186"/>
      <c r="EG577" s="137"/>
      <c r="EH577" s="137"/>
      <c r="EI577" s="137"/>
      <c r="EJ577" s="137"/>
      <c r="EK577" s="137"/>
      <c r="EL577" s="137"/>
      <c r="EM577" s="137"/>
      <c r="EN577" s="137"/>
      <c r="EO577" s="137"/>
      <c r="EP577" s="137"/>
      <c r="EQ577" s="137"/>
      <c r="ER577" s="137"/>
      <c r="ES577" s="137"/>
      <c r="ET577" s="137"/>
      <c r="EU577" s="137"/>
      <c r="EV577" s="137"/>
      <c r="EW577" s="137"/>
      <c r="EX577" s="137"/>
      <c r="EY577" s="137"/>
      <c r="EZ577" s="137"/>
      <c r="FA577" s="137"/>
      <c r="FB577" s="186"/>
      <c r="FC577" s="137"/>
      <c r="FD577" s="137"/>
      <c r="FE577" s="137"/>
      <c r="FF577" s="137"/>
      <c r="FG577" s="137"/>
      <c r="FH577" s="190"/>
      <c r="FI577" s="190"/>
      <c r="FJ577" s="5"/>
      <c r="GZ577" s="372"/>
      <c r="HA577"/>
      <c r="HB577"/>
      <c r="HC577"/>
      <c r="HD577"/>
      <c r="HE577"/>
      <c r="HF577"/>
      <c r="HG577"/>
      <c r="HH577"/>
      <c r="HI577"/>
      <c r="HJ577"/>
      <c r="HK577"/>
      <c r="HL577"/>
      <c r="HM577"/>
      <c r="HN577"/>
      <c r="HO577" s="5"/>
      <c r="HP577" s="17"/>
      <c r="HQ577" s="23"/>
      <c r="HR577" s="23"/>
      <c r="HS577" s="23"/>
      <c r="HT577" s="17"/>
      <c r="HU577" s="17"/>
      <c r="HV577" s="24"/>
      <c r="HW577" s="24"/>
      <c r="HX577" s="24"/>
      <c r="HY577" s="24"/>
      <c r="HZ577" s="24"/>
      <c r="IA577" s="24"/>
      <c r="IB577" s="24"/>
      <c r="IC577" s="24"/>
      <c r="ID577" s="24"/>
      <c r="IE577" s="24"/>
      <c r="IF577" s="24"/>
      <c r="IG577" s="24"/>
      <c r="IH577" s="24"/>
      <c r="II577" s="24"/>
      <c r="IJ577" s="24"/>
      <c r="IK577" s="24"/>
      <c r="IL577" s="24"/>
      <c r="IM577" s="24"/>
      <c r="IN577" s="25"/>
      <c r="IO577" s="25"/>
      <c r="IP577" s="294" t="s">
        <v>1561</v>
      </c>
      <c r="IQ577" s="24" t="s">
        <v>1108</v>
      </c>
      <c r="IR577" s="24" t="s">
        <v>1109</v>
      </c>
      <c r="IS577" s="170" t="s">
        <v>55</v>
      </c>
      <c r="IT577" s="170">
        <v>1</v>
      </c>
      <c r="IU577" s="170"/>
      <c r="IV577" s="274">
        <v>44852</v>
      </c>
      <c r="IW577" s="170">
        <v>1971</v>
      </c>
      <c r="IX577" s="170">
        <v>2022</v>
      </c>
      <c r="IY577"/>
      <c r="IZ577"/>
      <c r="JA577" s="170">
        <v>51</v>
      </c>
      <c r="JB577" s="170"/>
      <c r="JC577" s="170" t="s">
        <v>1407</v>
      </c>
      <c r="JD577"/>
      <c r="JE577" s="170">
        <v>1</v>
      </c>
      <c r="JF577" s="276" t="s">
        <v>405</v>
      </c>
      <c r="JG577"/>
      <c r="JH577" s="170">
        <v>1</v>
      </c>
      <c r="JI577" s="277"/>
      <c r="JJ577"/>
      <c r="JK577"/>
      <c r="JL577"/>
      <c r="JM577" s="279"/>
      <c r="JN577" t="s">
        <v>1409</v>
      </c>
      <c r="JO577" t="s">
        <v>1411</v>
      </c>
      <c r="JP577" t="s">
        <v>1412</v>
      </c>
      <c r="JQ577" t="s">
        <v>1420</v>
      </c>
      <c r="JR577" s="170">
        <v>0</v>
      </c>
      <c r="JS577" s="170">
        <v>3</v>
      </c>
      <c r="JT577" s="170">
        <v>2</v>
      </c>
      <c r="JU577" s="170">
        <v>1</v>
      </c>
      <c r="JV577" s="170">
        <v>0</v>
      </c>
      <c r="JW577" s="170">
        <v>0</v>
      </c>
      <c r="JX577"/>
      <c r="JY577" s="170">
        <v>0</v>
      </c>
      <c r="JZ577" s="170">
        <v>0</v>
      </c>
      <c r="KA577" s="170">
        <v>2</v>
      </c>
      <c r="KB577" s="170">
        <v>0</v>
      </c>
      <c r="KC577" s="170">
        <v>0</v>
      </c>
      <c r="KD577" s="170"/>
      <c r="KE577"/>
    </row>
    <row r="578" spans="1:291" s="4" customFormat="1" x14ac:dyDescent="0.25">
      <c r="A578" s="311"/>
      <c r="B578" s="15" t="s">
        <v>1561</v>
      </c>
      <c r="C578" s="17" t="s">
        <v>736</v>
      </c>
      <c r="D578" s="26" t="s">
        <v>738</v>
      </c>
      <c r="E578" s="352">
        <v>44852</v>
      </c>
      <c r="F578" s="23"/>
      <c r="G578" s="94"/>
      <c r="H578" s="51"/>
      <c r="I578" s="377">
        <v>1</v>
      </c>
      <c r="J578" s="20">
        <v>44895</v>
      </c>
      <c r="K578" s="100">
        <f>DATEDIF(E578, J578, "m")</f>
        <v>1</v>
      </c>
      <c r="L578" s="121">
        <v>2</v>
      </c>
      <c r="M578" s="4" t="s">
        <v>739</v>
      </c>
      <c r="N578" s="19">
        <v>264</v>
      </c>
      <c r="O578" s="22">
        <v>4</v>
      </c>
      <c r="P578" s="16">
        <v>3</v>
      </c>
      <c r="Q578" s="11"/>
      <c r="R578" s="11"/>
      <c r="S578" s="11"/>
      <c r="T578" s="145">
        <v>18417</v>
      </c>
      <c r="U578" s="130"/>
      <c r="V578" s="130" t="s">
        <v>1108</v>
      </c>
      <c r="W578" s="130" t="s">
        <v>1109</v>
      </c>
      <c r="X578" s="129">
        <v>7104284594</v>
      </c>
      <c r="Y578" s="129">
        <f ca="1">ROUNDDOWN(YEARFRAC(DATE(IF(VALUE(LEFT(X578,2))&lt;VALUE(RIGHT(YEAR(TODAY()),2)),"20","19")&amp;LEFT(X578,2),IF(VALUE(MID(X578,3,1))&gt;4,MID(X578,3,2)-50,MID(X578,3,2)),MID(X578,5,2)),Z578,1),0)</f>
        <v>51</v>
      </c>
      <c r="Z578" s="132">
        <v>44895</v>
      </c>
      <c r="AA578" s="129">
        <v>1</v>
      </c>
      <c r="AB578" s="133">
        <f>DATEDIF(_xlfn.MINIFS(Z:Z,X:X,X578), Z578,  "m")</f>
        <v>0</v>
      </c>
      <c r="AC578" s="134" t="s">
        <v>740</v>
      </c>
      <c r="AD578" s="135" t="s">
        <v>1025</v>
      </c>
      <c r="AE578" s="136" t="s">
        <v>75</v>
      </c>
      <c r="AF578" s="185">
        <v>21.5</v>
      </c>
      <c r="AG578" s="185">
        <v>5.3</v>
      </c>
      <c r="AH578" s="185">
        <v>71.7</v>
      </c>
      <c r="AI578" s="185">
        <v>1</v>
      </c>
      <c r="AJ578" s="185">
        <v>0.5</v>
      </c>
      <c r="AK578" s="185">
        <v>6.24</v>
      </c>
      <c r="AL578" s="133">
        <v>23.9</v>
      </c>
      <c r="AM578" s="137">
        <v>85.7</v>
      </c>
      <c r="AN578" s="137">
        <v>45.3</v>
      </c>
      <c r="AO578" s="137">
        <v>54.7</v>
      </c>
      <c r="AP578" s="137">
        <f>AN578/AO578</f>
        <v>0.82815356489945147</v>
      </c>
      <c r="AQ578" s="137">
        <v>2.35</v>
      </c>
      <c r="AR578" s="137">
        <v>3.64</v>
      </c>
      <c r="AS578" s="137">
        <v>2.83</v>
      </c>
      <c r="AT578" s="137">
        <v>14</v>
      </c>
      <c r="AU578" s="137">
        <v>7.91</v>
      </c>
      <c r="AV578" s="137">
        <v>8.06</v>
      </c>
      <c r="AW578" s="137">
        <v>35.299999999999997</v>
      </c>
      <c r="AX578" s="137">
        <v>38.1</v>
      </c>
      <c r="AY578" s="137">
        <v>25.6</v>
      </c>
      <c r="AZ578" s="137">
        <v>0.91</v>
      </c>
      <c r="BA578" s="137">
        <v>27.5</v>
      </c>
      <c r="BB578" s="137">
        <v>8.5</v>
      </c>
      <c r="BC578" s="137">
        <v>53.6</v>
      </c>
      <c r="BD578" s="137">
        <v>0.76</v>
      </c>
      <c r="BE578" s="137">
        <v>8</v>
      </c>
      <c r="BF578" s="137">
        <f>DL578+DN578</f>
        <v>58.1</v>
      </c>
      <c r="BG578" s="137">
        <v>16.2</v>
      </c>
      <c r="BH578" s="138">
        <v>2718</v>
      </c>
      <c r="BI578" s="137">
        <v>4.9000000000000004</v>
      </c>
      <c r="BJ578" s="137">
        <v>4.6500000000000004</v>
      </c>
      <c r="BK578" s="137">
        <v>36.1</v>
      </c>
      <c r="BL578" s="137">
        <v>60.4</v>
      </c>
      <c r="BM578" s="139">
        <v>0.14000000000000001</v>
      </c>
      <c r="BN578" s="137">
        <v>5.6</v>
      </c>
      <c r="BO578" s="137">
        <v>91.25</v>
      </c>
      <c r="BP578" s="137">
        <v>7.78</v>
      </c>
      <c r="BQ578" s="137">
        <v>0.93</v>
      </c>
      <c r="BR578" s="138">
        <v>7472</v>
      </c>
      <c r="BS578" s="138">
        <f>CY578/3</f>
        <v>2944.6666666666665</v>
      </c>
      <c r="BT578" s="137">
        <v>73.7</v>
      </c>
      <c r="BU578" s="137">
        <v>13.4</v>
      </c>
      <c r="BV578" s="137">
        <f>100-AL578-BN578-CB578-CC578</f>
        <v>68.3</v>
      </c>
      <c r="BW578" s="138">
        <v>1266.3716814159293</v>
      </c>
      <c r="BX578" s="137">
        <v>41</v>
      </c>
      <c r="BY578" s="137">
        <v>40.4</v>
      </c>
      <c r="BZ578" s="138">
        <v>5296</v>
      </c>
      <c r="CA578" s="138">
        <v>12600</v>
      </c>
      <c r="CB578" s="137">
        <v>1.8</v>
      </c>
      <c r="CC578" s="137">
        <v>0.4</v>
      </c>
      <c r="CD578" s="186" t="s">
        <v>1275</v>
      </c>
      <c r="CE578" s="186">
        <f>AL578+BN578+BV578+CC578+CB578</f>
        <v>100</v>
      </c>
      <c r="CF578" s="186" t="s">
        <v>1275</v>
      </c>
      <c r="CG578" s="186">
        <f>AM578+BI578+BE578+(DC578*100/AL578)+(CC578*100/AL578)</f>
        <v>100.39497907949792</v>
      </c>
      <c r="CH578" s="137">
        <v>2.68</v>
      </c>
      <c r="CI578" s="137">
        <f>CH578*100/AM578</f>
        <v>3.1271878646441071</v>
      </c>
      <c r="CJ578" s="137">
        <v>7.1</v>
      </c>
      <c r="CK578" s="138">
        <f>CJ578*BI578*AL578*AK578/1000</f>
        <v>5.1884414399999992</v>
      </c>
      <c r="CL578" s="137">
        <v>1.6</v>
      </c>
      <c r="CM578" s="137">
        <v>9.57</v>
      </c>
      <c r="CN578" s="186" t="s">
        <v>1275</v>
      </c>
      <c r="CO578" s="137">
        <v>1.43</v>
      </c>
      <c r="CP578" s="137">
        <v>2.4900000000000002</v>
      </c>
      <c r="CQ578" s="137">
        <v>20.399999999999999</v>
      </c>
      <c r="CR578" s="137">
        <v>46.7</v>
      </c>
      <c r="CS578" s="137">
        <v>13.8</v>
      </c>
      <c r="CT578" s="137">
        <v>19</v>
      </c>
      <c r="CU578" s="137">
        <v>51.4</v>
      </c>
      <c r="CV578" s="137">
        <v>3.02</v>
      </c>
      <c r="CW578" s="137"/>
      <c r="CX578" s="186" t="s">
        <v>1275</v>
      </c>
      <c r="CY578" s="133">
        <v>8834</v>
      </c>
      <c r="CZ578" s="137">
        <v>2.2200000000000002</v>
      </c>
      <c r="DA578" s="137">
        <v>21.3</v>
      </c>
      <c r="DB578" s="186" t="s">
        <v>1275</v>
      </c>
      <c r="DC578" s="139">
        <v>2.9000000000000001E-2</v>
      </c>
      <c r="DD578" s="138">
        <v>89993</v>
      </c>
      <c r="DE578" s="137">
        <v>33.700000000000003</v>
      </c>
      <c r="DF578" s="137">
        <v>30.5</v>
      </c>
      <c r="DG578" s="137">
        <v>1.74</v>
      </c>
      <c r="DH578" s="137">
        <f>DG578-CC578</f>
        <v>1.3399999999999999</v>
      </c>
      <c r="DI578" s="137">
        <v>64</v>
      </c>
      <c r="DJ578" s="186" t="s">
        <v>1275</v>
      </c>
      <c r="DK578" s="137">
        <v>1.71</v>
      </c>
      <c r="DL578" s="137">
        <v>58.1</v>
      </c>
      <c r="DM578" s="137">
        <v>40.1</v>
      </c>
      <c r="DN578" s="137">
        <v>0</v>
      </c>
      <c r="DO578" s="137">
        <v>10.9</v>
      </c>
      <c r="DP578" s="137">
        <v>98.6</v>
      </c>
      <c r="DQ578" s="138">
        <v>897</v>
      </c>
      <c r="DR578" s="133"/>
      <c r="DS578" s="186" t="s">
        <v>1275</v>
      </c>
      <c r="DT578" s="138">
        <f>DU578/1.2</f>
        <v>6150.8333333333339</v>
      </c>
      <c r="DU578" s="138">
        <v>7381</v>
      </c>
      <c r="DV578" s="138">
        <v>1186.1538461538462</v>
      </c>
      <c r="DW578" s="138">
        <v>187</v>
      </c>
      <c r="DX578" s="186" t="s">
        <v>1275</v>
      </c>
      <c r="DY578" s="138">
        <f>AK578*AN578*AM578*AL578/1000</f>
        <v>578.97727055999997</v>
      </c>
      <c r="DZ578" s="138">
        <f>AK578*AM578*AO578*AL578/1000</f>
        <v>699.11824944</v>
      </c>
      <c r="EA578" s="137"/>
      <c r="EB578" s="137"/>
      <c r="EC578" s="137"/>
      <c r="ED578" s="137"/>
      <c r="EE578" s="137"/>
      <c r="EF578" s="186" t="s">
        <v>1275</v>
      </c>
      <c r="EG578" s="137" t="s">
        <v>1023</v>
      </c>
      <c r="EH578" s="137" t="s">
        <v>1023</v>
      </c>
      <c r="EI578" s="137" t="s">
        <v>1023</v>
      </c>
      <c r="EJ578" s="137" t="s">
        <v>1023</v>
      </c>
      <c r="EK578" s="137" t="s">
        <v>1023</v>
      </c>
      <c r="EL578" s="137" t="s">
        <v>1023</v>
      </c>
      <c r="EM578" s="137" t="s">
        <v>1023</v>
      </c>
      <c r="EN578" s="137" t="s">
        <v>1023</v>
      </c>
      <c r="EO578" s="137" t="s">
        <v>1023</v>
      </c>
      <c r="EP578" s="137" t="s">
        <v>1023</v>
      </c>
      <c r="EQ578" s="137" t="s">
        <v>1023</v>
      </c>
      <c r="ER578" s="137" t="s">
        <v>1023</v>
      </c>
      <c r="ES578" s="137" t="s">
        <v>1023</v>
      </c>
      <c r="ET578" s="137" t="s">
        <v>1023</v>
      </c>
      <c r="EU578" s="137" t="s">
        <v>1023</v>
      </c>
      <c r="EV578" s="137" t="s">
        <v>1023</v>
      </c>
      <c r="EW578" s="137" t="s">
        <v>1023</v>
      </c>
      <c r="EX578" s="137" t="s">
        <v>1023</v>
      </c>
      <c r="EY578" s="137" t="s">
        <v>1023</v>
      </c>
      <c r="EZ578" s="137" t="s">
        <v>1023</v>
      </c>
      <c r="FA578" s="137" t="s">
        <v>1023</v>
      </c>
      <c r="FB578" s="186" t="s">
        <v>1275</v>
      </c>
      <c r="FC578" s="137"/>
      <c r="FD578" s="137"/>
      <c r="FE578" s="137"/>
      <c r="FF578" s="137"/>
      <c r="FG578" s="137"/>
      <c r="FH578" s="190"/>
      <c r="FI578" s="190"/>
      <c r="FJ578" s="380" t="s">
        <v>739</v>
      </c>
      <c r="FK578" t="s">
        <v>1658</v>
      </c>
      <c r="FL578" t="s">
        <v>1667</v>
      </c>
      <c r="FM578" t="s">
        <v>1665</v>
      </c>
      <c r="FN578" t="s">
        <v>1665</v>
      </c>
      <c r="FO578" t="s">
        <v>1662</v>
      </c>
      <c r="FP578" t="s">
        <v>1665</v>
      </c>
      <c r="FQ578" t="s">
        <v>1659</v>
      </c>
      <c r="FR578" t="s">
        <v>1662</v>
      </c>
      <c r="FS578" t="s">
        <v>1666</v>
      </c>
      <c r="FT578" t="s">
        <v>1659</v>
      </c>
      <c r="FU578" t="s">
        <v>1659</v>
      </c>
      <c r="FV578" t="s">
        <v>1660</v>
      </c>
      <c r="FW578" t="s">
        <v>1665</v>
      </c>
      <c r="FX578" t="s">
        <v>86</v>
      </c>
      <c r="FY578" t="s">
        <v>86</v>
      </c>
      <c r="FZ578" t="s">
        <v>1658</v>
      </c>
      <c r="GA578" t="s">
        <v>33</v>
      </c>
      <c r="GB578" t="s">
        <v>1663</v>
      </c>
      <c r="GC578" t="s">
        <v>1662</v>
      </c>
      <c r="GD578" t="s">
        <v>33</v>
      </c>
      <c r="GE578" t="s">
        <v>1660</v>
      </c>
      <c r="GF578" t="s">
        <v>86</v>
      </c>
      <c r="GG578" t="s">
        <v>86</v>
      </c>
      <c r="GH578" t="s">
        <v>33</v>
      </c>
      <c r="GI578" t="s">
        <v>1661</v>
      </c>
      <c r="GJ578" t="s">
        <v>33</v>
      </c>
      <c r="GK578" t="s">
        <v>33</v>
      </c>
      <c r="GL578" t="s">
        <v>86</v>
      </c>
      <c r="GM578" t="s">
        <v>1663</v>
      </c>
      <c r="GN578" t="s">
        <v>1659</v>
      </c>
      <c r="GO578" t="s">
        <v>1658</v>
      </c>
      <c r="GP578" t="s">
        <v>1664</v>
      </c>
      <c r="GQ578" t="s">
        <v>1660</v>
      </c>
      <c r="GR578" t="s">
        <v>1664</v>
      </c>
      <c r="GS578" t="s">
        <v>1659</v>
      </c>
      <c r="GT578" t="s">
        <v>1666</v>
      </c>
      <c r="GU578" t="s">
        <v>1661</v>
      </c>
      <c r="GV578" t="s">
        <v>1662</v>
      </c>
      <c r="GW578" t="s">
        <v>1662</v>
      </c>
      <c r="GX578" t="s">
        <v>33</v>
      </c>
      <c r="GY578" t="s">
        <v>1662</v>
      </c>
      <c r="GZ578" s="372"/>
      <c r="HA578"/>
      <c r="HB578"/>
      <c r="HC578"/>
      <c r="HD578"/>
      <c r="HE578"/>
      <c r="HF578"/>
      <c r="HG578"/>
      <c r="HH578"/>
      <c r="HI578"/>
      <c r="HJ578"/>
      <c r="HK578"/>
      <c r="HL578"/>
      <c r="HM578"/>
      <c r="HN578"/>
      <c r="HO578" s="5"/>
      <c r="HP578" s="17"/>
      <c r="HQ578" s="23"/>
      <c r="HR578" s="23"/>
      <c r="HS578" s="23"/>
      <c r="HT578" s="17"/>
      <c r="HU578" s="17"/>
      <c r="HV578" s="24"/>
      <c r="HW578" s="24"/>
      <c r="HX578" s="24"/>
      <c r="HY578" s="24"/>
      <c r="HZ578" s="24"/>
      <c r="IA578" s="24"/>
      <c r="IB578" s="24"/>
      <c r="IC578" s="24"/>
      <c r="ID578" s="24"/>
      <c r="IE578" s="24"/>
      <c r="IF578" s="24"/>
      <c r="IG578" s="24"/>
      <c r="IH578" s="24"/>
      <c r="II578" s="24"/>
      <c r="IJ578" s="24"/>
      <c r="IK578" s="24"/>
      <c r="IL578" s="24"/>
      <c r="IM578" s="24"/>
      <c r="IN578" s="25"/>
      <c r="IO578" s="25"/>
      <c r="IP578" s="294"/>
      <c r="IQ578" s="24"/>
      <c r="IR578" s="24"/>
      <c r="IS578" s="170"/>
      <c r="IT578" s="170"/>
      <c r="IU578" s="170"/>
      <c r="IV578" s="274"/>
      <c r="IW578" s="170"/>
      <c r="IX578" s="170"/>
      <c r="IY578"/>
      <c r="IZ578"/>
      <c r="JA578" s="170"/>
      <c r="JB578" s="170"/>
      <c r="JC578" s="170"/>
      <c r="JD578"/>
      <c r="JE578" s="170"/>
      <c r="JF578" s="276"/>
      <c r="JG578"/>
      <c r="JH578" s="170"/>
      <c r="JI578" s="277"/>
      <c r="JJ578"/>
      <c r="JK578"/>
      <c r="JL578"/>
      <c r="JM578" s="279"/>
      <c r="JN578"/>
      <c r="JO578"/>
      <c r="JP578"/>
      <c r="JQ578"/>
      <c r="JR578" s="170"/>
      <c r="JS578" s="170"/>
      <c r="JT578" s="170"/>
      <c r="JU578" s="170"/>
      <c r="JV578" s="170"/>
      <c r="JW578" s="170"/>
      <c r="JX578"/>
      <c r="JY578" s="170"/>
      <c r="JZ578" s="170"/>
      <c r="KA578" s="170"/>
      <c r="KB578" s="170"/>
      <c r="KC578" s="170"/>
      <c r="KD578" s="170"/>
      <c r="KE578"/>
    </row>
    <row r="579" spans="1:291" s="4" customFormat="1" x14ac:dyDescent="0.25">
      <c r="A579" s="311"/>
      <c r="B579" s="15" t="s">
        <v>1561</v>
      </c>
      <c r="C579" s="17" t="s">
        <v>741</v>
      </c>
      <c r="D579" s="26" t="s">
        <v>738</v>
      </c>
      <c r="E579" s="352">
        <v>44852</v>
      </c>
      <c r="F579" s="27">
        <v>44945</v>
      </c>
      <c r="G579" s="94">
        <f>DATEDIF(E579, F579, "m")</f>
        <v>3</v>
      </c>
      <c r="H579" s="16">
        <v>1</v>
      </c>
      <c r="I579" s="377">
        <v>1</v>
      </c>
      <c r="J579" s="20">
        <v>44945</v>
      </c>
      <c r="K579" s="100">
        <f>DATEDIF(E579, J579, "m")</f>
        <v>3</v>
      </c>
      <c r="L579" s="121">
        <v>3</v>
      </c>
      <c r="M579" s="4" t="s">
        <v>742</v>
      </c>
      <c r="N579" s="19"/>
      <c r="O579" s="22">
        <v>2</v>
      </c>
      <c r="P579" s="16">
        <v>3</v>
      </c>
      <c r="Q579" s="11"/>
      <c r="R579" s="11">
        <v>3</v>
      </c>
      <c r="S579" s="11"/>
      <c r="T579" s="145">
        <v>18633</v>
      </c>
      <c r="U579" s="130"/>
      <c r="V579" s="130" t="s">
        <v>1108</v>
      </c>
      <c r="W579" s="130" t="s">
        <v>1109</v>
      </c>
      <c r="X579" s="129">
        <v>7104284594</v>
      </c>
      <c r="Y579" s="129">
        <f ca="1">ROUNDDOWN(YEARFRAC(DATE(IF(VALUE(LEFT(X579,2))&lt;VALUE(RIGHT(YEAR(TODAY()),2)),"20","19")&amp;LEFT(X579,2),IF(VALUE(MID(X579,3,1))&gt;4,MID(X579,3,2)-50,MID(X579,3,2)),MID(X579,5,2)),Z579,1),0)</f>
        <v>51</v>
      </c>
      <c r="Z579" s="132">
        <v>44945</v>
      </c>
      <c r="AA579" s="129">
        <v>2</v>
      </c>
      <c r="AB579" s="133">
        <f>DATEDIF(_xlfn.MINIFS(Z:Z,X:X,X579), Z579,  "m")</f>
        <v>1</v>
      </c>
      <c r="AC579" s="134" t="s">
        <v>53</v>
      </c>
      <c r="AD579" s="135" t="s">
        <v>1022</v>
      </c>
      <c r="AE579" s="136" t="s">
        <v>54</v>
      </c>
      <c r="AF579" s="209">
        <v>12.3</v>
      </c>
      <c r="AG579" s="209">
        <v>12.7</v>
      </c>
      <c r="AH579" s="209">
        <v>74.599999999999994</v>
      </c>
      <c r="AI579" s="209">
        <v>0.2</v>
      </c>
      <c r="AJ579" s="209">
        <v>0.2</v>
      </c>
      <c r="AK579" s="210">
        <v>8.1</v>
      </c>
      <c r="AL579" s="133">
        <v>5.6</v>
      </c>
      <c r="AM579" s="137">
        <v>80.599999999999994</v>
      </c>
      <c r="AN579" s="137">
        <v>35.4</v>
      </c>
      <c r="AO579" s="137">
        <v>64.599999999999994</v>
      </c>
      <c r="AP579" s="137">
        <f>AN579/AO579</f>
        <v>0.54798761609907121</v>
      </c>
      <c r="AQ579" s="137">
        <v>1.1599999999999999</v>
      </c>
      <c r="AR579" s="137">
        <v>3.34</v>
      </c>
      <c r="AS579" s="137">
        <v>1.6</v>
      </c>
      <c r="AT579" s="137">
        <v>8.89</v>
      </c>
      <c r="AU579" s="137">
        <v>7.35</v>
      </c>
      <c r="AV579" s="137">
        <v>4.79</v>
      </c>
      <c r="AW579" s="137">
        <v>41.7</v>
      </c>
      <c r="AX579" s="137">
        <v>25.5</v>
      </c>
      <c r="AY579" s="137">
        <v>31</v>
      </c>
      <c r="AZ579" s="137">
        <v>1.73</v>
      </c>
      <c r="BA579" s="137">
        <v>18.7</v>
      </c>
      <c r="BB579" s="137">
        <v>9.1300000000000008</v>
      </c>
      <c r="BC579" s="137">
        <v>43.5</v>
      </c>
      <c r="BD579" s="137">
        <v>0.13</v>
      </c>
      <c r="BE579" s="137">
        <v>9.1999999999999993</v>
      </c>
      <c r="BF579" s="137">
        <f>DL579+DN579</f>
        <v>30.2</v>
      </c>
      <c r="BG579" s="137">
        <v>19.7</v>
      </c>
      <c r="BH579" s="138">
        <v>4631.4000000000005</v>
      </c>
      <c r="BI579" s="137">
        <v>7.95</v>
      </c>
      <c r="BJ579" s="137">
        <v>6.37</v>
      </c>
      <c r="BK579" s="137">
        <v>36.299999999999997</v>
      </c>
      <c r="BL579" s="137">
        <v>63.1</v>
      </c>
      <c r="BM579" s="139">
        <v>1.2E-2</v>
      </c>
      <c r="BN579" s="137">
        <v>2.5</v>
      </c>
      <c r="BO579" s="137">
        <v>89.6</v>
      </c>
      <c r="BP579" s="137">
        <v>5.96</v>
      </c>
      <c r="BQ579" s="137">
        <v>4.37</v>
      </c>
      <c r="BR579" s="138">
        <v>6092</v>
      </c>
      <c r="BS579" s="138">
        <f>CY579/3</f>
        <v>2754</v>
      </c>
      <c r="BT579" s="137">
        <v>76.3</v>
      </c>
      <c r="BU579" s="137">
        <v>28.7</v>
      </c>
      <c r="BV579" s="137">
        <f>100-AL579-BN579-CB579-CC579</f>
        <v>91.37</v>
      </c>
      <c r="BW579" s="138">
        <v>2847.7876106194694</v>
      </c>
      <c r="BX579" s="137">
        <v>71.900000000000006</v>
      </c>
      <c r="BY579" s="137">
        <v>51.4</v>
      </c>
      <c r="BZ579" s="138">
        <v>6416</v>
      </c>
      <c r="CA579" s="138">
        <v>12110</v>
      </c>
      <c r="CB579" s="137">
        <v>0.4</v>
      </c>
      <c r="CC579" s="137">
        <v>0.13</v>
      </c>
      <c r="CD579" s="186" t="s">
        <v>1275</v>
      </c>
      <c r="CE579" s="186">
        <f>AL579+BN579+BV579+CC579+CB579</f>
        <v>100</v>
      </c>
      <c r="CF579" s="186" t="s">
        <v>1275</v>
      </c>
      <c r="CG579" s="186">
        <f>AM579+BI579+BE579+(DC579*100/AL579)+(CC579*100/AL579)</f>
        <v>100.13696428571428</v>
      </c>
      <c r="CH579" s="137">
        <v>2.02</v>
      </c>
      <c r="CI579" s="137">
        <f>CH579*100/AM579</f>
        <v>2.5062034739454098</v>
      </c>
      <c r="CJ579" s="137">
        <v>8.77</v>
      </c>
      <c r="CK579" s="138">
        <f>CJ579*BI579*AL579*AK579/1000</f>
        <v>3.1625672399999996</v>
      </c>
      <c r="CL579" s="137">
        <v>3.08</v>
      </c>
      <c r="CM579" s="137">
        <v>13.5</v>
      </c>
      <c r="CN579" s="186" t="s">
        <v>1275</v>
      </c>
      <c r="CO579" s="137">
        <v>1.51</v>
      </c>
      <c r="CP579" s="137">
        <v>3.61</v>
      </c>
      <c r="CQ579" s="137">
        <v>20.100000000000001</v>
      </c>
      <c r="CR579" s="137">
        <v>45.5</v>
      </c>
      <c r="CS579" s="137">
        <v>13.3</v>
      </c>
      <c r="CT579" s="137">
        <v>21.1</v>
      </c>
      <c r="CU579" s="137">
        <v>65.5</v>
      </c>
      <c r="CV579" s="137">
        <v>0.81</v>
      </c>
      <c r="CW579" s="137"/>
      <c r="CX579" s="186" t="s">
        <v>1275</v>
      </c>
      <c r="CY579" s="133">
        <v>8262</v>
      </c>
      <c r="CZ579" s="137">
        <v>3.52</v>
      </c>
      <c r="DA579" s="137">
        <v>3.89</v>
      </c>
      <c r="DB579" s="186" t="s">
        <v>1275</v>
      </c>
      <c r="DC579" s="139">
        <v>3.6700000000000001E-3</v>
      </c>
      <c r="DD579" s="138">
        <v>63205</v>
      </c>
      <c r="DE579" s="137">
        <v>8.33</v>
      </c>
      <c r="DF579" s="137">
        <v>27.4</v>
      </c>
      <c r="DG579" s="137">
        <v>0.46</v>
      </c>
      <c r="DH579" s="137">
        <f>DG579-CC579</f>
        <v>0.33</v>
      </c>
      <c r="DI579" s="137">
        <v>77.900000000000006</v>
      </c>
      <c r="DJ579" s="186" t="s">
        <v>1275</v>
      </c>
      <c r="DK579" s="137">
        <v>0.38</v>
      </c>
      <c r="DL579" s="137">
        <v>30.2</v>
      </c>
      <c r="DM579" s="137">
        <v>69.400000000000006</v>
      </c>
      <c r="DN579" s="137">
        <v>0</v>
      </c>
      <c r="DO579" s="137">
        <v>12.8</v>
      </c>
      <c r="DP579" s="137">
        <v>95.7</v>
      </c>
      <c r="DQ579" s="138">
        <v>690</v>
      </c>
      <c r="DR579" s="133"/>
      <c r="DS579" s="186" t="s">
        <v>1275</v>
      </c>
      <c r="DT579" s="138">
        <f>DU579/1.2</f>
        <v>8265</v>
      </c>
      <c r="DU579" s="138">
        <v>9918</v>
      </c>
      <c r="DV579" s="138">
        <v>846.15384615384608</v>
      </c>
      <c r="DW579" s="138">
        <v>228</v>
      </c>
      <c r="DX579" s="186" t="s">
        <v>1275</v>
      </c>
      <c r="DY579" s="138">
        <f>AK579*AN579*AM579*AL579/1000</f>
        <v>129.42296639999995</v>
      </c>
      <c r="DZ579" s="138">
        <f>AK579*AM579*AO579*AL579/1000</f>
        <v>236.17863359999993</v>
      </c>
      <c r="EA579" s="137"/>
      <c r="EB579" s="137"/>
      <c r="EC579" s="137"/>
      <c r="ED579" s="137"/>
      <c r="EE579" s="137"/>
      <c r="EF579" s="186" t="s">
        <v>1275</v>
      </c>
      <c r="EG579" s="137" t="s">
        <v>1023</v>
      </c>
      <c r="EH579" s="137" t="s">
        <v>1023</v>
      </c>
      <c r="EI579" s="137" t="s">
        <v>1023</v>
      </c>
      <c r="EJ579" s="137" t="s">
        <v>1023</v>
      </c>
      <c r="EK579" s="137" t="s">
        <v>1023</v>
      </c>
      <c r="EL579" s="137" t="s">
        <v>1023</v>
      </c>
      <c r="EM579" s="137" t="s">
        <v>1023</v>
      </c>
      <c r="EN579" s="137" t="s">
        <v>1023</v>
      </c>
      <c r="EO579" s="137" t="s">
        <v>1023</v>
      </c>
      <c r="EP579" s="137" t="s">
        <v>1023</v>
      </c>
      <c r="EQ579" s="137" t="s">
        <v>1023</v>
      </c>
      <c r="ER579" s="137" t="s">
        <v>1023</v>
      </c>
      <c r="ES579" s="137" t="s">
        <v>1023</v>
      </c>
      <c r="ET579" s="137" t="s">
        <v>1023</v>
      </c>
      <c r="EU579" s="137" t="s">
        <v>1023</v>
      </c>
      <c r="EV579" s="137" t="s">
        <v>1023</v>
      </c>
      <c r="EW579" s="137" t="s">
        <v>1023</v>
      </c>
      <c r="EX579" s="137" t="s">
        <v>1023</v>
      </c>
      <c r="EY579" s="137" t="s">
        <v>1023</v>
      </c>
      <c r="EZ579" s="137" t="s">
        <v>1023</v>
      </c>
      <c r="FA579" s="137" t="s">
        <v>1023</v>
      </c>
      <c r="FB579" s="186" t="s">
        <v>1275</v>
      </c>
      <c r="FC579" s="137"/>
      <c r="FD579" s="137"/>
      <c r="FE579" s="137"/>
      <c r="FF579" s="137"/>
      <c r="FG579" s="137"/>
      <c r="FH579" s="190"/>
      <c r="FI579" s="190"/>
      <c r="FJ579" s="372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  <c r="GE579"/>
      <c r="GF579"/>
      <c r="GG579"/>
      <c r="GH579"/>
      <c r="GI579"/>
      <c r="GJ579"/>
      <c r="GK579"/>
      <c r="GL579"/>
      <c r="GM579"/>
      <c r="GN579"/>
      <c r="GO579"/>
      <c r="GP579"/>
      <c r="GQ579"/>
      <c r="GR579"/>
      <c r="GS579"/>
      <c r="GT579"/>
      <c r="GU579"/>
      <c r="GV579"/>
      <c r="GW579"/>
      <c r="GX579"/>
      <c r="GY579"/>
      <c r="GZ579" s="372"/>
      <c r="HA579"/>
      <c r="HB579"/>
      <c r="HC579"/>
      <c r="HD579"/>
      <c r="HE579"/>
      <c r="HF579"/>
      <c r="HG579"/>
      <c r="HH579"/>
      <c r="HI579"/>
      <c r="HJ579"/>
      <c r="HK579"/>
      <c r="HL579"/>
      <c r="HM579"/>
      <c r="HN579"/>
      <c r="HO579" s="5" t="s">
        <v>743</v>
      </c>
      <c r="HP579" s="121">
        <v>51</v>
      </c>
      <c r="HQ579" s="27">
        <v>44852</v>
      </c>
      <c r="HR579" s="27"/>
      <c r="HS579" s="27">
        <v>44945</v>
      </c>
      <c r="HT579" s="121">
        <v>3</v>
      </c>
      <c r="HU579" s="121">
        <v>1</v>
      </c>
      <c r="HV579" s="28">
        <v>0</v>
      </c>
      <c r="HW579" s="28">
        <v>0</v>
      </c>
      <c r="HX579" s="28">
        <v>0</v>
      </c>
      <c r="HY579" s="28">
        <v>1</v>
      </c>
      <c r="HZ579" s="28">
        <v>0</v>
      </c>
      <c r="IA579" s="28">
        <v>0</v>
      </c>
      <c r="IB579" s="28"/>
      <c r="IC579" s="28">
        <v>0</v>
      </c>
      <c r="ID579" s="28">
        <v>0</v>
      </c>
      <c r="IE579" s="25" t="s">
        <v>635</v>
      </c>
      <c r="IF579" s="28">
        <v>0</v>
      </c>
      <c r="IG579" s="29"/>
      <c r="IH579" s="25"/>
      <c r="II579" s="28">
        <v>0</v>
      </c>
      <c r="IJ579" s="25" t="s">
        <v>70</v>
      </c>
      <c r="IK579" s="25"/>
      <c r="IL579" s="25"/>
      <c r="IM579" s="25">
        <v>0</v>
      </c>
      <c r="IN579" s="28">
        <v>0</v>
      </c>
      <c r="IO579" s="25"/>
      <c r="IP579" s="294"/>
      <c r="IQ579" s="24"/>
      <c r="IR579" s="24"/>
      <c r="IS579" s="170"/>
      <c r="IT579" s="170"/>
      <c r="IU579" s="170"/>
      <c r="IV579" s="274"/>
      <c r="IW579" s="170"/>
      <c r="IX579" s="170"/>
      <c r="IY579"/>
      <c r="IZ579"/>
      <c r="JA579" s="170"/>
      <c r="JB579" s="170"/>
      <c r="JC579" s="170"/>
      <c r="JD579"/>
      <c r="JE579" s="170"/>
      <c r="JF579" s="276"/>
      <c r="JG579"/>
      <c r="JH579" s="170"/>
      <c r="JI579" s="277"/>
      <c r="JJ579"/>
      <c r="JK579"/>
      <c r="JL579"/>
      <c r="JM579" s="279"/>
      <c r="JN579"/>
      <c r="JO579"/>
      <c r="JP579"/>
      <c r="JQ579"/>
      <c r="JR579" s="170"/>
      <c r="JS579" s="170"/>
      <c r="JT579" s="170"/>
      <c r="JU579" s="170"/>
      <c r="JV579" s="170"/>
      <c r="JW579" s="170"/>
      <c r="JX579"/>
      <c r="JY579" s="170"/>
      <c r="JZ579" s="170"/>
      <c r="KA579" s="170"/>
      <c r="KB579" s="170"/>
      <c r="KC579" s="170"/>
      <c r="KD579" s="170"/>
      <c r="KE579"/>
    </row>
    <row r="580" spans="1:291" s="4" customFormat="1" x14ac:dyDescent="0.25">
      <c r="A580" s="311"/>
      <c r="B580" s="15" t="s">
        <v>1561</v>
      </c>
      <c r="C580" s="17" t="s">
        <v>741</v>
      </c>
      <c r="D580" s="26" t="s">
        <v>738</v>
      </c>
      <c r="E580" s="352">
        <v>44852</v>
      </c>
      <c r="F580" s="23"/>
      <c r="G580" s="94"/>
      <c r="H580" s="51"/>
      <c r="I580" s="377">
        <v>1</v>
      </c>
      <c r="J580" s="20">
        <v>44945</v>
      </c>
      <c r="K580" s="100">
        <f>DATEDIF(E580, J580, "m")</f>
        <v>3</v>
      </c>
      <c r="L580" s="121">
        <v>4</v>
      </c>
      <c r="M580" s="4" t="s">
        <v>744</v>
      </c>
      <c r="N580" s="19"/>
      <c r="O580" s="22"/>
      <c r="P580" s="16"/>
      <c r="Q580" s="11"/>
      <c r="R580" s="11"/>
      <c r="S580" s="11">
        <v>10</v>
      </c>
      <c r="T580" s="145"/>
      <c r="U580" s="130"/>
      <c r="V580" s="130"/>
      <c r="W580" s="130"/>
      <c r="X580" s="129"/>
      <c r="Y580" s="129"/>
      <c r="Z580" s="132"/>
      <c r="AA580" s="129"/>
      <c r="AB580" s="133"/>
      <c r="AC580" s="134"/>
      <c r="AD580" s="135"/>
      <c r="AE580" s="136"/>
      <c r="AF580" s="220"/>
      <c r="AG580" s="220"/>
      <c r="AH580" s="220"/>
      <c r="AI580" s="220"/>
      <c r="AJ580" s="220"/>
      <c r="AK580" s="220"/>
      <c r="AL580" s="133"/>
      <c r="AM580" s="137"/>
      <c r="AN580" s="137"/>
      <c r="AO580" s="137"/>
      <c r="AP580" s="137"/>
      <c r="AQ580" s="137"/>
      <c r="AR580" s="137"/>
      <c r="AS580" s="137"/>
      <c r="AT580" s="137"/>
      <c r="AU580" s="137"/>
      <c r="AV580" s="137"/>
      <c r="AW580" s="137"/>
      <c r="AX580" s="137"/>
      <c r="AY580" s="137"/>
      <c r="AZ580" s="137"/>
      <c r="BA580" s="137"/>
      <c r="BB580" s="137"/>
      <c r="BC580" s="137"/>
      <c r="BD580" s="137"/>
      <c r="BE580" s="137"/>
      <c r="BF580" s="137"/>
      <c r="BG580" s="137"/>
      <c r="BH580" s="138"/>
      <c r="BI580" s="137"/>
      <c r="BJ580" s="137"/>
      <c r="BK580" s="137"/>
      <c r="BL580" s="137"/>
      <c r="BM580" s="139"/>
      <c r="BN580" s="137"/>
      <c r="BO580" s="137"/>
      <c r="BP580" s="137"/>
      <c r="BQ580" s="137"/>
      <c r="BR580" s="138"/>
      <c r="BS580" s="138"/>
      <c r="BT580" s="137"/>
      <c r="BU580" s="137"/>
      <c r="BV580" s="137"/>
      <c r="BW580" s="138"/>
      <c r="BX580" s="137"/>
      <c r="BY580" s="137"/>
      <c r="BZ580" s="138"/>
      <c r="CA580" s="138"/>
      <c r="CB580" s="137"/>
      <c r="CC580" s="137"/>
      <c r="CD580" s="186"/>
      <c r="CE580" s="186"/>
      <c r="CF580" s="186"/>
      <c r="CG580" s="186"/>
      <c r="CH580" s="137"/>
      <c r="CI580" s="137"/>
      <c r="CJ580" s="137"/>
      <c r="CK580" s="138"/>
      <c r="CL580" s="137"/>
      <c r="CM580" s="137"/>
      <c r="CN580" s="186"/>
      <c r="CO580" s="137"/>
      <c r="CP580" s="137"/>
      <c r="CQ580" s="137"/>
      <c r="CR580" s="137"/>
      <c r="CS580" s="137"/>
      <c r="CT580" s="137"/>
      <c r="CU580" s="137"/>
      <c r="CV580" s="137"/>
      <c r="CW580" s="137"/>
      <c r="CX580" s="186"/>
      <c r="CY580" s="133"/>
      <c r="CZ580" s="137"/>
      <c r="DA580" s="137"/>
      <c r="DB580" s="186"/>
      <c r="DC580" s="139"/>
      <c r="DD580" s="138"/>
      <c r="DE580" s="137"/>
      <c r="DF580" s="137"/>
      <c r="DG580" s="137"/>
      <c r="DH580" s="137"/>
      <c r="DI580" s="137"/>
      <c r="DJ580" s="186"/>
      <c r="DK580" s="137"/>
      <c r="DL580" s="137"/>
      <c r="DM580" s="137"/>
      <c r="DN580" s="137"/>
      <c r="DO580" s="137"/>
      <c r="DP580" s="137"/>
      <c r="DQ580" s="138"/>
      <c r="DR580" s="133"/>
      <c r="DS580" s="186"/>
      <c r="DT580" s="138"/>
      <c r="DU580" s="138"/>
      <c r="DV580" s="138"/>
      <c r="DW580" s="138"/>
      <c r="DX580" s="186"/>
      <c r="DY580" s="138"/>
      <c r="DZ580" s="138"/>
      <c r="EA580" s="137"/>
      <c r="EB580" s="137"/>
      <c r="EC580" s="137"/>
      <c r="ED580" s="137"/>
      <c r="EE580" s="137"/>
      <c r="EF580" s="186"/>
      <c r="EG580" s="137"/>
      <c r="EH580" s="137"/>
      <c r="EI580" s="137"/>
      <c r="EJ580" s="137"/>
      <c r="EK580" s="137"/>
      <c r="EL580" s="137"/>
      <c r="EM580" s="137"/>
      <c r="EN580" s="137"/>
      <c r="EO580" s="137"/>
      <c r="EP580" s="137"/>
      <c r="EQ580" s="137"/>
      <c r="ER580" s="137"/>
      <c r="ES580" s="137"/>
      <c r="ET580" s="137"/>
      <c r="EU580" s="137"/>
      <c r="EV580" s="137"/>
      <c r="EW580" s="137"/>
      <c r="EX580" s="137"/>
      <c r="EY580" s="137"/>
      <c r="EZ580" s="137"/>
      <c r="FA580" s="137"/>
      <c r="FB580" s="186"/>
      <c r="FC580" s="137"/>
      <c r="FD580" s="137"/>
      <c r="FE580" s="137"/>
      <c r="FF580" s="137"/>
      <c r="FG580" s="137"/>
      <c r="FH580" s="190"/>
      <c r="FI580" s="190"/>
      <c r="FJ580" s="5"/>
      <c r="GZ580" s="372"/>
      <c r="HA580"/>
      <c r="HB580"/>
      <c r="HC580"/>
      <c r="HD580"/>
      <c r="HE580"/>
      <c r="HF580"/>
      <c r="HG580"/>
      <c r="HH580"/>
      <c r="HI580"/>
      <c r="HJ580"/>
      <c r="HK580"/>
      <c r="HL580"/>
      <c r="HM580"/>
      <c r="HN580"/>
      <c r="HO580" s="5"/>
      <c r="HP580" s="17"/>
      <c r="HQ580" s="23"/>
      <c r="HR580" s="23"/>
      <c r="HS580" s="23"/>
      <c r="HT580" s="17"/>
      <c r="HU580" s="17"/>
      <c r="HV580" s="24"/>
      <c r="HW580" s="24"/>
      <c r="HX580" s="24"/>
      <c r="HY580" s="24"/>
      <c r="HZ580" s="24"/>
      <c r="IA580" s="24"/>
      <c r="IB580" s="24"/>
      <c r="IC580" s="24"/>
      <c r="ID580" s="24"/>
      <c r="IE580" s="24"/>
      <c r="IF580" s="24"/>
      <c r="IG580" s="24"/>
      <c r="IH580" s="24"/>
      <c r="II580" s="24"/>
      <c r="IJ580" s="24"/>
      <c r="IK580" s="24"/>
      <c r="IL580" s="24"/>
      <c r="IM580" s="24"/>
      <c r="IN580" s="25"/>
      <c r="IO580" s="25"/>
      <c r="IP580" s="294"/>
      <c r="IQ580" s="24"/>
      <c r="IR580" s="24"/>
      <c r="IS580" s="170"/>
      <c r="IT580" s="170"/>
      <c r="IU580" s="170"/>
      <c r="IV580" s="274"/>
      <c r="IW580" s="170"/>
      <c r="IX580" s="170"/>
      <c r="IY580"/>
      <c r="IZ580"/>
      <c r="JA580" s="170"/>
      <c r="JB580" s="170"/>
      <c r="JC580" s="170"/>
      <c r="JD580"/>
      <c r="JE580" s="170"/>
      <c r="JF580" s="276"/>
      <c r="JG580"/>
      <c r="JH580" s="170"/>
      <c r="JI580" s="277"/>
      <c r="JJ580"/>
      <c r="JK580"/>
      <c r="JL580"/>
      <c r="JM580" s="279"/>
      <c r="JN580"/>
      <c r="JO580"/>
      <c r="JP580"/>
      <c r="JQ580"/>
      <c r="JR580" s="170"/>
      <c r="JS580" s="170"/>
      <c r="JT580" s="170"/>
      <c r="JU580" s="170"/>
      <c r="JV580" s="170"/>
      <c r="JW580" s="170"/>
      <c r="JX580"/>
      <c r="JY580" s="170"/>
      <c r="JZ580" s="170"/>
      <c r="KA580" s="170"/>
      <c r="KB580" s="170"/>
      <c r="KC580" s="170"/>
      <c r="KD580" s="170"/>
      <c r="KE580"/>
    </row>
    <row r="581" spans="1:291" s="4" customFormat="1" x14ac:dyDescent="0.25">
      <c r="A581" s="311"/>
      <c r="B581" s="15" t="s">
        <v>1561</v>
      </c>
      <c r="C581" s="17" t="s">
        <v>736</v>
      </c>
      <c r="D581" s="26" t="s">
        <v>738</v>
      </c>
      <c r="E581" s="352">
        <v>44852</v>
      </c>
      <c r="F581" s="27">
        <v>45043</v>
      </c>
      <c r="G581" s="94">
        <f>DATEDIF(E581, F581, "m")</f>
        <v>6</v>
      </c>
      <c r="H581" s="16">
        <v>1</v>
      </c>
      <c r="I581" s="377">
        <v>0</v>
      </c>
      <c r="J581" s="20">
        <v>45043</v>
      </c>
      <c r="K581" s="100">
        <f>DATEDIF(E581, J581, "m")</f>
        <v>6</v>
      </c>
      <c r="L581" s="121">
        <v>5</v>
      </c>
      <c r="M581" s="4" t="s">
        <v>745</v>
      </c>
      <c r="N581" s="19"/>
      <c r="O581" s="22">
        <v>2</v>
      </c>
      <c r="P581" s="16">
        <v>3</v>
      </c>
      <c r="Q581" s="11"/>
      <c r="R581" s="11"/>
      <c r="S581" s="11"/>
      <c r="T581" s="145">
        <v>19207</v>
      </c>
      <c r="U581" s="130"/>
      <c r="V581" s="130" t="s">
        <v>1108</v>
      </c>
      <c r="W581" s="130" t="s">
        <v>1109</v>
      </c>
      <c r="X581" s="129">
        <v>7104284594</v>
      </c>
      <c r="Y581" s="129">
        <f ca="1">ROUNDDOWN(YEARFRAC(DATE(IF(VALUE(LEFT(X581,2))&lt;VALUE(RIGHT(YEAR(TODAY()),2)),"20","19")&amp;LEFT(X581,2),IF(VALUE(MID(X581,3,1))&gt;4,MID(X581,3,2)-50,MID(X581,3,2)),MID(X581,5,2)),Z581,1),0)</f>
        <v>51</v>
      </c>
      <c r="Z581" s="132">
        <v>45043</v>
      </c>
      <c r="AA581" s="129">
        <v>3</v>
      </c>
      <c r="AB581" s="133">
        <f>DATEDIF(_xlfn.MINIFS(Z:Z,X:X,X581), Z581,  "m")</f>
        <v>4</v>
      </c>
      <c r="AC581" s="134" t="s">
        <v>53</v>
      </c>
      <c r="AD581" s="135" t="s">
        <v>1022</v>
      </c>
      <c r="AE581" s="136" t="s">
        <v>54</v>
      </c>
      <c r="AF581" s="185">
        <v>30.4</v>
      </c>
      <c r="AG581" s="185">
        <v>7.8</v>
      </c>
      <c r="AH581" s="185">
        <v>59.6</v>
      </c>
      <c r="AI581" s="185">
        <v>1.3</v>
      </c>
      <c r="AJ581" s="185">
        <v>0.9</v>
      </c>
      <c r="AK581" s="185">
        <v>5.29</v>
      </c>
      <c r="AL581" s="133">
        <v>39.5</v>
      </c>
      <c r="AM581" s="137">
        <v>84.7</v>
      </c>
      <c r="AN581" s="137">
        <v>46.7</v>
      </c>
      <c r="AO581" s="137">
        <v>53.3</v>
      </c>
      <c r="AP581" s="137">
        <f>AN581/AO581</f>
        <v>0.87617260787992501</v>
      </c>
      <c r="AQ581" s="137">
        <v>1.04</v>
      </c>
      <c r="AR581" s="137">
        <v>3.38</v>
      </c>
      <c r="AS581" s="137">
        <v>2.84</v>
      </c>
      <c r="AT581" s="137">
        <v>7.31</v>
      </c>
      <c r="AU581" s="137">
        <v>5.56</v>
      </c>
      <c r="AV581" s="137">
        <v>6.71</v>
      </c>
      <c r="AW581" s="137">
        <v>44</v>
      </c>
      <c r="AX581" s="137">
        <v>31.4</v>
      </c>
      <c r="AY581" s="137">
        <v>23.6</v>
      </c>
      <c r="AZ581" s="137">
        <v>0.98</v>
      </c>
      <c r="BA581" s="137">
        <v>20.3</v>
      </c>
      <c r="BB581" s="137">
        <v>10.7</v>
      </c>
      <c r="BC581" s="137">
        <v>65.8</v>
      </c>
      <c r="BD581" s="137">
        <v>1.3</v>
      </c>
      <c r="BE581" s="137">
        <v>9.4</v>
      </c>
      <c r="BF581" s="137">
        <f>DL581+DN581</f>
        <v>23.06</v>
      </c>
      <c r="BG581" s="137">
        <v>11.3</v>
      </c>
      <c r="BH581" s="138">
        <v>2305.8000000000002</v>
      </c>
      <c r="BI581" s="137">
        <v>3.65</v>
      </c>
      <c r="BJ581" s="137">
        <v>5.67</v>
      </c>
      <c r="BK581" s="137">
        <v>28.2</v>
      </c>
      <c r="BL581" s="137">
        <v>41.4</v>
      </c>
      <c r="BM581" s="139">
        <v>0.1</v>
      </c>
      <c r="BN581" s="137">
        <v>9.1</v>
      </c>
      <c r="BO581" s="137">
        <v>93.34</v>
      </c>
      <c r="BP581" s="137">
        <v>5.67</v>
      </c>
      <c r="BQ581" s="137">
        <v>0.96</v>
      </c>
      <c r="BR581" s="138">
        <v>7656</v>
      </c>
      <c r="BS581" s="138">
        <f>CY581/3</f>
        <v>3256</v>
      </c>
      <c r="BT581" s="137">
        <v>60.8</v>
      </c>
      <c r="BU581" s="137">
        <v>13.6</v>
      </c>
      <c r="BV581" s="137">
        <f>100-AL581-BN581-CB581-CC581</f>
        <v>49.26</v>
      </c>
      <c r="BW581" s="138">
        <v>2386.283185840708</v>
      </c>
      <c r="BX581" s="137">
        <v>64.3</v>
      </c>
      <c r="BY581" s="137">
        <v>69.900000000000006</v>
      </c>
      <c r="BZ581" s="138">
        <v>5709.375</v>
      </c>
      <c r="CA581" s="138">
        <v>13556</v>
      </c>
      <c r="CB581" s="137">
        <v>1.27</v>
      </c>
      <c r="CC581" s="137">
        <v>0.87</v>
      </c>
      <c r="CD581" s="186" t="s">
        <v>1275</v>
      </c>
      <c r="CE581" s="186">
        <f>AL581+BN581+BV581+CC581+CB581</f>
        <v>100</v>
      </c>
      <c r="CF581" s="186" t="s">
        <v>1275</v>
      </c>
      <c r="CG581" s="186">
        <f>AM581+BI581+BE581+(DC581*100/AL581)+(CC581*100/AL581)</f>
        <v>100.04620253164559</v>
      </c>
      <c r="CH581" s="137">
        <v>3.31</v>
      </c>
      <c r="CI581" s="137">
        <f>CH581*100/AM581</f>
        <v>3.9079102715466352</v>
      </c>
      <c r="CJ581" s="137">
        <v>9.94</v>
      </c>
      <c r="CK581" s="138">
        <f>CJ581*BI581*AL581*AK581/1000</f>
        <v>7.5810963550000006</v>
      </c>
      <c r="CL581" s="137">
        <v>1.4</v>
      </c>
      <c r="CM581" s="137">
        <v>8.58</v>
      </c>
      <c r="CN581" s="186" t="s">
        <v>1275</v>
      </c>
      <c r="CO581" s="137">
        <v>1.57</v>
      </c>
      <c r="CP581" s="137">
        <v>2.13</v>
      </c>
      <c r="CQ581" s="137">
        <v>18.5</v>
      </c>
      <c r="CR581" s="137">
        <v>51.3</v>
      </c>
      <c r="CS581" s="137">
        <v>11.5</v>
      </c>
      <c r="CT581" s="137">
        <v>18.600000000000001</v>
      </c>
      <c r="CU581" s="137">
        <v>49.1</v>
      </c>
      <c r="CV581" s="137">
        <v>0.45</v>
      </c>
      <c r="CW581" s="137"/>
      <c r="CX581" s="186" t="s">
        <v>1275</v>
      </c>
      <c r="CY581" s="133">
        <v>9768</v>
      </c>
      <c r="CZ581" s="137">
        <v>1.24</v>
      </c>
      <c r="DA581" s="137">
        <v>13.8</v>
      </c>
      <c r="DB581" s="186" t="s">
        <v>1275</v>
      </c>
      <c r="DC581" s="139">
        <v>3.6999999999999998E-2</v>
      </c>
      <c r="DD581" s="138">
        <v>54276</v>
      </c>
      <c r="DE581" s="137">
        <v>30.8</v>
      </c>
      <c r="DF581" s="137">
        <v>27.3</v>
      </c>
      <c r="DG581" s="137">
        <v>2.36</v>
      </c>
      <c r="DH581" s="137">
        <f>DG581-CC581</f>
        <v>1.4899999999999998</v>
      </c>
      <c r="DI581" s="137">
        <v>42.5</v>
      </c>
      <c r="DJ581" s="186" t="s">
        <v>1275</v>
      </c>
      <c r="DK581" s="137">
        <v>0.49</v>
      </c>
      <c r="DL581" s="137">
        <v>22.9</v>
      </c>
      <c r="DM581" s="137">
        <v>76.400000000000006</v>
      </c>
      <c r="DN581" s="137">
        <v>0.16</v>
      </c>
      <c r="DO581" s="137">
        <v>19.899999999999999</v>
      </c>
      <c r="DP581" s="137">
        <v>98.3</v>
      </c>
      <c r="DQ581" s="138">
        <v>756</v>
      </c>
      <c r="DR581" s="133"/>
      <c r="DS581" s="186" t="s">
        <v>1275</v>
      </c>
      <c r="DT581" s="138">
        <f>DU581/1.2</f>
        <v>8417.5</v>
      </c>
      <c r="DU581" s="138">
        <v>10101</v>
      </c>
      <c r="DV581" s="138">
        <v>1433.0769230769231</v>
      </c>
      <c r="DW581" s="138">
        <v>342</v>
      </c>
      <c r="DX581" s="186" t="s">
        <v>1275</v>
      </c>
      <c r="DY581" s="138">
        <f>AK581*AN581*AM581*AL581/1000</f>
        <v>826.51941295000017</v>
      </c>
      <c r="DZ581" s="138">
        <f>AK581*AM581*AO581*AL581/1000</f>
        <v>943.32943705000002</v>
      </c>
      <c r="EA581" s="137"/>
      <c r="EB581" s="137"/>
      <c r="EC581" s="137"/>
      <c r="ED581" s="137"/>
      <c r="EE581" s="137"/>
      <c r="EF581" s="186" t="s">
        <v>1275</v>
      </c>
      <c r="EG581" s="137" t="s">
        <v>1023</v>
      </c>
      <c r="EH581" s="137" t="s">
        <v>1023</v>
      </c>
      <c r="EI581" s="137" t="s">
        <v>1023</v>
      </c>
      <c r="EJ581" s="137" t="s">
        <v>1023</v>
      </c>
      <c r="EK581" s="137" t="s">
        <v>1023</v>
      </c>
      <c r="EL581" s="137" t="s">
        <v>1023</v>
      </c>
      <c r="EM581" s="137" t="s">
        <v>1023</v>
      </c>
      <c r="EN581" s="137" t="s">
        <v>1023</v>
      </c>
      <c r="EO581" s="137" t="s">
        <v>1023</v>
      </c>
      <c r="EP581" s="137" t="s">
        <v>1023</v>
      </c>
      <c r="EQ581" s="137" t="s">
        <v>1023</v>
      </c>
      <c r="ER581" s="137" t="s">
        <v>1023</v>
      </c>
      <c r="ES581" s="137" t="s">
        <v>1023</v>
      </c>
      <c r="ET581" s="137" t="s">
        <v>1023</v>
      </c>
      <c r="EU581" s="137" t="s">
        <v>1023</v>
      </c>
      <c r="EV581" s="137" t="s">
        <v>1023</v>
      </c>
      <c r="EW581" s="137" t="s">
        <v>1023</v>
      </c>
      <c r="EX581" s="137" t="s">
        <v>1023</v>
      </c>
      <c r="EY581" s="137" t="s">
        <v>1023</v>
      </c>
      <c r="EZ581" s="137" t="s">
        <v>1023</v>
      </c>
      <c r="FA581" s="137" t="s">
        <v>1023</v>
      </c>
      <c r="FB581" s="186" t="s">
        <v>1275</v>
      </c>
      <c r="FC581" s="137"/>
      <c r="FD581" s="137"/>
      <c r="FE581" s="137"/>
      <c r="FF581" s="137"/>
      <c r="FG581" s="137"/>
      <c r="FH581" s="190"/>
      <c r="FI581" s="190"/>
      <c r="FJ581" s="372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  <c r="GE581"/>
      <c r="GF581"/>
      <c r="GG581"/>
      <c r="GH581"/>
      <c r="GI581"/>
      <c r="GJ581"/>
      <c r="GK581"/>
      <c r="GL581"/>
      <c r="GM581"/>
      <c r="GN581"/>
      <c r="GO581"/>
      <c r="GP581"/>
      <c r="GQ581"/>
      <c r="GR581"/>
      <c r="GS581"/>
      <c r="GT581"/>
      <c r="GU581"/>
      <c r="GV581"/>
      <c r="GW581"/>
      <c r="GX581"/>
      <c r="GY581"/>
      <c r="GZ581" s="371" t="s">
        <v>745</v>
      </c>
      <c r="HA581" s="369" t="s">
        <v>1770</v>
      </c>
      <c r="HB581" s="358">
        <v>0</v>
      </c>
      <c r="HC581" s="356">
        <v>6.71</v>
      </c>
      <c r="HD581" s="356">
        <v>58.33</v>
      </c>
      <c r="HE581" s="356">
        <v>7.86</v>
      </c>
      <c r="HF581" s="356">
        <v>10.02</v>
      </c>
      <c r="HG581" s="356">
        <v>545.35</v>
      </c>
      <c r="HH581" s="358">
        <v>0.12999999999999998</v>
      </c>
      <c r="HI581" s="356">
        <v>11.270000000000001</v>
      </c>
      <c r="HJ581" s="356">
        <v>3.98</v>
      </c>
      <c r="HK581" s="356">
        <v>6.42</v>
      </c>
      <c r="HL581" s="356">
        <v>1.5299999999999998</v>
      </c>
      <c r="HM581" s="356">
        <v>4.84</v>
      </c>
      <c r="HN581" s="357">
        <v>41.78</v>
      </c>
      <c r="HO581" s="5" t="s">
        <v>743</v>
      </c>
      <c r="HP581" s="121">
        <v>51</v>
      </c>
      <c r="HQ581" s="27">
        <v>44852</v>
      </c>
      <c r="HR581" s="27"/>
      <c r="HS581" s="27">
        <v>45043</v>
      </c>
      <c r="HT581" s="121">
        <v>6</v>
      </c>
      <c r="HU581" s="121">
        <v>1</v>
      </c>
      <c r="HV581" s="28">
        <v>0</v>
      </c>
      <c r="HW581" s="28">
        <v>0</v>
      </c>
      <c r="HX581" s="28">
        <v>0</v>
      </c>
      <c r="HY581" s="28">
        <v>1</v>
      </c>
      <c r="HZ581" s="28">
        <v>0</v>
      </c>
      <c r="IA581" s="28">
        <v>0</v>
      </c>
      <c r="IB581" s="28"/>
      <c r="IC581" s="28">
        <v>0</v>
      </c>
      <c r="ID581" s="28">
        <v>0</v>
      </c>
      <c r="IE581" s="25" t="s">
        <v>69</v>
      </c>
      <c r="IF581" s="28">
        <v>0</v>
      </c>
      <c r="IG581" s="29"/>
      <c r="IH581" s="25"/>
      <c r="II581" s="28">
        <v>0</v>
      </c>
      <c r="IJ581" s="25" t="s">
        <v>63</v>
      </c>
      <c r="IK581" s="25"/>
      <c r="IL581" s="25"/>
      <c r="IM581" s="25">
        <v>0</v>
      </c>
      <c r="IN581" s="28">
        <v>0</v>
      </c>
      <c r="IO581" s="25"/>
      <c r="IP581" s="294"/>
      <c r="IQ581" s="24"/>
      <c r="IR581" s="24"/>
      <c r="IS581" s="170"/>
      <c r="IT581" s="170"/>
      <c r="IU581" s="170"/>
      <c r="IV581" s="274"/>
      <c r="IW581" s="170"/>
      <c r="IX581" s="170"/>
      <c r="IY581"/>
      <c r="IZ581"/>
      <c r="JA581" s="170"/>
      <c r="JB581" s="170"/>
      <c r="JC581" s="170"/>
      <c r="JD581"/>
      <c r="JE581" s="170"/>
      <c r="JF581" s="276"/>
      <c r="JG581"/>
      <c r="JH581" s="170"/>
      <c r="JI581" s="277"/>
      <c r="JJ581"/>
      <c r="JK581"/>
      <c r="JL581"/>
      <c r="JM581" s="279"/>
      <c r="JN581"/>
      <c r="JO581"/>
      <c r="JP581"/>
      <c r="JQ581"/>
      <c r="JR581" s="170"/>
      <c r="JS581" s="170"/>
      <c r="JT581" s="170"/>
      <c r="JU581" s="170"/>
      <c r="JV581" s="170"/>
      <c r="JW581" s="170"/>
      <c r="JX581"/>
      <c r="JY581" s="170"/>
      <c r="JZ581" s="170"/>
      <c r="KA581" s="170"/>
      <c r="KB581" s="170"/>
      <c r="KC581" s="170"/>
      <c r="KD581" s="170"/>
      <c r="KE581"/>
    </row>
    <row r="582" spans="1:291" s="4" customFormat="1" x14ac:dyDescent="0.25">
      <c r="A582" s="311"/>
      <c r="B582" s="15" t="s">
        <v>1561</v>
      </c>
      <c r="C582" s="17" t="s">
        <v>736</v>
      </c>
      <c r="D582" s="26" t="s">
        <v>738</v>
      </c>
      <c r="E582" s="352">
        <v>44852</v>
      </c>
      <c r="F582" s="23"/>
      <c r="G582" s="94"/>
      <c r="H582" s="51"/>
      <c r="I582" s="377">
        <v>0</v>
      </c>
      <c r="J582" s="20">
        <v>45043</v>
      </c>
      <c r="K582" s="100">
        <f>DATEDIF(E582, J582, "m")</f>
        <v>6</v>
      </c>
      <c r="L582" s="121">
        <v>6</v>
      </c>
      <c r="M582" s="4" t="s">
        <v>746</v>
      </c>
      <c r="N582" s="19"/>
      <c r="O582" s="22"/>
      <c r="P582" s="16"/>
      <c r="Q582" s="11"/>
      <c r="R582" s="11"/>
      <c r="S582" s="11">
        <v>10</v>
      </c>
      <c r="T582" s="145"/>
      <c r="U582" s="130"/>
      <c r="V582" s="130"/>
      <c r="W582" s="130"/>
      <c r="X582" s="129"/>
      <c r="Y582" s="129"/>
      <c r="Z582" s="132"/>
      <c r="AA582" s="129"/>
      <c r="AB582" s="133"/>
      <c r="AC582" s="134"/>
      <c r="AD582" s="135"/>
      <c r="AE582" s="136"/>
      <c r="AF582" s="220"/>
      <c r="AG582" s="220"/>
      <c r="AH582" s="220"/>
      <c r="AI582" s="220"/>
      <c r="AJ582" s="220"/>
      <c r="AK582" s="220"/>
      <c r="AL582" s="133"/>
      <c r="AM582" s="137"/>
      <c r="AN582" s="137"/>
      <c r="AO582" s="137"/>
      <c r="AP582" s="137"/>
      <c r="AQ582" s="137"/>
      <c r="AR582" s="137"/>
      <c r="AS582" s="137"/>
      <c r="AT582" s="137"/>
      <c r="AU582" s="137"/>
      <c r="AV582" s="137"/>
      <c r="AW582" s="137"/>
      <c r="AX582" s="137"/>
      <c r="AY582" s="137"/>
      <c r="AZ582" s="137"/>
      <c r="BA582" s="137"/>
      <c r="BB582" s="137"/>
      <c r="BC582" s="137"/>
      <c r="BD582" s="137"/>
      <c r="BE582" s="137"/>
      <c r="BF582" s="137"/>
      <c r="BG582" s="137"/>
      <c r="BH582" s="138"/>
      <c r="BI582" s="137"/>
      <c r="BJ582" s="137"/>
      <c r="BK582" s="137"/>
      <c r="BL582" s="137"/>
      <c r="BM582" s="139"/>
      <c r="BN582" s="137"/>
      <c r="BO582" s="137"/>
      <c r="BP582" s="137"/>
      <c r="BQ582" s="137"/>
      <c r="BR582" s="138"/>
      <c r="BS582" s="138"/>
      <c r="BT582" s="137"/>
      <c r="BU582" s="137"/>
      <c r="BV582" s="137"/>
      <c r="BW582" s="138"/>
      <c r="BX582" s="137"/>
      <c r="BY582" s="137"/>
      <c r="BZ582" s="138"/>
      <c r="CA582" s="138"/>
      <c r="CB582" s="137"/>
      <c r="CC582" s="137"/>
      <c r="CD582" s="186"/>
      <c r="CE582" s="186"/>
      <c r="CF582" s="186"/>
      <c r="CG582" s="186"/>
      <c r="CH582" s="137"/>
      <c r="CI582" s="137"/>
      <c r="CJ582" s="137"/>
      <c r="CK582" s="138"/>
      <c r="CL582" s="137"/>
      <c r="CM582" s="137"/>
      <c r="CN582" s="186"/>
      <c r="CO582" s="137"/>
      <c r="CP582" s="137"/>
      <c r="CQ582" s="137"/>
      <c r="CR582" s="137"/>
      <c r="CS582" s="137"/>
      <c r="CT582" s="137"/>
      <c r="CU582" s="137"/>
      <c r="CV582" s="137"/>
      <c r="CW582" s="137"/>
      <c r="CX582" s="186"/>
      <c r="CY582" s="133"/>
      <c r="CZ582" s="137"/>
      <c r="DA582" s="137"/>
      <c r="DB582" s="186"/>
      <c r="DC582" s="139"/>
      <c r="DD582" s="138"/>
      <c r="DE582" s="137"/>
      <c r="DF582" s="137"/>
      <c r="DG582" s="137"/>
      <c r="DH582" s="137"/>
      <c r="DI582" s="137"/>
      <c r="DJ582" s="186"/>
      <c r="DK582" s="137"/>
      <c r="DL582" s="137"/>
      <c r="DM582" s="137"/>
      <c r="DN582" s="137"/>
      <c r="DO582" s="137"/>
      <c r="DP582" s="137"/>
      <c r="DQ582" s="138"/>
      <c r="DR582" s="133"/>
      <c r="DS582" s="186"/>
      <c r="DT582" s="138"/>
      <c r="DU582" s="138"/>
      <c r="DV582" s="138"/>
      <c r="DW582" s="138"/>
      <c r="DX582" s="186"/>
      <c r="DY582" s="138"/>
      <c r="DZ582" s="138"/>
      <c r="EA582" s="137"/>
      <c r="EB582" s="137"/>
      <c r="EC582" s="137"/>
      <c r="ED582" s="137"/>
      <c r="EE582" s="137"/>
      <c r="EF582" s="186"/>
      <c r="EG582" s="137"/>
      <c r="EH582" s="137"/>
      <c r="EI582" s="137"/>
      <c r="EJ582" s="137"/>
      <c r="EK582" s="137"/>
      <c r="EL582" s="137"/>
      <c r="EM582" s="137"/>
      <c r="EN582" s="137"/>
      <c r="EO582" s="137"/>
      <c r="EP582" s="137"/>
      <c r="EQ582" s="137"/>
      <c r="ER582" s="137"/>
      <c r="ES582" s="137"/>
      <c r="ET582" s="137"/>
      <c r="EU582" s="137"/>
      <c r="EV582" s="137"/>
      <c r="EW582" s="137"/>
      <c r="EX582" s="137"/>
      <c r="EY582" s="137"/>
      <c r="EZ582" s="137"/>
      <c r="FA582" s="137"/>
      <c r="FB582" s="186"/>
      <c r="FC582" s="137"/>
      <c r="FD582" s="137"/>
      <c r="FE582" s="137"/>
      <c r="FF582" s="137"/>
      <c r="FG582" s="137"/>
      <c r="FH582" s="190"/>
      <c r="FI582" s="190"/>
      <c r="FJ582" s="5"/>
      <c r="GZ582" s="372"/>
      <c r="HA582"/>
      <c r="HB582"/>
      <c r="HC582"/>
      <c r="HD582"/>
      <c r="HE582"/>
      <c r="HF582"/>
      <c r="HG582"/>
      <c r="HH582"/>
      <c r="HI582"/>
      <c r="HJ582"/>
      <c r="HK582"/>
      <c r="HL582"/>
      <c r="HM582"/>
      <c r="HN582"/>
      <c r="HO582" s="5"/>
      <c r="HP582" s="17"/>
      <c r="HQ582" s="23"/>
      <c r="HR582" s="23"/>
      <c r="HS582" s="23"/>
      <c r="HT582" s="17"/>
      <c r="HU582" s="17"/>
      <c r="HV582" s="24"/>
      <c r="HW582" s="24"/>
      <c r="HX582" s="24"/>
      <c r="HY582" s="24"/>
      <c r="HZ582" s="24"/>
      <c r="IA582" s="24"/>
      <c r="IB582" s="24"/>
      <c r="IC582" s="24"/>
      <c r="ID582" s="24"/>
      <c r="IE582" s="24"/>
      <c r="IF582" s="24"/>
      <c r="IG582" s="24"/>
      <c r="IH582" s="24"/>
      <c r="II582" s="24"/>
      <c r="IJ582" s="24"/>
      <c r="IK582" s="24"/>
      <c r="IL582" s="24"/>
      <c r="IM582" s="24"/>
      <c r="IN582" s="25"/>
      <c r="IO582" s="25"/>
      <c r="IP582" s="294"/>
      <c r="IQ582" s="24"/>
      <c r="IR582" s="24"/>
      <c r="IS582" s="170"/>
      <c r="IT582" s="170"/>
      <c r="IU582" s="170"/>
      <c r="IV582" s="274"/>
      <c r="IW582" s="170"/>
      <c r="IX582" s="170"/>
      <c r="IY582"/>
      <c r="IZ582"/>
      <c r="JA582" s="170"/>
      <c r="JB582" s="170"/>
      <c r="JC582" s="170"/>
      <c r="JD582"/>
      <c r="JE582" s="170"/>
      <c r="JF582" s="276"/>
      <c r="JG582"/>
      <c r="JH582" s="170"/>
      <c r="JI582" s="277"/>
      <c r="JJ582"/>
      <c r="JK582"/>
      <c r="JL582"/>
      <c r="JM582" s="279"/>
      <c r="JN582"/>
      <c r="JO582"/>
      <c r="JP582"/>
      <c r="JQ582"/>
      <c r="JR582" s="170"/>
      <c r="JS582" s="170"/>
      <c r="JT582" s="170"/>
      <c r="JU582" s="170"/>
      <c r="JV582" s="170"/>
      <c r="JW582" s="170"/>
      <c r="JX582"/>
      <c r="JY582" s="170"/>
      <c r="JZ582" s="170"/>
      <c r="KA582" s="170"/>
      <c r="KB582" s="170"/>
      <c r="KC582" s="170"/>
      <c r="KD582" s="170"/>
      <c r="KE582"/>
    </row>
    <row r="583" spans="1:291" s="4" customFormat="1" x14ac:dyDescent="0.25">
      <c r="A583" s="311"/>
      <c r="B583" s="15" t="s">
        <v>1561</v>
      </c>
      <c r="C583" s="17" t="s">
        <v>736</v>
      </c>
      <c r="D583" s="26" t="s">
        <v>738</v>
      </c>
      <c r="E583" s="352">
        <v>44852</v>
      </c>
      <c r="F583" s="27">
        <v>45218</v>
      </c>
      <c r="G583" s="94">
        <f>DATEDIF(E583, F583, "m")</f>
        <v>12</v>
      </c>
      <c r="H583" s="16">
        <v>1</v>
      </c>
      <c r="I583" s="377"/>
      <c r="J583" s="20" t="s">
        <v>316</v>
      </c>
      <c r="K583" s="100"/>
      <c r="L583" s="121"/>
      <c r="N583" s="19"/>
      <c r="O583" s="22"/>
      <c r="P583" s="16"/>
      <c r="Q583" s="11"/>
      <c r="R583" s="11"/>
      <c r="S583" s="11"/>
      <c r="T583" s="145"/>
      <c r="U583" s="130"/>
      <c r="V583" s="130"/>
      <c r="W583" s="130"/>
      <c r="X583" s="129"/>
      <c r="Y583" s="129"/>
      <c r="Z583" s="132"/>
      <c r="AA583" s="129"/>
      <c r="AB583" s="133"/>
      <c r="AC583" s="134"/>
      <c r="AD583" s="135"/>
      <c r="AE583" s="136"/>
      <c r="AF583" s="220"/>
      <c r="AG583" s="220"/>
      <c r="AH583" s="220"/>
      <c r="AI583" s="220"/>
      <c r="AJ583" s="220"/>
      <c r="AK583" s="220"/>
      <c r="AL583" s="133"/>
      <c r="AM583" s="137"/>
      <c r="AN583" s="137"/>
      <c r="AO583" s="137"/>
      <c r="AP583" s="137"/>
      <c r="AQ583" s="137"/>
      <c r="AR583" s="137"/>
      <c r="AS583" s="137"/>
      <c r="AT583" s="137"/>
      <c r="AU583" s="137"/>
      <c r="AV583" s="137"/>
      <c r="AW583" s="137"/>
      <c r="AX583" s="137"/>
      <c r="AY583" s="137"/>
      <c r="AZ583" s="137"/>
      <c r="BA583" s="137"/>
      <c r="BB583" s="137"/>
      <c r="BC583" s="137"/>
      <c r="BD583" s="137"/>
      <c r="BE583" s="137"/>
      <c r="BF583" s="137"/>
      <c r="BG583" s="137"/>
      <c r="BH583" s="138"/>
      <c r="BI583" s="137"/>
      <c r="BJ583" s="137"/>
      <c r="BK583" s="137"/>
      <c r="BL583" s="137"/>
      <c r="BM583" s="139"/>
      <c r="BN583" s="137"/>
      <c r="BO583" s="137"/>
      <c r="BP583" s="137"/>
      <c r="BQ583" s="137"/>
      <c r="BR583" s="138"/>
      <c r="BS583" s="138"/>
      <c r="BT583" s="137"/>
      <c r="BU583" s="137"/>
      <c r="BV583" s="137"/>
      <c r="BW583" s="138"/>
      <c r="BX583" s="137"/>
      <c r="BY583" s="137"/>
      <c r="BZ583" s="138"/>
      <c r="CA583" s="138"/>
      <c r="CB583" s="137"/>
      <c r="CC583" s="137"/>
      <c r="CD583" s="186"/>
      <c r="CE583" s="186"/>
      <c r="CF583" s="186"/>
      <c r="CG583" s="186"/>
      <c r="CH583" s="137"/>
      <c r="CI583" s="137"/>
      <c r="CJ583" s="137"/>
      <c r="CK583" s="138"/>
      <c r="CL583" s="137"/>
      <c r="CM583" s="137"/>
      <c r="CN583" s="186"/>
      <c r="CO583" s="137"/>
      <c r="CP583" s="137"/>
      <c r="CQ583" s="137"/>
      <c r="CR583" s="137"/>
      <c r="CS583" s="137"/>
      <c r="CT583" s="137"/>
      <c r="CU583" s="137"/>
      <c r="CV583" s="137"/>
      <c r="CW583" s="137"/>
      <c r="CX583" s="186"/>
      <c r="CY583" s="133"/>
      <c r="CZ583" s="137"/>
      <c r="DA583" s="137"/>
      <c r="DB583" s="186"/>
      <c r="DC583" s="139"/>
      <c r="DD583" s="138"/>
      <c r="DE583" s="137"/>
      <c r="DF583" s="137"/>
      <c r="DG583" s="137"/>
      <c r="DH583" s="137"/>
      <c r="DI583" s="137"/>
      <c r="DJ583" s="186"/>
      <c r="DK583" s="137"/>
      <c r="DL583" s="137"/>
      <c r="DM583" s="137"/>
      <c r="DN583" s="137"/>
      <c r="DO583" s="137"/>
      <c r="DP583" s="137"/>
      <c r="DQ583" s="138"/>
      <c r="DR583" s="133"/>
      <c r="DS583" s="186"/>
      <c r="DT583" s="138"/>
      <c r="DU583" s="138"/>
      <c r="DV583" s="138"/>
      <c r="DW583" s="138"/>
      <c r="DX583" s="186"/>
      <c r="DY583" s="138"/>
      <c r="DZ583" s="138"/>
      <c r="EA583" s="137"/>
      <c r="EB583" s="137"/>
      <c r="EC583" s="137"/>
      <c r="ED583" s="137"/>
      <c r="EE583" s="137"/>
      <c r="EF583" s="186"/>
      <c r="EG583" s="137"/>
      <c r="EH583" s="137"/>
      <c r="EI583" s="137"/>
      <c r="EJ583" s="137"/>
      <c r="EK583" s="137"/>
      <c r="EL583" s="137"/>
      <c r="EM583" s="137"/>
      <c r="EN583" s="137"/>
      <c r="EO583" s="137"/>
      <c r="EP583" s="137"/>
      <c r="EQ583" s="137"/>
      <c r="ER583" s="137"/>
      <c r="ES583" s="137"/>
      <c r="ET583" s="137"/>
      <c r="EU583" s="137"/>
      <c r="EV583" s="137"/>
      <c r="EW583" s="137"/>
      <c r="EX583" s="137"/>
      <c r="EY583" s="137"/>
      <c r="EZ583" s="137"/>
      <c r="FA583" s="137"/>
      <c r="FB583" s="186"/>
      <c r="FC583" s="137"/>
      <c r="FD583" s="137"/>
      <c r="FE583" s="137"/>
      <c r="FF583" s="137"/>
      <c r="FG583" s="137"/>
      <c r="FH583" s="190"/>
      <c r="FI583" s="190"/>
      <c r="FJ583" s="5"/>
      <c r="GZ583" s="372"/>
      <c r="HA583"/>
      <c r="HB583"/>
      <c r="HC583"/>
      <c r="HD583"/>
      <c r="HE583"/>
      <c r="HF583"/>
      <c r="HG583"/>
      <c r="HH583"/>
      <c r="HI583"/>
      <c r="HJ583"/>
      <c r="HK583"/>
      <c r="HL583"/>
      <c r="HM583"/>
      <c r="HN583"/>
      <c r="HO583" s="5" t="s">
        <v>743</v>
      </c>
      <c r="HP583" s="121">
        <v>51</v>
      </c>
      <c r="HQ583" s="27">
        <v>44852</v>
      </c>
      <c r="HR583" s="27"/>
      <c r="HS583" s="27">
        <v>45218</v>
      </c>
      <c r="HT583" s="121">
        <v>12</v>
      </c>
      <c r="HU583" s="121">
        <v>1</v>
      </c>
      <c r="HV583" s="28">
        <v>0</v>
      </c>
      <c r="HW583" s="28">
        <v>0</v>
      </c>
      <c r="HX583" s="28">
        <v>1</v>
      </c>
      <c r="HY583" s="28">
        <v>0</v>
      </c>
      <c r="HZ583" s="28">
        <v>0</v>
      </c>
      <c r="IA583" s="28">
        <v>0</v>
      </c>
      <c r="IB583" s="28">
        <v>0</v>
      </c>
      <c r="IC583" s="28">
        <v>0</v>
      </c>
      <c r="ID583" s="28">
        <v>0</v>
      </c>
      <c r="IE583" s="25" t="s">
        <v>83</v>
      </c>
      <c r="IF583" s="28">
        <v>1</v>
      </c>
      <c r="IG583" s="29"/>
      <c r="IH583" s="25" t="s">
        <v>685</v>
      </c>
      <c r="II583" s="28" t="s">
        <v>260</v>
      </c>
      <c r="IJ583" s="25" t="s">
        <v>261</v>
      </c>
      <c r="IK583" s="25"/>
      <c r="IL583" s="25"/>
      <c r="IM583" s="25">
        <v>0</v>
      </c>
      <c r="IN583" s="28">
        <v>0</v>
      </c>
      <c r="IO583" s="25"/>
      <c r="IP583" s="294"/>
      <c r="IQ583" s="24"/>
      <c r="IR583" s="24"/>
      <c r="IS583" s="170"/>
      <c r="IT583" s="170"/>
      <c r="IU583" s="170"/>
      <c r="IV583" s="274"/>
      <c r="IW583" s="170"/>
      <c r="IX583" s="170"/>
      <c r="IY583"/>
      <c r="IZ583"/>
      <c r="JA583" s="170"/>
      <c r="JB583" s="170"/>
      <c r="JC583" s="170"/>
      <c r="JD583"/>
      <c r="JE583" s="170"/>
      <c r="JF583" s="276"/>
      <c r="JG583"/>
      <c r="JH583" s="170"/>
      <c r="JI583" s="277"/>
      <c r="JJ583"/>
      <c r="JK583"/>
      <c r="JL583"/>
      <c r="JM583" s="279"/>
      <c r="JN583"/>
      <c r="JO583"/>
      <c r="JP583"/>
      <c r="JQ583"/>
      <c r="JR583" s="170"/>
      <c r="JS583" s="170"/>
      <c r="JT583" s="170"/>
      <c r="JU583" s="170"/>
      <c r="JV583" s="170"/>
      <c r="JW583" s="170"/>
      <c r="JX583"/>
      <c r="JY583" s="170"/>
      <c r="JZ583" s="170"/>
      <c r="KA583" s="170"/>
      <c r="KB583" s="170"/>
      <c r="KC583" s="170"/>
      <c r="KD583" s="170"/>
      <c r="KE583"/>
    </row>
    <row r="584" spans="1:291" s="4" customFormat="1" x14ac:dyDescent="0.25">
      <c r="A584" s="311"/>
      <c r="B584" s="15"/>
      <c r="C584" s="17"/>
      <c r="D584" s="26"/>
      <c r="E584" s="90"/>
      <c r="F584" s="27"/>
      <c r="G584" s="94"/>
      <c r="H584" s="16"/>
      <c r="I584" s="377"/>
      <c r="J584" s="20"/>
      <c r="K584" s="100"/>
      <c r="L584" s="85"/>
      <c r="N584" s="19"/>
      <c r="O584" s="22"/>
      <c r="P584" s="16"/>
      <c r="Q584" s="11"/>
      <c r="R584" s="11"/>
      <c r="S584" s="11"/>
      <c r="T584" s="145"/>
      <c r="U584" s="130"/>
      <c r="V584" s="130"/>
      <c r="W584" s="130"/>
      <c r="X584" s="129"/>
      <c r="Y584" s="129"/>
      <c r="Z584" s="132"/>
      <c r="AA584" s="129"/>
      <c r="AB584" s="133"/>
      <c r="AC584" s="134"/>
      <c r="AD584" s="135"/>
      <c r="AE584" s="136"/>
      <c r="AF584" s="220"/>
      <c r="AG584" s="220"/>
      <c r="AH584" s="220"/>
      <c r="AI584" s="220"/>
      <c r="AJ584" s="220"/>
      <c r="AK584" s="220"/>
      <c r="AL584" s="133"/>
      <c r="AM584" s="137"/>
      <c r="AN584" s="137"/>
      <c r="AO584" s="137"/>
      <c r="AP584" s="137"/>
      <c r="AQ584" s="137"/>
      <c r="AR584" s="137"/>
      <c r="AS584" s="137"/>
      <c r="AT584" s="137"/>
      <c r="AU584" s="137"/>
      <c r="AV584" s="137"/>
      <c r="AW584" s="137"/>
      <c r="AX584" s="137"/>
      <c r="AY584" s="137"/>
      <c r="AZ584" s="137"/>
      <c r="BA584" s="137"/>
      <c r="BB584" s="137"/>
      <c r="BC584" s="137"/>
      <c r="BD584" s="137"/>
      <c r="BE584" s="137"/>
      <c r="BF584" s="137"/>
      <c r="BG584" s="137"/>
      <c r="BH584" s="138"/>
      <c r="BI584" s="137"/>
      <c r="BJ584" s="137"/>
      <c r="BK584" s="137"/>
      <c r="BL584" s="137"/>
      <c r="BM584" s="139"/>
      <c r="BN584" s="137"/>
      <c r="BO584" s="137"/>
      <c r="BP584" s="137"/>
      <c r="BQ584" s="137"/>
      <c r="BR584" s="138"/>
      <c r="BS584" s="138"/>
      <c r="BT584" s="137"/>
      <c r="BU584" s="137"/>
      <c r="BV584" s="137"/>
      <c r="BW584" s="138"/>
      <c r="BX584" s="137"/>
      <c r="BY584" s="137"/>
      <c r="BZ584" s="138"/>
      <c r="CA584" s="138"/>
      <c r="CB584" s="137"/>
      <c r="CC584" s="137"/>
      <c r="CD584" s="186"/>
      <c r="CE584" s="186"/>
      <c r="CF584" s="186"/>
      <c r="CG584" s="186"/>
      <c r="CH584" s="137"/>
      <c r="CI584" s="137"/>
      <c r="CJ584" s="137"/>
      <c r="CK584" s="138"/>
      <c r="CL584" s="137"/>
      <c r="CM584" s="137"/>
      <c r="CN584" s="186"/>
      <c r="CO584" s="137"/>
      <c r="CP584" s="137"/>
      <c r="CQ584" s="137"/>
      <c r="CR584" s="137"/>
      <c r="CS584" s="137"/>
      <c r="CT584" s="137"/>
      <c r="CU584" s="137"/>
      <c r="CV584" s="137"/>
      <c r="CW584" s="137"/>
      <c r="CX584" s="186"/>
      <c r="CY584" s="133"/>
      <c r="CZ584" s="137"/>
      <c r="DA584" s="137"/>
      <c r="DB584" s="186"/>
      <c r="DC584" s="139"/>
      <c r="DD584" s="138"/>
      <c r="DE584" s="137"/>
      <c r="DF584" s="137"/>
      <c r="DG584" s="137"/>
      <c r="DH584" s="137"/>
      <c r="DI584" s="137"/>
      <c r="DJ584" s="186"/>
      <c r="DK584" s="137"/>
      <c r="DL584" s="137"/>
      <c r="DM584" s="137"/>
      <c r="DN584" s="137"/>
      <c r="DO584" s="137"/>
      <c r="DP584" s="137"/>
      <c r="DQ584" s="138"/>
      <c r="DR584" s="133"/>
      <c r="DS584" s="186"/>
      <c r="DT584" s="138"/>
      <c r="DU584" s="138"/>
      <c r="DV584" s="138"/>
      <c r="DW584" s="138"/>
      <c r="DX584" s="186"/>
      <c r="DY584" s="138"/>
      <c r="DZ584" s="138"/>
      <c r="EA584" s="137"/>
      <c r="EB584" s="137"/>
      <c r="EC584" s="137"/>
      <c r="ED584" s="137"/>
      <c r="EE584" s="137"/>
      <c r="EF584" s="186"/>
      <c r="EG584" s="137"/>
      <c r="EH584" s="137"/>
      <c r="EI584" s="137"/>
      <c r="EJ584" s="137"/>
      <c r="EK584" s="137"/>
      <c r="EL584" s="137"/>
      <c r="EM584" s="137"/>
      <c r="EN584" s="137"/>
      <c r="EO584" s="137"/>
      <c r="EP584" s="137"/>
      <c r="EQ584" s="137"/>
      <c r="ER584" s="137"/>
      <c r="ES584" s="137"/>
      <c r="ET584" s="137"/>
      <c r="EU584" s="137"/>
      <c r="EV584" s="137"/>
      <c r="EW584" s="137"/>
      <c r="EX584" s="137"/>
      <c r="EY584" s="137"/>
      <c r="EZ584" s="137"/>
      <c r="FA584" s="137"/>
      <c r="FB584" s="186"/>
      <c r="FC584" s="137"/>
      <c r="FD584" s="137"/>
      <c r="FE584" s="137"/>
      <c r="FF584" s="137"/>
      <c r="FG584" s="137"/>
      <c r="FH584" s="190"/>
      <c r="FI584" s="190"/>
      <c r="FJ584" s="5"/>
      <c r="GZ584" s="372"/>
      <c r="HA584"/>
      <c r="HB584"/>
      <c r="HC584"/>
      <c r="HD584"/>
      <c r="HE584"/>
      <c r="HF584"/>
      <c r="HG584"/>
      <c r="HH584"/>
      <c r="HI584"/>
      <c r="HJ584"/>
      <c r="HK584"/>
      <c r="HL584"/>
      <c r="HM584"/>
      <c r="HN584"/>
      <c r="HO584" s="5"/>
      <c r="HP584" s="121"/>
      <c r="HQ584" s="27"/>
      <c r="HR584" s="27"/>
      <c r="HS584" s="27"/>
      <c r="HT584" s="121"/>
      <c r="HU584" s="121"/>
      <c r="HV584" s="28"/>
      <c r="HW584" s="28"/>
      <c r="HX584" s="28"/>
      <c r="HY584" s="28"/>
      <c r="HZ584" s="28"/>
      <c r="IA584" s="28"/>
      <c r="IB584" s="28"/>
      <c r="IC584" s="28"/>
      <c r="ID584" s="28"/>
      <c r="IE584" s="25"/>
      <c r="IF584" s="28"/>
      <c r="IG584" s="29"/>
      <c r="IH584" s="25"/>
      <c r="II584" s="28"/>
      <c r="IJ584" s="25"/>
      <c r="IK584" s="25"/>
      <c r="IL584" s="25"/>
      <c r="IM584" s="25"/>
      <c r="IN584" s="28"/>
      <c r="IO584" s="25"/>
      <c r="IP584" s="294"/>
      <c r="IQ584" s="24"/>
      <c r="IR584" s="24"/>
      <c r="IS584" s="170"/>
      <c r="IT584" s="170"/>
      <c r="IU584" s="170"/>
      <c r="IV584" s="274"/>
      <c r="IW584" s="170"/>
      <c r="IX584" s="170"/>
      <c r="IY584"/>
      <c r="IZ584"/>
      <c r="JA584" s="170"/>
      <c r="JB584" s="170"/>
      <c r="JC584" s="170"/>
      <c r="JD584"/>
      <c r="JE584" s="170"/>
      <c r="JF584" s="276"/>
      <c r="JG584"/>
      <c r="JH584" s="170"/>
      <c r="JI584" s="277"/>
      <c r="JJ584"/>
      <c r="JK584"/>
      <c r="JL584"/>
      <c r="JM584" s="279"/>
      <c r="JN584"/>
      <c r="JO584"/>
      <c r="JP584"/>
      <c r="JQ584"/>
      <c r="JR584" s="170"/>
      <c r="JS584" s="170"/>
      <c r="JT584" s="170"/>
      <c r="JU584" s="170"/>
      <c r="JV584" s="170"/>
      <c r="JW584" s="170"/>
      <c r="JX584"/>
      <c r="JY584" s="170"/>
      <c r="JZ584" s="170"/>
      <c r="KA584" s="170"/>
      <c r="KB584" s="170"/>
      <c r="KC584" s="170"/>
      <c r="KD584" s="170"/>
      <c r="KE584"/>
    </row>
    <row r="585" spans="1:291" s="4" customFormat="1" ht="15" customHeight="1" x14ac:dyDescent="0.25">
      <c r="A585" s="311"/>
      <c r="B585" s="15" t="s">
        <v>1562</v>
      </c>
      <c r="C585" s="17" t="s">
        <v>747</v>
      </c>
      <c r="D585" s="26">
        <v>5560131170</v>
      </c>
      <c r="E585" s="88">
        <v>42617</v>
      </c>
      <c r="F585" s="27">
        <v>42803</v>
      </c>
      <c r="G585" s="94">
        <f>DATEDIF(E585, F585, "m")</f>
        <v>6</v>
      </c>
      <c r="H585" s="16">
        <v>1</v>
      </c>
      <c r="I585" s="377">
        <v>0</v>
      </c>
      <c r="J585" s="20">
        <v>42803</v>
      </c>
      <c r="K585" s="100">
        <f>DATEDIF(E585, J585, "m")</f>
        <v>6</v>
      </c>
      <c r="L585" s="121">
        <v>1</v>
      </c>
      <c r="M585" s="4" t="s">
        <v>748</v>
      </c>
      <c r="N585" s="19">
        <v>66.2</v>
      </c>
      <c r="O585" s="22"/>
      <c r="P585" s="16">
        <v>3</v>
      </c>
      <c r="Q585" s="11">
        <v>2</v>
      </c>
      <c r="R585" s="11"/>
      <c r="S585" s="11">
        <v>10</v>
      </c>
      <c r="T585" s="145"/>
      <c r="U585" s="130"/>
      <c r="V585" s="130"/>
      <c r="W585" s="130"/>
      <c r="X585" s="129"/>
      <c r="Y585" s="129"/>
      <c r="Z585" s="132"/>
      <c r="AA585" s="129"/>
      <c r="AB585" s="133"/>
      <c r="AC585" s="134"/>
      <c r="AD585" s="135"/>
      <c r="AE585" s="136"/>
      <c r="AF585" s="220"/>
      <c r="AG585" s="220"/>
      <c r="AH585" s="220"/>
      <c r="AI585" s="220"/>
      <c r="AJ585" s="220"/>
      <c r="AK585" s="220"/>
      <c r="AL585" s="133"/>
      <c r="AM585" s="137"/>
      <c r="AN585" s="137"/>
      <c r="AO585" s="137"/>
      <c r="AP585" s="137"/>
      <c r="AQ585" s="137"/>
      <c r="AR585" s="137"/>
      <c r="AS585" s="137"/>
      <c r="AT585" s="137"/>
      <c r="AU585" s="137"/>
      <c r="AV585" s="137"/>
      <c r="AW585" s="137"/>
      <c r="AX585" s="137"/>
      <c r="AY585" s="137"/>
      <c r="AZ585" s="137"/>
      <c r="BA585" s="137"/>
      <c r="BB585" s="137"/>
      <c r="BC585" s="137"/>
      <c r="BD585" s="137"/>
      <c r="BE585" s="137"/>
      <c r="BF585" s="137"/>
      <c r="BG585" s="137"/>
      <c r="BH585" s="138"/>
      <c r="BI585" s="137"/>
      <c r="BJ585" s="137"/>
      <c r="BK585" s="137"/>
      <c r="BL585" s="137"/>
      <c r="BM585" s="139"/>
      <c r="BN585" s="137"/>
      <c r="BO585" s="137"/>
      <c r="BP585" s="137"/>
      <c r="BQ585" s="137"/>
      <c r="BR585" s="138"/>
      <c r="BS585" s="138"/>
      <c r="BT585" s="137"/>
      <c r="BU585" s="137"/>
      <c r="BV585" s="137"/>
      <c r="BW585" s="138"/>
      <c r="BX585" s="137"/>
      <c r="BY585" s="137"/>
      <c r="BZ585" s="138"/>
      <c r="CA585" s="138"/>
      <c r="CB585" s="137"/>
      <c r="CC585" s="137"/>
      <c r="CD585" s="186"/>
      <c r="CE585" s="186"/>
      <c r="CF585" s="186"/>
      <c r="CG585" s="186"/>
      <c r="CH585" s="137"/>
      <c r="CI585" s="137"/>
      <c r="CJ585" s="137"/>
      <c r="CK585" s="138"/>
      <c r="CL585" s="137"/>
      <c r="CM585" s="137"/>
      <c r="CN585" s="186"/>
      <c r="CO585" s="137"/>
      <c r="CP585" s="137"/>
      <c r="CQ585" s="137"/>
      <c r="CR585" s="137"/>
      <c r="CS585" s="137"/>
      <c r="CT585" s="137"/>
      <c r="CU585" s="137"/>
      <c r="CV585" s="137"/>
      <c r="CW585" s="137"/>
      <c r="CX585" s="186"/>
      <c r="CY585" s="133"/>
      <c r="CZ585" s="137"/>
      <c r="DA585" s="137"/>
      <c r="DB585" s="186"/>
      <c r="DC585" s="139"/>
      <c r="DD585" s="138"/>
      <c r="DE585" s="137"/>
      <c r="DF585" s="137"/>
      <c r="DG585" s="137"/>
      <c r="DH585" s="137"/>
      <c r="DI585" s="137"/>
      <c r="DJ585" s="186"/>
      <c r="DK585" s="137"/>
      <c r="DL585" s="137"/>
      <c r="DM585" s="137"/>
      <c r="DN585" s="137"/>
      <c r="DO585" s="137"/>
      <c r="DP585" s="137"/>
      <c r="DQ585" s="138"/>
      <c r="DR585" s="133"/>
      <c r="DS585" s="186"/>
      <c r="DT585" s="138"/>
      <c r="DU585" s="138"/>
      <c r="DV585" s="138"/>
      <c r="DW585" s="138"/>
      <c r="DX585" s="186"/>
      <c r="DY585" s="138"/>
      <c r="DZ585" s="138"/>
      <c r="EA585" s="137"/>
      <c r="EB585" s="137"/>
      <c r="EC585" s="137"/>
      <c r="ED585" s="137"/>
      <c r="EE585" s="137"/>
      <c r="EF585" s="186"/>
      <c r="EG585" s="137"/>
      <c r="EH585" s="137"/>
      <c r="EI585" s="137"/>
      <c r="EJ585" s="137"/>
      <c r="EK585" s="137"/>
      <c r="EL585" s="137"/>
      <c r="EM585" s="137"/>
      <c r="EN585" s="137"/>
      <c r="EO585" s="137"/>
      <c r="EP585" s="137"/>
      <c r="EQ585" s="137"/>
      <c r="ER585" s="137"/>
      <c r="ES585" s="137"/>
      <c r="ET585" s="137"/>
      <c r="EU585" s="137"/>
      <c r="EV585" s="137"/>
      <c r="EW585" s="137"/>
      <c r="EX585" s="137"/>
      <c r="EY585" s="137"/>
      <c r="EZ585" s="137"/>
      <c r="FA585" s="137"/>
      <c r="FB585" s="186"/>
      <c r="FC585" s="137"/>
      <c r="FD585" s="137"/>
      <c r="FE585" s="137"/>
      <c r="FF585" s="137"/>
      <c r="FG585" s="137"/>
      <c r="FH585" s="190"/>
      <c r="FI585" s="190"/>
      <c r="FJ585" s="5"/>
      <c r="GZ585" s="371" t="s">
        <v>748</v>
      </c>
      <c r="HA585" s="369" t="s">
        <v>1771</v>
      </c>
      <c r="HB585" s="358">
        <v>0</v>
      </c>
      <c r="HC585" s="356">
        <v>3.47</v>
      </c>
      <c r="HD585" s="356">
        <v>160.64999999999998</v>
      </c>
      <c r="HE585" s="358">
        <v>1.38</v>
      </c>
      <c r="HF585" s="358">
        <v>0.63</v>
      </c>
      <c r="HG585" s="356">
        <v>100.21</v>
      </c>
      <c r="HH585" s="356">
        <v>4.91</v>
      </c>
      <c r="HI585" s="356">
        <v>4.0299999999999994</v>
      </c>
      <c r="HJ585" s="356">
        <v>7.6499999999999995</v>
      </c>
      <c r="HK585" s="356">
        <v>1.0900000000000001</v>
      </c>
      <c r="HL585" s="358">
        <v>0.63</v>
      </c>
      <c r="HM585" s="358">
        <v>1.1900000000000002</v>
      </c>
      <c r="HN585" s="359">
        <v>9.82</v>
      </c>
      <c r="HO585" s="5" t="s">
        <v>749</v>
      </c>
      <c r="HP585" s="10">
        <v>61</v>
      </c>
      <c r="HQ585" s="27">
        <v>42617</v>
      </c>
      <c r="HR585" s="27"/>
      <c r="HS585" s="27">
        <v>42803</v>
      </c>
      <c r="HT585" s="10">
        <v>6</v>
      </c>
      <c r="HU585" s="10">
        <v>1</v>
      </c>
      <c r="HV585" s="28">
        <v>0</v>
      </c>
      <c r="HW585" s="28">
        <v>0</v>
      </c>
      <c r="HX585" s="28">
        <v>0</v>
      </c>
      <c r="HY585" s="28">
        <v>1</v>
      </c>
      <c r="HZ585" s="28">
        <v>0</v>
      </c>
      <c r="IA585" s="28">
        <v>0</v>
      </c>
      <c r="IB585" s="28">
        <v>0</v>
      </c>
      <c r="IC585" s="28">
        <v>0</v>
      </c>
      <c r="ID585" s="28">
        <v>0</v>
      </c>
      <c r="IE585" s="25" t="s">
        <v>69</v>
      </c>
      <c r="IF585" s="28">
        <v>0</v>
      </c>
      <c r="IG585" s="29"/>
      <c r="IH585" s="25"/>
      <c r="II585" s="28">
        <v>1</v>
      </c>
      <c r="IJ585" s="25" t="s">
        <v>90</v>
      </c>
      <c r="IK585" s="25" t="s">
        <v>80</v>
      </c>
      <c r="IL585" s="25"/>
      <c r="IM585" s="25"/>
      <c r="IN585" s="28">
        <v>0</v>
      </c>
      <c r="IO585" s="25"/>
      <c r="IP585" s="294" t="s">
        <v>1562</v>
      </c>
      <c r="IQ585" s="24" t="s">
        <v>749</v>
      </c>
      <c r="IR585" s="24" t="s">
        <v>1110</v>
      </c>
      <c r="IS585" s="170" t="s">
        <v>1433</v>
      </c>
      <c r="IT585" s="170"/>
      <c r="IU585" s="170">
        <v>1</v>
      </c>
      <c r="IV585" s="274">
        <v>42617</v>
      </c>
      <c r="IW585" s="170">
        <v>1955</v>
      </c>
      <c r="IX585" s="170">
        <v>2016</v>
      </c>
      <c r="IY585"/>
      <c r="IZ585"/>
      <c r="JA585" s="170">
        <f>+IX585-IW585</f>
        <v>61</v>
      </c>
      <c r="JB585" s="170"/>
      <c r="JC585" s="170" t="s">
        <v>1407</v>
      </c>
      <c r="JD585" s="170"/>
      <c r="JE585" s="170">
        <v>1</v>
      </c>
      <c r="JF585" t="s">
        <v>405</v>
      </c>
      <c r="JG585" s="170"/>
      <c r="JH585" s="170">
        <v>1</v>
      </c>
      <c r="JI585" s="170"/>
      <c r="JJ585" s="170"/>
      <c r="JK585"/>
      <c r="JL585"/>
      <c r="JM585" s="279"/>
      <c r="JN585" t="s">
        <v>1409</v>
      </c>
      <c r="JO585" t="s">
        <v>1411</v>
      </c>
      <c r="JP585" t="s">
        <v>1412</v>
      </c>
      <c r="JQ585" t="s">
        <v>1409</v>
      </c>
      <c r="JR585" s="170">
        <v>0</v>
      </c>
      <c r="JS585" s="170">
        <v>1</v>
      </c>
      <c r="JT585" s="170">
        <v>2</v>
      </c>
      <c r="JU585" s="170">
        <v>1</v>
      </c>
      <c r="JV585" s="170">
        <v>1</v>
      </c>
      <c r="JW585" s="170">
        <v>1</v>
      </c>
      <c r="JX585" t="s">
        <v>1469</v>
      </c>
      <c r="JY585" s="170">
        <v>1</v>
      </c>
      <c r="JZ585" s="170">
        <v>0</v>
      </c>
      <c r="KA585" s="170">
        <v>0</v>
      </c>
      <c r="KB585" s="170">
        <v>0</v>
      </c>
      <c r="KC585" s="170">
        <v>0</v>
      </c>
      <c r="KD585" s="170"/>
      <c r="KE585"/>
    </row>
    <row r="586" spans="1:291" s="4" customFormat="1" ht="15" customHeight="1" x14ac:dyDescent="0.25">
      <c r="A586" s="311"/>
      <c r="B586" s="15" t="s">
        <v>1562</v>
      </c>
      <c r="C586" s="17" t="s">
        <v>747</v>
      </c>
      <c r="D586" s="26">
        <v>5560131170</v>
      </c>
      <c r="E586" s="88">
        <v>42617</v>
      </c>
      <c r="F586" s="27">
        <v>42992</v>
      </c>
      <c r="G586" s="94">
        <f>DATEDIF(E586, F586, "m")</f>
        <v>12</v>
      </c>
      <c r="H586" s="16">
        <v>1</v>
      </c>
      <c r="I586" s="377">
        <v>0</v>
      </c>
      <c r="J586" s="20">
        <v>42992</v>
      </c>
      <c r="K586" s="100">
        <f>DATEDIF(E586, J586, "m")</f>
        <v>12</v>
      </c>
      <c r="L586" s="121">
        <v>2</v>
      </c>
      <c r="M586" s="4" t="s">
        <v>750</v>
      </c>
      <c r="N586" s="19"/>
      <c r="O586" s="22"/>
      <c r="P586" s="16">
        <v>3</v>
      </c>
      <c r="Q586" s="11">
        <v>2</v>
      </c>
      <c r="R586" s="11"/>
      <c r="S586" s="11">
        <v>10</v>
      </c>
      <c r="T586" s="145"/>
      <c r="U586" s="130"/>
      <c r="V586" s="130"/>
      <c r="W586" s="130"/>
      <c r="X586" s="129"/>
      <c r="Y586" s="129"/>
      <c r="Z586" s="132"/>
      <c r="AA586" s="129"/>
      <c r="AB586" s="133"/>
      <c r="AC586" s="134"/>
      <c r="AD586" s="135"/>
      <c r="AE586" s="136"/>
      <c r="AF586" s="220"/>
      <c r="AG586" s="220"/>
      <c r="AH586" s="220"/>
      <c r="AI586" s="220"/>
      <c r="AJ586" s="220"/>
      <c r="AK586" s="220"/>
      <c r="AL586" s="133"/>
      <c r="AM586" s="137"/>
      <c r="AN586" s="137"/>
      <c r="AO586" s="137"/>
      <c r="AP586" s="137"/>
      <c r="AQ586" s="137"/>
      <c r="AR586" s="137"/>
      <c r="AS586" s="137"/>
      <c r="AT586" s="137"/>
      <c r="AU586" s="137"/>
      <c r="AV586" s="137"/>
      <c r="AW586" s="137"/>
      <c r="AX586" s="137"/>
      <c r="AY586" s="137"/>
      <c r="AZ586" s="137"/>
      <c r="BA586" s="137"/>
      <c r="BB586" s="137"/>
      <c r="BC586" s="137"/>
      <c r="BD586" s="137"/>
      <c r="BE586" s="137"/>
      <c r="BF586" s="137"/>
      <c r="BG586" s="137"/>
      <c r="BH586" s="138"/>
      <c r="BI586" s="137"/>
      <c r="BJ586" s="137"/>
      <c r="BK586" s="137"/>
      <c r="BL586" s="137"/>
      <c r="BM586" s="139"/>
      <c r="BN586" s="137"/>
      <c r="BO586" s="137"/>
      <c r="BP586" s="137"/>
      <c r="BQ586" s="137"/>
      <c r="BR586" s="138"/>
      <c r="BS586" s="138"/>
      <c r="BT586" s="137"/>
      <c r="BU586" s="137"/>
      <c r="BV586" s="137"/>
      <c r="BW586" s="138"/>
      <c r="BX586" s="137"/>
      <c r="BY586" s="137"/>
      <c r="BZ586" s="138"/>
      <c r="CA586" s="138"/>
      <c r="CB586" s="137"/>
      <c r="CC586" s="137"/>
      <c r="CD586" s="186"/>
      <c r="CE586" s="186"/>
      <c r="CF586" s="186"/>
      <c r="CG586" s="186"/>
      <c r="CH586" s="137"/>
      <c r="CI586" s="137"/>
      <c r="CJ586" s="137"/>
      <c r="CK586" s="138"/>
      <c r="CL586" s="137"/>
      <c r="CM586" s="137"/>
      <c r="CN586" s="186"/>
      <c r="CO586" s="137"/>
      <c r="CP586" s="137"/>
      <c r="CQ586" s="137"/>
      <c r="CR586" s="137"/>
      <c r="CS586" s="137"/>
      <c r="CT586" s="137"/>
      <c r="CU586" s="137"/>
      <c r="CV586" s="137"/>
      <c r="CW586" s="137"/>
      <c r="CX586" s="186"/>
      <c r="CY586" s="133"/>
      <c r="CZ586" s="137"/>
      <c r="DA586" s="137"/>
      <c r="DB586" s="186"/>
      <c r="DC586" s="139"/>
      <c r="DD586" s="138"/>
      <c r="DE586" s="137"/>
      <c r="DF586" s="137"/>
      <c r="DG586" s="137"/>
      <c r="DH586" s="137"/>
      <c r="DI586" s="137"/>
      <c r="DJ586" s="186"/>
      <c r="DK586" s="137"/>
      <c r="DL586" s="137"/>
      <c r="DM586" s="137"/>
      <c r="DN586" s="137"/>
      <c r="DO586" s="137"/>
      <c r="DP586" s="137"/>
      <c r="DQ586" s="138"/>
      <c r="DR586" s="133"/>
      <c r="DS586" s="186"/>
      <c r="DT586" s="138"/>
      <c r="DU586" s="138"/>
      <c r="DV586" s="138"/>
      <c r="DW586" s="138"/>
      <c r="DX586" s="186"/>
      <c r="DY586" s="138"/>
      <c r="DZ586" s="138"/>
      <c r="EA586" s="137"/>
      <c r="EB586" s="137"/>
      <c r="EC586" s="137"/>
      <c r="ED586" s="137"/>
      <c r="EE586" s="137"/>
      <c r="EF586" s="186"/>
      <c r="EG586" s="137"/>
      <c r="EH586" s="137"/>
      <c r="EI586" s="137"/>
      <c r="EJ586" s="137"/>
      <c r="EK586" s="137"/>
      <c r="EL586" s="137"/>
      <c r="EM586" s="137"/>
      <c r="EN586" s="137"/>
      <c r="EO586" s="137"/>
      <c r="EP586" s="137"/>
      <c r="EQ586" s="137"/>
      <c r="ER586" s="137"/>
      <c r="ES586" s="137"/>
      <c r="ET586" s="137"/>
      <c r="EU586" s="137"/>
      <c r="EV586" s="137"/>
      <c r="EW586" s="137"/>
      <c r="EX586" s="137"/>
      <c r="EY586" s="137"/>
      <c r="EZ586" s="137"/>
      <c r="FA586" s="137"/>
      <c r="FB586" s="186"/>
      <c r="FC586" s="137"/>
      <c r="FD586" s="137"/>
      <c r="FE586" s="137"/>
      <c r="FF586" s="137"/>
      <c r="FG586" s="137"/>
      <c r="FH586" s="190"/>
      <c r="FI586" s="190"/>
      <c r="FJ586" s="5"/>
      <c r="GZ586" s="371" t="s">
        <v>750</v>
      </c>
      <c r="HA586" s="369" t="s">
        <v>1772</v>
      </c>
      <c r="HB586" s="358">
        <v>0</v>
      </c>
      <c r="HC586" s="356">
        <v>3.52</v>
      </c>
      <c r="HD586" s="356">
        <v>188.70999999999998</v>
      </c>
      <c r="HE586" s="356">
        <v>7.25</v>
      </c>
      <c r="HF586" s="356">
        <v>6.23</v>
      </c>
      <c r="HG586" s="356">
        <v>116.37</v>
      </c>
      <c r="HH586" s="356">
        <v>2.19</v>
      </c>
      <c r="HI586" s="356">
        <v>4.9399999999999995</v>
      </c>
      <c r="HJ586" s="356">
        <v>3.4099999999999997</v>
      </c>
      <c r="HK586" s="356">
        <v>3.0799999999999996</v>
      </c>
      <c r="HL586" s="358">
        <v>0.78</v>
      </c>
      <c r="HM586" s="356">
        <v>8.11</v>
      </c>
      <c r="HN586" s="357">
        <v>36.540000000000006</v>
      </c>
      <c r="HO586" s="5" t="s">
        <v>749</v>
      </c>
      <c r="HP586" s="121">
        <v>61</v>
      </c>
      <c r="HQ586" s="27">
        <v>42617</v>
      </c>
      <c r="HR586" s="27"/>
      <c r="HS586" s="27">
        <v>42992</v>
      </c>
      <c r="HT586" s="121">
        <v>12</v>
      </c>
      <c r="HU586" s="121">
        <v>1</v>
      </c>
      <c r="HV586" s="28">
        <v>0</v>
      </c>
      <c r="HW586" s="28">
        <v>0</v>
      </c>
      <c r="HX586" s="28">
        <v>0</v>
      </c>
      <c r="HY586" s="28">
        <v>1</v>
      </c>
      <c r="HZ586" s="28">
        <v>0</v>
      </c>
      <c r="IA586" s="28">
        <v>0</v>
      </c>
      <c r="IB586" s="28">
        <v>0</v>
      </c>
      <c r="IC586" s="28">
        <v>0</v>
      </c>
      <c r="ID586" s="28">
        <v>0</v>
      </c>
      <c r="IE586" s="25" t="s">
        <v>69</v>
      </c>
      <c r="IF586" s="28">
        <v>0</v>
      </c>
      <c r="IG586" s="29"/>
      <c r="IH586" s="25"/>
      <c r="II586" s="28">
        <v>0</v>
      </c>
      <c r="IJ586" s="25" t="s">
        <v>248</v>
      </c>
      <c r="IK586" s="25"/>
      <c r="IL586" s="25"/>
      <c r="IM586" s="25"/>
      <c r="IN586" s="28">
        <v>0</v>
      </c>
      <c r="IO586" s="25"/>
      <c r="IP586" s="294"/>
      <c r="IQ586" s="24"/>
      <c r="IR586" s="24"/>
      <c r="IS586" s="170"/>
      <c r="IT586" s="170"/>
      <c r="IU586" s="170"/>
      <c r="IV586" s="274"/>
      <c r="IW586" s="170"/>
      <c r="IX586" s="170"/>
      <c r="IY586"/>
      <c r="IZ586"/>
      <c r="JA586" s="170"/>
      <c r="JB586" s="170"/>
      <c r="JC586" s="170"/>
      <c r="JD586" s="170"/>
      <c r="JE586" s="170"/>
      <c r="JF586"/>
      <c r="JG586" s="170"/>
      <c r="JH586" s="170"/>
      <c r="JI586" s="170"/>
      <c r="JJ586" s="170"/>
      <c r="JK586"/>
      <c r="JL586"/>
      <c r="JM586" s="279"/>
      <c r="JN586"/>
      <c r="JO586"/>
      <c r="JP586"/>
      <c r="JQ586"/>
      <c r="JR586" s="170"/>
      <c r="JS586" s="170"/>
      <c r="JT586" s="170"/>
      <c r="JU586" s="170"/>
      <c r="JV586" s="170"/>
      <c r="JW586" s="170"/>
      <c r="JX586"/>
      <c r="JY586" s="170"/>
      <c r="JZ586" s="170"/>
      <c r="KA586" s="170"/>
      <c r="KB586" s="170"/>
      <c r="KC586" s="170"/>
      <c r="KD586" s="170"/>
      <c r="KE586"/>
    </row>
    <row r="587" spans="1:291" s="4" customFormat="1" x14ac:dyDescent="0.25">
      <c r="A587" s="311"/>
      <c r="B587" s="15" t="s">
        <v>1562</v>
      </c>
      <c r="C587" s="17" t="s">
        <v>747</v>
      </c>
      <c r="D587" s="26" t="s">
        <v>751</v>
      </c>
      <c r="E587" s="88">
        <v>42617</v>
      </c>
      <c r="F587" s="27"/>
      <c r="G587" s="94"/>
      <c r="H587" s="16"/>
      <c r="I587" s="377">
        <v>0</v>
      </c>
      <c r="J587" s="20">
        <v>44144</v>
      </c>
      <c r="K587" s="100">
        <f>DATEDIF(E587, J587, "m")</f>
        <v>50</v>
      </c>
      <c r="L587" s="121">
        <v>3</v>
      </c>
      <c r="M587" s="4" t="s">
        <v>752</v>
      </c>
      <c r="N587" s="19"/>
      <c r="O587" s="22"/>
      <c r="P587" s="16">
        <v>3</v>
      </c>
      <c r="Q587" s="121"/>
      <c r="R587" s="121"/>
      <c r="S587" s="121"/>
      <c r="T587" s="145">
        <v>13733</v>
      </c>
      <c r="U587" s="130" t="s">
        <v>749</v>
      </c>
      <c r="V587" s="130" t="s">
        <v>749</v>
      </c>
      <c r="W587" s="130" t="s">
        <v>1110</v>
      </c>
      <c r="X587" s="131">
        <v>5560131170</v>
      </c>
      <c r="Y587" s="129">
        <f ca="1">ROUNDDOWN(YEARFRAC(DATE(IF(VALUE(LEFT(X587,2))&lt;VALUE(RIGHT(YEAR(TODAY()),2)),"20","19")&amp;LEFT(X587,2),IF(VALUE(MID(X587,3,1))&gt;4,MID(X587,3,2)-50,MID(X587,3,2)),MID(X587,5,2)),Z587,1),0)</f>
        <v>65</v>
      </c>
      <c r="Z587" s="132">
        <v>44144</v>
      </c>
      <c r="AA587" s="129">
        <v>1</v>
      </c>
      <c r="AB587" s="133">
        <v>0</v>
      </c>
      <c r="AC587" s="134" t="s">
        <v>53</v>
      </c>
      <c r="AD587" s="135" t="s">
        <v>1022</v>
      </c>
      <c r="AE587" s="136" t="s">
        <v>1335</v>
      </c>
      <c r="AF587" s="200">
        <v>13.1</v>
      </c>
      <c r="AG587" s="200">
        <v>9.1999999999999993</v>
      </c>
      <c r="AH587" s="200">
        <v>74.3</v>
      </c>
      <c r="AI587" s="200">
        <v>2.7</v>
      </c>
      <c r="AJ587" s="200">
        <v>0.7</v>
      </c>
      <c r="AK587" s="200">
        <v>5.89</v>
      </c>
      <c r="AL587" s="137">
        <v>14.5</v>
      </c>
      <c r="AM587" s="137">
        <v>58.3</v>
      </c>
      <c r="AN587" s="137">
        <v>56.8</v>
      </c>
      <c r="AO587" s="137">
        <v>43.2</v>
      </c>
      <c r="AP587" s="137">
        <f>AN587/AO587</f>
        <v>1.3148148148148147</v>
      </c>
      <c r="AQ587" s="137">
        <v>8.5299999999999994</v>
      </c>
      <c r="AR587" s="137">
        <v>15.3</v>
      </c>
      <c r="AS587" s="137">
        <v>3.75</v>
      </c>
      <c r="AT587" s="137">
        <v>12.7</v>
      </c>
      <c r="AU587" s="137">
        <v>10.3</v>
      </c>
      <c r="AV587" s="137">
        <v>56.4</v>
      </c>
      <c r="AW587" s="137">
        <v>8.7200000000000006</v>
      </c>
      <c r="AX587" s="137">
        <v>48.1</v>
      </c>
      <c r="AY587" s="137">
        <v>42.5</v>
      </c>
      <c r="AZ587" s="137">
        <v>0.65</v>
      </c>
      <c r="BA587" s="137">
        <v>41.9</v>
      </c>
      <c r="BB587" s="137">
        <v>25.7</v>
      </c>
      <c r="BC587" s="137">
        <v>49</v>
      </c>
      <c r="BD587" s="137">
        <v>3.03</v>
      </c>
      <c r="BE587" s="137">
        <v>16.600000000000001</v>
      </c>
      <c r="BF587" s="137">
        <f>DL587+DN587</f>
        <v>12.142999999999999</v>
      </c>
      <c r="BG587" s="137">
        <v>15</v>
      </c>
      <c r="BH587" s="138">
        <v>4465</v>
      </c>
      <c r="BI587" s="137">
        <v>17.8</v>
      </c>
      <c r="BJ587" s="137">
        <v>20</v>
      </c>
      <c r="BK587" s="137">
        <v>15.1</v>
      </c>
      <c r="BL587" s="133">
        <v>60.7</v>
      </c>
      <c r="BM587" s="139">
        <v>4.8000000000000001E-2</v>
      </c>
      <c r="BN587" s="137">
        <v>6.9</v>
      </c>
      <c r="BO587" s="137">
        <v>91.12</v>
      </c>
      <c r="BP587" s="137">
        <v>3.05</v>
      </c>
      <c r="BQ587" s="137">
        <v>5.81</v>
      </c>
      <c r="BR587" s="138">
        <v>9709</v>
      </c>
      <c r="BS587" s="138">
        <f>CY587/9</f>
        <v>3949</v>
      </c>
      <c r="BT587" s="137">
        <v>64.599999999999994</v>
      </c>
      <c r="BU587" s="137">
        <v>29.5</v>
      </c>
      <c r="BV587" s="137">
        <v>74.7</v>
      </c>
      <c r="BW587" s="138">
        <v>4125</v>
      </c>
      <c r="BX587" s="137">
        <v>59.3</v>
      </c>
      <c r="BY587" s="137">
        <v>70.7</v>
      </c>
      <c r="BZ587" s="138">
        <v>5560</v>
      </c>
      <c r="CA587" s="133">
        <v>13993</v>
      </c>
      <c r="CB587" s="137">
        <v>3.15</v>
      </c>
      <c r="CC587" s="137">
        <v>0.79</v>
      </c>
      <c r="CD587" s="186" t="s">
        <v>1275</v>
      </c>
      <c r="CE587" s="186">
        <f>AL587+BN587+BV587+CC587+CB587</f>
        <v>100.04</v>
      </c>
      <c r="CF587" s="186" t="s">
        <v>1275</v>
      </c>
      <c r="CG587" s="186">
        <f>AM587+BI587+BE587+(DC587*100/AL587)+(CC587*100/AL587)</f>
        <v>100.21724137931034</v>
      </c>
      <c r="CH587" s="137">
        <v>4.8600000000000003</v>
      </c>
      <c r="CI587" s="137">
        <f>CH587*100/AM587</f>
        <v>8.3361921097770164</v>
      </c>
      <c r="CJ587" s="137">
        <v>25</v>
      </c>
      <c r="CK587" s="138">
        <f>CJ587*BI587*AL587*AK587/1000</f>
        <v>38.005224999999996</v>
      </c>
      <c r="CL587" s="137">
        <v>1.1299999999999999</v>
      </c>
      <c r="CM587" s="137">
        <v>8.3000000000000007</v>
      </c>
      <c r="CN587" s="186" t="s">
        <v>1275</v>
      </c>
      <c r="CO587" s="137">
        <v>1.36</v>
      </c>
      <c r="CP587" s="137">
        <v>1.88</v>
      </c>
      <c r="CQ587" s="137">
        <v>27.9</v>
      </c>
      <c r="CR587" s="137">
        <v>15.5</v>
      </c>
      <c r="CS587" s="137">
        <v>27.2</v>
      </c>
      <c r="CT587" s="137">
        <v>29.4</v>
      </c>
      <c r="CU587" s="137">
        <v>63.9</v>
      </c>
      <c r="CV587" s="137">
        <v>2.38</v>
      </c>
      <c r="CW587" s="137"/>
      <c r="CX587" s="186" t="s">
        <v>1275</v>
      </c>
      <c r="CY587" s="133">
        <v>35541</v>
      </c>
      <c r="CZ587" s="137">
        <v>7.73</v>
      </c>
      <c r="DA587" s="137">
        <v>45.7</v>
      </c>
      <c r="DB587" s="186" t="s">
        <v>1275</v>
      </c>
      <c r="DC587" s="139">
        <v>0.3</v>
      </c>
      <c r="DD587" s="133">
        <v>105117</v>
      </c>
      <c r="DE587" s="137">
        <v>28.4</v>
      </c>
      <c r="DF587" s="137">
        <v>28.5</v>
      </c>
      <c r="DG587" s="137">
        <v>7.88</v>
      </c>
      <c r="DH587" s="137">
        <f>DG587-CC587</f>
        <v>7.09</v>
      </c>
      <c r="DI587" s="137"/>
      <c r="DJ587" s="186" t="s">
        <v>1275</v>
      </c>
      <c r="DK587" s="137">
        <v>2.04</v>
      </c>
      <c r="DL587" s="137">
        <v>12.1</v>
      </c>
      <c r="DM587" s="137">
        <v>85.8</v>
      </c>
      <c r="DN587" s="137">
        <v>4.2999999999999997E-2</v>
      </c>
      <c r="DO587" s="137">
        <v>14.3</v>
      </c>
      <c r="DP587" s="137">
        <v>99.8</v>
      </c>
      <c r="DQ587" s="133">
        <v>3765</v>
      </c>
      <c r="DR587" s="133"/>
      <c r="DS587" s="186" t="s">
        <v>1275</v>
      </c>
      <c r="DT587" s="133">
        <f>DU587*5</f>
        <v>8710</v>
      </c>
      <c r="DU587" s="133">
        <v>1742</v>
      </c>
      <c r="DV587" s="133">
        <v>1285</v>
      </c>
      <c r="DW587" s="138">
        <v>253</v>
      </c>
      <c r="DX587" s="186" t="s">
        <v>1275</v>
      </c>
      <c r="DY587" s="138">
        <f>AK587*AN587*AM587*AL587/1000</f>
        <v>282.81353319999994</v>
      </c>
      <c r="DZ587" s="138">
        <f>AK587*AM587*AO587*AL587/1000</f>
        <v>215.0976168</v>
      </c>
      <c r="EA587" s="137"/>
      <c r="EB587" s="137"/>
      <c r="EC587" s="137"/>
      <c r="ED587" s="137"/>
      <c r="EE587" s="137"/>
      <c r="EF587" s="186" t="s">
        <v>1275</v>
      </c>
      <c r="EG587" s="137" t="s">
        <v>1023</v>
      </c>
      <c r="EH587" s="137" t="s">
        <v>1023</v>
      </c>
      <c r="EI587" s="137" t="s">
        <v>1023</v>
      </c>
      <c r="EJ587" s="137" t="s">
        <v>1023</v>
      </c>
      <c r="EK587" s="137" t="s">
        <v>1023</v>
      </c>
      <c r="EL587" s="137" t="s">
        <v>1023</v>
      </c>
      <c r="EM587" s="137" t="s">
        <v>1023</v>
      </c>
      <c r="EN587" s="137" t="s">
        <v>1023</v>
      </c>
      <c r="EO587" s="137" t="s">
        <v>1023</v>
      </c>
      <c r="EP587" s="137" t="s">
        <v>1023</v>
      </c>
      <c r="EQ587" s="137" t="s">
        <v>1023</v>
      </c>
      <c r="ER587" s="137" t="s">
        <v>1023</v>
      </c>
      <c r="ES587" s="137" t="s">
        <v>1023</v>
      </c>
      <c r="ET587" s="137" t="s">
        <v>1023</v>
      </c>
      <c r="EU587" s="137" t="s">
        <v>1023</v>
      </c>
      <c r="EV587" s="137" t="s">
        <v>1023</v>
      </c>
      <c r="EW587" s="137" t="s">
        <v>1023</v>
      </c>
      <c r="EX587" s="137" t="s">
        <v>1023</v>
      </c>
      <c r="EY587" s="137" t="s">
        <v>1023</v>
      </c>
      <c r="EZ587" s="137" t="s">
        <v>1023</v>
      </c>
      <c r="FA587" s="137" t="s">
        <v>1023</v>
      </c>
      <c r="FB587" s="186" t="s">
        <v>1275</v>
      </c>
      <c r="FC587" s="137"/>
      <c r="FD587" s="137"/>
      <c r="FE587" s="137"/>
      <c r="FF587" s="137"/>
      <c r="FG587" s="137"/>
      <c r="FH587" s="190"/>
      <c r="FI587" s="190"/>
      <c r="FJ587" s="372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  <c r="GE587"/>
      <c r="GF587"/>
      <c r="GG587"/>
      <c r="GH587"/>
      <c r="GI587"/>
      <c r="GJ587"/>
      <c r="GK587"/>
      <c r="GL587"/>
      <c r="GM587"/>
      <c r="GN587"/>
      <c r="GO587"/>
      <c r="GP587"/>
      <c r="GQ587"/>
      <c r="GR587"/>
      <c r="GS587"/>
      <c r="GT587"/>
      <c r="GU587"/>
      <c r="GV587"/>
      <c r="GW587"/>
      <c r="GX587"/>
      <c r="GY587"/>
      <c r="GZ587" s="372"/>
      <c r="HA587"/>
      <c r="HB587"/>
      <c r="HC587"/>
      <c r="HD587"/>
      <c r="HE587"/>
      <c r="HF587"/>
      <c r="HG587"/>
      <c r="HH587"/>
      <c r="HI587"/>
      <c r="HJ587"/>
      <c r="HK587"/>
      <c r="HL587"/>
      <c r="HM587"/>
      <c r="HN587"/>
      <c r="HO587" s="5"/>
      <c r="HP587" s="10"/>
      <c r="HQ587" s="27"/>
      <c r="HR587" s="27"/>
      <c r="HS587" s="27"/>
      <c r="HT587" s="10"/>
      <c r="HU587" s="10"/>
      <c r="HV587" s="28"/>
      <c r="HW587" s="28"/>
      <c r="HX587" s="28"/>
      <c r="HY587" s="28"/>
      <c r="HZ587" s="28"/>
      <c r="IA587" s="28"/>
      <c r="IB587" s="28"/>
      <c r="IC587" s="28"/>
      <c r="ID587" s="28"/>
      <c r="IE587" s="25"/>
      <c r="IF587" s="28"/>
      <c r="IG587" s="29"/>
      <c r="IH587" s="25"/>
      <c r="II587" s="28"/>
      <c r="IJ587" s="25"/>
      <c r="IK587" s="25"/>
      <c r="IL587" s="25"/>
      <c r="IM587" s="25"/>
      <c r="IN587" s="28"/>
      <c r="IO587" s="25"/>
      <c r="IP587" s="294"/>
      <c r="IQ587" s="24"/>
      <c r="IR587" s="24"/>
      <c r="IS587" s="170"/>
      <c r="IT587" s="170"/>
      <c r="IU587" s="170"/>
      <c r="IV587" s="274"/>
      <c r="IW587" s="170"/>
      <c r="IX587" s="170"/>
      <c r="IY587"/>
      <c r="IZ587"/>
      <c r="JA587" s="170"/>
      <c r="JB587" s="170"/>
      <c r="JC587" s="170"/>
      <c r="JD587" s="170"/>
      <c r="JE587" s="170"/>
      <c r="JF587"/>
      <c r="JG587" s="170"/>
      <c r="JH587" s="170"/>
      <c r="JI587" s="170"/>
      <c r="JJ587" s="170"/>
      <c r="JK587"/>
      <c r="JL587"/>
      <c r="JM587" s="279"/>
      <c r="JN587"/>
      <c r="JO587"/>
      <c r="JP587"/>
      <c r="JQ587"/>
      <c r="JR587" s="170"/>
      <c r="JS587" s="170"/>
      <c r="JT587" s="170"/>
      <c r="JU587" s="170"/>
      <c r="JV587" s="170"/>
      <c r="JW587" s="170"/>
      <c r="JX587"/>
      <c r="JY587" s="170"/>
      <c r="JZ587" s="170"/>
      <c r="KA587" s="170"/>
      <c r="KB587" s="170"/>
      <c r="KC587" s="170"/>
      <c r="KD587" s="170"/>
      <c r="KE587"/>
    </row>
    <row r="588" spans="1:291" s="4" customFormat="1" ht="15.75" customHeight="1" x14ac:dyDescent="0.25">
      <c r="A588" s="311"/>
      <c r="B588" s="15" t="s">
        <v>1562</v>
      </c>
      <c r="C588" s="17" t="s">
        <v>747</v>
      </c>
      <c r="D588" s="26" t="s">
        <v>751</v>
      </c>
      <c r="E588" s="88">
        <v>42617</v>
      </c>
      <c r="F588" s="27"/>
      <c r="G588" s="94"/>
      <c r="H588" s="16"/>
      <c r="I588" s="377">
        <v>0</v>
      </c>
      <c r="J588" s="20">
        <v>44725</v>
      </c>
      <c r="K588" s="100">
        <f>DATEDIF(E588, J588, "m")</f>
        <v>69</v>
      </c>
      <c r="L588" s="121">
        <v>4</v>
      </c>
      <c r="M588" s="4" t="s">
        <v>753</v>
      </c>
      <c r="N588" s="19">
        <v>405</v>
      </c>
      <c r="O588" s="22">
        <v>4</v>
      </c>
      <c r="P588" s="16">
        <v>3</v>
      </c>
      <c r="Q588" s="11"/>
      <c r="R588" s="11"/>
      <c r="S588" s="11"/>
      <c r="T588" s="145">
        <v>17546</v>
      </c>
      <c r="U588" s="130"/>
      <c r="V588" s="130" t="s">
        <v>749</v>
      </c>
      <c r="W588" s="130" t="s">
        <v>1110</v>
      </c>
      <c r="X588" s="129">
        <v>5560131170</v>
      </c>
      <c r="Y588" s="129">
        <f ca="1">ROUNDDOWN(YEARFRAC(DATE(IF(VALUE(LEFT(X588,2))&lt;VALUE(RIGHT(YEAR(TODAY()),2)),"20","19")&amp;LEFT(X588,2),IF(VALUE(MID(X588,3,1))&gt;4,MID(X588,3,2)-50,MID(X588,3,2)),MID(X588,5,2)),Z588,1),0)</f>
        <v>66</v>
      </c>
      <c r="Z588" s="132">
        <v>44725</v>
      </c>
      <c r="AA588" s="129" t="e">
        <f>COUNTIFS(#REF!,X588)</f>
        <v>#REF!</v>
      </c>
      <c r="AB588" s="133">
        <f>DATEDIF(_xlfn.MINIFS(Z:Z,X:X,X588), Z588,  "m")</f>
        <v>19</v>
      </c>
      <c r="AC588" s="134" t="s">
        <v>53</v>
      </c>
      <c r="AD588" s="135" t="s">
        <v>1025</v>
      </c>
      <c r="AE588" s="136" t="s">
        <v>65</v>
      </c>
      <c r="AF588" s="198">
        <v>15</v>
      </c>
      <c r="AG588" s="198">
        <v>10.1</v>
      </c>
      <c r="AH588" s="198">
        <v>70.8</v>
      </c>
      <c r="AI588" s="198">
        <v>3.5</v>
      </c>
      <c r="AJ588" s="198">
        <v>0.6</v>
      </c>
      <c r="AK588" s="199">
        <v>6.33</v>
      </c>
      <c r="AL588" s="133">
        <v>16.7</v>
      </c>
      <c r="AM588" s="137">
        <v>65</v>
      </c>
      <c r="AN588" s="137">
        <v>57.1</v>
      </c>
      <c r="AO588" s="137">
        <v>42.9</v>
      </c>
      <c r="AP588" s="137">
        <f>AN588/AO588</f>
        <v>1.3310023310023311</v>
      </c>
      <c r="AQ588" s="137">
        <v>6.67</v>
      </c>
      <c r="AR588" s="137">
        <v>2.4500000000000002</v>
      </c>
      <c r="AS588" s="137">
        <v>3.99</v>
      </c>
      <c r="AT588" s="137">
        <v>7.35</v>
      </c>
      <c r="AU588" s="137">
        <v>7.67</v>
      </c>
      <c r="AV588" s="137">
        <v>46.5</v>
      </c>
      <c r="AW588" s="137">
        <v>12.4</v>
      </c>
      <c r="AX588" s="137">
        <v>63.5</v>
      </c>
      <c r="AY588" s="137">
        <v>23.7</v>
      </c>
      <c r="AZ588" s="137">
        <v>0.5</v>
      </c>
      <c r="BA588" s="137">
        <v>40.700000000000003</v>
      </c>
      <c r="BB588" s="137">
        <v>27.5</v>
      </c>
      <c r="BC588" s="137">
        <v>48.3</v>
      </c>
      <c r="BD588" s="137">
        <v>0.26</v>
      </c>
      <c r="BE588" s="137">
        <v>11.5</v>
      </c>
      <c r="BF588" s="137">
        <f>DL588+DN588</f>
        <v>13.809999999999999</v>
      </c>
      <c r="BG588" s="137">
        <v>10.4</v>
      </c>
      <c r="BH588" s="138">
        <v>2085</v>
      </c>
      <c r="BI588" s="137">
        <v>15.9</v>
      </c>
      <c r="BJ588" s="137">
        <v>11.6</v>
      </c>
      <c r="BK588" s="137">
        <v>11.2</v>
      </c>
      <c r="BL588" s="137">
        <v>55.8</v>
      </c>
      <c r="BM588" s="139">
        <v>0</v>
      </c>
      <c r="BN588" s="137">
        <v>9.6999999999999993</v>
      </c>
      <c r="BO588" s="137">
        <v>89.490000000000009</v>
      </c>
      <c r="BP588" s="137">
        <v>3.73</v>
      </c>
      <c r="BQ588" s="137">
        <v>6.78</v>
      </c>
      <c r="BR588" s="138">
        <v>4266</v>
      </c>
      <c r="BS588" s="138">
        <f>CY588/9</f>
        <v>2147.3333333333335</v>
      </c>
      <c r="BT588" s="137">
        <v>46.5</v>
      </c>
      <c r="BU588" s="137">
        <v>24.5</v>
      </c>
      <c r="BV588" s="137">
        <v>69.3</v>
      </c>
      <c r="BW588" s="138">
        <v>4479</v>
      </c>
      <c r="BX588" s="137">
        <v>30.7</v>
      </c>
      <c r="BY588" s="137">
        <v>45</v>
      </c>
      <c r="BZ588" s="138">
        <v>3977</v>
      </c>
      <c r="CA588" s="138">
        <v>13207</v>
      </c>
      <c r="CB588" s="137">
        <v>3.4</v>
      </c>
      <c r="CC588" s="137">
        <v>0.9</v>
      </c>
      <c r="CD588" s="186" t="s">
        <v>1275</v>
      </c>
      <c r="CE588" s="186">
        <f>AL588+BN588+BV588+CC588+CB588</f>
        <v>100</v>
      </c>
      <c r="CF588" s="186" t="s">
        <v>1275</v>
      </c>
      <c r="CG588" s="186">
        <f>AM588+BI588+BE588+(DC588*100/AL588)+(CC588*100/AL588)</f>
        <v>98.094610778443112</v>
      </c>
      <c r="CH588" s="137">
        <v>4.8600000000000003</v>
      </c>
      <c r="CI588" s="137">
        <f>CH588*100/AM588</f>
        <v>7.4769230769230779</v>
      </c>
      <c r="CJ588" s="137">
        <v>22.9</v>
      </c>
      <c r="CK588" s="138">
        <f>CJ588*BI588*AL588*AK588/1000</f>
        <v>38.490432210000002</v>
      </c>
      <c r="CL588" s="137">
        <v>1.53</v>
      </c>
      <c r="CM588" s="137">
        <v>10.6</v>
      </c>
      <c r="CN588" s="186" t="s">
        <v>1275</v>
      </c>
      <c r="CO588" s="137">
        <v>1.44</v>
      </c>
      <c r="CP588" s="137">
        <v>2.48</v>
      </c>
      <c r="CQ588" s="137">
        <v>24.7</v>
      </c>
      <c r="CR588" s="137">
        <v>15.3</v>
      </c>
      <c r="CS588" s="137">
        <v>31.3</v>
      </c>
      <c r="CT588" s="137">
        <v>28.7</v>
      </c>
      <c r="CU588" s="137">
        <v>60.9</v>
      </c>
      <c r="CV588" s="137">
        <v>0.61</v>
      </c>
      <c r="CW588" s="137"/>
      <c r="CX588" s="186" t="s">
        <v>1275</v>
      </c>
      <c r="CY588" s="133">
        <v>19326</v>
      </c>
      <c r="CZ588" s="137">
        <v>3.51</v>
      </c>
      <c r="DA588" s="137">
        <v>38.4</v>
      </c>
      <c r="DB588" s="186" t="s">
        <v>1275</v>
      </c>
      <c r="DC588" s="139">
        <v>5.0999999999999997E-2</v>
      </c>
      <c r="DD588" s="138">
        <v>42929</v>
      </c>
      <c r="DE588" s="137">
        <v>12.1</v>
      </c>
      <c r="DF588" s="137">
        <v>40.799999999999997</v>
      </c>
      <c r="DG588" s="137">
        <v>4.08</v>
      </c>
      <c r="DH588" s="137">
        <f>DG588-CC588</f>
        <v>3.18</v>
      </c>
      <c r="DI588" s="137">
        <v>30.9</v>
      </c>
      <c r="DJ588" s="186" t="s">
        <v>1275</v>
      </c>
      <c r="DK588" s="137">
        <v>2.38</v>
      </c>
      <c r="DL588" s="137">
        <v>13.2</v>
      </c>
      <c r="DM588" s="137">
        <v>83.8</v>
      </c>
      <c r="DN588" s="137">
        <v>0.61</v>
      </c>
      <c r="DO588" s="137">
        <v>15.2</v>
      </c>
      <c r="DP588" s="137">
        <v>98.8</v>
      </c>
      <c r="DQ588" s="138">
        <v>1047</v>
      </c>
      <c r="DR588" s="133"/>
      <c r="DS588" s="186" t="s">
        <v>1275</v>
      </c>
      <c r="DT588" s="133">
        <f>DU588*2</f>
        <v>5208</v>
      </c>
      <c r="DU588" s="138">
        <v>2604</v>
      </c>
      <c r="DV588" s="138">
        <v>611</v>
      </c>
      <c r="DW588" s="138">
        <v>132</v>
      </c>
      <c r="DX588" s="186" t="s">
        <v>1275</v>
      </c>
      <c r="DY588" s="138">
        <f>AK588*AN588*AM588*AL588/1000</f>
        <v>392.34637650000002</v>
      </c>
      <c r="DZ588" s="138">
        <f>AK588*AM588*AO588*AL588/1000</f>
        <v>294.77512349999995</v>
      </c>
      <c r="EA588" s="137"/>
      <c r="EB588" s="137"/>
      <c r="EC588" s="137"/>
      <c r="ED588" s="137"/>
      <c r="EE588" s="137"/>
      <c r="EF588" s="186" t="s">
        <v>1275</v>
      </c>
      <c r="EG588" s="137" t="s">
        <v>1023</v>
      </c>
      <c r="EH588" s="137" t="s">
        <v>1023</v>
      </c>
      <c r="EI588" s="137" t="s">
        <v>1023</v>
      </c>
      <c r="EJ588" s="137" t="s">
        <v>1023</v>
      </c>
      <c r="EK588" s="137" t="s">
        <v>1023</v>
      </c>
      <c r="EL588" s="137" t="s">
        <v>1023</v>
      </c>
      <c r="EM588" s="137" t="s">
        <v>1023</v>
      </c>
      <c r="EN588" s="137" t="s">
        <v>1023</v>
      </c>
      <c r="EO588" s="137" t="s">
        <v>1023</v>
      </c>
      <c r="EP588" s="137" t="s">
        <v>1023</v>
      </c>
      <c r="EQ588" s="137" t="s">
        <v>1023</v>
      </c>
      <c r="ER588" s="137" t="s">
        <v>1023</v>
      </c>
      <c r="ES588" s="137" t="s">
        <v>1023</v>
      </c>
      <c r="ET588" s="137" t="s">
        <v>1023</v>
      </c>
      <c r="EU588" s="137" t="s">
        <v>1023</v>
      </c>
      <c r="EV588" s="137" t="s">
        <v>1023</v>
      </c>
      <c r="EW588" s="137" t="s">
        <v>1023</v>
      </c>
      <c r="EX588" s="137" t="s">
        <v>1023</v>
      </c>
      <c r="EY588" s="137" t="s">
        <v>1023</v>
      </c>
      <c r="EZ588" s="137" t="s">
        <v>1023</v>
      </c>
      <c r="FA588" s="137" t="s">
        <v>1023</v>
      </c>
      <c r="FB588" s="186" t="s">
        <v>1275</v>
      </c>
      <c r="FC588" s="137"/>
      <c r="FD588" s="137"/>
      <c r="FE588" s="137"/>
      <c r="FF588" s="137"/>
      <c r="FG588" s="137"/>
      <c r="FH588" s="190"/>
      <c r="FI588" s="190"/>
      <c r="FJ588" s="380" t="s">
        <v>753</v>
      </c>
      <c r="FK588" t="s">
        <v>1658</v>
      </c>
      <c r="FL588" t="s">
        <v>1667</v>
      </c>
      <c r="FM588" t="s">
        <v>1665</v>
      </c>
      <c r="FN588" t="s">
        <v>1665</v>
      </c>
      <c r="FO588" t="s">
        <v>1658</v>
      </c>
      <c r="FP588" t="s">
        <v>1665</v>
      </c>
      <c r="FQ588" t="s">
        <v>1659</v>
      </c>
      <c r="FR588" t="s">
        <v>1662</v>
      </c>
      <c r="FS588" t="s">
        <v>86</v>
      </c>
      <c r="FT588" t="s">
        <v>1659</v>
      </c>
      <c r="FU588" t="s">
        <v>1659</v>
      </c>
      <c r="FV588" t="s">
        <v>1660</v>
      </c>
      <c r="FW588" t="s">
        <v>1665</v>
      </c>
      <c r="FX588" t="s">
        <v>1661</v>
      </c>
      <c r="FY588" t="s">
        <v>1661</v>
      </c>
      <c r="FZ588" t="s">
        <v>1662</v>
      </c>
      <c r="GA588" t="s">
        <v>33</v>
      </c>
      <c r="GB588" t="s">
        <v>1663</v>
      </c>
      <c r="GC588" t="s">
        <v>1662</v>
      </c>
      <c r="GD588" t="s">
        <v>33</v>
      </c>
      <c r="GE588" t="s">
        <v>1662</v>
      </c>
      <c r="GF588" t="s">
        <v>1659</v>
      </c>
      <c r="GG588" t="s">
        <v>33</v>
      </c>
      <c r="GH588" t="s">
        <v>33</v>
      </c>
      <c r="GI588" t="s">
        <v>1661</v>
      </c>
      <c r="GJ588" t="s">
        <v>1660</v>
      </c>
      <c r="GK588" t="s">
        <v>33</v>
      </c>
      <c r="GL588" t="s">
        <v>86</v>
      </c>
      <c r="GM588" t="s">
        <v>1659</v>
      </c>
      <c r="GN588" t="s">
        <v>1659</v>
      </c>
      <c r="GO588" t="s">
        <v>33</v>
      </c>
      <c r="GP588" t="s">
        <v>1664</v>
      </c>
      <c r="GQ588" t="s">
        <v>33</v>
      </c>
      <c r="GR588" t="s">
        <v>33</v>
      </c>
      <c r="GS588" t="s">
        <v>1659</v>
      </c>
      <c r="GT588" t="s">
        <v>1666</v>
      </c>
      <c r="GU588" t="s">
        <v>1661</v>
      </c>
      <c r="GV588" t="s">
        <v>1662</v>
      </c>
      <c r="GW588" t="s">
        <v>1662</v>
      </c>
      <c r="GX588" t="s">
        <v>1660</v>
      </c>
      <c r="GY588" t="s">
        <v>1660</v>
      </c>
      <c r="GZ588" s="372"/>
      <c r="HA588"/>
      <c r="HB588"/>
      <c r="HC588"/>
      <c r="HD588"/>
      <c r="HE588"/>
      <c r="HF588"/>
      <c r="HG588"/>
      <c r="HH588"/>
      <c r="HI588"/>
      <c r="HJ588"/>
      <c r="HK588"/>
      <c r="HL588"/>
      <c r="HM588"/>
      <c r="HN588"/>
      <c r="HO588" s="5"/>
      <c r="HP588" s="10"/>
      <c r="HQ588" s="27"/>
      <c r="HR588" s="27"/>
      <c r="HS588" s="27"/>
      <c r="HT588" s="10"/>
      <c r="HU588" s="10"/>
      <c r="HV588" s="28"/>
      <c r="HW588" s="28"/>
      <c r="HX588" s="28"/>
      <c r="HY588" s="28"/>
      <c r="HZ588" s="28"/>
      <c r="IA588" s="28"/>
      <c r="IB588" s="28"/>
      <c r="IC588" s="28"/>
      <c r="ID588" s="28"/>
      <c r="IE588" s="25"/>
      <c r="IF588" s="28"/>
      <c r="IG588" s="29"/>
      <c r="IH588" s="25"/>
      <c r="II588" s="28"/>
      <c r="IJ588" s="25"/>
      <c r="IK588" s="25"/>
      <c r="IL588" s="25"/>
      <c r="IM588" s="25"/>
      <c r="IN588" s="28"/>
      <c r="IO588" s="25"/>
      <c r="IP588" s="294"/>
      <c r="IQ588" s="24"/>
      <c r="IR588" s="24"/>
      <c r="IS588" s="170"/>
      <c r="IT588" s="170"/>
      <c r="IU588" s="170"/>
      <c r="IV588" s="274"/>
      <c r="IW588" s="170"/>
      <c r="IX588" s="170"/>
      <c r="IY588"/>
      <c r="IZ588"/>
      <c r="JA588" s="170"/>
      <c r="JB588" s="170"/>
      <c r="JC588" s="170"/>
      <c r="JD588" s="170"/>
      <c r="JE588" s="170"/>
      <c r="JF588"/>
      <c r="JG588" s="170"/>
      <c r="JH588" s="170"/>
      <c r="JI588" s="170"/>
      <c r="JJ588" s="170"/>
      <c r="JK588"/>
      <c r="JL588"/>
      <c r="JM588" s="279"/>
      <c r="JN588"/>
      <c r="JO588"/>
      <c r="JP588"/>
      <c r="JQ588"/>
      <c r="JR588" s="170"/>
      <c r="JS588" s="170"/>
      <c r="JT588" s="170"/>
      <c r="JU588" s="170"/>
      <c r="JV588" s="170"/>
      <c r="JW588" s="170"/>
      <c r="JX588"/>
      <c r="JY588" s="170"/>
      <c r="JZ588" s="170"/>
      <c r="KA588" s="170"/>
      <c r="KB588" s="170"/>
      <c r="KC588" s="170"/>
      <c r="KD588" s="170"/>
      <c r="KE588"/>
    </row>
    <row r="589" spans="1:291" s="4" customFormat="1" ht="15.75" customHeight="1" x14ac:dyDescent="0.25">
      <c r="A589" s="311"/>
      <c r="B589" s="15" t="s">
        <v>1562</v>
      </c>
      <c r="C589" s="17" t="s">
        <v>747</v>
      </c>
      <c r="D589" s="26" t="s">
        <v>751</v>
      </c>
      <c r="E589" s="88">
        <v>42617</v>
      </c>
      <c r="F589" s="27"/>
      <c r="G589" s="94"/>
      <c r="H589" s="16"/>
      <c r="I589" s="377"/>
      <c r="J589" s="20">
        <v>45649</v>
      </c>
      <c r="K589" s="100">
        <f>DATEDIF(E589, J589, "m")</f>
        <v>99</v>
      </c>
      <c r="L589" s="121">
        <v>5</v>
      </c>
      <c r="M589" s="4" t="s">
        <v>1923</v>
      </c>
      <c r="N589" s="19"/>
      <c r="O589" s="22">
        <v>2</v>
      </c>
      <c r="P589" s="121">
        <v>3</v>
      </c>
      <c r="Q589" s="121"/>
      <c r="R589" s="121">
        <v>3</v>
      </c>
      <c r="S589" s="121"/>
      <c r="T589" s="342"/>
      <c r="U589" s="130"/>
      <c r="V589" s="130"/>
      <c r="W589" s="130"/>
      <c r="X589" s="129"/>
      <c r="Y589" s="129"/>
      <c r="Z589" s="132"/>
      <c r="AA589" s="129"/>
      <c r="AB589" s="133"/>
      <c r="AC589" s="134"/>
      <c r="AD589" s="135"/>
      <c r="AE589" s="136"/>
      <c r="AF589" s="204"/>
      <c r="AG589" s="204"/>
      <c r="AH589" s="204"/>
      <c r="AI589" s="204"/>
      <c r="AJ589" s="204"/>
      <c r="AK589" s="205"/>
      <c r="AL589" s="133"/>
      <c r="AM589" s="137"/>
      <c r="AN589" s="137"/>
      <c r="AO589" s="137"/>
      <c r="AP589" s="137"/>
      <c r="AQ589" s="137"/>
      <c r="AR589" s="137"/>
      <c r="AS589" s="137"/>
      <c r="AT589" s="137"/>
      <c r="AU589" s="137"/>
      <c r="AV589" s="137"/>
      <c r="AW589" s="137"/>
      <c r="AX589" s="137"/>
      <c r="AY589" s="137"/>
      <c r="AZ589" s="137"/>
      <c r="BA589" s="137"/>
      <c r="BB589" s="137"/>
      <c r="BC589" s="137"/>
      <c r="BD589" s="137"/>
      <c r="BE589" s="137"/>
      <c r="BF589" s="137"/>
      <c r="BG589" s="137"/>
      <c r="BH589" s="138"/>
      <c r="BI589" s="137"/>
      <c r="BJ589" s="137"/>
      <c r="BK589" s="137"/>
      <c r="BL589" s="137"/>
      <c r="BM589" s="139"/>
      <c r="BN589" s="137"/>
      <c r="BO589" s="137"/>
      <c r="BP589" s="137"/>
      <c r="BQ589" s="137"/>
      <c r="BR589" s="138"/>
      <c r="BS589" s="138"/>
      <c r="BT589" s="137"/>
      <c r="BU589" s="137"/>
      <c r="BV589" s="137"/>
      <c r="BW589" s="138"/>
      <c r="BX589" s="137"/>
      <c r="BY589" s="137"/>
      <c r="BZ589" s="138"/>
      <c r="CA589" s="138"/>
      <c r="CB589" s="137"/>
      <c r="CC589" s="137"/>
      <c r="CD589" s="186"/>
      <c r="CE589" s="186"/>
      <c r="CF589" s="186"/>
      <c r="CG589" s="186"/>
      <c r="CH589" s="137"/>
      <c r="CI589" s="137"/>
      <c r="CJ589" s="137"/>
      <c r="CK589" s="138"/>
      <c r="CL589" s="137"/>
      <c r="CM589" s="137"/>
      <c r="CN589" s="186"/>
      <c r="CO589" s="137"/>
      <c r="CP589" s="137"/>
      <c r="CQ589" s="137"/>
      <c r="CR589" s="137"/>
      <c r="CS589" s="137"/>
      <c r="CT589" s="137"/>
      <c r="CU589" s="137"/>
      <c r="CV589" s="137"/>
      <c r="CW589" s="137"/>
      <c r="CX589" s="186"/>
      <c r="CY589" s="133"/>
      <c r="CZ589" s="137"/>
      <c r="DA589" s="137"/>
      <c r="DB589" s="186"/>
      <c r="DC589" s="139"/>
      <c r="DD589" s="138"/>
      <c r="DE589" s="137"/>
      <c r="DF589" s="137"/>
      <c r="DG589" s="137"/>
      <c r="DH589" s="137"/>
      <c r="DI589" s="137"/>
      <c r="DJ589" s="186"/>
      <c r="DK589" s="137"/>
      <c r="DL589" s="137"/>
      <c r="DM589" s="137"/>
      <c r="DN589" s="137"/>
      <c r="DO589" s="137"/>
      <c r="DP589" s="137"/>
      <c r="DQ589" s="138"/>
      <c r="DR589" s="133"/>
      <c r="DS589" s="186"/>
      <c r="DT589" s="133"/>
      <c r="DU589" s="138"/>
      <c r="DV589" s="138"/>
      <c r="DW589" s="138"/>
      <c r="DX589" s="186"/>
      <c r="DY589" s="138"/>
      <c r="DZ589" s="138"/>
      <c r="EA589" s="137"/>
      <c r="EB589" s="137"/>
      <c r="EC589" s="137"/>
      <c r="ED589" s="137"/>
      <c r="EE589" s="137"/>
      <c r="EF589" s="186"/>
      <c r="EG589" s="137"/>
      <c r="EH589" s="137"/>
      <c r="EI589" s="137"/>
      <c r="EJ589" s="137"/>
      <c r="EK589" s="137"/>
      <c r="EL589" s="137"/>
      <c r="EM589" s="137"/>
      <c r="EN589" s="137"/>
      <c r="EO589" s="137"/>
      <c r="EP589" s="137"/>
      <c r="EQ589" s="137"/>
      <c r="ER589" s="137"/>
      <c r="ES589" s="137"/>
      <c r="ET589" s="137"/>
      <c r="EU589" s="137"/>
      <c r="EV589" s="137"/>
      <c r="EW589" s="137"/>
      <c r="EX589" s="137"/>
      <c r="EY589" s="137"/>
      <c r="EZ589" s="137"/>
      <c r="FA589" s="137"/>
      <c r="FB589" s="186"/>
      <c r="FC589" s="137"/>
      <c r="FD589" s="137"/>
      <c r="FE589" s="137"/>
      <c r="FF589" s="137"/>
      <c r="FG589" s="137"/>
      <c r="FH589" s="190"/>
      <c r="FI589" s="190"/>
      <c r="FJ589" s="380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  <c r="GE589"/>
      <c r="GF589"/>
      <c r="GG589"/>
      <c r="GH589"/>
      <c r="GI589"/>
      <c r="GJ589"/>
      <c r="GK589"/>
      <c r="GL589"/>
      <c r="GM589"/>
      <c r="GN589"/>
      <c r="GO589"/>
      <c r="GP589"/>
      <c r="GQ589"/>
      <c r="GR589"/>
      <c r="GS589"/>
      <c r="GT589"/>
      <c r="GU589"/>
      <c r="GV589"/>
      <c r="GW589"/>
      <c r="GX589"/>
      <c r="GY589"/>
      <c r="GZ589" s="372"/>
      <c r="HA589"/>
      <c r="HB589"/>
      <c r="HC589"/>
      <c r="HD589"/>
      <c r="HE589"/>
      <c r="HF589"/>
      <c r="HG589"/>
      <c r="HH589"/>
      <c r="HI589"/>
      <c r="HJ589"/>
      <c r="HK589"/>
      <c r="HL589"/>
      <c r="HM589"/>
      <c r="HN589"/>
      <c r="HO589" s="5"/>
      <c r="HP589" s="121"/>
      <c r="HQ589" s="27"/>
      <c r="HR589" s="27"/>
      <c r="HS589" s="27"/>
      <c r="HT589" s="121"/>
      <c r="HU589" s="121"/>
      <c r="HV589" s="28"/>
      <c r="HW589" s="28"/>
      <c r="HX589" s="28"/>
      <c r="HY589" s="28"/>
      <c r="HZ589" s="28"/>
      <c r="IA589" s="28"/>
      <c r="IB589" s="28"/>
      <c r="IC589" s="28"/>
      <c r="ID589" s="28"/>
      <c r="IE589" s="25"/>
      <c r="IF589" s="28"/>
      <c r="IG589" s="29"/>
      <c r="IH589" s="25"/>
      <c r="II589" s="28"/>
      <c r="IJ589" s="25"/>
      <c r="IK589" s="25"/>
      <c r="IL589" s="25"/>
      <c r="IM589" s="25"/>
      <c r="IN589" s="28"/>
      <c r="IO589" s="25"/>
      <c r="IP589" s="294"/>
      <c r="IQ589" s="24"/>
      <c r="IR589" s="24"/>
      <c r="IS589" s="170"/>
      <c r="IT589" s="170"/>
      <c r="IU589" s="170"/>
      <c r="IV589" s="274"/>
      <c r="IW589" s="170"/>
      <c r="IX589" s="170"/>
      <c r="IY589"/>
      <c r="IZ589"/>
      <c r="JA589" s="170"/>
      <c r="JB589" s="170"/>
      <c r="JC589" s="170"/>
      <c r="JD589" s="170"/>
      <c r="JE589" s="170"/>
      <c r="JF589"/>
      <c r="JG589" s="170"/>
      <c r="JH589" s="170"/>
      <c r="JI589" s="170"/>
      <c r="JJ589" s="170"/>
      <c r="JK589"/>
      <c r="JL589"/>
      <c r="JM589" s="279"/>
      <c r="JN589"/>
      <c r="JO589"/>
      <c r="JP589"/>
      <c r="JQ589"/>
      <c r="JR589" s="170"/>
      <c r="JS589" s="170"/>
      <c r="JT589" s="170"/>
      <c r="JU589" s="170"/>
      <c r="JV589" s="170"/>
      <c r="JW589" s="170"/>
      <c r="JX589"/>
      <c r="JY589" s="170"/>
      <c r="JZ589" s="170"/>
      <c r="KA589" s="170"/>
      <c r="KB589" s="170"/>
      <c r="KC589" s="170"/>
      <c r="KD589" s="170"/>
      <c r="KE589"/>
    </row>
    <row r="590" spans="1:291" s="4" customFormat="1" ht="15.75" customHeight="1" x14ac:dyDescent="0.25">
      <c r="A590" s="311"/>
      <c r="B590" s="15"/>
      <c r="C590" s="17"/>
      <c r="D590" s="26"/>
      <c r="E590" s="90"/>
      <c r="F590" s="27"/>
      <c r="G590" s="94"/>
      <c r="H590" s="16"/>
      <c r="I590" s="377"/>
      <c r="J590" s="20"/>
      <c r="K590" s="100"/>
      <c r="L590" s="85"/>
      <c r="N590" s="19"/>
      <c r="O590" s="22"/>
      <c r="P590" s="16"/>
      <c r="Q590" s="11"/>
      <c r="R590" s="11"/>
      <c r="S590" s="11"/>
      <c r="T590" s="145"/>
      <c r="U590" s="130"/>
      <c r="V590" s="130"/>
      <c r="W590" s="130"/>
      <c r="X590" s="129"/>
      <c r="Y590" s="129"/>
      <c r="Z590" s="132"/>
      <c r="AA590" s="129"/>
      <c r="AB590" s="133"/>
      <c r="AC590" s="134"/>
      <c r="AD590" s="135"/>
      <c r="AE590" s="136"/>
      <c r="AF590" s="220"/>
      <c r="AG590" s="220"/>
      <c r="AH590" s="220"/>
      <c r="AI590" s="220"/>
      <c r="AJ590" s="220"/>
      <c r="AK590" s="220"/>
      <c r="AL590" s="133"/>
      <c r="AM590" s="137"/>
      <c r="AN590" s="137"/>
      <c r="AO590" s="137"/>
      <c r="AP590" s="137"/>
      <c r="AQ590" s="137"/>
      <c r="AR590" s="137"/>
      <c r="AS590" s="137"/>
      <c r="AT590" s="137"/>
      <c r="AU590" s="137"/>
      <c r="AV590" s="137"/>
      <c r="AW590" s="137"/>
      <c r="AX590" s="137"/>
      <c r="AY590" s="137"/>
      <c r="AZ590" s="137"/>
      <c r="BA590" s="137"/>
      <c r="BB590" s="137"/>
      <c r="BC590" s="137"/>
      <c r="BD590" s="137"/>
      <c r="BE590" s="137"/>
      <c r="BF590" s="137"/>
      <c r="BG590" s="137"/>
      <c r="BH590" s="138"/>
      <c r="BI590" s="137"/>
      <c r="BJ590" s="137"/>
      <c r="BK590" s="137"/>
      <c r="BL590" s="137"/>
      <c r="BM590" s="139"/>
      <c r="BN590" s="137"/>
      <c r="BO590" s="137"/>
      <c r="BP590" s="137"/>
      <c r="BQ590" s="137"/>
      <c r="BR590" s="138"/>
      <c r="BS590" s="138"/>
      <c r="BT590" s="137"/>
      <c r="BU590" s="137"/>
      <c r="BV590" s="137"/>
      <c r="BW590" s="138"/>
      <c r="BX590" s="137"/>
      <c r="BY590" s="137"/>
      <c r="BZ590" s="138"/>
      <c r="CA590" s="138"/>
      <c r="CB590" s="137"/>
      <c r="CC590" s="137"/>
      <c r="CD590" s="186"/>
      <c r="CE590" s="186"/>
      <c r="CF590" s="186"/>
      <c r="CG590" s="186"/>
      <c r="CH590" s="137"/>
      <c r="CI590" s="137"/>
      <c r="CJ590" s="137"/>
      <c r="CK590" s="138"/>
      <c r="CL590" s="137"/>
      <c r="CM590" s="137"/>
      <c r="CN590" s="186"/>
      <c r="CO590" s="137"/>
      <c r="CP590" s="137"/>
      <c r="CQ590" s="137"/>
      <c r="CR590" s="137"/>
      <c r="CS590" s="137"/>
      <c r="CT590" s="137"/>
      <c r="CU590" s="137"/>
      <c r="CV590" s="137"/>
      <c r="CW590" s="137"/>
      <c r="CX590" s="186"/>
      <c r="CY590" s="133"/>
      <c r="CZ590" s="137"/>
      <c r="DA590" s="137"/>
      <c r="DB590" s="186"/>
      <c r="DC590" s="139"/>
      <c r="DD590" s="138"/>
      <c r="DE590" s="137"/>
      <c r="DF590" s="137"/>
      <c r="DG590" s="137"/>
      <c r="DH590" s="137"/>
      <c r="DI590" s="137"/>
      <c r="DJ590" s="186"/>
      <c r="DK590" s="137"/>
      <c r="DL590" s="137"/>
      <c r="DM590" s="137"/>
      <c r="DN590" s="137"/>
      <c r="DO590" s="137"/>
      <c r="DP590" s="137"/>
      <c r="DQ590" s="138"/>
      <c r="DR590" s="133"/>
      <c r="DS590" s="186"/>
      <c r="DT590" s="133"/>
      <c r="DU590" s="138"/>
      <c r="DV590" s="138"/>
      <c r="DW590" s="138"/>
      <c r="DX590" s="186"/>
      <c r="DY590" s="138"/>
      <c r="DZ590" s="138"/>
      <c r="EA590" s="137"/>
      <c r="EB590" s="137"/>
      <c r="EC590" s="137"/>
      <c r="ED590" s="137"/>
      <c r="EE590" s="137"/>
      <c r="EF590" s="186"/>
      <c r="EG590" s="137"/>
      <c r="EH590" s="137"/>
      <c r="EI590" s="137"/>
      <c r="EJ590" s="137"/>
      <c r="EK590" s="137"/>
      <c r="EL590" s="137"/>
      <c r="EM590" s="137"/>
      <c r="EN590" s="137"/>
      <c r="EO590" s="137"/>
      <c r="EP590" s="137"/>
      <c r="EQ590" s="137"/>
      <c r="ER590" s="137"/>
      <c r="ES590" s="137"/>
      <c r="ET590" s="137"/>
      <c r="EU590" s="137"/>
      <c r="EV590" s="137"/>
      <c r="EW590" s="137"/>
      <c r="EX590" s="137"/>
      <c r="EY590" s="137"/>
      <c r="EZ590" s="137"/>
      <c r="FA590" s="137"/>
      <c r="FB590" s="186"/>
      <c r="FC590" s="137"/>
      <c r="FD590" s="137"/>
      <c r="FE590" s="137"/>
      <c r="FF590" s="137"/>
      <c r="FG590" s="137"/>
      <c r="FH590" s="190"/>
      <c r="FI590" s="190"/>
      <c r="FJ590" s="5"/>
      <c r="GZ590" s="372"/>
      <c r="HA590"/>
      <c r="HB590"/>
      <c r="HC590"/>
      <c r="HD590"/>
      <c r="HE590"/>
      <c r="HF590"/>
      <c r="HG590"/>
      <c r="HH590"/>
      <c r="HI590"/>
      <c r="HJ590"/>
      <c r="HK590"/>
      <c r="HL590"/>
      <c r="HM590"/>
      <c r="HN590"/>
      <c r="HO590" s="5"/>
      <c r="HP590" s="10"/>
      <c r="HQ590" s="27"/>
      <c r="HR590" s="27"/>
      <c r="HS590" s="27"/>
      <c r="HT590" s="10"/>
      <c r="HU590" s="10"/>
      <c r="HV590" s="28"/>
      <c r="HW590" s="28"/>
      <c r="HX590" s="28"/>
      <c r="HY590" s="28"/>
      <c r="HZ590" s="28"/>
      <c r="IA590" s="28"/>
      <c r="IB590" s="28"/>
      <c r="IC590" s="28"/>
      <c r="ID590" s="28"/>
      <c r="IE590" s="25"/>
      <c r="IF590" s="28"/>
      <c r="IG590" s="29"/>
      <c r="IH590" s="25"/>
      <c r="II590" s="28"/>
      <c r="IJ590" s="25"/>
      <c r="IK590" s="25"/>
      <c r="IL590" s="25"/>
      <c r="IM590" s="25"/>
      <c r="IN590" s="28"/>
      <c r="IO590" s="25"/>
      <c r="IP590" s="294"/>
      <c r="IQ590" s="24"/>
      <c r="IR590" s="24"/>
      <c r="IS590" s="170"/>
      <c r="IT590" s="170"/>
      <c r="IU590" s="170"/>
      <c r="IV590" s="274"/>
      <c r="IW590" s="170"/>
      <c r="IX590" s="170"/>
      <c r="IY590"/>
      <c r="IZ590"/>
      <c r="JA590" s="170"/>
      <c r="JB590" s="170"/>
      <c r="JC590" s="170"/>
      <c r="JD590" s="170"/>
      <c r="JE590" s="170"/>
      <c r="JF590"/>
      <c r="JG590" s="170"/>
      <c r="JH590" s="170"/>
      <c r="JI590" s="170"/>
      <c r="JJ590" s="170"/>
      <c r="JK590"/>
      <c r="JL590"/>
      <c r="JM590" s="279"/>
      <c r="JN590"/>
      <c r="JO590"/>
      <c r="JP590"/>
      <c r="JQ590"/>
      <c r="JR590" s="170"/>
      <c r="JS590" s="170"/>
      <c r="JT590" s="170"/>
      <c r="JU590" s="170"/>
      <c r="JV590" s="170"/>
      <c r="JW590" s="170"/>
      <c r="JX590"/>
      <c r="JY590" s="170"/>
      <c r="JZ590" s="170"/>
      <c r="KA590" s="170"/>
      <c r="KB590" s="170"/>
      <c r="KC590" s="170"/>
      <c r="KD590" s="170"/>
      <c r="KE590"/>
    </row>
    <row r="591" spans="1:291" s="4" customFormat="1" ht="15.75" customHeight="1" x14ac:dyDescent="0.25">
      <c r="A591" s="311"/>
      <c r="B591" s="15" t="s">
        <v>1563</v>
      </c>
      <c r="C591" s="39" t="s">
        <v>754</v>
      </c>
      <c r="D591" s="26">
        <v>7202183824</v>
      </c>
      <c r="E591" s="89" t="s">
        <v>316</v>
      </c>
      <c r="F591" s="27"/>
      <c r="G591" s="94"/>
      <c r="H591" s="16"/>
      <c r="I591" s="377" t="s">
        <v>1023</v>
      </c>
      <c r="J591" s="20">
        <v>40963</v>
      </c>
      <c r="K591" s="100"/>
      <c r="L591" s="85">
        <v>1</v>
      </c>
      <c r="M591" s="42" t="s">
        <v>755</v>
      </c>
      <c r="N591" s="34">
        <v>238</v>
      </c>
      <c r="O591" s="45"/>
      <c r="P591" s="16"/>
      <c r="Q591" s="16"/>
      <c r="R591" s="11"/>
      <c r="S591" s="16"/>
      <c r="T591" s="145"/>
      <c r="U591" s="130"/>
      <c r="V591" s="130"/>
      <c r="W591" s="130"/>
      <c r="X591" s="129"/>
      <c r="Y591" s="129"/>
      <c r="Z591" s="132"/>
      <c r="AA591" s="129"/>
      <c r="AB591" s="133"/>
      <c r="AC591" s="134"/>
      <c r="AD591" s="135"/>
      <c r="AE591" s="136"/>
      <c r="AF591" s="220"/>
      <c r="AG591" s="220"/>
      <c r="AH591" s="220"/>
      <c r="AI591" s="220"/>
      <c r="AJ591" s="220"/>
      <c r="AK591" s="220"/>
      <c r="AL591" s="133"/>
      <c r="AM591" s="137"/>
      <c r="AN591" s="137"/>
      <c r="AO591" s="137"/>
      <c r="AP591" s="137"/>
      <c r="AQ591" s="137"/>
      <c r="AR591" s="137"/>
      <c r="AS591" s="137"/>
      <c r="AT591" s="137"/>
      <c r="AU591" s="137"/>
      <c r="AV591" s="137"/>
      <c r="AW591" s="137"/>
      <c r="AX591" s="137"/>
      <c r="AY591" s="137"/>
      <c r="AZ591" s="137"/>
      <c r="BA591" s="137"/>
      <c r="BB591" s="137"/>
      <c r="BC591" s="137"/>
      <c r="BD591" s="137"/>
      <c r="BE591" s="137"/>
      <c r="BF591" s="137"/>
      <c r="BG591" s="137"/>
      <c r="BH591" s="138"/>
      <c r="BI591" s="137"/>
      <c r="BJ591" s="137"/>
      <c r="BK591" s="137"/>
      <c r="BL591" s="137"/>
      <c r="BM591" s="139"/>
      <c r="BN591" s="137"/>
      <c r="BO591" s="137"/>
      <c r="BP591" s="137"/>
      <c r="BQ591" s="137"/>
      <c r="BR591" s="138"/>
      <c r="BS591" s="138"/>
      <c r="BT591" s="137"/>
      <c r="BU591" s="137"/>
      <c r="BV591" s="137"/>
      <c r="BW591" s="138"/>
      <c r="BX591" s="137"/>
      <c r="BY591" s="137"/>
      <c r="BZ591" s="138"/>
      <c r="CA591" s="138"/>
      <c r="CB591" s="137"/>
      <c r="CC591" s="137"/>
      <c r="CD591" s="186"/>
      <c r="CE591" s="186"/>
      <c r="CF591" s="186"/>
      <c r="CG591" s="186"/>
      <c r="CH591" s="137"/>
      <c r="CI591" s="137"/>
      <c r="CJ591" s="137"/>
      <c r="CK591" s="138"/>
      <c r="CL591" s="137"/>
      <c r="CM591" s="137"/>
      <c r="CN591" s="186"/>
      <c r="CO591" s="137"/>
      <c r="CP591" s="137"/>
      <c r="CQ591" s="137"/>
      <c r="CR591" s="137"/>
      <c r="CS591" s="137"/>
      <c r="CT591" s="137"/>
      <c r="CU591" s="137"/>
      <c r="CV591" s="137"/>
      <c r="CW591" s="137"/>
      <c r="CX591" s="186"/>
      <c r="CY591" s="133"/>
      <c r="CZ591" s="137"/>
      <c r="DA591" s="137"/>
      <c r="DB591" s="186"/>
      <c r="DC591" s="139"/>
      <c r="DD591" s="138"/>
      <c r="DE591" s="137"/>
      <c r="DF591" s="137"/>
      <c r="DG591" s="137"/>
      <c r="DH591" s="137"/>
      <c r="DI591" s="137"/>
      <c r="DJ591" s="186"/>
      <c r="DK591" s="137"/>
      <c r="DL591" s="137"/>
      <c r="DM591" s="137"/>
      <c r="DN591" s="137"/>
      <c r="DO591" s="137"/>
      <c r="DP591" s="137"/>
      <c r="DQ591" s="138"/>
      <c r="DR591" s="133"/>
      <c r="DS591" s="186"/>
      <c r="DT591" s="133"/>
      <c r="DU591" s="138"/>
      <c r="DV591" s="138"/>
      <c r="DW591" s="138"/>
      <c r="DX591" s="186"/>
      <c r="DY591" s="138"/>
      <c r="DZ591" s="138"/>
      <c r="EA591" s="137"/>
      <c r="EB591" s="137"/>
      <c r="EC591" s="137"/>
      <c r="ED591" s="137"/>
      <c r="EE591" s="137"/>
      <c r="EF591" s="186"/>
      <c r="EG591" s="137"/>
      <c r="EH591" s="137"/>
      <c r="EI591" s="137"/>
      <c r="EJ591" s="137"/>
      <c r="EK591" s="137"/>
      <c r="EL591" s="137"/>
      <c r="EM591" s="137"/>
      <c r="EN591" s="137"/>
      <c r="EO591" s="137"/>
      <c r="EP591" s="137"/>
      <c r="EQ591" s="137"/>
      <c r="ER591" s="137"/>
      <c r="ES591" s="137"/>
      <c r="ET591" s="137"/>
      <c r="EU591" s="137"/>
      <c r="EV591" s="137"/>
      <c r="EW591" s="137"/>
      <c r="EX591" s="137"/>
      <c r="EY591" s="137"/>
      <c r="EZ591" s="137"/>
      <c r="FA591" s="137"/>
      <c r="FB591" s="186"/>
      <c r="FC591" s="137"/>
      <c r="FD591" s="137"/>
      <c r="FE591" s="137"/>
      <c r="FF591" s="137"/>
      <c r="FG591" s="137"/>
      <c r="FH591" s="190"/>
      <c r="FI591" s="190"/>
      <c r="FJ591" s="5"/>
      <c r="GZ591" s="372"/>
      <c r="HA591"/>
      <c r="HB591"/>
      <c r="HC591"/>
      <c r="HD591"/>
      <c r="HE591"/>
      <c r="HF591"/>
      <c r="HG591"/>
      <c r="HH591"/>
      <c r="HI591"/>
      <c r="HJ591"/>
      <c r="HK591"/>
      <c r="HL591"/>
      <c r="HM591"/>
      <c r="HN591"/>
      <c r="HO591" s="5"/>
      <c r="HP591" s="121"/>
      <c r="HQ591" s="27"/>
      <c r="HR591" s="27"/>
      <c r="HS591" s="27"/>
      <c r="HT591" s="121"/>
      <c r="HU591" s="121"/>
      <c r="HV591" s="28"/>
      <c r="HW591" s="28"/>
      <c r="HX591" s="28"/>
      <c r="HY591" s="28"/>
      <c r="HZ591" s="28"/>
      <c r="IA591" s="28"/>
      <c r="IB591" s="28"/>
      <c r="IC591" s="28"/>
      <c r="ID591" s="28"/>
      <c r="IE591" s="25"/>
      <c r="IF591" s="28"/>
      <c r="IG591" s="29"/>
      <c r="IH591" s="25"/>
      <c r="II591" s="28"/>
      <c r="IJ591" s="25"/>
      <c r="IK591" s="25"/>
      <c r="IL591" s="25"/>
      <c r="IM591" s="25"/>
      <c r="IN591" s="28"/>
      <c r="IO591" s="25"/>
      <c r="IP591" s="294" t="s">
        <v>1563</v>
      </c>
      <c r="IQ591" s="24" t="s">
        <v>756</v>
      </c>
      <c r="IR591" s="24" t="s">
        <v>1111</v>
      </c>
      <c r="IS591" s="170" t="s">
        <v>55</v>
      </c>
      <c r="IT591" s="170">
        <v>1</v>
      </c>
      <c r="IU591"/>
      <c r="IV591" s="274">
        <v>44776</v>
      </c>
      <c r="IW591" s="170">
        <v>1972</v>
      </c>
      <c r="IX591" s="170">
        <v>2022</v>
      </c>
      <c r="IY591"/>
      <c r="IZ591"/>
      <c r="JA591" s="170">
        <v>50</v>
      </c>
      <c r="JB591" s="170"/>
      <c r="JC591" s="170" t="s">
        <v>1407</v>
      </c>
      <c r="JD591"/>
      <c r="JE591" s="170">
        <v>1</v>
      </c>
      <c r="JF591" s="276" t="s">
        <v>1455</v>
      </c>
      <c r="JG591"/>
      <c r="JH591" s="170"/>
      <c r="JI591" s="277">
        <v>1</v>
      </c>
      <c r="JJ591"/>
      <c r="JK591"/>
      <c r="JL591"/>
      <c r="JM591" s="279"/>
      <c r="JN591" t="s">
        <v>1409</v>
      </c>
      <c r="JO591" t="s">
        <v>1409</v>
      </c>
      <c r="JP591" t="s">
        <v>1409</v>
      </c>
      <c r="JQ591" t="s">
        <v>1409</v>
      </c>
      <c r="JR591" s="170">
        <v>0</v>
      </c>
      <c r="JS591" s="170">
        <v>2</v>
      </c>
      <c r="JT591" s="170">
        <v>0</v>
      </c>
      <c r="JU591" s="170">
        <v>1</v>
      </c>
      <c r="JV591" s="170">
        <v>0</v>
      </c>
      <c r="JW591" s="170">
        <v>0</v>
      </c>
      <c r="JX591"/>
      <c r="JY591" s="170">
        <v>0</v>
      </c>
      <c r="JZ591" s="170">
        <v>0</v>
      </c>
      <c r="KA591" s="170">
        <v>2</v>
      </c>
      <c r="KB591" s="170">
        <v>0</v>
      </c>
      <c r="KC591" s="170">
        <v>0</v>
      </c>
      <c r="KD591" s="170"/>
      <c r="KE591"/>
    </row>
    <row r="592" spans="1:291" s="4" customFormat="1" ht="15.75" customHeight="1" x14ac:dyDescent="0.25">
      <c r="A592" s="311"/>
      <c r="B592" s="15" t="s">
        <v>1563</v>
      </c>
      <c r="C592" s="39" t="s">
        <v>754</v>
      </c>
      <c r="D592" s="26">
        <v>7202183824</v>
      </c>
      <c r="E592" s="88">
        <v>44776</v>
      </c>
      <c r="F592" s="27">
        <v>44802</v>
      </c>
      <c r="G592" s="94">
        <f>DATEDIF(E592, F592, "m")</f>
        <v>0</v>
      </c>
      <c r="H592" s="16">
        <v>1</v>
      </c>
      <c r="I592" s="377"/>
      <c r="J592" s="20" t="s">
        <v>316</v>
      </c>
      <c r="K592" s="100"/>
      <c r="L592" s="121"/>
      <c r="M592" s="42"/>
      <c r="N592" s="34"/>
      <c r="O592" s="45"/>
      <c r="P592" s="16"/>
      <c r="Q592" s="16"/>
      <c r="R592" s="11"/>
      <c r="S592" s="16"/>
      <c r="T592" s="145"/>
      <c r="U592" s="130"/>
      <c r="V592" s="130"/>
      <c r="W592" s="130"/>
      <c r="X592" s="129"/>
      <c r="Y592" s="129"/>
      <c r="Z592" s="132"/>
      <c r="AA592" s="129"/>
      <c r="AB592" s="133"/>
      <c r="AC592" s="134"/>
      <c r="AD592" s="135"/>
      <c r="AE592" s="136"/>
      <c r="AF592" s="220"/>
      <c r="AG592" s="220"/>
      <c r="AH592" s="220"/>
      <c r="AI592" s="220"/>
      <c r="AJ592" s="220"/>
      <c r="AK592" s="220"/>
      <c r="AL592" s="133"/>
      <c r="AM592" s="137"/>
      <c r="AN592" s="137"/>
      <c r="AO592" s="137"/>
      <c r="AP592" s="137"/>
      <c r="AQ592" s="137"/>
      <c r="AR592" s="137"/>
      <c r="AS592" s="137"/>
      <c r="AT592" s="137"/>
      <c r="AU592" s="137"/>
      <c r="AV592" s="137"/>
      <c r="AW592" s="137"/>
      <c r="AX592" s="137"/>
      <c r="AY592" s="137"/>
      <c r="AZ592" s="137"/>
      <c r="BA592" s="137"/>
      <c r="BB592" s="137"/>
      <c r="BC592" s="137"/>
      <c r="BD592" s="137"/>
      <c r="BE592" s="137"/>
      <c r="BF592" s="137"/>
      <c r="BG592" s="137"/>
      <c r="BH592" s="138"/>
      <c r="BI592" s="137"/>
      <c r="BJ592" s="137"/>
      <c r="BK592" s="137"/>
      <c r="BL592" s="137"/>
      <c r="BM592" s="139"/>
      <c r="BN592" s="137"/>
      <c r="BO592" s="137"/>
      <c r="BP592" s="137"/>
      <c r="BQ592" s="137"/>
      <c r="BR592" s="138"/>
      <c r="BS592" s="138"/>
      <c r="BT592" s="137"/>
      <c r="BU592" s="137"/>
      <c r="BV592" s="137"/>
      <c r="BW592" s="138"/>
      <c r="BX592" s="137"/>
      <c r="BY592" s="137"/>
      <c r="BZ592" s="138"/>
      <c r="CA592" s="138"/>
      <c r="CB592" s="137"/>
      <c r="CC592" s="137"/>
      <c r="CD592" s="186"/>
      <c r="CE592" s="186"/>
      <c r="CF592" s="186"/>
      <c r="CG592" s="186"/>
      <c r="CH592" s="137"/>
      <c r="CI592" s="137"/>
      <c r="CJ592" s="137"/>
      <c r="CK592" s="138"/>
      <c r="CL592" s="137"/>
      <c r="CM592" s="137"/>
      <c r="CN592" s="186"/>
      <c r="CO592" s="137"/>
      <c r="CP592" s="137"/>
      <c r="CQ592" s="137"/>
      <c r="CR592" s="137"/>
      <c r="CS592" s="137"/>
      <c r="CT592" s="137"/>
      <c r="CU592" s="137"/>
      <c r="CV592" s="137"/>
      <c r="CW592" s="137"/>
      <c r="CX592" s="186"/>
      <c r="CY592" s="133"/>
      <c r="CZ592" s="137"/>
      <c r="DA592" s="137"/>
      <c r="DB592" s="186"/>
      <c r="DC592" s="139"/>
      <c r="DD592" s="138"/>
      <c r="DE592" s="137"/>
      <c r="DF592" s="137"/>
      <c r="DG592" s="137"/>
      <c r="DH592" s="137"/>
      <c r="DI592" s="137"/>
      <c r="DJ592" s="186"/>
      <c r="DK592" s="137"/>
      <c r="DL592" s="137"/>
      <c r="DM592" s="137"/>
      <c r="DN592" s="137"/>
      <c r="DO592" s="137"/>
      <c r="DP592" s="137"/>
      <c r="DQ592" s="138"/>
      <c r="DR592" s="133"/>
      <c r="DS592" s="186"/>
      <c r="DT592" s="133"/>
      <c r="DU592" s="138"/>
      <c r="DV592" s="138"/>
      <c r="DW592" s="138"/>
      <c r="DX592" s="186"/>
      <c r="DY592" s="138"/>
      <c r="DZ592" s="138"/>
      <c r="EA592" s="137"/>
      <c r="EB592" s="137"/>
      <c r="EC592" s="137"/>
      <c r="ED592" s="137"/>
      <c r="EE592" s="137"/>
      <c r="EF592" s="186"/>
      <c r="EG592" s="137"/>
      <c r="EH592" s="137"/>
      <c r="EI592" s="137"/>
      <c r="EJ592" s="137"/>
      <c r="EK592" s="137"/>
      <c r="EL592" s="137"/>
      <c r="EM592" s="137"/>
      <c r="EN592" s="137"/>
      <c r="EO592" s="137"/>
      <c r="EP592" s="137"/>
      <c r="EQ592" s="137"/>
      <c r="ER592" s="137"/>
      <c r="ES592" s="137"/>
      <c r="ET592" s="137"/>
      <c r="EU592" s="137"/>
      <c r="EV592" s="137"/>
      <c r="EW592" s="137"/>
      <c r="EX592" s="137"/>
      <c r="EY592" s="137"/>
      <c r="EZ592" s="137"/>
      <c r="FA592" s="137"/>
      <c r="FB592" s="186"/>
      <c r="FC592" s="137"/>
      <c r="FD592" s="137"/>
      <c r="FE592" s="137"/>
      <c r="FF592" s="137"/>
      <c r="FG592" s="137"/>
      <c r="FH592" s="190"/>
      <c r="FI592" s="190"/>
      <c r="FJ592" s="5"/>
      <c r="GZ592" s="372"/>
      <c r="HA592"/>
      <c r="HB592"/>
      <c r="HC592"/>
      <c r="HD592"/>
      <c r="HE592"/>
      <c r="HF592"/>
      <c r="HG592"/>
      <c r="HH592"/>
      <c r="HI592"/>
      <c r="HJ592"/>
      <c r="HK592"/>
      <c r="HL592"/>
      <c r="HM592"/>
      <c r="HN592"/>
      <c r="HO592" s="5" t="s">
        <v>756</v>
      </c>
      <c r="HP592" s="10">
        <v>50</v>
      </c>
      <c r="HQ592" s="27">
        <v>44776</v>
      </c>
      <c r="HR592" s="27"/>
      <c r="HS592" s="27">
        <v>44802</v>
      </c>
      <c r="HT592" s="10">
        <v>1</v>
      </c>
      <c r="HU592" s="10">
        <v>1</v>
      </c>
      <c r="HV592" s="28">
        <v>0</v>
      </c>
      <c r="HW592" s="28">
        <v>0</v>
      </c>
      <c r="HX592" s="28">
        <v>1</v>
      </c>
      <c r="HY592" s="28">
        <v>0</v>
      </c>
      <c r="HZ592" s="28">
        <v>0</v>
      </c>
      <c r="IA592" s="28">
        <v>0</v>
      </c>
      <c r="IB592" s="28"/>
      <c r="IC592" s="28">
        <v>1</v>
      </c>
      <c r="ID592" s="28">
        <v>1</v>
      </c>
      <c r="IE592" s="25"/>
      <c r="IF592" s="28">
        <v>0</v>
      </c>
      <c r="IG592" s="29"/>
      <c r="IH592" s="25"/>
      <c r="II592" s="28">
        <v>1</v>
      </c>
      <c r="IJ592" s="25" t="s">
        <v>204</v>
      </c>
      <c r="IK592" s="25" t="s">
        <v>80</v>
      </c>
      <c r="IL592" s="25"/>
      <c r="IM592" s="25">
        <v>0</v>
      </c>
      <c r="IN592" s="28">
        <v>0</v>
      </c>
      <c r="IO592" s="25" t="s">
        <v>207</v>
      </c>
      <c r="IP592" s="294"/>
      <c r="IQ592" s="24"/>
      <c r="IR592" s="24"/>
      <c r="IS592" s="170"/>
      <c r="IT592" s="170"/>
      <c r="IU592"/>
      <c r="IV592" s="274"/>
      <c r="IW592" s="170"/>
      <c r="IX592" s="170"/>
      <c r="IY592"/>
      <c r="IZ592"/>
      <c r="JA592" s="170"/>
      <c r="JB592" s="170"/>
      <c r="JC592" s="170"/>
      <c r="JD592"/>
      <c r="JE592" s="170"/>
      <c r="JF592" s="276"/>
      <c r="JG592"/>
      <c r="JH592" s="170"/>
      <c r="JI592" s="277"/>
      <c r="JJ592"/>
      <c r="JK592"/>
      <c r="JL592"/>
      <c r="JM592" s="279"/>
      <c r="JN592"/>
      <c r="JO592"/>
      <c r="JP592"/>
      <c r="JQ592"/>
      <c r="JR592" s="170"/>
      <c r="JS592" s="170"/>
      <c r="JT592" s="170"/>
      <c r="JU592" s="170"/>
      <c r="JV592" s="170"/>
      <c r="JW592" s="170"/>
      <c r="JX592"/>
      <c r="JY592" s="170"/>
      <c r="JZ592" s="170"/>
      <c r="KA592" s="170"/>
      <c r="KB592" s="170"/>
      <c r="KC592" s="170"/>
      <c r="KD592" s="170"/>
      <c r="KE592"/>
    </row>
    <row r="593" spans="1:291" s="4" customFormat="1" x14ac:dyDescent="0.25">
      <c r="A593" s="311"/>
      <c r="B593" s="15" t="s">
        <v>1563</v>
      </c>
      <c r="C593" s="17" t="s">
        <v>754</v>
      </c>
      <c r="D593" s="26" t="s">
        <v>757</v>
      </c>
      <c r="E593" s="88">
        <v>44776</v>
      </c>
      <c r="H593" s="16">
        <v>1</v>
      </c>
      <c r="I593" s="377">
        <v>1</v>
      </c>
      <c r="J593" s="20">
        <v>44811</v>
      </c>
      <c r="K593" s="100">
        <f t="shared" ref="K593:K598" si="62">DATEDIF(E593, J593, "m")</f>
        <v>1</v>
      </c>
      <c r="L593" s="121">
        <v>2</v>
      </c>
      <c r="M593" s="4" t="s">
        <v>758</v>
      </c>
      <c r="N593" s="19">
        <v>541</v>
      </c>
      <c r="O593" s="22">
        <v>4</v>
      </c>
      <c r="P593" s="16">
        <v>3</v>
      </c>
      <c r="Q593" s="121"/>
      <c r="R593" s="11"/>
      <c r="S593" s="11"/>
      <c r="T593" s="145">
        <v>17983</v>
      </c>
      <c r="U593" s="130"/>
      <c r="V593" s="130" t="s">
        <v>756</v>
      </c>
      <c r="W593" s="130" t="s">
        <v>1111</v>
      </c>
      <c r="X593" s="129">
        <v>7202183824</v>
      </c>
      <c r="Y593" s="129">
        <f ca="1">ROUNDDOWN(YEARFRAC(DATE(IF(VALUE(LEFT(X593,2))&lt;VALUE(RIGHT(YEAR(TODAY()),2)),"20","19")&amp;LEFT(X593,2),IF(VALUE(MID(X593,3,1))&gt;4,MID(X593,3,2)-50,MID(X593,3,2)),MID(X593,5,2)),Z593,1),0)</f>
        <v>50</v>
      </c>
      <c r="Z593" s="132">
        <v>44811</v>
      </c>
      <c r="AA593" s="129" t="e">
        <f>COUNTIFS(#REF!,X593)</f>
        <v>#REF!</v>
      </c>
      <c r="AB593" s="133">
        <f>DATEDIF(_xlfn.MINIFS(Z:Z,X:X,X593), Z593,  "m")</f>
        <v>0</v>
      </c>
      <c r="AC593" s="134" t="s">
        <v>658</v>
      </c>
      <c r="AD593" s="135" t="s">
        <v>1025</v>
      </c>
      <c r="AE593" s="136" t="s">
        <v>75</v>
      </c>
      <c r="AF593" s="185">
        <v>19.8</v>
      </c>
      <c r="AG593" s="185">
        <v>6.4</v>
      </c>
      <c r="AH593" s="185">
        <v>73.5</v>
      </c>
      <c r="AI593" s="185">
        <v>0.2</v>
      </c>
      <c r="AJ593" s="185">
        <v>0.1</v>
      </c>
      <c r="AK593" s="185">
        <v>13.33</v>
      </c>
      <c r="AL593" s="133">
        <v>20.7</v>
      </c>
      <c r="AM593" s="137">
        <v>74.5</v>
      </c>
      <c r="AN593" s="137">
        <v>47.1</v>
      </c>
      <c r="AO593" s="137">
        <v>52.9</v>
      </c>
      <c r="AP593" s="137">
        <f>AN593/AO593</f>
        <v>0.89035916824196604</v>
      </c>
      <c r="AQ593" s="137">
        <v>4.45</v>
      </c>
      <c r="AR593" s="137">
        <v>3.58</v>
      </c>
      <c r="AS593" s="137">
        <v>2.44</v>
      </c>
      <c r="AT593" s="137">
        <v>35.5</v>
      </c>
      <c r="AU593" s="137">
        <v>4.72</v>
      </c>
      <c r="AV593" s="137">
        <v>13</v>
      </c>
      <c r="AW593" s="137">
        <v>31.1</v>
      </c>
      <c r="AX593" s="137">
        <v>18.2</v>
      </c>
      <c r="AY593" s="137">
        <v>33.4</v>
      </c>
      <c r="AZ593" s="137">
        <v>17.3</v>
      </c>
      <c r="BA593" s="137">
        <v>17.399999999999999</v>
      </c>
      <c r="BB593" s="137">
        <v>10.8</v>
      </c>
      <c r="BC593" s="137">
        <v>54</v>
      </c>
      <c r="BD593" s="137">
        <v>10.1</v>
      </c>
      <c r="BE593" s="137">
        <v>18.899999999999999</v>
      </c>
      <c r="BF593" s="137">
        <f>DL593+DN593</f>
        <v>30.439999999999998</v>
      </c>
      <c r="BG593" s="137">
        <v>4.72</v>
      </c>
      <c r="BH593" s="138">
        <v>2250</v>
      </c>
      <c r="BI593" s="137">
        <v>3.97</v>
      </c>
      <c r="BJ593" s="137">
        <v>33.4</v>
      </c>
      <c r="BK593" s="137">
        <v>19.100000000000001</v>
      </c>
      <c r="BL593" s="137">
        <v>27.9</v>
      </c>
      <c r="BM593" s="139">
        <v>2.1000000000000001E-2</v>
      </c>
      <c r="BN593" s="137">
        <v>9.3000000000000007</v>
      </c>
      <c r="BO593" s="137">
        <v>89.4</v>
      </c>
      <c r="BP593" s="137">
        <v>5.34</v>
      </c>
      <c r="BQ593" s="137">
        <v>5.29</v>
      </c>
      <c r="BR593" s="138">
        <v>9389</v>
      </c>
      <c r="BS593" s="138">
        <v>3655.666666666667</v>
      </c>
      <c r="BT593" s="137">
        <v>39.6</v>
      </c>
      <c r="BU593" s="137">
        <v>16.2</v>
      </c>
      <c r="BV593" s="137">
        <f>100-AL593-BN593-CB593-CC593</f>
        <v>69.709999999999994</v>
      </c>
      <c r="BW593" s="138">
        <v>2054</v>
      </c>
      <c r="BX593" s="137">
        <v>45.7</v>
      </c>
      <c r="BY593" s="137">
        <v>47.5</v>
      </c>
      <c r="BZ593" s="138">
        <v>2640</v>
      </c>
      <c r="CA593" s="138">
        <v>8072.4000000000005</v>
      </c>
      <c r="CB593" s="137">
        <v>0.11</v>
      </c>
      <c r="CC593" s="137">
        <v>0.18</v>
      </c>
      <c r="CD593" s="186" t="s">
        <v>1275</v>
      </c>
      <c r="CE593" s="186">
        <f>AL593+BN593+BV593+CC593+CB593</f>
        <v>100</v>
      </c>
      <c r="CF593" s="186" t="s">
        <v>1275</v>
      </c>
      <c r="CG593" s="186">
        <f>AM593+BI593+BE593+(DC593*100/AL593)+(CC593*100/AL593)</f>
        <v>98.247198067632851</v>
      </c>
      <c r="CH593" s="137">
        <v>2.2200000000000002</v>
      </c>
      <c r="CI593" s="137">
        <v>2.69</v>
      </c>
      <c r="CJ593" s="137">
        <v>18.899999999999999</v>
      </c>
      <c r="CK593" s="138">
        <f>CJ593*BI593*AL593*AK593/1000</f>
        <v>20.703930723000003</v>
      </c>
      <c r="CL593" s="137">
        <v>0.64</v>
      </c>
      <c r="CM593" s="137">
        <v>32.1</v>
      </c>
      <c r="CN593" s="186" t="s">
        <v>1275</v>
      </c>
      <c r="CO593" s="137">
        <v>0.34</v>
      </c>
      <c r="CP593" s="137">
        <v>2.29</v>
      </c>
      <c r="CQ593" s="137">
        <v>14.3</v>
      </c>
      <c r="CR593" s="137">
        <v>56.8</v>
      </c>
      <c r="CS593" s="137">
        <v>13.8</v>
      </c>
      <c r="CT593" s="137">
        <v>15.1</v>
      </c>
      <c r="CU593" s="137">
        <v>51</v>
      </c>
      <c r="CV593" s="137">
        <v>1.1399999999999999</v>
      </c>
      <c r="CW593" s="137"/>
      <c r="CX593" s="186" t="s">
        <v>1275</v>
      </c>
      <c r="CY593" s="133">
        <v>10967</v>
      </c>
      <c r="CZ593" s="137">
        <v>2.8</v>
      </c>
      <c r="DA593" s="137">
        <v>15.5</v>
      </c>
      <c r="DB593" s="186" t="s">
        <v>1275</v>
      </c>
      <c r="DC593" s="139">
        <v>1.58E-3</v>
      </c>
      <c r="DD593" s="138">
        <v>5767</v>
      </c>
      <c r="DE593" s="137">
        <v>15</v>
      </c>
      <c r="DF593" s="137">
        <v>27.4</v>
      </c>
      <c r="DG593" s="137">
        <v>2.0099999999999998</v>
      </c>
      <c r="DH593" s="137">
        <f>DG593-CC593</f>
        <v>1.8299999999999998</v>
      </c>
      <c r="DI593" s="137">
        <v>56.6</v>
      </c>
      <c r="DJ593" s="186" t="s">
        <v>1275</v>
      </c>
      <c r="DK593" s="137">
        <v>0.32</v>
      </c>
      <c r="DL593" s="137">
        <v>30.4</v>
      </c>
      <c r="DM593" s="137">
        <v>69.2</v>
      </c>
      <c r="DN593" s="137">
        <v>0.04</v>
      </c>
      <c r="DO593" s="137">
        <v>12.7</v>
      </c>
      <c r="DP593" s="137">
        <v>85.5</v>
      </c>
      <c r="DQ593" s="138">
        <v>740</v>
      </c>
      <c r="DR593" s="133"/>
      <c r="DS593" s="186" t="s">
        <v>1275</v>
      </c>
      <c r="DT593" s="138">
        <v>3914.2857142857147</v>
      </c>
      <c r="DU593" s="138">
        <v>6987</v>
      </c>
      <c r="DV593" s="138">
        <v>587</v>
      </c>
      <c r="DW593" s="138">
        <v>150</v>
      </c>
      <c r="DX593" s="186" t="s">
        <v>1275</v>
      </c>
      <c r="DY593" s="138">
        <f>AK593*AN593*AM593*AL593/1000</f>
        <v>968.2280824500001</v>
      </c>
      <c r="DZ593" s="138">
        <f>AK593*AM593*AO593*AL593/1000</f>
        <v>1087.4578675499999</v>
      </c>
      <c r="EA593" s="137"/>
      <c r="EB593" s="137"/>
      <c r="EC593" s="137"/>
      <c r="ED593" s="137"/>
      <c r="EE593" s="137"/>
      <c r="EF593" s="186" t="s">
        <v>1275</v>
      </c>
      <c r="EG593" s="137" t="s">
        <v>1023</v>
      </c>
      <c r="EH593" s="137" t="s">
        <v>1023</v>
      </c>
      <c r="EI593" s="137" t="s">
        <v>1023</v>
      </c>
      <c r="EJ593" s="137" t="s">
        <v>1023</v>
      </c>
      <c r="EK593" s="137" t="s">
        <v>1023</v>
      </c>
      <c r="EL593" s="137" t="s">
        <v>1023</v>
      </c>
      <c r="EM593" s="137" t="s">
        <v>1023</v>
      </c>
      <c r="EN593" s="137" t="s">
        <v>1023</v>
      </c>
      <c r="EO593" s="137" t="s">
        <v>1023</v>
      </c>
      <c r="EP593" s="137" t="s">
        <v>1023</v>
      </c>
      <c r="EQ593" s="137" t="s">
        <v>1023</v>
      </c>
      <c r="ER593" s="137" t="s">
        <v>1023</v>
      </c>
      <c r="ES593" s="137" t="s">
        <v>1023</v>
      </c>
      <c r="ET593" s="137" t="s">
        <v>1023</v>
      </c>
      <c r="EU593" s="137" t="s">
        <v>1023</v>
      </c>
      <c r="EV593" s="137" t="s">
        <v>1023</v>
      </c>
      <c r="EW593" s="137" t="s">
        <v>1023</v>
      </c>
      <c r="EX593" s="137" t="s">
        <v>1023</v>
      </c>
      <c r="EY593" s="137" t="s">
        <v>1023</v>
      </c>
      <c r="EZ593" s="137" t="s">
        <v>1023</v>
      </c>
      <c r="FA593" s="137" t="s">
        <v>1023</v>
      </c>
      <c r="FB593" s="186" t="s">
        <v>1275</v>
      </c>
      <c r="FC593" s="137"/>
      <c r="FD593" s="137"/>
      <c r="FE593" s="137"/>
      <c r="FF593" s="137"/>
      <c r="FG593" s="137"/>
      <c r="FH593" s="190"/>
      <c r="FI593" s="190"/>
      <c r="FJ593" s="372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  <c r="GE593"/>
      <c r="GF593"/>
      <c r="GG593"/>
      <c r="GH593"/>
      <c r="GI593"/>
      <c r="GJ593"/>
      <c r="GK593"/>
      <c r="GL593"/>
      <c r="GM593"/>
      <c r="GN593"/>
      <c r="GO593"/>
      <c r="GP593"/>
      <c r="GQ593"/>
      <c r="GR593"/>
      <c r="GS593"/>
      <c r="GT593"/>
      <c r="GU593"/>
      <c r="GV593"/>
      <c r="GW593"/>
      <c r="GX593"/>
      <c r="GY593"/>
      <c r="GZ593" s="372"/>
      <c r="HA593"/>
      <c r="HB593"/>
      <c r="HC593"/>
      <c r="HD593"/>
      <c r="HE593"/>
      <c r="HF593"/>
      <c r="HG593"/>
      <c r="HH593"/>
      <c r="HI593"/>
      <c r="HJ593"/>
      <c r="HK593"/>
      <c r="HL593"/>
      <c r="HM593"/>
      <c r="HN593"/>
      <c r="HO593" s="5"/>
      <c r="IP593" s="294"/>
      <c r="IQ593" s="24"/>
      <c r="IR593" s="24"/>
      <c r="IS593" s="170"/>
      <c r="IT593" s="170"/>
      <c r="IU593"/>
      <c r="IV593" s="274"/>
      <c r="IW593" s="170"/>
      <c r="IX593" s="170"/>
      <c r="IY593"/>
      <c r="IZ593"/>
      <c r="JA593" s="170"/>
      <c r="JB593" s="170"/>
      <c r="JC593" s="170"/>
      <c r="JD593"/>
      <c r="JE593" s="170"/>
      <c r="JF593" s="276"/>
      <c r="JG593"/>
      <c r="JH593" s="170"/>
      <c r="JI593" s="277"/>
      <c r="JJ593"/>
      <c r="JK593"/>
      <c r="JL593"/>
      <c r="JM593" s="279"/>
      <c r="JN593"/>
      <c r="JO593"/>
      <c r="JP593"/>
      <c r="JQ593"/>
      <c r="JR593" s="170"/>
      <c r="JS593" s="170"/>
      <c r="JT593" s="170"/>
      <c r="JU593" s="170"/>
      <c r="JV593" s="170"/>
      <c r="JW593" s="170"/>
      <c r="JX593"/>
      <c r="JY593" s="170"/>
      <c r="JZ593" s="170"/>
      <c r="KA593" s="170"/>
      <c r="KB593" s="170"/>
      <c r="KC593" s="170"/>
      <c r="KD593" s="170"/>
      <c r="KE593"/>
    </row>
    <row r="594" spans="1:291" s="4" customFormat="1" x14ac:dyDescent="0.25">
      <c r="A594" s="311"/>
      <c r="B594" s="15" t="s">
        <v>1563</v>
      </c>
      <c r="C594" s="17" t="s">
        <v>754</v>
      </c>
      <c r="D594" s="26" t="s">
        <v>757</v>
      </c>
      <c r="E594" s="88">
        <v>44776</v>
      </c>
      <c r="F594" s="27"/>
      <c r="G594" s="94"/>
      <c r="H594" s="16"/>
      <c r="I594" s="377">
        <v>0</v>
      </c>
      <c r="J594" s="20">
        <v>44823</v>
      </c>
      <c r="K594" s="100">
        <f t="shared" si="62"/>
        <v>1</v>
      </c>
      <c r="L594" s="121">
        <v>3</v>
      </c>
      <c r="M594" s="4" t="s">
        <v>759</v>
      </c>
      <c r="N594" s="19">
        <v>349</v>
      </c>
      <c r="O594" s="22">
        <v>4</v>
      </c>
      <c r="P594" s="16">
        <v>3</v>
      </c>
      <c r="Q594" s="121"/>
      <c r="R594" s="11"/>
      <c r="S594" s="11"/>
      <c r="T594" s="145">
        <v>18023</v>
      </c>
      <c r="U594" s="130"/>
      <c r="V594" s="130" t="s">
        <v>756</v>
      </c>
      <c r="W594" s="130" t="s">
        <v>1111</v>
      </c>
      <c r="X594" s="129">
        <v>7202183824</v>
      </c>
      <c r="Y594" s="129">
        <f ca="1">ROUNDDOWN(YEARFRAC(DATE(IF(VALUE(LEFT(X594,2))&lt;VALUE(RIGHT(YEAR(TODAY()),2)),"20","19")&amp;LEFT(X594,2),IF(VALUE(MID(X594,3,1))&gt;4,MID(X594,3,2)-50,MID(X594,3,2)),MID(X594,5,2)),Z594,1),0)</f>
        <v>50</v>
      </c>
      <c r="Z594" s="132">
        <v>44823</v>
      </c>
      <c r="AA594" s="129">
        <v>2</v>
      </c>
      <c r="AB594" s="133">
        <f>DATEDIF(_xlfn.MINIFS(Z:Z,X:X,X594), Z594,  "m")</f>
        <v>0</v>
      </c>
      <c r="AC594" s="134" t="s">
        <v>658</v>
      </c>
      <c r="AD594" s="135" t="s">
        <v>1025</v>
      </c>
      <c r="AE594" s="136" t="s">
        <v>75</v>
      </c>
      <c r="AF594" s="185">
        <v>26.3</v>
      </c>
      <c r="AG594" s="185">
        <v>6.4</v>
      </c>
      <c r="AH594" s="185">
        <v>67</v>
      </c>
      <c r="AI594" s="185">
        <v>0.2</v>
      </c>
      <c r="AJ594" s="185">
        <v>0.1</v>
      </c>
      <c r="AK594" s="185">
        <v>13.03</v>
      </c>
      <c r="AL594" s="133">
        <v>27</v>
      </c>
      <c r="AM594" s="137">
        <v>80.8</v>
      </c>
      <c r="AN594" s="137">
        <v>47.8</v>
      </c>
      <c r="AO594" s="137">
        <v>52.2</v>
      </c>
      <c r="AP594" s="137">
        <f>AN594/AO594</f>
        <v>0.91570881226053624</v>
      </c>
      <c r="AQ594" s="137">
        <v>4.4800000000000004</v>
      </c>
      <c r="AR594" s="137">
        <v>6.27</v>
      </c>
      <c r="AS594" s="137">
        <v>1.55</v>
      </c>
      <c r="AT594" s="137">
        <v>44.5</v>
      </c>
      <c r="AU594" s="137">
        <v>9.66</v>
      </c>
      <c r="AV594" s="137">
        <v>10.199999999999999</v>
      </c>
      <c r="AW594" s="137">
        <v>24.7</v>
      </c>
      <c r="AX594" s="137">
        <v>47.5</v>
      </c>
      <c r="AY594" s="137">
        <v>27.5</v>
      </c>
      <c r="AZ594" s="137">
        <v>0.3</v>
      </c>
      <c r="BA594" s="137">
        <v>23.9</v>
      </c>
      <c r="BB594" s="137">
        <v>14.5</v>
      </c>
      <c r="BC594" s="137">
        <v>72.7</v>
      </c>
      <c r="BD594" s="137">
        <v>6.95</v>
      </c>
      <c r="BE594" s="137">
        <v>15.2</v>
      </c>
      <c r="BF594" s="137">
        <f>DL594+DN594</f>
        <v>30.5</v>
      </c>
      <c r="BG594" s="137">
        <v>12.2</v>
      </c>
      <c r="BH594" s="138">
        <v>1460</v>
      </c>
      <c r="BI594" s="137">
        <v>2.4500000000000002</v>
      </c>
      <c r="BJ594" s="137">
        <v>52.9</v>
      </c>
      <c r="BK594" s="137">
        <v>38.700000000000003</v>
      </c>
      <c r="BL594" s="137">
        <v>39.200000000000003</v>
      </c>
      <c r="BM594" s="139">
        <v>3.4000000000000002E-2</v>
      </c>
      <c r="BN594" s="137">
        <v>5.7</v>
      </c>
      <c r="BO594" s="137">
        <v>91.25</v>
      </c>
      <c r="BP594" s="137">
        <v>7.55</v>
      </c>
      <c r="BQ594" s="137">
        <v>1.1599999999999999</v>
      </c>
      <c r="BR594" s="138">
        <v>8754</v>
      </c>
      <c r="BS594" s="138">
        <f>CY594/15</f>
        <v>1580.1333333333334</v>
      </c>
      <c r="BT594" s="137">
        <v>33.6</v>
      </c>
      <c r="BU594" s="137">
        <v>35.299999999999997</v>
      </c>
      <c r="BV594" s="137">
        <f>100-AL594-BN594-CB594-CC594</f>
        <v>66.790000000000006</v>
      </c>
      <c r="BW594" s="138">
        <v>3800</v>
      </c>
      <c r="BX594" s="137">
        <v>72.7</v>
      </c>
      <c r="BY594" s="137">
        <v>58.6</v>
      </c>
      <c r="BZ594" s="138">
        <v>4717</v>
      </c>
      <c r="CA594" s="133">
        <v>9828</v>
      </c>
      <c r="CB594" s="137">
        <v>0.41</v>
      </c>
      <c r="CC594" s="137">
        <v>0.1</v>
      </c>
      <c r="CD594" s="186" t="s">
        <v>1275</v>
      </c>
      <c r="CE594" s="186">
        <f>AL594+BN594+BV594+CC594+CB594</f>
        <v>100</v>
      </c>
      <c r="CF594" s="186" t="s">
        <v>1275</v>
      </c>
      <c r="CG594" s="186">
        <f>AM594+BI594+BE594+(DC594*100/AL594)+(CC594*100/AL594)</f>
        <v>99.020370370370372</v>
      </c>
      <c r="CH594" s="137">
        <v>5.75</v>
      </c>
      <c r="CI594" s="137">
        <f>CH594*100/AM594</f>
        <v>7.1163366336633667</v>
      </c>
      <c r="CJ594" s="137">
        <v>13.7</v>
      </c>
      <c r="CK594" s="138">
        <f>CJ594*BI594*AL594*AK594/1000</f>
        <v>11.808502649999998</v>
      </c>
      <c r="CL594" s="137">
        <v>3.26</v>
      </c>
      <c r="CM594" s="137">
        <v>39.299999999999997</v>
      </c>
      <c r="CN594" s="186" t="s">
        <v>1275</v>
      </c>
      <c r="CO594" s="137">
        <v>0.79</v>
      </c>
      <c r="CP594" s="137">
        <v>1.9</v>
      </c>
      <c r="CQ594" s="137">
        <v>18.8</v>
      </c>
      <c r="CR594" s="137">
        <v>43</v>
      </c>
      <c r="CS594" s="137">
        <v>13.9</v>
      </c>
      <c r="CT594" s="137">
        <v>24.3</v>
      </c>
      <c r="CU594" s="137">
        <v>56.8</v>
      </c>
      <c r="CV594" s="137">
        <v>1.84</v>
      </c>
      <c r="CW594" s="137"/>
      <c r="CX594" s="186" t="s">
        <v>1275</v>
      </c>
      <c r="CY594" s="133">
        <v>23702</v>
      </c>
      <c r="CZ594" s="137">
        <v>3.25</v>
      </c>
      <c r="DA594" s="137">
        <v>19.399999999999999</v>
      </c>
      <c r="DB594" s="186" t="s">
        <v>1275</v>
      </c>
      <c r="DC594" s="139">
        <v>5.3999999999999999E-2</v>
      </c>
      <c r="DD594" s="138">
        <v>14339</v>
      </c>
      <c r="DE594" s="137">
        <v>12.2</v>
      </c>
      <c r="DF594" s="137">
        <v>23.2</v>
      </c>
      <c r="DG594" s="137">
        <v>1.73</v>
      </c>
      <c r="DH594" s="137">
        <f>DG594-CC594</f>
        <v>1.63</v>
      </c>
      <c r="DI594" s="137">
        <v>52.2</v>
      </c>
      <c r="DJ594" s="186" t="s">
        <v>1275</v>
      </c>
      <c r="DK594" s="137">
        <v>1.93</v>
      </c>
      <c r="DL594" s="137">
        <v>30.5</v>
      </c>
      <c r="DM594" s="137">
        <v>67.599999999999994</v>
      </c>
      <c r="DN594" s="137">
        <v>0</v>
      </c>
      <c r="DO594" s="137">
        <v>17.8</v>
      </c>
      <c r="DP594" s="137">
        <v>97.1</v>
      </c>
      <c r="DQ594" s="138">
        <v>1127</v>
      </c>
      <c r="DR594" s="133"/>
      <c r="DS594" s="186" t="s">
        <v>1275</v>
      </c>
      <c r="DT594" s="138">
        <f>DU594*1.5</f>
        <v>10323</v>
      </c>
      <c r="DU594" s="133">
        <v>6882</v>
      </c>
      <c r="DV594" s="133">
        <v>1634</v>
      </c>
      <c r="DW594" s="138">
        <v>172</v>
      </c>
      <c r="DX594" s="186" t="s">
        <v>1275</v>
      </c>
      <c r="DY594" s="138">
        <f>AK594*AN594*AM594*AL594/1000</f>
        <v>1358.7746543999999</v>
      </c>
      <c r="DZ594" s="138">
        <f>AK594*AM594*AO594*AL594/1000</f>
        <v>1483.8501455999999</v>
      </c>
      <c r="EA594" s="137"/>
      <c r="EB594" s="137"/>
      <c r="EC594" s="137"/>
      <c r="ED594" s="137"/>
      <c r="EE594" s="137"/>
      <c r="EF594" s="186" t="s">
        <v>1275</v>
      </c>
      <c r="EG594" s="137" t="s">
        <v>1023</v>
      </c>
      <c r="EH594" s="137" t="s">
        <v>1023</v>
      </c>
      <c r="EI594" s="137" t="s">
        <v>1023</v>
      </c>
      <c r="EJ594" s="137" t="s">
        <v>1023</v>
      </c>
      <c r="EK594" s="137" t="s">
        <v>1023</v>
      </c>
      <c r="EL594" s="137" t="s">
        <v>1023</v>
      </c>
      <c r="EM594" s="137" t="s">
        <v>1023</v>
      </c>
      <c r="EN594" s="137" t="s">
        <v>1023</v>
      </c>
      <c r="EO594" s="137" t="s">
        <v>1023</v>
      </c>
      <c r="EP594" s="137" t="s">
        <v>1023</v>
      </c>
      <c r="EQ594" s="137" t="s">
        <v>1023</v>
      </c>
      <c r="ER594" s="137" t="s">
        <v>1023</v>
      </c>
      <c r="ES594" s="137" t="s">
        <v>1023</v>
      </c>
      <c r="ET594" s="137" t="s">
        <v>1023</v>
      </c>
      <c r="EU594" s="137" t="s">
        <v>1023</v>
      </c>
      <c r="EV594" s="137" t="s">
        <v>1023</v>
      </c>
      <c r="EW594" s="137" t="s">
        <v>1023</v>
      </c>
      <c r="EX594" s="137" t="s">
        <v>1023</v>
      </c>
      <c r="EY594" s="137" t="s">
        <v>1023</v>
      </c>
      <c r="EZ594" s="137" t="s">
        <v>1023</v>
      </c>
      <c r="FA594" s="137" t="s">
        <v>1023</v>
      </c>
      <c r="FB594" s="186" t="s">
        <v>1275</v>
      </c>
      <c r="FC594" s="137"/>
      <c r="FD594" s="137"/>
      <c r="FE594" s="137"/>
      <c r="FF594" s="137"/>
      <c r="FG594" s="137"/>
      <c r="FH594" s="190"/>
      <c r="FI594" s="190"/>
      <c r="FJ594" s="380" t="s">
        <v>759</v>
      </c>
      <c r="FK594" t="s">
        <v>33</v>
      </c>
      <c r="FL594" t="s">
        <v>1667</v>
      </c>
      <c r="FM594" t="s">
        <v>1659</v>
      </c>
      <c r="FN594" t="s">
        <v>86</v>
      </c>
      <c r="FO594" t="s">
        <v>1658</v>
      </c>
      <c r="FP594" t="s">
        <v>1659</v>
      </c>
      <c r="FQ594" t="s">
        <v>1659</v>
      </c>
      <c r="FR594" t="s">
        <v>1662</v>
      </c>
      <c r="FS594" t="s">
        <v>86</v>
      </c>
      <c r="FT594" t="s">
        <v>1659</v>
      </c>
      <c r="FU594" t="s">
        <v>1659</v>
      </c>
      <c r="FV594" t="s">
        <v>33</v>
      </c>
      <c r="FW594" t="s">
        <v>86</v>
      </c>
      <c r="FX594" t="s">
        <v>86</v>
      </c>
      <c r="FY594" t="s">
        <v>1662</v>
      </c>
      <c r="FZ594" t="s">
        <v>1662</v>
      </c>
      <c r="GA594" t="s">
        <v>1663</v>
      </c>
      <c r="GB594" t="s">
        <v>1659</v>
      </c>
      <c r="GC594" t="s">
        <v>1660</v>
      </c>
      <c r="GD594" t="s">
        <v>33</v>
      </c>
      <c r="GE594" t="s">
        <v>1662</v>
      </c>
      <c r="GF594" t="s">
        <v>1665</v>
      </c>
      <c r="GG594" t="s">
        <v>1664</v>
      </c>
      <c r="GH594" t="s">
        <v>33</v>
      </c>
      <c r="GI594" t="s">
        <v>1661</v>
      </c>
      <c r="GJ594" t="s">
        <v>33</v>
      </c>
      <c r="GK594" t="s">
        <v>1663</v>
      </c>
      <c r="GL594" t="s">
        <v>86</v>
      </c>
      <c r="GM594" t="s">
        <v>1663</v>
      </c>
      <c r="GN594" t="s">
        <v>1659</v>
      </c>
      <c r="GO594" t="s">
        <v>1658</v>
      </c>
      <c r="GP594" t="s">
        <v>86</v>
      </c>
      <c r="GQ594" t="s">
        <v>1660</v>
      </c>
      <c r="GR594" t="s">
        <v>33</v>
      </c>
      <c r="GS594" t="s">
        <v>1659</v>
      </c>
      <c r="GT594" t="s">
        <v>1659</v>
      </c>
      <c r="GU594" t="s">
        <v>1661</v>
      </c>
      <c r="GV594" t="s">
        <v>1662</v>
      </c>
      <c r="GW594" t="s">
        <v>1662</v>
      </c>
      <c r="GX594" t="s">
        <v>33</v>
      </c>
      <c r="GY594" t="s">
        <v>33</v>
      </c>
      <c r="GZ594" s="372"/>
      <c r="HA594"/>
      <c r="HB594"/>
      <c r="HC594"/>
      <c r="HD594"/>
      <c r="HE594"/>
      <c r="HF594"/>
      <c r="HG594"/>
      <c r="HH594"/>
      <c r="HI594"/>
      <c r="HJ594"/>
      <c r="HK594"/>
      <c r="HL594"/>
      <c r="HM594"/>
      <c r="HN594"/>
      <c r="HO594" s="5"/>
      <c r="HP594" s="10"/>
      <c r="HQ594" s="27"/>
      <c r="HR594" s="27"/>
      <c r="HS594" s="27"/>
      <c r="HT594" s="10"/>
      <c r="HU594" s="10"/>
      <c r="HV594" s="28"/>
      <c r="HW594" s="28"/>
      <c r="HX594" s="28"/>
      <c r="HY594" s="28"/>
      <c r="HZ594" s="28"/>
      <c r="IA594" s="28"/>
      <c r="IB594" s="28"/>
      <c r="IC594" s="28"/>
      <c r="ID594" s="28"/>
      <c r="IE594" s="25"/>
      <c r="IF594" s="28"/>
      <c r="IG594" s="29"/>
      <c r="IH594" s="25"/>
      <c r="II594" s="28"/>
      <c r="IJ594" s="25"/>
      <c r="IK594" s="25"/>
      <c r="IL594" s="25"/>
      <c r="IM594" s="25"/>
      <c r="IN594" s="28"/>
      <c r="IO594" s="25"/>
      <c r="IP594" s="294"/>
      <c r="IQ594" s="24"/>
      <c r="IR594" s="24"/>
      <c r="IS594" s="170"/>
      <c r="IT594" s="170"/>
      <c r="IU594"/>
      <c r="IV594" s="274"/>
      <c r="IW594" s="170"/>
      <c r="IX594" s="170"/>
      <c r="IY594"/>
      <c r="IZ594"/>
      <c r="JA594" s="170"/>
      <c r="JB594" s="170"/>
      <c r="JC594" s="170"/>
      <c r="JD594"/>
      <c r="JE594" s="170"/>
      <c r="JF594" s="276"/>
      <c r="JG594"/>
      <c r="JH594" s="170"/>
      <c r="JI594" s="277"/>
      <c r="JJ594"/>
      <c r="JK594"/>
      <c r="JL594"/>
      <c r="JM594" s="279"/>
      <c r="JN594"/>
      <c r="JO594"/>
      <c r="JP594"/>
      <c r="JQ594"/>
      <c r="JR594" s="170"/>
      <c r="JS594" s="170"/>
      <c r="JT594" s="170"/>
      <c r="JU594" s="170"/>
      <c r="JV594" s="170"/>
      <c r="JW594" s="170"/>
      <c r="JX594"/>
      <c r="JY594" s="170"/>
      <c r="JZ594" s="170"/>
      <c r="KA594" s="170"/>
      <c r="KB594" s="170"/>
      <c r="KC594" s="170"/>
      <c r="KD594" s="170"/>
      <c r="KE594"/>
    </row>
    <row r="595" spans="1:291" s="4" customFormat="1" x14ac:dyDescent="0.25">
      <c r="A595" s="311"/>
      <c r="B595" s="15" t="s">
        <v>1563</v>
      </c>
      <c r="C595" s="17" t="s">
        <v>754</v>
      </c>
      <c r="D595" s="26" t="s">
        <v>757</v>
      </c>
      <c r="E595" s="88">
        <v>44776</v>
      </c>
      <c r="F595" s="27">
        <v>44970</v>
      </c>
      <c r="G595" s="94">
        <f>DATEDIF(E595, F595, "m")</f>
        <v>6</v>
      </c>
      <c r="H595" s="16">
        <v>1</v>
      </c>
      <c r="I595" s="377">
        <v>0</v>
      </c>
      <c r="J595" s="20">
        <v>44970</v>
      </c>
      <c r="K595" s="100">
        <f t="shared" si="62"/>
        <v>6</v>
      </c>
      <c r="L595" s="121">
        <v>4</v>
      </c>
      <c r="M595" s="4" t="s">
        <v>760</v>
      </c>
      <c r="N595" s="19"/>
      <c r="O595" s="22">
        <v>2</v>
      </c>
      <c r="P595" s="16">
        <v>3</v>
      </c>
      <c r="Q595" s="121"/>
      <c r="R595" s="121"/>
      <c r="S595" s="11"/>
      <c r="T595" s="145">
        <v>18739</v>
      </c>
      <c r="U595" s="130"/>
      <c r="V595" s="130" t="s">
        <v>756</v>
      </c>
      <c r="W595" s="130" t="s">
        <v>1111</v>
      </c>
      <c r="X595" s="129">
        <v>7202183824</v>
      </c>
      <c r="Y595" s="129">
        <f ca="1">ROUNDDOWN(YEARFRAC(DATE(IF(VALUE(LEFT(X595,2))&lt;VALUE(RIGHT(YEAR(TODAY()),2)),"20","19")&amp;LEFT(X595,2),IF(VALUE(MID(X595,3,1))&gt;4,MID(X595,3,2)-50,MID(X595,3,2)),MID(X595,5,2)),Z595,1),0)</f>
        <v>50</v>
      </c>
      <c r="Z595" s="132">
        <v>44970</v>
      </c>
      <c r="AA595" s="129">
        <v>3</v>
      </c>
      <c r="AB595" s="133">
        <f>DATEDIF(_xlfn.MINIFS(Z:Z,X:X,X595), Z595,  "m")</f>
        <v>5</v>
      </c>
      <c r="AC595" s="134" t="s">
        <v>53</v>
      </c>
      <c r="AD595" s="135" t="s">
        <v>1022</v>
      </c>
      <c r="AE595" s="136" t="s">
        <v>54</v>
      </c>
      <c r="AF595" s="211">
        <v>48.7</v>
      </c>
      <c r="AG595" s="211">
        <v>5.7</v>
      </c>
      <c r="AH595" s="211">
        <v>44.7</v>
      </c>
      <c r="AI595" s="211">
        <v>0.5</v>
      </c>
      <c r="AJ595" s="211">
        <v>0.4</v>
      </c>
      <c r="AK595" s="210">
        <v>5.65</v>
      </c>
      <c r="AL595" s="133">
        <v>15.1</v>
      </c>
      <c r="AM595" s="137">
        <v>77.3</v>
      </c>
      <c r="AN595" s="137">
        <v>27.9</v>
      </c>
      <c r="AO595" s="137">
        <v>72.099999999999994</v>
      </c>
      <c r="AP595" s="137">
        <f>AN595/AO595</f>
        <v>0.3869625520110957</v>
      </c>
      <c r="AQ595" s="137">
        <v>6.87</v>
      </c>
      <c r="AR595" s="137">
        <v>7.5</v>
      </c>
      <c r="AS595" s="137">
        <v>1.22</v>
      </c>
      <c r="AT595" s="137">
        <v>54.5</v>
      </c>
      <c r="AU595" s="137">
        <v>16</v>
      </c>
      <c r="AV595" s="137">
        <v>3.84</v>
      </c>
      <c r="AW595" s="137">
        <v>26.3</v>
      </c>
      <c r="AX595" s="137">
        <v>31.2</v>
      </c>
      <c r="AY595" s="137">
        <v>42.3</v>
      </c>
      <c r="AZ595" s="137">
        <v>0.15</v>
      </c>
      <c r="BA595" s="137">
        <v>22.9</v>
      </c>
      <c r="BB595" s="137">
        <v>13.7</v>
      </c>
      <c r="BC595" s="137">
        <v>63.3</v>
      </c>
      <c r="BD595" s="137">
        <v>0.2</v>
      </c>
      <c r="BE595" s="137">
        <v>13.1</v>
      </c>
      <c r="BF595" s="137">
        <f>DL595+DN595</f>
        <v>37.460999999999999</v>
      </c>
      <c r="BG595" s="137">
        <v>21</v>
      </c>
      <c r="BH595" s="138">
        <v>4071.7</v>
      </c>
      <c r="BI595" s="137">
        <v>7.85</v>
      </c>
      <c r="BJ595" s="137">
        <v>43</v>
      </c>
      <c r="BK595" s="137">
        <v>37.299999999999997</v>
      </c>
      <c r="BL595" s="137">
        <v>40.1</v>
      </c>
      <c r="BM595" s="139">
        <v>7.5500000000000003E-3</v>
      </c>
      <c r="BN595" s="137">
        <v>1.6</v>
      </c>
      <c r="BO595" s="137">
        <v>87.3</v>
      </c>
      <c r="BP595" s="137">
        <v>9.61</v>
      </c>
      <c r="BQ595" s="137">
        <v>3.03</v>
      </c>
      <c r="BR595" s="138">
        <v>6861</v>
      </c>
      <c r="BS595" s="138">
        <f>CY595/3</f>
        <v>2720.6666666666665</v>
      </c>
      <c r="BT595" s="137">
        <v>48.6</v>
      </c>
      <c r="BU595" s="137">
        <v>7.06</v>
      </c>
      <c r="BV595" s="137">
        <f>100-AL595-BN595-CB595-CC595</f>
        <v>82.860000000000014</v>
      </c>
      <c r="BW595" s="138">
        <v>1887.6106194690267</v>
      </c>
      <c r="BX595" s="137">
        <v>28.1</v>
      </c>
      <c r="BY595" s="137">
        <v>21.4</v>
      </c>
      <c r="BZ595" s="138">
        <v>4660</v>
      </c>
      <c r="CA595" s="138">
        <v>12372</v>
      </c>
      <c r="CB595" s="137">
        <v>0.14000000000000001</v>
      </c>
      <c r="CC595" s="137">
        <v>0.3</v>
      </c>
      <c r="CD595" s="186" t="s">
        <v>1275</v>
      </c>
      <c r="CE595" s="186">
        <f>AL595+BN595+BV595+CC595+CB595</f>
        <v>100.00000000000001</v>
      </c>
      <c r="CF595" s="186" t="s">
        <v>1275</v>
      </c>
      <c r="CG595" s="186">
        <f>AM595+BI595+BE595+(DC595*100/AL595)+(CC595*100/AL595)</f>
        <v>100.53476821192052</v>
      </c>
      <c r="CH595" s="137">
        <v>8.24</v>
      </c>
      <c r="CI595" s="137">
        <f>CH595*100/AM595</f>
        <v>10.659767141009056</v>
      </c>
      <c r="CJ595" s="137">
        <v>23</v>
      </c>
      <c r="CK595" s="138">
        <f>CJ595*BI595*AL595*AK595/1000</f>
        <v>15.403623250000001</v>
      </c>
      <c r="CL595" s="137">
        <v>6.97</v>
      </c>
      <c r="CM595" s="137">
        <v>43.7</v>
      </c>
      <c r="CN595" s="186" t="s">
        <v>1275</v>
      </c>
      <c r="CO595" s="137">
        <v>0.67</v>
      </c>
      <c r="CP595" s="137">
        <v>2.69</v>
      </c>
      <c r="CQ595" s="137">
        <v>19.8</v>
      </c>
      <c r="CR595" s="137">
        <v>49.2</v>
      </c>
      <c r="CS595" s="137">
        <v>10.4</v>
      </c>
      <c r="CT595" s="137">
        <v>20.5</v>
      </c>
      <c r="CU595" s="137">
        <v>70.2</v>
      </c>
      <c r="CV595" s="137">
        <v>1.1499999999999999</v>
      </c>
      <c r="CW595" s="137"/>
      <c r="CX595" s="186" t="s">
        <v>1275</v>
      </c>
      <c r="CY595" s="133">
        <v>8162</v>
      </c>
      <c r="CZ595" s="137">
        <v>4.2</v>
      </c>
      <c r="DA595" s="137">
        <v>11.7</v>
      </c>
      <c r="DB595" s="186" t="s">
        <v>1275</v>
      </c>
      <c r="DC595" s="139">
        <v>4.4999999999999998E-2</v>
      </c>
      <c r="DD595" s="138">
        <v>12053</v>
      </c>
      <c r="DE595" s="137">
        <v>26.7</v>
      </c>
      <c r="DF595" s="137">
        <v>33.1</v>
      </c>
      <c r="DG595" s="137">
        <v>1.28</v>
      </c>
      <c r="DH595" s="137">
        <f>DG595-CC595</f>
        <v>0.98</v>
      </c>
      <c r="DI595" s="137">
        <v>35.200000000000003</v>
      </c>
      <c r="DJ595" s="186" t="s">
        <v>1275</v>
      </c>
      <c r="DK595" s="137">
        <v>0.73</v>
      </c>
      <c r="DL595" s="137">
        <v>37.4</v>
      </c>
      <c r="DM595" s="137">
        <v>61.8</v>
      </c>
      <c r="DN595" s="137">
        <v>6.0999999999999999E-2</v>
      </c>
      <c r="DO595" s="137">
        <v>12.8</v>
      </c>
      <c r="DP595" s="137">
        <v>98.5</v>
      </c>
      <c r="DQ595" s="138">
        <v>802</v>
      </c>
      <c r="DR595" s="133"/>
      <c r="DS595" s="186" t="s">
        <v>1275</v>
      </c>
      <c r="DT595" s="138">
        <f>DU595/1.2</f>
        <v>9000.8333333333339</v>
      </c>
      <c r="DU595" s="138">
        <v>10801</v>
      </c>
      <c r="DV595" s="138">
        <v>1513.0177514792899</v>
      </c>
      <c r="DW595" s="138">
        <v>128</v>
      </c>
      <c r="DX595" s="186" t="s">
        <v>1275</v>
      </c>
      <c r="DY595" s="138">
        <f>AK595*AN595*AM595*AL595/1000</f>
        <v>183.99630104999997</v>
      </c>
      <c r="DZ595" s="138">
        <f>AK595*AM595*AO595*AL595/1000</f>
        <v>475.48864894999997</v>
      </c>
      <c r="EA595" s="137"/>
      <c r="EB595" s="137"/>
      <c r="EC595" s="137"/>
      <c r="ED595" s="137"/>
      <c r="EE595" s="137"/>
      <c r="EF595" s="186" t="s">
        <v>1275</v>
      </c>
      <c r="EG595" s="137" t="s">
        <v>1023</v>
      </c>
      <c r="EH595" s="137" t="s">
        <v>1023</v>
      </c>
      <c r="EI595" s="137" t="s">
        <v>1023</v>
      </c>
      <c r="EJ595" s="137" t="s">
        <v>1023</v>
      </c>
      <c r="EK595" s="137" t="s">
        <v>1023</v>
      </c>
      <c r="EL595" s="137" t="s">
        <v>1023</v>
      </c>
      <c r="EM595" s="137" t="s">
        <v>1023</v>
      </c>
      <c r="EN595" s="137" t="s">
        <v>1023</v>
      </c>
      <c r="EO595" s="137" t="s">
        <v>1023</v>
      </c>
      <c r="EP595" s="137" t="s">
        <v>1023</v>
      </c>
      <c r="EQ595" s="137" t="s">
        <v>1023</v>
      </c>
      <c r="ER595" s="137" t="s">
        <v>1023</v>
      </c>
      <c r="ES595" s="137" t="s">
        <v>1023</v>
      </c>
      <c r="ET595" s="137" t="s">
        <v>1023</v>
      </c>
      <c r="EU595" s="137" t="s">
        <v>1023</v>
      </c>
      <c r="EV595" s="137" t="s">
        <v>1023</v>
      </c>
      <c r="EW595" s="137" t="s">
        <v>1023</v>
      </c>
      <c r="EX595" s="137" t="s">
        <v>1023</v>
      </c>
      <c r="EY595" s="137" t="s">
        <v>1023</v>
      </c>
      <c r="EZ595" s="137" t="s">
        <v>1023</v>
      </c>
      <c r="FA595" s="137" t="s">
        <v>1023</v>
      </c>
      <c r="FB595" s="186" t="s">
        <v>1275</v>
      </c>
      <c r="FC595" s="137"/>
      <c r="FD595" s="137"/>
      <c r="FE595" s="137"/>
      <c r="FF595" s="137"/>
      <c r="FG595" s="137"/>
      <c r="FH595" s="190"/>
      <c r="FI595" s="190"/>
      <c r="FJ595" s="372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  <c r="GE595"/>
      <c r="GF595"/>
      <c r="GG595"/>
      <c r="GH595"/>
      <c r="GI595"/>
      <c r="GJ595"/>
      <c r="GK595"/>
      <c r="GL595"/>
      <c r="GM595"/>
      <c r="GN595"/>
      <c r="GO595"/>
      <c r="GP595"/>
      <c r="GQ595"/>
      <c r="GR595"/>
      <c r="GS595"/>
      <c r="GT595"/>
      <c r="GU595"/>
      <c r="GV595"/>
      <c r="GW595"/>
      <c r="GX595"/>
      <c r="GY595"/>
      <c r="GZ595" s="371" t="s">
        <v>760</v>
      </c>
      <c r="HA595" s="369" t="s">
        <v>1773</v>
      </c>
      <c r="HB595" s="358">
        <v>0</v>
      </c>
      <c r="HC595" s="356">
        <v>3.52</v>
      </c>
      <c r="HD595" s="356">
        <v>74.069999999999993</v>
      </c>
      <c r="HE595" s="356">
        <v>8.48</v>
      </c>
      <c r="HF595" s="356">
        <v>6.58</v>
      </c>
      <c r="HG595" s="356">
        <v>388.11</v>
      </c>
      <c r="HH595" s="356">
        <v>7.7799999999999994</v>
      </c>
      <c r="HI595" s="356">
        <v>1.9300000000000002</v>
      </c>
      <c r="HJ595" s="356">
        <v>3.98</v>
      </c>
      <c r="HK595" s="356">
        <v>3.58</v>
      </c>
      <c r="HL595" s="356">
        <v>2.77</v>
      </c>
      <c r="HM595" s="356">
        <v>8.74</v>
      </c>
      <c r="HN595" s="357">
        <v>32.22</v>
      </c>
      <c r="HO595" s="5" t="s">
        <v>761</v>
      </c>
      <c r="HP595" s="10">
        <v>50</v>
      </c>
      <c r="HQ595" s="27">
        <v>44776</v>
      </c>
      <c r="HR595" s="27"/>
      <c r="HS595" s="27">
        <v>44970</v>
      </c>
      <c r="HT595" s="10">
        <v>6</v>
      </c>
      <c r="HU595" s="10">
        <v>1</v>
      </c>
      <c r="HV595" s="28">
        <v>0</v>
      </c>
      <c r="HW595" s="28">
        <v>0</v>
      </c>
      <c r="HX595" s="28">
        <v>0</v>
      </c>
      <c r="HY595" s="28">
        <v>1</v>
      </c>
      <c r="HZ595" s="28">
        <v>0</v>
      </c>
      <c r="IA595" s="28">
        <v>0</v>
      </c>
      <c r="IB595" s="28"/>
      <c r="IC595" s="28">
        <v>1</v>
      </c>
      <c r="ID595" s="28">
        <v>1</v>
      </c>
      <c r="IE595" s="25" t="s">
        <v>83</v>
      </c>
      <c r="IF595" s="28">
        <v>0</v>
      </c>
      <c r="IG595" s="29"/>
      <c r="IH595" s="25"/>
      <c r="II595" s="28">
        <v>1</v>
      </c>
      <c r="IJ595" s="25" t="s">
        <v>204</v>
      </c>
      <c r="IK595" s="25" t="s">
        <v>80</v>
      </c>
      <c r="IL595" s="25"/>
      <c r="IM595" s="25">
        <v>0</v>
      </c>
      <c r="IN595" s="28">
        <v>0</v>
      </c>
      <c r="IO595" s="25"/>
      <c r="IP595" s="294"/>
      <c r="IQ595" s="24"/>
      <c r="IR595" s="24"/>
      <c r="IS595" s="170"/>
      <c r="IT595" s="170"/>
      <c r="IU595"/>
      <c r="IV595" s="274"/>
      <c r="IW595" s="170"/>
      <c r="IX595" s="170"/>
      <c r="IY595"/>
      <c r="IZ595"/>
      <c r="JA595" s="170"/>
      <c r="JB595" s="170"/>
      <c r="JC595" s="170"/>
      <c r="JD595"/>
      <c r="JE595" s="170"/>
      <c r="JF595" s="276"/>
      <c r="JG595"/>
      <c r="JH595" s="170"/>
      <c r="JI595" s="277"/>
      <c r="JJ595"/>
      <c r="JK595"/>
      <c r="JL595"/>
      <c r="JM595" s="279"/>
      <c r="JN595"/>
      <c r="JO595"/>
      <c r="JP595"/>
      <c r="JQ595"/>
      <c r="JR595" s="170"/>
      <c r="JS595" s="170"/>
      <c r="JT595" s="170"/>
      <c r="JU595" s="170"/>
      <c r="JV595" s="170"/>
      <c r="JW595" s="170"/>
      <c r="JX595"/>
      <c r="JY595" s="170"/>
      <c r="JZ595" s="170"/>
      <c r="KA595" s="170"/>
      <c r="KB595" s="170"/>
      <c r="KC595" s="170"/>
      <c r="KD595" s="170"/>
      <c r="KE595"/>
    </row>
    <row r="596" spans="1:291" s="4" customFormat="1" x14ac:dyDescent="0.25">
      <c r="A596" s="311"/>
      <c r="B596" s="15" t="s">
        <v>1563</v>
      </c>
      <c r="C596" s="17" t="s">
        <v>754</v>
      </c>
      <c r="D596" s="26" t="s">
        <v>757</v>
      </c>
      <c r="E596" s="88">
        <v>44776</v>
      </c>
      <c r="F596" s="27"/>
      <c r="G596" s="94"/>
      <c r="H596" s="16"/>
      <c r="I596" s="377">
        <v>0</v>
      </c>
      <c r="J596" s="20">
        <v>44970</v>
      </c>
      <c r="K596" s="100">
        <f t="shared" si="62"/>
        <v>6</v>
      </c>
      <c r="L596" s="121">
        <v>5</v>
      </c>
      <c r="M596" s="4" t="s">
        <v>762</v>
      </c>
      <c r="N596" s="19"/>
      <c r="O596" s="22"/>
      <c r="P596" s="16"/>
      <c r="Q596" s="121"/>
      <c r="R596" s="11"/>
      <c r="S596" s="11">
        <v>10</v>
      </c>
      <c r="T596" s="145"/>
      <c r="U596" s="130"/>
      <c r="V596" s="130"/>
      <c r="W596" s="130"/>
      <c r="X596" s="129"/>
      <c r="Y596" s="129"/>
      <c r="Z596" s="132"/>
      <c r="AA596" s="129"/>
      <c r="AB596" s="133"/>
      <c r="AC596" s="134"/>
      <c r="AD596" s="135"/>
      <c r="AE596" s="136"/>
      <c r="AF596" s="220"/>
      <c r="AG596" s="220"/>
      <c r="AH596" s="220"/>
      <c r="AI596" s="220"/>
      <c r="AJ596" s="220"/>
      <c r="AK596" s="220"/>
      <c r="AL596" s="133"/>
      <c r="AM596" s="137"/>
      <c r="AN596" s="137"/>
      <c r="AO596" s="137"/>
      <c r="AP596" s="137"/>
      <c r="AQ596" s="137"/>
      <c r="AR596" s="137"/>
      <c r="AS596" s="137"/>
      <c r="AT596" s="137"/>
      <c r="AU596" s="137"/>
      <c r="AV596" s="137"/>
      <c r="AW596" s="137"/>
      <c r="AX596" s="137"/>
      <c r="AY596" s="137"/>
      <c r="AZ596" s="137"/>
      <c r="BA596" s="137"/>
      <c r="BB596" s="137"/>
      <c r="BC596" s="137"/>
      <c r="BD596" s="137"/>
      <c r="BE596" s="137"/>
      <c r="BF596" s="137"/>
      <c r="BG596" s="137"/>
      <c r="BH596" s="138"/>
      <c r="BI596" s="137"/>
      <c r="BJ596" s="137"/>
      <c r="BK596" s="137"/>
      <c r="BL596" s="137"/>
      <c r="BM596" s="139"/>
      <c r="BN596" s="137"/>
      <c r="BO596" s="137"/>
      <c r="BP596" s="137"/>
      <c r="BQ596" s="137"/>
      <c r="BR596" s="138"/>
      <c r="BS596" s="138"/>
      <c r="BT596" s="137"/>
      <c r="BU596" s="137"/>
      <c r="BV596" s="137"/>
      <c r="BW596" s="138"/>
      <c r="BX596" s="137"/>
      <c r="BY596" s="137"/>
      <c r="BZ596" s="138"/>
      <c r="CA596" s="138"/>
      <c r="CB596" s="137"/>
      <c r="CC596" s="137"/>
      <c r="CD596" s="186"/>
      <c r="CE596" s="186"/>
      <c r="CF596" s="186"/>
      <c r="CG596" s="186"/>
      <c r="CH596" s="137"/>
      <c r="CI596" s="137"/>
      <c r="CJ596" s="137"/>
      <c r="CK596" s="138"/>
      <c r="CL596" s="137"/>
      <c r="CM596" s="137"/>
      <c r="CN596" s="186"/>
      <c r="CO596" s="137"/>
      <c r="CP596" s="137"/>
      <c r="CQ596" s="137"/>
      <c r="CR596" s="137"/>
      <c r="CS596" s="137"/>
      <c r="CT596" s="137"/>
      <c r="CU596" s="137"/>
      <c r="CV596" s="137"/>
      <c r="CW596" s="137"/>
      <c r="CX596" s="186"/>
      <c r="CY596" s="133"/>
      <c r="CZ596" s="137"/>
      <c r="DA596" s="137"/>
      <c r="DB596" s="186"/>
      <c r="DC596" s="139"/>
      <c r="DD596" s="138"/>
      <c r="DE596" s="137"/>
      <c r="DF596" s="137"/>
      <c r="DG596" s="137"/>
      <c r="DH596" s="137"/>
      <c r="DI596" s="137"/>
      <c r="DJ596" s="186"/>
      <c r="DK596" s="137"/>
      <c r="DL596" s="137"/>
      <c r="DM596" s="137"/>
      <c r="DN596" s="137"/>
      <c r="DO596" s="137"/>
      <c r="DP596" s="137"/>
      <c r="DQ596" s="138"/>
      <c r="DR596" s="133"/>
      <c r="DS596" s="186"/>
      <c r="DT596" s="138"/>
      <c r="DU596" s="138"/>
      <c r="DV596" s="138"/>
      <c r="DW596" s="138"/>
      <c r="DX596" s="186"/>
      <c r="DY596" s="138"/>
      <c r="DZ596" s="138"/>
      <c r="EA596" s="137"/>
      <c r="EB596" s="137"/>
      <c r="EC596" s="137"/>
      <c r="ED596" s="137"/>
      <c r="EE596" s="137"/>
      <c r="EF596" s="186"/>
      <c r="EG596" s="137"/>
      <c r="EH596" s="137"/>
      <c r="EI596" s="137"/>
      <c r="EJ596" s="137"/>
      <c r="EK596" s="137"/>
      <c r="EL596" s="137"/>
      <c r="EM596" s="137"/>
      <c r="EN596" s="137"/>
      <c r="EO596" s="137"/>
      <c r="EP596" s="137"/>
      <c r="EQ596" s="137"/>
      <c r="ER596" s="137"/>
      <c r="ES596" s="137"/>
      <c r="ET596" s="137"/>
      <c r="EU596" s="137"/>
      <c r="EV596" s="137"/>
      <c r="EW596" s="137"/>
      <c r="EX596" s="137"/>
      <c r="EY596" s="137"/>
      <c r="EZ596" s="137"/>
      <c r="FA596" s="137"/>
      <c r="FB596" s="186"/>
      <c r="FC596" s="137"/>
      <c r="FD596" s="137"/>
      <c r="FE596" s="137"/>
      <c r="FF596" s="137"/>
      <c r="FG596" s="137"/>
      <c r="FH596" s="190"/>
      <c r="FI596" s="190"/>
      <c r="FJ596" s="5"/>
      <c r="GZ596" s="5"/>
      <c r="HO596" s="5"/>
      <c r="HP596" s="121"/>
      <c r="HQ596" s="27"/>
      <c r="HR596" s="27"/>
      <c r="HS596" s="27"/>
      <c r="HT596" s="121"/>
      <c r="HU596" s="121"/>
      <c r="HV596" s="28"/>
      <c r="HW596" s="28"/>
      <c r="HX596" s="28"/>
      <c r="HY596" s="28"/>
      <c r="HZ596" s="28"/>
      <c r="IA596" s="28"/>
      <c r="IB596" s="28"/>
      <c r="IC596" s="28"/>
      <c r="ID596" s="28"/>
      <c r="IE596" s="25"/>
      <c r="IF596" s="28"/>
      <c r="IG596" s="29"/>
      <c r="IH596" s="25"/>
      <c r="II596" s="28"/>
      <c r="IJ596" s="25"/>
      <c r="IK596" s="25"/>
      <c r="IL596" s="25"/>
      <c r="IM596" s="25"/>
      <c r="IN596" s="28"/>
      <c r="IO596" s="25"/>
      <c r="IP596" s="294"/>
      <c r="IQ596" s="24"/>
      <c r="IR596" s="24"/>
      <c r="IS596" s="170"/>
      <c r="IT596" s="170"/>
      <c r="IU596"/>
      <c r="IV596" s="274"/>
      <c r="IW596" s="170"/>
      <c r="IX596" s="170"/>
      <c r="IY596"/>
      <c r="IZ596"/>
      <c r="JA596" s="170"/>
      <c r="JB596" s="170"/>
      <c r="JC596" s="170"/>
      <c r="JD596"/>
      <c r="JE596" s="170"/>
      <c r="JF596" s="276"/>
      <c r="JG596"/>
      <c r="JH596" s="170"/>
      <c r="JI596" s="277"/>
      <c r="JJ596"/>
      <c r="JK596"/>
      <c r="JL596"/>
      <c r="JM596" s="279"/>
      <c r="JN596"/>
      <c r="JO596"/>
      <c r="JP596"/>
      <c r="JQ596"/>
      <c r="JR596" s="170"/>
      <c r="JS596" s="170"/>
      <c r="JT596" s="170"/>
      <c r="JU596" s="170"/>
      <c r="JV596" s="170"/>
      <c r="JW596" s="170"/>
      <c r="JX596"/>
      <c r="JY596" s="170"/>
      <c r="JZ596" s="170"/>
      <c r="KA596" s="170"/>
      <c r="KB596" s="170"/>
      <c r="KC596" s="170"/>
      <c r="KD596" s="170"/>
      <c r="KE596"/>
    </row>
    <row r="597" spans="1:291" s="4" customFormat="1" x14ac:dyDescent="0.25">
      <c r="A597" s="311"/>
      <c r="B597" s="15" t="s">
        <v>1563</v>
      </c>
      <c r="C597" s="17" t="s">
        <v>754</v>
      </c>
      <c r="D597" s="18">
        <v>7202183824</v>
      </c>
      <c r="E597" s="88">
        <v>44776</v>
      </c>
      <c r="F597" s="27"/>
      <c r="G597" s="94"/>
      <c r="H597" s="16"/>
      <c r="I597" s="377">
        <v>0</v>
      </c>
      <c r="J597" s="20">
        <v>45176</v>
      </c>
      <c r="K597" s="100">
        <f t="shared" si="62"/>
        <v>13</v>
      </c>
      <c r="L597" s="121">
        <v>6</v>
      </c>
      <c r="M597" s="4" t="s">
        <v>763</v>
      </c>
      <c r="N597" s="19"/>
      <c r="O597" s="22">
        <v>2</v>
      </c>
      <c r="P597" s="16">
        <v>3</v>
      </c>
      <c r="Q597" s="121"/>
      <c r="R597" s="11"/>
      <c r="S597" s="11"/>
      <c r="T597" s="145">
        <v>19943</v>
      </c>
      <c r="U597" s="130"/>
      <c r="V597" s="130" t="s">
        <v>756</v>
      </c>
      <c r="W597" s="130" t="s">
        <v>1111</v>
      </c>
      <c r="X597" s="129">
        <v>7202183824</v>
      </c>
      <c r="Y597" s="129">
        <f ca="1">ROUNDDOWN(YEARFRAC(DATE(IF(VALUE(LEFT(X597,2))&lt;VALUE(RIGHT(YEAR(TODAY()),2)),"20","19")&amp;LEFT(X597,2),IF(VALUE(MID(X597,3,1))&gt;4,MID(X597,3,2)-50,MID(X597,3,2)),MID(X597,5,2)),Z597,1),0)</f>
        <v>51</v>
      </c>
      <c r="Z597" s="132">
        <v>45176</v>
      </c>
      <c r="AA597" s="129">
        <v>4</v>
      </c>
      <c r="AB597" s="133">
        <f>DATEDIF(_xlfn.MINIFS(Z:Z,X:X,X597), Z597,  "m")</f>
        <v>12</v>
      </c>
      <c r="AC597" s="134" t="s">
        <v>53</v>
      </c>
      <c r="AD597" s="135" t="s">
        <v>1022</v>
      </c>
      <c r="AE597" s="136" t="s">
        <v>54</v>
      </c>
      <c r="AF597" s="185">
        <v>40.5</v>
      </c>
      <c r="AG597" s="185">
        <v>7.4</v>
      </c>
      <c r="AH597" s="185">
        <v>51.7</v>
      </c>
      <c r="AI597" s="185">
        <v>0.3</v>
      </c>
      <c r="AJ597" s="185">
        <v>0.1</v>
      </c>
      <c r="AK597" s="185">
        <v>7.54</v>
      </c>
      <c r="AL597" s="133">
        <v>15.2</v>
      </c>
      <c r="AM597" s="137">
        <v>73.8</v>
      </c>
      <c r="AN597" s="137">
        <v>23.5</v>
      </c>
      <c r="AO597" s="137">
        <v>76.5</v>
      </c>
      <c r="AP597" s="137">
        <f>AN597/AO597</f>
        <v>0.30718954248366015</v>
      </c>
      <c r="AQ597" s="137">
        <v>14.1</v>
      </c>
      <c r="AR597" s="137">
        <v>3.31</v>
      </c>
      <c r="AS597" s="137">
        <v>0.95</v>
      </c>
      <c r="AT597" s="137">
        <v>59.7</v>
      </c>
      <c r="AU597" s="137">
        <v>13.3</v>
      </c>
      <c r="AV597" s="137">
        <v>1.06</v>
      </c>
      <c r="AW597" s="137">
        <v>40</v>
      </c>
      <c r="AX597" s="137">
        <v>37.200000000000003</v>
      </c>
      <c r="AY597" s="137">
        <v>22.5</v>
      </c>
      <c r="AZ597" s="137">
        <v>0.31</v>
      </c>
      <c r="BA597" s="137">
        <v>16.399999999999999</v>
      </c>
      <c r="BB597" s="137">
        <v>8.99</v>
      </c>
      <c r="BC597" s="137">
        <v>62.1</v>
      </c>
      <c r="BD597" s="137">
        <v>4.51</v>
      </c>
      <c r="BE597" s="137">
        <v>10.3</v>
      </c>
      <c r="BF597" s="137">
        <f>DL597+DN597</f>
        <v>39.869</v>
      </c>
      <c r="BG597" s="137">
        <v>34.700000000000003</v>
      </c>
      <c r="BH597" s="138">
        <v>4759.2</v>
      </c>
      <c r="BI597" s="137">
        <v>13.2</v>
      </c>
      <c r="BJ597" s="137">
        <v>32.6</v>
      </c>
      <c r="BK597" s="137">
        <v>23.3</v>
      </c>
      <c r="BL597" s="137">
        <v>47.9</v>
      </c>
      <c r="BM597" s="139">
        <v>1.4999999999999999E-2</v>
      </c>
      <c r="BN597" s="137">
        <v>1.9</v>
      </c>
      <c r="BO597" s="137">
        <v>82.57</v>
      </c>
      <c r="BP597" s="137">
        <v>14.9</v>
      </c>
      <c r="BQ597" s="137">
        <v>2.5299999999999998</v>
      </c>
      <c r="BR597" s="138">
        <v>8746.363636363636</v>
      </c>
      <c r="BS597" s="138">
        <f>CY597*3.14</f>
        <v>3209.08</v>
      </c>
      <c r="BT597" s="137">
        <v>51.4</v>
      </c>
      <c r="BU597" s="137">
        <v>17.7</v>
      </c>
      <c r="BV597" s="137">
        <f>100-AL597-BN597-CB597-CC597</f>
        <v>82.469999999999985</v>
      </c>
      <c r="BW597" s="138">
        <v>3450.0000000000005</v>
      </c>
      <c r="BX597" s="137">
        <v>21.5</v>
      </c>
      <c r="BY597" s="137">
        <v>48.6</v>
      </c>
      <c r="BZ597" s="138">
        <v>4475</v>
      </c>
      <c r="CA597" s="138">
        <v>12638</v>
      </c>
      <c r="CB597" s="137">
        <v>0.31</v>
      </c>
      <c r="CC597" s="137">
        <v>0.12</v>
      </c>
      <c r="CD597" s="186" t="s">
        <v>1275</v>
      </c>
      <c r="CE597" s="186">
        <f>AL597+BN597+BV597+CC597+CB597</f>
        <v>99.999999999999986</v>
      </c>
      <c r="CF597" s="186" t="s">
        <v>1275</v>
      </c>
      <c r="CG597" s="186">
        <f>AM597+BI597+BE597+(DC597*100/AL597)+(CC597*100/AL597)</f>
        <v>99.602631578947353</v>
      </c>
      <c r="CH597" s="137">
        <v>1.69</v>
      </c>
      <c r="CI597" s="137">
        <f>CH597*100/AM597</f>
        <v>2.2899728997289972</v>
      </c>
      <c r="CJ597" s="137">
        <v>20.399999999999999</v>
      </c>
      <c r="CK597" s="138">
        <f>CJ597*BI597*AL597*AK597/1000</f>
        <v>30.861642239999998</v>
      </c>
      <c r="CL597" s="137">
        <v>4.18</v>
      </c>
      <c r="CM597" s="137">
        <v>47.6</v>
      </c>
      <c r="CN597" s="186" t="s">
        <v>1275</v>
      </c>
      <c r="CO597" s="137">
        <v>0.39</v>
      </c>
      <c r="CP597" s="137">
        <v>2.71</v>
      </c>
      <c r="CQ597" s="137">
        <v>20.5</v>
      </c>
      <c r="CR597" s="137">
        <v>44.8</v>
      </c>
      <c r="CS597" s="137">
        <v>12</v>
      </c>
      <c r="CT597" s="137">
        <v>22.6</v>
      </c>
      <c r="CU597" s="137">
        <v>73.400000000000006</v>
      </c>
      <c r="CV597" s="137">
        <v>0.15</v>
      </c>
      <c r="CW597" s="137" t="s">
        <v>1023</v>
      </c>
      <c r="CX597" s="186" t="s">
        <v>1275</v>
      </c>
      <c r="CY597" s="133">
        <v>1022</v>
      </c>
      <c r="CZ597" s="137">
        <v>4.0199999999999996</v>
      </c>
      <c r="DA597" s="137">
        <v>13</v>
      </c>
      <c r="DB597" s="186" t="s">
        <v>1275</v>
      </c>
      <c r="DC597" s="139">
        <v>0.23</v>
      </c>
      <c r="DD597" s="138">
        <v>9163</v>
      </c>
      <c r="DE597" s="137" t="s">
        <v>1023</v>
      </c>
      <c r="DF597" s="137" t="s">
        <v>1023</v>
      </c>
      <c r="DG597" s="137">
        <v>0.9</v>
      </c>
      <c r="DH597" s="137">
        <f>DG597-CC597</f>
        <v>0.78</v>
      </c>
      <c r="DI597" s="137">
        <v>38</v>
      </c>
      <c r="DJ597" s="186" t="s">
        <v>1275</v>
      </c>
      <c r="DK597" s="137">
        <v>0.34</v>
      </c>
      <c r="DL597" s="137">
        <v>39.799999999999997</v>
      </c>
      <c r="DM597" s="137">
        <v>59.8</v>
      </c>
      <c r="DN597" s="137">
        <v>6.9000000000000006E-2</v>
      </c>
      <c r="DO597" s="137">
        <v>10.7</v>
      </c>
      <c r="DP597" s="137">
        <v>99.1</v>
      </c>
      <c r="DQ597" s="138">
        <v>1263</v>
      </c>
      <c r="DR597" s="133"/>
      <c r="DS597" s="186" t="s">
        <v>1275</v>
      </c>
      <c r="DT597" s="138">
        <f>DU597/1.2</f>
        <v>9421.6666666666679</v>
      </c>
      <c r="DU597" s="138">
        <v>11306</v>
      </c>
      <c r="DV597" s="138">
        <v>2040</v>
      </c>
      <c r="DW597" s="138">
        <v>216</v>
      </c>
      <c r="DX597" s="186" t="s">
        <v>1275</v>
      </c>
      <c r="DY597" s="138">
        <f>AK597*AN597*AM597*AL597/1000</f>
        <v>198.76465439999998</v>
      </c>
      <c r="DZ597" s="138">
        <f>AK597*AM597*AO597*AL597/1000</f>
        <v>647.04238559999999</v>
      </c>
      <c r="EA597" s="137"/>
      <c r="EB597" s="137"/>
      <c r="EC597" s="137"/>
      <c r="ED597" s="137"/>
      <c r="EE597" s="137"/>
      <c r="EF597" s="186" t="s">
        <v>1275</v>
      </c>
      <c r="EG597" s="137" t="s">
        <v>1023</v>
      </c>
      <c r="EH597" s="137" t="s">
        <v>1023</v>
      </c>
      <c r="EI597" s="137" t="s">
        <v>1023</v>
      </c>
      <c r="EJ597" s="137" t="s">
        <v>1023</v>
      </c>
      <c r="EK597" s="137" t="s">
        <v>1023</v>
      </c>
      <c r="EL597" s="137" t="s">
        <v>1023</v>
      </c>
      <c r="EM597" s="137" t="s">
        <v>1023</v>
      </c>
      <c r="EN597" s="137" t="s">
        <v>1023</v>
      </c>
      <c r="EO597" s="137" t="s">
        <v>1023</v>
      </c>
      <c r="EP597" s="137" t="s">
        <v>1023</v>
      </c>
      <c r="EQ597" s="137" t="s">
        <v>1023</v>
      </c>
      <c r="ER597" s="137" t="s">
        <v>1023</v>
      </c>
      <c r="ES597" s="137" t="s">
        <v>1023</v>
      </c>
      <c r="ET597" s="137" t="s">
        <v>1023</v>
      </c>
      <c r="EU597" s="137" t="s">
        <v>1023</v>
      </c>
      <c r="EV597" s="137" t="s">
        <v>1023</v>
      </c>
      <c r="EW597" s="137" t="s">
        <v>1023</v>
      </c>
      <c r="EX597" s="137" t="s">
        <v>1023</v>
      </c>
      <c r="EY597" s="137" t="s">
        <v>1023</v>
      </c>
      <c r="EZ597" s="137" t="s">
        <v>1023</v>
      </c>
      <c r="FA597" s="137" t="s">
        <v>1023</v>
      </c>
      <c r="FB597" s="186" t="s">
        <v>1275</v>
      </c>
      <c r="FC597" s="137">
        <v>29.2</v>
      </c>
      <c r="FD597" s="137">
        <v>0.89</v>
      </c>
      <c r="FE597" s="137">
        <v>0</v>
      </c>
      <c r="FF597" s="137"/>
      <c r="FG597" s="137"/>
      <c r="FH597" s="190"/>
      <c r="FI597" s="190"/>
      <c r="FJ597" s="372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  <c r="GE597"/>
      <c r="GF597"/>
      <c r="GG597"/>
      <c r="GH597"/>
      <c r="GI597"/>
      <c r="GJ597"/>
      <c r="GK597"/>
      <c r="GL597"/>
      <c r="GM597"/>
      <c r="GN597"/>
      <c r="GO597"/>
      <c r="GP597"/>
      <c r="GQ597"/>
      <c r="GR597"/>
      <c r="GS597"/>
      <c r="GT597"/>
      <c r="GU597"/>
      <c r="GV597"/>
      <c r="GW597"/>
      <c r="GX597"/>
      <c r="GY597"/>
      <c r="GZ597" s="371" t="s">
        <v>763</v>
      </c>
      <c r="HA597" s="369" t="s">
        <v>1774</v>
      </c>
      <c r="HB597" s="358">
        <v>0</v>
      </c>
      <c r="HC597" s="356">
        <v>5.08</v>
      </c>
      <c r="HD597" s="356">
        <v>51.769999999999996</v>
      </c>
      <c r="HE597" s="356">
        <v>5.52</v>
      </c>
      <c r="HF597" s="356">
        <v>6.9300000000000006</v>
      </c>
      <c r="HG597" s="356">
        <v>262.34000000000003</v>
      </c>
      <c r="HH597" s="356">
        <v>4.66</v>
      </c>
      <c r="HI597" s="356">
        <v>1.9300000000000002</v>
      </c>
      <c r="HJ597" s="356">
        <v>5.0200000000000005</v>
      </c>
      <c r="HK597" s="356">
        <v>4.1100000000000003</v>
      </c>
      <c r="HL597" s="356">
        <v>3.83</v>
      </c>
      <c r="HM597" s="356">
        <v>7.8</v>
      </c>
      <c r="HN597" s="357">
        <v>38.760000000000005</v>
      </c>
      <c r="HO597" s="5"/>
      <c r="HP597" s="121"/>
      <c r="HQ597" s="27"/>
      <c r="HR597" s="27"/>
      <c r="HS597" s="27"/>
      <c r="HT597" s="121"/>
      <c r="HU597" s="121"/>
      <c r="HV597" s="28"/>
      <c r="HW597" s="28"/>
      <c r="HX597" s="28"/>
      <c r="HY597" s="28"/>
      <c r="HZ597" s="28"/>
      <c r="IA597" s="28"/>
      <c r="IB597" s="28"/>
      <c r="IC597" s="28"/>
      <c r="ID597" s="28"/>
      <c r="IE597" s="25"/>
      <c r="IF597" s="28"/>
      <c r="IG597" s="29"/>
      <c r="IH597" s="25"/>
      <c r="II597" s="28"/>
      <c r="IJ597" s="25"/>
      <c r="IK597" s="25"/>
      <c r="IL597" s="25"/>
      <c r="IM597" s="25"/>
      <c r="IN597" s="28"/>
      <c r="IO597" s="25"/>
      <c r="IP597" s="294"/>
      <c r="IQ597" s="24"/>
      <c r="IR597" s="24"/>
      <c r="IS597" s="170"/>
      <c r="IT597" s="170"/>
      <c r="IU597"/>
      <c r="IV597" s="274"/>
      <c r="IW597" s="170"/>
      <c r="IX597" s="170"/>
      <c r="IY597"/>
      <c r="IZ597"/>
      <c r="JA597" s="170"/>
      <c r="JB597" s="170"/>
      <c r="JC597" s="170"/>
      <c r="JD597"/>
      <c r="JE597" s="170"/>
      <c r="JF597" s="276"/>
      <c r="JG597"/>
      <c r="JH597" s="170"/>
      <c r="JI597" s="277"/>
      <c r="JJ597"/>
      <c r="JK597"/>
      <c r="JL597"/>
      <c r="JM597" s="279"/>
      <c r="JN597"/>
      <c r="JO597"/>
      <c r="JP597"/>
      <c r="JQ597"/>
      <c r="JR597" s="170"/>
      <c r="JS597" s="170"/>
      <c r="JT597" s="170"/>
      <c r="JU597" s="170"/>
      <c r="JV597" s="170"/>
      <c r="JW597" s="170"/>
      <c r="JX597"/>
      <c r="JY597" s="170"/>
      <c r="JZ597" s="170"/>
      <c r="KA597" s="170"/>
      <c r="KB597" s="170"/>
      <c r="KC597" s="170"/>
      <c r="KD597" s="170"/>
      <c r="KE597"/>
    </row>
    <row r="598" spans="1:291" s="4" customFormat="1" x14ac:dyDescent="0.25">
      <c r="A598" s="311"/>
      <c r="B598" s="15" t="s">
        <v>1563</v>
      </c>
      <c r="C598" s="17" t="s">
        <v>754</v>
      </c>
      <c r="D598" s="18">
        <v>7202183824</v>
      </c>
      <c r="E598" s="88">
        <v>44776</v>
      </c>
      <c r="F598" s="27">
        <v>45176</v>
      </c>
      <c r="G598" s="94">
        <f>DATEDIF(E593, F598, "m")</f>
        <v>13</v>
      </c>
      <c r="H598" s="16"/>
      <c r="I598" s="377">
        <v>0</v>
      </c>
      <c r="J598" s="20">
        <v>45176</v>
      </c>
      <c r="K598" s="100">
        <f t="shared" si="62"/>
        <v>13</v>
      </c>
      <c r="L598" s="121">
        <v>7</v>
      </c>
      <c r="M598" s="4" t="s">
        <v>764</v>
      </c>
      <c r="N598" s="19"/>
      <c r="O598" s="22"/>
      <c r="P598" s="16"/>
      <c r="Q598" s="121"/>
      <c r="R598" s="11">
        <v>3</v>
      </c>
      <c r="S598" s="11"/>
      <c r="T598" s="145"/>
      <c r="U598" s="130"/>
      <c r="V598" s="130"/>
      <c r="W598" s="130"/>
      <c r="X598" s="129"/>
      <c r="Y598" s="129"/>
      <c r="Z598" s="132"/>
      <c r="AA598" s="129"/>
      <c r="AB598" s="133"/>
      <c r="AC598" s="134"/>
      <c r="AD598" s="135"/>
      <c r="AE598" s="136"/>
      <c r="AF598" s="133"/>
      <c r="AG598" s="133"/>
      <c r="AH598" s="133"/>
      <c r="AI598" s="133"/>
      <c r="AJ598" s="133"/>
      <c r="AK598" s="133"/>
      <c r="AL598" s="133"/>
      <c r="AM598" s="137"/>
      <c r="AN598" s="137"/>
      <c r="AO598" s="137"/>
      <c r="AP598" s="137"/>
      <c r="AQ598" s="137"/>
      <c r="AR598" s="137"/>
      <c r="AS598" s="137"/>
      <c r="AT598" s="137"/>
      <c r="AU598" s="137"/>
      <c r="AV598" s="137"/>
      <c r="AW598" s="137"/>
      <c r="AX598" s="137"/>
      <c r="AY598" s="137"/>
      <c r="AZ598" s="137"/>
      <c r="BA598" s="137"/>
      <c r="BB598" s="137"/>
      <c r="BC598" s="137"/>
      <c r="BD598" s="137"/>
      <c r="BE598" s="137"/>
      <c r="BF598" s="137"/>
      <c r="BG598" s="137"/>
      <c r="BH598" s="138"/>
      <c r="BI598" s="137"/>
      <c r="BJ598" s="137"/>
      <c r="BK598" s="137"/>
      <c r="BL598" s="137"/>
      <c r="BM598" s="139"/>
      <c r="BN598" s="137"/>
      <c r="BO598" s="137"/>
      <c r="BP598" s="137"/>
      <c r="BQ598" s="137"/>
      <c r="BR598" s="138"/>
      <c r="BS598" s="138"/>
      <c r="BT598" s="137"/>
      <c r="BU598" s="137"/>
      <c r="BV598" s="137"/>
      <c r="BW598" s="138"/>
      <c r="BX598" s="137"/>
      <c r="BY598" s="137"/>
      <c r="BZ598" s="138"/>
      <c r="CA598" s="138"/>
      <c r="CB598" s="137"/>
      <c r="CC598" s="137"/>
      <c r="CD598" s="186"/>
      <c r="CE598" s="186"/>
      <c r="CF598" s="186"/>
      <c r="CG598" s="186"/>
      <c r="CH598" s="137"/>
      <c r="CI598" s="137"/>
      <c r="CJ598" s="137"/>
      <c r="CK598" s="138"/>
      <c r="CL598" s="137"/>
      <c r="CM598" s="137"/>
      <c r="CN598" s="186"/>
      <c r="CO598" s="137"/>
      <c r="CP598" s="137"/>
      <c r="CQ598" s="137"/>
      <c r="CR598" s="137"/>
      <c r="CS598" s="137"/>
      <c r="CT598" s="137"/>
      <c r="CU598" s="137"/>
      <c r="CV598" s="137"/>
      <c r="CW598" s="137"/>
      <c r="CX598" s="186"/>
      <c r="CY598" s="133"/>
      <c r="CZ598" s="137"/>
      <c r="DA598" s="137"/>
      <c r="DB598" s="186"/>
      <c r="DC598" s="139"/>
      <c r="DD598" s="138"/>
      <c r="DE598" s="137"/>
      <c r="DF598" s="137"/>
      <c r="DG598" s="137"/>
      <c r="DH598" s="137"/>
      <c r="DI598" s="137"/>
      <c r="DJ598" s="186"/>
      <c r="DK598" s="137"/>
      <c r="DL598" s="137"/>
      <c r="DM598" s="137"/>
      <c r="DN598" s="137"/>
      <c r="DO598" s="137"/>
      <c r="DP598" s="137"/>
      <c r="DQ598" s="138"/>
      <c r="DR598" s="133"/>
      <c r="DS598" s="186"/>
      <c r="DT598" s="138"/>
      <c r="DU598" s="138"/>
      <c r="DV598" s="138"/>
      <c r="DW598" s="138"/>
      <c r="DX598" s="186"/>
      <c r="DY598" s="138"/>
      <c r="DZ598" s="138"/>
      <c r="EA598" s="137"/>
      <c r="EB598" s="137"/>
      <c r="EC598" s="137"/>
      <c r="ED598" s="137"/>
      <c r="EE598" s="137"/>
      <c r="EF598" s="186"/>
      <c r="EG598" s="137"/>
      <c r="EH598" s="137"/>
      <c r="EI598" s="137"/>
      <c r="EJ598" s="137"/>
      <c r="EK598" s="137"/>
      <c r="EL598" s="137"/>
      <c r="EM598" s="137"/>
      <c r="EN598" s="137"/>
      <c r="EO598" s="137"/>
      <c r="EP598" s="137"/>
      <c r="EQ598" s="137"/>
      <c r="ER598" s="137"/>
      <c r="ES598" s="137"/>
      <c r="ET598" s="137"/>
      <c r="EU598" s="137"/>
      <c r="EV598" s="137"/>
      <c r="EW598" s="137"/>
      <c r="EX598" s="137"/>
      <c r="EY598" s="137"/>
      <c r="EZ598" s="137"/>
      <c r="FA598" s="137"/>
      <c r="FB598" s="186"/>
      <c r="FC598" s="137"/>
      <c r="FD598" s="137"/>
      <c r="FE598" s="137"/>
      <c r="FF598" s="137"/>
      <c r="FG598" s="137"/>
      <c r="FH598" s="190"/>
      <c r="FI598" s="190"/>
      <c r="FJ598" s="5"/>
      <c r="GZ598" s="5"/>
      <c r="HO598" s="5" t="s">
        <v>756</v>
      </c>
      <c r="HP598" s="121">
        <v>50</v>
      </c>
      <c r="HQ598" s="27">
        <v>44776</v>
      </c>
      <c r="HR598" s="27"/>
      <c r="HS598" s="27">
        <v>45176</v>
      </c>
      <c r="HT598" s="121">
        <v>12</v>
      </c>
      <c r="HU598" s="121">
        <v>1</v>
      </c>
      <c r="HV598" s="28">
        <v>0</v>
      </c>
      <c r="HW598" s="28">
        <v>0</v>
      </c>
      <c r="HX598" s="28">
        <v>0</v>
      </c>
      <c r="HY598" s="28">
        <v>1</v>
      </c>
      <c r="HZ598" s="28">
        <v>0</v>
      </c>
      <c r="IA598" s="28">
        <v>0</v>
      </c>
      <c r="IB598" s="28">
        <v>0</v>
      </c>
      <c r="IC598" s="28">
        <v>0</v>
      </c>
      <c r="ID598" s="28">
        <v>0</v>
      </c>
      <c r="IE598" s="25" t="s">
        <v>69</v>
      </c>
      <c r="IF598" s="28">
        <v>0</v>
      </c>
      <c r="IG598" s="29"/>
      <c r="IH598" s="25"/>
      <c r="II598" s="28">
        <v>0</v>
      </c>
      <c r="IJ598" s="25" t="s">
        <v>63</v>
      </c>
      <c r="IK598" s="25"/>
      <c r="IL598" s="25"/>
      <c r="IM598" s="25">
        <v>0</v>
      </c>
      <c r="IN598" s="28">
        <v>0</v>
      </c>
      <c r="IO598" s="25"/>
      <c r="IP598" s="294"/>
      <c r="IQ598" s="24"/>
      <c r="IR598" s="24"/>
      <c r="IS598" s="170"/>
      <c r="IT598" s="170"/>
      <c r="IU598"/>
      <c r="IV598" s="274"/>
      <c r="IW598" s="170"/>
      <c r="IX598" s="170"/>
      <c r="IY598"/>
      <c r="IZ598"/>
      <c r="JA598" s="170"/>
      <c r="JB598" s="170"/>
      <c r="JC598" s="170"/>
      <c r="JD598"/>
      <c r="JE598" s="170"/>
      <c r="JF598" s="276"/>
      <c r="JG598"/>
      <c r="JH598" s="170"/>
      <c r="JI598" s="277"/>
      <c r="JJ598"/>
      <c r="JK598"/>
      <c r="JL598"/>
      <c r="JM598" s="279"/>
      <c r="JN598"/>
      <c r="JO598"/>
      <c r="JP598"/>
      <c r="JQ598"/>
      <c r="JR598" s="170"/>
      <c r="JS598" s="170"/>
      <c r="JT598" s="170"/>
      <c r="JU598" s="170"/>
      <c r="JV598" s="170"/>
      <c r="JW598" s="170"/>
      <c r="JX598"/>
      <c r="JY598" s="170"/>
      <c r="JZ598" s="170"/>
      <c r="KA598" s="170"/>
      <c r="KB598" s="170"/>
      <c r="KC598" s="170"/>
      <c r="KD598" s="170"/>
      <c r="KE598"/>
    </row>
    <row r="599" spans="1:291" s="4" customFormat="1" x14ac:dyDescent="0.25">
      <c r="A599" s="311"/>
      <c r="B599" s="15" t="s">
        <v>1563</v>
      </c>
      <c r="C599" s="17" t="s">
        <v>754</v>
      </c>
      <c r="D599" s="18">
        <v>7202183824</v>
      </c>
      <c r="E599" s="88">
        <v>44776</v>
      </c>
      <c r="F599" s="288">
        <v>45505</v>
      </c>
      <c r="G599" s="94">
        <f>DATEDIF(E594, F599, "m")</f>
        <v>23</v>
      </c>
      <c r="H599" s="16"/>
      <c r="I599" s="377"/>
      <c r="J599" s="20"/>
      <c r="K599" s="100"/>
      <c r="L599" s="121"/>
      <c r="N599" s="19"/>
      <c r="O599" s="22"/>
      <c r="P599" s="16"/>
      <c r="Q599" s="121"/>
      <c r="R599" s="121"/>
      <c r="S599" s="121"/>
      <c r="T599" s="145"/>
      <c r="U599" s="130"/>
      <c r="V599" s="130"/>
      <c r="W599" s="130"/>
      <c r="X599" s="129"/>
      <c r="Y599" s="129"/>
      <c r="Z599" s="132"/>
      <c r="AA599" s="129"/>
      <c r="AB599" s="133"/>
      <c r="AC599" s="134"/>
      <c r="AD599" s="135"/>
      <c r="AE599" s="136"/>
      <c r="AF599" s="133"/>
      <c r="AG599" s="133"/>
      <c r="AH599" s="133"/>
      <c r="AI599" s="133"/>
      <c r="AJ599" s="133"/>
      <c r="AK599" s="133"/>
      <c r="AL599" s="133"/>
      <c r="AM599" s="137"/>
      <c r="AN599" s="137"/>
      <c r="AO599" s="137"/>
      <c r="AP599" s="137"/>
      <c r="AQ599" s="137"/>
      <c r="AR599" s="137"/>
      <c r="AS599" s="137"/>
      <c r="AT599" s="137"/>
      <c r="AU599" s="137"/>
      <c r="AV599" s="137"/>
      <c r="AW599" s="137"/>
      <c r="AX599" s="137"/>
      <c r="AY599" s="137"/>
      <c r="AZ599" s="137"/>
      <c r="BA599" s="137"/>
      <c r="BB599" s="137"/>
      <c r="BC599" s="137"/>
      <c r="BD599" s="137"/>
      <c r="BE599" s="137"/>
      <c r="BF599" s="137"/>
      <c r="BG599" s="137"/>
      <c r="BH599" s="138"/>
      <c r="BI599" s="137"/>
      <c r="BJ599" s="137"/>
      <c r="BK599" s="137"/>
      <c r="BL599" s="137"/>
      <c r="BM599" s="139"/>
      <c r="BN599" s="137"/>
      <c r="BO599" s="137"/>
      <c r="BP599" s="137"/>
      <c r="BQ599" s="137"/>
      <c r="BR599" s="138"/>
      <c r="BS599" s="138"/>
      <c r="BT599" s="137"/>
      <c r="BU599" s="137"/>
      <c r="BV599" s="137"/>
      <c r="BW599" s="138"/>
      <c r="BX599" s="137"/>
      <c r="BY599" s="137"/>
      <c r="BZ599" s="138"/>
      <c r="CA599" s="138"/>
      <c r="CB599" s="137"/>
      <c r="CC599" s="137"/>
      <c r="CD599" s="186"/>
      <c r="CE599" s="186"/>
      <c r="CF599" s="186"/>
      <c r="CG599" s="186"/>
      <c r="CH599" s="137"/>
      <c r="CI599" s="137"/>
      <c r="CJ599" s="137"/>
      <c r="CK599" s="138"/>
      <c r="CL599" s="137"/>
      <c r="CM599" s="137"/>
      <c r="CN599" s="186"/>
      <c r="CO599" s="137"/>
      <c r="CP599" s="137"/>
      <c r="CQ599" s="137"/>
      <c r="CR599" s="137"/>
      <c r="CS599" s="137"/>
      <c r="CT599" s="137"/>
      <c r="CU599" s="137"/>
      <c r="CV599" s="137"/>
      <c r="CW599" s="137"/>
      <c r="CX599" s="186"/>
      <c r="CY599" s="133"/>
      <c r="CZ599" s="137"/>
      <c r="DA599" s="137"/>
      <c r="DB599" s="186"/>
      <c r="DC599" s="139"/>
      <c r="DD599" s="138"/>
      <c r="DE599" s="137"/>
      <c r="DF599" s="137"/>
      <c r="DG599" s="137"/>
      <c r="DH599" s="137"/>
      <c r="DI599" s="137"/>
      <c r="DJ599" s="186"/>
      <c r="DK599" s="137"/>
      <c r="DL599" s="137"/>
      <c r="DM599" s="137"/>
      <c r="DN599" s="137"/>
      <c r="DO599" s="137"/>
      <c r="DP599" s="137"/>
      <c r="DQ599" s="138"/>
      <c r="DR599" s="133"/>
      <c r="DS599" s="186"/>
      <c r="DT599" s="138"/>
      <c r="DU599" s="138"/>
      <c r="DV599" s="138"/>
      <c r="DW599" s="138"/>
      <c r="DX599" s="186"/>
      <c r="DY599" s="138"/>
      <c r="DZ599" s="138"/>
      <c r="EA599" s="137"/>
      <c r="EB599" s="137"/>
      <c r="EC599" s="137"/>
      <c r="ED599" s="137"/>
      <c r="EE599" s="137"/>
      <c r="EF599" s="186"/>
      <c r="EG599" s="137"/>
      <c r="EH599" s="137"/>
      <c r="EI599" s="137"/>
      <c r="EJ599" s="137"/>
      <c r="EK599" s="137"/>
      <c r="EL599" s="137"/>
      <c r="EM599" s="137"/>
      <c r="EN599" s="137"/>
      <c r="EO599" s="137"/>
      <c r="EP599" s="137"/>
      <c r="EQ599" s="137"/>
      <c r="ER599" s="137"/>
      <c r="ES599" s="137"/>
      <c r="ET599" s="137"/>
      <c r="EU599" s="137"/>
      <c r="EV599" s="137"/>
      <c r="EW599" s="137"/>
      <c r="EX599" s="137"/>
      <c r="EY599" s="137"/>
      <c r="EZ599" s="137"/>
      <c r="FA599" s="137"/>
      <c r="FB599" s="186"/>
      <c r="FC599" s="137"/>
      <c r="FD599" s="137"/>
      <c r="FE599" s="137"/>
      <c r="FF599" s="137"/>
      <c r="FG599" s="137"/>
      <c r="FH599" s="190"/>
      <c r="FI599" s="190"/>
      <c r="FJ599" s="5"/>
      <c r="GZ599" s="5"/>
      <c r="HO599" s="5" t="s">
        <v>756</v>
      </c>
      <c r="HP599" s="28">
        <v>50</v>
      </c>
      <c r="HQ599" s="288">
        <v>44776</v>
      </c>
      <c r="HR599" s="288"/>
      <c r="HS599" s="288">
        <v>45505</v>
      </c>
      <c r="HT599" s="287">
        <v>24</v>
      </c>
      <c r="HU599" s="287">
        <v>0</v>
      </c>
      <c r="HV599" s="287">
        <v>1</v>
      </c>
      <c r="HW599" s="287">
        <v>0</v>
      </c>
      <c r="HX599" s="287">
        <v>0</v>
      </c>
      <c r="HY599" s="287">
        <v>1</v>
      </c>
      <c r="HZ599" s="287">
        <v>1</v>
      </c>
      <c r="IA599" s="287">
        <v>0</v>
      </c>
      <c r="IB599" s="287">
        <v>1</v>
      </c>
      <c r="IC599" s="287">
        <v>1</v>
      </c>
      <c r="ID599" s="287">
        <v>1</v>
      </c>
      <c r="IE599" s="153"/>
      <c r="IF599" s="287">
        <v>1</v>
      </c>
      <c r="IG599" s="192"/>
      <c r="IH599" s="192"/>
      <c r="II599" s="153" t="s">
        <v>685</v>
      </c>
      <c r="IJ599" s="287">
        <v>1</v>
      </c>
      <c r="IK599" s="153" t="s">
        <v>204</v>
      </c>
      <c r="IL599" s="153" t="s">
        <v>80</v>
      </c>
      <c r="IM599" s="153"/>
      <c r="IN599" s="287">
        <v>1</v>
      </c>
      <c r="IO599" s="28">
        <v>0</v>
      </c>
      <c r="IP599" s="294"/>
      <c r="IQ599" s="24"/>
      <c r="IR599" s="24"/>
      <c r="IS599" s="170"/>
      <c r="IT599" s="170"/>
      <c r="IU599"/>
      <c r="IV599" s="274"/>
      <c r="IW599" s="170"/>
      <c r="IX599" s="170"/>
      <c r="IY599"/>
      <c r="IZ599"/>
      <c r="JA599" s="170"/>
      <c r="JB599" s="170"/>
      <c r="JC599" s="170"/>
      <c r="JD599"/>
      <c r="JE599" s="170"/>
      <c r="JF599" s="276"/>
      <c r="JG599"/>
      <c r="JH599" s="170"/>
      <c r="JI599" s="277"/>
      <c r="JJ599"/>
      <c r="JK599"/>
      <c r="JL599"/>
      <c r="JM599" s="279"/>
      <c r="JN599"/>
      <c r="JO599"/>
      <c r="JP599"/>
      <c r="JQ599"/>
      <c r="JR599" s="170"/>
      <c r="JS599" s="170"/>
      <c r="JT599" s="170"/>
      <c r="JU599" s="170"/>
      <c r="JV599" s="170"/>
      <c r="JW599" s="170"/>
      <c r="JX599"/>
      <c r="JY599" s="170"/>
      <c r="JZ599" s="170"/>
      <c r="KA599" s="170"/>
      <c r="KB599" s="170"/>
      <c r="KC599" s="170"/>
      <c r="KD599" s="170"/>
      <c r="KE599"/>
    </row>
    <row r="600" spans="1:291" s="4" customFormat="1" x14ac:dyDescent="0.25">
      <c r="A600" s="311"/>
      <c r="B600" s="15"/>
      <c r="C600" s="17"/>
      <c r="D600" s="18"/>
      <c r="E600" s="91"/>
      <c r="F600" s="27"/>
      <c r="G600" s="94"/>
      <c r="H600" s="16"/>
      <c r="I600" s="377"/>
      <c r="J600" s="20"/>
      <c r="K600" s="100"/>
      <c r="L600" s="85"/>
      <c r="N600" s="19"/>
      <c r="O600" s="22"/>
      <c r="P600" s="16"/>
      <c r="Q600" s="11"/>
      <c r="R600" s="11"/>
      <c r="S600" s="11"/>
      <c r="T600" s="145"/>
      <c r="U600" s="130"/>
      <c r="V600" s="130"/>
      <c r="W600" s="130"/>
      <c r="X600" s="129"/>
      <c r="Y600" s="129"/>
      <c r="Z600" s="132"/>
      <c r="AA600" s="129"/>
      <c r="AB600" s="133"/>
      <c r="AC600" s="134"/>
      <c r="AD600" s="135"/>
      <c r="AE600" s="136"/>
      <c r="AF600" s="220"/>
      <c r="AG600" s="220"/>
      <c r="AH600" s="220"/>
      <c r="AI600" s="220"/>
      <c r="AJ600" s="220"/>
      <c r="AK600" s="220"/>
      <c r="AL600" s="133"/>
      <c r="AM600" s="137"/>
      <c r="AN600" s="137"/>
      <c r="AO600" s="137"/>
      <c r="AP600" s="137"/>
      <c r="AQ600" s="137"/>
      <c r="AR600" s="137"/>
      <c r="AS600" s="137"/>
      <c r="AT600" s="137"/>
      <c r="AU600" s="137"/>
      <c r="AV600" s="137"/>
      <c r="AW600" s="137"/>
      <c r="AX600" s="137"/>
      <c r="AY600" s="137"/>
      <c r="AZ600" s="137"/>
      <c r="BA600" s="137"/>
      <c r="BB600" s="137"/>
      <c r="BC600" s="137"/>
      <c r="BD600" s="137"/>
      <c r="BE600" s="137"/>
      <c r="BF600" s="137"/>
      <c r="BG600" s="137"/>
      <c r="BH600" s="138"/>
      <c r="BI600" s="137"/>
      <c r="BJ600" s="137"/>
      <c r="BK600" s="137"/>
      <c r="BL600" s="137"/>
      <c r="BM600" s="139"/>
      <c r="BN600" s="137"/>
      <c r="BO600" s="137"/>
      <c r="BP600" s="137"/>
      <c r="BQ600" s="137"/>
      <c r="BR600" s="138"/>
      <c r="BS600" s="138"/>
      <c r="BT600" s="137"/>
      <c r="BU600" s="137"/>
      <c r="BV600" s="137"/>
      <c r="BW600" s="138"/>
      <c r="BX600" s="137"/>
      <c r="BY600" s="137"/>
      <c r="BZ600" s="138"/>
      <c r="CA600" s="138"/>
      <c r="CB600" s="137"/>
      <c r="CC600" s="137"/>
      <c r="CD600" s="186"/>
      <c r="CE600" s="186"/>
      <c r="CF600" s="186"/>
      <c r="CG600" s="186"/>
      <c r="CH600" s="137"/>
      <c r="CI600" s="137"/>
      <c r="CJ600" s="137"/>
      <c r="CK600" s="138"/>
      <c r="CL600" s="137"/>
      <c r="CM600" s="137"/>
      <c r="CN600" s="186"/>
      <c r="CO600" s="137"/>
      <c r="CP600" s="137"/>
      <c r="CQ600" s="137"/>
      <c r="CR600" s="137"/>
      <c r="CS600" s="137"/>
      <c r="CT600" s="137"/>
      <c r="CU600" s="137"/>
      <c r="CV600" s="137"/>
      <c r="CW600" s="137"/>
      <c r="CX600" s="186"/>
      <c r="CY600" s="133"/>
      <c r="CZ600" s="137"/>
      <c r="DA600" s="137"/>
      <c r="DB600" s="186"/>
      <c r="DC600" s="139"/>
      <c r="DD600" s="138"/>
      <c r="DE600" s="137"/>
      <c r="DF600" s="137"/>
      <c r="DG600" s="137"/>
      <c r="DH600" s="137"/>
      <c r="DI600" s="137"/>
      <c r="DJ600" s="186"/>
      <c r="DK600" s="137"/>
      <c r="DL600" s="137"/>
      <c r="DM600" s="137"/>
      <c r="DN600" s="137"/>
      <c r="DO600" s="137"/>
      <c r="DP600" s="137"/>
      <c r="DQ600" s="138"/>
      <c r="DR600" s="133"/>
      <c r="DS600" s="186"/>
      <c r="DT600" s="138"/>
      <c r="DU600" s="138"/>
      <c r="DV600" s="138"/>
      <c r="DW600" s="138"/>
      <c r="DX600" s="186"/>
      <c r="DY600" s="138"/>
      <c r="DZ600" s="138"/>
      <c r="EA600" s="137"/>
      <c r="EB600" s="137"/>
      <c r="EC600" s="137"/>
      <c r="ED600" s="137"/>
      <c r="EE600" s="137"/>
      <c r="EF600" s="186"/>
      <c r="EG600" s="137"/>
      <c r="EH600" s="137"/>
      <c r="EI600" s="137"/>
      <c r="EJ600" s="137"/>
      <c r="EK600" s="137"/>
      <c r="EL600" s="137"/>
      <c r="EM600" s="137"/>
      <c r="EN600" s="137"/>
      <c r="EO600" s="137"/>
      <c r="EP600" s="137"/>
      <c r="EQ600" s="137"/>
      <c r="ER600" s="137"/>
      <c r="ES600" s="137"/>
      <c r="ET600" s="137"/>
      <c r="EU600" s="137"/>
      <c r="EV600" s="137"/>
      <c r="EW600" s="137"/>
      <c r="EX600" s="137"/>
      <c r="EY600" s="137"/>
      <c r="EZ600" s="137"/>
      <c r="FA600" s="137"/>
      <c r="FB600" s="186"/>
      <c r="FC600" s="137"/>
      <c r="FD600" s="137"/>
      <c r="FE600" s="137"/>
      <c r="FF600" s="137"/>
      <c r="FG600" s="137"/>
      <c r="FH600" s="190"/>
      <c r="FI600" s="190"/>
      <c r="FJ600" s="5"/>
      <c r="GZ600" s="5"/>
      <c r="HO600" s="5"/>
      <c r="HP600" s="10"/>
      <c r="HQ600" s="27"/>
      <c r="HR600" s="27"/>
      <c r="HS600" s="27"/>
      <c r="HT600" s="10"/>
      <c r="HU600" s="10"/>
      <c r="HV600" s="28"/>
      <c r="HW600" s="28"/>
      <c r="HX600" s="28"/>
      <c r="HY600" s="28"/>
      <c r="HZ600" s="28"/>
      <c r="IA600" s="28"/>
      <c r="IB600" s="28"/>
      <c r="IC600" s="28"/>
      <c r="ID600" s="28"/>
      <c r="IE600" s="25"/>
      <c r="IF600" s="28"/>
      <c r="IG600" s="29"/>
      <c r="IH600" s="25"/>
      <c r="II600" s="28"/>
      <c r="IJ600" s="25"/>
      <c r="IK600" s="25"/>
      <c r="IL600" s="25"/>
      <c r="IM600" s="25"/>
      <c r="IN600" s="28"/>
      <c r="IO600" s="25"/>
      <c r="IP600" s="294"/>
      <c r="IQ600" s="24"/>
      <c r="IR600" s="24"/>
      <c r="IS600" s="170"/>
      <c r="IT600" s="170"/>
      <c r="IU600"/>
      <c r="IV600" s="274"/>
      <c r="IW600" s="170"/>
      <c r="IX600" s="170"/>
      <c r="IY600"/>
      <c r="IZ600"/>
      <c r="JA600" s="170"/>
      <c r="JB600" s="170"/>
      <c r="JC600" s="170"/>
      <c r="JD600"/>
      <c r="JE600" s="170"/>
      <c r="JF600" s="276"/>
      <c r="JG600"/>
      <c r="JH600" s="170"/>
      <c r="JI600" s="277"/>
      <c r="JJ600"/>
      <c r="JK600"/>
      <c r="JL600"/>
      <c r="JM600" s="279"/>
      <c r="JN600"/>
      <c r="JO600"/>
      <c r="JP600"/>
      <c r="JQ600"/>
      <c r="JR600" s="170"/>
      <c r="JS600" s="170"/>
      <c r="JT600" s="170"/>
      <c r="JU600" s="170"/>
      <c r="JV600" s="170"/>
      <c r="JW600" s="170"/>
      <c r="JX600"/>
      <c r="JY600" s="170"/>
      <c r="JZ600" s="170"/>
      <c r="KA600" s="170"/>
      <c r="KB600" s="170"/>
      <c r="KC600" s="170"/>
      <c r="KD600" s="170"/>
      <c r="KE600"/>
    </row>
    <row r="601" spans="1:291" s="4" customFormat="1" ht="15" customHeight="1" x14ac:dyDescent="0.25">
      <c r="A601" s="311"/>
      <c r="B601" s="15" t="s">
        <v>1564</v>
      </c>
      <c r="C601" s="17" t="s">
        <v>765</v>
      </c>
      <c r="D601" s="26">
        <v>5507301778</v>
      </c>
      <c r="E601" s="88">
        <v>42507</v>
      </c>
      <c r="F601" s="27">
        <v>42894</v>
      </c>
      <c r="G601" s="94">
        <f>DATEDIF(E601, F601, "m")</f>
        <v>12</v>
      </c>
      <c r="H601" s="16">
        <v>1</v>
      </c>
      <c r="I601" s="377">
        <v>0</v>
      </c>
      <c r="J601" s="20">
        <v>42894</v>
      </c>
      <c r="K601" s="100">
        <f>DATEDIF(E601, J601, "m")</f>
        <v>12</v>
      </c>
      <c r="L601" s="121">
        <v>1</v>
      </c>
      <c r="M601" s="4" t="s">
        <v>766</v>
      </c>
      <c r="N601" s="19">
        <v>492</v>
      </c>
      <c r="O601" s="22"/>
      <c r="P601" s="16">
        <v>4</v>
      </c>
      <c r="Q601" s="121">
        <v>4</v>
      </c>
      <c r="R601" s="11"/>
      <c r="S601" s="11">
        <v>9</v>
      </c>
      <c r="T601" s="145"/>
      <c r="U601" s="130"/>
      <c r="V601" s="130"/>
      <c r="W601" s="130"/>
      <c r="X601" s="129"/>
      <c r="Y601" s="129"/>
      <c r="Z601" s="132"/>
      <c r="AA601" s="129"/>
      <c r="AB601" s="133"/>
      <c r="AC601" s="134"/>
      <c r="AD601" s="135"/>
      <c r="AE601" s="136"/>
      <c r="AF601" s="220"/>
      <c r="AG601" s="220"/>
      <c r="AH601" s="220"/>
      <c r="AI601" s="220"/>
      <c r="AJ601" s="220"/>
      <c r="AK601" s="220"/>
      <c r="AL601" s="133"/>
      <c r="AM601" s="137"/>
      <c r="AN601" s="137"/>
      <c r="AO601" s="137"/>
      <c r="AP601" s="137"/>
      <c r="AQ601" s="137"/>
      <c r="AR601" s="137"/>
      <c r="AS601" s="137"/>
      <c r="AT601" s="137"/>
      <c r="AU601" s="137"/>
      <c r="AV601" s="137"/>
      <c r="AW601" s="137"/>
      <c r="AX601" s="137"/>
      <c r="AY601" s="137"/>
      <c r="AZ601" s="137"/>
      <c r="BA601" s="137"/>
      <c r="BB601" s="137"/>
      <c r="BC601" s="137"/>
      <c r="BD601" s="137"/>
      <c r="BE601" s="137"/>
      <c r="BF601" s="137"/>
      <c r="BG601" s="137"/>
      <c r="BH601" s="138"/>
      <c r="BI601" s="137"/>
      <c r="BJ601" s="137"/>
      <c r="BK601" s="137"/>
      <c r="BL601" s="137"/>
      <c r="BM601" s="139"/>
      <c r="BN601" s="137"/>
      <c r="BO601" s="137"/>
      <c r="BP601" s="137"/>
      <c r="BQ601" s="137"/>
      <c r="BR601" s="138"/>
      <c r="BS601" s="138"/>
      <c r="BT601" s="137"/>
      <c r="BU601" s="137"/>
      <c r="BV601" s="137"/>
      <c r="BW601" s="138"/>
      <c r="BX601" s="137"/>
      <c r="BY601" s="137"/>
      <c r="BZ601" s="138"/>
      <c r="CA601" s="138"/>
      <c r="CB601" s="137"/>
      <c r="CC601" s="137"/>
      <c r="CD601" s="186"/>
      <c r="CE601" s="186"/>
      <c r="CF601" s="186"/>
      <c r="CG601" s="186"/>
      <c r="CH601" s="137"/>
      <c r="CI601" s="137"/>
      <c r="CJ601" s="137"/>
      <c r="CK601" s="138"/>
      <c r="CL601" s="137"/>
      <c r="CM601" s="137"/>
      <c r="CN601" s="186"/>
      <c r="CO601" s="137"/>
      <c r="CP601" s="137"/>
      <c r="CQ601" s="137"/>
      <c r="CR601" s="137"/>
      <c r="CS601" s="137"/>
      <c r="CT601" s="137"/>
      <c r="CU601" s="137"/>
      <c r="CV601" s="137"/>
      <c r="CW601" s="137"/>
      <c r="CX601" s="186"/>
      <c r="CY601" s="133"/>
      <c r="CZ601" s="137"/>
      <c r="DA601" s="137"/>
      <c r="DB601" s="186"/>
      <c r="DC601" s="139"/>
      <c r="DD601" s="138"/>
      <c r="DE601" s="137"/>
      <c r="DF601" s="137"/>
      <c r="DG601" s="137"/>
      <c r="DH601" s="137"/>
      <c r="DI601" s="137"/>
      <c r="DJ601" s="186"/>
      <c r="DK601" s="137"/>
      <c r="DL601" s="137"/>
      <c r="DM601" s="137"/>
      <c r="DN601" s="137"/>
      <c r="DO601" s="137"/>
      <c r="DP601" s="137"/>
      <c r="DQ601" s="138"/>
      <c r="DR601" s="133"/>
      <c r="DS601" s="186"/>
      <c r="DT601" s="138"/>
      <c r="DU601" s="138"/>
      <c r="DV601" s="138"/>
      <c r="DW601" s="138"/>
      <c r="DX601" s="186"/>
      <c r="DY601" s="138"/>
      <c r="DZ601" s="138"/>
      <c r="EA601" s="137"/>
      <c r="EB601" s="137"/>
      <c r="EC601" s="137"/>
      <c r="ED601" s="137"/>
      <c r="EE601" s="137"/>
      <c r="EF601" s="186"/>
      <c r="EG601" s="137"/>
      <c r="EH601" s="137"/>
      <c r="EI601" s="137"/>
      <c r="EJ601" s="137"/>
      <c r="EK601" s="137"/>
      <c r="EL601" s="137"/>
      <c r="EM601" s="137"/>
      <c r="EN601" s="137"/>
      <c r="EO601" s="137"/>
      <c r="EP601" s="137"/>
      <c r="EQ601" s="137"/>
      <c r="ER601" s="137"/>
      <c r="ES601" s="137"/>
      <c r="ET601" s="137"/>
      <c r="EU601" s="137"/>
      <c r="EV601" s="137"/>
      <c r="EW601" s="137"/>
      <c r="EX601" s="137"/>
      <c r="EY601" s="137"/>
      <c r="EZ601" s="137"/>
      <c r="FA601" s="137"/>
      <c r="FB601" s="186"/>
      <c r="FC601" s="137"/>
      <c r="FD601" s="137"/>
      <c r="FE601" s="137"/>
      <c r="FF601" s="137"/>
      <c r="FG601" s="137"/>
      <c r="FH601" s="190"/>
      <c r="FI601" s="190"/>
      <c r="FJ601" s="381" t="s">
        <v>766</v>
      </c>
      <c r="FK601" s="327" t="s">
        <v>33</v>
      </c>
      <c r="FL601" s="327" t="s">
        <v>1659</v>
      </c>
      <c r="FM601" s="327" t="s">
        <v>1665</v>
      </c>
      <c r="FN601" s="327" t="s">
        <v>1659</v>
      </c>
      <c r="FO601" s="327" t="s">
        <v>1662</v>
      </c>
      <c r="FP601" s="327" t="s">
        <v>1665</v>
      </c>
      <c r="FQ601" s="327" t="s">
        <v>1659</v>
      </c>
      <c r="FR601" s="327" t="s">
        <v>1667</v>
      </c>
      <c r="FS601" s="327" t="s">
        <v>1666</v>
      </c>
      <c r="FT601" s="327" t="s">
        <v>1665</v>
      </c>
      <c r="FU601" s="327" t="s">
        <v>1663</v>
      </c>
      <c r="FV601" s="327" t="s">
        <v>33</v>
      </c>
      <c r="FW601" s="327" t="s">
        <v>86</v>
      </c>
      <c r="FX601" s="327" t="s">
        <v>86</v>
      </c>
      <c r="FY601" s="327" t="s">
        <v>1661</v>
      </c>
      <c r="FZ601" s="327" t="s">
        <v>1662</v>
      </c>
      <c r="GA601" s="327" t="s">
        <v>1659</v>
      </c>
      <c r="GB601" s="327" t="s">
        <v>1663</v>
      </c>
      <c r="GC601" s="327" t="s">
        <v>1660</v>
      </c>
      <c r="GD601" s="327" t="s">
        <v>33</v>
      </c>
      <c r="GE601" s="327" t="s">
        <v>1662</v>
      </c>
      <c r="GF601" s="327" t="s">
        <v>86</v>
      </c>
      <c r="GG601" s="327" t="s">
        <v>1664</v>
      </c>
      <c r="GH601" s="327" t="s">
        <v>1663</v>
      </c>
      <c r="GI601" s="327" t="s">
        <v>86</v>
      </c>
      <c r="GJ601" s="327" t="s">
        <v>1662</v>
      </c>
      <c r="GK601" s="327" t="s">
        <v>1659</v>
      </c>
      <c r="GL601" s="327" t="s">
        <v>86</v>
      </c>
      <c r="GM601" s="327" t="s">
        <v>1659</v>
      </c>
      <c r="GN601" s="327" t="s">
        <v>1659</v>
      </c>
      <c r="GO601" s="327" t="s">
        <v>1658</v>
      </c>
      <c r="GP601" s="327" t="s">
        <v>1664</v>
      </c>
      <c r="GQ601" s="327" t="s">
        <v>33</v>
      </c>
      <c r="GR601" s="327" t="s">
        <v>33</v>
      </c>
      <c r="GS601" s="327" t="s">
        <v>1666</v>
      </c>
      <c r="GT601" s="327" t="s">
        <v>1659</v>
      </c>
      <c r="GU601" s="327" t="s">
        <v>1662</v>
      </c>
      <c r="GV601" s="327" t="s">
        <v>1662</v>
      </c>
      <c r="GW601" s="327" t="s">
        <v>1662</v>
      </c>
      <c r="GX601" s="327" t="s">
        <v>33</v>
      </c>
      <c r="GY601" s="327" t="s">
        <v>1660</v>
      </c>
      <c r="GZ601" s="371" t="s">
        <v>766</v>
      </c>
      <c r="HA601" s="369" t="s">
        <v>1775</v>
      </c>
      <c r="HB601" s="358">
        <v>0</v>
      </c>
      <c r="HC601" s="356">
        <v>5.4</v>
      </c>
      <c r="HD601" s="356">
        <v>233.22</v>
      </c>
      <c r="HE601" s="356">
        <v>3.94</v>
      </c>
      <c r="HF601" s="356">
        <v>4.9399999999999995</v>
      </c>
      <c r="HG601" s="356">
        <v>210.79999999999998</v>
      </c>
      <c r="HH601" s="358">
        <v>0</v>
      </c>
      <c r="HI601" s="356">
        <v>4.9399999999999995</v>
      </c>
      <c r="HJ601" s="356">
        <v>9.06</v>
      </c>
      <c r="HK601" s="356">
        <v>5.22</v>
      </c>
      <c r="HL601" s="356">
        <v>12.33</v>
      </c>
      <c r="HM601" s="356">
        <v>3.12</v>
      </c>
      <c r="HN601" s="357">
        <v>46.41</v>
      </c>
      <c r="HO601" s="5" t="s">
        <v>767</v>
      </c>
      <c r="HP601" s="121">
        <v>61</v>
      </c>
      <c r="HQ601" s="27">
        <v>42507</v>
      </c>
      <c r="HR601" s="27"/>
      <c r="HS601" s="27">
        <v>42894</v>
      </c>
      <c r="HT601" s="121">
        <v>12</v>
      </c>
      <c r="HU601" s="121">
        <v>1</v>
      </c>
      <c r="HV601" s="28">
        <v>0</v>
      </c>
      <c r="HW601" s="28">
        <v>0</v>
      </c>
      <c r="HX601" s="28">
        <v>0</v>
      </c>
      <c r="HY601" s="28">
        <v>0</v>
      </c>
      <c r="HZ601" s="28">
        <v>0</v>
      </c>
      <c r="IA601" s="28">
        <v>0</v>
      </c>
      <c r="IB601" s="28">
        <v>0</v>
      </c>
      <c r="IC601" s="28">
        <v>0</v>
      </c>
      <c r="ID601" s="28">
        <v>0</v>
      </c>
      <c r="IE601" s="25" t="s">
        <v>69</v>
      </c>
      <c r="IF601" s="28">
        <v>0</v>
      </c>
      <c r="IG601" s="29"/>
      <c r="IH601" s="25"/>
      <c r="II601" s="28">
        <v>1</v>
      </c>
      <c r="IJ601" s="25" t="s">
        <v>768</v>
      </c>
      <c r="IK601" s="25" t="s">
        <v>80</v>
      </c>
      <c r="IL601" s="25"/>
      <c r="IM601" s="25"/>
      <c r="IN601" s="28">
        <v>1</v>
      </c>
      <c r="IO601" s="25"/>
      <c r="IP601" s="294" t="s">
        <v>1564</v>
      </c>
      <c r="IQ601" s="24" t="s">
        <v>767</v>
      </c>
      <c r="IR601" s="24" t="s">
        <v>1075</v>
      </c>
      <c r="IS601" s="170" t="s">
        <v>55</v>
      </c>
      <c r="IT601" s="170">
        <v>1</v>
      </c>
      <c r="IU601" s="170"/>
      <c r="IV601" s="274">
        <v>42507</v>
      </c>
      <c r="IW601" s="170">
        <v>1955</v>
      </c>
      <c r="IX601" s="170">
        <v>2016</v>
      </c>
      <c r="IY601" s="285">
        <v>44189</v>
      </c>
      <c r="IZ601" s="281"/>
      <c r="JA601" s="170">
        <f>+IX601-IW601</f>
        <v>61</v>
      </c>
      <c r="JB601" s="170"/>
      <c r="JC601" s="170" t="s">
        <v>1407</v>
      </c>
      <c r="JD601" s="170"/>
      <c r="JE601" s="170">
        <v>1</v>
      </c>
      <c r="JF601" t="s">
        <v>405</v>
      </c>
      <c r="JG601" s="170"/>
      <c r="JH601" s="170">
        <v>1</v>
      </c>
      <c r="JI601" s="170"/>
      <c r="JJ601" s="170"/>
      <c r="JK601"/>
      <c r="JL601"/>
      <c r="JM601" s="279"/>
      <c r="JN601" t="s">
        <v>1411</v>
      </c>
      <c r="JO601" t="s">
        <v>1411</v>
      </c>
      <c r="JP601" t="s">
        <v>1481</v>
      </c>
      <c r="JQ601" t="s">
        <v>1420</v>
      </c>
      <c r="JR601" s="170">
        <v>0</v>
      </c>
      <c r="JS601" s="170">
        <v>2</v>
      </c>
      <c r="JT601" s="170">
        <v>0</v>
      </c>
      <c r="JU601" s="170">
        <v>5</v>
      </c>
      <c r="JV601" s="170">
        <v>1</v>
      </c>
      <c r="JW601" s="170">
        <v>0</v>
      </c>
      <c r="JX601"/>
      <c r="JY601" s="170">
        <v>1</v>
      </c>
      <c r="JZ601" s="170">
        <v>1</v>
      </c>
      <c r="KA601" s="170">
        <v>2</v>
      </c>
      <c r="KB601" s="170">
        <v>0</v>
      </c>
      <c r="KC601" s="170">
        <v>1</v>
      </c>
      <c r="KD601" s="274">
        <v>44189</v>
      </c>
      <c r="KE601" t="s">
        <v>1476</v>
      </c>
    </row>
    <row r="602" spans="1:291" s="4" customFormat="1" ht="15" customHeight="1" x14ac:dyDescent="0.25">
      <c r="A602" s="311"/>
      <c r="B602" s="15"/>
      <c r="C602" s="17"/>
      <c r="D602" s="26"/>
      <c r="E602" s="90"/>
      <c r="F602" s="27"/>
      <c r="G602" s="94"/>
      <c r="H602" s="16"/>
      <c r="I602" s="377"/>
      <c r="J602" s="20"/>
      <c r="K602" s="100"/>
      <c r="L602" s="85"/>
      <c r="N602" s="19"/>
      <c r="O602" s="22"/>
      <c r="P602" s="16"/>
      <c r="Q602" s="11"/>
      <c r="R602" s="11"/>
      <c r="S602" s="11"/>
      <c r="T602" s="145"/>
      <c r="U602" s="130"/>
      <c r="V602" s="130"/>
      <c r="W602" s="130"/>
      <c r="X602" s="129"/>
      <c r="Y602" s="129"/>
      <c r="Z602" s="132"/>
      <c r="AA602" s="129"/>
      <c r="AB602" s="133"/>
      <c r="AC602" s="134"/>
      <c r="AD602" s="135"/>
      <c r="AE602" s="136"/>
      <c r="AF602" s="133"/>
      <c r="AG602" s="133"/>
      <c r="AH602" s="133"/>
      <c r="AI602" s="133"/>
      <c r="AJ602" s="133"/>
      <c r="AK602" s="133"/>
      <c r="AL602" s="133"/>
      <c r="AM602" s="137"/>
      <c r="AN602" s="137"/>
      <c r="AO602" s="137"/>
      <c r="AP602" s="137"/>
      <c r="AQ602" s="137"/>
      <c r="AR602" s="137"/>
      <c r="AS602" s="137"/>
      <c r="AT602" s="137"/>
      <c r="AU602" s="137"/>
      <c r="AV602" s="137"/>
      <c r="AW602" s="137"/>
      <c r="AX602" s="137"/>
      <c r="AY602" s="137"/>
      <c r="AZ602" s="137"/>
      <c r="BA602" s="137"/>
      <c r="BB602" s="137"/>
      <c r="BC602" s="137"/>
      <c r="BD602" s="137"/>
      <c r="BE602" s="137"/>
      <c r="BF602" s="137"/>
      <c r="BG602" s="137"/>
      <c r="BH602" s="138"/>
      <c r="BI602" s="137"/>
      <c r="BJ602" s="137"/>
      <c r="BK602" s="137"/>
      <c r="BL602" s="137"/>
      <c r="BM602" s="139"/>
      <c r="BN602" s="137"/>
      <c r="BO602" s="137"/>
      <c r="BP602" s="137"/>
      <c r="BQ602" s="137"/>
      <c r="BR602" s="138"/>
      <c r="BS602" s="138"/>
      <c r="BT602" s="137"/>
      <c r="BU602" s="137"/>
      <c r="BV602" s="137"/>
      <c r="BW602" s="138"/>
      <c r="BX602" s="137"/>
      <c r="BY602" s="137"/>
      <c r="BZ602" s="138"/>
      <c r="CA602" s="138"/>
      <c r="CB602" s="137"/>
      <c r="CC602" s="137"/>
      <c r="CD602" s="186"/>
      <c r="CE602" s="186"/>
      <c r="CF602" s="186"/>
      <c r="CG602" s="186"/>
      <c r="CH602" s="137"/>
      <c r="CI602" s="137"/>
      <c r="CJ602" s="137"/>
      <c r="CK602" s="138"/>
      <c r="CL602" s="137"/>
      <c r="CM602" s="137"/>
      <c r="CN602" s="186"/>
      <c r="CO602" s="137"/>
      <c r="CP602" s="137"/>
      <c r="CQ602" s="137"/>
      <c r="CR602" s="137"/>
      <c r="CS602" s="137"/>
      <c r="CT602" s="137"/>
      <c r="CU602" s="137"/>
      <c r="CV602" s="137"/>
      <c r="CW602" s="137"/>
      <c r="CX602" s="186"/>
      <c r="CY602" s="133"/>
      <c r="CZ602" s="137"/>
      <c r="DA602" s="137"/>
      <c r="DB602" s="186"/>
      <c r="DC602" s="139"/>
      <c r="DD602" s="138"/>
      <c r="DE602" s="137"/>
      <c r="DF602" s="137"/>
      <c r="DG602" s="137"/>
      <c r="DH602" s="137"/>
      <c r="DI602" s="137"/>
      <c r="DJ602" s="186"/>
      <c r="DK602" s="137"/>
      <c r="DL602" s="137"/>
      <c r="DM602" s="137"/>
      <c r="DN602" s="137"/>
      <c r="DO602" s="137"/>
      <c r="DP602" s="137"/>
      <c r="DQ602" s="138"/>
      <c r="DR602" s="133"/>
      <c r="DS602" s="186"/>
      <c r="DT602" s="138"/>
      <c r="DU602" s="138"/>
      <c r="DV602" s="138"/>
      <c r="DW602" s="138"/>
      <c r="DX602" s="186"/>
      <c r="DY602" s="138"/>
      <c r="DZ602" s="138"/>
      <c r="EA602" s="137"/>
      <c r="EB602" s="137"/>
      <c r="EC602" s="137"/>
      <c r="ED602" s="137"/>
      <c r="EE602" s="137"/>
      <c r="EF602" s="186"/>
      <c r="EG602" s="137"/>
      <c r="EH602" s="137"/>
      <c r="EI602" s="137"/>
      <c r="EJ602" s="137"/>
      <c r="EK602" s="137"/>
      <c r="EL602" s="137"/>
      <c r="EM602" s="137"/>
      <c r="EN602" s="137"/>
      <c r="EO602" s="137"/>
      <c r="EP602" s="137"/>
      <c r="EQ602" s="137"/>
      <c r="ER602" s="137"/>
      <c r="ES602" s="137"/>
      <c r="ET602" s="137"/>
      <c r="EU602" s="137"/>
      <c r="EV602" s="137"/>
      <c r="EW602" s="137"/>
      <c r="EX602" s="137"/>
      <c r="EY602" s="137"/>
      <c r="EZ602" s="137"/>
      <c r="FA602" s="137"/>
      <c r="FB602" s="186"/>
      <c r="FC602" s="137"/>
      <c r="FD602" s="137"/>
      <c r="FE602" s="137"/>
      <c r="FF602" s="137"/>
      <c r="FG602" s="137"/>
      <c r="FH602" s="190"/>
      <c r="FI602" s="190"/>
      <c r="FJ602" s="5"/>
      <c r="GZ602" s="5"/>
      <c r="HO602" s="5"/>
      <c r="HP602" s="10"/>
      <c r="HQ602" s="27"/>
      <c r="HR602" s="27"/>
      <c r="HS602" s="27"/>
      <c r="HT602" s="10"/>
      <c r="HU602" s="10"/>
      <c r="HV602" s="28"/>
      <c r="HW602" s="28"/>
      <c r="HX602" s="28"/>
      <c r="HY602" s="28"/>
      <c r="HZ602" s="28"/>
      <c r="IA602" s="28"/>
      <c r="IB602" s="28"/>
      <c r="IC602" s="28"/>
      <c r="ID602" s="28"/>
      <c r="IE602" s="25"/>
      <c r="IF602" s="28"/>
      <c r="IG602" s="29"/>
      <c r="IH602" s="25"/>
      <c r="II602" s="28"/>
      <c r="IJ602" s="25"/>
      <c r="IK602" s="25"/>
      <c r="IL602" s="25"/>
      <c r="IM602" s="25"/>
      <c r="IN602" s="28"/>
      <c r="IO602" s="25"/>
      <c r="IP602" s="294"/>
      <c r="IQ602" s="24"/>
      <c r="IR602" s="24"/>
      <c r="IS602" s="287"/>
      <c r="IT602" s="287"/>
      <c r="IU602" s="287"/>
      <c r="IV602" s="288"/>
      <c r="IW602" s="287"/>
      <c r="IX602" s="287"/>
      <c r="IY602" s="292"/>
      <c r="IZ602" s="292"/>
      <c r="JA602" s="287"/>
      <c r="JB602" s="287"/>
      <c r="JC602" s="287"/>
      <c r="JD602" s="287"/>
      <c r="JE602" s="287"/>
      <c r="JF602" s="153"/>
      <c r="JG602" s="287"/>
      <c r="JH602" s="287"/>
      <c r="JI602" s="287"/>
      <c r="JJ602" s="287"/>
      <c r="JK602" s="153"/>
      <c r="JL602" s="153"/>
      <c r="JM602" s="293"/>
      <c r="JN602" s="153"/>
      <c r="JO602" s="153"/>
      <c r="JP602" s="153"/>
      <c r="JQ602" s="153"/>
      <c r="JR602" s="287"/>
      <c r="JS602" s="287"/>
      <c r="JT602" s="287"/>
      <c r="JU602" s="287"/>
      <c r="JV602" s="287"/>
      <c r="JW602" s="287"/>
      <c r="JX602" s="153"/>
      <c r="JY602" s="287"/>
      <c r="JZ602" s="287"/>
      <c r="KA602" s="287"/>
      <c r="KB602" s="287"/>
      <c r="KC602" s="287"/>
      <c r="KD602" s="288"/>
      <c r="KE602" s="153"/>
    </row>
    <row r="603" spans="1:291" s="4" customFormat="1" x14ac:dyDescent="0.25">
      <c r="A603" s="311"/>
      <c r="B603" s="15" t="s">
        <v>1565</v>
      </c>
      <c r="C603" s="17" t="s">
        <v>769</v>
      </c>
      <c r="D603" s="26">
        <v>531116135</v>
      </c>
      <c r="E603" s="88">
        <v>41406</v>
      </c>
      <c r="F603" s="27">
        <v>43388</v>
      </c>
      <c r="G603" s="94">
        <f>DATEDIF(E603, F603, "m")</f>
        <v>65</v>
      </c>
      <c r="H603" s="16">
        <v>0</v>
      </c>
      <c r="I603" s="377">
        <v>1</v>
      </c>
      <c r="J603" s="20">
        <v>43388</v>
      </c>
      <c r="K603" s="100">
        <f>DATEDIF(E603, J603, "m")</f>
        <v>65</v>
      </c>
      <c r="L603" s="121">
        <v>1</v>
      </c>
      <c r="M603" s="4" t="s">
        <v>770</v>
      </c>
      <c r="N603" s="19">
        <v>436</v>
      </c>
      <c r="O603" s="22">
        <v>1</v>
      </c>
      <c r="P603" s="16">
        <v>3</v>
      </c>
      <c r="Q603" s="121">
        <v>2</v>
      </c>
      <c r="R603" s="121"/>
      <c r="S603" s="121">
        <v>10</v>
      </c>
      <c r="T603" s="145"/>
      <c r="U603" s="130"/>
      <c r="V603" s="130"/>
      <c r="W603" s="130"/>
      <c r="X603" s="129"/>
      <c r="Y603" s="129"/>
      <c r="Z603" s="132"/>
      <c r="AA603" s="129"/>
      <c r="AB603" s="133"/>
      <c r="AC603" s="134"/>
      <c r="AD603" s="135"/>
      <c r="AE603" s="136"/>
      <c r="AF603" s="220"/>
      <c r="AG603" s="220"/>
      <c r="AH603" s="220"/>
      <c r="AI603" s="220"/>
      <c r="AJ603" s="220"/>
      <c r="AK603" s="220"/>
      <c r="AL603" s="133"/>
      <c r="AM603" s="137"/>
      <c r="AN603" s="137"/>
      <c r="AO603" s="137"/>
      <c r="AP603" s="137"/>
      <c r="AQ603" s="137"/>
      <c r="AR603" s="137"/>
      <c r="AS603" s="137"/>
      <c r="AT603" s="137"/>
      <c r="AU603" s="137"/>
      <c r="AV603" s="137"/>
      <c r="AW603" s="137"/>
      <c r="AX603" s="137"/>
      <c r="AY603" s="137"/>
      <c r="AZ603" s="137"/>
      <c r="BA603" s="137"/>
      <c r="BB603" s="137"/>
      <c r="BC603" s="137"/>
      <c r="BD603" s="137"/>
      <c r="BE603" s="137"/>
      <c r="BF603" s="137"/>
      <c r="BG603" s="137"/>
      <c r="BH603" s="138"/>
      <c r="BI603" s="137"/>
      <c r="BJ603" s="137"/>
      <c r="BK603" s="137"/>
      <c r="BL603" s="137"/>
      <c r="BM603" s="139"/>
      <c r="BN603" s="137"/>
      <c r="BO603" s="137"/>
      <c r="BP603" s="137"/>
      <c r="BQ603" s="137"/>
      <c r="BR603" s="138"/>
      <c r="BS603" s="138"/>
      <c r="BT603" s="137"/>
      <c r="BU603" s="137"/>
      <c r="BV603" s="137"/>
      <c r="BW603" s="138"/>
      <c r="BX603" s="137"/>
      <c r="BY603" s="137"/>
      <c r="BZ603" s="138"/>
      <c r="CA603" s="138"/>
      <c r="CB603" s="137"/>
      <c r="CC603" s="137"/>
      <c r="CD603" s="186"/>
      <c r="CE603" s="186"/>
      <c r="CF603" s="186"/>
      <c r="CG603" s="186"/>
      <c r="CH603" s="137"/>
      <c r="CI603" s="137"/>
      <c r="CJ603" s="137"/>
      <c r="CK603" s="138"/>
      <c r="CL603" s="137"/>
      <c r="CM603" s="137"/>
      <c r="CN603" s="186"/>
      <c r="CO603" s="137"/>
      <c r="CP603" s="137"/>
      <c r="CQ603" s="137"/>
      <c r="CR603" s="137"/>
      <c r="CS603" s="137"/>
      <c r="CT603" s="137"/>
      <c r="CU603" s="137"/>
      <c r="CV603" s="137"/>
      <c r="CW603" s="137"/>
      <c r="CX603" s="186"/>
      <c r="CY603" s="133"/>
      <c r="CZ603" s="137"/>
      <c r="DA603" s="137"/>
      <c r="DB603" s="186"/>
      <c r="DC603" s="139"/>
      <c r="DD603" s="138"/>
      <c r="DE603" s="137"/>
      <c r="DF603" s="137"/>
      <c r="DG603" s="137"/>
      <c r="DH603" s="137"/>
      <c r="DI603" s="137"/>
      <c r="DJ603" s="186"/>
      <c r="DK603" s="137"/>
      <c r="DL603" s="137"/>
      <c r="DM603" s="137"/>
      <c r="DN603" s="137"/>
      <c r="DO603" s="137"/>
      <c r="DP603" s="137"/>
      <c r="DQ603" s="138"/>
      <c r="DR603" s="133"/>
      <c r="DS603" s="186"/>
      <c r="DT603" s="138"/>
      <c r="DU603" s="138"/>
      <c r="DV603" s="138"/>
      <c r="DW603" s="138"/>
      <c r="DX603" s="186"/>
      <c r="DY603" s="138"/>
      <c r="DZ603" s="138"/>
      <c r="EA603" s="137"/>
      <c r="EB603" s="137"/>
      <c r="EC603" s="137"/>
      <c r="ED603" s="137"/>
      <c r="EE603" s="137"/>
      <c r="EF603" s="186"/>
      <c r="EG603" s="137"/>
      <c r="EH603" s="137"/>
      <c r="EI603" s="137"/>
      <c r="EJ603" s="137"/>
      <c r="EK603" s="137"/>
      <c r="EL603" s="137"/>
      <c r="EM603" s="137"/>
      <c r="EN603" s="137"/>
      <c r="EO603" s="137"/>
      <c r="EP603" s="137"/>
      <c r="EQ603" s="137"/>
      <c r="ER603" s="137"/>
      <c r="ES603" s="137"/>
      <c r="ET603" s="137"/>
      <c r="EU603" s="137"/>
      <c r="EV603" s="137"/>
      <c r="EW603" s="137"/>
      <c r="EX603" s="137"/>
      <c r="EY603" s="137"/>
      <c r="EZ603" s="137"/>
      <c r="FA603" s="137"/>
      <c r="FB603" s="186"/>
      <c r="FC603" s="137"/>
      <c r="FD603" s="137"/>
      <c r="FE603" s="137"/>
      <c r="FF603" s="137"/>
      <c r="FG603" s="137"/>
      <c r="FH603" s="190"/>
      <c r="FI603" s="190"/>
      <c r="FJ603" s="5"/>
      <c r="GZ603" s="5"/>
      <c r="HO603" s="5" t="s">
        <v>771</v>
      </c>
      <c r="HP603" s="10">
        <v>65</v>
      </c>
      <c r="HQ603" s="27">
        <v>41406</v>
      </c>
      <c r="HR603" s="27"/>
      <c r="HS603" s="27">
        <v>43388</v>
      </c>
      <c r="HT603" s="10">
        <v>65</v>
      </c>
      <c r="HU603" s="10">
        <v>0</v>
      </c>
      <c r="HV603" s="28">
        <v>1</v>
      </c>
      <c r="HW603" s="28">
        <v>0</v>
      </c>
      <c r="HX603" s="28">
        <v>0</v>
      </c>
      <c r="HY603" s="28">
        <v>1</v>
      </c>
      <c r="HZ603" s="28">
        <v>0</v>
      </c>
      <c r="IA603" s="28">
        <v>0</v>
      </c>
      <c r="IB603" s="28">
        <v>1</v>
      </c>
      <c r="IC603" s="28">
        <v>1</v>
      </c>
      <c r="ID603" s="28">
        <v>1</v>
      </c>
      <c r="IE603" s="25" t="s">
        <v>62</v>
      </c>
      <c r="IF603" s="28">
        <v>1</v>
      </c>
      <c r="IG603" s="29"/>
      <c r="IH603" s="25" t="s">
        <v>175</v>
      </c>
      <c r="II603" s="28">
        <v>0</v>
      </c>
      <c r="IJ603" s="25" t="s">
        <v>63</v>
      </c>
      <c r="IK603" s="25"/>
      <c r="IL603" s="25"/>
      <c r="IM603" s="25"/>
      <c r="IN603" s="28">
        <v>0</v>
      </c>
      <c r="IO603" s="25"/>
      <c r="IP603" s="294" t="s">
        <v>1565</v>
      </c>
      <c r="IQ603" s="24" t="s">
        <v>771</v>
      </c>
      <c r="IR603" s="24" t="s">
        <v>1090</v>
      </c>
      <c r="IS603" s="170" t="s">
        <v>55</v>
      </c>
      <c r="IT603" s="170">
        <v>1</v>
      </c>
      <c r="IU603" s="170"/>
      <c r="IV603" s="274">
        <v>41406</v>
      </c>
      <c r="IW603" s="170">
        <v>1953</v>
      </c>
      <c r="IX603" s="170">
        <v>2013</v>
      </c>
      <c r="IY603" s="281">
        <v>44985</v>
      </c>
      <c r="IZ603" s="281"/>
      <c r="JA603" s="170">
        <f>+IX603-IW603</f>
        <v>60</v>
      </c>
      <c r="JB603" s="170"/>
      <c r="JC603" s="170" t="s">
        <v>1407</v>
      </c>
      <c r="JD603" s="170"/>
      <c r="JE603" s="170">
        <v>1</v>
      </c>
      <c r="JF603" t="s">
        <v>405</v>
      </c>
      <c r="JG603" s="170"/>
      <c r="JH603" s="170">
        <v>1</v>
      </c>
      <c r="JI603" s="170"/>
      <c r="JJ603" s="170"/>
      <c r="JK603" t="s">
        <v>1431</v>
      </c>
      <c r="JL603" t="s">
        <v>1566</v>
      </c>
      <c r="JM603" s="279">
        <v>44075</v>
      </c>
      <c r="JN603" t="s">
        <v>1411</v>
      </c>
      <c r="JO603" t="s">
        <v>1411</v>
      </c>
      <c r="JP603" t="s">
        <v>1481</v>
      </c>
      <c r="JQ603" t="s">
        <v>1415</v>
      </c>
      <c r="JR603" s="170">
        <v>0</v>
      </c>
      <c r="JS603" s="170">
        <v>4</v>
      </c>
      <c r="JT603" s="170">
        <v>0</v>
      </c>
      <c r="JU603" s="170">
        <v>5</v>
      </c>
      <c r="JV603" s="170">
        <v>1</v>
      </c>
      <c r="JW603" s="170">
        <v>0</v>
      </c>
      <c r="JX603"/>
      <c r="JY603" s="170">
        <v>0</v>
      </c>
      <c r="JZ603" s="170">
        <v>0</v>
      </c>
      <c r="KA603" s="170">
        <v>0</v>
      </c>
      <c r="KB603" s="170">
        <v>0</v>
      </c>
      <c r="KC603" s="170">
        <v>0</v>
      </c>
      <c r="KD603" s="274">
        <v>44985</v>
      </c>
      <c r="KE603" t="s">
        <v>1567</v>
      </c>
    </row>
    <row r="604" spans="1:291" s="4" customFormat="1" x14ac:dyDescent="0.25">
      <c r="A604" s="311"/>
      <c r="B604" s="15" t="s">
        <v>1565</v>
      </c>
      <c r="C604" s="17" t="s">
        <v>769</v>
      </c>
      <c r="D604" s="26" t="s">
        <v>772</v>
      </c>
      <c r="E604" s="88">
        <v>41406</v>
      </c>
      <c r="F604" s="27"/>
      <c r="G604" s="94"/>
      <c r="H604" s="16"/>
      <c r="I604" s="377">
        <v>0</v>
      </c>
      <c r="J604" s="20">
        <v>44166</v>
      </c>
      <c r="K604" s="100">
        <f>DATEDIF(E604, J604, "m")</f>
        <v>90</v>
      </c>
      <c r="L604" s="121">
        <v>2</v>
      </c>
      <c r="M604" s="4" t="s">
        <v>773</v>
      </c>
      <c r="N604" s="19">
        <v>281</v>
      </c>
      <c r="O604" s="22"/>
      <c r="P604" s="16">
        <v>3</v>
      </c>
      <c r="Q604" s="121"/>
      <c r="R604" s="121"/>
      <c r="S604" s="121"/>
      <c r="T604" s="145">
        <v>13937</v>
      </c>
      <c r="U604" s="130" t="s">
        <v>771</v>
      </c>
      <c r="V604" s="130" t="s">
        <v>771</v>
      </c>
      <c r="W604" s="130" t="s">
        <v>1090</v>
      </c>
      <c r="X604" s="131">
        <v>531116135</v>
      </c>
      <c r="Y604" s="129">
        <f ca="1">ROUNDDOWN(YEARFRAC(DATE(IF(VALUE(LEFT(X604,2))&lt;VALUE(RIGHT(YEAR(TODAY()),2)),"20","19")&amp;LEFT(X604,2),IF(VALUE(MID(X604,3,1))&gt;4,MID(X604,3,2)-50,MID(X604,3,2)),MID(X604,5,2)),Z604,1),0)</f>
        <v>67</v>
      </c>
      <c r="Z604" s="132">
        <v>44166</v>
      </c>
      <c r="AA604" s="129">
        <v>1</v>
      </c>
      <c r="AB604" s="133">
        <v>0</v>
      </c>
      <c r="AC604" s="134" t="s">
        <v>53</v>
      </c>
      <c r="AD604" s="135" t="s">
        <v>1022</v>
      </c>
      <c r="AE604" s="136" t="s">
        <v>1341</v>
      </c>
      <c r="AF604" s="200">
        <v>12</v>
      </c>
      <c r="AG604" s="200">
        <v>7.1</v>
      </c>
      <c r="AH604" s="200">
        <v>80.8</v>
      </c>
      <c r="AI604" s="200">
        <v>0</v>
      </c>
      <c r="AJ604" s="200">
        <v>0.1</v>
      </c>
      <c r="AK604" s="200">
        <v>11.22</v>
      </c>
      <c r="AL604" s="137">
        <v>13.8</v>
      </c>
      <c r="AM604" s="137">
        <v>82.2</v>
      </c>
      <c r="AN604" s="137">
        <v>66</v>
      </c>
      <c r="AO604" s="137">
        <v>34</v>
      </c>
      <c r="AP604" s="137">
        <f>AN604/AO604</f>
        <v>1.9411764705882353</v>
      </c>
      <c r="AQ604" s="137">
        <v>11</v>
      </c>
      <c r="AR604" s="137">
        <v>2.75</v>
      </c>
      <c r="AS604" s="137">
        <v>0.56000000000000005</v>
      </c>
      <c r="AT604" s="137">
        <v>11.1</v>
      </c>
      <c r="AU604" s="137">
        <v>6.6</v>
      </c>
      <c r="AV604" s="137">
        <v>6.27</v>
      </c>
      <c r="AW604" s="137">
        <v>5.2</v>
      </c>
      <c r="AX604" s="137">
        <v>6.76</v>
      </c>
      <c r="AY604" s="137">
        <v>74.400000000000006</v>
      </c>
      <c r="AZ604" s="137">
        <v>13.6</v>
      </c>
      <c r="BA604" s="137">
        <v>9.76</v>
      </c>
      <c r="BB604" s="137">
        <v>5.62</v>
      </c>
      <c r="BC604" s="137">
        <v>51.7</v>
      </c>
      <c r="BD604" s="137">
        <v>0.13</v>
      </c>
      <c r="BE604" s="137">
        <v>1.1299999999999999</v>
      </c>
      <c r="BF604" s="137">
        <f>DL604+DN604</f>
        <v>28</v>
      </c>
      <c r="BG604" s="137">
        <v>31</v>
      </c>
      <c r="BH604" s="138">
        <v>2526</v>
      </c>
      <c r="BI604" s="137">
        <v>14.9</v>
      </c>
      <c r="BJ604" s="137">
        <v>4.16</v>
      </c>
      <c r="BK604" s="137">
        <v>5.51</v>
      </c>
      <c r="BL604" s="137">
        <v>70.3</v>
      </c>
      <c r="BM604" s="139">
        <v>7.7200000000000003E-3</v>
      </c>
      <c r="BN604" s="137">
        <v>7</v>
      </c>
      <c r="BO604" s="137">
        <v>94.57</v>
      </c>
      <c r="BP604" s="137">
        <v>4.3600000000000003</v>
      </c>
      <c r="BQ604" s="137">
        <v>1.08</v>
      </c>
      <c r="BR604" s="138">
        <v>5443</v>
      </c>
      <c r="BS604" s="138">
        <f>CY604/9</f>
        <v>2593.7777777777778</v>
      </c>
      <c r="BT604" s="137">
        <v>53.2</v>
      </c>
      <c r="BU604" s="137">
        <v>15.1</v>
      </c>
      <c r="BV604" s="137">
        <v>78.900000000000006</v>
      </c>
      <c r="BW604" s="138">
        <v>1165</v>
      </c>
      <c r="BX604" s="137">
        <v>45.1</v>
      </c>
      <c r="BY604" s="137">
        <v>82.7</v>
      </c>
      <c r="BZ604" s="138">
        <v>3303</v>
      </c>
      <c r="CA604" s="138">
        <v>10477</v>
      </c>
      <c r="CB604" s="137">
        <v>0.21</v>
      </c>
      <c r="CC604" s="137">
        <v>8.2000000000000003E-2</v>
      </c>
      <c r="CD604" s="186" t="s">
        <v>1275</v>
      </c>
      <c r="CE604" s="186">
        <f>AL604+BN604+BV604+CC604+CB604</f>
        <v>99.99199999999999</v>
      </c>
      <c r="CF604" s="186" t="s">
        <v>1275</v>
      </c>
      <c r="CG604" s="186">
        <f>AM604+BI604+BE604+(DC604*100/AL604)+(CC604*100/AL604)</f>
        <v>98.954637681159426</v>
      </c>
      <c r="CH604" s="137">
        <v>0.46</v>
      </c>
      <c r="CI604" s="137">
        <f>CH604*100/AM604</f>
        <v>0.55961070559610704</v>
      </c>
      <c r="CJ604" s="137">
        <v>31.5</v>
      </c>
      <c r="CK604" s="138">
        <f>CJ604*BI604*AL604*AK604/1000</f>
        <v>72.672276600000018</v>
      </c>
      <c r="CL604" s="137">
        <v>51.5</v>
      </c>
      <c r="CM604" s="137">
        <v>30.4</v>
      </c>
      <c r="CN604" s="186" t="s">
        <v>1275</v>
      </c>
      <c r="CO604" s="137">
        <v>13.8</v>
      </c>
      <c r="CP604" s="137">
        <v>0.89</v>
      </c>
      <c r="CQ604" s="137">
        <v>71.8</v>
      </c>
      <c r="CR604" s="137">
        <v>15.6</v>
      </c>
      <c r="CS604" s="137">
        <v>5.53</v>
      </c>
      <c r="CT604" s="137">
        <v>7.08</v>
      </c>
      <c r="CU604" s="137">
        <v>83.1</v>
      </c>
      <c r="CV604" s="137">
        <v>3.26</v>
      </c>
      <c r="CW604" s="137"/>
      <c r="CX604" s="186" t="s">
        <v>1275</v>
      </c>
      <c r="CY604" s="133">
        <v>23344</v>
      </c>
      <c r="CZ604" s="137">
        <v>0.91</v>
      </c>
      <c r="DA604" s="137">
        <v>26</v>
      </c>
      <c r="DB604" s="186" t="s">
        <v>1275</v>
      </c>
      <c r="DC604" s="139">
        <v>1.7999999999999999E-2</v>
      </c>
      <c r="DD604" s="138">
        <v>10801</v>
      </c>
      <c r="DE604" s="137">
        <v>14</v>
      </c>
      <c r="DF604" s="137">
        <v>4.97</v>
      </c>
      <c r="DG604" s="137">
        <v>4.53</v>
      </c>
      <c r="DH604" s="137">
        <f>DG604-CC604</f>
        <v>4.4480000000000004</v>
      </c>
      <c r="DI604" s="137"/>
      <c r="DJ604" s="186" t="s">
        <v>1275</v>
      </c>
      <c r="DK604" s="137">
        <v>1.91</v>
      </c>
      <c r="DL604" s="137">
        <v>28</v>
      </c>
      <c r="DM604" s="137">
        <v>70.099999999999994</v>
      </c>
      <c r="DN604" s="137">
        <v>0</v>
      </c>
      <c r="DO604" s="137">
        <v>5.86</v>
      </c>
      <c r="DP604" s="137">
        <v>96.8</v>
      </c>
      <c r="DQ604" s="138">
        <v>1167</v>
      </c>
      <c r="DR604" s="133"/>
      <c r="DS604" s="186" t="s">
        <v>1275</v>
      </c>
      <c r="DT604" s="133">
        <f>DU604*5</f>
        <v>4750</v>
      </c>
      <c r="DU604" s="138">
        <v>950</v>
      </c>
      <c r="DV604" s="138">
        <v>688</v>
      </c>
      <c r="DW604" s="138">
        <v>317</v>
      </c>
      <c r="DX604" s="186" t="s">
        <v>1275</v>
      </c>
      <c r="DY604" s="138">
        <f>AK604*AN604*AM604*AL604/1000</f>
        <v>840.01626720000024</v>
      </c>
      <c r="DZ604" s="138">
        <f>AK604*AM604*AO604*AL604/1000</f>
        <v>432.73565280000003</v>
      </c>
      <c r="EA604" s="137"/>
      <c r="EB604" s="137"/>
      <c r="EC604" s="137"/>
      <c r="ED604" s="137"/>
      <c r="EE604" s="137"/>
      <c r="EF604" s="186" t="s">
        <v>1275</v>
      </c>
      <c r="EG604" s="137" t="s">
        <v>1023</v>
      </c>
      <c r="EH604" s="137" t="s">
        <v>1023</v>
      </c>
      <c r="EI604" s="137" t="s">
        <v>1023</v>
      </c>
      <c r="EJ604" s="137" t="s">
        <v>1023</v>
      </c>
      <c r="EK604" s="137" t="s">
        <v>1023</v>
      </c>
      <c r="EL604" s="137" t="s">
        <v>1023</v>
      </c>
      <c r="EM604" s="137" t="s">
        <v>1023</v>
      </c>
      <c r="EN604" s="137" t="s">
        <v>1023</v>
      </c>
      <c r="EO604" s="137" t="s">
        <v>1023</v>
      </c>
      <c r="EP604" s="137" t="s">
        <v>1023</v>
      </c>
      <c r="EQ604" s="137" t="s">
        <v>1023</v>
      </c>
      <c r="ER604" s="137" t="s">
        <v>1023</v>
      </c>
      <c r="ES604" s="137" t="s">
        <v>1023</v>
      </c>
      <c r="ET604" s="137" t="s">
        <v>1023</v>
      </c>
      <c r="EU604" s="137" t="s">
        <v>1023</v>
      </c>
      <c r="EV604" s="137" t="s">
        <v>1023</v>
      </c>
      <c r="EW604" s="137" t="s">
        <v>1023</v>
      </c>
      <c r="EX604" s="137" t="s">
        <v>1023</v>
      </c>
      <c r="EY604" s="137" t="s">
        <v>1023</v>
      </c>
      <c r="EZ604" s="137" t="s">
        <v>1023</v>
      </c>
      <c r="FA604" s="137" t="s">
        <v>1023</v>
      </c>
      <c r="FB604" s="186" t="s">
        <v>1275</v>
      </c>
      <c r="FC604" s="137"/>
      <c r="FD604" s="137"/>
      <c r="FE604" s="137"/>
      <c r="FF604" s="137"/>
      <c r="FG604" s="137"/>
      <c r="FH604" s="190"/>
      <c r="FI604" s="190"/>
      <c r="FJ604" s="380" t="s">
        <v>773</v>
      </c>
      <c r="FK604" t="s">
        <v>1662</v>
      </c>
      <c r="FL604" t="s">
        <v>1662</v>
      </c>
      <c r="FM604" t="s">
        <v>1659</v>
      </c>
      <c r="FN604" t="s">
        <v>1665</v>
      </c>
      <c r="FO604" t="s">
        <v>1662</v>
      </c>
      <c r="FP604" t="s">
        <v>1659</v>
      </c>
      <c r="FQ604" t="s">
        <v>1659</v>
      </c>
      <c r="FR604" t="s">
        <v>1667</v>
      </c>
      <c r="FS604" t="s">
        <v>1666</v>
      </c>
      <c r="FT604" t="s">
        <v>1659</v>
      </c>
      <c r="FU604" t="s">
        <v>1659</v>
      </c>
      <c r="FV604" t="s">
        <v>1662</v>
      </c>
      <c r="FW604" t="s">
        <v>86</v>
      </c>
      <c r="FX604" t="s">
        <v>1661</v>
      </c>
      <c r="FY604" t="s">
        <v>1662</v>
      </c>
      <c r="FZ604" t="s">
        <v>1662</v>
      </c>
      <c r="GA604" t="s">
        <v>1663</v>
      </c>
      <c r="GB604" t="s">
        <v>1663</v>
      </c>
      <c r="GC604" t="s">
        <v>1662</v>
      </c>
      <c r="GD604" t="s">
        <v>33</v>
      </c>
      <c r="GE604" t="s">
        <v>1662</v>
      </c>
      <c r="GF604" t="s">
        <v>1659</v>
      </c>
      <c r="GG604" t="s">
        <v>1664</v>
      </c>
      <c r="GH604" t="s">
        <v>33</v>
      </c>
      <c r="GI604" t="s">
        <v>1661</v>
      </c>
      <c r="GJ604" t="s">
        <v>33</v>
      </c>
      <c r="GK604" t="s">
        <v>33</v>
      </c>
      <c r="GL604" t="s">
        <v>86</v>
      </c>
      <c r="GM604" t="s">
        <v>1659</v>
      </c>
      <c r="GN604" t="s">
        <v>1659</v>
      </c>
      <c r="GO604" t="s">
        <v>1658</v>
      </c>
      <c r="GP604" t="s">
        <v>1664</v>
      </c>
      <c r="GQ604" t="s">
        <v>1660</v>
      </c>
      <c r="GR604" t="s">
        <v>33</v>
      </c>
      <c r="GS604" t="s">
        <v>1659</v>
      </c>
      <c r="GT604" t="s">
        <v>86</v>
      </c>
      <c r="GU604" t="s">
        <v>1662</v>
      </c>
      <c r="GV604" t="s">
        <v>1662</v>
      </c>
      <c r="GW604" t="s">
        <v>1662</v>
      </c>
      <c r="GX604" t="s">
        <v>33</v>
      </c>
      <c r="GY604" t="s">
        <v>1660</v>
      </c>
      <c r="GZ604" s="5"/>
      <c r="HO604" s="5"/>
      <c r="HP604" s="121"/>
      <c r="HQ604" s="27"/>
      <c r="HR604" s="27"/>
      <c r="HS604" s="27"/>
      <c r="HT604" s="121"/>
      <c r="HU604" s="121"/>
      <c r="HV604" s="28"/>
      <c r="HW604" s="28"/>
      <c r="HX604" s="28"/>
      <c r="HY604" s="28"/>
      <c r="HZ604" s="28"/>
      <c r="IA604" s="28"/>
      <c r="IB604" s="28"/>
      <c r="IC604" s="28"/>
      <c r="ID604" s="28"/>
      <c r="IE604" s="25"/>
      <c r="IF604" s="28"/>
      <c r="IG604" s="29"/>
      <c r="IH604" s="25"/>
      <c r="II604" s="28"/>
      <c r="IJ604" s="25"/>
      <c r="IK604" s="25"/>
      <c r="IL604" s="25"/>
      <c r="IM604" s="25"/>
      <c r="IN604" s="28"/>
      <c r="IO604" s="25"/>
      <c r="IP604" s="294"/>
      <c r="IQ604" s="24"/>
      <c r="IR604" s="24"/>
      <c r="IS604" s="170"/>
      <c r="IT604" s="170"/>
      <c r="IU604" s="170"/>
      <c r="IV604" s="274"/>
      <c r="IW604" s="170"/>
      <c r="IX604" s="170"/>
      <c r="IY604" s="281"/>
      <c r="IZ604" s="281"/>
      <c r="JA604" s="170"/>
      <c r="JB604" s="170"/>
      <c r="JC604" s="170"/>
      <c r="JD604" s="170"/>
      <c r="JE604" s="170"/>
      <c r="JF604"/>
      <c r="JG604" s="170"/>
      <c r="JH604" s="170"/>
      <c r="JI604" s="170"/>
      <c r="JJ604" s="170"/>
      <c r="JK604"/>
      <c r="JL604"/>
      <c r="JM604" s="279"/>
      <c r="JN604"/>
      <c r="JO604"/>
      <c r="JP604"/>
      <c r="JQ604"/>
      <c r="JR604" s="170"/>
      <c r="JS604" s="170"/>
      <c r="JT604" s="170"/>
      <c r="JU604" s="170"/>
      <c r="JV604" s="170"/>
      <c r="JW604" s="170"/>
      <c r="JX604"/>
      <c r="JY604" s="170"/>
      <c r="JZ604" s="170"/>
      <c r="KA604" s="170"/>
      <c r="KB604" s="170"/>
      <c r="KC604" s="170"/>
      <c r="KD604" s="274"/>
      <c r="KE604"/>
    </row>
    <row r="605" spans="1:291" s="4" customFormat="1" x14ac:dyDescent="0.25">
      <c r="A605" s="311"/>
      <c r="B605" s="15" t="s">
        <v>1565</v>
      </c>
      <c r="C605" s="17" t="s">
        <v>769</v>
      </c>
      <c r="D605" s="26" t="s">
        <v>772</v>
      </c>
      <c r="E605" s="88">
        <v>41406</v>
      </c>
      <c r="F605" s="23"/>
      <c r="G605" s="94"/>
      <c r="H605" s="51"/>
      <c r="I605" s="377">
        <v>1</v>
      </c>
      <c r="J605" s="20">
        <v>44797</v>
      </c>
      <c r="K605" s="100">
        <f>DATEDIF(E605, J605, "m")</f>
        <v>111</v>
      </c>
      <c r="L605" s="121">
        <v>3</v>
      </c>
      <c r="M605" s="4" t="s">
        <v>774</v>
      </c>
      <c r="N605" s="19">
        <v>377</v>
      </c>
      <c r="O605" s="22">
        <v>4</v>
      </c>
      <c r="P605" s="16">
        <v>3</v>
      </c>
      <c r="Q605" s="121"/>
      <c r="R605" s="121"/>
      <c r="S605" s="121"/>
      <c r="T605" s="145">
        <v>17924</v>
      </c>
      <c r="U605" s="130"/>
      <c r="V605" s="130" t="s">
        <v>771</v>
      </c>
      <c r="W605" s="130" t="s">
        <v>1090</v>
      </c>
      <c r="X605" s="129">
        <v>531116135</v>
      </c>
      <c r="Y605" s="129">
        <f ca="1">ROUNDDOWN(YEARFRAC(DATE(IF(VALUE(LEFT(X605,2))&lt;VALUE(RIGHT(YEAR(TODAY()),2)),"20","19")&amp;LEFT(X605,2),IF(VALUE(MID(X605,3,1))&gt;4,MID(X605,3,2)-50,MID(X605,3,2)),MID(X605,5,2)),Z605,1),0)</f>
        <v>68</v>
      </c>
      <c r="Z605" s="132">
        <v>44797</v>
      </c>
      <c r="AA605" s="129">
        <v>2</v>
      </c>
      <c r="AB605" s="133">
        <f>DATEDIF(_xlfn.MINIFS(Z:Z,X:X,X605), Z605,  "m")</f>
        <v>20</v>
      </c>
      <c r="AC605" s="134" t="s">
        <v>53</v>
      </c>
      <c r="AD605" s="135" t="s">
        <v>1025</v>
      </c>
      <c r="AE605" s="136" t="s">
        <v>67</v>
      </c>
      <c r="AF605" s="323">
        <v>16.7</v>
      </c>
      <c r="AG605" s="185">
        <v>9.6</v>
      </c>
      <c r="AH605" s="322">
        <v>71.900000000000006</v>
      </c>
      <c r="AI605" s="185">
        <v>1.6</v>
      </c>
      <c r="AJ605" s="185">
        <v>0.2</v>
      </c>
      <c r="AK605" s="185">
        <v>8.94</v>
      </c>
      <c r="AL605" s="133">
        <v>16.8</v>
      </c>
      <c r="AM605" s="137">
        <v>85.7</v>
      </c>
      <c r="AN605" s="137">
        <v>75</v>
      </c>
      <c r="AO605" s="137">
        <v>25</v>
      </c>
      <c r="AP605" s="137">
        <f>AN605/AO605</f>
        <v>3</v>
      </c>
      <c r="AQ605" s="137">
        <v>11.2</v>
      </c>
      <c r="AR605" s="137">
        <v>0.87</v>
      </c>
      <c r="AS605" s="137">
        <v>2.31</v>
      </c>
      <c r="AT605" s="137">
        <v>9.15</v>
      </c>
      <c r="AU605" s="137">
        <v>4.75</v>
      </c>
      <c r="AV605" s="137">
        <v>12.6</v>
      </c>
      <c r="AW605" s="137">
        <v>18.7</v>
      </c>
      <c r="AX605" s="137">
        <v>32.5</v>
      </c>
      <c r="AY605" s="137">
        <v>42.6</v>
      </c>
      <c r="AZ605" s="137">
        <v>6.18</v>
      </c>
      <c r="BA605" s="137">
        <v>19.899999999999999</v>
      </c>
      <c r="BB605" s="137">
        <v>13.4</v>
      </c>
      <c r="BC605" s="137">
        <v>57.9</v>
      </c>
      <c r="BD605" s="137">
        <v>0.5</v>
      </c>
      <c r="BE605" s="137">
        <v>1.56</v>
      </c>
      <c r="BF605" s="137">
        <f>DL605+DN605</f>
        <v>35.700000000000003</v>
      </c>
      <c r="BG605" s="137">
        <v>42.2</v>
      </c>
      <c r="BH605" s="138">
        <v>2029</v>
      </c>
      <c r="BI605" s="137">
        <v>10.8</v>
      </c>
      <c r="BJ605" s="137">
        <v>4.28</v>
      </c>
      <c r="BK605" s="137">
        <v>5.0999999999999996</v>
      </c>
      <c r="BL605" s="137">
        <v>63.2</v>
      </c>
      <c r="BM605" s="139">
        <v>4.8000000000000001E-2</v>
      </c>
      <c r="BN605" s="137">
        <v>9</v>
      </c>
      <c r="BO605" s="137">
        <v>95.19</v>
      </c>
      <c r="BP605" s="137">
        <v>2.91</v>
      </c>
      <c r="BQ605" s="137">
        <v>1.93</v>
      </c>
      <c r="BR605" s="138">
        <v>4760</v>
      </c>
      <c r="BS605" s="138">
        <f>CY605/9</f>
        <v>2207.1111111111113</v>
      </c>
      <c r="BT605" s="137">
        <v>21.6</v>
      </c>
      <c r="BU605" s="137">
        <v>16</v>
      </c>
      <c r="BV605" s="137">
        <f>100-AL605-BN605-CB605-CC605</f>
        <v>72.2</v>
      </c>
      <c r="BW605" s="138">
        <v>2091</v>
      </c>
      <c r="BX605" s="137">
        <v>11.4</v>
      </c>
      <c r="BY605" s="137">
        <v>84.9</v>
      </c>
      <c r="BZ605" s="138">
        <v>3663</v>
      </c>
      <c r="CA605" s="138">
        <v>11410</v>
      </c>
      <c r="CB605" s="137">
        <v>1.7</v>
      </c>
      <c r="CC605" s="137">
        <v>0.3</v>
      </c>
      <c r="CD605" s="186" t="s">
        <v>1275</v>
      </c>
      <c r="CE605" s="186">
        <f>AL605+BN605+BV605+CC605+CB605</f>
        <v>100</v>
      </c>
      <c r="CF605" s="186" t="s">
        <v>1275</v>
      </c>
      <c r="CG605" s="186">
        <f>AM605+BI605+BE605+(DC605*100/AL605)+(CC605*100/AL605)</f>
        <v>100.27428571428572</v>
      </c>
      <c r="CH605" s="137">
        <v>2.87</v>
      </c>
      <c r="CI605" s="137">
        <f>CH605*100/AM605</f>
        <v>3.3488914819136522</v>
      </c>
      <c r="CJ605" s="137">
        <v>31.5</v>
      </c>
      <c r="CK605" s="138">
        <f>CJ605*BI605*AL605*AK605/1000</f>
        <v>51.095318400000004</v>
      </c>
      <c r="CL605" s="137">
        <v>31.4</v>
      </c>
      <c r="CM605" s="137">
        <v>47.2</v>
      </c>
      <c r="CN605" s="186" t="s">
        <v>1275</v>
      </c>
      <c r="CO605" s="137">
        <v>8.3800000000000008</v>
      </c>
      <c r="CP605" s="137">
        <v>0.76</v>
      </c>
      <c r="CQ605" s="137">
        <v>42.1</v>
      </c>
      <c r="CR605" s="137">
        <v>31.7</v>
      </c>
      <c r="CS605" s="137">
        <v>11.8</v>
      </c>
      <c r="CT605" s="137">
        <v>14.3</v>
      </c>
      <c r="CU605" s="137">
        <v>64.900000000000006</v>
      </c>
      <c r="CV605" s="137">
        <v>0</v>
      </c>
      <c r="CW605" s="137"/>
      <c r="CX605" s="186" t="s">
        <v>1275</v>
      </c>
      <c r="CY605" s="133">
        <v>19864</v>
      </c>
      <c r="CZ605" s="137">
        <v>0.77</v>
      </c>
      <c r="DA605" s="137">
        <v>17.399999999999999</v>
      </c>
      <c r="DB605" s="186" t="s">
        <v>1275</v>
      </c>
      <c r="DC605" s="139">
        <v>7.1999999999999995E-2</v>
      </c>
      <c r="DD605" s="138">
        <v>7821</v>
      </c>
      <c r="DE605" s="137">
        <v>4.53</v>
      </c>
      <c r="DF605" s="137">
        <v>18.100000000000001</v>
      </c>
      <c r="DG605" s="137">
        <v>3.03</v>
      </c>
      <c r="DH605" s="137">
        <f>DG605-CC605</f>
        <v>2.73</v>
      </c>
      <c r="DI605" s="137">
        <v>32</v>
      </c>
      <c r="DJ605" s="186" t="s">
        <v>1275</v>
      </c>
      <c r="DK605" s="137">
        <v>5.8</v>
      </c>
      <c r="DL605" s="137">
        <v>35.700000000000003</v>
      </c>
      <c r="DM605" s="137">
        <v>58.5</v>
      </c>
      <c r="DN605" s="137">
        <v>0</v>
      </c>
      <c r="DO605" s="137">
        <v>10.199999999999999</v>
      </c>
      <c r="DP605" s="137">
        <v>96.4</v>
      </c>
      <c r="DQ605" s="138">
        <v>962</v>
      </c>
      <c r="DR605" s="133"/>
      <c r="DS605" s="186" t="s">
        <v>1275</v>
      </c>
      <c r="DT605" s="133">
        <f>DU605*2</f>
        <v>9696</v>
      </c>
      <c r="DU605" s="138">
        <v>4848</v>
      </c>
      <c r="DV605" s="138">
        <v>1194</v>
      </c>
      <c r="DW605" s="138">
        <v>304</v>
      </c>
      <c r="DX605" s="186" t="s">
        <v>1275</v>
      </c>
      <c r="DY605" s="138">
        <f>AK605*AN605*AM605*AL605/1000</f>
        <v>965.35908000000006</v>
      </c>
      <c r="DZ605" s="138">
        <f>AK605*AM605*AO605*AL605/1000</f>
        <v>321.78636000000006</v>
      </c>
      <c r="EA605" s="137"/>
      <c r="EB605" s="137"/>
      <c r="EC605" s="137"/>
      <c r="ED605" s="137"/>
      <c r="EE605" s="137"/>
      <c r="EF605" s="186" t="s">
        <v>1275</v>
      </c>
      <c r="EG605" s="137" t="s">
        <v>1023</v>
      </c>
      <c r="EH605" s="137" t="s">
        <v>1023</v>
      </c>
      <c r="EI605" s="137" t="s">
        <v>1023</v>
      </c>
      <c r="EJ605" s="137" t="s">
        <v>1023</v>
      </c>
      <c r="EK605" s="137" t="s">
        <v>1023</v>
      </c>
      <c r="EL605" s="137" t="s">
        <v>1023</v>
      </c>
      <c r="EM605" s="137" t="s">
        <v>1023</v>
      </c>
      <c r="EN605" s="137" t="s">
        <v>1023</v>
      </c>
      <c r="EO605" s="137" t="s">
        <v>1023</v>
      </c>
      <c r="EP605" s="137" t="s">
        <v>1023</v>
      </c>
      <c r="EQ605" s="137" t="s">
        <v>1023</v>
      </c>
      <c r="ER605" s="137" t="s">
        <v>1023</v>
      </c>
      <c r="ES605" s="137" t="s">
        <v>1023</v>
      </c>
      <c r="ET605" s="137" t="s">
        <v>1023</v>
      </c>
      <c r="EU605" s="137" t="s">
        <v>1023</v>
      </c>
      <c r="EV605" s="137" t="s">
        <v>1023</v>
      </c>
      <c r="EW605" s="137" t="s">
        <v>1023</v>
      </c>
      <c r="EX605" s="137" t="s">
        <v>1023</v>
      </c>
      <c r="EY605" s="137" t="s">
        <v>1023</v>
      </c>
      <c r="EZ605" s="137" t="s">
        <v>1023</v>
      </c>
      <c r="FA605" s="137" t="s">
        <v>1023</v>
      </c>
      <c r="FB605" s="186" t="s">
        <v>1275</v>
      </c>
      <c r="FC605" s="137"/>
      <c r="FD605" s="137"/>
      <c r="FE605" s="137"/>
      <c r="FF605" s="137"/>
      <c r="FG605" s="137"/>
      <c r="FH605" s="190"/>
      <c r="FI605" s="190"/>
      <c r="FJ605" s="372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  <c r="GE605"/>
      <c r="GF605"/>
      <c r="GG605"/>
      <c r="GH605"/>
      <c r="GI605"/>
      <c r="GJ605"/>
      <c r="GK605"/>
      <c r="GL605"/>
      <c r="GM605"/>
      <c r="GN605"/>
      <c r="GO605"/>
      <c r="GP605"/>
      <c r="GQ605"/>
      <c r="GR605"/>
      <c r="GS605"/>
      <c r="GT605"/>
      <c r="GU605"/>
      <c r="GV605"/>
      <c r="GW605"/>
      <c r="GX605"/>
      <c r="GY605"/>
      <c r="GZ605" s="5"/>
      <c r="HO605" s="5"/>
      <c r="HP605" s="17"/>
      <c r="HQ605" s="23"/>
      <c r="HR605" s="23"/>
      <c r="HS605" s="23"/>
      <c r="HT605" s="17"/>
      <c r="HU605" s="17"/>
      <c r="HV605" s="24"/>
      <c r="HW605" s="24"/>
      <c r="HX605" s="24"/>
      <c r="HY605" s="24"/>
      <c r="HZ605" s="24"/>
      <c r="IA605" s="24"/>
      <c r="IB605" s="24"/>
      <c r="IC605" s="24"/>
      <c r="ID605" s="24"/>
      <c r="IE605" s="24"/>
      <c r="IF605" s="24"/>
      <c r="IG605" s="24"/>
      <c r="IH605" s="24"/>
      <c r="II605" s="24"/>
      <c r="IJ605" s="24"/>
      <c r="IK605" s="24"/>
      <c r="IL605" s="24"/>
      <c r="IM605" s="24"/>
      <c r="IN605" s="25"/>
      <c r="IO605" s="25"/>
      <c r="IP605" s="294"/>
      <c r="IQ605" s="24"/>
      <c r="IR605" s="24"/>
      <c r="IS605" s="170"/>
      <c r="IT605" s="170"/>
      <c r="IU605" s="170"/>
      <c r="IV605" s="274"/>
      <c r="IW605" s="170"/>
      <c r="IX605" s="170"/>
      <c r="IY605" s="281"/>
      <c r="IZ605" s="281"/>
      <c r="JA605" s="170"/>
      <c r="JB605" s="170"/>
      <c r="JC605" s="170"/>
      <c r="JD605" s="170"/>
      <c r="JE605" s="170"/>
      <c r="JF605"/>
      <c r="JG605" s="170"/>
      <c r="JH605" s="170"/>
      <c r="JI605" s="170"/>
      <c r="JJ605" s="170"/>
      <c r="JK605"/>
      <c r="JL605"/>
      <c r="JM605" s="279"/>
      <c r="JN605"/>
      <c r="JO605"/>
      <c r="JP605"/>
      <c r="JQ605"/>
      <c r="JR605" s="170"/>
      <c r="JS605" s="170"/>
      <c r="JT605" s="170"/>
      <c r="JU605" s="170"/>
      <c r="JV605" s="170"/>
      <c r="JW605" s="170"/>
      <c r="JX605"/>
      <c r="JY605" s="170"/>
      <c r="JZ605" s="170"/>
      <c r="KA605" s="170"/>
      <c r="KB605" s="170"/>
      <c r="KC605" s="170"/>
      <c r="KD605" s="274"/>
      <c r="KE605"/>
    </row>
    <row r="606" spans="1:291" s="4" customFormat="1" x14ac:dyDescent="0.25">
      <c r="A606" s="311"/>
      <c r="B606" s="15"/>
      <c r="C606" s="17"/>
      <c r="D606" s="26"/>
      <c r="E606" s="90"/>
      <c r="F606" s="23"/>
      <c r="G606" s="94"/>
      <c r="H606" s="51"/>
      <c r="I606" s="377"/>
      <c r="J606" s="20"/>
      <c r="K606" s="100"/>
      <c r="L606" s="121"/>
      <c r="N606" s="19"/>
      <c r="O606" s="22"/>
      <c r="P606" s="16"/>
      <c r="Q606" s="121"/>
      <c r="R606" s="121"/>
      <c r="S606" s="121"/>
      <c r="T606" s="145"/>
      <c r="U606" s="130"/>
      <c r="V606" s="130"/>
      <c r="W606" s="130"/>
      <c r="X606" s="129"/>
      <c r="Y606" s="129"/>
      <c r="Z606" s="132"/>
      <c r="AA606" s="129"/>
      <c r="AB606" s="133"/>
      <c r="AC606" s="134"/>
      <c r="AD606" s="135"/>
      <c r="AE606" s="136"/>
      <c r="AF606" s="220"/>
      <c r="AG606" s="220"/>
      <c r="AH606" s="220"/>
      <c r="AI606" s="220"/>
      <c r="AJ606" s="220"/>
      <c r="AK606" s="220"/>
      <c r="AL606" s="133"/>
      <c r="AM606" s="137"/>
      <c r="AN606" s="137"/>
      <c r="AO606" s="137"/>
      <c r="AP606" s="137"/>
      <c r="AQ606" s="137"/>
      <c r="AR606" s="137"/>
      <c r="AS606" s="137"/>
      <c r="AT606" s="137"/>
      <c r="AU606" s="137"/>
      <c r="AV606" s="137"/>
      <c r="AW606" s="137"/>
      <c r="AX606" s="137"/>
      <c r="AY606" s="137"/>
      <c r="AZ606" s="137"/>
      <c r="BA606" s="137"/>
      <c r="BB606" s="137"/>
      <c r="BC606" s="137"/>
      <c r="BD606" s="137"/>
      <c r="BE606" s="137"/>
      <c r="BF606" s="137"/>
      <c r="BG606" s="137"/>
      <c r="BH606" s="138"/>
      <c r="BI606" s="137"/>
      <c r="BJ606" s="137"/>
      <c r="BK606" s="137"/>
      <c r="BL606" s="137"/>
      <c r="BM606" s="139"/>
      <c r="BN606" s="137"/>
      <c r="BO606" s="137"/>
      <c r="BP606" s="137"/>
      <c r="BQ606" s="137"/>
      <c r="BR606" s="138"/>
      <c r="BS606" s="138"/>
      <c r="BT606" s="137"/>
      <c r="BU606" s="137"/>
      <c r="BV606" s="137"/>
      <c r="BW606" s="138"/>
      <c r="BX606" s="137"/>
      <c r="BY606" s="137"/>
      <c r="BZ606" s="138"/>
      <c r="CA606" s="138"/>
      <c r="CB606" s="137"/>
      <c r="CC606" s="137"/>
      <c r="CD606" s="186"/>
      <c r="CE606" s="186"/>
      <c r="CF606" s="186"/>
      <c r="CG606" s="186"/>
      <c r="CH606" s="137"/>
      <c r="CI606" s="137"/>
      <c r="CJ606" s="137"/>
      <c r="CK606" s="138"/>
      <c r="CL606" s="137"/>
      <c r="CM606" s="137"/>
      <c r="CN606" s="186"/>
      <c r="CO606" s="137"/>
      <c r="CP606" s="137"/>
      <c r="CQ606" s="137"/>
      <c r="CR606" s="137"/>
      <c r="CS606" s="137"/>
      <c r="CT606" s="137"/>
      <c r="CU606" s="137"/>
      <c r="CV606" s="137"/>
      <c r="CW606" s="137"/>
      <c r="CX606" s="186"/>
      <c r="CY606" s="133"/>
      <c r="CZ606" s="137"/>
      <c r="DA606" s="137"/>
      <c r="DB606" s="186"/>
      <c r="DC606" s="139"/>
      <c r="DD606" s="138"/>
      <c r="DE606" s="137"/>
      <c r="DF606" s="137"/>
      <c r="DG606" s="137"/>
      <c r="DH606" s="137"/>
      <c r="DI606" s="137"/>
      <c r="DJ606" s="186"/>
      <c r="DK606" s="137"/>
      <c r="DL606" s="137"/>
      <c r="DM606" s="137"/>
      <c r="DN606" s="137"/>
      <c r="DO606" s="137"/>
      <c r="DP606" s="137"/>
      <c r="DQ606" s="138"/>
      <c r="DR606" s="133"/>
      <c r="DS606" s="186"/>
      <c r="DT606" s="133"/>
      <c r="DU606" s="138"/>
      <c r="DV606" s="138"/>
      <c r="DW606" s="138"/>
      <c r="DX606" s="186"/>
      <c r="DY606" s="138"/>
      <c r="DZ606" s="138"/>
      <c r="EA606" s="137"/>
      <c r="EB606" s="137"/>
      <c r="EC606" s="137"/>
      <c r="ED606" s="137"/>
      <c r="EE606" s="137"/>
      <c r="EF606" s="186"/>
      <c r="EG606" s="137"/>
      <c r="EH606" s="137"/>
      <c r="EI606" s="137"/>
      <c r="EJ606" s="137"/>
      <c r="EK606" s="137"/>
      <c r="EL606" s="137"/>
      <c r="EM606" s="137"/>
      <c r="EN606" s="137"/>
      <c r="EO606" s="137"/>
      <c r="EP606" s="137"/>
      <c r="EQ606" s="137"/>
      <c r="ER606" s="137"/>
      <c r="ES606" s="137"/>
      <c r="ET606" s="137"/>
      <c r="EU606" s="137"/>
      <c r="EV606" s="137"/>
      <c r="EW606" s="137"/>
      <c r="EX606" s="137"/>
      <c r="EY606" s="137"/>
      <c r="EZ606" s="137"/>
      <c r="FA606" s="137"/>
      <c r="FB606" s="186"/>
      <c r="FC606" s="137"/>
      <c r="FD606" s="137"/>
      <c r="FE606" s="137"/>
      <c r="FF606" s="137"/>
      <c r="FG606" s="137"/>
      <c r="FH606" s="190"/>
      <c r="FI606" s="190"/>
      <c r="FJ606" s="5"/>
      <c r="GZ606" s="5"/>
      <c r="HO606" s="5"/>
      <c r="HP606" s="17"/>
      <c r="HQ606" s="23"/>
      <c r="HR606" s="23"/>
      <c r="HS606" s="23"/>
      <c r="HT606" s="17"/>
      <c r="HU606" s="17"/>
      <c r="HV606" s="24"/>
      <c r="HW606" s="24"/>
      <c r="HX606" s="24"/>
      <c r="HY606" s="24"/>
      <c r="HZ606" s="24"/>
      <c r="IA606" s="24"/>
      <c r="IB606" s="24"/>
      <c r="IC606" s="24"/>
      <c r="ID606" s="24"/>
      <c r="IE606" s="24"/>
      <c r="IF606" s="24"/>
      <c r="IG606" s="24"/>
      <c r="IH606" s="24"/>
      <c r="II606" s="24"/>
      <c r="IJ606" s="24"/>
      <c r="IK606" s="24"/>
      <c r="IL606" s="24"/>
      <c r="IM606" s="24"/>
      <c r="IN606" s="25"/>
      <c r="IO606" s="25"/>
      <c r="IP606" s="294"/>
      <c r="IQ606" s="24"/>
      <c r="IR606" s="24"/>
      <c r="IS606" s="170"/>
      <c r="IT606" s="170"/>
      <c r="IU606" s="170"/>
      <c r="IV606" s="274"/>
      <c r="IW606" s="170"/>
      <c r="IX606" s="170"/>
      <c r="IY606" s="281"/>
      <c r="IZ606" s="281"/>
      <c r="JA606" s="170"/>
      <c r="JB606" s="170"/>
      <c r="JC606" s="170"/>
      <c r="JD606" s="170"/>
      <c r="JE606" s="170"/>
      <c r="JF606"/>
      <c r="JG606" s="170"/>
      <c r="JH606" s="170"/>
      <c r="JI606" s="170"/>
      <c r="JJ606" s="170"/>
      <c r="JK606"/>
      <c r="JL606"/>
      <c r="JM606" s="279"/>
      <c r="JN606"/>
      <c r="JO606"/>
      <c r="JP606"/>
      <c r="JQ606"/>
      <c r="JR606" s="170"/>
      <c r="JS606" s="170"/>
      <c r="JT606" s="170"/>
      <c r="JU606" s="170"/>
      <c r="JV606" s="170"/>
      <c r="JW606" s="170"/>
      <c r="JX606"/>
      <c r="JY606" s="170"/>
      <c r="JZ606" s="170"/>
      <c r="KA606" s="170"/>
      <c r="KB606" s="170"/>
      <c r="KC606" s="170"/>
      <c r="KD606" s="274"/>
      <c r="KE606"/>
    </row>
    <row r="607" spans="1:291" s="4" customFormat="1" x14ac:dyDescent="0.25">
      <c r="A607" s="311"/>
      <c r="B607" s="15" t="s">
        <v>1568</v>
      </c>
      <c r="C607" s="17" t="s">
        <v>775</v>
      </c>
      <c r="D607" s="18">
        <v>6907205591</v>
      </c>
      <c r="E607" s="88">
        <v>45040</v>
      </c>
      <c r="F607" s="27">
        <v>45078</v>
      </c>
      <c r="G607" s="94">
        <f>DATEDIF(E607, F607, "m")</f>
        <v>1</v>
      </c>
      <c r="H607" s="16">
        <v>1</v>
      </c>
      <c r="I607" s="377">
        <v>0</v>
      </c>
      <c r="J607" s="20">
        <v>45078</v>
      </c>
      <c r="K607" s="100">
        <f t="shared" ref="K607:K614" si="63">DATEDIF(E607, J607, "m")</f>
        <v>1</v>
      </c>
      <c r="L607" s="121">
        <v>1</v>
      </c>
      <c r="M607" s="4" t="s">
        <v>776</v>
      </c>
      <c r="N607" s="19">
        <v>210</v>
      </c>
      <c r="O607" s="22">
        <v>2</v>
      </c>
      <c r="P607" s="16">
        <v>2</v>
      </c>
      <c r="Q607" s="121"/>
      <c r="R607" s="121"/>
      <c r="S607" s="121"/>
      <c r="T607" s="145">
        <v>19485</v>
      </c>
      <c r="U607" s="130"/>
      <c r="V607" s="130" t="s">
        <v>777</v>
      </c>
      <c r="W607" s="130" t="s">
        <v>1068</v>
      </c>
      <c r="X607" s="129">
        <v>6907205591</v>
      </c>
      <c r="Y607" s="129">
        <f ca="1">ROUNDDOWN(YEARFRAC(DATE(IF(VALUE(LEFT(X607,2))&lt;VALUE(RIGHT(YEAR(TODAY()),2)),"20","19")&amp;LEFT(X607,2),IF(VALUE(MID(X607,3,1))&gt;4,MID(X607,3,2)-50,MID(X607,3,2)),MID(X607,5,2)),Z607,1),0)</f>
        <v>53</v>
      </c>
      <c r="Z607" s="132">
        <v>45078</v>
      </c>
      <c r="AA607" s="129" t="e">
        <f>COUNTIFS(#REF!,X607)</f>
        <v>#REF!</v>
      </c>
      <c r="AB607" s="133">
        <f>DATEDIF(_xlfn.MINIFS(Z:Z,X:X,X607), Z607,  "m")</f>
        <v>0</v>
      </c>
      <c r="AC607" s="134" t="s">
        <v>53</v>
      </c>
      <c r="AD607" s="135" t="s">
        <v>1022</v>
      </c>
      <c r="AE607" s="136" t="s">
        <v>54</v>
      </c>
      <c r="AF607" s="323">
        <v>17.5</v>
      </c>
      <c r="AG607" s="185">
        <v>8.1</v>
      </c>
      <c r="AH607" s="322">
        <v>73.2</v>
      </c>
      <c r="AI607" s="185">
        <v>0.9</v>
      </c>
      <c r="AJ607" s="185">
        <v>0.3</v>
      </c>
      <c r="AK607" s="322">
        <v>12.67</v>
      </c>
      <c r="AL607" s="133">
        <v>4.5999999999999996</v>
      </c>
      <c r="AM607" s="137">
        <v>60.6</v>
      </c>
      <c r="AN607" s="137">
        <v>39.1</v>
      </c>
      <c r="AO607" s="137">
        <v>60.9</v>
      </c>
      <c r="AP607" s="137">
        <f>AN607/AO607</f>
        <v>0.64203612479474548</v>
      </c>
      <c r="AQ607" s="137">
        <v>4.2</v>
      </c>
      <c r="AR607" s="137">
        <v>7.83</v>
      </c>
      <c r="AS607" s="137">
        <v>1.45</v>
      </c>
      <c r="AT607" s="137">
        <v>14.3</v>
      </c>
      <c r="AU607" s="137">
        <v>12.9</v>
      </c>
      <c r="AV607" s="137">
        <v>6.8</v>
      </c>
      <c r="AW607" s="137">
        <v>23.3</v>
      </c>
      <c r="AX607" s="137">
        <v>43.7</v>
      </c>
      <c r="AY607" s="137">
        <v>32.700000000000003</v>
      </c>
      <c r="AZ607" s="137">
        <v>0.26</v>
      </c>
      <c r="BA607" s="137">
        <v>26.4</v>
      </c>
      <c r="BB607" s="137">
        <v>11.9</v>
      </c>
      <c r="BC607" s="137">
        <v>50.3</v>
      </c>
      <c r="BD607" s="137">
        <v>0.77</v>
      </c>
      <c r="BE607" s="137">
        <v>14</v>
      </c>
      <c r="BF607" s="137">
        <f>DL607+DN607</f>
        <v>35.200000000000003</v>
      </c>
      <c r="BG607" s="137">
        <v>29.9</v>
      </c>
      <c r="BH607" s="138">
        <v>3618</v>
      </c>
      <c r="BI607" s="137">
        <v>20.6</v>
      </c>
      <c r="BJ607" s="137">
        <v>4.59</v>
      </c>
      <c r="BK607" s="137">
        <v>33.9</v>
      </c>
      <c r="BL607" s="137">
        <v>54.2</v>
      </c>
      <c r="BM607" s="139">
        <v>0</v>
      </c>
      <c r="BN607" s="137">
        <v>1</v>
      </c>
      <c r="BO607" s="137">
        <v>84.56</v>
      </c>
      <c r="BP607" s="137">
        <v>10.5</v>
      </c>
      <c r="BQ607" s="137">
        <v>4.9800000000000004</v>
      </c>
      <c r="BR607" s="138">
        <v>7726</v>
      </c>
      <c r="BS607" s="138">
        <f>CY607/3</f>
        <v>2999</v>
      </c>
      <c r="BT607" s="137">
        <v>44.4</v>
      </c>
      <c r="BU607" s="137">
        <v>22.3</v>
      </c>
      <c r="BV607" s="137">
        <f>100-AL607-BN607-CB607-CC607</f>
        <v>93.940000000000012</v>
      </c>
      <c r="BW607" s="138">
        <v>1727.8761061946905</v>
      </c>
      <c r="BX607" s="137">
        <v>42.6</v>
      </c>
      <c r="BY607" s="137">
        <v>18.399999999999999</v>
      </c>
      <c r="BZ607" s="138">
        <v>4785</v>
      </c>
      <c r="CA607" s="138">
        <v>10336</v>
      </c>
      <c r="CB607" s="137">
        <v>0.25</v>
      </c>
      <c r="CC607" s="137">
        <v>0.21</v>
      </c>
      <c r="CD607" s="186" t="s">
        <v>1275</v>
      </c>
      <c r="CE607" s="186">
        <f>AL607+BN607+BV607+CC607+CB607</f>
        <v>100</v>
      </c>
      <c r="CF607" s="186" t="s">
        <v>1275</v>
      </c>
      <c r="CG607" s="186">
        <f>AM607+BI607+BE607+(DC607*100/AL607)+(CC607*100/AL607)</f>
        <v>99.888260869565215</v>
      </c>
      <c r="CH607" s="137">
        <v>3.93</v>
      </c>
      <c r="CI607" s="137">
        <f>CH607*100/AM607</f>
        <v>6.4851485148514847</v>
      </c>
      <c r="CJ607" s="137">
        <v>29</v>
      </c>
      <c r="CK607" s="138">
        <f>CJ607*BI607*AL607*AK607/1000</f>
        <v>34.817666800000005</v>
      </c>
      <c r="CL607" s="137">
        <v>6.49</v>
      </c>
      <c r="CM607" s="137">
        <v>28.8</v>
      </c>
      <c r="CN607" s="186" t="s">
        <v>1275</v>
      </c>
      <c r="CO607" s="137">
        <v>0.68</v>
      </c>
      <c r="CP607" s="137">
        <v>2.56</v>
      </c>
      <c r="CQ607" s="137">
        <v>16.3</v>
      </c>
      <c r="CR607" s="137">
        <v>33.9</v>
      </c>
      <c r="CS607" s="137">
        <v>18.8</v>
      </c>
      <c r="CT607" s="137">
        <v>31</v>
      </c>
      <c r="CU607" s="137">
        <v>70.599999999999994</v>
      </c>
      <c r="CV607" s="137">
        <v>5.01</v>
      </c>
      <c r="CW607" s="137"/>
      <c r="CX607" s="186" t="s">
        <v>1275</v>
      </c>
      <c r="CY607" s="133">
        <v>8997</v>
      </c>
      <c r="CZ607" s="137">
        <v>3.33</v>
      </c>
      <c r="DA607" s="137">
        <v>12.2</v>
      </c>
      <c r="DB607" s="186" t="s">
        <v>1275</v>
      </c>
      <c r="DC607" s="139">
        <v>5.6600000000000001E-3</v>
      </c>
      <c r="DD607" s="138">
        <v>98005</v>
      </c>
      <c r="DE607" s="137">
        <v>5.45</v>
      </c>
      <c r="DF607" s="137">
        <v>28.7</v>
      </c>
      <c r="DG607" s="137">
        <v>1.08</v>
      </c>
      <c r="DH607" s="137">
        <f>DG607-CC607</f>
        <v>0.87000000000000011</v>
      </c>
      <c r="DI607" s="137">
        <v>75.599999999999994</v>
      </c>
      <c r="DJ607" s="186" t="s">
        <v>1275</v>
      </c>
      <c r="DK607" s="137">
        <v>0.43</v>
      </c>
      <c r="DL607" s="137">
        <v>35.200000000000003</v>
      </c>
      <c r="DM607" s="137">
        <v>64.400000000000006</v>
      </c>
      <c r="DN607" s="137">
        <v>0</v>
      </c>
      <c r="DO607" s="137">
        <v>8.4600000000000009</v>
      </c>
      <c r="DP607" s="137">
        <v>99.1</v>
      </c>
      <c r="DQ607" s="138">
        <v>978</v>
      </c>
      <c r="DR607" s="133"/>
      <c r="DS607" s="186" t="s">
        <v>1275</v>
      </c>
      <c r="DT607" s="138">
        <f>DU607/1.2</f>
        <v>6905.8333333333339</v>
      </c>
      <c r="DU607" s="138">
        <v>8287</v>
      </c>
      <c r="DV607" s="138">
        <v>1287.6923076923076</v>
      </c>
      <c r="DW607" s="138">
        <v>97.3</v>
      </c>
      <c r="DX607" s="186" t="s">
        <v>1275</v>
      </c>
      <c r="DY607" s="138">
        <f>AK607*AN607*AM607*AL607/1000</f>
        <v>138.09686771999998</v>
      </c>
      <c r="DZ607" s="138">
        <f>AK607*AM607*AO607*AL607/1000</f>
        <v>215.09205227999996</v>
      </c>
      <c r="EA607" s="137"/>
      <c r="EB607" s="137"/>
      <c r="EC607" s="137"/>
      <c r="ED607" s="137"/>
      <c r="EE607" s="137"/>
      <c r="EF607" s="186" t="s">
        <v>1275</v>
      </c>
      <c r="EG607" s="137" t="s">
        <v>1023</v>
      </c>
      <c r="EH607" s="137" t="s">
        <v>1023</v>
      </c>
      <c r="EI607" s="137" t="s">
        <v>1023</v>
      </c>
      <c r="EJ607" s="137" t="s">
        <v>1023</v>
      </c>
      <c r="EK607" s="137" t="s">
        <v>1023</v>
      </c>
      <c r="EL607" s="137" t="s">
        <v>1023</v>
      </c>
      <c r="EM607" s="137" t="s">
        <v>1023</v>
      </c>
      <c r="EN607" s="137" t="s">
        <v>1023</v>
      </c>
      <c r="EO607" s="137" t="s">
        <v>1023</v>
      </c>
      <c r="EP607" s="137" t="s">
        <v>1023</v>
      </c>
      <c r="EQ607" s="137" t="s">
        <v>1023</v>
      </c>
      <c r="ER607" s="137" t="s">
        <v>1023</v>
      </c>
      <c r="ES607" s="137" t="s">
        <v>1023</v>
      </c>
      <c r="ET607" s="137" t="s">
        <v>1023</v>
      </c>
      <c r="EU607" s="137" t="s">
        <v>1023</v>
      </c>
      <c r="EV607" s="137" t="s">
        <v>1023</v>
      </c>
      <c r="EW607" s="137" t="s">
        <v>1023</v>
      </c>
      <c r="EX607" s="137" t="s">
        <v>1023</v>
      </c>
      <c r="EY607" s="137" t="s">
        <v>1023</v>
      </c>
      <c r="EZ607" s="137" t="s">
        <v>1023</v>
      </c>
      <c r="FA607" s="137" t="s">
        <v>1023</v>
      </c>
      <c r="FB607" s="186" t="s">
        <v>1275</v>
      </c>
      <c r="FC607" s="137"/>
      <c r="FD607" s="137"/>
      <c r="FE607" s="137"/>
      <c r="FF607" s="137"/>
      <c r="FG607" s="137"/>
      <c r="FH607" s="190"/>
      <c r="FI607" s="190"/>
      <c r="FJ607" s="380" t="s">
        <v>776</v>
      </c>
      <c r="FK607" t="s">
        <v>1658</v>
      </c>
      <c r="FL607" t="s">
        <v>1667</v>
      </c>
      <c r="FM607" t="s">
        <v>1665</v>
      </c>
      <c r="FN607" t="s">
        <v>1665</v>
      </c>
      <c r="FO607" t="s">
        <v>1662</v>
      </c>
      <c r="FP607" t="s">
        <v>1665</v>
      </c>
      <c r="FQ607" t="s">
        <v>1665</v>
      </c>
      <c r="FR607" t="s">
        <v>1662</v>
      </c>
      <c r="FS607" t="s">
        <v>86</v>
      </c>
      <c r="FT607" t="s">
        <v>1665</v>
      </c>
      <c r="FU607" t="s">
        <v>1663</v>
      </c>
      <c r="FV607" t="s">
        <v>33</v>
      </c>
      <c r="FW607" t="s">
        <v>86</v>
      </c>
      <c r="FX607" t="s">
        <v>86</v>
      </c>
      <c r="FY607" t="s">
        <v>1661</v>
      </c>
      <c r="FZ607" t="s">
        <v>1658</v>
      </c>
      <c r="GA607" t="s">
        <v>1663</v>
      </c>
      <c r="GB607" t="s">
        <v>1659</v>
      </c>
      <c r="GC607" t="s">
        <v>1660</v>
      </c>
      <c r="GD607" t="s">
        <v>33</v>
      </c>
      <c r="GE607" t="s">
        <v>1660</v>
      </c>
      <c r="GF607" t="s">
        <v>1659</v>
      </c>
      <c r="GG607" t="s">
        <v>86</v>
      </c>
      <c r="GH607" t="s">
        <v>33</v>
      </c>
      <c r="GI607" t="s">
        <v>1661</v>
      </c>
      <c r="GJ607" t="s">
        <v>33</v>
      </c>
      <c r="GK607" t="s">
        <v>33</v>
      </c>
      <c r="GL607" t="s">
        <v>86</v>
      </c>
      <c r="GM607" t="s">
        <v>1659</v>
      </c>
      <c r="GN607" t="s">
        <v>1659</v>
      </c>
      <c r="GO607" t="s">
        <v>1662</v>
      </c>
      <c r="GP607" t="s">
        <v>86</v>
      </c>
      <c r="GQ607" t="s">
        <v>1662</v>
      </c>
      <c r="GR607" t="s">
        <v>1664</v>
      </c>
      <c r="GS607" t="s">
        <v>1659</v>
      </c>
      <c r="GT607" t="s">
        <v>1659</v>
      </c>
      <c r="GU607" t="s">
        <v>1661</v>
      </c>
      <c r="GV607" t="s">
        <v>1662</v>
      </c>
      <c r="GW607" t="s">
        <v>1660</v>
      </c>
      <c r="GX607" t="s">
        <v>33</v>
      </c>
      <c r="GY607" t="s">
        <v>1660</v>
      </c>
      <c r="GZ607" s="5"/>
      <c r="HO607" s="5" t="s">
        <v>777</v>
      </c>
      <c r="HP607" s="121">
        <v>54</v>
      </c>
      <c r="HQ607" s="27">
        <v>45040</v>
      </c>
      <c r="HR607" s="27"/>
      <c r="HS607" s="27">
        <v>45078</v>
      </c>
      <c r="HT607" s="121">
        <v>1</v>
      </c>
      <c r="HU607" s="121">
        <v>1</v>
      </c>
      <c r="HV607" s="28">
        <v>0</v>
      </c>
      <c r="HW607" s="28">
        <v>0</v>
      </c>
      <c r="HX607" s="28">
        <v>0</v>
      </c>
      <c r="HY607" s="28">
        <v>1</v>
      </c>
      <c r="HZ607" s="28">
        <v>0</v>
      </c>
      <c r="IA607" s="28">
        <v>0</v>
      </c>
      <c r="IB607" s="28"/>
      <c r="IC607" s="28">
        <v>0</v>
      </c>
      <c r="ID607" s="28">
        <v>0</v>
      </c>
      <c r="IE607" s="25" t="s">
        <v>143</v>
      </c>
      <c r="IF607" s="28">
        <v>1</v>
      </c>
      <c r="IG607" s="29"/>
      <c r="IH607" s="25" t="s">
        <v>778</v>
      </c>
      <c r="II607" s="28">
        <v>0</v>
      </c>
      <c r="IJ607" s="25" t="s">
        <v>63</v>
      </c>
      <c r="IK607" s="25"/>
      <c r="IL607" s="25"/>
      <c r="IM607" s="25">
        <v>0</v>
      </c>
      <c r="IN607" s="28">
        <v>0</v>
      </c>
      <c r="IO607" s="25"/>
      <c r="IP607" s="294" t="s">
        <v>1568</v>
      </c>
      <c r="IQ607" s="24" t="s">
        <v>777</v>
      </c>
      <c r="IR607" s="24" t="s">
        <v>1068</v>
      </c>
      <c r="IS607" s="170" t="s">
        <v>55</v>
      </c>
      <c r="IT607" s="170">
        <v>1</v>
      </c>
      <c r="IU607"/>
      <c r="IV607" s="274">
        <v>45040</v>
      </c>
      <c r="IW607" s="170">
        <v>1969</v>
      </c>
      <c r="IX607" s="275">
        <v>2023</v>
      </c>
      <c r="IY607"/>
      <c r="IZ607"/>
      <c r="JA607" s="170">
        <v>54</v>
      </c>
      <c r="JB607" s="170"/>
      <c r="JC607" s="170" t="s">
        <v>1407</v>
      </c>
      <c r="JD607"/>
      <c r="JE607" s="170">
        <v>1</v>
      </c>
      <c r="JF607" s="276" t="s">
        <v>405</v>
      </c>
      <c r="JG607"/>
      <c r="JH607" s="170">
        <v>1</v>
      </c>
      <c r="JI607" s="170"/>
      <c r="JJ607"/>
      <c r="JK607"/>
      <c r="JL607"/>
      <c r="JM607"/>
      <c r="JN607" t="s">
        <v>1409</v>
      </c>
      <c r="JO607" t="s">
        <v>1409</v>
      </c>
      <c r="JP607" t="s">
        <v>1419</v>
      </c>
      <c r="JQ607" t="s">
        <v>1420</v>
      </c>
      <c r="JR607" s="170"/>
      <c r="JS607" s="170"/>
      <c r="JT607" s="170"/>
      <c r="JU607" s="170"/>
      <c r="JV607" s="170"/>
      <c r="JW607" s="170"/>
      <c r="JX607"/>
      <c r="JY607" s="170"/>
      <c r="JZ607" s="170"/>
      <c r="KA607" s="170"/>
      <c r="KB607" s="170"/>
      <c r="KC607" s="170"/>
      <c r="KD607" s="170"/>
      <c r="KE607"/>
    </row>
    <row r="608" spans="1:291" s="4" customFormat="1" x14ac:dyDescent="0.25">
      <c r="A608" s="311"/>
      <c r="B608" s="15" t="s">
        <v>1568</v>
      </c>
      <c r="C608" s="17" t="s">
        <v>775</v>
      </c>
      <c r="D608" s="18">
        <v>6907205591</v>
      </c>
      <c r="E608" s="88">
        <v>45040</v>
      </c>
      <c r="F608" s="23"/>
      <c r="G608" s="94"/>
      <c r="H608" s="51"/>
      <c r="I608" s="377">
        <v>0</v>
      </c>
      <c r="J608" s="20">
        <v>45078</v>
      </c>
      <c r="K608" s="100">
        <f t="shared" si="63"/>
        <v>1</v>
      </c>
      <c r="L608" s="121">
        <v>2</v>
      </c>
      <c r="M608" s="4" t="s">
        <v>779</v>
      </c>
      <c r="N608" s="19"/>
      <c r="O608" s="22"/>
      <c r="P608" s="16"/>
      <c r="Q608" s="121"/>
      <c r="R608" s="121"/>
      <c r="S608" s="121">
        <v>10</v>
      </c>
      <c r="T608" s="145"/>
      <c r="U608" s="130"/>
      <c r="V608" s="130"/>
      <c r="W608" s="130"/>
      <c r="X608" s="129"/>
      <c r="Y608" s="129"/>
      <c r="Z608" s="132"/>
      <c r="AA608" s="129"/>
      <c r="AB608" s="133"/>
      <c r="AC608" s="134"/>
      <c r="AD608" s="135"/>
      <c r="AE608" s="136"/>
      <c r="AF608" s="220"/>
      <c r="AG608" s="220"/>
      <c r="AH608" s="220"/>
      <c r="AI608" s="220"/>
      <c r="AJ608" s="220"/>
      <c r="AK608" s="220"/>
      <c r="AL608" s="133"/>
      <c r="AM608" s="137"/>
      <c r="AN608" s="137"/>
      <c r="AO608" s="137"/>
      <c r="AP608" s="137"/>
      <c r="AQ608" s="137"/>
      <c r="AR608" s="137"/>
      <c r="AS608" s="137"/>
      <c r="AT608" s="137"/>
      <c r="AU608" s="137"/>
      <c r="AV608" s="137"/>
      <c r="AW608" s="137"/>
      <c r="AX608" s="137"/>
      <c r="AY608" s="137"/>
      <c r="AZ608" s="137"/>
      <c r="BA608" s="137"/>
      <c r="BB608" s="137"/>
      <c r="BC608" s="137"/>
      <c r="BD608" s="137"/>
      <c r="BE608" s="137"/>
      <c r="BF608" s="137"/>
      <c r="BG608" s="137"/>
      <c r="BH608" s="138"/>
      <c r="BI608" s="137"/>
      <c r="BJ608" s="137"/>
      <c r="BK608" s="137"/>
      <c r="BL608" s="137"/>
      <c r="BM608" s="139"/>
      <c r="BN608" s="137"/>
      <c r="BO608" s="137"/>
      <c r="BP608" s="137"/>
      <c r="BQ608" s="137"/>
      <c r="BR608" s="138"/>
      <c r="BS608" s="138"/>
      <c r="BT608" s="137"/>
      <c r="BU608" s="137"/>
      <c r="BV608" s="137"/>
      <c r="BW608" s="138"/>
      <c r="BX608" s="137"/>
      <c r="BY608" s="137"/>
      <c r="BZ608" s="138"/>
      <c r="CA608" s="138"/>
      <c r="CB608" s="137"/>
      <c r="CC608" s="137"/>
      <c r="CD608" s="186"/>
      <c r="CE608" s="186"/>
      <c r="CF608" s="186"/>
      <c r="CG608" s="186"/>
      <c r="CH608" s="137"/>
      <c r="CI608" s="137"/>
      <c r="CJ608" s="137"/>
      <c r="CK608" s="138"/>
      <c r="CL608" s="137"/>
      <c r="CM608" s="137"/>
      <c r="CN608" s="186"/>
      <c r="CO608" s="137"/>
      <c r="CP608" s="137"/>
      <c r="CQ608" s="137"/>
      <c r="CR608" s="137"/>
      <c r="CS608" s="137"/>
      <c r="CT608" s="137"/>
      <c r="CU608" s="137"/>
      <c r="CV608" s="137"/>
      <c r="CW608" s="137"/>
      <c r="CX608" s="186"/>
      <c r="CY608" s="133"/>
      <c r="CZ608" s="137"/>
      <c r="DA608" s="137"/>
      <c r="DB608" s="186"/>
      <c r="DC608" s="139"/>
      <c r="DD608" s="138"/>
      <c r="DE608" s="137"/>
      <c r="DF608" s="137"/>
      <c r="DG608" s="137"/>
      <c r="DH608" s="137"/>
      <c r="DI608" s="137"/>
      <c r="DJ608" s="186"/>
      <c r="DK608" s="137"/>
      <c r="DL608" s="137"/>
      <c r="DM608" s="137"/>
      <c r="DN608" s="137"/>
      <c r="DO608" s="137"/>
      <c r="DP608" s="137"/>
      <c r="DQ608" s="138"/>
      <c r="DR608" s="133"/>
      <c r="DS608" s="186"/>
      <c r="DT608" s="138"/>
      <c r="DU608" s="138"/>
      <c r="DV608" s="138"/>
      <c r="DW608" s="138"/>
      <c r="DX608" s="186"/>
      <c r="DY608" s="138"/>
      <c r="DZ608" s="138"/>
      <c r="EA608" s="137"/>
      <c r="EB608" s="137"/>
      <c r="EC608" s="137"/>
      <c r="ED608" s="137"/>
      <c r="EE608" s="137"/>
      <c r="EF608" s="186"/>
      <c r="EG608" s="137"/>
      <c r="EH608" s="137"/>
      <c r="EI608" s="137"/>
      <c r="EJ608" s="137"/>
      <c r="EK608" s="137"/>
      <c r="EL608" s="137"/>
      <c r="EM608" s="137"/>
      <c r="EN608" s="137"/>
      <c r="EO608" s="137"/>
      <c r="EP608" s="137"/>
      <c r="EQ608" s="137"/>
      <c r="ER608" s="137"/>
      <c r="ES608" s="137"/>
      <c r="ET608" s="137"/>
      <c r="EU608" s="137"/>
      <c r="EV608" s="137"/>
      <c r="EW608" s="137"/>
      <c r="EX608" s="137"/>
      <c r="EY608" s="137"/>
      <c r="EZ608" s="137"/>
      <c r="FA608" s="137"/>
      <c r="FB608" s="186"/>
      <c r="FC608" s="137"/>
      <c r="FD608" s="137"/>
      <c r="FE608" s="137"/>
      <c r="FF608" s="137"/>
      <c r="FG608" s="137"/>
      <c r="FH608" s="190"/>
      <c r="FI608" s="190"/>
      <c r="FJ608" s="5"/>
      <c r="GZ608" s="5"/>
      <c r="HO608" s="5"/>
      <c r="HP608" s="17"/>
      <c r="HQ608" s="23"/>
      <c r="HR608" s="23"/>
      <c r="HS608" s="23"/>
      <c r="HT608" s="17"/>
      <c r="HU608" s="17"/>
      <c r="HV608" s="24"/>
      <c r="HW608" s="24"/>
      <c r="HX608" s="24"/>
      <c r="HY608" s="24"/>
      <c r="HZ608" s="24"/>
      <c r="IA608" s="24"/>
      <c r="IB608" s="24"/>
      <c r="IC608" s="24"/>
      <c r="ID608" s="24"/>
      <c r="IE608" s="24"/>
      <c r="IF608" s="24"/>
      <c r="IG608" s="24"/>
      <c r="IH608" s="24"/>
      <c r="II608" s="24"/>
      <c r="IJ608" s="24"/>
      <c r="IK608" s="24"/>
      <c r="IL608" s="24"/>
      <c r="IM608" s="24"/>
      <c r="IN608" s="25"/>
      <c r="IO608" s="25"/>
      <c r="IP608" s="294"/>
      <c r="IQ608" s="24"/>
      <c r="IR608" s="24"/>
      <c r="IS608" s="287"/>
      <c r="IT608" s="287"/>
      <c r="IU608" s="153"/>
      <c r="IV608" s="288"/>
      <c r="IW608" s="287"/>
      <c r="IX608" s="287"/>
      <c r="IY608" s="153"/>
      <c r="IZ608" s="153"/>
      <c r="JA608" s="287"/>
      <c r="JB608" s="287"/>
      <c r="JC608" s="287"/>
      <c r="JD608" s="153"/>
      <c r="JE608" s="287"/>
      <c r="JF608" s="192"/>
      <c r="JG608" s="153"/>
      <c r="JH608" s="287"/>
      <c r="JI608" s="287"/>
      <c r="JJ608" s="153"/>
      <c r="JK608" s="153"/>
      <c r="JL608" s="153"/>
      <c r="JM608" s="153"/>
      <c r="JN608" s="153"/>
      <c r="JO608" s="153"/>
      <c r="JP608" s="153"/>
      <c r="JQ608" s="153"/>
      <c r="JR608" s="287"/>
      <c r="JS608" s="287"/>
      <c r="JT608" s="287"/>
      <c r="JU608" s="287"/>
      <c r="JV608" s="287"/>
      <c r="JW608" s="287"/>
      <c r="JX608" s="153"/>
      <c r="JY608" s="287"/>
      <c r="JZ608" s="287"/>
      <c r="KA608" s="287"/>
      <c r="KB608" s="287"/>
      <c r="KC608" s="287"/>
      <c r="KD608" s="287"/>
      <c r="KE608" s="153"/>
    </row>
    <row r="609" spans="1:291" s="4" customFormat="1" x14ac:dyDescent="0.25">
      <c r="A609" s="311"/>
      <c r="B609" s="15" t="s">
        <v>1568</v>
      </c>
      <c r="C609" s="17" t="s">
        <v>775</v>
      </c>
      <c r="D609" s="18">
        <v>6907205591</v>
      </c>
      <c r="E609" s="88">
        <v>45040</v>
      </c>
      <c r="F609" s="27">
        <v>45127</v>
      </c>
      <c r="G609" s="94">
        <f>DATEDIF(E609, F609, "m")</f>
        <v>2</v>
      </c>
      <c r="H609" s="16">
        <v>1</v>
      </c>
      <c r="I609" s="377">
        <v>0</v>
      </c>
      <c r="J609" s="20">
        <v>45127</v>
      </c>
      <c r="K609" s="100">
        <f t="shared" si="63"/>
        <v>2</v>
      </c>
      <c r="L609" s="121">
        <v>3</v>
      </c>
      <c r="M609" s="4" t="s">
        <v>780</v>
      </c>
      <c r="N609" s="19"/>
      <c r="O609" s="22"/>
      <c r="P609" s="16">
        <v>3</v>
      </c>
      <c r="Q609" s="121"/>
      <c r="R609" s="121">
        <v>3</v>
      </c>
      <c r="S609" s="121"/>
      <c r="T609" s="145">
        <v>19699</v>
      </c>
      <c r="U609" s="130"/>
      <c r="V609" s="130" t="s">
        <v>777</v>
      </c>
      <c r="W609" s="130" t="s">
        <v>1068</v>
      </c>
      <c r="X609" s="129">
        <v>6907205591</v>
      </c>
      <c r="Y609" s="129">
        <f ca="1">ROUNDDOWN(YEARFRAC(DATE(IF(VALUE(LEFT(X609,2))&lt;VALUE(RIGHT(YEAR(TODAY()),2)),"20","19")&amp;LEFT(X609,2),IF(VALUE(MID(X609,3,1))&gt;4,MID(X609,3,2)-50,MID(X609,3,2)),MID(X609,5,2)),Z609,1),0)</f>
        <v>54</v>
      </c>
      <c r="Z609" s="132">
        <v>45127</v>
      </c>
      <c r="AA609" s="129">
        <v>2</v>
      </c>
      <c r="AB609" s="133">
        <f>DATEDIF(_xlfn.MINIFS(Z:Z,X:X,X609), Z609,  "m")</f>
        <v>1</v>
      </c>
      <c r="AC609" s="134" t="s">
        <v>53</v>
      </c>
      <c r="AD609" s="135" t="s">
        <v>1022</v>
      </c>
      <c r="AE609" s="136" t="s">
        <v>54</v>
      </c>
      <c r="AF609" s="185">
        <v>23.6</v>
      </c>
      <c r="AG609" s="185">
        <v>7.8</v>
      </c>
      <c r="AH609" s="185">
        <v>67.3</v>
      </c>
      <c r="AI609" s="185">
        <v>1</v>
      </c>
      <c r="AJ609" s="185">
        <v>0.3</v>
      </c>
      <c r="AK609" s="185">
        <v>9.36</v>
      </c>
      <c r="AL609" s="133">
        <v>14</v>
      </c>
      <c r="AM609" s="137">
        <v>73.8</v>
      </c>
      <c r="AN609" s="137">
        <v>47.8</v>
      </c>
      <c r="AO609" s="137">
        <v>52.2</v>
      </c>
      <c r="AP609" s="137">
        <f>AN609/AO609</f>
        <v>0.91570881226053624</v>
      </c>
      <c r="AQ609" s="137">
        <v>2.6</v>
      </c>
      <c r="AR609" s="137">
        <v>4.6500000000000004</v>
      </c>
      <c r="AS609" s="137">
        <v>2.48</v>
      </c>
      <c r="AT609" s="137">
        <v>11.1</v>
      </c>
      <c r="AU609" s="137">
        <v>8.08</v>
      </c>
      <c r="AV609" s="137">
        <v>21.6</v>
      </c>
      <c r="AW609" s="137">
        <v>19.2</v>
      </c>
      <c r="AX609" s="137">
        <v>44.9</v>
      </c>
      <c r="AY609" s="137">
        <v>34.799999999999997</v>
      </c>
      <c r="AZ609" s="137">
        <v>1.08</v>
      </c>
      <c r="BA609" s="137">
        <v>29.6</v>
      </c>
      <c r="BB609" s="137">
        <v>11.5</v>
      </c>
      <c r="BC609" s="137">
        <v>61.2</v>
      </c>
      <c r="BD609" s="137">
        <v>1.0900000000000001</v>
      </c>
      <c r="BE609" s="137">
        <v>11.3</v>
      </c>
      <c r="BF609" s="137">
        <f>DL609+DN609</f>
        <v>51.7</v>
      </c>
      <c r="BG609" s="137">
        <v>38.799999999999997</v>
      </c>
      <c r="BH609" s="138">
        <v>2494.8000000000002</v>
      </c>
      <c r="BI609" s="137">
        <v>12</v>
      </c>
      <c r="BJ609" s="137">
        <v>6.66</v>
      </c>
      <c r="BK609" s="137">
        <v>30.6</v>
      </c>
      <c r="BL609" s="137">
        <v>56.8</v>
      </c>
      <c r="BM609" s="139">
        <v>0</v>
      </c>
      <c r="BN609" s="137">
        <v>4.5999999999999996</v>
      </c>
      <c r="BO609" s="137">
        <v>92.21</v>
      </c>
      <c r="BP609" s="137">
        <v>5.66</v>
      </c>
      <c r="BQ609" s="137">
        <v>2.17</v>
      </c>
      <c r="BR609" s="138">
        <v>7586</v>
      </c>
      <c r="BS609" s="138">
        <f>CY609/3</f>
        <v>3678</v>
      </c>
      <c r="BT609" s="137">
        <v>52.8</v>
      </c>
      <c r="BU609" s="137">
        <v>30.8</v>
      </c>
      <c r="BV609" s="137">
        <f>100-AL609-BN609-CB609-CC609</f>
        <v>79.88000000000001</v>
      </c>
      <c r="BW609" s="138">
        <v>2400.8849557522126</v>
      </c>
      <c r="BX609" s="137">
        <v>49.4</v>
      </c>
      <c r="BY609" s="137">
        <v>60.8</v>
      </c>
      <c r="BZ609" s="138">
        <v>5779.375</v>
      </c>
      <c r="CA609" s="138">
        <v>8610</v>
      </c>
      <c r="CB609" s="137">
        <v>1.1000000000000001</v>
      </c>
      <c r="CC609" s="137">
        <v>0.42</v>
      </c>
      <c r="CD609" s="186" t="s">
        <v>1275</v>
      </c>
      <c r="CE609" s="186">
        <f>AL609+BN609+BV609+CC609+CB609</f>
        <v>100.00000000000001</v>
      </c>
      <c r="CF609" s="186" t="s">
        <v>1275</v>
      </c>
      <c r="CG609" s="186">
        <f>AM609+BI609+BE609+(DC609*100/AL609)+(CC609*100/AL609)</f>
        <v>100.36428571428571</v>
      </c>
      <c r="CH609" s="137">
        <v>4.71</v>
      </c>
      <c r="CI609" s="137">
        <f>CH609*100/AM609</f>
        <v>6.382113821138212</v>
      </c>
      <c r="CJ609" s="137">
        <v>16.7</v>
      </c>
      <c r="CK609" s="138">
        <f>CJ609*BI609*AL609*AK609/1000</f>
        <v>26.260415999999992</v>
      </c>
      <c r="CL609" s="137">
        <v>5.1100000000000003</v>
      </c>
      <c r="CM609" s="137">
        <v>19.899999999999999</v>
      </c>
      <c r="CN609" s="186" t="s">
        <v>1275</v>
      </c>
      <c r="CO609" s="137">
        <v>1.1499999999999999</v>
      </c>
      <c r="CP609" s="137">
        <v>1.52</v>
      </c>
      <c r="CQ609" s="137">
        <v>17.399999999999999</v>
      </c>
      <c r="CR609" s="137">
        <v>35.299999999999997</v>
      </c>
      <c r="CS609" s="137">
        <v>15.8</v>
      </c>
      <c r="CT609" s="137">
        <v>31.5</v>
      </c>
      <c r="CU609" s="137">
        <v>64.400000000000006</v>
      </c>
      <c r="CV609" s="137">
        <v>0.14000000000000001</v>
      </c>
      <c r="CW609" s="137"/>
      <c r="CX609" s="186" t="s">
        <v>1275</v>
      </c>
      <c r="CY609" s="133">
        <v>11034</v>
      </c>
      <c r="CZ609" s="137">
        <v>2.31</v>
      </c>
      <c r="DA609" s="137">
        <v>15.3</v>
      </c>
      <c r="DB609" s="186" t="s">
        <v>1275</v>
      </c>
      <c r="DC609" s="139">
        <v>3.6999999999999998E-2</v>
      </c>
      <c r="DD609" s="138">
        <v>110032</v>
      </c>
      <c r="DE609" s="137" t="s">
        <v>1023</v>
      </c>
      <c r="DF609" s="137" t="s">
        <v>1023</v>
      </c>
      <c r="DG609" s="137">
        <v>5.03</v>
      </c>
      <c r="DH609" s="137">
        <f>DG609-CC609</f>
        <v>4.6100000000000003</v>
      </c>
      <c r="DI609" s="137">
        <v>47.8</v>
      </c>
      <c r="DJ609" s="186" t="s">
        <v>1275</v>
      </c>
      <c r="DK609" s="137">
        <v>0.27</v>
      </c>
      <c r="DL609" s="137">
        <v>51.7</v>
      </c>
      <c r="DM609" s="137">
        <v>48.1</v>
      </c>
      <c r="DN609" s="137">
        <v>0</v>
      </c>
      <c r="DO609" s="137">
        <v>9.1</v>
      </c>
      <c r="DP609" s="137">
        <v>99.1</v>
      </c>
      <c r="DQ609" s="138">
        <v>1837</v>
      </c>
      <c r="DR609" s="133"/>
      <c r="DS609" s="186" t="s">
        <v>1275</v>
      </c>
      <c r="DT609" s="138">
        <f>DU609/1.2</f>
        <v>11949.166666666668</v>
      </c>
      <c r="DU609" s="138">
        <v>14339</v>
      </c>
      <c r="DV609" s="138">
        <v>1495.3846153846152</v>
      </c>
      <c r="DW609" s="138">
        <v>327</v>
      </c>
      <c r="DX609" s="186" t="s">
        <v>1275</v>
      </c>
      <c r="DY609" s="138">
        <f>AK609*AN609*AM609*AL609/1000</f>
        <v>462.26194559999999</v>
      </c>
      <c r="DZ609" s="138">
        <f>AK609*AM609*AO609*AL609/1000</f>
        <v>504.81325439999995</v>
      </c>
      <c r="EA609" s="137"/>
      <c r="EB609" s="137"/>
      <c r="EC609" s="137"/>
      <c r="ED609" s="137"/>
      <c r="EE609" s="137"/>
      <c r="EF609" s="186" t="s">
        <v>1275</v>
      </c>
      <c r="EG609" s="137" t="s">
        <v>1023</v>
      </c>
      <c r="EH609" s="137" t="s">
        <v>1023</v>
      </c>
      <c r="EI609" s="137" t="s">
        <v>1023</v>
      </c>
      <c r="EJ609" s="137" t="s">
        <v>1023</v>
      </c>
      <c r="EK609" s="137" t="s">
        <v>1023</v>
      </c>
      <c r="EL609" s="137" t="s">
        <v>1023</v>
      </c>
      <c r="EM609" s="137" t="s">
        <v>1023</v>
      </c>
      <c r="EN609" s="137" t="s">
        <v>1023</v>
      </c>
      <c r="EO609" s="137" t="s">
        <v>1023</v>
      </c>
      <c r="EP609" s="137" t="s">
        <v>1023</v>
      </c>
      <c r="EQ609" s="137" t="s">
        <v>1023</v>
      </c>
      <c r="ER609" s="137" t="s">
        <v>1023</v>
      </c>
      <c r="ES609" s="137" t="s">
        <v>1023</v>
      </c>
      <c r="ET609" s="137" t="s">
        <v>1023</v>
      </c>
      <c r="EU609" s="137" t="s">
        <v>1023</v>
      </c>
      <c r="EV609" s="137" t="s">
        <v>1023</v>
      </c>
      <c r="EW609" s="137" t="s">
        <v>1023</v>
      </c>
      <c r="EX609" s="137" t="s">
        <v>1023</v>
      </c>
      <c r="EY609" s="137" t="s">
        <v>1023</v>
      </c>
      <c r="EZ609" s="137" t="s">
        <v>1023</v>
      </c>
      <c r="FA609" s="137" t="s">
        <v>1023</v>
      </c>
      <c r="FB609" s="186" t="s">
        <v>1275</v>
      </c>
      <c r="FC609" s="137">
        <v>47.9</v>
      </c>
      <c r="FD609" s="137">
        <v>24</v>
      </c>
      <c r="FE609" s="137">
        <v>0</v>
      </c>
      <c r="FF609" s="137"/>
      <c r="FG609" s="137"/>
      <c r="FH609" s="190"/>
      <c r="FI609" s="190"/>
      <c r="FJ609" s="372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  <c r="GE609"/>
      <c r="GF609"/>
      <c r="GG609"/>
      <c r="GH609"/>
      <c r="GI609"/>
      <c r="GJ609"/>
      <c r="GK609"/>
      <c r="GL609"/>
      <c r="GM609"/>
      <c r="GN609"/>
      <c r="GO609"/>
      <c r="GP609"/>
      <c r="GQ609"/>
      <c r="GR609"/>
      <c r="GS609"/>
      <c r="GT609"/>
      <c r="GU609"/>
      <c r="GV609"/>
      <c r="GW609"/>
      <c r="GX609"/>
      <c r="GY609"/>
      <c r="GZ609" s="5"/>
      <c r="HO609" s="5" t="s">
        <v>777</v>
      </c>
      <c r="HP609" s="121">
        <v>54</v>
      </c>
      <c r="HQ609" s="27">
        <v>45040</v>
      </c>
      <c r="HR609" s="27"/>
      <c r="HS609" s="27">
        <v>45127</v>
      </c>
      <c r="HT609" s="121">
        <v>3</v>
      </c>
      <c r="HU609" s="121">
        <v>1</v>
      </c>
      <c r="HV609" s="28">
        <v>0</v>
      </c>
      <c r="HW609" s="28">
        <v>0</v>
      </c>
      <c r="HX609" s="28">
        <v>0</v>
      </c>
      <c r="HY609" s="28">
        <v>1</v>
      </c>
      <c r="HZ609" s="28">
        <v>0</v>
      </c>
      <c r="IA609" s="28">
        <v>0</v>
      </c>
      <c r="IB609" s="28"/>
      <c r="IC609" s="28">
        <v>0</v>
      </c>
      <c r="ID609" s="28">
        <v>0</v>
      </c>
      <c r="IE609" s="25" t="s">
        <v>62</v>
      </c>
      <c r="IF609" s="28">
        <v>0</v>
      </c>
      <c r="IG609" s="29"/>
      <c r="IH609" s="25"/>
      <c r="II609" s="28">
        <v>0</v>
      </c>
      <c r="IJ609" s="25" t="s">
        <v>63</v>
      </c>
      <c r="IK609" s="25"/>
      <c r="IL609" s="25"/>
      <c r="IM609" s="25">
        <v>0</v>
      </c>
      <c r="IN609" s="28">
        <v>0</v>
      </c>
      <c r="IO609" s="25"/>
      <c r="IP609" s="294"/>
      <c r="IQ609" s="24"/>
      <c r="IR609" s="24"/>
      <c r="IS609" s="287"/>
      <c r="IT609" s="287"/>
      <c r="IU609" s="153"/>
      <c r="IV609" s="288"/>
      <c r="IW609" s="287"/>
      <c r="IX609" s="287"/>
      <c r="IY609" s="153"/>
      <c r="IZ609" s="153"/>
      <c r="JA609" s="287"/>
      <c r="JB609" s="287"/>
      <c r="JC609" s="287"/>
      <c r="JD609" s="153"/>
      <c r="JE609" s="287"/>
      <c r="JF609" s="192"/>
      <c r="JG609" s="153"/>
      <c r="JH609" s="287"/>
      <c r="JI609" s="287"/>
      <c r="JJ609" s="153"/>
      <c r="JK609" s="153"/>
      <c r="JL609" s="153"/>
      <c r="JM609" s="153"/>
      <c r="JN609" s="153"/>
      <c r="JO609" s="153"/>
      <c r="JP609" s="153"/>
      <c r="JQ609" s="153"/>
      <c r="JR609" s="287"/>
      <c r="JS609" s="287"/>
      <c r="JT609" s="287"/>
      <c r="JU609" s="287"/>
      <c r="JV609" s="287"/>
      <c r="JW609" s="287"/>
      <c r="JX609" s="153"/>
      <c r="JY609" s="287"/>
      <c r="JZ609" s="287"/>
      <c r="KA609" s="287"/>
      <c r="KB609" s="287"/>
      <c r="KC609" s="287"/>
      <c r="KD609" s="287"/>
      <c r="KE609" s="153"/>
    </row>
    <row r="610" spans="1:291" s="4" customFormat="1" x14ac:dyDescent="0.25">
      <c r="A610" s="311"/>
      <c r="B610" s="15" t="s">
        <v>1568</v>
      </c>
      <c r="C610" s="17" t="s">
        <v>775</v>
      </c>
      <c r="D610" s="18">
        <v>6907205591</v>
      </c>
      <c r="E610" s="88">
        <v>45040</v>
      </c>
      <c r="F610" s="23"/>
      <c r="G610" s="94"/>
      <c r="H610" s="51"/>
      <c r="I610" s="377">
        <v>0</v>
      </c>
      <c r="J610" s="20">
        <v>45127</v>
      </c>
      <c r="K610" s="100">
        <f t="shared" si="63"/>
        <v>2</v>
      </c>
      <c r="L610" s="121">
        <v>4</v>
      </c>
      <c r="M610" s="4" t="s">
        <v>781</v>
      </c>
      <c r="N610" s="19"/>
      <c r="O610" s="22"/>
      <c r="P610" s="16"/>
      <c r="Q610" s="121"/>
      <c r="R610" s="121"/>
      <c r="S610" s="121">
        <v>10</v>
      </c>
      <c r="T610" s="145"/>
      <c r="U610" s="130"/>
      <c r="V610" s="130"/>
      <c r="W610" s="130"/>
      <c r="X610" s="129"/>
      <c r="Y610" s="129"/>
      <c r="Z610" s="132"/>
      <c r="AA610" s="129"/>
      <c r="AB610" s="133"/>
      <c r="AC610" s="134"/>
      <c r="AD610" s="135"/>
      <c r="AE610" s="136"/>
      <c r="AF610" s="220"/>
      <c r="AG610" s="220"/>
      <c r="AH610" s="220"/>
      <c r="AI610" s="220"/>
      <c r="AJ610" s="220"/>
      <c r="AK610" s="220"/>
      <c r="AL610" s="133"/>
      <c r="AM610" s="137"/>
      <c r="AN610" s="137"/>
      <c r="AO610" s="137"/>
      <c r="AP610" s="137"/>
      <c r="AQ610" s="137"/>
      <c r="AR610" s="137"/>
      <c r="AS610" s="137"/>
      <c r="AT610" s="137"/>
      <c r="AU610" s="137"/>
      <c r="AV610" s="137"/>
      <c r="AW610" s="137"/>
      <c r="AX610" s="137"/>
      <c r="AY610" s="137"/>
      <c r="AZ610" s="137"/>
      <c r="BA610" s="137"/>
      <c r="BB610" s="137"/>
      <c r="BC610" s="137"/>
      <c r="BD610" s="137"/>
      <c r="BE610" s="137"/>
      <c r="BF610" s="137"/>
      <c r="BG610" s="137"/>
      <c r="BH610" s="138"/>
      <c r="BI610" s="137"/>
      <c r="BJ610" s="137"/>
      <c r="BK610" s="137"/>
      <c r="BL610" s="137"/>
      <c r="BM610" s="139"/>
      <c r="BN610" s="137"/>
      <c r="BO610" s="137"/>
      <c r="BP610" s="137"/>
      <c r="BQ610" s="137"/>
      <c r="BR610" s="138"/>
      <c r="BS610" s="138"/>
      <c r="BT610" s="137"/>
      <c r="BU610" s="137"/>
      <c r="BV610" s="137"/>
      <c r="BW610" s="138"/>
      <c r="BX610" s="137"/>
      <c r="BY610" s="137"/>
      <c r="BZ610" s="138"/>
      <c r="CA610" s="138"/>
      <c r="CB610" s="137"/>
      <c r="CC610" s="137"/>
      <c r="CD610" s="186"/>
      <c r="CE610" s="186"/>
      <c r="CF610" s="186"/>
      <c r="CG610" s="186"/>
      <c r="CH610" s="137"/>
      <c r="CI610" s="137"/>
      <c r="CJ610" s="137"/>
      <c r="CK610" s="138"/>
      <c r="CL610" s="137"/>
      <c r="CM610" s="137"/>
      <c r="CN610" s="186"/>
      <c r="CO610" s="137"/>
      <c r="CP610" s="137"/>
      <c r="CQ610" s="137"/>
      <c r="CR610" s="137"/>
      <c r="CS610" s="137"/>
      <c r="CT610" s="137"/>
      <c r="CU610" s="137"/>
      <c r="CV610" s="137"/>
      <c r="CW610" s="137"/>
      <c r="CX610" s="186"/>
      <c r="CY610" s="133"/>
      <c r="CZ610" s="137"/>
      <c r="DA610" s="137"/>
      <c r="DB610" s="186"/>
      <c r="DC610" s="139"/>
      <c r="DD610" s="138"/>
      <c r="DE610" s="137"/>
      <c r="DF610" s="137"/>
      <c r="DG610" s="137"/>
      <c r="DH610" s="137"/>
      <c r="DI610" s="137"/>
      <c r="DJ610" s="186"/>
      <c r="DK610" s="137"/>
      <c r="DL610" s="137"/>
      <c r="DM610" s="137"/>
      <c r="DN610" s="137"/>
      <c r="DO610" s="137"/>
      <c r="DP610" s="137"/>
      <c r="DQ610" s="138"/>
      <c r="DR610" s="133"/>
      <c r="DS610" s="186"/>
      <c r="DT610" s="138"/>
      <c r="DU610" s="138"/>
      <c r="DV610" s="138"/>
      <c r="DW610" s="138"/>
      <c r="DX610" s="186"/>
      <c r="DY610" s="138"/>
      <c r="DZ610" s="138"/>
      <c r="EA610" s="137"/>
      <c r="EB610" s="137"/>
      <c r="EC610" s="137"/>
      <c r="ED610" s="137"/>
      <c r="EE610" s="137"/>
      <c r="EF610" s="186"/>
      <c r="EG610" s="137"/>
      <c r="EH610" s="137"/>
      <c r="EI610" s="137"/>
      <c r="EJ610" s="137"/>
      <c r="EK610" s="137"/>
      <c r="EL610" s="137"/>
      <c r="EM610" s="137"/>
      <c r="EN610" s="137"/>
      <c r="EO610" s="137"/>
      <c r="EP610" s="137"/>
      <c r="EQ610" s="137"/>
      <c r="ER610" s="137"/>
      <c r="ES610" s="137"/>
      <c r="ET610" s="137"/>
      <c r="EU610" s="137"/>
      <c r="EV610" s="137"/>
      <c r="EW610" s="137"/>
      <c r="EX610" s="137"/>
      <c r="EY610" s="137"/>
      <c r="EZ610" s="137"/>
      <c r="FA610" s="137"/>
      <c r="FB610" s="186"/>
      <c r="FC610" s="137"/>
      <c r="FD610" s="137"/>
      <c r="FE610" s="137"/>
      <c r="FF610" s="137"/>
      <c r="FG610" s="137"/>
      <c r="FH610" s="190"/>
      <c r="FI610" s="190"/>
      <c r="FJ610" s="5"/>
      <c r="GZ610" s="5"/>
      <c r="HO610" s="5"/>
      <c r="HP610" s="17"/>
      <c r="HQ610" s="23"/>
      <c r="HR610" s="23"/>
      <c r="HS610" s="23"/>
      <c r="HT610" s="17"/>
      <c r="HU610" s="17"/>
      <c r="HV610" s="24"/>
      <c r="HW610" s="24"/>
      <c r="HX610" s="24"/>
      <c r="HY610" s="24"/>
      <c r="HZ610" s="24"/>
      <c r="IA610" s="24"/>
      <c r="IB610" s="24"/>
      <c r="IC610" s="24"/>
      <c r="ID610" s="24"/>
      <c r="IE610" s="24"/>
      <c r="IF610" s="24"/>
      <c r="IG610" s="24"/>
      <c r="IH610" s="24"/>
      <c r="II610" s="24"/>
      <c r="IJ610" s="24"/>
      <c r="IK610" s="24"/>
      <c r="IL610" s="24"/>
      <c r="IM610" s="24"/>
      <c r="IN610" s="25"/>
      <c r="IO610" s="25"/>
      <c r="IP610" s="294"/>
      <c r="IQ610" s="24"/>
      <c r="IR610" s="24"/>
      <c r="IS610" s="287"/>
      <c r="IT610" s="287"/>
      <c r="IU610" s="153"/>
      <c r="IV610" s="288"/>
      <c r="IW610" s="287"/>
      <c r="IX610" s="287"/>
      <c r="IY610" s="153"/>
      <c r="IZ610" s="153"/>
      <c r="JA610" s="287"/>
      <c r="JB610" s="287"/>
      <c r="JC610" s="287"/>
      <c r="JD610" s="153"/>
      <c r="JE610" s="287"/>
      <c r="JF610" s="192"/>
      <c r="JG610" s="153"/>
      <c r="JH610" s="287"/>
      <c r="JI610" s="287"/>
      <c r="JJ610" s="153"/>
      <c r="JK610" s="153"/>
      <c r="JL610" s="153"/>
      <c r="JM610" s="153"/>
      <c r="JN610" s="153"/>
      <c r="JO610" s="153"/>
      <c r="JP610" s="153"/>
      <c r="JQ610" s="153"/>
      <c r="JR610" s="287"/>
      <c r="JS610" s="287"/>
      <c r="JT610" s="287"/>
      <c r="JU610" s="287"/>
      <c r="JV610" s="287"/>
      <c r="JW610" s="287"/>
      <c r="JX610" s="153"/>
      <c r="JY610" s="287"/>
      <c r="JZ610" s="287"/>
      <c r="KA610" s="287"/>
      <c r="KB610" s="287"/>
      <c r="KC610" s="287"/>
      <c r="KD610" s="287"/>
      <c r="KE610" s="153"/>
    </row>
    <row r="611" spans="1:291" s="4" customFormat="1" x14ac:dyDescent="0.25">
      <c r="A611" s="311"/>
      <c r="B611" s="15" t="s">
        <v>1568</v>
      </c>
      <c r="C611" s="17" t="s">
        <v>775</v>
      </c>
      <c r="D611" s="18">
        <v>6907205591</v>
      </c>
      <c r="E611" s="88">
        <v>45040</v>
      </c>
      <c r="F611" s="27">
        <v>45253</v>
      </c>
      <c r="G611" s="94">
        <f>DATEDIF(E611, F611, "m")</f>
        <v>6</v>
      </c>
      <c r="H611" s="16">
        <v>1</v>
      </c>
      <c r="I611" s="377">
        <v>0</v>
      </c>
      <c r="J611" s="20">
        <v>45253</v>
      </c>
      <c r="K611" s="100">
        <f t="shared" si="63"/>
        <v>6</v>
      </c>
      <c r="L611" s="121">
        <v>5</v>
      </c>
      <c r="M611" s="4" t="s">
        <v>782</v>
      </c>
      <c r="N611" s="34"/>
      <c r="O611" s="22">
        <v>2</v>
      </c>
      <c r="P611" s="16">
        <v>3</v>
      </c>
      <c r="Q611" s="11"/>
      <c r="R611" s="11">
        <v>3</v>
      </c>
      <c r="S611" s="11"/>
      <c r="T611" s="145">
        <v>20409</v>
      </c>
      <c r="U611" s="130"/>
      <c r="V611" s="130" t="s">
        <v>777</v>
      </c>
      <c r="W611" s="130" t="s">
        <v>1068</v>
      </c>
      <c r="X611" s="129">
        <v>6907205591</v>
      </c>
      <c r="Y611" s="129">
        <f ca="1">ROUNDDOWN(YEARFRAC(DATE(IF(VALUE(LEFT(X611,2))&lt;VALUE(RIGHT(YEAR(TODAY()),2)),"20","19")&amp;LEFT(X611,2),IF(VALUE(MID(X611,3,1))&gt;4,MID(X611,3,2)-50,MID(X611,3,2)),MID(X611,5,2)),Z611,1),0)</f>
        <v>54</v>
      </c>
      <c r="Z611" s="132">
        <v>45253</v>
      </c>
      <c r="AA611" s="129">
        <v>3</v>
      </c>
      <c r="AB611" s="133">
        <f>DATEDIF(_xlfn.MINIFS(Z:Z,X:X,X611), Z611,  "m")</f>
        <v>5</v>
      </c>
      <c r="AC611" s="134" t="s">
        <v>53</v>
      </c>
      <c r="AD611" s="135" t="s">
        <v>1022</v>
      </c>
      <c r="AE611" s="136"/>
      <c r="AF611" s="185">
        <v>25.7</v>
      </c>
      <c r="AG611" s="185">
        <v>7.5</v>
      </c>
      <c r="AH611" s="185">
        <v>60.2</v>
      </c>
      <c r="AI611" s="185">
        <v>5.0999999999999996</v>
      </c>
      <c r="AJ611" s="185">
        <v>1.5</v>
      </c>
      <c r="AK611" s="185">
        <v>6.82</v>
      </c>
      <c r="AL611" s="133">
        <v>8.5</v>
      </c>
      <c r="AM611" s="137">
        <v>57.4</v>
      </c>
      <c r="AN611" s="137">
        <v>35.799999999999997</v>
      </c>
      <c r="AO611" s="137">
        <v>64.2</v>
      </c>
      <c r="AP611" s="137">
        <f>AN611/AO611</f>
        <v>0.55763239875389403</v>
      </c>
      <c r="AQ611" s="137">
        <v>4.55</v>
      </c>
      <c r="AR611" s="137">
        <v>5.0599999999999996</v>
      </c>
      <c r="AS611" s="137">
        <v>1.23</v>
      </c>
      <c r="AT611" s="137">
        <v>8.06</v>
      </c>
      <c r="AU611" s="137">
        <v>7.92</v>
      </c>
      <c r="AV611" s="137">
        <v>22.5</v>
      </c>
      <c r="AW611" s="137">
        <v>17.8</v>
      </c>
      <c r="AX611" s="137">
        <v>54.2</v>
      </c>
      <c r="AY611" s="137">
        <v>27.8</v>
      </c>
      <c r="AZ611" s="137">
        <v>0.22</v>
      </c>
      <c r="BA611" s="137">
        <v>19.600000000000001</v>
      </c>
      <c r="BB611" s="137">
        <v>13.2</v>
      </c>
      <c r="BC611" s="137">
        <v>45.4</v>
      </c>
      <c r="BD611" s="137">
        <v>1.03</v>
      </c>
      <c r="BE611" s="137">
        <v>5.82</v>
      </c>
      <c r="BF611" s="137">
        <f>DL611+DN611</f>
        <v>33.31</v>
      </c>
      <c r="BG611" s="137">
        <v>22</v>
      </c>
      <c r="BH611" s="138">
        <v>3070</v>
      </c>
      <c r="BI611" s="137">
        <v>34.200000000000003</v>
      </c>
      <c r="BJ611" s="137">
        <v>1.52</v>
      </c>
      <c r="BK611" s="137">
        <v>13.3</v>
      </c>
      <c r="BL611" s="137">
        <v>67.400000000000006</v>
      </c>
      <c r="BM611" s="139">
        <v>5.2999999999999999E-2</v>
      </c>
      <c r="BN611" s="137">
        <v>3.5</v>
      </c>
      <c r="BO611" s="137">
        <v>93.42</v>
      </c>
      <c r="BP611" s="137">
        <v>3.86</v>
      </c>
      <c r="BQ611" s="137">
        <v>2.73</v>
      </c>
      <c r="BR611" s="138">
        <v>7800.8333333333339</v>
      </c>
      <c r="BS611" s="138">
        <f>CY611*2.14</f>
        <v>2255.56</v>
      </c>
      <c r="BT611" s="137">
        <v>36.9</v>
      </c>
      <c r="BU611" s="137">
        <v>16.399999999999999</v>
      </c>
      <c r="BV611" s="137">
        <f>100-AL611-BN611-CB611-CC611</f>
        <v>87.61</v>
      </c>
      <c r="BW611" s="138">
        <v>3524.3362831858412</v>
      </c>
      <c r="BX611" s="137">
        <v>32.9</v>
      </c>
      <c r="BY611" s="137">
        <v>38.200000000000003</v>
      </c>
      <c r="BZ611" s="138">
        <v>3453.75</v>
      </c>
      <c r="CA611" s="138">
        <v>16126</v>
      </c>
      <c r="CB611" s="137">
        <v>0.16</v>
      </c>
      <c r="CC611" s="137">
        <v>0.23</v>
      </c>
      <c r="CD611" s="186" t="s">
        <v>1275</v>
      </c>
      <c r="CE611" s="186">
        <f>AL611+BN611+BV611+CC611+CB611</f>
        <v>100</v>
      </c>
      <c r="CF611" s="186" t="s">
        <v>1275</v>
      </c>
      <c r="CG611" s="186">
        <f>AM611+BI611+BE611+(DC611*100/AL611)+(CC611*100/AL611)</f>
        <v>100.25529411764704</v>
      </c>
      <c r="CH611" s="137">
        <v>3.91</v>
      </c>
      <c r="CI611" s="137">
        <f>CH611*100/AM611</f>
        <v>6.8118466898954706</v>
      </c>
      <c r="CJ611" s="137">
        <v>25</v>
      </c>
      <c r="CK611" s="138">
        <f>CJ611*BI611*AL611*AK611/1000</f>
        <v>49.564350000000005</v>
      </c>
      <c r="CL611" s="137">
        <v>3.59</v>
      </c>
      <c r="CM611" s="137">
        <v>36.6</v>
      </c>
      <c r="CN611" s="186" t="s">
        <v>1275</v>
      </c>
      <c r="CO611" s="137">
        <v>0.6</v>
      </c>
      <c r="CP611" s="137">
        <v>3.25</v>
      </c>
      <c r="CQ611" s="137">
        <v>17</v>
      </c>
      <c r="CR611" s="137">
        <v>29.1</v>
      </c>
      <c r="CS611" s="137">
        <v>18.7</v>
      </c>
      <c r="CT611" s="137">
        <v>35.200000000000003</v>
      </c>
      <c r="CU611" s="137">
        <v>68.3</v>
      </c>
      <c r="CV611" s="137">
        <v>0.61</v>
      </c>
      <c r="CW611" s="137" t="s">
        <v>1023</v>
      </c>
      <c r="CX611" s="186" t="s">
        <v>1275</v>
      </c>
      <c r="CY611" s="133">
        <v>1054</v>
      </c>
      <c r="CZ611" s="137">
        <v>3.05</v>
      </c>
      <c r="DA611" s="137">
        <v>21.3</v>
      </c>
      <c r="DB611" s="186" t="s">
        <v>1275</v>
      </c>
      <c r="DC611" s="139">
        <v>1.0999999999999999E-2</v>
      </c>
      <c r="DD611" s="138">
        <v>55955</v>
      </c>
      <c r="DE611" s="137" t="s">
        <v>1023</v>
      </c>
      <c r="DF611" s="137" t="s">
        <v>1023</v>
      </c>
      <c r="DG611" s="137">
        <v>3.42</v>
      </c>
      <c r="DH611" s="137">
        <f>DG611-CC611</f>
        <v>3.19</v>
      </c>
      <c r="DI611" s="137">
        <v>55.1</v>
      </c>
      <c r="DJ611" s="186" t="s">
        <v>1275</v>
      </c>
      <c r="DK611" s="137">
        <v>1.07</v>
      </c>
      <c r="DL611" s="137">
        <v>33.1</v>
      </c>
      <c r="DM611" s="137">
        <v>65.599999999999994</v>
      </c>
      <c r="DN611" s="137">
        <v>0.21</v>
      </c>
      <c r="DO611" s="137">
        <v>9.0399999999999991</v>
      </c>
      <c r="DP611" s="137">
        <v>91.5</v>
      </c>
      <c r="DQ611" s="138">
        <v>1251</v>
      </c>
      <c r="DR611" s="133" t="s">
        <v>1023</v>
      </c>
      <c r="DS611" s="186" t="s">
        <v>1275</v>
      </c>
      <c r="DT611" s="138">
        <f>DU611/1.2</f>
        <v>5428.3333333333339</v>
      </c>
      <c r="DU611" s="138">
        <v>6514</v>
      </c>
      <c r="DV611" s="138">
        <v>3424.6153846153843</v>
      </c>
      <c r="DW611" s="138">
        <v>175</v>
      </c>
      <c r="DX611" s="186" t="s">
        <v>1275</v>
      </c>
      <c r="DY611" s="138">
        <f>AK611*AN611*AM611*AL611/1000</f>
        <v>119.12371239999999</v>
      </c>
      <c r="DZ611" s="138">
        <f>AK611*AM611*AO611*AL611/1000</f>
        <v>213.62408760000002</v>
      </c>
      <c r="EA611" s="137"/>
      <c r="EB611" s="137"/>
      <c r="EC611" s="137"/>
      <c r="ED611" s="137"/>
      <c r="EE611" s="137"/>
      <c r="EF611" s="186" t="s">
        <v>1275</v>
      </c>
      <c r="EG611" s="137" t="s">
        <v>1023</v>
      </c>
      <c r="EH611" s="137" t="s">
        <v>1023</v>
      </c>
      <c r="EI611" s="137" t="s">
        <v>1023</v>
      </c>
      <c r="EJ611" s="137" t="s">
        <v>1023</v>
      </c>
      <c r="EK611" s="137" t="s">
        <v>1023</v>
      </c>
      <c r="EL611" s="137" t="s">
        <v>1023</v>
      </c>
      <c r="EM611" s="137" t="s">
        <v>1023</v>
      </c>
      <c r="EN611" s="137" t="s">
        <v>1023</v>
      </c>
      <c r="EO611" s="137" t="s">
        <v>1023</v>
      </c>
      <c r="EP611" s="137" t="s">
        <v>1023</v>
      </c>
      <c r="EQ611" s="137" t="s">
        <v>1023</v>
      </c>
      <c r="ER611" s="137" t="s">
        <v>1023</v>
      </c>
      <c r="ES611" s="137" t="s">
        <v>1023</v>
      </c>
      <c r="ET611" s="137" t="s">
        <v>1023</v>
      </c>
      <c r="EU611" s="137" t="s">
        <v>1023</v>
      </c>
      <c r="EV611" s="137" t="s">
        <v>1023</v>
      </c>
      <c r="EW611" s="137" t="s">
        <v>1023</v>
      </c>
      <c r="EX611" s="137" t="s">
        <v>1023</v>
      </c>
      <c r="EY611" s="137" t="s">
        <v>1023</v>
      </c>
      <c r="EZ611" s="137" t="s">
        <v>1023</v>
      </c>
      <c r="FA611" s="137" t="s">
        <v>1023</v>
      </c>
      <c r="FB611" s="186" t="s">
        <v>1275</v>
      </c>
      <c r="FC611" s="137">
        <v>45.2</v>
      </c>
      <c r="FD611" s="137">
        <v>14</v>
      </c>
      <c r="FE611" s="137">
        <v>0</v>
      </c>
      <c r="FF611" s="137"/>
      <c r="FG611" s="137"/>
      <c r="FH611" s="190"/>
      <c r="FI611" s="190">
        <v>1</v>
      </c>
      <c r="FJ611" s="372"/>
      <c r="FK611"/>
      <c r="FL611"/>
      <c r="FM611"/>
      <c r="FN611"/>
      <c r="FO611"/>
      <c r="FP611"/>
      <c r="FQ611"/>
      <c r="FR611"/>
      <c r="FS611"/>
      <c r="FT611"/>
      <c r="FU611"/>
      <c r="FV611"/>
      <c r="FW611"/>
      <c r="FX611"/>
      <c r="FY611"/>
      <c r="FZ611"/>
      <c r="GA611"/>
      <c r="GB611"/>
      <c r="GC611"/>
      <c r="GD611"/>
      <c r="GE611"/>
      <c r="GF611"/>
      <c r="GG611"/>
      <c r="GH611"/>
      <c r="GI611"/>
      <c r="GJ611"/>
      <c r="GK611"/>
      <c r="GL611"/>
      <c r="GM611"/>
      <c r="GN611"/>
      <c r="GO611"/>
      <c r="GP611"/>
      <c r="GQ611"/>
      <c r="GR611"/>
      <c r="GS611"/>
      <c r="GT611"/>
      <c r="GU611"/>
      <c r="GV611"/>
      <c r="GW611"/>
      <c r="GX611"/>
      <c r="GY611"/>
      <c r="GZ611" s="372"/>
      <c r="HA611"/>
      <c r="HB611"/>
      <c r="HC611"/>
      <c r="HD611"/>
      <c r="HE611"/>
      <c r="HF611"/>
      <c r="HG611"/>
      <c r="HH611"/>
      <c r="HI611"/>
      <c r="HJ611"/>
      <c r="HK611"/>
      <c r="HL611"/>
      <c r="HM611"/>
      <c r="HN611"/>
      <c r="HO611" s="5" t="s">
        <v>783</v>
      </c>
      <c r="HP611" s="10">
        <v>54</v>
      </c>
      <c r="HQ611" s="27">
        <v>45040</v>
      </c>
      <c r="HR611" s="27"/>
      <c r="HS611" s="27">
        <v>45253</v>
      </c>
      <c r="HT611" s="10">
        <v>6</v>
      </c>
      <c r="HU611" s="10">
        <v>1</v>
      </c>
      <c r="HV611" s="28">
        <v>0</v>
      </c>
      <c r="HW611" s="28">
        <v>0</v>
      </c>
      <c r="HX611" s="28">
        <v>1</v>
      </c>
      <c r="HY611" s="28">
        <v>0</v>
      </c>
      <c r="HZ611" s="28">
        <v>0</v>
      </c>
      <c r="IA611" s="28">
        <v>0</v>
      </c>
      <c r="IB611" s="28"/>
      <c r="IC611" s="28">
        <v>0</v>
      </c>
      <c r="ID611" s="28">
        <v>0</v>
      </c>
      <c r="IE611" s="25"/>
      <c r="IF611" s="28"/>
      <c r="IG611" s="29"/>
      <c r="IH611" s="25"/>
      <c r="II611" s="28"/>
      <c r="IJ611" s="25"/>
      <c r="IK611" s="25"/>
      <c r="IL611" s="25"/>
      <c r="IM611" s="25"/>
      <c r="IN611" s="28"/>
      <c r="IO611" s="25"/>
      <c r="IP611" s="294"/>
      <c r="IQ611" s="24"/>
      <c r="IR611" s="24"/>
      <c r="IS611" s="287"/>
      <c r="IT611" s="287"/>
      <c r="IU611" s="153"/>
      <c r="IV611" s="288"/>
      <c r="IW611" s="287"/>
      <c r="IX611" s="287"/>
      <c r="IY611" s="153"/>
      <c r="IZ611" s="153"/>
      <c r="JA611" s="287"/>
      <c r="JB611" s="287"/>
      <c r="JC611" s="287"/>
      <c r="JD611" s="153"/>
      <c r="JE611" s="287"/>
      <c r="JF611" s="192"/>
      <c r="JG611" s="153"/>
      <c r="JH611" s="287"/>
      <c r="JI611" s="287"/>
      <c r="JJ611" s="153"/>
      <c r="JK611" s="153"/>
      <c r="JL611" s="153"/>
      <c r="JM611" s="153"/>
      <c r="JN611" s="153"/>
      <c r="JO611" s="153"/>
      <c r="JP611" s="153"/>
      <c r="JQ611" s="153"/>
      <c r="JR611" s="287"/>
      <c r="JS611" s="287"/>
      <c r="JT611" s="287"/>
      <c r="JU611" s="287"/>
      <c r="JV611" s="287"/>
      <c r="JW611" s="287"/>
      <c r="JX611" s="153"/>
      <c r="JY611" s="287"/>
      <c r="JZ611" s="287"/>
      <c r="KA611" s="287"/>
      <c r="KB611" s="287"/>
      <c r="KC611" s="287"/>
      <c r="KD611" s="287"/>
      <c r="KE611" s="153"/>
    </row>
    <row r="612" spans="1:291" s="4" customFormat="1" x14ac:dyDescent="0.25">
      <c r="A612" s="311"/>
      <c r="B612" s="15" t="s">
        <v>1568</v>
      </c>
      <c r="C612" s="17" t="s">
        <v>775</v>
      </c>
      <c r="D612" s="18">
        <v>6907205591</v>
      </c>
      <c r="E612" s="88">
        <v>45040</v>
      </c>
      <c r="F612" s="23"/>
      <c r="G612" s="94"/>
      <c r="H612" s="51"/>
      <c r="I612" s="377">
        <v>0</v>
      </c>
      <c r="J612" s="20">
        <v>45253</v>
      </c>
      <c r="K612" s="100">
        <f t="shared" si="63"/>
        <v>6</v>
      </c>
      <c r="L612" s="121">
        <v>6</v>
      </c>
      <c r="M612" s="4" t="s">
        <v>784</v>
      </c>
      <c r="N612" s="34"/>
      <c r="O612" s="22"/>
      <c r="P612" s="16"/>
      <c r="Q612" s="11"/>
      <c r="R612" s="11"/>
      <c r="S612" s="11">
        <v>10</v>
      </c>
      <c r="T612" s="145"/>
      <c r="U612" s="130"/>
      <c r="V612" s="130"/>
      <c r="W612" s="130"/>
      <c r="X612" s="129"/>
      <c r="Y612" s="129"/>
      <c r="Z612" s="132"/>
      <c r="AA612" s="129"/>
      <c r="AB612" s="133"/>
      <c r="AC612" s="134"/>
      <c r="AD612" s="135"/>
      <c r="AE612" s="136"/>
      <c r="AF612" s="220"/>
      <c r="AG612" s="220"/>
      <c r="AH612" s="220"/>
      <c r="AI612" s="220"/>
      <c r="AJ612" s="220"/>
      <c r="AK612" s="220"/>
      <c r="AL612" s="133"/>
      <c r="AM612" s="137"/>
      <c r="AN612" s="137"/>
      <c r="AO612" s="137"/>
      <c r="AP612" s="137"/>
      <c r="AQ612" s="137"/>
      <c r="AR612" s="137"/>
      <c r="AS612" s="137"/>
      <c r="AT612" s="137"/>
      <c r="AU612" s="137"/>
      <c r="AV612" s="137"/>
      <c r="AW612" s="137"/>
      <c r="AX612" s="137"/>
      <c r="AY612" s="137"/>
      <c r="AZ612" s="137"/>
      <c r="BA612" s="137"/>
      <c r="BB612" s="137"/>
      <c r="BC612" s="137"/>
      <c r="BD612" s="137"/>
      <c r="BE612" s="137"/>
      <c r="BF612" s="137"/>
      <c r="BG612" s="137"/>
      <c r="BH612" s="138"/>
      <c r="BI612" s="137"/>
      <c r="BJ612" s="137"/>
      <c r="BK612" s="137"/>
      <c r="BL612" s="137"/>
      <c r="BM612" s="139"/>
      <c r="BN612" s="137"/>
      <c r="BO612" s="137"/>
      <c r="BP612" s="137"/>
      <c r="BQ612" s="137"/>
      <c r="BR612" s="138"/>
      <c r="BS612" s="138"/>
      <c r="BT612" s="137"/>
      <c r="BU612" s="137"/>
      <c r="BV612" s="137"/>
      <c r="BW612" s="138"/>
      <c r="BX612" s="137"/>
      <c r="BY612" s="137"/>
      <c r="BZ612" s="138"/>
      <c r="CA612" s="138"/>
      <c r="CB612" s="137"/>
      <c r="CC612" s="137"/>
      <c r="CD612" s="186"/>
      <c r="CE612" s="186"/>
      <c r="CF612" s="186"/>
      <c r="CG612" s="186"/>
      <c r="CH612" s="137"/>
      <c r="CI612" s="137"/>
      <c r="CJ612" s="137"/>
      <c r="CK612" s="138"/>
      <c r="CL612" s="137"/>
      <c r="CM612" s="137"/>
      <c r="CN612" s="186"/>
      <c r="CO612" s="137"/>
      <c r="CP612" s="137"/>
      <c r="CQ612" s="137"/>
      <c r="CR612" s="137"/>
      <c r="CS612" s="137"/>
      <c r="CT612" s="137"/>
      <c r="CU612" s="137"/>
      <c r="CV612" s="137"/>
      <c r="CW612" s="137"/>
      <c r="CX612" s="186"/>
      <c r="CY612" s="133"/>
      <c r="CZ612" s="137"/>
      <c r="DA612" s="137"/>
      <c r="DB612" s="186"/>
      <c r="DC612" s="139"/>
      <c r="DD612" s="138"/>
      <c r="DE612" s="137"/>
      <c r="DF612" s="137"/>
      <c r="DG612" s="137"/>
      <c r="DH612" s="137"/>
      <c r="DI612" s="137"/>
      <c r="DJ612" s="186"/>
      <c r="DK612" s="137"/>
      <c r="DL612" s="137"/>
      <c r="DM612" s="137"/>
      <c r="DN612" s="137"/>
      <c r="DO612" s="137"/>
      <c r="DP612" s="137"/>
      <c r="DQ612" s="138"/>
      <c r="DR612" s="133"/>
      <c r="DS612" s="186"/>
      <c r="DT612" s="138"/>
      <c r="DU612" s="138"/>
      <c r="DV612" s="138"/>
      <c r="DW612" s="138"/>
      <c r="DX612" s="186"/>
      <c r="DY612" s="138"/>
      <c r="DZ612" s="138"/>
      <c r="EA612" s="137"/>
      <c r="EB612" s="137"/>
      <c r="EC612" s="137"/>
      <c r="ED612" s="137"/>
      <c r="EE612" s="137"/>
      <c r="EF612" s="186"/>
      <c r="EG612" s="137"/>
      <c r="EH612" s="137"/>
      <c r="EI612" s="137"/>
      <c r="EJ612" s="137"/>
      <c r="EK612" s="137"/>
      <c r="EL612" s="137"/>
      <c r="EM612" s="137"/>
      <c r="EN612" s="137"/>
      <c r="EO612" s="137"/>
      <c r="EP612" s="137"/>
      <c r="EQ612" s="137"/>
      <c r="ER612" s="137"/>
      <c r="ES612" s="137"/>
      <c r="ET612" s="137"/>
      <c r="EU612" s="137"/>
      <c r="EV612" s="137"/>
      <c r="EW612" s="137"/>
      <c r="EX612" s="137"/>
      <c r="EY612" s="137"/>
      <c r="EZ612" s="137"/>
      <c r="FA612" s="137"/>
      <c r="FB612" s="186"/>
      <c r="FC612" s="137"/>
      <c r="FD612" s="137"/>
      <c r="FE612" s="137"/>
      <c r="FF612" s="137"/>
      <c r="FG612" s="137"/>
      <c r="FH612" s="190"/>
      <c r="FI612" s="190"/>
      <c r="FJ612" s="5"/>
      <c r="GZ612" s="372"/>
      <c r="HA612"/>
      <c r="HB612"/>
      <c r="HC612"/>
      <c r="HD612"/>
      <c r="HE612"/>
      <c r="HF612"/>
      <c r="HG612"/>
      <c r="HH612"/>
      <c r="HI612"/>
      <c r="HJ612"/>
      <c r="HK612"/>
      <c r="HL612"/>
      <c r="HM612"/>
      <c r="HN612"/>
      <c r="HO612" s="5"/>
      <c r="HP612" s="17"/>
      <c r="HQ612" s="23"/>
      <c r="HR612" s="23"/>
      <c r="HS612" s="23"/>
      <c r="HT612" s="17"/>
      <c r="HU612" s="17"/>
      <c r="HV612" s="24"/>
      <c r="HW612" s="24"/>
      <c r="HX612" s="24"/>
      <c r="HY612" s="24"/>
      <c r="HZ612" s="24"/>
      <c r="IA612" s="24"/>
      <c r="IB612" s="24"/>
      <c r="IC612" s="24"/>
      <c r="ID612" s="24"/>
      <c r="IE612" s="24"/>
      <c r="IF612" s="24"/>
      <c r="IG612" s="24"/>
      <c r="IH612" s="24"/>
      <c r="II612" s="24"/>
      <c r="IJ612" s="24"/>
      <c r="IK612" s="24"/>
      <c r="IL612" s="17"/>
      <c r="IM612" s="24"/>
      <c r="IN612" s="25"/>
      <c r="IO612" s="25"/>
      <c r="IP612" s="294"/>
      <c r="IQ612" s="24"/>
      <c r="IR612" s="24"/>
      <c r="IS612" s="287"/>
      <c r="IT612" s="287"/>
      <c r="IU612" s="153"/>
      <c r="IV612" s="288"/>
      <c r="IW612" s="287"/>
      <c r="IX612" s="287"/>
      <c r="IY612" s="153"/>
      <c r="IZ612" s="153"/>
      <c r="JA612" s="287"/>
      <c r="JB612" s="287"/>
      <c r="JC612" s="287"/>
      <c r="JD612" s="153"/>
      <c r="JE612" s="287"/>
      <c r="JF612" s="192"/>
      <c r="JG612" s="153"/>
      <c r="JH612" s="287"/>
      <c r="JI612" s="287"/>
      <c r="JJ612" s="153"/>
      <c r="JK612" s="153"/>
      <c r="JL612" s="153"/>
      <c r="JM612" s="153"/>
      <c r="JN612" s="153"/>
      <c r="JO612" s="153"/>
      <c r="JP612" s="153"/>
      <c r="JQ612" s="153"/>
      <c r="JR612" s="287"/>
      <c r="JS612" s="287"/>
      <c r="JT612" s="287"/>
      <c r="JU612" s="287"/>
      <c r="JV612" s="287"/>
      <c r="JW612" s="287"/>
      <c r="JX612" s="153"/>
      <c r="JY612" s="287"/>
      <c r="JZ612" s="287"/>
      <c r="KA612" s="287"/>
      <c r="KB612" s="287"/>
      <c r="KC612" s="287"/>
      <c r="KD612" s="287"/>
      <c r="KE612" s="153"/>
    </row>
    <row r="613" spans="1:291" s="4" customFormat="1" x14ac:dyDescent="0.25">
      <c r="A613" s="311"/>
      <c r="B613" s="15" t="s">
        <v>1568</v>
      </c>
      <c r="C613" s="17" t="s">
        <v>775</v>
      </c>
      <c r="D613" s="18">
        <v>6907205591</v>
      </c>
      <c r="E613" s="88">
        <v>45040</v>
      </c>
      <c r="F613" s="23"/>
      <c r="G613" s="94"/>
      <c r="H613" s="51"/>
      <c r="I613" s="377" t="s">
        <v>1023</v>
      </c>
      <c r="J613" s="20">
        <v>45400</v>
      </c>
      <c r="K613" s="100">
        <f t="shared" si="63"/>
        <v>11</v>
      </c>
      <c r="L613" s="121">
        <v>7</v>
      </c>
      <c r="M613" s="4" t="s">
        <v>903</v>
      </c>
      <c r="N613" s="34"/>
      <c r="O613" s="121">
        <v>2</v>
      </c>
      <c r="P613" s="22">
        <v>3</v>
      </c>
      <c r="Q613" s="22"/>
      <c r="R613" s="117">
        <v>3</v>
      </c>
      <c r="S613" s="117"/>
      <c r="T613" s="145">
        <v>21375</v>
      </c>
      <c r="U613" s="130"/>
      <c r="V613" s="130" t="s">
        <v>777</v>
      </c>
      <c r="W613" s="130" t="s">
        <v>1068</v>
      </c>
      <c r="X613" s="129" t="s">
        <v>904</v>
      </c>
      <c r="Y613" s="129">
        <f ca="1">ROUNDDOWN(YEARFRAC(DATE(IF(VALUE(LEFT(X613,2))&lt;VALUE(RIGHT(YEAR(TODAY()),2)),"20","19")&amp;LEFT(X613,2),IF(VALUE(MID(X613,3,1))&gt;4,MID(X613,3,2)-50,MID(X613,3,2)),MID(X613,5,2)),Z613,1),0)</f>
        <v>54</v>
      </c>
      <c r="Z613" s="132">
        <v>45400</v>
      </c>
      <c r="AA613" s="129" t="e">
        <f>COUNTIFS(#REF!,X613)</f>
        <v>#REF!</v>
      </c>
      <c r="AB613" s="133">
        <f>DATEDIF(_xlfn.MINIFS(Z:Z,X:X,X613), Z613,  "m")</f>
        <v>10</v>
      </c>
      <c r="AC613" s="134" t="s">
        <v>53</v>
      </c>
      <c r="AD613" s="135" t="s">
        <v>1022</v>
      </c>
      <c r="AE613" s="136" t="s">
        <v>54</v>
      </c>
      <c r="AF613" s="185">
        <v>22.7</v>
      </c>
      <c r="AG613" s="185">
        <v>8.6999999999999993</v>
      </c>
      <c r="AH613" s="185">
        <v>64.900000000000006</v>
      </c>
      <c r="AI613" s="185">
        <v>2.9</v>
      </c>
      <c r="AJ613" s="185">
        <v>0.8</v>
      </c>
      <c r="AK613" s="185">
        <v>7.7</v>
      </c>
      <c r="AL613" s="133">
        <v>9.1999999999999993</v>
      </c>
      <c r="AM613" s="133">
        <v>43.3</v>
      </c>
      <c r="AN613" s="133">
        <v>37.799999999999997</v>
      </c>
      <c r="AO613" s="133">
        <v>62.2</v>
      </c>
      <c r="AP613" s="137">
        <f>AN613/AO613</f>
        <v>0.60771704180064301</v>
      </c>
      <c r="AQ613" s="137">
        <v>3.79</v>
      </c>
      <c r="AR613" s="137">
        <v>4.1900000000000004</v>
      </c>
      <c r="AS613" s="137">
        <v>0.92</v>
      </c>
      <c r="AT613" s="133">
        <v>7.94</v>
      </c>
      <c r="AU613" s="133">
        <v>13.8</v>
      </c>
      <c r="AV613" s="133">
        <v>16.7</v>
      </c>
      <c r="AW613" s="133">
        <v>23.4</v>
      </c>
      <c r="AX613" s="133">
        <v>46.2</v>
      </c>
      <c r="AY613" s="133">
        <v>28.6</v>
      </c>
      <c r="AZ613" s="133">
        <v>1.7</v>
      </c>
      <c r="BA613" s="133">
        <v>29.7</v>
      </c>
      <c r="BB613" s="133">
        <v>18.5</v>
      </c>
      <c r="BC613" s="133">
        <v>40.299999999999997</v>
      </c>
      <c r="BD613" s="133">
        <v>1.84</v>
      </c>
      <c r="BE613" s="133">
        <v>0.57999999999999996</v>
      </c>
      <c r="BF613" s="133">
        <f>DL613+DN613</f>
        <v>27.68</v>
      </c>
      <c r="BG613" s="133">
        <v>15.8</v>
      </c>
      <c r="BH613" s="133">
        <v>4383</v>
      </c>
      <c r="BI613" s="133">
        <v>41.1</v>
      </c>
      <c r="BJ613" s="133">
        <v>2.8</v>
      </c>
      <c r="BK613" s="133">
        <v>23.3</v>
      </c>
      <c r="BL613" s="133">
        <v>64.900000000000006</v>
      </c>
      <c r="BM613" s="139">
        <v>3.1E-2</v>
      </c>
      <c r="BN613" s="137">
        <v>4.5</v>
      </c>
      <c r="BO613" s="137">
        <v>81.61</v>
      </c>
      <c r="BP613" s="133">
        <v>5.22</v>
      </c>
      <c r="BQ613" s="133">
        <v>13.2</v>
      </c>
      <c r="BR613" s="138">
        <v>11450</v>
      </c>
      <c r="BS613" s="138">
        <f>CY613*3.14</f>
        <v>2380.12</v>
      </c>
      <c r="BT613" s="133">
        <v>47</v>
      </c>
      <c r="BU613" s="133">
        <v>18.7</v>
      </c>
      <c r="BV613" s="137">
        <f>100-AL613-BN613-CB613-CC613</f>
        <v>83.7</v>
      </c>
      <c r="BW613" s="138">
        <v>2745.5752212389384</v>
      </c>
      <c r="BX613" s="133">
        <v>4.03</v>
      </c>
      <c r="BY613" s="133">
        <v>62.5</v>
      </c>
      <c r="BZ613" s="138">
        <v>2346.25</v>
      </c>
      <c r="CA613" s="133">
        <v>7172</v>
      </c>
      <c r="CB613" s="137">
        <v>1.3</v>
      </c>
      <c r="CC613" s="137">
        <v>1.3</v>
      </c>
      <c r="CD613" s="186" t="s">
        <v>1275</v>
      </c>
      <c r="CE613" s="186">
        <f>AL613+BN613+BV613+CC613+CB613</f>
        <v>100</v>
      </c>
      <c r="CF613" s="186" t="s">
        <v>1275</v>
      </c>
      <c r="CG613" s="186">
        <f>AM613+BI613+BE613+(DC613*100/AL613)+(CC613*100/AL613)</f>
        <v>99.327826086956534</v>
      </c>
      <c r="CH613" s="137">
        <v>3.61</v>
      </c>
      <c r="CI613" s="137">
        <f>CH613*100/AM613</f>
        <v>8.3371824480369519</v>
      </c>
      <c r="CJ613" s="133">
        <v>24.2</v>
      </c>
      <c r="CK613" s="138">
        <f>CJ613*BI613*AL613*AK613/1000</f>
        <v>70.458880800000003</v>
      </c>
      <c r="CL613" s="133">
        <v>4.7699999999999996</v>
      </c>
      <c r="CM613" s="133">
        <v>45.4</v>
      </c>
      <c r="CN613" s="186" t="s">
        <v>1275</v>
      </c>
      <c r="CO613" s="133">
        <v>1.68</v>
      </c>
      <c r="CP613" s="133">
        <v>2.56</v>
      </c>
      <c r="CQ613" s="133">
        <v>14</v>
      </c>
      <c r="CR613" s="133">
        <v>38.1</v>
      </c>
      <c r="CS613" s="133">
        <v>17</v>
      </c>
      <c r="CT613" s="133">
        <v>30.9</v>
      </c>
      <c r="CU613" s="133">
        <v>55.3</v>
      </c>
      <c r="CV613" s="133">
        <v>2.0499999999999998</v>
      </c>
      <c r="CW613" s="137"/>
      <c r="CX613" s="186" t="s">
        <v>1275</v>
      </c>
      <c r="CY613" s="133">
        <v>758</v>
      </c>
      <c r="CZ613" s="133">
        <v>5.42</v>
      </c>
      <c r="DA613" s="133">
        <v>25.7</v>
      </c>
      <c r="DB613" s="186" t="s">
        <v>1275</v>
      </c>
      <c r="DC613" s="139">
        <v>0.02</v>
      </c>
      <c r="DD613" s="138">
        <v>84416</v>
      </c>
      <c r="DE613" s="137" t="s">
        <v>1023</v>
      </c>
      <c r="DF613" s="137" t="s">
        <v>1023</v>
      </c>
      <c r="DG613" s="137">
        <v>4.1900000000000004</v>
      </c>
      <c r="DH613" s="137">
        <f>DG613-CC613</f>
        <v>2.8900000000000006</v>
      </c>
      <c r="DI613" s="133">
        <v>30.6</v>
      </c>
      <c r="DJ613" s="186" t="s">
        <v>1275</v>
      </c>
      <c r="DK613" s="133">
        <v>5.26</v>
      </c>
      <c r="DL613" s="133">
        <v>21.1</v>
      </c>
      <c r="DM613" s="133">
        <v>67.099999999999994</v>
      </c>
      <c r="DN613" s="133">
        <v>6.58</v>
      </c>
      <c r="DO613" s="133">
        <v>21.6</v>
      </c>
      <c r="DP613" s="133">
        <v>72.400000000000006</v>
      </c>
      <c r="DQ613" s="133">
        <v>1518</v>
      </c>
      <c r="DR613" s="133"/>
      <c r="DS613" s="186" t="s">
        <v>1275</v>
      </c>
      <c r="DT613" s="138">
        <f>DU613/1.2</f>
        <v>7682.5</v>
      </c>
      <c r="DU613" s="133">
        <v>9219</v>
      </c>
      <c r="DV613" s="133">
        <v>2348</v>
      </c>
      <c r="DW613" s="133">
        <v>323</v>
      </c>
      <c r="DX613" s="186" t="s">
        <v>1275</v>
      </c>
      <c r="DY613" s="138">
        <f>AK613*AN613*AM613*AL613/1000</f>
        <v>115.94666159999998</v>
      </c>
      <c r="DZ613" s="138">
        <f>AK613*AM613*AO613*AL613/1000</f>
        <v>190.79053839999997</v>
      </c>
      <c r="EA613" s="137"/>
      <c r="EB613" s="137"/>
      <c r="EC613" s="137"/>
      <c r="ED613" s="137"/>
      <c r="EE613" s="137"/>
      <c r="EF613" s="186" t="s">
        <v>1275</v>
      </c>
      <c r="EG613" s="137"/>
      <c r="EH613" s="137"/>
      <c r="EI613" s="137"/>
      <c r="EJ613" s="137"/>
      <c r="EK613" s="137"/>
      <c r="EL613" s="137"/>
      <c r="EM613" s="137"/>
      <c r="EN613" s="137"/>
      <c r="EO613" s="137"/>
      <c r="EP613" s="137"/>
      <c r="EQ613" s="137"/>
      <c r="ER613" s="137"/>
      <c r="ES613" s="137"/>
      <c r="ET613" s="137"/>
      <c r="EU613" s="137"/>
      <c r="EV613" s="137"/>
      <c r="EW613" s="137"/>
      <c r="EX613" s="137"/>
      <c r="EY613" s="137"/>
      <c r="EZ613" s="137"/>
      <c r="FA613" s="137"/>
      <c r="FB613" s="186" t="s">
        <v>1275</v>
      </c>
      <c r="FC613" s="219">
        <v>58.2</v>
      </c>
      <c r="FD613" s="219">
        <v>2.5099999999999998</v>
      </c>
      <c r="FE613" s="219">
        <v>0.1</v>
      </c>
      <c r="FF613" s="137"/>
      <c r="FG613" s="137"/>
      <c r="FH613" s="190"/>
      <c r="FI613" s="190"/>
      <c r="FJ613" s="372"/>
      <c r="FK613"/>
      <c r="FL613"/>
      <c r="FM613"/>
      <c r="FN613"/>
      <c r="FO613"/>
      <c r="FP613"/>
      <c r="FQ613"/>
      <c r="FR613"/>
      <c r="FS613"/>
      <c r="FT613"/>
      <c r="FU613"/>
      <c r="FV613"/>
      <c r="FW613"/>
      <c r="FX613"/>
      <c r="FY613"/>
      <c r="FZ613"/>
      <c r="GA613"/>
      <c r="GB613"/>
      <c r="GC613"/>
      <c r="GD613"/>
      <c r="GE613"/>
      <c r="GF613"/>
      <c r="GG613"/>
      <c r="GH613"/>
      <c r="GI613"/>
      <c r="GJ613"/>
      <c r="GK613"/>
      <c r="GL613"/>
      <c r="GM613"/>
      <c r="GN613"/>
      <c r="GO613"/>
      <c r="GP613"/>
      <c r="GQ613"/>
      <c r="GR613"/>
      <c r="GS613"/>
      <c r="GT613"/>
      <c r="GU613"/>
      <c r="GV613"/>
      <c r="GW613"/>
      <c r="GX613"/>
      <c r="GY613"/>
      <c r="GZ613" s="372"/>
      <c r="HA613"/>
      <c r="HB613"/>
      <c r="HC613"/>
      <c r="HD613"/>
      <c r="HE613"/>
      <c r="HF613"/>
      <c r="HG613"/>
      <c r="HH613"/>
      <c r="HI613"/>
      <c r="HJ613"/>
      <c r="HK613"/>
      <c r="HL613"/>
      <c r="HM613"/>
      <c r="HN613"/>
      <c r="HO613" s="118"/>
      <c r="HP613" s="17"/>
      <c r="HQ613" s="24"/>
      <c r="HR613" s="24"/>
      <c r="HS613" s="24"/>
      <c r="HT613" s="24"/>
      <c r="HU613" s="24"/>
      <c r="HV613" s="24"/>
      <c r="HW613" s="24"/>
      <c r="HX613" s="24"/>
      <c r="HY613" s="24"/>
      <c r="HZ613" s="24"/>
      <c r="IA613" s="24"/>
      <c r="IB613" s="24"/>
      <c r="IC613" s="24"/>
      <c r="ID613" s="24"/>
      <c r="IE613" s="24"/>
      <c r="IF613" s="24"/>
      <c r="IG613" s="24"/>
      <c r="IH613" s="24"/>
      <c r="II613" s="24"/>
      <c r="IJ613" s="25"/>
      <c r="IK613" s="25"/>
      <c r="IM613" s="25"/>
      <c r="IN613" s="25"/>
      <c r="IO613" s="25"/>
      <c r="IP613" s="294"/>
      <c r="IQ613" s="24"/>
      <c r="IR613" s="24"/>
      <c r="IS613" s="287"/>
      <c r="IT613" s="287"/>
      <c r="IU613" s="153"/>
      <c r="IV613" s="288"/>
      <c r="IW613" s="287"/>
      <c r="IX613" s="287"/>
      <c r="IY613" s="153"/>
      <c r="IZ613" s="153"/>
      <c r="JA613" s="287"/>
      <c r="JB613" s="287"/>
      <c r="JC613" s="287"/>
      <c r="JD613" s="153"/>
      <c r="JE613" s="287"/>
      <c r="JF613" s="192"/>
      <c r="JG613" s="153"/>
      <c r="JH613" s="287"/>
      <c r="JI613" s="287"/>
      <c r="JJ613" s="153"/>
      <c r="JK613" s="153"/>
      <c r="JL613" s="153"/>
      <c r="JM613" s="153"/>
      <c r="JN613" s="153"/>
      <c r="JO613" s="153"/>
      <c r="JP613" s="153"/>
      <c r="JQ613" s="153"/>
      <c r="JR613" s="287"/>
      <c r="JS613" s="287"/>
      <c r="JT613" s="287"/>
      <c r="JU613" s="287"/>
      <c r="JV613" s="287"/>
      <c r="JW613" s="287"/>
      <c r="JX613" s="153"/>
      <c r="JY613" s="287"/>
      <c r="JZ613" s="287"/>
      <c r="KA613" s="287"/>
      <c r="KB613" s="287"/>
      <c r="KC613" s="287"/>
      <c r="KD613" s="287"/>
      <c r="KE613" s="153"/>
    </row>
    <row r="614" spans="1:291" s="4" customFormat="1" x14ac:dyDescent="0.25">
      <c r="A614" s="311"/>
      <c r="B614" s="15" t="s">
        <v>1568</v>
      </c>
      <c r="C614" s="17" t="s">
        <v>775</v>
      </c>
      <c r="D614" s="18">
        <v>6907205591</v>
      </c>
      <c r="E614" s="88">
        <v>45040</v>
      </c>
      <c r="F614" s="288">
        <v>45400</v>
      </c>
      <c r="G614" s="94">
        <f>DATEDIF(E614, F614, "m")</f>
        <v>11</v>
      </c>
      <c r="H614" s="51"/>
      <c r="I614" s="377" t="s">
        <v>1023</v>
      </c>
      <c r="J614" s="20">
        <v>45400</v>
      </c>
      <c r="K614" s="100">
        <f t="shared" si="63"/>
        <v>11</v>
      </c>
      <c r="L614" s="121">
        <v>8</v>
      </c>
      <c r="M614" s="4" t="s">
        <v>905</v>
      </c>
      <c r="N614" s="34"/>
      <c r="O614" s="22"/>
      <c r="P614" s="16"/>
      <c r="Q614" s="117"/>
      <c r="R614" s="117"/>
      <c r="S614" s="117">
        <v>9</v>
      </c>
      <c r="T614" s="145"/>
      <c r="U614" s="130"/>
      <c r="V614" s="130"/>
      <c r="W614" s="130"/>
      <c r="X614" s="129"/>
      <c r="Y614" s="129"/>
      <c r="Z614" s="132"/>
      <c r="AA614" s="129"/>
      <c r="AB614" s="133"/>
      <c r="AC614" s="134"/>
      <c r="AD614" s="135"/>
      <c r="AE614" s="136"/>
      <c r="AF614" s="220"/>
      <c r="AG614" s="220"/>
      <c r="AH614" s="220"/>
      <c r="AI614" s="220"/>
      <c r="AJ614" s="220"/>
      <c r="AK614" s="220"/>
      <c r="AL614" s="133"/>
      <c r="AM614" s="133"/>
      <c r="AN614" s="133"/>
      <c r="AO614" s="133"/>
      <c r="AP614" s="137"/>
      <c r="AQ614" s="137"/>
      <c r="AR614" s="137"/>
      <c r="AS614" s="137"/>
      <c r="AT614" s="133"/>
      <c r="AU614" s="133"/>
      <c r="AV614" s="133"/>
      <c r="AW614" s="133"/>
      <c r="AX614" s="133"/>
      <c r="AY614" s="133"/>
      <c r="AZ614" s="133"/>
      <c r="BA614" s="133"/>
      <c r="BB614" s="133"/>
      <c r="BC614" s="133"/>
      <c r="BD614" s="133"/>
      <c r="BE614" s="133"/>
      <c r="BF614" s="133"/>
      <c r="BG614" s="133"/>
      <c r="BH614" s="133"/>
      <c r="BI614" s="133"/>
      <c r="BJ614" s="133"/>
      <c r="BK614" s="133"/>
      <c r="BL614" s="133"/>
      <c r="BM614" s="139"/>
      <c r="BN614" s="137"/>
      <c r="BO614" s="137"/>
      <c r="BP614" s="133"/>
      <c r="BQ614" s="133"/>
      <c r="BR614" s="138"/>
      <c r="BS614" s="138"/>
      <c r="BT614" s="133"/>
      <c r="BU614" s="133"/>
      <c r="BV614" s="137"/>
      <c r="BW614" s="138"/>
      <c r="BX614" s="133"/>
      <c r="BY614" s="133"/>
      <c r="BZ614" s="138"/>
      <c r="CA614" s="133"/>
      <c r="CB614" s="137"/>
      <c r="CC614" s="137"/>
      <c r="CD614" s="186"/>
      <c r="CE614" s="186"/>
      <c r="CF614" s="186"/>
      <c r="CG614" s="186"/>
      <c r="CH614" s="137"/>
      <c r="CI614" s="137"/>
      <c r="CJ614" s="133"/>
      <c r="CK614" s="138"/>
      <c r="CL614" s="133"/>
      <c r="CM614" s="133"/>
      <c r="CN614" s="186"/>
      <c r="CO614" s="133"/>
      <c r="CP614" s="133"/>
      <c r="CQ614" s="133"/>
      <c r="CR614" s="133"/>
      <c r="CS614" s="133"/>
      <c r="CT614" s="133"/>
      <c r="CU614" s="133"/>
      <c r="CV614" s="133"/>
      <c r="CW614" s="137"/>
      <c r="CX614" s="186"/>
      <c r="CY614" s="133"/>
      <c r="CZ614" s="133"/>
      <c r="DA614" s="133"/>
      <c r="DB614" s="186"/>
      <c r="DC614" s="139"/>
      <c r="DD614" s="138"/>
      <c r="DE614" s="137"/>
      <c r="DF614" s="137"/>
      <c r="DG614" s="137"/>
      <c r="DH614" s="137"/>
      <c r="DI614" s="133"/>
      <c r="DJ614" s="186"/>
      <c r="DK614" s="133"/>
      <c r="DL614" s="133"/>
      <c r="DM614" s="133"/>
      <c r="DN614" s="133"/>
      <c r="DO614" s="133"/>
      <c r="DP614" s="133"/>
      <c r="DQ614" s="133"/>
      <c r="DR614" s="133"/>
      <c r="DS614" s="186"/>
      <c r="DT614" s="138"/>
      <c r="DU614" s="133"/>
      <c r="DV614" s="133"/>
      <c r="DW614" s="133"/>
      <c r="DX614" s="186"/>
      <c r="DY614" s="138"/>
      <c r="DZ614" s="138"/>
      <c r="EA614" s="137"/>
      <c r="EB614" s="137"/>
      <c r="EC614" s="137"/>
      <c r="ED614" s="137"/>
      <c r="EE614" s="137"/>
      <c r="EF614" s="186"/>
      <c r="EG614" s="137"/>
      <c r="EH614" s="137"/>
      <c r="EI614" s="137"/>
      <c r="EJ614" s="137"/>
      <c r="EK614" s="137"/>
      <c r="EL614" s="137"/>
      <c r="EM614" s="137"/>
      <c r="EN614" s="137"/>
      <c r="EO614" s="137"/>
      <c r="EP614" s="137"/>
      <c r="EQ614" s="137"/>
      <c r="ER614" s="137"/>
      <c r="ES614" s="137"/>
      <c r="ET614" s="137"/>
      <c r="EU614" s="137"/>
      <c r="EV614" s="137"/>
      <c r="EW614" s="137"/>
      <c r="EX614" s="137"/>
      <c r="EY614" s="137"/>
      <c r="EZ614" s="137"/>
      <c r="FA614" s="137"/>
      <c r="FB614" s="186"/>
      <c r="FC614" s="219"/>
      <c r="FD614" s="219"/>
      <c r="FE614" s="219"/>
      <c r="FF614" s="137"/>
      <c r="FG614" s="137"/>
      <c r="FH614" s="190"/>
      <c r="FI614" s="190"/>
      <c r="FJ614" s="5"/>
      <c r="GZ614" s="372"/>
      <c r="HA614"/>
      <c r="HB614"/>
      <c r="HC614"/>
      <c r="HD614"/>
      <c r="HE614"/>
      <c r="HF614"/>
      <c r="HG614"/>
      <c r="HH614"/>
      <c r="HI614"/>
      <c r="HJ614"/>
      <c r="HK614"/>
      <c r="HL614"/>
      <c r="HM614"/>
      <c r="HN614"/>
      <c r="HO614" s="5" t="s">
        <v>777</v>
      </c>
      <c r="HP614" s="28">
        <v>54</v>
      </c>
      <c r="HQ614" s="288">
        <v>45040</v>
      </c>
      <c r="HR614" s="288"/>
      <c r="HS614" s="288">
        <v>45400</v>
      </c>
      <c r="HT614" s="287">
        <v>12</v>
      </c>
      <c r="HU614" s="287">
        <v>1</v>
      </c>
      <c r="HV614" s="287">
        <v>0</v>
      </c>
      <c r="HW614" s="287">
        <v>0</v>
      </c>
      <c r="HX614" s="287">
        <v>0</v>
      </c>
      <c r="HY614" s="287">
        <v>0</v>
      </c>
      <c r="HZ614" s="287">
        <v>0</v>
      </c>
      <c r="IA614" s="287">
        <v>0</v>
      </c>
      <c r="IB614" s="287">
        <v>0</v>
      </c>
      <c r="IC614" s="287">
        <v>0</v>
      </c>
      <c r="ID614" s="287">
        <v>0</v>
      </c>
      <c r="IE614" s="153" t="s">
        <v>62</v>
      </c>
      <c r="IF614" s="287">
        <v>0</v>
      </c>
      <c r="IG614" s="192"/>
      <c r="IH614" s="192"/>
      <c r="II614" s="153"/>
      <c r="IJ614" s="287">
        <v>0</v>
      </c>
      <c r="IK614" s="153" t="s">
        <v>63</v>
      </c>
      <c r="IL614" s="153"/>
      <c r="IM614" s="153"/>
      <c r="IN614" s="287">
        <v>0</v>
      </c>
      <c r="IO614" s="28">
        <v>0</v>
      </c>
      <c r="IP614" s="294"/>
      <c r="IQ614" s="24"/>
      <c r="IR614" s="24"/>
      <c r="IS614" s="287"/>
      <c r="IT614" s="287"/>
      <c r="IU614" s="153"/>
      <c r="IV614" s="288"/>
      <c r="IW614" s="287"/>
      <c r="IX614" s="287"/>
      <c r="IY614" s="153"/>
      <c r="IZ614" s="153"/>
      <c r="JA614" s="287"/>
      <c r="JB614" s="287"/>
      <c r="JC614" s="287"/>
      <c r="JD614" s="153"/>
      <c r="JE614" s="287"/>
      <c r="JF614" s="192"/>
      <c r="JG614" s="153"/>
      <c r="JH614" s="287"/>
      <c r="JI614" s="287"/>
      <c r="JJ614" s="153"/>
      <c r="JK614" s="153"/>
      <c r="JL614" s="153"/>
      <c r="JM614" s="153"/>
      <c r="JN614" s="153"/>
      <c r="JO614" s="153"/>
      <c r="JP614" s="153"/>
      <c r="JQ614" s="153"/>
      <c r="JR614" s="287"/>
      <c r="JS614" s="287"/>
      <c r="JT614" s="287"/>
      <c r="JU614" s="287"/>
      <c r="JV614" s="287"/>
      <c r="JW614" s="287"/>
      <c r="JX614" s="153"/>
      <c r="JY614" s="287"/>
      <c r="JZ614" s="287"/>
      <c r="KA614" s="287"/>
      <c r="KB614" s="287"/>
      <c r="KC614" s="287"/>
      <c r="KD614" s="287"/>
      <c r="KE614" s="153"/>
    </row>
    <row r="615" spans="1:291" s="4" customFormat="1" x14ac:dyDescent="0.25">
      <c r="A615" s="311"/>
      <c r="B615" s="15"/>
      <c r="C615" s="17"/>
      <c r="D615" s="18"/>
      <c r="E615" s="91"/>
      <c r="F615" s="23"/>
      <c r="G615" s="94"/>
      <c r="H615" s="51"/>
      <c r="I615" s="377"/>
      <c r="J615" s="20"/>
      <c r="K615" s="100"/>
      <c r="L615" s="85"/>
      <c r="N615" s="34"/>
      <c r="O615" s="22"/>
      <c r="P615" s="16"/>
      <c r="Q615" s="11"/>
      <c r="R615" s="11"/>
      <c r="S615" s="11"/>
      <c r="T615" s="145"/>
      <c r="U615" s="130"/>
      <c r="V615" s="130"/>
      <c r="W615" s="130"/>
      <c r="X615" s="129"/>
      <c r="Y615" s="129"/>
      <c r="Z615" s="132"/>
      <c r="AA615" s="129"/>
      <c r="AB615" s="133"/>
      <c r="AC615" s="134"/>
      <c r="AD615" s="135"/>
      <c r="AE615" s="136"/>
      <c r="AF615" s="220"/>
      <c r="AG615" s="220"/>
      <c r="AH615" s="220"/>
      <c r="AI615" s="220"/>
      <c r="AJ615" s="220"/>
      <c r="AK615" s="220"/>
      <c r="AL615" s="133"/>
      <c r="AM615" s="133"/>
      <c r="AN615" s="133"/>
      <c r="AO615" s="133"/>
      <c r="AP615" s="137"/>
      <c r="AQ615" s="137"/>
      <c r="AR615" s="137"/>
      <c r="AS615" s="137"/>
      <c r="AT615" s="133"/>
      <c r="AU615" s="133"/>
      <c r="AV615" s="133"/>
      <c r="AW615" s="133"/>
      <c r="AX615" s="133"/>
      <c r="AY615" s="133"/>
      <c r="AZ615" s="133"/>
      <c r="BA615" s="133"/>
      <c r="BB615" s="133"/>
      <c r="BC615" s="133"/>
      <c r="BD615" s="133"/>
      <c r="BE615" s="133"/>
      <c r="BF615" s="133"/>
      <c r="BG615" s="133"/>
      <c r="BH615" s="133"/>
      <c r="BI615" s="133"/>
      <c r="BJ615" s="133"/>
      <c r="BK615" s="133"/>
      <c r="BL615" s="133"/>
      <c r="BM615" s="139"/>
      <c r="BN615" s="137"/>
      <c r="BO615" s="137"/>
      <c r="BP615" s="133"/>
      <c r="BQ615" s="133"/>
      <c r="BR615" s="138"/>
      <c r="BS615" s="138"/>
      <c r="BT615" s="133"/>
      <c r="BU615" s="133"/>
      <c r="BV615" s="137"/>
      <c r="BW615" s="138"/>
      <c r="BX615" s="133"/>
      <c r="BY615" s="133"/>
      <c r="BZ615" s="138"/>
      <c r="CA615" s="133"/>
      <c r="CB615" s="137"/>
      <c r="CC615" s="137"/>
      <c r="CD615" s="186"/>
      <c r="CE615" s="186"/>
      <c r="CF615" s="186"/>
      <c r="CG615" s="186"/>
      <c r="CH615" s="137"/>
      <c r="CI615" s="137"/>
      <c r="CJ615" s="133"/>
      <c r="CK615" s="138"/>
      <c r="CL615" s="133"/>
      <c r="CM615" s="133"/>
      <c r="CN615" s="186"/>
      <c r="CO615" s="133"/>
      <c r="CP615" s="133"/>
      <c r="CQ615" s="133"/>
      <c r="CR615" s="133"/>
      <c r="CS615" s="133"/>
      <c r="CT615" s="133"/>
      <c r="CU615" s="133"/>
      <c r="CV615" s="133"/>
      <c r="CW615" s="137"/>
      <c r="CX615" s="186"/>
      <c r="CY615" s="133"/>
      <c r="CZ615" s="133"/>
      <c r="DA615" s="133"/>
      <c r="DB615" s="186"/>
      <c r="DC615" s="139"/>
      <c r="DD615" s="138"/>
      <c r="DE615" s="137"/>
      <c r="DF615" s="137"/>
      <c r="DG615" s="137"/>
      <c r="DH615" s="137"/>
      <c r="DI615" s="133"/>
      <c r="DJ615" s="186"/>
      <c r="DK615" s="133"/>
      <c r="DL615" s="133"/>
      <c r="DM615" s="133"/>
      <c r="DN615" s="133"/>
      <c r="DO615" s="133"/>
      <c r="DP615" s="133"/>
      <c r="DQ615" s="133"/>
      <c r="DR615" s="133"/>
      <c r="DS615" s="186"/>
      <c r="DT615" s="138"/>
      <c r="DU615" s="133"/>
      <c r="DV615" s="133"/>
      <c r="DW615" s="133"/>
      <c r="DX615" s="186"/>
      <c r="DY615" s="138"/>
      <c r="DZ615" s="138"/>
      <c r="EA615" s="137"/>
      <c r="EB615" s="137"/>
      <c r="EC615" s="137"/>
      <c r="ED615" s="137"/>
      <c r="EE615" s="137"/>
      <c r="EF615" s="186"/>
      <c r="EG615" s="137"/>
      <c r="EH615" s="137"/>
      <c r="EI615" s="137"/>
      <c r="EJ615" s="137"/>
      <c r="EK615" s="137"/>
      <c r="EL615" s="137"/>
      <c r="EM615" s="137"/>
      <c r="EN615" s="137"/>
      <c r="EO615" s="137"/>
      <c r="EP615" s="137"/>
      <c r="EQ615" s="137"/>
      <c r="ER615" s="137"/>
      <c r="ES615" s="137"/>
      <c r="ET615" s="137"/>
      <c r="EU615" s="137"/>
      <c r="EV615" s="137"/>
      <c r="EW615" s="137"/>
      <c r="EX615" s="137"/>
      <c r="EY615" s="137"/>
      <c r="EZ615" s="137"/>
      <c r="FA615" s="137"/>
      <c r="FB615" s="186"/>
      <c r="FC615" s="219"/>
      <c r="FD615" s="219"/>
      <c r="FE615" s="219"/>
      <c r="FF615" s="137"/>
      <c r="FG615" s="137"/>
      <c r="FH615" s="190"/>
      <c r="FI615" s="190"/>
      <c r="FJ615" s="5"/>
      <c r="GZ615" s="372"/>
      <c r="HA615"/>
      <c r="HB615"/>
      <c r="HC615"/>
      <c r="HD615"/>
      <c r="HE615"/>
      <c r="HF615"/>
      <c r="HG615"/>
      <c r="HH615"/>
      <c r="HI615"/>
      <c r="HJ615"/>
      <c r="HK615"/>
      <c r="HL615"/>
      <c r="HM615"/>
      <c r="HN615"/>
      <c r="HO615" s="5"/>
      <c r="HP615" s="17"/>
      <c r="HQ615" s="23"/>
      <c r="HR615" s="23"/>
      <c r="HS615" s="23"/>
      <c r="HT615" s="17"/>
      <c r="HU615" s="17"/>
      <c r="HV615" s="24"/>
      <c r="HW615" s="24"/>
      <c r="HX615" s="24"/>
      <c r="HY615" s="24"/>
      <c r="HZ615" s="24"/>
      <c r="IA615" s="24"/>
      <c r="IB615" s="24"/>
      <c r="IC615" s="24"/>
      <c r="ID615" s="24"/>
      <c r="IE615" s="24"/>
      <c r="IF615" s="24"/>
      <c r="IG615" s="24"/>
      <c r="IH615" s="24"/>
      <c r="II615" s="24"/>
      <c r="IJ615" s="24"/>
      <c r="IK615" s="24"/>
      <c r="IL615" s="17"/>
      <c r="IM615" s="24"/>
      <c r="IN615" s="25"/>
      <c r="IO615" s="25"/>
      <c r="IP615" s="294"/>
      <c r="IQ615" s="24"/>
      <c r="IR615" s="24"/>
      <c r="IS615" s="287"/>
      <c r="IT615" s="287"/>
      <c r="IU615" s="153"/>
      <c r="IV615" s="288"/>
      <c r="IW615" s="287"/>
      <c r="IX615" s="287"/>
      <c r="IY615" s="153"/>
      <c r="IZ615" s="153"/>
      <c r="JA615" s="287"/>
      <c r="JB615" s="287"/>
      <c r="JC615" s="287"/>
      <c r="JD615" s="153"/>
      <c r="JE615" s="287"/>
      <c r="JF615" s="192"/>
      <c r="JG615" s="153"/>
      <c r="JH615" s="287"/>
      <c r="JI615" s="287"/>
      <c r="JJ615" s="153"/>
      <c r="JK615" s="153"/>
      <c r="JL615" s="153"/>
      <c r="JM615" s="153"/>
      <c r="JN615" s="153"/>
      <c r="JO615" s="153"/>
      <c r="JP615" s="153"/>
      <c r="JQ615" s="153"/>
      <c r="JR615" s="287"/>
      <c r="JS615" s="287"/>
      <c r="JT615" s="287"/>
      <c r="JU615" s="287"/>
      <c r="JV615" s="287"/>
      <c r="JW615" s="287"/>
      <c r="JX615" s="153"/>
      <c r="JY615" s="287"/>
      <c r="JZ615" s="287"/>
      <c r="KA615" s="287"/>
      <c r="KB615" s="287"/>
      <c r="KC615" s="287"/>
      <c r="KD615" s="287"/>
      <c r="KE615" s="153"/>
    </row>
    <row r="616" spans="1:291" s="4" customFormat="1" x14ac:dyDescent="0.25">
      <c r="A616" s="311"/>
      <c r="B616" s="15" t="s">
        <v>1569</v>
      </c>
      <c r="C616" s="17" t="s">
        <v>785</v>
      </c>
      <c r="D616" s="26">
        <v>8853156026</v>
      </c>
      <c r="E616" s="88">
        <v>42636</v>
      </c>
      <c r="F616" s="27">
        <v>42761</v>
      </c>
      <c r="G616" s="94">
        <f>DATEDIF(E616, F616, "m")</f>
        <v>4</v>
      </c>
      <c r="H616" s="16">
        <v>1</v>
      </c>
      <c r="I616" s="377"/>
      <c r="J616" s="20" t="s">
        <v>316</v>
      </c>
      <c r="K616" s="100"/>
      <c r="L616" s="121"/>
      <c r="N616" s="34"/>
      <c r="O616" s="22"/>
      <c r="P616" s="16"/>
      <c r="Q616" s="121"/>
      <c r="R616" s="121"/>
      <c r="S616" s="121"/>
      <c r="T616" s="145"/>
      <c r="U616" s="130"/>
      <c r="V616" s="130"/>
      <c r="W616" s="130"/>
      <c r="X616" s="129"/>
      <c r="Y616" s="129"/>
      <c r="Z616" s="132"/>
      <c r="AA616" s="129"/>
      <c r="AB616" s="133"/>
      <c r="AC616" s="134"/>
      <c r="AD616" s="135"/>
      <c r="AE616" s="136"/>
      <c r="AF616" s="220"/>
      <c r="AG616" s="220"/>
      <c r="AH616" s="220"/>
      <c r="AI616" s="220"/>
      <c r="AJ616" s="220"/>
      <c r="AK616" s="220"/>
      <c r="AL616" s="133"/>
      <c r="AM616" s="133"/>
      <c r="AN616" s="133"/>
      <c r="AO616" s="133"/>
      <c r="AP616" s="137"/>
      <c r="AQ616" s="137"/>
      <c r="AR616" s="137"/>
      <c r="AS616" s="137"/>
      <c r="AT616" s="133"/>
      <c r="AU616" s="133"/>
      <c r="AV616" s="133"/>
      <c r="AW616" s="133"/>
      <c r="AX616" s="133"/>
      <c r="AY616" s="133"/>
      <c r="AZ616" s="133"/>
      <c r="BA616" s="133"/>
      <c r="BB616" s="133"/>
      <c r="BC616" s="133"/>
      <c r="BD616" s="133"/>
      <c r="BE616" s="133"/>
      <c r="BF616" s="133"/>
      <c r="BG616" s="133"/>
      <c r="BH616" s="133"/>
      <c r="BI616" s="133"/>
      <c r="BJ616" s="133"/>
      <c r="BK616" s="133"/>
      <c r="BL616" s="133"/>
      <c r="BM616" s="139"/>
      <c r="BN616" s="137"/>
      <c r="BO616" s="137"/>
      <c r="BP616" s="133"/>
      <c r="BQ616" s="133"/>
      <c r="BR616" s="138"/>
      <c r="BS616" s="138"/>
      <c r="BT616" s="133"/>
      <c r="BU616" s="133"/>
      <c r="BV616" s="137"/>
      <c r="BW616" s="138"/>
      <c r="BX616" s="133"/>
      <c r="BY616" s="133"/>
      <c r="BZ616" s="138"/>
      <c r="CA616" s="133"/>
      <c r="CB616" s="137"/>
      <c r="CC616" s="137"/>
      <c r="CD616" s="186"/>
      <c r="CE616" s="186"/>
      <c r="CF616" s="186"/>
      <c r="CG616" s="186"/>
      <c r="CH616" s="137"/>
      <c r="CI616" s="137"/>
      <c r="CJ616" s="133"/>
      <c r="CK616" s="138"/>
      <c r="CL616" s="133"/>
      <c r="CM616" s="133"/>
      <c r="CN616" s="186"/>
      <c r="CO616" s="133"/>
      <c r="CP616" s="133"/>
      <c r="CQ616" s="133"/>
      <c r="CR616" s="133"/>
      <c r="CS616" s="133"/>
      <c r="CT616" s="133"/>
      <c r="CU616" s="133"/>
      <c r="CV616" s="133"/>
      <c r="CW616" s="137"/>
      <c r="CX616" s="186"/>
      <c r="CY616" s="133"/>
      <c r="CZ616" s="133"/>
      <c r="DA616" s="133"/>
      <c r="DB616" s="186"/>
      <c r="DC616" s="139"/>
      <c r="DD616" s="138"/>
      <c r="DE616" s="137"/>
      <c r="DF616" s="137"/>
      <c r="DG616" s="137"/>
      <c r="DH616" s="137"/>
      <c r="DI616" s="133"/>
      <c r="DJ616" s="186"/>
      <c r="DK616" s="133"/>
      <c r="DL616" s="133"/>
      <c r="DM616" s="133"/>
      <c r="DN616" s="133"/>
      <c r="DO616" s="133"/>
      <c r="DP616" s="133"/>
      <c r="DQ616" s="133"/>
      <c r="DR616" s="133"/>
      <c r="DS616" s="186"/>
      <c r="DT616" s="138"/>
      <c r="DU616" s="133"/>
      <c r="DV616" s="133"/>
      <c r="DW616" s="133"/>
      <c r="DX616" s="186"/>
      <c r="DY616" s="138"/>
      <c r="DZ616" s="138"/>
      <c r="EA616" s="137"/>
      <c r="EB616" s="137"/>
      <c r="EC616" s="137"/>
      <c r="ED616" s="137"/>
      <c r="EE616" s="137"/>
      <c r="EF616" s="186"/>
      <c r="EG616" s="137"/>
      <c r="EH616" s="137"/>
      <c r="EI616" s="137"/>
      <c r="EJ616" s="137"/>
      <c r="EK616" s="137"/>
      <c r="EL616" s="137"/>
      <c r="EM616" s="137"/>
      <c r="EN616" s="137"/>
      <c r="EO616" s="137"/>
      <c r="EP616" s="137"/>
      <c r="EQ616" s="137"/>
      <c r="ER616" s="137"/>
      <c r="ES616" s="137"/>
      <c r="ET616" s="137"/>
      <c r="EU616" s="137"/>
      <c r="EV616" s="137"/>
      <c r="EW616" s="137"/>
      <c r="EX616" s="137"/>
      <c r="EY616" s="137"/>
      <c r="EZ616" s="137"/>
      <c r="FA616" s="137"/>
      <c r="FB616" s="186"/>
      <c r="FC616" s="219"/>
      <c r="FD616" s="219"/>
      <c r="FE616" s="219"/>
      <c r="FF616" s="137"/>
      <c r="FG616" s="137"/>
      <c r="FH616" s="190"/>
      <c r="FI616" s="190"/>
      <c r="FJ616" s="5"/>
      <c r="GZ616" s="372"/>
      <c r="HA616"/>
      <c r="HB616"/>
      <c r="HC616"/>
      <c r="HD616"/>
      <c r="HE616"/>
      <c r="HF616"/>
      <c r="HG616"/>
      <c r="HH616"/>
      <c r="HI616"/>
      <c r="HJ616"/>
      <c r="HK616"/>
      <c r="HL616"/>
      <c r="HM616"/>
      <c r="HN616"/>
      <c r="HO616" s="5" t="s">
        <v>786</v>
      </c>
      <c r="HP616" s="121">
        <v>28</v>
      </c>
      <c r="HQ616" s="27">
        <v>42636</v>
      </c>
      <c r="HR616" s="27"/>
      <c r="HS616" s="27">
        <v>42761</v>
      </c>
      <c r="HT616" s="121">
        <v>3</v>
      </c>
      <c r="HU616" s="121">
        <v>1</v>
      </c>
      <c r="HV616" s="28">
        <v>0</v>
      </c>
      <c r="HW616" s="28">
        <v>0</v>
      </c>
      <c r="HX616" s="28">
        <v>0</v>
      </c>
      <c r="HY616" s="28">
        <v>1</v>
      </c>
      <c r="HZ616" s="28">
        <v>0</v>
      </c>
      <c r="IA616" s="28">
        <v>0</v>
      </c>
      <c r="IB616" s="28">
        <v>0</v>
      </c>
      <c r="IC616" s="28">
        <v>1</v>
      </c>
      <c r="ID616" s="28">
        <v>0</v>
      </c>
      <c r="IE616" s="25" t="s">
        <v>69</v>
      </c>
      <c r="IF616" s="28">
        <v>0</v>
      </c>
      <c r="IG616" s="29"/>
      <c r="IH616" s="25"/>
      <c r="II616" s="28">
        <v>1</v>
      </c>
      <c r="IJ616" s="25" t="s">
        <v>425</v>
      </c>
      <c r="IK616" s="25" t="s">
        <v>80</v>
      </c>
      <c r="IL616" s="25"/>
      <c r="IM616" s="25"/>
      <c r="IN616" s="28">
        <v>0</v>
      </c>
      <c r="IO616" s="25"/>
      <c r="IP616" s="294" t="s">
        <v>1569</v>
      </c>
      <c r="IQ616" s="24" t="s">
        <v>1570</v>
      </c>
      <c r="IR616" s="24" t="s">
        <v>1113</v>
      </c>
      <c r="IS616" s="170" t="s">
        <v>1433</v>
      </c>
      <c r="IT616" s="170"/>
      <c r="IU616" s="170">
        <v>1</v>
      </c>
      <c r="IV616" s="274">
        <v>42636</v>
      </c>
      <c r="IW616" s="170">
        <v>1988</v>
      </c>
      <c r="IX616" s="170">
        <v>2016</v>
      </c>
      <c r="IY616"/>
      <c r="IZ616"/>
      <c r="JA616" s="170">
        <f>+IX616-IW616</f>
        <v>28</v>
      </c>
      <c r="JB616" s="170"/>
      <c r="JC616" s="170" t="s">
        <v>1407</v>
      </c>
      <c r="JD616" s="170"/>
      <c r="JE616" s="170">
        <v>1</v>
      </c>
      <c r="JF616" t="s">
        <v>1422</v>
      </c>
      <c r="JG616" s="170">
        <v>1</v>
      </c>
      <c r="JH616" s="170"/>
      <c r="JI616" s="170"/>
      <c r="JJ616" s="170"/>
      <c r="JK616"/>
      <c r="JL616"/>
      <c r="JM616" s="279"/>
      <c r="JN616" t="s">
        <v>1411</v>
      </c>
      <c r="JO616" t="s">
        <v>1411</v>
      </c>
      <c r="JP616" t="s">
        <v>1412</v>
      </c>
      <c r="JQ616" t="s">
        <v>1420</v>
      </c>
      <c r="JR616" s="170">
        <v>0</v>
      </c>
      <c r="JS616" s="170">
        <v>2</v>
      </c>
      <c r="JT616" s="170">
        <v>4</v>
      </c>
      <c r="JU616" s="282">
        <v>3</v>
      </c>
      <c r="JV616" s="170">
        <v>1</v>
      </c>
      <c r="JW616" s="170">
        <v>1</v>
      </c>
      <c r="JX616" t="s">
        <v>810</v>
      </c>
      <c r="JY616" s="170">
        <v>1</v>
      </c>
      <c r="JZ616" s="170">
        <v>0</v>
      </c>
      <c r="KA616" s="170">
        <v>0</v>
      </c>
      <c r="KB616" s="170">
        <v>0</v>
      </c>
      <c r="KC616" s="170">
        <v>0</v>
      </c>
      <c r="KD616" s="170"/>
      <c r="KE616"/>
    </row>
    <row r="617" spans="1:291" s="4" customFormat="1" ht="15" customHeight="1" x14ac:dyDescent="0.25">
      <c r="A617" s="311"/>
      <c r="B617" s="15" t="s">
        <v>1569</v>
      </c>
      <c r="C617" s="17" t="s">
        <v>785</v>
      </c>
      <c r="D617" s="26">
        <v>8853156026</v>
      </c>
      <c r="E617" s="88">
        <v>42636</v>
      </c>
      <c r="F617" s="27">
        <v>42999</v>
      </c>
      <c r="G617" s="94">
        <f>DATEDIF(E617, F617, "m")</f>
        <v>11</v>
      </c>
      <c r="H617" s="16">
        <v>1</v>
      </c>
      <c r="I617" s="377">
        <v>0</v>
      </c>
      <c r="J617" s="20">
        <v>42999</v>
      </c>
      <c r="K617" s="100">
        <f>DATEDIF(E617, J617, "m")</f>
        <v>11</v>
      </c>
      <c r="L617" s="121">
        <v>1</v>
      </c>
      <c r="M617" s="4" t="s">
        <v>787</v>
      </c>
      <c r="N617" s="19">
        <v>398</v>
      </c>
      <c r="O617" s="22"/>
      <c r="P617" s="16">
        <v>3</v>
      </c>
      <c r="Q617" s="121">
        <v>2</v>
      </c>
      <c r="R617" s="121"/>
      <c r="S617" s="121">
        <v>10</v>
      </c>
      <c r="T617" s="145"/>
      <c r="U617" s="130"/>
      <c r="V617" s="130"/>
      <c r="W617" s="130"/>
      <c r="X617" s="129"/>
      <c r="Y617" s="129"/>
      <c r="Z617" s="132"/>
      <c r="AA617" s="129"/>
      <c r="AB617" s="133"/>
      <c r="AC617" s="134"/>
      <c r="AD617" s="135"/>
      <c r="AE617" s="136"/>
      <c r="AF617" s="220"/>
      <c r="AG617" s="220"/>
      <c r="AH617" s="220"/>
      <c r="AI617" s="220"/>
      <c r="AJ617" s="220"/>
      <c r="AK617" s="220"/>
      <c r="AL617" s="133"/>
      <c r="AM617" s="133"/>
      <c r="AN617" s="133"/>
      <c r="AO617" s="133"/>
      <c r="AP617" s="137"/>
      <c r="AQ617" s="137"/>
      <c r="AR617" s="137"/>
      <c r="AS617" s="137"/>
      <c r="AT617" s="133"/>
      <c r="AU617" s="133"/>
      <c r="AV617" s="133"/>
      <c r="AW617" s="133"/>
      <c r="AX617" s="133"/>
      <c r="AY617" s="133"/>
      <c r="AZ617" s="133"/>
      <c r="BA617" s="133"/>
      <c r="BB617" s="133"/>
      <c r="BC617" s="133"/>
      <c r="BD617" s="133"/>
      <c r="BE617" s="133"/>
      <c r="BF617" s="133"/>
      <c r="BG617" s="133"/>
      <c r="BH617" s="133"/>
      <c r="BI617" s="133"/>
      <c r="BJ617" s="133"/>
      <c r="BK617" s="133"/>
      <c r="BL617" s="133"/>
      <c r="BM617" s="139"/>
      <c r="BN617" s="137"/>
      <c r="BO617" s="137"/>
      <c r="BP617" s="133"/>
      <c r="BQ617" s="133"/>
      <c r="BR617" s="138"/>
      <c r="BS617" s="138"/>
      <c r="BT617" s="133"/>
      <c r="BU617" s="133"/>
      <c r="BV617" s="137"/>
      <c r="BW617" s="138"/>
      <c r="BX617" s="133"/>
      <c r="BY617" s="133"/>
      <c r="BZ617" s="138"/>
      <c r="CA617" s="133"/>
      <c r="CB617" s="137"/>
      <c r="CC617" s="137"/>
      <c r="CD617" s="186"/>
      <c r="CE617" s="186"/>
      <c r="CF617" s="186"/>
      <c r="CG617" s="186"/>
      <c r="CH617" s="137"/>
      <c r="CI617" s="137"/>
      <c r="CJ617" s="133"/>
      <c r="CK617" s="138"/>
      <c r="CL617" s="133"/>
      <c r="CM617" s="133"/>
      <c r="CN617" s="186"/>
      <c r="CO617" s="133"/>
      <c r="CP617" s="133"/>
      <c r="CQ617" s="133"/>
      <c r="CR617" s="133"/>
      <c r="CS617" s="133"/>
      <c r="CT617" s="133"/>
      <c r="CU617" s="133"/>
      <c r="CV617" s="133"/>
      <c r="CW617" s="137"/>
      <c r="CX617" s="186"/>
      <c r="CY617" s="133"/>
      <c r="CZ617" s="133"/>
      <c r="DA617" s="133"/>
      <c r="DB617" s="186"/>
      <c r="DC617" s="139"/>
      <c r="DD617" s="138"/>
      <c r="DE617" s="137"/>
      <c r="DF617" s="137"/>
      <c r="DG617" s="137"/>
      <c r="DH617" s="137"/>
      <c r="DI617" s="133"/>
      <c r="DJ617" s="186"/>
      <c r="DK617" s="133"/>
      <c r="DL617" s="133"/>
      <c r="DM617" s="133"/>
      <c r="DN617" s="133"/>
      <c r="DO617" s="133"/>
      <c r="DP617" s="133"/>
      <c r="DQ617" s="133"/>
      <c r="DR617" s="133"/>
      <c r="DS617" s="186"/>
      <c r="DT617" s="138"/>
      <c r="DU617" s="133"/>
      <c r="DV617" s="133"/>
      <c r="DW617" s="133"/>
      <c r="DX617" s="186"/>
      <c r="DY617" s="138"/>
      <c r="DZ617" s="138"/>
      <c r="EA617" s="137"/>
      <c r="EB617" s="137"/>
      <c r="EC617" s="137"/>
      <c r="ED617" s="137"/>
      <c r="EE617" s="137"/>
      <c r="EF617" s="186"/>
      <c r="EG617" s="137"/>
      <c r="EH617" s="137"/>
      <c r="EI617" s="137"/>
      <c r="EJ617" s="137"/>
      <c r="EK617" s="137"/>
      <c r="EL617" s="137"/>
      <c r="EM617" s="137"/>
      <c r="EN617" s="137"/>
      <c r="EO617" s="137"/>
      <c r="EP617" s="137"/>
      <c r="EQ617" s="137"/>
      <c r="ER617" s="137"/>
      <c r="ES617" s="137"/>
      <c r="ET617" s="137"/>
      <c r="EU617" s="137"/>
      <c r="EV617" s="137"/>
      <c r="EW617" s="137"/>
      <c r="EX617" s="137"/>
      <c r="EY617" s="137"/>
      <c r="EZ617" s="137"/>
      <c r="FA617" s="137"/>
      <c r="FB617" s="186"/>
      <c r="FC617" s="219"/>
      <c r="FD617" s="219"/>
      <c r="FE617" s="219"/>
      <c r="FF617" s="137"/>
      <c r="FG617" s="137"/>
      <c r="FH617" s="190"/>
      <c r="FI617" s="190"/>
      <c r="FJ617" s="5"/>
      <c r="GZ617" s="371" t="s">
        <v>787</v>
      </c>
      <c r="HA617" s="369" t="s">
        <v>1776</v>
      </c>
      <c r="HB617" s="358">
        <v>0.17</v>
      </c>
      <c r="HC617" s="356">
        <v>10.08</v>
      </c>
      <c r="HD617" s="356">
        <v>1105.45</v>
      </c>
      <c r="HE617" s="356">
        <v>5.52</v>
      </c>
      <c r="HF617" s="356">
        <v>13.559999999999999</v>
      </c>
      <c r="HG617" s="356">
        <v>311.02000000000004</v>
      </c>
      <c r="HH617" s="356">
        <v>5.33</v>
      </c>
      <c r="HI617" s="356">
        <v>3.67</v>
      </c>
      <c r="HJ617" s="356">
        <v>7.32</v>
      </c>
      <c r="HK617" s="356">
        <v>7.6800000000000006</v>
      </c>
      <c r="HL617" s="356">
        <v>6.17</v>
      </c>
      <c r="HM617" s="356">
        <v>18.100000000000001</v>
      </c>
      <c r="HN617" s="357">
        <v>68.820000000000007</v>
      </c>
      <c r="HO617" s="5" t="s">
        <v>786</v>
      </c>
      <c r="HP617" s="10">
        <v>28</v>
      </c>
      <c r="HQ617" s="27">
        <v>42636</v>
      </c>
      <c r="HR617" s="27"/>
      <c r="HS617" s="27">
        <v>42999</v>
      </c>
      <c r="HT617" s="10">
        <v>12</v>
      </c>
      <c r="HU617" s="10">
        <v>1</v>
      </c>
      <c r="HV617" s="28">
        <v>0</v>
      </c>
      <c r="HW617" s="28">
        <v>0</v>
      </c>
      <c r="HX617" s="28">
        <v>0</v>
      </c>
      <c r="HY617" s="28">
        <v>1</v>
      </c>
      <c r="HZ617" s="28">
        <v>0</v>
      </c>
      <c r="IA617" s="28">
        <v>0</v>
      </c>
      <c r="IB617" s="28">
        <v>0</v>
      </c>
      <c r="IC617" s="28">
        <v>1</v>
      </c>
      <c r="ID617" s="28">
        <v>0</v>
      </c>
      <c r="IE617" s="25" t="s">
        <v>69</v>
      </c>
      <c r="IF617" s="28">
        <v>0</v>
      </c>
      <c r="IG617" s="29"/>
      <c r="IH617" s="25"/>
      <c r="II617" s="28">
        <v>1</v>
      </c>
      <c r="IJ617" s="25" t="s">
        <v>425</v>
      </c>
      <c r="IK617" s="25" t="s">
        <v>80</v>
      </c>
      <c r="IL617" s="25"/>
      <c r="IM617" s="25"/>
      <c r="IN617" s="28">
        <v>0</v>
      </c>
      <c r="IO617" s="25"/>
      <c r="IP617" s="294"/>
      <c r="IQ617" s="24"/>
      <c r="IR617" s="24"/>
      <c r="IS617" s="170"/>
      <c r="IT617" s="170"/>
      <c r="IU617" s="170"/>
      <c r="IV617" s="274"/>
      <c r="IW617" s="170"/>
      <c r="IX617" s="170"/>
      <c r="IY617"/>
      <c r="IZ617"/>
      <c r="JA617" s="170"/>
      <c r="JB617" s="170"/>
      <c r="JC617" s="170"/>
      <c r="JD617" s="170"/>
      <c r="JE617" s="170"/>
      <c r="JF617"/>
      <c r="JG617" s="170"/>
      <c r="JH617" s="170"/>
      <c r="JI617" s="170"/>
      <c r="JJ617" s="170"/>
      <c r="JK617"/>
      <c r="JL617"/>
      <c r="JM617" s="279"/>
      <c r="JN617"/>
      <c r="JO617"/>
      <c r="JP617"/>
      <c r="JQ617"/>
      <c r="JR617" s="170"/>
      <c r="JS617" s="170"/>
      <c r="JT617" s="170"/>
      <c r="JU617" s="282"/>
      <c r="JV617" s="170"/>
      <c r="JW617" s="170"/>
      <c r="JX617"/>
      <c r="JY617" s="170"/>
      <c r="JZ617" s="170"/>
      <c r="KA617" s="170"/>
      <c r="KB617" s="170"/>
      <c r="KC617" s="170"/>
      <c r="KD617" s="170"/>
      <c r="KE617"/>
    </row>
    <row r="618" spans="1:291" s="4" customFormat="1" x14ac:dyDescent="0.25">
      <c r="A618" s="311"/>
      <c r="B618" s="15" t="s">
        <v>1569</v>
      </c>
      <c r="C618" s="17" t="s">
        <v>788</v>
      </c>
      <c r="D618" s="26" t="s">
        <v>789</v>
      </c>
      <c r="E618" s="88">
        <v>42636</v>
      </c>
      <c r="F618" s="23"/>
      <c r="G618" s="94"/>
      <c r="H618" s="51"/>
      <c r="I618" s="377">
        <v>0</v>
      </c>
      <c r="J618" s="20">
        <v>44740</v>
      </c>
      <c r="K618" s="100">
        <f>DATEDIF(E618, J618, "m")</f>
        <v>69</v>
      </c>
      <c r="L618" s="121">
        <v>2</v>
      </c>
      <c r="M618" s="46" t="s">
        <v>790</v>
      </c>
      <c r="N618" s="19">
        <v>69.3</v>
      </c>
      <c r="O618" s="22">
        <v>4</v>
      </c>
      <c r="P618" s="16">
        <v>3</v>
      </c>
      <c r="Q618" s="121"/>
      <c r="R618" s="121"/>
      <c r="S618" s="121"/>
      <c r="T618" s="145">
        <v>17663</v>
      </c>
      <c r="U618" s="130">
        <v>10121</v>
      </c>
      <c r="V618" s="130" t="s">
        <v>1112</v>
      </c>
      <c r="W618" s="130" t="s">
        <v>1113</v>
      </c>
      <c r="X618" s="129">
        <v>8853156026</v>
      </c>
      <c r="Y618" s="129">
        <f ca="1">ROUNDDOWN(YEARFRAC(DATE(IF(VALUE(LEFT(X618,2))&lt;VALUE(RIGHT(YEAR(TODAY()),2)),"20","19")&amp;LEFT(X618,2),IF(VALUE(MID(X618,3,1))&gt;4,MID(X618,3,2)-50,MID(X618,3,2)),MID(X618,5,2)),Z618,1),0)</f>
        <v>34</v>
      </c>
      <c r="Z618" s="132">
        <v>44740</v>
      </c>
      <c r="AA618" s="129" t="e">
        <f>COUNTIFS(#REF!,X618)</f>
        <v>#REF!</v>
      </c>
      <c r="AB618" s="133">
        <f>DATEDIF(_xlfn.MINIFS(Z:Z,X:X,X618), Z618,  "m")</f>
        <v>0</v>
      </c>
      <c r="AC618" s="134" t="s">
        <v>791</v>
      </c>
      <c r="AD618" s="135" t="s">
        <v>1025</v>
      </c>
      <c r="AE618" s="136" t="s">
        <v>136</v>
      </c>
      <c r="AF618" s="198">
        <v>26.7</v>
      </c>
      <c r="AG618" s="198">
        <v>9.8000000000000007</v>
      </c>
      <c r="AH618" s="198">
        <v>61.2</v>
      </c>
      <c r="AI618" s="198">
        <v>1.8</v>
      </c>
      <c r="AJ618" s="198">
        <v>0.5</v>
      </c>
      <c r="AK618" s="199">
        <v>7.65</v>
      </c>
      <c r="AL618" s="133">
        <v>27.1</v>
      </c>
      <c r="AM618" s="137">
        <v>74.900000000000006</v>
      </c>
      <c r="AN618" s="137">
        <v>58.5</v>
      </c>
      <c r="AO618" s="137">
        <v>41.5</v>
      </c>
      <c r="AP618" s="137">
        <f>AN618/AO618</f>
        <v>1.4096385542168675</v>
      </c>
      <c r="AQ618" s="137">
        <v>3.84</v>
      </c>
      <c r="AR618" s="137">
        <v>3.05</v>
      </c>
      <c r="AS618" s="137">
        <v>2.58</v>
      </c>
      <c r="AT618" s="137">
        <v>5.42</v>
      </c>
      <c r="AU618" s="137">
        <v>5.87</v>
      </c>
      <c r="AV618" s="137">
        <v>18.3</v>
      </c>
      <c r="AW618" s="137">
        <v>36.299999999999997</v>
      </c>
      <c r="AX618" s="137">
        <v>45</v>
      </c>
      <c r="AY618" s="137">
        <v>18.5</v>
      </c>
      <c r="AZ618" s="137">
        <v>0.24</v>
      </c>
      <c r="BA618" s="137">
        <v>31.7</v>
      </c>
      <c r="BB618" s="137">
        <v>21.9</v>
      </c>
      <c r="BC618" s="137">
        <v>69.599999999999994</v>
      </c>
      <c r="BD618" s="137">
        <v>15</v>
      </c>
      <c r="BE618" s="137">
        <v>5.3</v>
      </c>
      <c r="BF618" s="137">
        <f>DL618+DN618</f>
        <v>31.8</v>
      </c>
      <c r="BG618" s="137">
        <v>33.200000000000003</v>
      </c>
      <c r="BH618" s="138">
        <v>2243</v>
      </c>
      <c r="BI618" s="137">
        <v>17.2</v>
      </c>
      <c r="BJ618" s="137">
        <v>13.1</v>
      </c>
      <c r="BK618" s="137">
        <v>8.5399999999999991</v>
      </c>
      <c r="BL618" s="137">
        <v>70.099999999999994</v>
      </c>
      <c r="BM618" s="139">
        <v>0.12</v>
      </c>
      <c r="BN618" s="137">
        <v>10.5</v>
      </c>
      <c r="BO618" s="137">
        <v>91.960000000000008</v>
      </c>
      <c r="BP618" s="137">
        <v>4.24</v>
      </c>
      <c r="BQ618" s="137">
        <v>3.81</v>
      </c>
      <c r="BR618" s="138">
        <v>6987</v>
      </c>
      <c r="BS618" s="138">
        <f>CY618/9</f>
        <v>4171.5555555555557</v>
      </c>
      <c r="BT618" s="137">
        <v>68.7</v>
      </c>
      <c r="BU618" s="137">
        <v>7.79</v>
      </c>
      <c r="BV618" s="137">
        <f>100-AL618-BN618-CB618-CC618</f>
        <v>59.690000000000005</v>
      </c>
      <c r="BW618" s="138">
        <v>2751</v>
      </c>
      <c r="BX618" s="137">
        <v>14.9</v>
      </c>
      <c r="BY618" s="137">
        <v>60.9</v>
      </c>
      <c r="BZ618" s="138">
        <v>4305</v>
      </c>
      <c r="CA618" s="138">
        <v>14301.666666666668</v>
      </c>
      <c r="CB618" s="137">
        <v>2.11</v>
      </c>
      <c r="CC618" s="137">
        <v>0.6</v>
      </c>
      <c r="CD618" s="186" t="s">
        <v>1275</v>
      </c>
      <c r="CE618" s="186">
        <f>AL618+BN618+BV618+CC618+CB618</f>
        <v>100</v>
      </c>
      <c r="CF618" s="186" t="s">
        <v>1275</v>
      </c>
      <c r="CG618" s="186">
        <f>AM618+BI618+BE618+(DC618*100/AL618)+(CC618*100/AL618)</f>
        <v>100.46273062730629</v>
      </c>
      <c r="CH618" s="137">
        <v>5.81</v>
      </c>
      <c r="CI618" s="137">
        <f>CH618*100/AM618</f>
        <v>7.7570093457943923</v>
      </c>
      <c r="CJ618" s="137">
        <v>15.8</v>
      </c>
      <c r="CK618" s="138">
        <f>CJ618*BI618*AL618*AK618/1000</f>
        <v>56.339924400000001</v>
      </c>
      <c r="CL618" s="137">
        <v>3.62</v>
      </c>
      <c r="CM618" s="137">
        <v>9.8000000000000007</v>
      </c>
      <c r="CN618" s="186" t="s">
        <v>1275</v>
      </c>
      <c r="CO618" s="137">
        <v>1.1200000000000001</v>
      </c>
      <c r="CP618" s="137">
        <v>4.5599999999999996</v>
      </c>
      <c r="CQ618" s="137">
        <v>18.100000000000001</v>
      </c>
      <c r="CR618" s="137">
        <v>40.299999999999997</v>
      </c>
      <c r="CS618" s="137">
        <v>14.4</v>
      </c>
      <c r="CT618" s="137">
        <v>27.2</v>
      </c>
      <c r="CU618" s="137">
        <v>62.8</v>
      </c>
      <c r="CV618" s="137">
        <v>4</v>
      </c>
      <c r="CW618" s="137"/>
      <c r="CX618" s="186" t="s">
        <v>1275</v>
      </c>
      <c r="CY618" s="133">
        <v>37544</v>
      </c>
      <c r="CZ618" s="137">
        <v>6.97</v>
      </c>
      <c r="DA618" s="137">
        <v>31.2</v>
      </c>
      <c r="DB618" s="186" t="s">
        <v>1275</v>
      </c>
      <c r="DC618" s="139">
        <v>0.23</v>
      </c>
      <c r="DD618" s="138">
        <v>45073</v>
      </c>
      <c r="DE618" s="137">
        <v>33</v>
      </c>
      <c r="DF618" s="137">
        <v>35.299999999999997</v>
      </c>
      <c r="DG618" s="137">
        <v>8.8699999999999992</v>
      </c>
      <c r="DH618" s="137">
        <f>DG618-CC618</f>
        <v>8.27</v>
      </c>
      <c r="DI618" s="137">
        <v>21.8</v>
      </c>
      <c r="DJ618" s="186" t="s">
        <v>1275</v>
      </c>
      <c r="DK618" s="137">
        <v>0.83</v>
      </c>
      <c r="DL618" s="137">
        <v>31.8</v>
      </c>
      <c r="DM618" s="137">
        <v>67.3</v>
      </c>
      <c r="DN618" s="137">
        <v>0</v>
      </c>
      <c r="DO618" s="137">
        <v>16.3</v>
      </c>
      <c r="DP618" s="137">
        <v>98.5</v>
      </c>
      <c r="DQ618" s="138">
        <v>2334</v>
      </c>
      <c r="DR618" s="133"/>
      <c r="DS618" s="186" t="s">
        <v>1275</v>
      </c>
      <c r="DT618" s="133">
        <f>DU618*2</f>
        <v>8506</v>
      </c>
      <c r="DU618" s="138">
        <v>4253</v>
      </c>
      <c r="DV618" s="138">
        <v>2222</v>
      </c>
      <c r="DW618" s="138">
        <v>188</v>
      </c>
      <c r="DX618" s="186" t="s">
        <v>1275</v>
      </c>
      <c r="DY618" s="138">
        <f>AK618*AN618*AM618*AL618/1000</f>
        <v>908.38176975000022</v>
      </c>
      <c r="DZ618" s="138">
        <f>AK618*AM618*AO618*AL618/1000</f>
        <v>644.40758025000014</v>
      </c>
      <c r="EA618" s="137"/>
      <c r="EB618" s="137"/>
      <c r="EC618" s="137"/>
      <c r="ED618" s="137"/>
      <c r="EE618" s="137"/>
      <c r="EF618" s="186" t="s">
        <v>1275</v>
      </c>
      <c r="EG618" s="137" t="s">
        <v>1023</v>
      </c>
      <c r="EH618" s="137" t="s">
        <v>1023</v>
      </c>
      <c r="EI618" s="137" t="s">
        <v>1023</v>
      </c>
      <c r="EJ618" s="137" t="s">
        <v>1023</v>
      </c>
      <c r="EK618" s="137" t="s">
        <v>1023</v>
      </c>
      <c r="EL618" s="137" t="s">
        <v>1023</v>
      </c>
      <c r="EM618" s="137" t="s">
        <v>1023</v>
      </c>
      <c r="EN618" s="137" t="s">
        <v>1023</v>
      </c>
      <c r="EO618" s="137" t="s">
        <v>1023</v>
      </c>
      <c r="EP618" s="137" t="s">
        <v>1023</v>
      </c>
      <c r="EQ618" s="137" t="s">
        <v>1023</v>
      </c>
      <c r="ER618" s="137" t="s">
        <v>1023</v>
      </c>
      <c r="ES618" s="137" t="s">
        <v>1023</v>
      </c>
      <c r="ET618" s="137" t="s">
        <v>1023</v>
      </c>
      <c r="EU618" s="137" t="s">
        <v>1023</v>
      </c>
      <c r="EV618" s="137" t="s">
        <v>1023</v>
      </c>
      <c r="EW618" s="137" t="s">
        <v>1023</v>
      </c>
      <c r="EX618" s="137" t="s">
        <v>1023</v>
      </c>
      <c r="EY618" s="137" t="s">
        <v>1023</v>
      </c>
      <c r="EZ618" s="137" t="s">
        <v>1023</v>
      </c>
      <c r="FA618" s="137" t="s">
        <v>1023</v>
      </c>
      <c r="FB618" s="186" t="s">
        <v>1275</v>
      </c>
      <c r="FC618" s="137"/>
      <c r="FD618" s="137"/>
      <c r="FE618" s="137"/>
      <c r="FF618" s="137"/>
      <c r="FG618" s="137"/>
      <c r="FH618" s="190"/>
      <c r="FI618" s="190"/>
      <c r="FJ618" s="372"/>
      <c r="FK618"/>
      <c r="FL618"/>
      <c r="FM618"/>
      <c r="FN618"/>
      <c r="FO618"/>
      <c r="FP618"/>
      <c r="FQ618"/>
      <c r="FR618"/>
      <c r="FS618"/>
      <c r="FT618"/>
      <c r="FU618"/>
      <c r="FV618"/>
      <c r="FW618"/>
      <c r="FX618"/>
      <c r="FY618"/>
      <c r="FZ618"/>
      <c r="GA618"/>
      <c r="GB618"/>
      <c r="GC618"/>
      <c r="GD618"/>
      <c r="GE618"/>
      <c r="GF618"/>
      <c r="GG618"/>
      <c r="GH618"/>
      <c r="GI618"/>
      <c r="GJ618"/>
      <c r="GK618"/>
      <c r="GL618"/>
      <c r="GM618"/>
      <c r="GN618"/>
      <c r="GO618"/>
      <c r="GP618"/>
      <c r="GQ618"/>
      <c r="GR618"/>
      <c r="GS618"/>
      <c r="GT618"/>
      <c r="GU618"/>
      <c r="GV618"/>
      <c r="GW618"/>
      <c r="GX618"/>
      <c r="GY618"/>
      <c r="GZ618" s="5"/>
      <c r="HO618" s="5"/>
      <c r="HP618" s="17"/>
      <c r="HQ618" s="23"/>
      <c r="HR618" s="23"/>
      <c r="HS618" s="23"/>
      <c r="HT618" s="17"/>
      <c r="HU618" s="17"/>
      <c r="HV618" s="24"/>
      <c r="HW618" s="24"/>
      <c r="HX618" s="24"/>
      <c r="HY618" s="24"/>
      <c r="HZ618" s="24"/>
      <c r="IA618" s="24"/>
      <c r="IB618" s="24"/>
      <c r="IC618" s="24"/>
      <c r="ID618" s="24"/>
      <c r="IE618" s="24"/>
      <c r="IF618" s="24"/>
      <c r="IG618" s="24"/>
      <c r="IH618" s="24"/>
      <c r="II618" s="24"/>
      <c r="IJ618" s="24"/>
      <c r="IK618" s="24"/>
      <c r="IL618" s="24"/>
      <c r="IM618" s="24"/>
      <c r="IN618" s="25"/>
      <c r="IO618" s="25"/>
      <c r="IP618" s="294"/>
      <c r="IQ618" s="24"/>
      <c r="IR618" s="24"/>
      <c r="IS618" s="170"/>
      <c r="IT618" s="170"/>
      <c r="IU618" s="170"/>
      <c r="IV618" s="274"/>
      <c r="IW618" s="170"/>
      <c r="IX618" s="170"/>
      <c r="IY618"/>
      <c r="IZ618"/>
      <c r="JA618" s="170"/>
      <c r="JB618" s="170"/>
      <c r="JC618" s="170"/>
      <c r="JD618" s="170"/>
      <c r="JE618" s="170"/>
      <c r="JF618"/>
      <c r="JG618" s="170"/>
      <c r="JH618" s="170"/>
      <c r="JI618" s="170"/>
      <c r="JJ618" s="170"/>
      <c r="JK618"/>
      <c r="JL618"/>
      <c r="JM618" s="279"/>
      <c r="JN618"/>
      <c r="JO618"/>
      <c r="JP618"/>
      <c r="JQ618"/>
      <c r="JR618" s="170"/>
      <c r="JS618" s="170"/>
      <c r="JT618" s="170"/>
      <c r="JU618" s="282"/>
      <c r="JV618" s="170"/>
      <c r="JW618" s="170"/>
      <c r="JX618"/>
      <c r="JY618" s="170"/>
      <c r="JZ618" s="170"/>
      <c r="KA618" s="170"/>
      <c r="KB618" s="170"/>
      <c r="KC618" s="170"/>
      <c r="KD618" s="170"/>
      <c r="KE618"/>
    </row>
    <row r="619" spans="1:291" s="4" customFormat="1" x14ac:dyDescent="0.25">
      <c r="A619" s="311"/>
      <c r="B619" s="15" t="s">
        <v>1569</v>
      </c>
      <c r="C619" s="17" t="s">
        <v>788</v>
      </c>
      <c r="D619" s="26" t="s">
        <v>789</v>
      </c>
      <c r="E619" s="88">
        <v>42636</v>
      </c>
      <c r="F619" s="23"/>
      <c r="G619" s="94"/>
      <c r="H619" s="51"/>
      <c r="I619" s="377">
        <v>0</v>
      </c>
      <c r="J619" s="20">
        <v>44776</v>
      </c>
      <c r="K619" s="100">
        <f>DATEDIF(E619, J619, "m")</f>
        <v>70</v>
      </c>
      <c r="L619" s="121">
        <v>3</v>
      </c>
      <c r="M619" s="4" t="s">
        <v>792</v>
      </c>
      <c r="N619" s="19">
        <v>519</v>
      </c>
      <c r="O619" s="22">
        <v>4</v>
      </c>
      <c r="P619" s="16">
        <v>2</v>
      </c>
      <c r="Q619" s="121"/>
      <c r="R619" s="121"/>
      <c r="S619" s="121"/>
      <c r="T619" s="145">
        <v>17824</v>
      </c>
      <c r="U619" s="130"/>
      <c r="V619" s="130" t="s">
        <v>1112</v>
      </c>
      <c r="W619" s="130" t="s">
        <v>1113</v>
      </c>
      <c r="X619" s="129">
        <v>8853156026</v>
      </c>
      <c r="Y619" s="129">
        <f ca="1">ROUNDDOWN(YEARFRAC(DATE(IF(VALUE(LEFT(X619,2))&lt;VALUE(RIGHT(YEAR(TODAY()),2)),"20","19")&amp;LEFT(X619,2),IF(VALUE(MID(X619,3,1))&gt;4,MID(X619,3,2)-50,MID(X619,3,2)),MID(X619,5,2)),Z619,1),0)</f>
        <v>34</v>
      </c>
      <c r="Z619" s="132">
        <v>44776</v>
      </c>
      <c r="AA619" s="129">
        <v>2</v>
      </c>
      <c r="AB619" s="133">
        <f>DATEDIF(_xlfn.MINIFS(Z:Z,X:X,X619), Z619,  "m")</f>
        <v>1</v>
      </c>
      <c r="AC619" s="134" t="s">
        <v>793</v>
      </c>
      <c r="AD619" s="135" t="s">
        <v>1025</v>
      </c>
      <c r="AE619" s="136" t="s">
        <v>67</v>
      </c>
      <c r="AF619" s="198">
        <v>25</v>
      </c>
      <c r="AG619" s="198">
        <v>9</v>
      </c>
      <c r="AH619" s="198">
        <v>64.3</v>
      </c>
      <c r="AI619" s="198">
        <v>1.3</v>
      </c>
      <c r="AJ619" s="198">
        <v>0.4</v>
      </c>
      <c r="AK619" s="198">
        <v>9.51</v>
      </c>
      <c r="AL619" s="133">
        <v>27.4</v>
      </c>
      <c r="AM619" s="137">
        <v>81.599999999999994</v>
      </c>
      <c r="AN619" s="137">
        <v>60.3</v>
      </c>
      <c r="AO619" s="137">
        <v>39.700000000000003</v>
      </c>
      <c r="AP619" s="137">
        <f>AN619/AO619</f>
        <v>1.5188916876574305</v>
      </c>
      <c r="AQ619" s="137">
        <v>2.77</v>
      </c>
      <c r="AR619" s="137">
        <v>1.77</v>
      </c>
      <c r="AS619" s="137">
        <v>3.69</v>
      </c>
      <c r="AT619" s="137">
        <v>2.94</v>
      </c>
      <c r="AU619" s="137">
        <v>3.75</v>
      </c>
      <c r="AV619" s="137">
        <v>17.600000000000001</v>
      </c>
      <c r="AW619" s="137">
        <v>42.8</v>
      </c>
      <c r="AX619" s="137">
        <v>38.799999999999997</v>
      </c>
      <c r="AY619" s="137">
        <v>18.100000000000001</v>
      </c>
      <c r="AZ619" s="137">
        <v>0.25</v>
      </c>
      <c r="BA619" s="137">
        <v>24.8</v>
      </c>
      <c r="BB619" s="137">
        <v>21.1</v>
      </c>
      <c r="BC619" s="137">
        <v>66.3</v>
      </c>
      <c r="BD619" s="137">
        <v>4.1000000000000002E-2</v>
      </c>
      <c r="BE619" s="137">
        <v>4.9400000000000004</v>
      </c>
      <c r="BF619" s="137">
        <f>DL619+DN619</f>
        <v>22.740000000000002</v>
      </c>
      <c r="BG619" s="137">
        <v>30.3</v>
      </c>
      <c r="BH619" s="138">
        <v>2010</v>
      </c>
      <c r="BI619" s="137">
        <v>10.5</v>
      </c>
      <c r="BJ619" s="137">
        <v>5.64</v>
      </c>
      <c r="BK619" s="137">
        <v>6.21</v>
      </c>
      <c r="BL619" s="137">
        <v>76.7</v>
      </c>
      <c r="BM619" s="139">
        <v>4.7E-2</v>
      </c>
      <c r="BN619" s="137">
        <v>8.6</v>
      </c>
      <c r="BO619" s="137">
        <v>94.61999999999999</v>
      </c>
      <c r="BP619" s="137">
        <v>3.36</v>
      </c>
      <c r="BQ619" s="137">
        <v>1.99</v>
      </c>
      <c r="BR619" s="138">
        <v>3905</v>
      </c>
      <c r="BS619" s="138">
        <f>CY619/9</f>
        <v>2180.3333333333335</v>
      </c>
      <c r="BT619" s="137">
        <v>24</v>
      </c>
      <c r="BU619" s="137">
        <v>10.5</v>
      </c>
      <c r="BV619" s="137">
        <f>100-AL619-BN619-CB619-CC619</f>
        <v>62.199999999999996</v>
      </c>
      <c r="BW619" s="138">
        <v>2942</v>
      </c>
      <c r="BX619" s="137">
        <v>32.299999999999997</v>
      </c>
      <c r="BY619" s="137">
        <v>54.4</v>
      </c>
      <c r="BZ619" s="138">
        <v>5296</v>
      </c>
      <c r="CA619" s="138">
        <v>17319</v>
      </c>
      <c r="CB619" s="137">
        <v>1.4</v>
      </c>
      <c r="CC619" s="137">
        <v>0.4</v>
      </c>
      <c r="CD619" s="186" t="s">
        <v>1275</v>
      </c>
      <c r="CE619" s="186">
        <f>AL619+BN619+BV619+CC619+CB619</f>
        <v>100</v>
      </c>
      <c r="CF619" s="186" t="s">
        <v>1275</v>
      </c>
      <c r="CG619" s="186">
        <f>AM619+BI619+BE619+(DC619*100/AL619)+(CC619*100/AL619)</f>
        <v>98.831970802919699</v>
      </c>
      <c r="CH619" s="137">
        <v>7.33</v>
      </c>
      <c r="CI619" s="137">
        <f>CH619*100/AM619</f>
        <v>8.9828431372549034</v>
      </c>
      <c r="CJ619" s="137">
        <v>15.6</v>
      </c>
      <c r="CK619" s="138">
        <f>CJ619*BI619*AL619*AK619/1000</f>
        <v>42.682021199999987</v>
      </c>
      <c r="CL619" s="137">
        <v>1.08</v>
      </c>
      <c r="CM619" s="137">
        <v>5.93</v>
      </c>
      <c r="CN619" s="186" t="s">
        <v>1275</v>
      </c>
      <c r="CO619" s="137">
        <v>0.75</v>
      </c>
      <c r="CP619" s="137">
        <v>5.8</v>
      </c>
      <c r="CQ619" s="137">
        <v>16.600000000000001</v>
      </c>
      <c r="CR619" s="137">
        <v>43.6</v>
      </c>
      <c r="CS619" s="137">
        <v>15.2</v>
      </c>
      <c r="CT619" s="137">
        <v>24.7</v>
      </c>
      <c r="CU619" s="137">
        <v>60.3</v>
      </c>
      <c r="CV619" s="137">
        <v>0.41</v>
      </c>
      <c r="CW619" s="137"/>
      <c r="CX619" s="186" t="s">
        <v>1275</v>
      </c>
      <c r="CY619" s="133">
        <v>19623</v>
      </c>
      <c r="CZ619" s="137">
        <v>4.4800000000000004</v>
      </c>
      <c r="DA619" s="137">
        <v>25.3</v>
      </c>
      <c r="DB619" s="186" t="s">
        <v>1275</v>
      </c>
      <c r="DC619" s="139">
        <v>9.0999999999999998E-2</v>
      </c>
      <c r="DD619" s="138">
        <v>34791</v>
      </c>
      <c r="DE619" s="137">
        <v>19.8</v>
      </c>
      <c r="DF619" s="137">
        <v>33.4</v>
      </c>
      <c r="DG619" s="137">
        <v>5.38</v>
      </c>
      <c r="DH619" s="137">
        <f>DG619-CC619</f>
        <v>4.9799999999999995</v>
      </c>
      <c r="DI619" s="137">
        <v>33.1</v>
      </c>
      <c r="DJ619" s="186" t="s">
        <v>1275</v>
      </c>
      <c r="DK619" s="137">
        <v>2.13</v>
      </c>
      <c r="DL619" s="137">
        <v>22.6</v>
      </c>
      <c r="DM619" s="137">
        <v>75.2</v>
      </c>
      <c r="DN619" s="137">
        <v>0.14000000000000001</v>
      </c>
      <c r="DO619" s="137">
        <v>25.9</v>
      </c>
      <c r="DP619" s="137">
        <v>98.7</v>
      </c>
      <c r="DQ619" s="138">
        <v>1354</v>
      </c>
      <c r="DR619" s="133"/>
      <c r="DS619" s="186" t="s">
        <v>1275</v>
      </c>
      <c r="DT619" s="133">
        <f>DU619*2</f>
        <v>6768</v>
      </c>
      <c r="DU619" s="138">
        <v>3384</v>
      </c>
      <c r="DV619" s="138">
        <v>1501</v>
      </c>
      <c r="DW619" s="138">
        <v>159</v>
      </c>
      <c r="DX619" s="186" t="s">
        <v>1275</v>
      </c>
      <c r="DY619" s="138">
        <f>AK619*AN619*AM619*AL619/1000</f>
        <v>1282.1491555199998</v>
      </c>
      <c r="DZ619" s="138">
        <f>AK619*AM619*AO619*AL619/1000</f>
        <v>844.13468447999992</v>
      </c>
      <c r="EA619" s="137"/>
      <c r="EB619" s="137"/>
      <c r="EC619" s="137"/>
      <c r="ED619" s="137"/>
      <c r="EE619" s="137"/>
      <c r="EF619" s="186" t="s">
        <v>1275</v>
      </c>
      <c r="EG619" s="137" t="s">
        <v>1023</v>
      </c>
      <c r="EH619" s="137" t="s">
        <v>1023</v>
      </c>
      <c r="EI619" s="137" t="s">
        <v>1023</v>
      </c>
      <c r="EJ619" s="137" t="s">
        <v>1023</v>
      </c>
      <c r="EK619" s="137" t="s">
        <v>1023</v>
      </c>
      <c r="EL619" s="137" t="s">
        <v>1023</v>
      </c>
      <c r="EM619" s="137" t="s">
        <v>1023</v>
      </c>
      <c r="EN619" s="137" t="s">
        <v>1023</v>
      </c>
      <c r="EO619" s="137" t="s">
        <v>1023</v>
      </c>
      <c r="EP619" s="137" t="s">
        <v>1023</v>
      </c>
      <c r="EQ619" s="137" t="s">
        <v>1023</v>
      </c>
      <c r="ER619" s="137" t="s">
        <v>1023</v>
      </c>
      <c r="ES619" s="137" t="s">
        <v>1023</v>
      </c>
      <c r="ET619" s="137" t="s">
        <v>1023</v>
      </c>
      <c r="EU619" s="137" t="s">
        <v>1023</v>
      </c>
      <c r="EV619" s="137" t="s">
        <v>1023</v>
      </c>
      <c r="EW619" s="137" t="s">
        <v>1023</v>
      </c>
      <c r="EX619" s="137" t="s">
        <v>1023</v>
      </c>
      <c r="EY619" s="137" t="s">
        <v>1023</v>
      </c>
      <c r="EZ619" s="137" t="s">
        <v>1023</v>
      </c>
      <c r="FA619" s="137" t="s">
        <v>1023</v>
      </c>
      <c r="FB619" s="186" t="s">
        <v>1275</v>
      </c>
      <c r="FC619" s="137"/>
      <c r="FD619" s="137"/>
      <c r="FE619" s="137"/>
      <c r="FF619" s="137"/>
      <c r="FG619" s="137"/>
      <c r="FH619" s="190"/>
      <c r="FI619" s="190"/>
      <c r="FJ619" s="372"/>
      <c r="FK619"/>
      <c r="FL619"/>
      <c r="FM619"/>
      <c r="FN619"/>
      <c r="FO619"/>
      <c r="FP619"/>
      <c r="FQ619"/>
      <c r="FR619"/>
      <c r="FS619"/>
      <c r="FT619"/>
      <c r="FU619"/>
      <c r="FV619"/>
      <c r="FW619"/>
      <c r="FX619"/>
      <c r="FY619"/>
      <c r="FZ619"/>
      <c r="GA619"/>
      <c r="GB619"/>
      <c r="GC619"/>
      <c r="GD619"/>
      <c r="GE619"/>
      <c r="GF619"/>
      <c r="GG619"/>
      <c r="GH619"/>
      <c r="GI619"/>
      <c r="GJ619"/>
      <c r="GK619"/>
      <c r="GL619"/>
      <c r="GM619"/>
      <c r="GN619"/>
      <c r="GO619"/>
      <c r="GP619"/>
      <c r="GQ619"/>
      <c r="GR619"/>
      <c r="GS619"/>
      <c r="GT619"/>
      <c r="GU619"/>
      <c r="GV619"/>
      <c r="GW619"/>
      <c r="GX619"/>
      <c r="GY619"/>
      <c r="GZ619" s="5"/>
      <c r="HO619" s="5"/>
      <c r="HP619" s="17"/>
      <c r="HQ619" s="23"/>
      <c r="HR619" s="23"/>
      <c r="HS619" s="23"/>
      <c r="HT619" s="17"/>
      <c r="HU619" s="17"/>
      <c r="HV619" s="24"/>
      <c r="HW619" s="24"/>
      <c r="HX619" s="24"/>
      <c r="HY619" s="24"/>
      <c r="HZ619" s="24"/>
      <c r="IA619" s="24"/>
      <c r="IB619" s="24"/>
      <c r="IC619" s="24"/>
      <c r="ID619" s="24"/>
      <c r="IE619" s="24"/>
      <c r="IF619" s="24"/>
      <c r="IG619" s="24"/>
      <c r="IH619" s="24"/>
      <c r="II619" s="24"/>
      <c r="IJ619" s="24"/>
      <c r="IK619" s="24"/>
      <c r="IL619" s="24"/>
      <c r="IM619" s="24"/>
      <c r="IN619" s="25"/>
      <c r="IO619" s="25"/>
      <c r="IP619" s="294"/>
      <c r="IQ619" s="24"/>
      <c r="IR619" s="24"/>
      <c r="IS619" s="170"/>
      <c r="IT619" s="170"/>
      <c r="IU619" s="170"/>
      <c r="IV619" s="274"/>
      <c r="IW619" s="170"/>
      <c r="IX619" s="170"/>
      <c r="IY619"/>
      <c r="IZ619"/>
      <c r="JA619" s="170"/>
      <c r="JB619" s="170"/>
      <c r="JC619" s="170"/>
      <c r="JD619" s="170"/>
      <c r="JE619" s="170"/>
      <c r="JF619"/>
      <c r="JG619" s="170"/>
      <c r="JH619" s="170"/>
      <c r="JI619" s="170"/>
      <c r="JJ619" s="170"/>
      <c r="JK619"/>
      <c r="JL619"/>
      <c r="JM619" s="279"/>
      <c r="JN619"/>
      <c r="JO619"/>
      <c r="JP619"/>
      <c r="JQ619"/>
      <c r="JR619" s="170"/>
      <c r="JS619" s="170"/>
      <c r="JT619" s="170"/>
      <c r="JU619" s="282"/>
      <c r="JV619" s="170"/>
      <c r="JW619" s="170"/>
      <c r="JX619"/>
      <c r="JY619" s="170"/>
      <c r="JZ619" s="170"/>
      <c r="KA619" s="170"/>
      <c r="KB619" s="170"/>
      <c r="KC619" s="170"/>
      <c r="KD619" s="170"/>
      <c r="KE619"/>
    </row>
    <row r="620" spans="1:291" s="4" customFormat="1" x14ac:dyDescent="0.25">
      <c r="A620" s="311"/>
      <c r="B620" s="15" t="s">
        <v>1569</v>
      </c>
      <c r="C620" s="17" t="s">
        <v>788</v>
      </c>
      <c r="D620" s="26" t="s">
        <v>789</v>
      </c>
      <c r="E620" s="88">
        <v>42636</v>
      </c>
      <c r="F620" s="23"/>
      <c r="G620" s="94"/>
      <c r="H620" s="51"/>
      <c r="I620" s="377">
        <v>0</v>
      </c>
      <c r="J620" s="20">
        <v>44872</v>
      </c>
      <c r="K620" s="100">
        <f>DATEDIF(E620, J620, "m")</f>
        <v>73</v>
      </c>
      <c r="L620" s="121">
        <v>4</v>
      </c>
      <c r="M620" s="4" t="s">
        <v>794</v>
      </c>
      <c r="N620" s="19">
        <v>217</v>
      </c>
      <c r="O620" s="22">
        <v>4</v>
      </c>
      <c r="P620" s="16">
        <v>3</v>
      </c>
      <c r="Q620" s="121"/>
      <c r="R620" s="11"/>
      <c r="S620" s="11"/>
      <c r="T620" s="145">
        <v>18275</v>
      </c>
      <c r="U620" s="130"/>
      <c r="V620" s="130" t="s">
        <v>1112</v>
      </c>
      <c r="W620" s="130" t="s">
        <v>1113</v>
      </c>
      <c r="X620" s="131">
        <v>8853156026</v>
      </c>
      <c r="Y620" s="129">
        <v>34</v>
      </c>
      <c r="Z620" s="132">
        <v>44872</v>
      </c>
      <c r="AA620" s="129">
        <v>3</v>
      </c>
      <c r="AB620" s="133">
        <v>4</v>
      </c>
      <c r="AC620" s="134" t="s">
        <v>793</v>
      </c>
      <c r="AD620" s="135" t="s">
        <v>1025</v>
      </c>
      <c r="AE620" s="136" t="s">
        <v>75</v>
      </c>
      <c r="AF620" s="185">
        <v>26.1</v>
      </c>
      <c r="AG620" s="185">
        <v>9</v>
      </c>
      <c r="AH620" s="185">
        <v>63</v>
      </c>
      <c r="AI620" s="185">
        <v>1.5</v>
      </c>
      <c r="AJ620" s="185">
        <v>0.4</v>
      </c>
      <c r="AK620" s="185">
        <v>8.5299999999999994</v>
      </c>
      <c r="AL620" s="133">
        <v>27</v>
      </c>
      <c r="AM620" s="137">
        <v>81</v>
      </c>
      <c r="AN620" s="137">
        <v>56.9</v>
      </c>
      <c r="AO620" s="137">
        <v>43.1</v>
      </c>
      <c r="AP620" s="137">
        <f>AN620/AO620</f>
        <v>1.3201856148491879</v>
      </c>
      <c r="AQ620" s="137">
        <v>1.55</v>
      </c>
      <c r="AR620" s="137">
        <v>4.5</v>
      </c>
      <c r="AS620" s="137">
        <v>1.1200000000000001</v>
      </c>
      <c r="AT620" s="137">
        <v>2.38</v>
      </c>
      <c r="AU620" s="137">
        <v>5.51</v>
      </c>
      <c r="AV620" s="137">
        <v>1.57</v>
      </c>
      <c r="AW620" s="137">
        <v>38</v>
      </c>
      <c r="AX620" s="137">
        <v>41.5</v>
      </c>
      <c r="AY620" s="137">
        <v>18.899999999999999</v>
      </c>
      <c r="AZ620" s="137">
        <v>1.72</v>
      </c>
      <c r="BA620" s="137">
        <v>23.2</v>
      </c>
      <c r="BB620" s="137">
        <v>17.100000000000001</v>
      </c>
      <c r="BC620" s="137">
        <v>38.5</v>
      </c>
      <c r="BD620" s="137">
        <v>0.62</v>
      </c>
      <c r="BE620" s="137">
        <v>4.25</v>
      </c>
      <c r="BF620" s="137">
        <v>34.19</v>
      </c>
      <c r="BG620" s="137">
        <v>42.8</v>
      </c>
      <c r="BH620" s="138">
        <v>2023.2</v>
      </c>
      <c r="BI620" s="137">
        <v>12.7</v>
      </c>
      <c r="BJ620" s="137">
        <v>1.02</v>
      </c>
      <c r="BK620" s="137">
        <v>8.67</v>
      </c>
      <c r="BL620" s="137">
        <v>59.6</v>
      </c>
      <c r="BM620" s="139">
        <v>0.2</v>
      </c>
      <c r="BN620" s="137">
        <v>9</v>
      </c>
      <c r="BO620" s="137">
        <v>95.5</v>
      </c>
      <c r="BP620" s="137">
        <v>1.7</v>
      </c>
      <c r="BQ620" s="137">
        <v>2.8</v>
      </c>
      <c r="BR620" s="138">
        <v>3846</v>
      </c>
      <c r="BS620" s="138">
        <v>2882.6666666666665</v>
      </c>
      <c r="BT620" s="137">
        <v>41.1</v>
      </c>
      <c r="BU620" s="137">
        <v>5.67</v>
      </c>
      <c r="BV620" s="137">
        <f>100-AL620-BN620-CB620-CC620</f>
        <v>61.836999999999996</v>
      </c>
      <c r="BW620" s="138">
        <v>1887.6106194690267</v>
      </c>
      <c r="BX620" s="137">
        <v>33.9</v>
      </c>
      <c r="BY620" s="137">
        <v>15.6</v>
      </c>
      <c r="BZ620" s="138">
        <v>4150</v>
      </c>
      <c r="CA620" s="138">
        <v>13932</v>
      </c>
      <c r="CB620" s="137">
        <v>2.1</v>
      </c>
      <c r="CC620" s="137">
        <v>6.3E-2</v>
      </c>
      <c r="CD620" s="186" t="s">
        <v>1275</v>
      </c>
      <c r="CE620" s="186">
        <f>AL620+BN620+BV620+CC620+CB620</f>
        <v>99.999999999999986</v>
      </c>
      <c r="CF620" s="186" t="s">
        <v>1275</v>
      </c>
      <c r="CG620" s="186">
        <f>AM620+BI620+BE620+(DC620*100/AL620)+(CC620*100/AL620)</f>
        <v>98.461111111111109</v>
      </c>
      <c r="CH620" s="137">
        <v>3.41</v>
      </c>
      <c r="CI620" s="137">
        <f>CH620*100/AM620</f>
        <v>4.2098765432098766</v>
      </c>
      <c r="CJ620" s="137">
        <v>5.28</v>
      </c>
      <c r="CK620" s="138">
        <f>CJ620*BI620*AL620*AK620/1000</f>
        <v>15.443667359999997</v>
      </c>
      <c r="CL620" s="137">
        <v>0.73</v>
      </c>
      <c r="CM620" s="137">
        <v>3.7</v>
      </c>
      <c r="CN620" s="186" t="s">
        <v>1275</v>
      </c>
      <c r="CO620" s="137">
        <v>1.1599999999999999</v>
      </c>
      <c r="CP620" s="137">
        <v>4.3</v>
      </c>
      <c r="CQ620" s="137">
        <v>19.3</v>
      </c>
      <c r="CR620" s="137">
        <v>42.4</v>
      </c>
      <c r="CS620" s="137">
        <v>13.3</v>
      </c>
      <c r="CT620" s="137">
        <v>25</v>
      </c>
      <c r="CU620" s="137">
        <v>58.1</v>
      </c>
      <c r="CV620" s="137">
        <v>11.1</v>
      </c>
      <c r="CW620" s="137"/>
      <c r="CX620" s="186" t="s">
        <v>1275</v>
      </c>
      <c r="CY620" s="133">
        <v>8648</v>
      </c>
      <c r="CZ620" s="137">
        <v>3.71</v>
      </c>
      <c r="DA620" s="137">
        <v>8.51</v>
      </c>
      <c r="DB620" s="186" t="s">
        <v>1275</v>
      </c>
      <c r="DC620" s="139">
        <v>7.4999999999999997E-2</v>
      </c>
      <c r="DD620" s="138">
        <v>20919</v>
      </c>
      <c r="DE620" s="137">
        <v>24.2</v>
      </c>
      <c r="DF620" s="137">
        <v>29.7</v>
      </c>
      <c r="DG620" s="137">
        <v>5.35</v>
      </c>
      <c r="DH620" s="137">
        <v>5.2869999999999999</v>
      </c>
      <c r="DI620" s="137">
        <v>20.399999999999999</v>
      </c>
      <c r="DJ620" s="186" t="s">
        <v>1275</v>
      </c>
      <c r="DK620" s="137">
        <v>1.1299999999999999</v>
      </c>
      <c r="DL620" s="137">
        <v>34</v>
      </c>
      <c r="DM620" s="137">
        <v>64.7</v>
      </c>
      <c r="DN620" s="137">
        <v>0.19</v>
      </c>
      <c r="DO620" s="137">
        <v>15.5</v>
      </c>
      <c r="DP620" s="137">
        <v>23.3</v>
      </c>
      <c r="DQ620" s="138" t="s">
        <v>1023</v>
      </c>
      <c r="DR620" s="133"/>
      <c r="DS620" s="186" t="s">
        <v>1275</v>
      </c>
      <c r="DT620" s="138">
        <f>DU620/1.1</f>
        <v>866.36363636363626</v>
      </c>
      <c r="DU620" s="138">
        <v>953</v>
      </c>
      <c r="DV620" s="138">
        <v>140.76923076923077</v>
      </c>
      <c r="DW620" s="138">
        <v>92.1</v>
      </c>
      <c r="DX620" s="186" t="s">
        <v>1275</v>
      </c>
      <c r="DY620" s="138">
        <f>AK620*AN620*AM620*AL620/1000</f>
        <v>1061.4757590000002</v>
      </c>
      <c r="DZ620" s="138">
        <f>AK620*AM620*AO620*AL620/1000</f>
        <v>804.03524099999993</v>
      </c>
      <c r="EA620" s="137"/>
      <c r="EB620" s="137"/>
      <c r="EC620" s="137"/>
      <c r="ED620" s="137"/>
      <c r="EE620" s="137"/>
      <c r="EF620" s="186" t="s">
        <v>1275</v>
      </c>
      <c r="EG620" s="137" t="s">
        <v>1023</v>
      </c>
      <c r="EH620" s="137" t="s">
        <v>1023</v>
      </c>
      <c r="EI620" s="137" t="s">
        <v>1023</v>
      </c>
      <c r="EJ620" s="137" t="s">
        <v>1023</v>
      </c>
      <c r="EK620" s="137" t="s">
        <v>1023</v>
      </c>
      <c r="EL620" s="137" t="s">
        <v>1023</v>
      </c>
      <c r="EM620" s="137" t="s">
        <v>1023</v>
      </c>
      <c r="EN620" s="137" t="s">
        <v>1023</v>
      </c>
      <c r="EO620" s="137" t="s">
        <v>1023</v>
      </c>
      <c r="EP620" s="137" t="s">
        <v>1023</v>
      </c>
      <c r="EQ620" s="137" t="s">
        <v>1023</v>
      </c>
      <c r="ER620" s="137" t="s">
        <v>1023</v>
      </c>
      <c r="ES620" s="137" t="s">
        <v>1023</v>
      </c>
      <c r="ET620" s="137" t="s">
        <v>1023</v>
      </c>
      <c r="EU620" s="137" t="s">
        <v>1023</v>
      </c>
      <c r="EV620" s="137" t="s">
        <v>1023</v>
      </c>
      <c r="EW620" s="137" t="s">
        <v>1023</v>
      </c>
      <c r="EX620" s="137" t="s">
        <v>1023</v>
      </c>
      <c r="EY620" s="137" t="s">
        <v>1023</v>
      </c>
      <c r="EZ620" s="137" t="s">
        <v>1023</v>
      </c>
      <c r="FA620" s="137" t="s">
        <v>1023</v>
      </c>
      <c r="FB620" s="186" t="s">
        <v>1275</v>
      </c>
      <c r="FC620" s="137"/>
      <c r="FD620" s="137"/>
      <c r="FE620" s="137"/>
      <c r="FF620" s="137"/>
      <c r="FG620" s="137"/>
      <c r="FH620" s="190"/>
      <c r="FI620" s="190"/>
      <c r="FJ620" s="380" t="s">
        <v>794</v>
      </c>
      <c r="FK620" t="s">
        <v>1658</v>
      </c>
      <c r="FL620" t="s">
        <v>1667</v>
      </c>
      <c r="FM620" t="s">
        <v>86</v>
      </c>
      <c r="FN620" t="s">
        <v>1659</v>
      </c>
      <c r="FO620" t="s">
        <v>1662</v>
      </c>
      <c r="FP620" t="s">
        <v>86</v>
      </c>
      <c r="FQ620" t="s">
        <v>1659</v>
      </c>
      <c r="FR620" t="s">
        <v>1659</v>
      </c>
      <c r="FS620" t="s">
        <v>1659</v>
      </c>
      <c r="FT620" t="s">
        <v>1665</v>
      </c>
      <c r="FU620" t="s">
        <v>1663</v>
      </c>
      <c r="FV620" t="s">
        <v>1660</v>
      </c>
      <c r="FW620" t="s">
        <v>86</v>
      </c>
      <c r="FX620" t="s">
        <v>1661</v>
      </c>
      <c r="FY620" t="s">
        <v>1661</v>
      </c>
      <c r="FZ620" t="s">
        <v>33</v>
      </c>
      <c r="GA620" t="s">
        <v>1663</v>
      </c>
      <c r="GB620" t="s">
        <v>1663</v>
      </c>
      <c r="GC620" t="s">
        <v>1662</v>
      </c>
      <c r="GD620" t="s">
        <v>33</v>
      </c>
      <c r="GE620" t="s">
        <v>33</v>
      </c>
      <c r="GF620" t="s">
        <v>1659</v>
      </c>
      <c r="GG620" t="s">
        <v>1664</v>
      </c>
      <c r="GH620" t="s">
        <v>33</v>
      </c>
      <c r="GI620" t="s">
        <v>1662</v>
      </c>
      <c r="GJ620" t="s">
        <v>1660</v>
      </c>
      <c r="GK620" t="s">
        <v>33</v>
      </c>
      <c r="GL620" t="s">
        <v>86</v>
      </c>
      <c r="GM620" t="s">
        <v>1659</v>
      </c>
      <c r="GN620" t="s">
        <v>1659</v>
      </c>
      <c r="GO620" t="s">
        <v>1658</v>
      </c>
      <c r="GP620" t="s">
        <v>1664</v>
      </c>
      <c r="GQ620" t="s">
        <v>1660</v>
      </c>
      <c r="GR620" t="s">
        <v>33</v>
      </c>
      <c r="GS620" t="s">
        <v>1659</v>
      </c>
      <c r="GT620" t="s">
        <v>1659</v>
      </c>
      <c r="GU620" t="s">
        <v>1661</v>
      </c>
      <c r="GV620" t="s">
        <v>1662</v>
      </c>
      <c r="GW620" t="s">
        <v>1662</v>
      </c>
      <c r="GX620" t="s">
        <v>33</v>
      </c>
      <c r="GY620" t="s">
        <v>1662</v>
      </c>
      <c r="GZ620" s="5"/>
      <c r="HO620" s="5"/>
      <c r="HP620" s="17"/>
      <c r="HQ620" s="23"/>
      <c r="HR620" s="23"/>
      <c r="HS620" s="23"/>
      <c r="HT620" s="17"/>
      <c r="HU620" s="17"/>
      <c r="HV620" s="24"/>
      <c r="HW620" s="24"/>
      <c r="HX620" s="24"/>
      <c r="HY620" s="24"/>
      <c r="HZ620" s="24"/>
      <c r="IA620" s="24"/>
      <c r="IB620" s="24"/>
      <c r="IC620" s="24"/>
      <c r="ID620" s="24"/>
      <c r="IE620" s="24"/>
      <c r="IF620" s="24"/>
      <c r="IG620" s="24"/>
      <c r="IH620" s="24"/>
      <c r="II620" s="24"/>
      <c r="IJ620" s="24"/>
      <c r="IK620" s="24"/>
      <c r="IL620" s="24"/>
      <c r="IM620" s="24"/>
      <c r="IN620" s="25"/>
      <c r="IO620" s="25"/>
      <c r="IP620" s="294"/>
      <c r="IQ620" s="24"/>
      <c r="IR620" s="24"/>
      <c r="IS620" s="170"/>
      <c r="IT620" s="170"/>
      <c r="IU620" s="170"/>
      <c r="IV620" s="274"/>
      <c r="IW620" s="170"/>
      <c r="IX620" s="170"/>
      <c r="IY620"/>
      <c r="IZ620"/>
      <c r="JA620" s="170"/>
      <c r="JB620" s="170"/>
      <c r="JC620" s="170"/>
      <c r="JD620" s="170"/>
      <c r="JE620" s="170"/>
      <c r="JF620"/>
      <c r="JG620" s="170"/>
      <c r="JH620" s="170"/>
      <c r="JI620" s="170"/>
      <c r="JJ620" s="170"/>
      <c r="JK620"/>
      <c r="JL620"/>
      <c r="JM620" s="279"/>
      <c r="JN620"/>
      <c r="JO620"/>
      <c r="JP620"/>
      <c r="JQ620"/>
      <c r="JR620" s="170"/>
      <c r="JS620" s="170"/>
      <c r="JT620" s="170"/>
      <c r="JU620" s="282"/>
      <c r="JV620" s="170"/>
      <c r="JW620" s="170"/>
      <c r="JX620"/>
      <c r="JY620" s="170"/>
      <c r="JZ620" s="170"/>
      <c r="KA620" s="170"/>
      <c r="KB620" s="170"/>
      <c r="KC620" s="170"/>
      <c r="KD620" s="170"/>
      <c r="KE620"/>
    </row>
    <row r="621" spans="1:291" s="4" customFormat="1" x14ac:dyDescent="0.25">
      <c r="A621" s="311"/>
      <c r="B621" s="15" t="s">
        <v>1569</v>
      </c>
      <c r="C621" s="17" t="s">
        <v>788</v>
      </c>
      <c r="D621" s="26" t="s">
        <v>789</v>
      </c>
      <c r="E621" s="88">
        <v>42636</v>
      </c>
      <c r="F621" s="23"/>
      <c r="G621" s="94"/>
      <c r="H621" s="51"/>
      <c r="I621" s="377"/>
      <c r="J621" s="20">
        <v>45674</v>
      </c>
      <c r="K621" s="100">
        <f>DATEDIF(E621, J621, "m")</f>
        <v>99</v>
      </c>
      <c r="L621" s="121">
        <v>5</v>
      </c>
      <c r="M621" s="4" t="s">
        <v>1930</v>
      </c>
      <c r="N621" s="19"/>
      <c r="O621" s="22">
        <v>2</v>
      </c>
      <c r="P621" s="16">
        <v>3</v>
      </c>
      <c r="Q621" s="121"/>
      <c r="R621" s="121">
        <v>3</v>
      </c>
      <c r="S621" s="121"/>
      <c r="T621" s="342"/>
      <c r="U621" s="130"/>
      <c r="V621" s="130"/>
      <c r="W621" s="130"/>
      <c r="X621" s="131"/>
      <c r="Y621" s="129"/>
      <c r="Z621" s="132"/>
      <c r="AA621" s="129"/>
      <c r="AB621" s="133"/>
      <c r="AC621" s="134"/>
      <c r="AD621" s="135"/>
      <c r="AE621" s="136"/>
      <c r="AF621" s="220"/>
      <c r="AG621" s="220"/>
      <c r="AH621" s="220"/>
      <c r="AI621" s="220"/>
      <c r="AJ621" s="220"/>
      <c r="AK621" s="220"/>
      <c r="AL621" s="133"/>
      <c r="AM621" s="137"/>
      <c r="AN621" s="137"/>
      <c r="AO621" s="137"/>
      <c r="AP621" s="137"/>
      <c r="AQ621" s="137"/>
      <c r="AR621" s="137"/>
      <c r="AS621" s="137"/>
      <c r="AT621" s="137"/>
      <c r="AU621" s="137"/>
      <c r="AV621" s="137"/>
      <c r="AW621" s="137"/>
      <c r="AX621" s="137"/>
      <c r="AY621" s="137"/>
      <c r="AZ621" s="137"/>
      <c r="BA621" s="137"/>
      <c r="BB621" s="137"/>
      <c r="BC621" s="137"/>
      <c r="BD621" s="137"/>
      <c r="BE621" s="137"/>
      <c r="BF621" s="137"/>
      <c r="BG621" s="137"/>
      <c r="BH621" s="138"/>
      <c r="BI621" s="137"/>
      <c r="BJ621" s="137"/>
      <c r="BK621" s="137"/>
      <c r="BL621" s="137"/>
      <c r="BM621" s="139"/>
      <c r="BN621" s="137"/>
      <c r="BO621" s="137"/>
      <c r="BP621" s="137"/>
      <c r="BQ621" s="137"/>
      <c r="BR621" s="138"/>
      <c r="BS621" s="138"/>
      <c r="BT621" s="137"/>
      <c r="BU621" s="137"/>
      <c r="BV621" s="137"/>
      <c r="BW621" s="138"/>
      <c r="BX621" s="137"/>
      <c r="BY621" s="137"/>
      <c r="BZ621" s="138"/>
      <c r="CA621" s="138"/>
      <c r="CB621" s="137"/>
      <c r="CC621" s="137"/>
      <c r="CD621" s="186"/>
      <c r="CE621" s="186"/>
      <c r="CF621" s="186"/>
      <c r="CG621" s="186"/>
      <c r="CH621" s="137"/>
      <c r="CI621" s="137"/>
      <c r="CJ621" s="137"/>
      <c r="CK621" s="138"/>
      <c r="CL621" s="137"/>
      <c r="CM621" s="137"/>
      <c r="CN621" s="186"/>
      <c r="CO621" s="137"/>
      <c r="CP621" s="137"/>
      <c r="CQ621" s="137"/>
      <c r="CR621" s="137"/>
      <c r="CS621" s="137"/>
      <c r="CT621" s="137"/>
      <c r="CU621" s="137"/>
      <c r="CV621" s="137"/>
      <c r="CW621" s="137"/>
      <c r="CX621" s="186"/>
      <c r="CY621" s="133"/>
      <c r="CZ621" s="137"/>
      <c r="DA621" s="137"/>
      <c r="DB621" s="186"/>
      <c r="DC621" s="139"/>
      <c r="DD621" s="138"/>
      <c r="DE621" s="137"/>
      <c r="DF621" s="137"/>
      <c r="DG621" s="137"/>
      <c r="DH621" s="137"/>
      <c r="DI621" s="137"/>
      <c r="DJ621" s="186"/>
      <c r="DK621" s="137"/>
      <c r="DL621" s="137"/>
      <c r="DM621" s="137"/>
      <c r="DN621" s="137"/>
      <c r="DO621" s="137"/>
      <c r="DP621" s="137"/>
      <c r="DQ621" s="138"/>
      <c r="DR621" s="133"/>
      <c r="DS621" s="186"/>
      <c r="DT621" s="138"/>
      <c r="DU621" s="138"/>
      <c r="DV621" s="138"/>
      <c r="DW621" s="138"/>
      <c r="DX621" s="186"/>
      <c r="DY621" s="138"/>
      <c r="DZ621" s="138"/>
      <c r="EA621" s="137"/>
      <c r="EB621" s="137"/>
      <c r="EC621" s="137"/>
      <c r="ED621" s="137"/>
      <c r="EE621" s="137"/>
      <c r="EF621" s="186"/>
      <c r="EG621" s="137"/>
      <c r="EH621" s="137"/>
      <c r="EI621" s="137"/>
      <c r="EJ621" s="137"/>
      <c r="EK621" s="137"/>
      <c r="EL621" s="137"/>
      <c r="EM621" s="137"/>
      <c r="EN621" s="137"/>
      <c r="EO621" s="137"/>
      <c r="EP621" s="137"/>
      <c r="EQ621" s="137"/>
      <c r="ER621" s="137"/>
      <c r="ES621" s="137"/>
      <c r="ET621" s="137"/>
      <c r="EU621" s="137"/>
      <c r="EV621" s="137"/>
      <c r="EW621" s="137"/>
      <c r="EX621" s="137"/>
      <c r="EY621" s="137"/>
      <c r="EZ621" s="137"/>
      <c r="FA621" s="137"/>
      <c r="FB621" s="186"/>
      <c r="FC621" s="137"/>
      <c r="FD621" s="137"/>
      <c r="FE621" s="137"/>
      <c r="FF621" s="137"/>
      <c r="FG621" s="137"/>
      <c r="FH621" s="190"/>
      <c r="FI621" s="190"/>
      <c r="FJ621" s="380"/>
      <c r="FK621"/>
      <c r="FL621"/>
      <c r="FM621"/>
      <c r="FN621"/>
      <c r="FO621"/>
      <c r="FP621"/>
      <c r="FQ621"/>
      <c r="FR621"/>
      <c r="FS621"/>
      <c r="FT621"/>
      <c r="FU621"/>
      <c r="FV621"/>
      <c r="FW621"/>
      <c r="FX621"/>
      <c r="FY621"/>
      <c r="FZ621"/>
      <c r="GA621"/>
      <c r="GB621"/>
      <c r="GC621"/>
      <c r="GD621"/>
      <c r="GE621"/>
      <c r="GF621"/>
      <c r="GG621"/>
      <c r="GH621"/>
      <c r="GI621"/>
      <c r="GJ621"/>
      <c r="GK621"/>
      <c r="GL621"/>
      <c r="GM621"/>
      <c r="GN621"/>
      <c r="GO621"/>
      <c r="GP621"/>
      <c r="GQ621"/>
      <c r="GR621"/>
      <c r="GS621"/>
      <c r="GT621"/>
      <c r="GU621"/>
      <c r="GV621"/>
      <c r="GW621"/>
      <c r="GX621"/>
      <c r="GY621"/>
      <c r="GZ621" s="5"/>
      <c r="HO621" s="5"/>
      <c r="HP621" s="17"/>
      <c r="HQ621" s="23"/>
      <c r="HR621" s="23"/>
      <c r="HS621" s="23"/>
      <c r="HT621" s="17"/>
      <c r="HU621" s="17"/>
      <c r="HV621" s="24"/>
      <c r="HW621" s="24"/>
      <c r="HX621" s="24"/>
      <c r="HY621" s="24"/>
      <c r="HZ621" s="24"/>
      <c r="IA621" s="24"/>
      <c r="IB621" s="24"/>
      <c r="IC621" s="24"/>
      <c r="ID621" s="24"/>
      <c r="IE621" s="24"/>
      <c r="IF621" s="24"/>
      <c r="IG621" s="24"/>
      <c r="IH621" s="24"/>
      <c r="II621" s="24"/>
      <c r="IJ621" s="24"/>
      <c r="IK621" s="24"/>
      <c r="IL621" s="24"/>
      <c r="IM621" s="24"/>
      <c r="IN621" s="25"/>
      <c r="IO621" s="25"/>
      <c r="IP621" s="294"/>
      <c r="IQ621" s="24"/>
      <c r="IR621" s="24"/>
      <c r="IS621" s="170"/>
      <c r="IT621" s="170"/>
      <c r="IU621" s="170"/>
      <c r="IV621" s="274"/>
      <c r="IW621" s="170"/>
      <c r="IX621" s="170"/>
      <c r="IY621"/>
      <c r="IZ621"/>
      <c r="JA621" s="170"/>
      <c r="JB621" s="170"/>
      <c r="JC621" s="170"/>
      <c r="JD621" s="170"/>
      <c r="JE621" s="170"/>
      <c r="JF621"/>
      <c r="JG621" s="170"/>
      <c r="JH621" s="170"/>
      <c r="JI621" s="170"/>
      <c r="JJ621" s="170"/>
      <c r="JK621"/>
      <c r="JL621"/>
      <c r="JM621" s="279"/>
      <c r="JN621"/>
      <c r="JO621"/>
      <c r="JP621"/>
      <c r="JQ621"/>
      <c r="JR621" s="170"/>
      <c r="JS621" s="170"/>
      <c r="JT621" s="170"/>
      <c r="JU621" s="282"/>
      <c r="JV621" s="170"/>
      <c r="JW621" s="170"/>
      <c r="JX621"/>
      <c r="JY621" s="170"/>
      <c r="JZ621" s="170"/>
      <c r="KA621" s="170"/>
      <c r="KB621" s="170"/>
      <c r="KC621" s="170"/>
      <c r="KD621" s="170"/>
      <c r="KE621"/>
    </row>
    <row r="622" spans="1:291" s="4" customFormat="1" x14ac:dyDescent="0.25">
      <c r="A622" s="311"/>
      <c r="B622" s="15"/>
      <c r="C622" s="17"/>
      <c r="D622" s="26"/>
      <c r="E622" s="90"/>
      <c r="F622" s="23"/>
      <c r="G622" s="94"/>
      <c r="H622" s="51"/>
      <c r="I622" s="377"/>
      <c r="J622" s="20"/>
      <c r="K622" s="100"/>
      <c r="L622" s="85"/>
      <c r="N622" s="19"/>
      <c r="O622" s="22"/>
      <c r="P622" s="16"/>
      <c r="Q622" s="11"/>
      <c r="R622" s="11"/>
      <c r="S622" s="11"/>
      <c r="T622" s="145"/>
      <c r="U622" s="130"/>
      <c r="V622" s="130"/>
      <c r="W622" s="130"/>
      <c r="X622" s="129"/>
      <c r="Y622" s="129"/>
      <c r="Z622" s="132"/>
      <c r="AA622" s="129"/>
      <c r="AB622" s="133"/>
      <c r="AC622" s="134"/>
      <c r="AD622" s="135"/>
      <c r="AE622" s="136"/>
      <c r="AF622" s="133"/>
      <c r="AG622" s="133"/>
      <c r="AH622" s="133"/>
      <c r="AI622" s="133"/>
      <c r="AJ622" s="133"/>
      <c r="AK622" s="133"/>
      <c r="AL622" s="133"/>
      <c r="AM622" s="133"/>
      <c r="AN622" s="133"/>
      <c r="AO622" s="133"/>
      <c r="AP622" s="137"/>
      <c r="AQ622" s="137"/>
      <c r="AR622" s="137"/>
      <c r="AS622" s="137"/>
      <c r="AT622" s="133"/>
      <c r="AU622" s="133"/>
      <c r="AV622" s="133"/>
      <c r="AW622" s="133"/>
      <c r="AX622" s="133"/>
      <c r="AY622" s="133"/>
      <c r="AZ622" s="133"/>
      <c r="BA622" s="133"/>
      <c r="BB622" s="133"/>
      <c r="BC622" s="133"/>
      <c r="BD622" s="133"/>
      <c r="BE622" s="133"/>
      <c r="BF622" s="133"/>
      <c r="BG622" s="133"/>
      <c r="BH622" s="133"/>
      <c r="BI622" s="133"/>
      <c r="BJ622" s="133"/>
      <c r="BK622" s="133"/>
      <c r="BL622" s="133"/>
      <c r="BM622" s="139"/>
      <c r="BN622" s="137"/>
      <c r="BO622" s="137"/>
      <c r="BP622" s="133"/>
      <c r="BQ622" s="133"/>
      <c r="BR622" s="138"/>
      <c r="BS622" s="138"/>
      <c r="BT622" s="133"/>
      <c r="BU622" s="133"/>
      <c r="BV622" s="137"/>
      <c r="BW622" s="138"/>
      <c r="BX622" s="133"/>
      <c r="BY622" s="133"/>
      <c r="BZ622" s="138"/>
      <c r="CA622" s="133"/>
      <c r="CB622" s="137"/>
      <c r="CC622" s="137"/>
      <c r="CD622" s="186"/>
      <c r="CE622" s="186"/>
      <c r="CF622" s="186"/>
      <c r="CG622" s="186"/>
      <c r="CH622" s="137"/>
      <c r="CI622" s="137"/>
      <c r="CJ622" s="133"/>
      <c r="CK622" s="138"/>
      <c r="CL622" s="133"/>
      <c r="CM622" s="133"/>
      <c r="CN622" s="186"/>
      <c r="CO622" s="133"/>
      <c r="CP622" s="133"/>
      <c r="CQ622" s="133"/>
      <c r="CR622" s="133"/>
      <c r="CS622" s="133"/>
      <c r="CT622" s="133"/>
      <c r="CU622" s="133"/>
      <c r="CV622" s="133"/>
      <c r="CW622" s="137"/>
      <c r="CX622" s="186"/>
      <c r="CY622" s="133"/>
      <c r="CZ622" s="133"/>
      <c r="DA622" s="133"/>
      <c r="DB622" s="186"/>
      <c r="DC622" s="139"/>
      <c r="DD622" s="138"/>
      <c r="DE622" s="137"/>
      <c r="DF622" s="137"/>
      <c r="DG622" s="137"/>
      <c r="DH622" s="137"/>
      <c r="DI622" s="133"/>
      <c r="DJ622" s="186"/>
      <c r="DK622" s="133"/>
      <c r="DL622" s="133"/>
      <c r="DM622" s="133"/>
      <c r="DN622" s="133"/>
      <c r="DO622" s="133"/>
      <c r="DP622" s="133"/>
      <c r="DQ622" s="133"/>
      <c r="DR622" s="133"/>
      <c r="DS622" s="186"/>
      <c r="DT622" s="138"/>
      <c r="DU622" s="133"/>
      <c r="DV622" s="133"/>
      <c r="DW622" s="133"/>
      <c r="DX622" s="186"/>
      <c r="DY622" s="138"/>
      <c r="DZ622" s="138"/>
      <c r="EA622" s="137"/>
      <c r="EB622" s="137"/>
      <c r="EC622" s="137"/>
      <c r="ED622" s="137"/>
      <c r="EE622" s="137"/>
      <c r="EF622" s="186"/>
      <c r="EG622" s="137"/>
      <c r="EH622" s="137"/>
      <c r="EI622" s="137"/>
      <c r="EJ622" s="137"/>
      <c r="EK622" s="137"/>
      <c r="EL622" s="137"/>
      <c r="EM622" s="137"/>
      <c r="EN622" s="137"/>
      <c r="EO622" s="137"/>
      <c r="EP622" s="137"/>
      <c r="EQ622" s="137"/>
      <c r="ER622" s="137"/>
      <c r="ES622" s="137"/>
      <c r="ET622" s="137"/>
      <c r="EU622" s="137"/>
      <c r="EV622" s="137"/>
      <c r="EW622" s="137"/>
      <c r="EX622" s="137"/>
      <c r="EY622" s="137"/>
      <c r="EZ622" s="137"/>
      <c r="FA622" s="137"/>
      <c r="FB622" s="186"/>
      <c r="FC622" s="219"/>
      <c r="FD622" s="219"/>
      <c r="FE622" s="219"/>
      <c r="FF622" s="137"/>
      <c r="FG622" s="137"/>
      <c r="FH622" s="190"/>
      <c r="FI622" s="190"/>
      <c r="FJ622" s="5"/>
      <c r="GZ622" s="5"/>
      <c r="HO622" s="5"/>
      <c r="HP622" s="17"/>
      <c r="HQ622" s="23"/>
      <c r="HR622" s="23"/>
      <c r="HS622" s="23"/>
      <c r="HT622" s="17"/>
      <c r="HU622" s="17"/>
      <c r="HV622" s="24"/>
      <c r="HW622" s="24"/>
      <c r="HX622" s="24"/>
      <c r="HY622" s="24"/>
      <c r="HZ622" s="24"/>
      <c r="IA622" s="24"/>
      <c r="IB622" s="24"/>
      <c r="IC622" s="24"/>
      <c r="ID622" s="24"/>
      <c r="IE622" s="24"/>
      <c r="IF622" s="24"/>
      <c r="IG622" s="24"/>
      <c r="IH622" s="24"/>
      <c r="II622" s="24"/>
      <c r="IJ622" s="24"/>
      <c r="IK622" s="24"/>
      <c r="IL622" s="24"/>
      <c r="IM622" s="24"/>
      <c r="IN622" s="25"/>
      <c r="IO622" s="25"/>
      <c r="IP622" s="294"/>
      <c r="IQ622" s="24"/>
      <c r="IR622" s="24"/>
      <c r="IS622" s="170"/>
      <c r="IT622" s="170"/>
      <c r="IU622" s="170"/>
      <c r="IV622" s="274"/>
      <c r="IW622" s="170"/>
      <c r="IX622" s="170"/>
      <c r="IY622"/>
      <c r="IZ622"/>
      <c r="JA622" s="170"/>
      <c r="JB622" s="170"/>
      <c r="JC622" s="170"/>
      <c r="JD622" s="170"/>
      <c r="JE622" s="170"/>
      <c r="JF622"/>
      <c r="JG622" s="170"/>
      <c r="JH622" s="170"/>
      <c r="JI622" s="170"/>
      <c r="JJ622" s="170"/>
      <c r="JK622"/>
      <c r="JL622"/>
      <c r="JM622" s="279"/>
      <c r="JN622"/>
      <c r="JO622"/>
      <c r="JP622"/>
      <c r="JQ622"/>
      <c r="JR622" s="170"/>
      <c r="JS622" s="170"/>
      <c r="JT622" s="170"/>
      <c r="JU622" s="282"/>
      <c r="JV622" s="170"/>
      <c r="JW622" s="170"/>
      <c r="JX622"/>
      <c r="JY622" s="170"/>
      <c r="JZ622" s="170"/>
      <c r="KA622" s="170"/>
      <c r="KB622" s="170"/>
      <c r="KC622" s="170"/>
      <c r="KD622" s="170"/>
      <c r="KE622"/>
    </row>
    <row r="623" spans="1:291" s="4" customFormat="1" x14ac:dyDescent="0.25">
      <c r="A623" s="311"/>
      <c r="B623" s="15" t="s">
        <v>1571</v>
      </c>
      <c r="C623" s="17" t="s">
        <v>795</v>
      </c>
      <c r="D623" s="26" t="s">
        <v>878</v>
      </c>
      <c r="E623" s="352">
        <v>44836</v>
      </c>
      <c r="F623" s="27">
        <v>44897</v>
      </c>
      <c r="G623" s="94">
        <f>DATEDIF(E623, F623, "m")</f>
        <v>2</v>
      </c>
      <c r="H623" s="16">
        <v>1</v>
      </c>
      <c r="I623" s="377"/>
      <c r="J623" s="20" t="s">
        <v>316</v>
      </c>
      <c r="K623" s="100"/>
      <c r="L623" s="121"/>
      <c r="N623" s="19"/>
      <c r="O623" s="22"/>
      <c r="P623" s="16"/>
      <c r="Q623" s="11"/>
      <c r="R623" s="11"/>
      <c r="S623" s="11"/>
      <c r="T623" s="145"/>
      <c r="U623" s="130"/>
      <c r="V623" s="130"/>
      <c r="W623" s="130"/>
      <c r="X623" s="129"/>
      <c r="Y623" s="129"/>
      <c r="Z623" s="132"/>
      <c r="AA623" s="129"/>
      <c r="AB623" s="133"/>
      <c r="AC623" s="134"/>
      <c r="AD623" s="135"/>
      <c r="AE623" s="136"/>
      <c r="AF623" s="220"/>
      <c r="AG623" s="220"/>
      <c r="AH623" s="220"/>
      <c r="AI623" s="220"/>
      <c r="AJ623" s="220"/>
      <c r="AK623" s="220"/>
      <c r="AL623" s="133"/>
      <c r="AM623" s="133"/>
      <c r="AN623" s="133"/>
      <c r="AO623" s="133"/>
      <c r="AP623" s="137"/>
      <c r="AQ623" s="137"/>
      <c r="AR623" s="137"/>
      <c r="AS623" s="137"/>
      <c r="AT623" s="133"/>
      <c r="AU623" s="133"/>
      <c r="AV623" s="133"/>
      <c r="AW623" s="133"/>
      <c r="AX623" s="133"/>
      <c r="AY623" s="133"/>
      <c r="AZ623" s="133"/>
      <c r="BA623" s="133"/>
      <c r="BB623" s="133"/>
      <c r="BC623" s="133"/>
      <c r="BD623" s="133"/>
      <c r="BE623" s="133"/>
      <c r="BF623" s="133"/>
      <c r="BG623" s="133"/>
      <c r="BH623" s="133"/>
      <c r="BI623" s="133"/>
      <c r="BJ623" s="133"/>
      <c r="BK623" s="133"/>
      <c r="BL623" s="133"/>
      <c r="BM623" s="139"/>
      <c r="BN623" s="137"/>
      <c r="BO623" s="137"/>
      <c r="BP623" s="133"/>
      <c r="BQ623" s="133"/>
      <c r="BR623" s="138"/>
      <c r="BS623" s="138"/>
      <c r="BT623" s="133"/>
      <c r="BU623" s="133"/>
      <c r="BV623" s="137"/>
      <c r="BW623" s="138"/>
      <c r="BX623" s="133"/>
      <c r="BY623" s="133"/>
      <c r="BZ623" s="138"/>
      <c r="CA623" s="133"/>
      <c r="CB623" s="137"/>
      <c r="CC623" s="137"/>
      <c r="CD623" s="186"/>
      <c r="CE623" s="186"/>
      <c r="CF623" s="186"/>
      <c r="CG623" s="186"/>
      <c r="CH623" s="137"/>
      <c r="CI623" s="137"/>
      <c r="CJ623" s="133"/>
      <c r="CK623" s="138"/>
      <c r="CL623" s="133"/>
      <c r="CM623" s="133"/>
      <c r="CN623" s="186"/>
      <c r="CO623" s="133"/>
      <c r="CP623" s="133"/>
      <c r="CQ623" s="133"/>
      <c r="CR623" s="133"/>
      <c r="CS623" s="133"/>
      <c r="CT623" s="133"/>
      <c r="CU623" s="133"/>
      <c r="CV623" s="133"/>
      <c r="CW623" s="137"/>
      <c r="CX623" s="186"/>
      <c r="CY623" s="133"/>
      <c r="CZ623" s="133"/>
      <c r="DA623" s="133"/>
      <c r="DB623" s="186"/>
      <c r="DC623" s="139"/>
      <c r="DD623" s="138"/>
      <c r="DE623" s="137"/>
      <c r="DF623" s="137"/>
      <c r="DG623" s="137"/>
      <c r="DH623" s="137"/>
      <c r="DI623" s="133"/>
      <c r="DJ623" s="186"/>
      <c r="DK623" s="133"/>
      <c r="DL623" s="133"/>
      <c r="DM623" s="133"/>
      <c r="DN623" s="133"/>
      <c r="DO623" s="133"/>
      <c r="DP623" s="133"/>
      <c r="DQ623" s="133"/>
      <c r="DR623" s="133"/>
      <c r="DS623" s="186"/>
      <c r="DT623" s="138"/>
      <c r="DU623" s="133"/>
      <c r="DV623" s="133"/>
      <c r="DW623" s="133"/>
      <c r="DX623" s="186"/>
      <c r="DY623" s="138"/>
      <c r="DZ623" s="138"/>
      <c r="EA623" s="137"/>
      <c r="EB623" s="137"/>
      <c r="EC623" s="137"/>
      <c r="ED623" s="137"/>
      <c r="EE623" s="137"/>
      <c r="EF623" s="186"/>
      <c r="EG623" s="137"/>
      <c r="EH623" s="137"/>
      <c r="EI623" s="137"/>
      <c r="EJ623" s="137"/>
      <c r="EK623" s="137"/>
      <c r="EL623" s="137"/>
      <c r="EM623" s="137"/>
      <c r="EN623" s="137"/>
      <c r="EO623" s="137"/>
      <c r="EP623" s="137"/>
      <c r="EQ623" s="137"/>
      <c r="ER623" s="137"/>
      <c r="ES623" s="137"/>
      <c r="ET623" s="137"/>
      <c r="EU623" s="137"/>
      <c r="EV623" s="137"/>
      <c r="EW623" s="137"/>
      <c r="EX623" s="137"/>
      <c r="EY623" s="137"/>
      <c r="EZ623" s="137"/>
      <c r="FA623" s="137"/>
      <c r="FB623" s="186"/>
      <c r="FC623" s="219"/>
      <c r="FD623" s="219"/>
      <c r="FE623" s="219"/>
      <c r="FF623" s="137"/>
      <c r="FG623" s="137"/>
      <c r="FH623" s="190"/>
      <c r="FI623" s="190"/>
      <c r="FJ623" s="5"/>
      <c r="GZ623" s="372"/>
      <c r="HA623"/>
      <c r="HB623"/>
      <c r="HC623"/>
      <c r="HD623"/>
      <c r="HE623"/>
      <c r="HF623"/>
      <c r="HG623"/>
      <c r="HH623"/>
      <c r="HI623"/>
      <c r="HJ623"/>
      <c r="HK623"/>
      <c r="HL623"/>
      <c r="HM623"/>
      <c r="HN623"/>
      <c r="HO623" s="5" t="s">
        <v>796</v>
      </c>
      <c r="HP623" s="121">
        <v>56</v>
      </c>
      <c r="HQ623" s="27">
        <v>44836</v>
      </c>
      <c r="HR623" s="27"/>
      <c r="HS623" s="27">
        <v>44897</v>
      </c>
      <c r="HT623" s="121">
        <v>3</v>
      </c>
      <c r="HU623" s="121">
        <v>1</v>
      </c>
      <c r="HV623" s="28">
        <v>0</v>
      </c>
      <c r="HW623" s="28">
        <v>0</v>
      </c>
      <c r="HX623" s="28">
        <v>0</v>
      </c>
      <c r="HY623" s="28">
        <v>1</v>
      </c>
      <c r="HZ623" s="28">
        <v>1</v>
      </c>
      <c r="IA623" s="28">
        <v>0</v>
      </c>
      <c r="IB623" s="28"/>
      <c r="IC623" s="28">
        <v>0</v>
      </c>
      <c r="ID623" s="28">
        <v>0</v>
      </c>
      <c r="IE623" s="25"/>
      <c r="IF623" s="28">
        <v>0</v>
      </c>
      <c r="IG623" s="29"/>
      <c r="IH623" s="25"/>
      <c r="II623" s="28">
        <v>0</v>
      </c>
      <c r="IJ623" s="25" t="s">
        <v>79</v>
      </c>
      <c r="IK623" s="25"/>
      <c r="IL623" s="25"/>
      <c r="IM623" s="25">
        <v>0</v>
      </c>
      <c r="IN623" s="28">
        <v>0</v>
      </c>
      <c r="IO623" s="25"/>
      <c r="IP623" s="294" t="s">
        <v>1571</v>
      </c>
      <c r="IQ623" s="24" t="s">
        <v>796</v>
      </c>
      <c r="IR623" s="24" t="s">
        <v>1066</v>
      </c>
      <c r="IS623" s="170" t="s">
        <v>1433</v>
      </c>
      <c r="IT623" s="170"/>
      <c r="IU623" s="170">
        <v>1</v>
      </c>
      <c r="IV623" s="274">
        <v>44836</v>
      </c>
      <c r="IW623" s="170">
        <v>1966</v>
      </c>
      <c r="IX623" s="170">
        <v>2022</v>
      </c>
      <c r="IY623"/>
      <c r="IZ623"/>
      <c r="JA623" s="170">
        <v>56</v>
      </c>
      <c r="JB623" s="170"/>
      <c r="JC623" s="170" t="s">
        <v>1407</v>
      </c>
      <c r="JD623"/>
      <c r="JE623" s="170">
        <v>1</v>
      </c>
      <c r="JF623" s="276" t="s">
        <v>249</v>
      </c>
      <c r="JG623"/>
      <c r="JH623" s="170"/>
      <c r="JI623" s="277"/>
      <c r="JJ623" s="170">
        <v>1</v>
      </c>
      <c r="JK623"/>
      <c r="JL623"/>
      <c r="JM623" s="278"/>
      <c r="JN623" t="s">
        <v>1409</v>
      </c>
      <c r="JO623" t="s">
        <v>1409</v>
      </c>
      <c r="JP623" t="s">
        <v>1409</v>
      </c>
      <c r="JQ623" t="s">
        <v>1415</v>
      </c>
      <c r="JR623" s="170">
        <v>1</v>
      </c>
      <c r="JS623" s="170">
        <v>1</v>
      </c>
      <c r="JT623" s="170">
        <v>1</v>
      </c>
      <c r="JU623" s="286">
        <v>2</v>
      </c>
      <c r="JV623" s="170">
        <v>0</v>
      </c>
      <c r="JW623" s="170">
        <v>0</v>
      </c>
      <c r="JX623"/>
      <c r="JY623" s="170">
        <v>1</v>
      </c>
      <c r="JZ623" s="170">
        <v>1</v>
      </c>
      <c r="KA623" s="170">
        <v>2</v>
      </c>
      <c r="KB623" s="170">
        <v>0</v>
      </c>
      <c r="KC623" s="170">
        <v>0</v>
      </c>
      <c r="KD623" s="170"/>
      <c r="KE623"/>
    </row>
    <row r="624" spans="1:291" s="4" customFormat="1" x14ac:dyDescent="0.25">
      <c r="A624" s="311"/>
      <c r="B624" s="15" t="s">
        <v>1571</v>
      </c>
      <c r="C624" s="17" t="s">
        <v>795</v>
      </c>
      <c r="D624" s="26" t="s">
        <v>878</v>
      </c>
      <c r="E624" s="352">
        <v>44836</v>
      </c>
      <c r="F624" s="27">
        <v>45019</v>
      </c>
      <c r="G624" s="94">
        <f>DATEDIF(E624, F624, "m")</f>
        <v>6</v>
      </c>
      <c r="H624" s="16">
        <v>1</v>
      </c>
      <c r="I624" s="377"/>
      <c r="J624" s="20" t="s">
        <v>316</v>
      </c>
      <c r="K624" s="100"/>
      <c r="L624" s="121"/>
      <c r="N624" s="19"/>
      <c r="O624" s="22"/>
      <c r="P624" s="16"/>
      <c r="Q624" s="11"/>
      <c r="R624" s="11"/>
      <c r="S624" s="11"/>
      <c r="T624" s="145"/>
      <c r="U624" s="130"/>
      <c r="V624" s="130"/>
      <c r="W624" s="130"/>
      <c r="X624" s="129"/>
      <c r="Y624" s="129"/>
      <c r="Z624" s="132"/>
      <c r="AA624" s="129"/>
      <c r="AB624" s="133"/>
      <c r="AC624" s="134"/>
      <c r="AD624" s="135"/>
      <c r="AE624" s="136"/>
      <c r="AF624" s="220"/>
      <c r="AG624" s="220"/>
      <c r="AH624" s="220"/>
      <c r="AI624" s="220"/>
      <c r="AJ624" s="220"/>
      <c r="AK624" s="220"/>
      <c r="AL624" s="133"/>
      <c r="AM624" s="133"/>
      <c r="AN624" s="133"/>
      <c r="AO624" s="133"/>
      <c r="AP624" s="137"/>
      <c r="AQ624" s="137"/>
      <c r="AR624" s="137"/>
      <c r="AS624" s="137"/>
      <c r="AT624" s="133"/>
      <c r="AU624" s="133"/>
      <c r="AV624" s="133"/>
      <c r="AW624" s="133"/>
      <c r="AX624" s="133"/>
      <c r="AY624" s="133"/>
      <c r="AZ624" s="133"/>
      <c r="BA624" s="133"/>
      <c r="BB624" s="133"/>
      <c r="BC624" s="133"/>
      <c r="BD624" s="133"/>
      <c r="BE624" s="133"/>
      <c r="BF624" s="133"/>
      <c r="BG624" s="133"/>
      <c r="BH624" s="133"/>
      <c r="BI624" s="133"/>
      <c r="BJ624" s="133"/>
      <c r="BK624" s="133"/>
      <c r="BL624" s="133"/>
      <c r="BM624" s="139"/>
      <c r="BN624" s="137"/>
      <c r="BO624" s="137"/>
      <c r="BP624" s="133"/>
      <c r="BQ624" s="133"/>
      <c r="BR624" s="138"/>
      <c r="BS624" s="138"/>
      <c r="BT624" s="133"/>
      <c r="BU624" s="133"/>
      <c r="BV624" s="137"/>
      <c r="BW624" s="138"/>
      <c r="BX624" s="133"/>
      <c r="BY624" s="133"/>
      <c r="BZ624" s="138"/>
      <c r="CA624" s="133"/>
      <c r="CB624" s="137"/>
      <c r="CC624" s="137"/>
      <c r="CD624" s="186"/>
      <c r="CE624" s="186"/>
      <c r="CF624" s="186"/>
      <c r="CG624" s="186"/>
      <c r="CH624" s="137"/>
      <c r="CI624" s="137"/>
      <c r="CJ624" s="133"/>
      <c r="CK624" s="138"/>
      <c r="CL624" s="133"/>
      <c r="CM624" s="133"/>
      <c r="CN624" s="186"/>
      <c r="CO624" s="133"/>
      <c r="CP624" s="133"/>
      <c r="CQ624" s="133"/>
      <c r="CR624" s="133"/>
      <c r="CS624" s="133"/>
      <c r="CT624" s="133"/>
      <c r="CU624" s="133"/>
      <c r="CV624" s="133"/>
      <c r="CW624" s="137"/>
      <c r="CX624" s="186"/>
      <c r="CY624" s="133"/>
      <c r="CZ624" s="133"/>
      <c r="DA624" s="133"/>
      <c r="DB624" s="186"/>
      <c r="DC624" s="139"/>
      <c r="DD624" s="138"/>
      <c r="DE624" s="137"/>
      <c r="DF624" s="137"/>
      <c r="DG624" s="137"/>
      <c r="DH624" s="137"/>
      <c r="DI624" s="133"/>
      <c r="DJ624" s="186"/>
      <c r="DK624" s="133"/>
      <c r="DL624" s="133"/>
      <c r="DM624" s="133"/>
      <c r="DN624" s="133"/>
      <c r="DO624" s="133"/>
      <c r="DP624" s="133"/>
      <c r="DQ624" s="133"/>
      <c r="DR624" s="133"/>
      <c r="DS624" s="186"/>
      <c r="DT624" s="138"/>
      <c r="DU624" s="133"/>
      <c r="DV624" s="133"/>
      <c r="DW624" s="133"/>
      <c r="DX624" s="186"/>
      <c r="DY624" s="138"/>
      <c r="DZ624" s="138"/>
      <c r="EA624" s="137"/>
      <c r="EB624" s="137"/>
      <c r="EC624" s="137"/>
      <c r="ED624" s="137"/>
      <c r="EE624" s="137"/>
      <c r="EF624" s="186"/>
      <c r="EG624" s="137"/>
      <c r="EH624" s="137"/>
      <c r="EI624" s="137"/>
      <c r="EJ624" s="137"/>
      <c r="EK624" s="137"/>
      <c r="EL624" s="137"/>
      <c r="EM624" s="137"/>
      <c r="EN624" s="137"/>
      <c r="EO624" s="137"/>
      <c r="EP624" s="137"/>
      <c r="EQ624" s="137"/>
      <c r="ER624" s="137"/>
      <c r="ES624" s="137"/>
      <c r="ET624" s="137"/>
      <c r="EU624" s="137"/>
      <c r="EV624" s="137"/>
      <c r="EW624" s="137"/>
      <c r="EX624" s="137"/>
      <c r="EY624" s="137"/>
      <c r="EZ624" s="137"/>
      <c r="FA624" s="137"/>
      <c r="FB624" s="186"/>
      <c r="FC624" s="219"/>
      <c r="FD624" s="219"/>
      <c r="FE624" s="219"/>
      <c r="FF624" s="137"/>
      <c r="FG624" s="137"/>
      <c r="FH624" s="190"/>
      <c r="FI624" s="190"/>
      <c r="FJ624" s="5"/>
      <c r="GZ624" s="372"/>
      <c r="HA624"/>
      <c r="HB624"/>
      <c r="HC624"/>
      <c r="HD624"/>
      <c r="HE624"/>
      <c r="HF624"/>
      <c r="HG624"/>
      <c r="HH624"/>
      <c r="HI624"/>
      <c r="HJ624"/>
      <c r="HK624"/>
      <c r="HL624"/>
      <c r="HM624"/>
      <c r="HN624"/>
      <c r="HO624" s="5" t="s">
        <v>796</v>
      </c>
      <c r="HP624" s="121">
        <v>56</v>
      </c>
      <c r="HQ624" s="27">
        <v>44836</v>
      </c>
      <c r="HR624" s="27"/>
      <c r="HS624" s="27">
        <v>45019</v>
      </c>
      <c r="HT624" s="121">
        <v>6</v>
      </c>
      <c r="HU624" s="121">
        <v>1</v>
      </c>
      <c r="HV624" s="28">
        <v>0</v>
      </c>
      <c r="HW624" s="28">
        <v>0</v>
      </c>
      <c r="HX624" s="28">
        <v>0</v>
      </c>
      <c r="HY624" s="28">
        <v>1</v>
      </c>
      <c r="HZ624" s="28">
        <v>0</v>
      </c>
      <c r="IA624" s="28">
        <v>0</v>
      </c>
      <c r="IB624" s="28"/>
      <c r="IC624" s="28">
        <v>0</v>
      </c>
      <c r="ID624" s="28">
        <v>0</v>
      </c>
      <c r="IE624" s="25" t="s">
        <v>69</v>
      </c>
      <c r="IF624" s="28">
        <v>0</v>
      </c>
      <c r="IG624" s="29"/>
      <c r="IH624" s="25"/>
      <c r="II624" s="28">
        <v>0</v>
      </c>
      <c r="IJ624" s="25" t="s">
        <v>70</v>
      </c>
      <c r="IK624" s="25"/>
      <c r="IL624" s="25"/>
      <c r="IM624" s="25">
        <v>0</v>
      </c>
      <c r="IN624" s="28">
        <v>0</v>
      </c>
      <c r="IO624" s="25"/>
      <c r="IP624" s="294"/>
      <c r="IQ624" s="24"/>
      <c r="IR624" s="24"/>
      <c r="IS624" s="170"/>
      <c r="IT624" s="170"/>
      <c r="IU624" s="170"/>
      <c r="IV624" s="274"/>
      <c r="IW624" s="170"/>
      <c r="IX624" s="170"/>
      <c r="IY624"/>
      <c r="IZ624"/>
      <c r="JA624" s="170"/>
      <c r="JB624" s="170"/>
      <c r="JC624" s="170"/>
      <c r="JD624"/>
      <c r="JE624" s="170"/>
      <c r="JF624" s="276"/>
      <c r="JG624"/>
      <c r="JH624" s="170"/>
      <c r="JI624" s="277"/>
      <c r="JJ624" s="170"/>
      <c r="JK624"/>
      <c r="JL624"/>
      <c r="JM624" s="278"/>
      <c r="JN624"/>
      <c r="JO624"/>
      <c r="JP624"/>
      <c r="JQ624"/>
      <c r="JR624" s="170"/>
      <c r="JS624" s="170"/>
      <c r="JT624" s="170"/>
      <c r="JU624" s="286"/>
      <c r="JV624" s="170"/>
      <c r="JW624" s="170"/>
      <c r="JX624"/>
      <c r="JY624" s="170"/>
      <c r="JZ624" s="170"/>
      <c r="KA624" s="170"/>
      <c r="KB624" s="170"/>
      <c r="KC624" s="170"/>
      <c r="KD624" s="170"/>
      <c r="KE624"/>
    </row>
    <row r="625" spans="1:291" s="4" customFormat="1" x14ac:dyDescent="0.25">
      <c r="A625" s="311"/>
      <c r="B625" s="15" t="s">
        <v>1571</v>
      </c>
      <c r="C625" s="17" t="s">
        <v>795</v>
      </c>
      <c r="D625" s="26" t="s">
        <v>878</v>
      </c>
      <c r="E625" s="352">
        <v>44836</v>
      </c>
      <c r="F625" s="27">
        <v>45201</v>
      </c>
      <c r="G625" s="94">
        <f>DATEDIF(E625, F625, "m")</f>
        <v>12</v>
      </c>
      <c r="H625" s="16">
        <v>1</v>
      </c>
      <c r="I625" s="377"/>
      <c r="J625" s="20" t="s">
        <v>316</v>
      </c>
      <c r="K625" s="100"/>
      <c r="L625" s="121"/>
      <c r="N625" s="19"/>
      <c r="O625" s="22"/>
      <c r="P625" s="16"/>
      <c r="Q625" s="11"/>
      <c r="R625" s="11"/>
      <c r="S625" s="11"/>
      <c r="T625" s="145"/>
      <c r="U625" s="130"/>
      <c r="V625" s="130"/>
      <c r="W625" s="130"/>
      <c r="X625" s="129"/>
      <c r="Y625" s="129"/>
      <c r="Z625" s="132"/>
      <c r="AA625" s="129"/>
      <c r="AB625" s="133"/>
      <c r="AC625" s="134"/>
      <c r="AD625" s="135"/>
      <c r="AE625" s="136"/>
      <c r="AF625" s="220"/>
      <c r="AG625" s="220"/>
      <c r="AH625" s="220"/>
      <c r="AI625" s="220"/>
      <c r="AJ625" s="220"/>
      <c r="AK625" s="220"/>
      <c r="AL625" s="133"/>
      <c r="AM625" s="133"/>
      <c r="AN625" s="133"/>
      <c r="AO625" s="133"/>
      <c r="AP625" s="137"/>
      <c r="AQ625" s="137"/>
      <c r="AR625" s="137"/>
      <c r="AS625" s="137"/>
      <c r="AT625" s="133"/>
      <c r="AU625" s="133"/>
      <c r="AV625" s="133"/>
      <c r="AW625" s="133"/>
      <c r="AX625" s="133"/>
      <c r="AY625" s="133"/>
      <c r="AZ625" s="133"/>
      <c r="BA625" s="133"/>
      <c r="BB625" s="133"/>
      <c r="BC625" s="133"/>
      <c r="BD625" s="133"/>
      <c r="BE625" s="133"/>
      <c r="BF625" s="133"/>
      <c r="BG625" s="133"/>
      <c r="BH625" s="133"/>
      <c r="BI625" s="133"/>
      <c r="BJ625" s="133"/>
      <c r="BK625" s="133"/>
      <c r="BL625" s="133"/>
      <c r="BM625" s="139"/>
      <c r="BN625" s="137"/>
      <c r="BO625" s="137"/>
      <c r="BP625" s="133"/>
      <c r="BQ625" s="133"/>
      <c r="BR625" s="138"/>
      <c r="BS625" s="138"/>
      <c r="BT625" s="133"/>
      <c r="BU625" s="133"/>
      <c r="BV625" s="137"/>
      <c r="BW625" s="138"/>
      <c r="BX625" s="133"/>
      <c r="BY625" s="133"/>
      <c r="BZ625" s="138"/>
      <c r="CA625" s="133"/>
      <c r="CB625" s="137"/>
      <c r="CC625" s="137"/>
      <c r="CD625" s="186"/>
      <c r="CE625" s="186"/>
      <c r="CF625" s="186"/>
      <c r="CG625" s="186"/>
      <c r="CH625" s="137"/>
      <c r="CI625" s="137"/>
      <c r="CJ625" s="133"/>
      <c r="CK625" s="138"/>
      <c r="CL625" s="133"/>
      <c r="CM625" s="133"/>
      <c r="CN625" s="186"/>
      <c r="CO625" s="133"/>
      <c r="CP625" s="133"/>
      <c r="CQ625" s="133"/>
      <c r="CR625" s="133"/>
      <c r="CS625" s="133"/>
      <c r="CT625" s="133"/>
      <c r="CU625" s="133"/>
      <c r="CV625" s="133"/>
      <c r="CW625" s="137"/>
      <c r="CX625" s="186"/>
      <c r="CY625" s="133"/>
      <c r="CZ625" s="133"/>
      <c r="DA625" s="133"/>
      <c r="DB625" s="186"/>
      <c r="DC625" s="139"/>
      <c r="DD625" s="138"/>
      <c r="DE625" s="137"/>
      <c r="DF625" s="137"/>
      <c r="DG625" s="137"/>
      <c r="DH625" s="137"/>
      <c r="DI625" s="133"/>
      <c r="DJ625" s="186"/>
      <c r="DK625" s="133"/>
      <c r="DL625" s="133"/>
      <c r="DM625" s="133"/>
      <c r="DN625" s="133"/>
      <c r="DO625" s="133"/>
      <c r="DP625" s="133"/>
      <c r="DQ625" s="133"/>
      <c r="DR625" s="133"/>
      <c r="DS625" s="186"/>
      <c r="DT625" s="138"/>
      <c r="DU625" s="133"/>
      <c r="DV625" s="133"/>
      <c r="DW625" s="133"/>
      <c r="DX625" s="186"/>
      <c r="DY625" s="138"/>
      <c r="DZ625" s="138"/>
      <c r="EA625" s="137"/>
      <c r="EB625" s="137"/>
      <c r="EC625" s="137"/>
      <c r="ED625" s="137"/>
      <c r="EE625" s="137"/>
      <c r="EF625" s="186"/>
      <c r="EG625" s="137"/>
      <c r="EH625" s="137"/>
      <c r="EI625" s="137"/>
      <c r="EJ625" s="137"/>
      <c r="EK625" s="137"/>
      <c r="EL625" s="137"/>
      <c r="EM625" s="137"/>
      <c r="EN625" s="137"/>
      <c r="EO625" s="137"/>
      <c r="EP625" s="137"/>
      <c r="EQ625" s="137"/>
      <c r="ER625" s="137"/>
      <c r="ES625" s="137"/>
      <c r="ET625" s="137"/>
      <c r="EU625" s="137"/>
      <c r="EV625" s="137"/>
      <c r="EW625" s="137"/>
      <c r="EX625" s="137"/>
      <c r="EY625" s="137"/>
      <c r="EZ625" s="137"/>
      <c r="FA625" s="137"/>
      <c r="FB625" s="186"/>
      <c r="FC625" s="219"/>
      <c r="FD625" s="219"/>
      <c r="FE625" s="219"/>
      <c r="FF625" s="137"/>
      <c r="FG625" s="137"/>
      <c r="FH625" s="190"/>
      <c r="FI625" s="190"/>
      <c r="FJ625" s="5"/>
      <c r="GZ625" s="372"/>
      <c r="HA625"/>
      <c r="HB625"/>
      <c r="HC625"/>
      <c r="HD625"/>
      <c r="HE625"/>
      <c r="HF625"/>
      <c r="HG625"/>
      <c r="HH625"/>
      <c r="HI625"/>
      <c r="HJ625"/>
      <c r="HK625"/>
      <c r="HL625"/>
      <c r="HM625"/>
      <c r="HN625"/>
      <c r="HO625" s="5" t="s">
        <v>796</v>
      </c>
      <c r="HP625" s="121">
        <v>56</v>
      </c>
      <c r="HQ625" s="27">
        <v>44836</v>
      </c>
      <c r="HR625" s="27"/>
      <c r="HS625" s="27">
        <v>45201</v>
      </c>
      <c r="HT625" s="121">
        <v>12</v>
      </c>
      <c r="HU625" s="121">
        <v>1</v>
      </c>
      <c r="HV625" s="28">
        <v>0</v>
      </c>
      <c r="HW625" s="28">
        <v>0</v>
      </c>
      <c r="HX625" s="28">
        <v>0</v>
      </c>
      <c r="HY625" s="28">
        <v>1</v>
      </c>
      <c r="HZ625" s="28">
        <v>0</v>
      </c>
      <c r="IA625" s="28">
        <v>0</v>
      </c>
      <c r="IB625" s="28">
        <v>0</v>
      </c>
      <c r="IC625" s="28">
        <v>0</v>
      </c>
      <c r="ID625" s="28">
        <v>0</v>
      </c>
      <c r="IE625" s="25" t="s">
        <v>69</v>
      </c>
      <c r="IF625" s="28">
        <v>0</v>
      </c>
      <c r="IG625" s="29"/>
      <c r="IH625" s="25"/>
      <c r="II625" s="28">
        <v>0</v>
      </c>
      <c r="IJ625" s="25" t="s">
        <v>63</v>
      </c>
      <c r="IK625" s="25"/>
      <c r="IL625" s="25"/>
      <c r="IM625" s="25">
        <v>0</v>
      </c>
      <c r="IN625" s="28">
        <v>0</v>
      </c>
      <c r="IO625" s="25"/>
      <c r="IP625" s="294"/>
      <c r="IQ625" s="24"/>
      <c r="IR625" s="24"/>
      <c r="IS625" s="170"/>
      <c r="IT625" s="170"/>
      <c r="IU625" s="170"/>
      <c r="IV625" s="274"/>
      <c r="IW625" s="170"/>
      <c r="IX625" s="170"/>
      <c r="IY625"/>
      <c r="IZ625"/>
      <c r="JA625" s="170"/>
      <c r="JB625" s="170"/>
      <c r="JC625" s="170"/>
      <c r="JD625"/>
      <c r="JE625" s="170"/>
      <c r="JF625" s="276"/>
      <c r="JG625"/>
      <c r="JH625" s="170"/>
      <c r="JI625" s="277"/>
      <c r="JJ625" s="170"/>
      <c r="JK625"/>
      <c r="JL625"/>
      <c r="JM625" s="278"/>
      <c r="JN625"/>
      <c r="JO625"/>
      <c r="JP625"/>
      <c r="JQ625"/>
      <c r="JR625" s="170"/>
      <c r="JS625" s="170"/>
      <c r="JT625" s="170"/>
      <c r="JU625" s="286"/>
      <c r="JV625" s="170"/>
      <c r="JW625" s="170"/>
      <c r="JX625"/>
      <c r="JY625" s="170"/>
      <c r="JZ625" s="170"/>
      <c r="KA625" s="170"/>
      <c r="KB625" s="170"/>
      <c r="KC625" s="170"/>
      <c r="KD625" s="170"/>
      <c r="KE625"/>
    </row>
    <row r="626" spans="1:291" s="4" customFormat="1" x14ac:dyDescent="0.25">
      <c r="A626" s="311"/>
      <c r="B626" s="15" t="s">
        <v>1571</v>
      </c>
      <c r="C626" s="17" t="s">
        <v>795</v>
      </c>
      <c r="D626" s="26" t="s">
        <v>878</v>
      </c>
      <c r="E626" s="352">
        <v>44836</v>
      </c>
      <c r="F626" s="27"/>
      <c r="G626" s="94"/>
      <c r="H626" s="16"/>
      <c r="I626" s="377">
        <v>0</v>
      </c>
      <c r="J626" s="20">
        <v>45355</v>
      </c>
      <c r="K626" s="100">
        <f>DATEDIF(E626, J626, "m")</f>
        <v>17</v>
      </c>
      <c r="L626" s="121">
        <v>1</v>
      </c>
      <c r="M626" s="4" t="s">
        <v>898</v>
      </c>
      <c r="N626" s="351">
        <v>41.4</v>
      </c>
      <c r="O626" s="22">
        <v>2</v>
      </c>
      <c r="P626" s="16">
        <v>3</v>
      </c>
      <c r="Q626" s="76"/>
      <c r="R626" s="76">
        <v>3</v>
      </c>
      <c r="S626" s="76"/>
      <c r="T626" s="145">
        <v>21101</v>
      </c>
      <c r="U626" s="130"/>
      <c r="V626" s="130" t="s">
        <v>796</v>
      </c>
      <c r="W626" s="130" t="s">
        <v>1066</v>
      </c>
      <c r="X626" s="129">
        <v>6660271926</v>
      </c>
      <c r="Y626" s="129">
        <f ca="1">ROUNDDOWN(YEARFRAC(DATE(IF(VALUE(LEFT(X626,2))&lt;VALUE(RIGHT(YEAR(TODAY()),2)),"20","19")&amp;LEFT(X626,2),IF(VALUE(MID(X626,3,1))&gt;4,MID(X626,3,2)-50,MID(X626,3,2)),MID(X626,5,2)),Z626,1),0)</f>
        <v>57</v>
      </c>
      <c r="Z626" s="132">
        <v>45355</v>
      </c>
      <c r="AA626" s="129" t="e">
        <f>COUNTIFS(#REF!,X626)</f>
        <v>#REF!</v>
      </c>
      <c r="AB626" s="133">
        <f>DATEDIF(_xlfn.MINIFS(Z:Z,X:X,X626), Z626,  "m")</f>
        <v>0</v>
      </c>
      <c r="AC626" s="134" t="s">
        <v>879</v>
      </c>
      <c r="AD626" s="135" t="s">
        <v>1022</v>
      </c>
      <c r="AE626" s="136" t="s">
        <v>880</v>
      </c>
      <c r="AF626" s="211">
        <v>29.2</v>
      </c>
      <c r="AG626" s="211">
        <v>22.1</v>
      </c>
      <c r="AH626" s="211">
        <v>42.1</v>
      </c>
      <c r="AI626" s="211">
        <v>5.6</v>
      </c>
      <c r="AJ626" s="211">
        <v>1</v>
      </c>
      <c r="AK626" s="208">
        <v>1.95</v>
      </c>
      <c r="AL626" s="133">
        <v>38</v>
      </c>
      <c r="AM626" s="204">
        <v>82.8</v>
      </c>
      <c r="AN626" s="204">
        <v>56.8</v>
      </c>
      <c r="AO626" s="204">
        <v>43.2</v>
      </c>
      <c r="AP626" s="137">
        <f>AN626/AO626</f>
        <v>1.3148148148148147</v>
      </c>
      <c r="AQ626" s="204">
        <v>10.3</v>
      </c>
      <c r="AR626" s="204">
        <v>4.9800000000000004</v>
      </c>
      <c r="AS626" s="204">
        <v>0.69</v>
      </c>
      <c r="AT626" s="137">
        <v>44.9</v>
      </c>
      <c r="AU626" s="137">
        <v>30.8</v>
      </c>
      <c r="AV626" s="137">
        <v>0.91</v>
      </c>
      <c r="AW626" s="204">
        <v>36.799999999999997</v>
      </c>
      <c r="AX626" s="204">
        <v>33.700000000000003</v>
      </c>
      <c r="AY626" s="204">
        <v>24</v>
      </c>
      <c r="AZ626" s="204">
        <v>5.52</v>
      </c>
      <c r="BA626" s="133">
        <v>44.2</v>
      </c>
      <c r="BB626" s="137">
        <v>10.1</v>
      </c>
      <c r="BC626" s="204">
        <v>33.4</v>
      </c>
      <c r="BD626" s="204">
        <v>0.28000000000000003</v>
      </c>
      <c r="BE626" s="204">
        <v>7.26</v>
      </c>
      <c r="BF626" s="137">
        <f>DL626+DN626</f>
        <v>11.219999999999999</v>
      </c>
      <c r="BG626" s="137">
        <v>3.59</v>
      </c>
      <c r="BH626" s="138">
        <v>1234.8</v>
      </c>
      <c r="BI626" s="204">
        <v>7.66</v>
      </c>
      <c r="BJ626" s="137">
        <v>17.7</v>
      </c>
      <c r="BK626" s="137">
        <v>31.6</v>
      </c>
      <c r="BL626" s="137">
        <v>38.700000000000003</v>
      </c>
      <c r="BM626" s="205">
        <v>2.74</v>
      </c>
      <c r="BN626" s="137">
        <v>12.8</v>
      </c>
      <c r="BO626" s="137">
        <v>76.400000000000006</v>
      </c>
      <c r="BP626" s="137">
        <v>20</v>
      </c>
      <c r="BQ626" s="137">
        <v>3.64</v>
      </c>
      <c r="BR626" s="138">
        <v>13132.5</v>
      </c>
      <c r="BS626" s="138">
        <f>CY626*3.14</f>
        <v>2339.3000000000002</v>
      </c>
      <c r="BT626" s="137">
        <v>48.6</v>
      </c>
      <c r="BU626" s="137">
        <v>21.9</v>
      </c>
      <c r="BV626" s="137">
        <f>100-AL626-BN626-CB626-CC626</f>
        <v>41.46</v>
      </c>
      <c r="BW626" s="138">
        <v>2695.5752212389384</v>
      </c>
      <c r="BX626" s="137">
        <v>13.2</v>
      </c>
      <c r="BY626" s="137">
        <v>93.7</v>
      </c>
      <c r="BZ626" s="138">
        <v>1657.5</v>
      </c>
      <c r="CA626" s="138">
        <v>3328</v>
      </c>
      <c r="CB626" s="204">
        <v>6.7</v>
      </c>
      <c r="CC626" s="137">
        <v>1.04</v>
      </c>
      <c r="CD626" s="186" t="s">
        <v>1275</v>
      </c>
      <c r="CE626" s="186">
        <f>AL626+BN626+BV626+CC626+CB626</f>
        <v>100</v>
      </c>
      <c r="CF626" s="186" t="s">
        <v>1275</v>
      </c>
      <c r="CG626" s="186">
        <f>AM626+BI626+BE626+(DC626*100/AL626)+(CC626*100/AL626)</f>
        <v>100.85157894736842</v>
      </c>
      <c r="CH626" s="204">
        <v>9.58</v>
      </c>
      <c r="CI626" s="137">
        <f>CH626*100/AM626</f>
        <v>11.570048309178745</v>
      </c>
      <c r="CJ626" s="204">
        <v>2.16</v>
      </c>
      <c r="CK626" s="138">
        <f>CJ626*BI626*AL626*AK626/1000</f>
        <v>1.2260289599999998</v>
      </c>
      <c r="CL626" s="204">
        <v>1.2</v>
      </c>
      <c r="CM626" s="204">
        <v>13</v>
      </c>
      <c r="CN626" s="186" t="s">
        <v>1275</v>
      </c>
      <c r="CO626" s="137">
        <v>1.1599999999999999</v>
      </c>
      <c r="CP626" s="137">
        <v>1.65</v>
      </c>
      <c r="CQ626" s="137">
        <v>22.8</v>
      </c>
      <c r="CR626" s="137">
        <v>49.7</v>
      </c>
      <c r="CS626" s="137">
        <v>18.899999999999999</v>
      </c>
      <c r="CT626" s="137">
        <v>8.61</v>
      </c>
      <c r="CU626" s="137">
        <v>34.700000000000003</v>
      </c>
      <c r="CV626" s="137">
        <v>0</v>
      </c>
      <c r="CW626" s="137" t="s">
        <v>1023</v>
      </c>
      <c r="CX626" s="186" t="s">
        <v>1275</v>
      </c>
      <c r="CY626" s="138">
        <v>745</v>
      </c>
      <c r="CZ626" s="137">
        <v>2.77</v>
      </c>
      <c r="DA626" s="137">
        <v>34.299999999999997</v>
      </c>
      <c r="DB626" s="186" t="s">
        <v>1275</v>
      </c>
      <c r="DC626" s="139">
        <v>0.15</v>
      </c>
      <c r="DD626" s="133">
        <v>31753</v>
      </c>
      <c r="DE626" s="137" t="s">
        <v>1023</v>
      </c>
      <c r="DF626" s="137" t="s">
        <v>1023</v>
      </c>
      <c r="DG626" s="137">
        <v>3.31</v>
      </c>
      <c r="DH626" s="137">
        <f>DG626-CC626</f>
        <v>2.27</v>
      </c>
      <c r="DI626" s="204">
        <v>80.900000000000006</v>
      </c>
      <c r="DJ626" s="186" t="s">
        <v>1275</v>
      </c>
      <c r="DK626" s="204">
        <v>43</v>
      </c>
      <c r="DL626" s="204">
        <v>9.6999999999999993</v>
      </c>
      <c r="DM626" s="204">
        <v>45.8</v>
      </c>
      <c r="DN626" s="204">
        <v>1.52</v>
      </c>
      <c r="DO626" s="204">
        <v>20.9</v>
      </c>
      <c r="DP626" s="204">
        <v>90.1</v>
      </c>
      <c r="DQ626" s="220">
        <v>580</v>
      </c>
      <c r="DR626" s="133"/>
      <c r="DS626" s="186" t="s">
        <v>1275</v>
      </c>
      <c r="DT626" s="138">
        <f>DU626/1.2</f>
        <v>7033.3333333333339</v>
      </c>
      <c r="DU626" s="138">
        <v>8440</v>
      </c>
      <c r="DV626" s="138">
        <v>2635.3846153846152</v>
      </c>
      <c r="DW626" s="138">
        <v>794</v>
      </c>
      <c r="DX626" s="186" t="s">
        <v>1275</v>
      </c>
      <c r="DY626" s="138">
        <f>AK626*AN626*AM626*AL626/1000</f>
        <v>348.49526399999991</v>
      </c>
      <c r="DZ626" s="138">
        <f>AK626*AM626*AO626*AL626/1000</f>
        <v>265.05273599999998</v>
      </c>
      <c r="EA626" s="137"/>
      <c r="EB626" s="137"/>
      <c r="EC626" s="137"/>
      <c r="ED626" s="137"/>
      <c r="EE626" s="137"/>
      <c r="EF626" s="186" t="s">
        <v>1275</v>
      </c>
      <c r="EG626" s="137" t="s">
        <v>1023</v>
      </c>
      <c r="EH626" s="137" t="s">
        <v>1023</v>
      </c>
      <c r="EI626" s="137" t="s">
        <v>1023</v>
      </c>
      <c r="EJ626" s="137" t="s">
        <v>1023</v>
      </c>
      <c r="EK626" s="137" t="s">
        <v>1023</v>
      </c>
      <c r="EL626" s="137" t="s">
        <v>1023</v>
      </c>
      <c r="EM626" s="137" t="s">
        <v>1023</v>
      </c>
      <c r="EN626" s="137" t="s">
        <v>1023</v>
      </c>
      <c r="EO626" s="137" t="s">
        <v>1023</v>
      </c>
      <c r="EP626" s="137" t="s">
        <v>1023</v>
      </c>
      <c r="EQ626" s="137" t="s">
        <v>1023</v>
      </c>
      <c r="ER626" s="137" t="s">
        <v>1023</v>
      </c>
      <c r="ES626" s="137" t="s">
        <v>1023</v>
      </c>
      <c r="ET626" s="137" t="s">
        <v>1023</v>
      </c>
      <c r="EU626" s="137" t="s">
        <v>1023</v>
      </c>
      <c r="EV626" s="137" t="s">
        <v>1023</v>
      </c>
      <c r="EW626" s="137" t="s">
        <v>1023</v>
      </c>
      <c r="EX626" s="137" t="s">
        <v>1023</v>
      </c>
      <c r="EY626" s="137" t="s">
        <v>1023</v>
      </c>
      <c r="EZ626" s="137" t="s">
        <v>1023</v>
      </c>
      <c r="FA626" s="137" t="s">
        <v>1023</v>
      </c>
      <c r="FB626" s="186" t="s">
        <v>1275</v>
      </c>
      <c r="FC626" s="137">
        <v>3.28</v>
      </c>
      <c r="FD626" s="137">
        <v>1.85</v>
      </c>
      <c r="FE626" s="137">
        <v>4.76</v>
      </c>
      <c r="FF626" s="137"/>
      <c r="FG626" s="137"/>
      <c r="FH626" s="190"/>
      <c r="FI626" s="190"/>
      <c r="FJ626" s="381" t="s">
        <v>898</v>
      </c>
      <c r="FK626" s="327" t="s">
        <v>33</v>
      </c>
      <c r="FL626" s="327" t="s">
        <v>1659</v>
      </c>
      <c r="FM626" s="327" t="s">
        <v>1659</v>
      </c>
      <c r="FN626" s="327" t="s">
        <v>1665</v>
      </c>
      <c r="FO626" s="327" t="s">
        <v>1658</v>
      </c>
      <c r="FP626" s="327" t="s">
        <v>1659</v>
      </c>
      <c r="FQ626" s="327" t="s">
        <v>1659</v>
      </c>
      <c r="FR626" s="327" t="s">
        <v>1667</v>
      </c>
      <c r="FS626" s="327" t="s">
        <v>1666</v>
      </c>
      <c r="FT626" s="327" t="s">
        <v>1659</v>
      </c>
      <c r="FU626" s="327" t="s">
        <v>1659</v>
      </c>
      <c r="FV626" s="327" t="s">
        <v>33</v>
      </c>
      <c r="FW626" s="327" t="s">
        <v>86</v>
      </c>
      <c r="FX626" s="327" t="s">
        <v>1661</v>
      </c>
      <c r="FY626" s="327" t="s">
        <v>1662</v>
      </c>
      <c r="FZ626" s="327" t="s">
        <v>1662</v>
      </c>
      <c r="GA626" s="327" t="s">
        <v>33</v>
      </c>
      <c r="GB626" s="327" t="s">
        <v>1663</v>
      </c>
      <c r="GC626" s="327" t="s">
        <v>1660</v>
      </c>
      <c r="GD626" s="327" t="s">
        <v>1663</v>
      </c>
      <c r="GE626" s="327" t="s">
        <v>1662</v>
      </c>
      <c r="GF626" s="327" t="s">
        <v>1659</v>
      </c>
      <c r="GG626" s="327" t="s">
        <v>33</v>
      </c>
      <c r="GH626" s="327" t="s">
        <v>33</v>
      </c>
      <c r="GI626" s="327" t="s">
        <v>1661</v>
      </c>
      <c r="GJ626" s="327" t="s">
        <v>33</v>
      </c>
      <c r="GK626" s="327" t="s">
        <v>1663</v>
      </c>
      <c r="GL626" s="327" t="s">
        <v>86</v>
      </c>
      <c r="GM626" s="327" t="s">
        <v>1659</v>
      </c>
      <c r="GN626" s="327" t="s">
        <v>1659</v>
      </c>
      <c r="GO626" s="327" t="s">
        <v>1658</v>
      </c>
      <c r="GP626" s="327" t="s">
        <v>1664</v>
      </c>
      <c r="GQ626" s="327" t="s">
        <v>1660</v>
      </c>
      <c r="GR626" s="327" t="s">
        <v>33</v>
      </c>
      <c r="GS626" s="327" t="s">
        <v>1659</v>
      </c>
      <c r="GT626" s="327" t="s">
        <v>1659</v>
      </c>
      <c r="GU626" s="327" t="s">
        <v>1662</v>
      </c>
      <c r="GV626" s="327" t="s">
        <v>1662</v>
      </c>
      <c r="GW626" s="327" t="s">
        <v>1662</v>
      </c>
      <c r="GX626" s="327" t="s">
        <v>1660</v>
      </c>
      <c r="GY626" s="327" t="s">
        <v>1660</v>
      </c>
      <c r="GZ626" s="5" t="s">
        <v>898</v>
      </c>
      <c r="HA626" s="369" t="s">
        <v>1777</v>
      </c>
      <c r="HB626" s="358">
        <v>0</v>
      </c>
      <c r="HC626" s="356">
        <v>2.0799999999999996</v>
      </c>
      <c r="HD626" s="356">
        <v>581.6</v>
      </c>
      <c r="HE626" s="356">
        <v>5.52</v>
      </c>
      <c r="HF626" s="356">
        <v>7.66</v>
      </c>
      <c r="HG626" s="356">
        <v>257.66000000000003</v>
      </c>
      <c r="HH626" s="356">
        <v>6.36</v>
      </c>
      <c r="HI626" s="356">
        <v>3.67</v>
      </c>
      <c r="HJ626" s="356">
        <v>3.98</v>
      </c>
      <c r="HK626" s="356">
        <v>4.1100000000000003</v>
      </c>
      <c r="HL626" s="356">
        <v>2.2799999999999998</v>
      </c>
      <c r="HM626" s="356">
        <v>7.19</v>
      </c>
      <c r="HN626" s="357">
        <v>15.54</v>
      </c>
      <c r="HO626" s="5"/>
      <c r="HP626" s="121"/>
      <c r="HQ626" s="27"/>
      <c r="HR626" s="27"/>
      <c r="HS626" s="27"/>
      <c r="HT626" s="121"/>
      <c r="HU626" s="121"/>
      <c r="HV626" s="28"/>
      <c r="HW626" s="28"/>
      <c r="HX626" s="28"/>
      <c r="HY626" s="28"/>
      <c r="HZ626" s="28"/>
      <c r="IA626" s="28"/>
      <c r="IB626" s="28"/>
      <c r="IC626" s="28"/>
      <c r="ID626" s="28"/>
      <c r="IE626" s="25"/>
      <c r="IF626" s="28"/>
      <c r="IG626" s="29"/>
      <c r="IH626" s="25"/>
      <c r="II626" s="28"/>
      <c r="IJ626" s="25"/>
      <c r="IK626" s="25"/>
      <c r="IL626" s="25"/>
      <c r="IM626" s="25"/>
      <c r="IN626" s="28"/>
      <c r="IO626" s="25"/>
      <c r="IP626" s="294"/>
      <c r="IQ626" s="24"/>
      <c r="IR626" s="24"/>
      <c r="IS626" s="170"/>
      <c r="IT626" s="170"/>
      <c r="IU626" s="170"/>
      <c r="IV626" s="274"/>
      <c r="IW626" s="170"/>
      <c r="IX626" s="170"/>
      <c r="IY626"/>
      <c r="IZ626"/>
      <c r="JA626" s="170"/>
      <c r="JB626" s="170"/>
      <c r="JC626" s="170"/>
      <c r="JD626"/>
      <c r="JE626" s="170"/>
      <c r="JF626" s="276"/>
      <c r="JG626"/>
      <c r="JH626" s="170"/>
      <c r="JI626" s="277"/>
      <c r="JJ626" s="170"/>
      <c r="JK626"/>
      <c r="JL626"/>
      <c r="JM626" s="278"/>
      <c r="JN626"/>
      <c r="JO626"/>
      <c r="JP626"/>
      <c r="JQ626"/>
      <c r="JR626" s="170"/>
      <c r="JS626" s="170"/>
      <c r="JT626" s="170"/>
      <c r="JU626" s="286"/>
      <c r="JV626" s="170"/>
      <c r="JW626" s="170"/>
      <c r="JX626"/>
      <c r="JY626" s="170"/>
      <c r="JZ626" s="170"/>
      <c r="KA626" s="170"/>
      <c r="KB626" s="170"/>
      <c r="KC626" s="170"/>
      <c r="KD626" s="170"/>
      <c r="KE626"/>
    </row>
    <row r="627" spans="1:291" s="4" customFormat="1" x14ac:dyDescent="0.25">
      <c r="A627" s="311"/>
      <c r="B627" s="15" t="s">
        <v>1571</v>
      </c>
      <c r="C627" s="17" t="s">
        <v>795</v>
      </c>
      <c r="D627" s="26" t="s">
        <v>878</v>
      </c>
      <c r="E627" s="352">
        <v>44836</v>
      </c>
      <c r="F627" s="274">
        <v>45376</v>
      </c>
      <c r="G627" s="94">
        <f>DATEDIF(E627, F627, "m")</f>
        <v>17</v>
      </c>
      <c r="H627" s="16"/>
      <c r="I627" s="377"/>
      <c r="J627" s="20"/>
      <c r="K627" s="100"/>
      <c r="L627" s="121"/>
      <c r="N627" s="351"/>
      <c r="O627" s="22"/>
      <c r="P627" s="16"/>
      <c r="Q627" s="121"/>
      <c r="R627" s="121"/>
      <c r="S627" s="121"/>
      <c r="T627" s="145"/>
      <c r="U627" s="130"/>
      <c r="V627" s="130"/>
      <c r="W627" s="130"/>
      <c r="X627" s="129"/>
      <c r="Y627" s="129"/>
      <c r="Z627" s="132"/>
      <c r="AA627" s="129"/>
      <c r="AB627" s="133"/>
      <c r="AC627" s="134"/>
      <c r="AD627" s="135"/>
      <c r="AE627" s="136"/>
      <c r="AF627" s="393"/>
      <c r="AG627" s="393"/>
      <c r="AH627" s="393"/>
      <c r="AI627" s="393"/>
      <c r="AJ627" s="393"/>
      <c r="AK627" s="394"/>
      <c r="AL627" s="133"/>
      <c r="AM627" s="204"/>
      <c r="AN627" s="204"/>
      <c r="AO627" s="204"/>
      <c r="AP627" s="137"/>
      <c r="AQ627" s="204"/>
      <c r="AR627" s="204"/>
      <c r="AS627" s="204"/>
      <c r="AT627" s="137"/>
      <c r="AU627" s="137"/>
      <c r="AV627" s="137"/>
      <c r="AW627" s="204"/>
      <c r="AX627" s="204"/>
      <c r="AY627" s="204"/>
      <c r="AZ627" s="204"/>
      <c r="BA627" s="133"/>
      <c r="BB627" s="137"/>
      <c r="BC627" s="204"/>
      <c r="BD627" s="204"/>
      <c r="BE627" s="204"/>
      <c r="BF627" s="137"/>
      <c r="BG627" s="137"/>
      <c r="BH627" s="138"/>
      <c r="BI627" s="204"/>
      <c r="BJ627" s="137"/>
      <c r="BK627" s="137"/>
      <c r="BL627" s="137"/>
      <c r="BM627" s="205"/>
      <c r="BN627" s="137"/>
      <c r="BO627" s="137"/>
      <c r="BP627" s="137"/>
      <c r="BQ627" s="137"/>
      <c r="BR627" s="138"/>
      <c r="BS627" s="138"/>
      <c r="BT627" s="137"/>
      <c r="BU627" s="137"/>
      <c r="BV627" s="137"/>
      <c r="BW627" s="138"/>
      <c r="BX627" s="137"/>
      <c r="BY627" s="137"/>
      <c r="BZ627" s="138"/>
      <c r="CA627" s="138"/>
      <c r="CB627" s="204"/>
      <c r="CC627" s="137"/>
      <c r="CD627" s="186"/>
      <c r="CE627" s="186"/>
      <c r="CF627" s="186"/>
      <c r="CG627" s="186"/>
      <c r="CH627" s="204"/>
      <c r="CI627" s="137"/>
      <c r="CJ627" s="204"/>
      <c r="CK627" s="138"/>
      <c r="CL627" s="204"/>
      <c r="CM627" s="204"/>
      <c r="CN627" s="186"/>
      <c r="CO627" s="137"/>
      <c r="CP627" s="137"/>
      <c r="CQ627" s="137"/>
      <c r="CR627" s="137"/>
      <c r="CS627" s="137"/>
      <c r="CT627" s="137"/>
      <c r="CU627" s="137"/>
      <c r="CV627" s="137"/>
      <c r="CW627" s="137"/>
      <c r="CX627" s="186"/>
      <c r="CY627" s="138"/>
      <c r="CZ627" s="137"/>
      <c r="DA627" s="137"/>
      <c r="DB627" s="186"/>
      <c r="DC627" s="139"/>
      <c r="DD627" s="133"/>
      <c r="DE627" s="137"/>
      <c r="DF627" s="137"/>
      <c r="DG627" s="137"/>
      <c r="DH627" s="137"/>
      <c r="DI627" s="204"/>
      <c r="DJ627" s="186"/>
      <c r="DK627" s="204"/>
      <c r="DL627" s="204"/>
      <c r="DM627" s="204"/>
      <c r="DN627" s="204"/>
      <c r="DO627" s="204"/>
      <c r="DP627" s="204"/>
      <c r="DQ627" s="220"/>
      <c r="DR627" s="133"/>
      <c r="DS627" s="186"/>
      <c r="DT627" s="138"/>
      <c r="DU627" s="138"/>
      <c r="DV627" s="138"/>
      <c r="DW627" s="138"/>
      <c r="DX627" s="186"/>
      <c r="DY627" s="138"/>
      <c r="DZ627" s="138"/>
      <c r="EA627" s="137"/>
      <c r="EB627" s="137"/>
      <c r="EC627" s="137"/>
      <c r="ED627" s="137"/>
      <c r="EE627" s="137"/>
      <c r="EF627" s="186"/>
      <c r="EG627" s="137"/>
      <c r="EH627" s="137"/>
      <c r="EI627" s="137"/>
      <c r="EJ627" s="137"/>
      <c r="EK627" s="137"/>
      <c r="EL627" s="137"/>
      <c r="EM627" s="137"/>
      <c r="EN627" s="137"/>
      <c r="EO627" s="137"/>
      <c r="EP627" s="137"/>
      <c r="EQ627" s="137"/>
      <c r="ER627" s="137"/>
      <c r="ES627" s="137"/>
      <c r="ET627" s="137"/>
      <c r="EU627" s="137"/>
      <c r="EV627" s="137"/>
      <c r="EW627" s="137"/>
      <c r="EX627" s="137"/>
      <c r="EY627" s="137"/>
      <c r="EZ627" s="137"/>
      <c r="FA627" s="137"/>
      <c r="FB627" s="186"/>
      <c r="FC627" s="137"/>
      <c r="FD627" s="137"/>
      <c r="FE627" s="137"/>
      <c r="FF627" s="137"/>
      <c r="FG627" s="137"/>
      <c r="FH627" s="190"/>
      <c r="FI627" s="190"/>
      <c r="FJ627" s="381"/>
      <c r="FK627" s="327"/>
      <c r="FL627" s="327"/>
      <c r="FM627" s="327"/>
      <c r="FN627" s="327"/>
      <c r="FO627" s="327"/>
      <c r="FP627" s="327"/>
      <c r="FQ627" s="327"/>
      <c r="FR627" s="327"/>
      <c r="FS627" s="327"/>
      <c r="FT627" s="327"/>
      <c r="FU627" s="327"/>
      <c r="FV627" s="327"/>
      <c r="FW627" s="327"/>
      <c r="FX627" s="327"/>
      <c r="FY627" s="327"/>
      <c r="FZ627" s="327"/>
      <c r="GA627" s="327"/>
      <c r="GB627" s="327"/>
      <c r="GC627" s="327"/>
      <c r="GD627" s="327"/>
      <c r="GE627" s="327"/>
      <c r="GF627" s="327"/>
      <c r="GG627" s="327"/>
      <c r="GH627" s="327"/>
      <c r="GI627" s="327"/>
      <c r="GJ627" s="327"/>
      <c r="GK627" s="327"/>
      <c r="GL627" s="327"/>
      <c r="GM627" s="327"/>
      <c r="GN627" s="327"/>
      <c r="GO627" s="327"/>
      <c r="GP627" s="327"/>
      <c r="GQ627" s="327"/>
      <c r="GR627" s="327"/>
      <c r="GS627" s="327"/>
      <c r="GT627" s="327"/>
      <c r="GU627" s="327"/>
      <c r="GV627" s="327"/>
      <c r="GW627" s="327"/>
      <c r="GX627" s="327"/>
      <c r="GY627" s="327"/>
      <c r="GZ627" s="5"/>
      <c r="HA627" s="396"/>
      <c r="HB627" s="397"/>
      <c r="HC627" s="398"/>
      <c r="HD627" s="398"/>
      <c r="HE627" s="398"/>
      <c r="HF627" s="398"/>
      <c r="HG627" s="398"/>
      <c r="HH627" s="398"/>
      <c r="HI627" s="398"/>
      <c r="HJ627" s="398"/>
      <c r="HK627" s="398"/>
      <c r="HL627" s="398"/>
      <c r="HM627" s="398"/>
      <c r="HN627" s="398"/>
      <c r="HO627" s="59" t="s">
        <v>796</v>
      </c>
      <c r="HP627" s="62">
        <v>56</v>
      </c>
      <c r="HQ627" s="274">
        <v>44836</v>
      </c>
      <c r="HR627" s="274"/>
      <c r="HS627" s="274">
        <v>45376</v>
      </c>
      <c r="HT627" s="170">
        <v>18</v>
      </c>
      <c r="HU627" s="170">
        <v>0</v>
      </c>
      <c r="HV627" s="170">
        <v>1</v>
      </c>
      <c r="HW627" s="170">
        <v>0</v>
      </c>
      <c r="HX627" s="170">
        <v>0</v>
      </c>
      <c r="HY627" s="170">
        <v>1</v>
      </c>
      <c r="HZ627" s="170">
        <v>0</v>
      </c>
      <c r="IA627" s="170">
        <v>0</v>
      </c>
      <c r="IB627" s="170">
        <v>1</v>
      </c>
      <c r="IC627" s="170">
        <v>1</v>
      </c>
      <c r="ID627" s="170">
        <v>1</v>
      </c>
      <c r="IE627" t="s">
        <v>62</v>
      </c>
      <c r="IF627" s="170">
        <v>0</v>
      </c>
      <c r="IG627" s="276"/>
      <c r="IH627" s="276" t="s">
        <v>1876</v>
      </c>
      <c r="II627"/>
      <c r="IJ627" s="170">
        <v>1</v>
      </c>
      <c r="IK627" t="s">
        <v>204</v>
      </c>
      <c r="IL627" t="s">
        <v>80</v>
      </c>
      <c r="IM627"/>
      <c r="IN627" s="170">
        <v>1</v>
      </c>
      <c r="IO627" s="62">
        <v>1</v>
      </c>
      <c r="IP627" s="294"/>
      <c r="IQ627" s="24"/>
      <c r="IR627" s="24"/>
      <c r="IS627" s="170"/>
      <c r="IT627" s="170"/>
      <c r="IU627" s="170"/>
      <c r="IV627" s="274"/>
      <c r="IW627" s="170"/>
      <c r="IX627" s="170"/>
      <c r="IY627"/>
      <c r="IZ627"/>
      <c r="JA627" s="170"/>
      <c r="JB627" s="170"/>
      <c r="JC627" s="170"/>
      <c r="JD627"/>
      <c r="JE627" s="170"/>
      <c r="JF627" s="276"/>
      <c r="JG627"/>
      <c r="JH627" s="170"/>
      <c r="JI627" s="277"/>
      <c r="JJ627" s="170"/>
      <c r="JK627"/>
      <c r="JL627"/>
      <c r="JM627" s="278"/>
      <c r="JN627"/>
      <c r="JO627"/>
      <c r="JP627"/>
      <c r="JQ627"/>
      <c r="JR627" s="170"/>
      <c r="JS627" s="170"/>
      <c r="JT627" s="170"/>
      <c r="JU627" s="286"/>
      <c r="JV627" s="170"/>
      <c r="JW627" s="170"/>
      <c r="JX627"/>
      <c r="JY627" s="170"/>
      <c r="JZ627" s="170"/>
      <c r="KA627" s="170"/>
      <c r="KB627" s="170"/>
      <c r="KC627" s="170"/>
      <c r="KD627" s="170"/>
      <c r="KE627"/>
    </row>
    <row r="628" spans="1:291" s="4" customFormat="1" x14ac:dyDescent="0.25">
      <c r="A628" s="311"/>
      <c r="B628" s="15" t="s">
        <v>1571</v>
      </c>
      <c r="C628" s="17" t="s">
        <v>795</v>
      </c>
      <c r="D628" s="26" t="s">
        <v>878</v>
      </c>
      <c r="E628" s="352">
        <v>44836</v>
      </c>
      <c r="F628" s="274">
        <v>45546</v>
      </c>
      <c r="G628" s="94">
        <f>DATEDIF(E628, F628, "m")</f>
        <v>23</v>
      </c>
      <c r="H628" s="16"/>
      <c r="I628" s="377"/>
      <c r="J628" s="20"/>
      <c r="K628" s="100"/>
      <c r="L628" s="121"/>
      <c r="N628" s="351"/>
      <c r="O628" s="22"/>
      <c r="P628" s="16"/>
      <c r="Q628" s="121"/>
      <c r="R628" s="121"/>
      <c r="S628" s="121"/>
      <c r="T628" s="145"/>
      <c r="U628" s="130"/>
      <c r="V628" s="130"/>
      <c r="W628" s="130"/>
      <c r="X628" s="129"/>
      <c r="Y628" s="129"/>
      <c r="Z628" s="132"/>
      <c r="AA628" s="129"/>
      <c r="AB628" s="133"/>
      <c r="AC628" s="134"/>
      <c r="AD628" s="135"/>
      <c r="AE628" s="136"/>
      <c r="AF628" s="393"/>
      <c r="AG628" s="393"/>
      <c r="AH628" s="393"/>
      <c r="AI628" s="393"/>
      <c r="AJ628" s="393"/>
      <c r="AK628" s="394"/>
      <c r="AL628" s="133"/>
      <c r="AM628" s="204"/>
      <c r="AN628" s="204"/>
      <c r="AO628" s="204"/>
      <c r="AP628" s="137"/>
      <c r="AQ628" s="204"/>
      <c r="AR628" s="204"/>
      <c r="AS628" s="204"/>
      <c r="AT628" s="137"/>
      <c r="AU628" s="137"/>
      <c r="AV628" s="137"/>
      <c r="AW628" s="204"/>
      <c r="AX628" s="204"/>
      <c r="AY628" s="204"/>
      <c r="AZ628" s="204"/>
      <c r="BA628" s="133"/>
      <c r="BB628" s="137"/>
      <c r="BC628" s="204"/>
      <c r="BD628" s="204"/>
      <c r="BE628" s="204"/>
      <c r="BF628" s="137"/>
      <c r="BG628" s="137"/>
      <c r="BH628" s="138"/>
      <c r="BI628" s="204"/>
      <c r="BJ628" s="137"/>
      <c r="BK628" s="137"/>
      <c r="BL628" s="137"/>
      <c r="BM628" s="205"/>
      <c r="BN628" s="137"/>
      <c r="BO628" s="137"/>
      <c r="BP628" s="137"/>
      <c r="BQ628" s="137"/>
      <c r="BR628" s="138"/>
      <c r="BS628" s="138"/>
      <c r="BT628" s="137"/>
      <c r="BU628" s="137"/>
      <c r="BV628" s="137"/>
      <c r="BW628" s="138"/>
      <c r="BX628" s="137"/>
      <c r="BY628" s="137"/>
      <c r="BZ628" s="138"/>
      <c r="CA628" s="138"/>
      <c r="CB628" s="204"/>
      <c r="CC628" s="137"/>
      <c r="CD628" s="186"/>
      <c r="CE628" s="186"/>
      <c r="CF628" s="186"/>
      <c r="CG628" s="186"/>
      <c r="CH628" s="204"/>
      <c r="CI628" s="137"/>
      <c r="CJ628" s="204"/>
      <c r="CK628" s="138"/>
      <c r="CL628" s="204"/>
      <c r="CM628" s="204"/>
      <c r="CN628" s="186"/>
      <c r="CO628" s="137"/>
      <c r="CP628" s="137"/>
      <c r="CQ628" s="137"/>
      <c r="CR628" s="137"/>
      <c r="CS628" s="137"/>
      <c r="CT628" s="137"/>
      <c r="CU628" s="137"/>
      <c r="CV628" s="137"/>
      <c r="CW628" s="137"/>
      <c r="CX628" s="186"/>
      <c r="CY628" s="138"/>
      <c r="CZ628" s="137"/>
      <c r="DA628" s="137"/>
      <c r="DB628" s="186"/>
      <c r="DC628" s="139"/>
      <c r="DD628" s="133"/>
      <c r="DE628" s="137"/>
      <c r="DF628" s="137"/>
      <c r="DG628" s="137"/>
      <c r="DH628" s="137"/>
      <c r="DI628" s="204"/>
      <c r="DJ628" s="186"/>
      <c r="DK628" s="204"/>
      <c r="DL628" s="204"/>
      <c r="DM628" s="204"/>
      <c r="DN628" s="204"/>
      <c r="DO628" s="204"/>
      <c r="DP628" s="204"/>
      <c r="DQ628" s="220"/>
      <c r="DR628" s="133"/>
      <c r="DS628" s="186"/>
      <c r="DT628" s="138"/>
      <c r="DU628" s="138"/>
      <c r="DV628" s="138"/>
      <c r="DW628" s="138"/>
      <c r="DX628" s="186"/>
      <c r="DY628" s="138"/>
      <c r="DZ628" s="138"/>
      <c r="EA628" s="137"/>
      <c r="EB628" s="137"/>
      <c r="EC628" s="137"/>
      <c r="ED628" s="137"/>
      <c r="EE628" s="137"/>
      <c r="EF628" s="186"/>
      <c r="EG628" s="137"/>
      <c r="EH628" s="137"/>
      <c r="EI628" s="137"/>
      <c r="EJ628" s="137"/>
      <c r="EK628" s="137"/>
      <c r="EL628" s="137"/>
      <c r="EM628" s="137"/>
      <c r="EN628" s="137"/>
      <c r="EO628" s="137"/>
      <c r="EP628" s="137"/>
      <c r="EQ628" s="137"/>
      <c r="ER628" s="137"/>
      <c r="ES628" s="137"/>
      <c r="ET628" s="137"/>
      <c r="EU628" s="137"/>
      <c r="EV628" s="137"/>
      <c r="EW628" s="137"/>
      <c r="EX628" s="137"/>
      <c r="EY628" s="137"/>
      <c r="EZ628" s="137"/>
      <c r="FA628" s="137"/>
      <c r="FB628" s="186"/>
      <c r="FC628" s="137"/>
      <c r="FD628" s="137"/>
      <c r="FE628" s="137"/>
      <c r="FF628" s="137"/>
      <c r="FG628" s="137"/>
      <c r="FH628" s="190"/>
      <c r="FI628" s="190"/>
      <c r="FJ628" s="381"/>
      <c r="FK628" s="327"/>
      <c r="FL628" s="327"/>
      <c r="FM628" s="327"/>
      <c r="FN628" s="327"/>
      <c r="FO628" s="327"/>
      <c r="FP628" s="327"/>
      <c r="FQ628" s="327"/>
      <c r="FR628" s="327"/>
      <c r="FS628" s="327"/>
      <c r="FT628" s="327"/>
      <c r="FU628" s="327"/>
      <c r="FV628" s="327"/>
      <c r="FW628" s="327"/>
      <c r="FX628" s="327"/>
      <c r="FY628" s="327"/>
      <c r="FZ628" s="327"/>
      <c r="GA628" s="327"/>
      <c r="GB628" s="327"/>
      <c r="GC628" s="327"/>
      <c r="GD628" s="327"/>
      <c r="GE628" s="327"/>
      <c r="GF628" s="327"/>
      <c r="GG628" s="327"/>
      <c r="GH628" s="327"/>
      <c r="GI628" s="327"/>
      <c r="GJ628" s="327"/>
      <c r="GK628" s="327"/>
      <c r="GL628" s="327"/>
      <c r="GM628" s="327"/>
      <c r="GN628" s="327"/>
      <c r="GO628" s="327"/>
      <c r="GP628" s="327"/>
      <c r="GQ628" s="327"/>
      <c r="GR628" s="327"/>
      <c r="GS628" s="327"/>
      <c r="GT628" s="327"/>
      <c r="GU628" s="327"/>
      <c r="GV628" s="327"/>
      <c r="GW628" s="327"/>
      <c r="GX628" s="327"/>
      <c r="GY628" s="327"/>
      <c r="GZ628" s="5"/>
      <c r="HA628" s="396"/>
      <c r="HB628" s="397"/>
      <c r="HC628" s="398"/>
      <c r="HD628" s="398"/>
      <c r="HE628" s="398"/>
      <c r="HF628" s="398"/>
      <c r="HG628" s="398"/>
      <c r="HH628" s="398"/>
      <c r="HI628" s="398"/>
      <c r="HJ628" s="398"/>
      <c r="HK628" s="398"/>
      <c r="HL628" s="398"/>
      <c r="HM628" s="398"/>
      <c r="HN628" s="398"/>
      <c r="HO628" s="59" t="s">
        <v>796</v>
      </c>
      <c r="HP628" s="62">
        <v>56</v>
      </c>
      <c r="HQ628" s="274">
        <v>44836</v>
      </c>
      <c r="HR628" s="274"/>
      <c r="HS628" s="274">
        <v>45546</v>
      </c>
      <c r="HT628" s="170">
        <v>24</v>
      </c>
      <c r="HU628" s="170">
        <v>0</v>
      </c>
      <c r="HV628" s="170">
        <v>1</v>
      </c>
      <c r="HW628" s="170">
        <v>1</v>
      </c>
      <c r="HX628" s="170">
        <v>0</v>
      </c>
      <c r="HY628" s="170">
        <v>0</v>
      </c>
      <c r="HZ628" s="170">
        <v>0</v>
      </c>
      <c r="IA628" s="170">
        <v>0</v>
      </c>
      <c r="IB628" s="170">
        <v>1</v>
      </c>
      <c r="IC628" s="170">
        <v>1</v>
      </c>
      <c r="ID628" s="170">
        <v>1</v>
      </c>
      <c r="IE628" t="s">
        <v>62</v>
      </c>
      <c r="IF628" s="170">
        <v>1</v>
      </c>
      <c r="IG628" s="276" t="s">
        <v>174</v>
      </c>
      <c r="IH628" s="276" t="s">
        <v>1876</v>
      </c>
      <c r="II628"/>
      <c r="IJ628" s="170"/>
      <c r="IK628"/>
      <c r="IL628"/>
      <c r="IM628"/>
      <c r="IN628" s="170">
        <v>1</v>
      </c>
      <c r="IO628" s="62">
        <v>1</v>
      </c>
      <c r="IP628" s="294"/>
      <c r="IQ628" s="24"/>
      <c r="IR628" s="24"/>
      <c r="IS628" s="170"/>
      <c r="IT628" s="170"/>
      <c r="IU628" s="170"/>
      <c r="IV628" s="274"/>
      <c r="IW628" s="170"/>
      <c r="IX628" s="170"/>
      <c r="IY628"/>
      <c r="IZ628"/>
      <c r="JA628" s="170"/>
      <c r="JB628" s="170"/>
      <c r="JC628" s="170"/>
      <c r="JD628"/>
      <c r="JE628" s="170"/>
      <c r="JF628" s="276"/>
      <c r="JG628"/>
      <c r="JH628" s="170"/>
      <c r="JI628" s="277"/>
      <c r="JJ628" s="170"/>
      <c r="JK628"/>
      <c r="JL628"/>
      <c r="JM628" s="278"/>
      <c r="JN628"/>
      <c r="JO628"/>
      <c r="JP628"/>
      <c r="JQ628"/>
      <c r="JR628" s="170"/>
      <c r="JS628" s="170"/>
      <c r="JT628" s="170"/>
      <c r="JU628" s="286"/>
      <c r="JV628" s="170"/>
      <c r="JW628" s="170"/>
      <c r="JX628"/>
      <c r="JY628" s="170"/>
      <c r="JZ628" s="170"/>
      <c r="KA628" s="170"/>
      <c r="KB628" s="170"/>
      <c r="KC628" s="170"/>
      <c r="KD628" s="170"/>
      <c r="KE628"/>
    </row>
    <row r="629" spans="1:291" s="4" customFormat="1" x14ac:dyDescent="0.25">
      <c r="A629" s="311"/>
      <c r="B629" s="15" t="s">
        <v>1571</v>
      </c>
      <c r="C629" s="17" t="s">
        <v>795</v>
      </c>
      <c r="D629" s="26" t="s">
        <v>878</v>
      </c>
      <c r="E629" s="352">
        <v>44836</v>
      </c>
      <c r="F629" s="274">
        <v>45595</v>
      </c>
      <c r="G629" s="94">
        <f>DATEDIF(E629, F629, "m")</f>
        <v>24</v>
      </c>
      <c r="H629" s="16"/>
      <c r="I629" s="377"/>
      <c r="J629" s="20"/>
      <c r="K629" s="100"/>
      <c r="L629" s="121"/>
      <c r="N629" s="351"/>
      <c r="O629" s="22"/>
      <c r="P629" s="16"/>
      <c r="Q629" s="121"/>
      <c r="R629" s="121"/>
      <c r="S629" s="121"/>
      <c r="T629" s="145"/>
      <c r="U629" s="130"/>
      <c r="V629" s="130"/>
      <c r="W629" s="130"/>
      <c r="X629" s="129"/>
      <c r="Y629" s="129"/>
      <c r="Z629" s="132"/>
      <c r="AA629" s="129"/>
      <c r="AB629" s="133"/>
      <c r="AC629" s="134"/>
      <c r="AD629" s="135"/>
      <c r="AE629" s="136"/>
      <c r="AF629" s="393"/>
      <c r="AG629" s="393"/>
      <c r="AH629" s="393"/>
      <c r="AI629" s="393"/>
      <c r="AJ629" s="393"/>
      <c r="AK629" s="394"/>
      <c r="AL629" s="133"/>
      <c r="AM629" s="204"/>
      <c r="AN629" s="204"/>
      <c r="AO629" s="204"/>
      <c r="AP629" s="137"/>
      <c r="AQ629" s="204"/>
      <c r="AR629" s="204"/>
      <c r="AS629" s="204"/>
      <c r="AT629" s="137"/>
      <c r="AU629" s="137"/>
      <c r="AV629" s="137"/>
      <c r="AW629" s="204"/>
      <c r="AX629" s="204"/>
      <c r="AY629" s="204"/>
      <c r="AZ629" s="204"/>
      <c r="BA629" s="133"/>
      <c r="BB629" s="137"/>
      <c r="BC629" s="204"/>
      <c r="BD629" s="204"/>
      <c r="BE629" s="204"/>
      <c r="BF629" s="137"/>
      <c r="BG629" s="137"/>
      <c r="BH629" s="138"/>
      <c r="BI629" s="204"/>
      <c r="BJ629" s="137"/>
      <c r="BK629" s="137"/>
      <c r="BL629" s="137"/>
      <c r="BM629" s="205"/>
      <c r="BN629" s="137"/>
      <c r="BO629" s="137"/>
      <c r="BP629" s="137"/>
      <c r="BQ629" s="137"/>
      <c r="BR629" s="138"/>
      <c r="BS629" s="138"/>
      <c r="BT629" s="137"/>
      <c r="BU629" s="137"/>
      <c r="BV629" s="137"/>
      <c r="BW629" s="138"/>
      <c r="BX629" s="137"/>
      <c r="BY629" s="137"/>
      <c r="BZ629" s="138"/>
      <c r="CA629" s="138"/>
      <c r="CB629" s="204"/>
      <c r="CC629" s="137"/>
      <c r="CD629" s="186"/>
      <c r="CE629" s="186"/>
      <c r="CF629" s="186"/>
      <c r="CG629" s="186"/>
      <c r="CH629" s="204"/>
      <c r="CI629" s="137"/>
      <c r="CJ629" s="204"/>
      <c r="CK629" s="138"/>
      <c r="CL629" s="204"/>
      <c r="CM629" s="204"/>
      <c r="CN629" s="186"/>
      <c r="CO629" s="137"/>
      <c r="CP629" s="137"/>
      <c r="CQ629" s="137"/>
      <c r="CR629" s="137"/>
      <c r="CS629" s="137"/>
      <c r="CT629" s="137"/>
      <c r="CU629" s="137"/>
      <c r="CV629" s="137"/>
      <c r="CW629" s="137"/>
      <c r="CX629" s="186"/>
      <c r="CY629" s="138"/>
      <c r="CZ629" s="137"/>
      <c r="DA629" s="137"/>
      <c r="DB629" s="186"/>
      <c r="DC629" s="139"/>
      <c r="DD629" s="133"/>
      <c r="DE629" s="137"/>
      <c r="DF629" s="137"/>
      <c r="DG629" s="137"/>
      <c r="DH629" s="137"/>
      <c r="DI629" s="204"/>
      <c r="DJ629" s="186"/>
      <c r="DK629" s="204"/>
      <c r="DL629" s="204"/>
      <c r="DM629" s="204"/>
      <c r="DN629" s="204"/>
      <c r="DO629" s="204"/>
      <c r="DP629" s="204"/>
      <c r="DQ629" s="220"/>
      <c r="DR629" s="133"/>
      <c r="DS629" s="186"/>
      <c r="DT629" s="138"/>
      <c r="DU629" s="138"/>
      <c r="DV629" s="138"/>
      <c r="DW629" s="138"/>
      <c r="DX629" s="186"/>
      <c r="DY629" s="138"/>
      <c r="DZ629" s="138"/>
      <c r="EA629" s="137"/>
      <c r="EB629" s="137"/>
      <c r="EC629" s="137"/>
      <c r="ED629" s="137"/>
      <c r="EE629" s="137"/>
      <c r="EF629" s="186"/>
      <c r="EG629" s="137"/>
      <c r="EH629" s="137"/>
      <c r="EI629" s="137"/>
      <c r="EJ629" s="137"/>
      <c r="EK629" s="137"/>
      <c r="EL629" s="137"/>
      <c r="EM629" s="137"/>
      <c r="EN629" s="137"/>
      <c r="EO629" s="137"/>
      <c r="EP629" s="137"/>
      <c r="EQ629" s="137"/>
      <c r="ER629" s="137"/>
      <c r="ES629" s="137"/>
      <c r="ET629" s="137"/>
      <c r="EU629" s="137"/>
      <c r="EV629" s="137"/>
      <c r="EW629" s="137"/>
      <c r="EX629" s="137"/>
      <c r="EY629" s="137"/>
      <c r="EZ629" s="137"/>
      <c r="FA629" s="137"/>
      <c r="FB629" s="186"/>
      <c r="FC629" s="137"/>
      <c r="FD629" s="137"/>
      <c r="FE629" s="137"/>
      <c r="FF629" s="137"/>
      <c r="FG629" s="137"/>
      <c r="FH629" s="190"/>
      <c r="FI629" s="190"/>
      <c r="FJ629" s="381"/>
      <c r="FK629" s="327"/>
      <c r="FL629" s="327"/>
      <c r="FM629" s="327"/>
      <c r="FN629" s="327"/>
      <c r="FO629" s="327"/>
      <c r="FP629" s="327"/>
      <c r="FQ629" s="327"/>
      <c r="FR629" s="327"/>
      <c r="FS629" s="327"/>
      <c r="FT629" s="327"/>
      <c r="FU629" s="327"/>
      <c r="FV629" s="327"/>
      <c r="FW629" s="327"/>
      <c r="FX629" s="327"/>
      <c r="FY629" s="327"/>
      <c r="FZ629" s="327"/>
      <c r="GA629" s="327"/>
      <c r="GB629" s="327"/>
      <c r="GC629" s="327"/>
      <c r="GD629" s="327"/>
      <c r="GE629" s="327"/>
      <c r="GF629" s="327"/>
      <c r="GG629" s="327"/>
      <c r="GH629" s="327"/>
      <c r="GI629" s="327"/>
      <c r="GJ629" s="327"/>
      <c r="GK629" s="327"/>
      <c r="GL629" s="327"/>
      <c r="GM629" s="327"/>
      <c r="GN629" s="327"/>
      <c r="GO629" s="327"/>
      <c r="GP629" s="327"/>
      <c r="GQ629" s="327"/>
      <c r="GR629" s="327"/>
      <c r="GS629" s="327"/>
      <c r="GT629" s="327"/>
      <c r="GU629" s="327"/>
      <c r="GV629" s="327"/>
      <c r="GW629" s="327"/>
      <c r="GX629" s="327"/>
      <c r="GY629" s="327"/>
      <c r="GZ629" s="5"/>
      <c r="HA629" s="396"/>
      <c r="HB629" s="397"/>
      <c r="HC629" s="398"/>
      <c r="HD629" s="398"/>
      <c r="HE629" s="398"/>
      <c r="HF629" s="398"/>
      <c r="HG629" s="398"/>
      <c r="HH629" s="398"/>
      <c r="HI629" s="398"/>
      <c r="HJ629" s="398"/>
      <c r="HK629" s="398"/>
      <c r="HL629" s="398"/>
      <c r="HM629" s="398"/>
      <c r="HN629" s="398"/>
      <c r="HO629" s="59" t="s">
        <v>796</v>
      </c>
      <c r="HP629" s="62">
        <v>56</v>
      </c>
      <c r="HQ629" s="274">
        <v>44836</v>
      </c>
      <c r="HR629" s="274"/>
      <c r="HS629" s="274">
        <v>45595</v>
      </c>
      <c r="HT629" s="170">
        <v>25</v>
      </c>
      <c r="HU629" s="170">
        <v>0</v>
      </c>
      <c r="HV629" s="170">
        <v>1</v>
      </c>
      <c r="HW629" s="170">
        <v>1</v>
      </c>
      <c r="HX629" s="170">
        <v>0</v>
      </c>
      <c r="HY629" s="170">
        <v>0</v>
      </c>
      <c r="HZ629" s="170">
        <v>0</v>
      </c>
      <c r="IA629" s="170">
        <v>0</v>
      </c>
      <c r="IB629" s="170">
        <v>1</v>
      </c>
      <c r="IC629" s="170">
        <v>1</v>
      </c>
      <c r="ID629" s="170">
        <v>1</v>
      </c>
      <c r="IE629" t="s">
        <v>62</v>
      </c>
      <c r="IF629" s="170">
        <v>1</v>
      </c>
      <c r="IG629" s="276" t="s">
        <v>174</v>
      </c>
      <c r="IH629" s="276" t="s">
        <v>1880</v>
      </c>
      <c r="II629" t="s">
        <v>1881</v>
      </c>
      <c r="IJ629" s="170"/>
      <c r="IK629"/>
      <c r="IL629"/>
      <c r="IM629"/>
      <c r="IN629" s="170">
        <v>1</v>
      </c>
      <c r="IO629" s="62">
        <v>1</v>
      </c>
      <c r="IP629" s="294"/>
      <c r="IQ629" s="24"/>
      <c r="IR629" s="24"/>
      <c r="IS629" s="170"/>
      <c r="IT629" s="170"/>
      <c r="IU629" s="170"/>
      <c r="IV629" s="274"/>
      <c r="IW629" s="170"/>
      <c r="IX629" s="170"/>
      <c r="IY629"/>
      <c r="IZ629"/>
      <c r="JA629" s="170"/>
      <c r="JB629" s="170"/>
      <c r="JC629" s="170"/>
      <c r="JD629"/>
      <c r="JE629" s="170"/>
      <c r="JF629" s="276"/>
      <c r="JG629"/>
      <c r="JH629" s="170"/>
      <c r="JI629" s="277"/>
      <c r="JJ629" s="170"/>
      <c r="JK629"/>
      <c r="JL629"/>
      <c r="JM629" s="278"/>
      <c r="JN629"/>
      <c r="JO629"/>
      <c r="JP629"/>
      <c r="JQ629"/>
      <c r="JR629" s="170"/>
      <c r="JS629" s="170"/>
      <c r="JT629" s="170"/>
      <c r="JU629" s="286"/>
      <c r="JV629" s="170"/>
      <c r="JW629" s="170"/>
      <c r="JX629"/>
      <c r="JY629" s="170"/>
      <c r="JZ629" s="170"/>
      <c r="KA629" s="170"/>
      <c r="KB629" s="170"/>
      <c r="KC629" s="170"/>
      <c r="KD629" s="170"/>
      <c r="KE629"/>
    </row>
    <row r="630" spans="1:291" s="4" customFormat="1" x14ac:dyDescent="0.25">
      <c r="A630" s="311"/>
      <c r="B630" s="15" t="s">
        <v>1571</v>
      </c>
      <c r="C630" s="17" t="s">
        <v>795</v>
      </c>
      <c r="D630" s="26" t="s">
        <v>878</v>
      </c>
      <c r="E630" s="352">
        <v>44836</v>
      </c>
      <c r="F630" s="27"/>
      <c r="G630" s="94"/>
      <c r="H630" s="16"/>
      <c r="I630" s="377" t="s">
        <v>1023</v>
      </c>
      <c r="J630" s="77">
        <v>45618</v>
      </c>
      <c r="K630" s="100">
        <f>DATEDIF(E630, J630, "m")</f>
        <v>25</v>
      </c>
      <c r="L630" s="121">
        <v>2</v>
      </c>
      <c r="M630" s="388" t="s">
        <v>1857</v>
      </c>
      <c r="N630" s="351"/>
      <c r="O630" s="22">
        <v>2</v>
      </c>
      <c r="P630" s="16">
        <v>3</v>
      </c>
      <c r="Q630" s="121"/>
      <c r="R630" s="121">
        <v>3</v>
      </c>
      <c r="S630" s="121"/>
      <c r="T630" s="342"/>
      <c r="U630" s="130"/>
      <c r="V630" s="130"/>
      <c r="W630" s="130"/>
      <c r="X630" s="129"/>
      <c r="Y630" s="129"/>
      <c r="Z630" s="132"/>
      <c r="AA630" s="129"/>
      <c r="AB630" s="133"/>
      <c r="AC630" s="134"/>
      <c r="AD630" s="135"/>
      <c r="AE630" s="136"/>
      <c r="AF630" s="393"/>
      <c r="AG630" s="393"/>
      <c r="AH630" s="393"/>
      <c r="AI630" s="393"/>
      <c r="AJ630" s="393"/>
      <c r="AK630" s="394"/>
      <c r="AL630" s="133"/>
      <c r="AM630" s="204"/>
      <c r="AN630" s="204"/>
      <c r="AO630" s="204"/>
      <c r="AP630" s="137"/>
      <c r="AQ630" s="204"/>
      <c r="AR630" s="204"/>
      <c r="AS630" s="204"/>
      <c r="AT630" s="137"/>
      <c r="AU630" s="137"/>
      <c r="AV630" s="137"/>
      <c r="AW630" s="204"/>
      <c r="AX630" s="204"/>
      <c r="AY630" s="204"/>
      <c r="AZ630" s="204"/>
      <c r="BA630" s="133"/>
      <c r="BB630" s="137"/>
      <c r="BC630" s="204"/>
      <c r="BD630" s="204"/>
      <c r="BE630" s="204"/>
      <c r="BF630" s="137"/>
      <c r="BG630" s="137"/>
      <c r="BH630" s="138"/>
      <c r="BI630" s="204"/>
      <c r="BJ630" s="137"/>
      <c r="BK630" s="137"/>
      <c r="BL630" s="137"/>
      <c r="BM630" s="205"/>
      <c r="BN630" s="137"/>
      <c r="BO630" s="137"/>
      <c r="BP630" s="137"/>
      <c r="BQ630" s="137"/>
      <c r="BR630" s="138"/>
      <c r="BS630" s="138"/>
      <c r="BT630" s="137"/>
      <c r="BU630" s="137"/>
      <c r="BV630" s="137"/>
      <c r="BW630" s="138"/>
      <c r="BX630" s="137"/>
      <c r="BY630" s="137"/>
      <c r="BZ630" s="138"/>
      <c r="CA630" s="138"/>
      <c r="CB630" s="204"/>
      <c r="CC630" s="137"/>
      <c r="CD630" s="186"/>
      <c r="CE630" s="186"/>
      <c r="CF630" s="186"/>
      <c r="CG630" s="186"/>
      <c r="CH630" s="204"/>
      <c r="CI630" s="137"/>
      <c r="CJ630" s="204"/>
      <c r="CK630" s="138"/>
      <c r="CL630" s="204"/>
      <c r="CM630" s="204"/>
      <c r="CN630" s="186"/>
      <c r="CO630" s="137"/>
      <c r="CP630" s="137"/>
      <c r="CQ630" s="137"/>
      <c r="CR630" s="137"/>
      <c r="CS630" s="137"/>
      <c r="CT630" s="137"/>
      <c r="CU630" s="137"/>
      <c r="CV630" s="137"/>
      <c r="CW630" s="137"/>
      <c r="CX630" s="186"/>
      <c r="CY630" s="138"/>
      <c r="CZ630" s="137"/>
      <c r="DA630" s="137"/>
      <c r="DB630" s="186"/>
      <c r="DC630" s="139"/>
      <c r="DD630" s="133"/>
      <c r="DE630" s="137"/>
      <c r="DF630" s="137"/>
      <c r="DG630" s="137"/>
      <c r="DH630" s="137"/>
      <c r="DI630" s="204"/>
      <c r="DJ630" s="186"/>
      <c r="DK630" s="204"/>
      <c r="DL630" s="204"/>
      <c r="DM630" s="204"/>
      <c r="DN630" s="204"/>
      <c r="DO630" s="204"/>
      <c r="DP630" s="204"/>
      <c r="DQ630" s="220"/>
      <c r="DR630" s="133"/>
      <c r="DS630" s="186"/>
      <c r="DT630" s="138"/>
      <c r="DU630" s="138"/>
      <c r="DV630" s="138"/>
      <c r="DW630" s="138"/>
      <c r="DX630" s="186"/>
      <c r="DY630" s="138"/>
      <c r="DZ630" s="138"/>
      <c r="EA630" s="137"/>
      <c r="EB630" s="137"/>
      <c r="EC630" s="137"/>
      <c r="ED630" s="137"/>
      <c r="EE630" s="137"/>
      <c r="EF630" s="186"/>
      <c r="EG630" s="137"/>
      <c r="EH630" s="137"/>
      <c r="EI630" s="137"/>
      <c r="EJ630" s="137"/>
      <c r="EK630" s="137"/>
      <c r="EL630" s="137"/>
      <c r="EM630" s="137"/>
      <c r="EN630" s="137"/>
      <c r="EO630" s="137"/>
      <c r="EP630" s="137"/>
      <c r="EQ630" s="137"/>
      <c r="ER630" s="137"/>
      <c r="ES630" s="137"/>
      <c r="ET630" s="137"/>
      <c r="EU630" s="137"/>
      <c r="EV630" s="137"/>
      <c r="EW630" s="137"/>
      <c r="EX630" s="137"/>
      <c r="EY630" s="137"/>
      <c r="EZ630" s="137"/>
      <c r="FA630" s="137"/>
      <c r="FB630" s="186"/>
      <c r="FC630" s="137"/>
      <c r="FD630" s="137"/>
      <c r="FE630" s="137"/>
      <c r="FF630" s="137"/>
      <c r="FG630" s="137"/>
      <c r="FH630" s="190"/>
      <c r="FI630" s="190"/>
      <c r="FJ630" s="382"/>
      <c r="FK630" s="327"/>
      <c r="FL630" s="327"/>
      <c r="FM630" s="327"/>
      <c r="FN630" s="327"/>
      <c r="FO630" s="327"/>
      <c r="FP630" s="327"/>
      <c r="FQ630" s="327"/>
      <c r="FR630" s="327"/>
      <c r="FS630" s="327"/>
      <c r="FT630" s="327"/>
      <c r="FU630" s="327"/>
      <c r="FV630" s="327"/>
      <c r="FW630" s="327"/>
      <c r="FX630" s="327"/>
      <c r="FY630" s="327"/>
      <c r="FZ630" s="327"/>
      <c r="GA630" s="327"/>
      <c r="GB630" s="327"/>
      <c r="GC630" s="327"/>
      <c r="GD630" s="327"/>
      <c r="GE630" s="327"/>
      <c r="GF630" s="327"/>
      <c r="GG630" s="327"/>
      <c r="GH630" s="327"/>
      <c r="GI630" s="327"/>
      <c r="GJ630" s="327"/>
      <c r="GK630" s="327"/>
      <c r="GL630" s="327"/>
      <c r="GM630" s="327"/>
      <c r="GN630" s="327"/>
      <c r="GO630" s="327"/>
      <c r="GP630" s="327"/>
      <c r="GQ630" s="327"/>
      <c r="GR630" s="327"/>
      <c r="GS630" s="327"/>
      <c r="GT630" s="327"/>
      <c r="GU630" s="327"/>
      <c r="GV630" s="327"/>
      <c r="GW630" s="327"/>
      <c r="GX630" s="327"/>
      <c r="GY630" s="327"/>
      <c r="GZ630" s="5"/>
      <c r="HA630" s="396"/>
      <c r="HB630" s="397"/>
      <c r="HC630" s="398"/>
      <c r="HD630" s="398"/>
      <c r="HE630" s="398"/>
      <c r="HF630" s="398"/>
      <c r="HG630" s="398"/>
      <c r="HH630" s="398"/>
      <c r="HI630" s="398"/>
      <c r="HJ630" s="398"/>
      <c r="HK630" s="398"/>
      <c r="HL630" s="398"/>
      <c r="HM630" s="398"/>
      <c r="HN630" s="398"/>
      <c r="HO630" s="5"/>
      <c r="HP630" s="121"/>
      <c r="HQ630" s="27"/>
      <c r="HR630" s="27"/>
      <c r="HS630" s="27"/>
      <c r="HT630" s="121"/>
      <c r="HU630" s="121"/>
      <c r="HV630" s="28"/>
      <c r="HW630" s="28"/>
      <c r="HX630" s="28"/>
      <c r="HY630" s="28"/>
      <c r="HZ630" s="28"/>
      <c r="IA630" s="28"/>
      <c r="IB630" s="28"/>
      <c r="IC630" s="28"/>
      <c r="ID630" s="28"/>
      <c r="IE630" s="25"/>
      <c r="IF630" s="28"/>
      <c r="IG630" s="29"/>
      <c r="IH630" s="25"/>
      <c r="II630" s="28"/>
      <c r="IJ630" s="25"/>
      <c r="IK630" s="25"/>
      <c r="IL630" s="25"/>
      <c r="IM630" s="25"/>
      <c r="IN630" s="28"/>
      <c r="IO630" s="25"/>
      <c r="IP630" s="294"/>
      <c r="IQ630" s="24"/>
      <c r="IR630" s="24"/>
      <c r="IS630" s="170"/>
      <c r="IT630" s="170"/>
      <c r="IU630" s="170"/>
      <c r="IV630" s="274"/>
      <c r="IW630" s="170"/>
      <c r="IX630" s="170"/>
      <c r="IY630"/>
      <c r="IZ630"/>
      <c r="JA630" s="170"/>
      <c r="JB630" s="170"/>
      <c r="JC630" s="170"/>
      <c r="JD630"/>
      <c r="JE630" s="170"/>
      <c r="JF630" s="276"/>
      <c r="JG630"/>
      <c r="JH630" s="170"/>
      <c r="JI630" s="277"/>
      <c r="JJ630" s="170"/>
      <c r="JK630"/>
      <c r="JL630"/>
      <c r="JM630" s="278"/>
      <c r="JN630"/>
      <c r="JO630"/>
      <c r="JP630"/>
      <c r="JQ630"/>
      <c r="JR630" s="170"/>
      <c r="JS630" s="170"/>
      <c r="JT630" s="170"/>
      <c r="JU630" s="286"/>
      <c r="JV630" s="170"/>
      <c r="JW630" s="170"/>
      <c r="JX630"/>
      <c r="JY630" s="170"/>
      <c r="JZ630" s="170"/>
      <c r="KA630" s="170"/>
      <c r="KB630" s="170"/>
      <c r="KC630" s="170"/>
      <c r="KD630" s="170"/>
      <c r="KE630"/>
    </row>
    <row r="631" spans="1:291" s="4" customFormat="1" x14ac:dyDescent="0.25">
      <c r="A631" s="311"/>
      <c r="B631" s="15"/>
      <c r="C631" s="17"/>
      <c r="D631" s="26"/>
      <c r="E631" s="90"/>
      <c r="F631" s="27"/>
      <c r="G631" s="94"/>
      <c r="H631" s="16"/>
      <c r="I631" s="377"/>
      <c r="J631" s="20"/>
      <c r="K631" s="100"/>
      <c r="L631" s="85"/>
      <c r="N631" s="19"/>
      <c r="O631" s="22"/>
      <c r="P631" s="16"/>
      <c r="Q631" s="121"/>
      <c r="R631" s="11"/>
      <c r="S631" s="121"/>
      <c r="T631" s="5"/>
      <c r="FJ631" s="5"/>
      <c r="GZ631" s="372"/>
      <c r="HA631"/>
      <c r="HB631"/>
      <c r="HC631"/>
      <c r="HD631"/>
      <c r="HE631"/>
      <c r="HF631"/>
      <c r="HG631"/>
      <c r="HH631"/>
      <c r="HI631"/>
      <c r="HJ631"/>
      <c r="HK631"/>
      <c r="HL631"/>
      <c r="HM631"/>
      <c r="HN631"/>
      <c r="HO631" s="5"/>
      <c r="HP631" s="121"/>
      <c r="HQ631" s="27"/>
      <c r="HR631" s="27"/>
      <c r="HS631" s="27"/>
      <c r="HT631" s="121"/>
      <c r="HU631" s="121"/>
      <c r="HV631" s="28"/>
      <c r="HW631" s="28"/>
      <c r="HX631" s="28"/>
      <c r="HY631" s="28"/>
      <c r="HZ631" s="28"/>
      <c r="IA631" s="28"/>
      <c r="IB631" s="28"/>
      <c r="IC631" s="28"/>
      <c r="ID631" s="28"/>
      <c r="IE631" s="25"/>
      <c r="IF631" s="28"/>
      <c r="IG631" s="29"/>
      <c r="IH631" s="25"/>
      <c r="II631" s="28"/>
      <c r="IJ631" s="25"/>
      <c r="IK631" s="25"/>
      <c r="IL631" s="25"/>
      <c r="IM631" s="25"/>
      <c r="IN631" s="28"/>
      <c r="IO631" s="25"/>
      <c r="IP631" s="294"/>
      <c r="IQ631" s="24"/>
      <c r="IR631" s="24"/>
      <c r="IS631" s="170"/>
      <c r="IT631" s="170"/>
      <c r="IU631" s="170"/>
      <c r="IV631" s="274"/>
      <c r="IW631" s="170"/>
      <c r="IX631" s="170"/>
      <c r="IY631"/>
      <c r="IZ631"/>
      <c r="JA631" s="170"/>
      <c r="JB631" s="170"/>
      <c r="JC631" s="170"/>
      <c r="JD631"/>
      <c r="JE631" s="170"/>
      <c r="JF631" s="276"/>
      <c r="JG631"/>
      <c r="JH631" s="170"/>
      <c r="JI631" s="277"/>
      <c r="JJ631" s="170"/>
      <c r="JK631"/>
      <c r="JL631"/>
      <c r="JM631" s="278"/>
      <c r="JN631"/>
      <c r="JO631"/>
      <c r="JP631"/>
      <c r="JQ631"/>
      <c r="JR631" s="170"/>
      <c r="JS631" s="170"/>
      <c r="JT631" s="170"/>
      <c r="JU631" s="286"/>
      <c r="JV631" s="170"/>
      <c r="JW631" s="170"/>
      <c r="JX631"/>
      <c r="JY631" s="170"/>
      <c r="JZ631" s="170"/>
      <c r="KA631" s="170"/>
      <c r="KB631" s="170"/>
      <c r="KC631" s="170"/>
      <c r="KD631" s="170"/>
      <c r="KE631"/>
    </row>
    <row r="632" spans="1:291" s="4" customFormat="1" x14ac:dyDescent="0.25">
      <c r="A632" s="311"/>
      <c r="B632" s="15" t="s">
        <v>1572</v>
      </c>
      <c r="C632" s="17" t="s">
        <v>797</v>
      </c>
      <c r="D632" s="26" t="s">
        <v>798</v>
      </c>
      <c r="E632" s="88">
        <v>42695</v>
      </c>
      <c r="F632" s="23"/>
      <c r="G632" s="94"/>
      <c r="H632" s="51"/>
      <c r="I632" s="377">
        <v>0</v>
      </c>
      <c r="J632" s="20">
        <v>43864</v>
      </c>
      <c r="K632" s="100">
        <f>DATEDIF(E632, J632, "m")</f>
        <v>38</v>
      </c>
      <c r="L632" s="121">
        <v>1</v>
      </c>
      <c r="M632" s="4" t="s">
        <v>799</v>
      </c>
      <c r="N632" s="19">
        <v>44.5</v>
      </c>
      <c r="O632" s="22"/>
      <c r="P632" s="16">
        <v>3</v>
      </c>
      <c r="Q632" s="121"/>
      <c r="R632" s="11"/>
      <c r="S632" s="121"/>
      <c r="T632" s="145">
        <v>12270</v>
      </c>
      <c r="U632" s="130" t="s">
        <v>1114</v>
      </c>
      <c r="V632" s="130" t="s">
        <v>1114</v>
      </c>
      <c r="W632" s="130" t="s">
        <v>1068</v>
      </c>
      <c r="X632" s="131">
        <v>6006080058</v>
      </c>
      <c r="Y632" s="129">
        <f ca="1">ROUNDDOWN(YEARFRAC(DATE(IF(VALUE(LEFT(X632,2))&lt;VALUE(RIGHT(YEAR(TODAY()),2)),"20","19")&amp;LEFT(X632,2),IF(VALUE(MID(X632,3,1))&gt;4,MID(X632,3,2)-50,MID(X632,3,2)),MID(X632,5,2)),Z632,1),0)</f>
        <v>59</v>
      </c>
      <c r="Z632" s="132">
        <v>43864</v>
      </c>
      <c r="AA632" s="129">
        <v>1</v>
      </c>
      <c r="AB632" s="133">
        <v>0</v>
      </c>
      <c r="AC632" s="182" t="s">
        <v>53</v>
      </c>
      <c r="AD632" s="183" t="s">
        <v>1022</v>
      </c>
      <c r="AE632" s="184" t="s">
        <v>1295</v>
      </c>
      <c r="AF632" s="185">
        <v>20.399999999999999</v>
      </c>
      <c r="AG632" s="189">
        <v>13</v>
      </c>
      <c r="AH632" s="185">
        <v>64.099999999999994</v>
      </c>
      <c r="AI632" s="185">
        <v>2</v>
      </c>
      <c r="AJ632" s="185">
        <v>0.5</v>
      </c>
      <c r="AK632" s="185">
        <v>6.02</v>
      </c>
      <c r="AL632" s="156">
        <v>18.8</v>
      </c>
      <c r="AM632" s="137">
        <v>74.7</v>
      </c>
      <c r="AN632" s="137">
        <v>62.2</v>
      </c>
      <c r="AO632" s="137">
        <v>37.799999999999997</v>
      </c>
      <c r="AP632" s="137">
        <v>1.6455026455026458</v>
      </c>
      <c r="AQ632" s="137">
        <v>8.69</v>
      </c>
      <c r="AR632" s="155">
        <v>29.3</v>
      </c>
      <c r="AS632" s="137">
        <v>2.4500000000000002</v>
      </c>
      <c r="AT632" s="137">
        <v>17.2</v>
      </c>
      <c r="AU632" s="155">
        <v>15.2</v>
      </c>
      <c r="AV632" s="155">
        <v>33.9</v>
      </c>
      <c r="AW632" s="156">
        <v>12.8</v>
      </c>
      <c r="AX632" s="156">
        <v>15.4</v>
      </c>
      <c r="AY632" s="155">
        <v>63.6</v>
      </c>
      <c r="AZ632" s="155">
        <v>8.1999999999999993</v>
      </c>
      <c r="BA632" s="137">
        <v>38.799999999999997</v>
      </c>
      <c r="BB632" s="155">
        <v>23.259999999999998</v>
      </c>
      <c r="BC632" s="155">
        <v>71</v>
      </c>
      <c r="BD632" s="137">
        <v>0.9</v>
      </c>
      <c r="BE632" s="156">
        <v>1.44</v>
      </c>
      <c r="BF632" s="155">
        <v>61.16</v>
      </c>
      <c r="BG632" s="155">
        <v>44.1</v>
      </c>
      <c r="BH632" s="158">
        <v>1205</v>
      </c>
      <c r="BI632" s="137">
        <v>20.6</v>
      </c>
      <c r="BJ632" s="137">
        <v>7.88</v>
      </c>
      <c r="BK632" s="137">
        <v>12.5</v>
      </c>
      <c r="BL632" s="137">
        <v>61.2</v>
      </c>
      <c r="BM632" s="139">
        <v>4.9000000000000002E-2</v>
      </c>
      <c r="BN632" s="137">
        <v>10.1</v>
      </c>
      <c r="BO632" s="155">
        <v>93.6</v>
      </c>
      <c r="BP632" s="137">
        <v>5.54</v>
      </c>
      <c r="BQ632" s="156">
        <v>0.82</v>
      </c>
      <c r="BR632" s="133">
        <v>5121</v>
      </c>
      <c r="BS632" s="138">
        <v>3089</v>
      </c>
      <c r="BT632" s="137">
        <v>58.7</v>
      </c>
      <c r="BU632" s="137">
        <v>14.7</v>
      </c>
      <c r="BV632" s="137">
        <v>68.2</v>
      </c>
      <c r="BW632" s="160">
        <v>7359</v>
      </c>
      <c r="BX632" s="155">
        <v>67.400000000000006</v>
      </c>
      <c r="BY632" s="137">
        <v>40.299999999999997</v>
      </c>
      <c r="BZ632" s="138">
        <v>4937</v>
      </c>
      <c r="CA632" s="160">
        <v>16546</v>
      </c>
      <c r="CB632" s="137">
        <v>2.31</v>
      </c>
      <c r="CC632" s="137">
        <v>0.28000000000000003</v>
      </c>
      <c r="CD632" s="186" t="s">
        <v>1275</v>
      </c>
      <c r="CE632" s="186">
        <f>AL632+BN632+BV632+CC632+CB632</f>
        <v>99.69</v>
      </c>
      <c r="CF632" s="186" t="s">
        <v>1275</v>
      </c>
      <c r="CG632" s="186">
        <f>AM632+BI632+BE632+(DC632*100/AL632)+(CC632*100/AL632)</f>
        <v>98.745319148936176</v>
      </c>
      <c r="CH632" s="137" t="s">
        <v>1023</v>
      </c>
      <c r="CI632" s="137"/>
      <c r="CJ632" s="137"/>
      <c r="CK632" s="138"/>
      <c r="CL632" s="137"/>
      <c r="CM632" s="137"/>
      <c r="CN632" s="186" t="s">
        <v>1275</v>
      </c>
      <c r="CO632" s="137"/>
      <c r="CP632" s="137"/>
      <c r="CQ632" s="137"/>
      <c r="CR632" s="137"/>
      <c r="CS632" s="137"/>
      <c r="CT632" s="137"/>
      <c r="CU632" s="137"/>
      <c r="CV632" s="155">
        <v>13.5</v>
      </c>
      <c r="CW632" s="137">
        <v>6.19</v>
      </c>
      <c r="CX632" s="186" t="s">
        <v>1275</v>
      </c>
      <c r="CY632" s="138"/>
      <c r="CZ632" s="137" t="s">
        <v>1023</v>
      </c>
      <c r="DA632" s="137"/>
      <c r="DB632" s="186" t="s">
        <v>1275</v>
      </c>
      <c r="DC632" s="139">
        <v>9.7000000000000003E-2</v>
      </c>
      <c r="DD632" s="133">
        <v>28804</v>
      </c>
      <c r="DE632" s="155">
        <v>63.2</v>
      </c>
      <c r="DF632" s="137">
        <v>24.7</v>
      </c>
      <c r="DG632" s="137">
        <v>0.96</v>
      </c>
      <c r="DH632" s="137">
        <v>0.67999999999999994</v>
      </c>
      <c r="DI632" s="137"/>
      <c r="DJ632" s="186" t="s">
        <v>1275</v>
      </c>
      <c r="DK632" s="137">
        <v>1.32</v>
      </c>
      <c r="DL632" s="155">
        <v>60.5</v>
      </c>
      <c r="DM632" s="156">
        <v>37.5</v>
      </c>
      <c r="DN632" s="139">
        <v>0.66</v>
      </c>
      <c r="DO632" s="156">
        <v>8.2100000000000009</v>
      </c>
      <c r="DP632" s="156"/>
      <c r="DQ632" s="156"/>
      <c r="DR632" s="133"/>
      <c r="DS632" s="186" t="s">
        <v>1275</v>
      </c>
      <c r="DT632" s="160">
        <v>11656</v>
      </c>
      <c r="DU632" s="160"/>
      <c r="DV632" s="160"/>
      <c r="DW632" s="160"/>
      <c r="DX632" s="186" t="s">
        <v>1275</v>
      </c>
      <c r="DY632" s="138">
        <f>AK632*AN632*AM632*AL632/1000</f>
        <v>525.85417584000004</v>
      </c>
      <c r="DZ632" s="138">
        <f>AK632*AM632*AO632*AL632/1000</f>
        <v>319.57054415999994</v>
      </c>
      <c r="EA632" s="137"/>
      <c r="EB632" s="137"/>
      <c r="EC632" s="137"/>
      <c r="ED632" s="137"/>
      <c r="EE632" s="137"/>
      <c r="EF632" s="186" t="s">
        <v>1275</v>
      </c>
      <c r="EG632" s="137" t="s">
        <v>1023</v>
      </c>
      <c r="EH632" s="137" t="s">
        <v>1023</v>
      </c>
      <c r="EI632" s="137" t="s">
        <v>1023</v>
      </c>
      <c r="EJ632" s="137" t="s">
        <v>1023</v>
      </c>
      <c r="EK632" s="137" t="s">
        <v>1023</v>
      </c>
      <c r="EL632" s="137" t="s">
        <v>1023</v>
      </c>
      <c r="EM632" s="137" t="s">
        <v>1023</v>
      </c>
      <c r="EN632" s="137" t="s">
        <v>1023</v>
      </c>
      <c r="EO632" s="137" t="s">
        <v>1023</v>
      </c>
      <c r="EP632" s="137" t="s">
        <v>1023</v>
      </c>
      <c r="EQ632" s="137" t="s">
        <v>1023</v>
      </c>
      <c r="ER632" s="137" t="s">
        <v>1023</v>
      </c>
      <c r="ES632" s="137" t="s">
        <v>1023</v>
      </c>
      <c r="ET632" s="137" t="s">
        <v>1023</v>
      </c>
      <c r="EU632" s="137" t="s">
        <v>1023</v>
      </c>
      <c r="EV632" s="137" t="s">
        <v>1023</v>
      </c>
      <c r="EW632" s="137" t="s">
        <v>1023</v>
      </c>
      <c r="EX632" s="137" t="s">
        <v>1023</v>
      </c>
      <c r="EY632" s="137" t="s">
        <v>1023</v>
      </c>
      <c r="EZ632" s="137" t="s">
        <v>1023</v>
      </c>
      <c r="FA632" s="137" t="s">
        <v>1023</v>
      </c>
      <c r="FB632" s="186" t="s">
        <v>1275</v>
      </c>
      <c r="FC632" s="137"/>
      <c r="FD632" s="137"/>
      <c r="FE632" s="137"/>
      <c r="FF632" s="137"/>
      <c r="FG632" s="137"/>
      <c r="FH632" s="190"/>
      <c r="FI632" s="190"/>
      <c r="FJ632" s="372"/>
      <c r="FK632"/>
      <c r="FL632"/>
      <c r="FM632"/>
      <c r="FN632"/>
      <c r="FO632"/>
      <c r="FP632"/>
      <c r="FQ632"/>
      <c r="FR632"/>
      <c r="FS632"/>
      <c r="FT632"/>
      <c r="FU632"/>
      <c r="FV632"/>
      <c r="FW632"/>
      <c r="FX632"/>
      <c r="FY632"/>
      <c r="FZ632"/>
      <c r="GA632"/>
      <c r="GB632"/>
      <c r="GC632"/>
      <c r="GD632"/>
      <c r="GE632"/>
      <c r="GF632"/>
      <c r="GG632"/>
      <c r="GH632"/>
      <c r="GI632"/>
      <c r="GJ632"/>
      <c r="GK632"/>
      <c r="GL632"/>
      <c r="GM632"/>
      <c r="GN632"/>
      <c r="GO632"/>
      <c r="GP632"/>
      <c r="GQ632"/>
      <c r="GR632"/>
      <c r="GS632"/>
      <c r="GT632"/>
      <c r="GU632"/>
      <c r="GV632"/>
      <c r="GW632"/>
      <c r="GX632"/>
      <c r="GY632"/>
      <c r="GZ632" s="372"/>
      <c r="HA632"/>
      <c r="HB632"/>
      <c r="HC632"/>
      <c r="HD632"/>
      <c r="HE632"/>
      <c r="HF632"/>
      <c r="HG632"/>
      <c r="HH632"/>
      <c r="HI632"/>
      <c r="HJ632"/>
      <c r="HK632"/>
      <c r="HL632"/>
      <c r="HM632"/>
      <c r="HN632"/>
      <c r="HO632" s="5"/>
      <c r="HP632" s="17"/>
      <c r="HQ632" s="23"/>
      <c r="HR632" s="23"/>
      <c r="HS632" s="23"/>
      <c r="HT632" s="17"/>
      <c r="HU632" s="17"/>
      <c r="HV632" s="24"/>
      <c r="HW632" s="24"/>
      <c r="HX632" s="24"/>
      <c r="HY632" s="24"/>
      <c r="HZ632" s="24"/>
      <c r="IA632" s="24"/>
      <c r="IB632" s="24"/>
      <c r="IC632" s="24"/>
      <c r="ID632" s="24"/>
      <c r="IE632" s="24"/>
      <c r="IF632" s="24"/>
      <c r="IG632" s="24"/>
      <c r="IH632" s="24"/>
      <c r="II632" s="24"/>
      <c r="IJ632" s="24"/>
      <c r="IK632" s="24"/>
      <c r="IL632" s="24"/>
      <c r="IM632" s="24"/>
      <c r="IN632" s="25"/>
      <c r="IO632" s="25"/>
      <c r="IP632" s="294" t="s">
        <v>1572</v>
      </c>
      <c r="IQ632" s="24" t="s">
        <v>1114</v>
      </c>
      <c r="IR632" s="24" t="s">
        <v>1068</v>
      </c>
      <c r="IS632" s="170" t="s">
        <v>55</v>
      </c>
      <c r="IT632" s="170">
        <v>1</v>
      </c>
      <c r="IU632" s="170"/>
      <c r="IV632" s="274">
        <v>42695</v>
      </c>
      <c r="IW632" s="170">
        <v>1960</v>
      </c>
      <c r="IX632" s="170">
        <v>2016</v>
      </c>
      <c r="IY632"/>
      <c r="IZ632"/>
      <c r="JA632" s="170">
        <f>+IX632-IW632</f>
        <v>56</v>
      </c>
      <c r="JB632" s="170"/>
      <c r="JC632" s="170" t="s">
        <v>1407</v>
      </c>
      <c r="JD632" s="170"/>
      <c r="JE632" s="170">
        <v>1</v>
      </c>
      <c r="JF632" t="s">
        <v>405</v>
      </c>
      <c r="JG632" s="170"/>
      <c r="JH632" s="170">
        <v>1</v>
      </c>
      <c r="JI632" s="170"/>
      <c r="JJ632" s="170"/>
      <c r="JK632"/>
      <c r="JL632" t="s">
        <v>1437</v>
      </c>
      <c r="JM632" s="279">
        <v>43101</v>
      </c>
      <c r="JN632" t="s">
        <v>1409</v>
      </c>
      <c r="JO632" t="s">
        <v>1409</v>
      </c>
      <c r="JP632" t="s">
        <v>1409</v>
      </c>
      <c r="JQ632" t="s">
        <v>1409</v>
      </c>
      <c r="JR632" s="170">
        <v>0</v>
      </c>
      <c r="JS632" s="170">
        <v>1</v>
      </c>
      <c r="JT632" s="170">
        <v>2</v>
      </c>
      <c r="JU632" s="170">
        <v>0</v>
      </c>
      <c r="JV632" s="170">
        <v>0</v>
      </c>
      <c r="JW632" s="170">
        <v>0</v>
      </c>
      <c r="JX632"/>
      <c r="JY632" s="170">
        <v>0</v>
      </c>
      <c r="JZ632" s="170">
        <v>0</v>
      </c>
      <c r="KA632" s="170">
        <v>2</v>
      </c>
      <c r="KB632" s="170">
        <v>0</v>
      </c>
      <c r="KC632" s="170">
        <v>0</v>
      </c>
      <c r="KD632" s="170"/>
      <c r="KE632"/>
    </row>
    <row r="633" spans="1:291" s="4" customFormat="1" x14ac:dyDescent="0.25">
      <c r="A633" s="311"/>
      <c r="B633" s="15" t="s">
        <v>1572</v>
      </c>
      <c r="C633" s="17" t="s">
        <v>797</v>
      </c>
      <c r="D633" s="26" t="s">
        <v>798</v>
      </c>
      <c r="E633" s="88">
        <v>42695</v>
      </c>
      <c r="F633" s="23"/>
      <c r="G633" s="94"/>
      <c r="H633" s="51"/>
      <c r="I633" s="377">
        <v>0</v>
      </c>
      <c r="J633" s="20">
        <v>44763</v>
      </c>
      <c r="K633" s="100">
        <f>DATEDIF(E633, J633, "m")</f>
        <v>68</v>
      </c>
      <c r="L633" s="121">
        <v>2</v>
      </c>
      <c r="M633" s="4" t="s">
        <v>800</v>
      </c>
      <c r="N633" s="19">
        <v>301</v>
      </c>
      <c r="O633" s="22">
        <v>4</v>
      </c>
      <c r="P633" s="16">
        <v>3</v>
      </c>
      <c r="Q633" s="121"/>
      <c r="R633" s="11"/>
      <c r="S633" s="11"/>
      <c r="T633" s="145">
        <v>17767</v>
      </c>
      <c r="U633" s="130">
        <v>10128</v>
      </c>
      <c r="V633" s="130" t="s">
        <v>1114</v>
      </c>
      <c r="W633" s="130" t="s">
        <v>1068</v>
      </c>
      <c r="X633" s="129">
        <v>6006080058</v>
      </c>
      <c r="Y633" s="129">
        <f ca="1">ROUNDDOWN(YEARFRAC(DATE(IF(VALUE(LEFT(X633,2))&lt;VALUE(RIGHT(YEAR(TODAY()),2)),"20","19")&amp;LEFT(X633,2),IF(VALUE(MID(X633,3,1))&gt;4,MID(X633,3,2)-50,MID(X633,3,2)),MID(X633,5,2)),Z633,1),0)</f>
        <v>62</v>
      </c>
      <c r="Z633" s="132">
        <v>44763</v>
      </c>
      <c r="AA633" s="129">
        <v>2</v>
      </c>
      <c r="AB633" s="133">
        <f>DATEDIF(_xlfn.MINIFS(Z:Z,X:X,X633), Z633,  "m")</f>
        <v>29</v>
      </c>
      <c r="AC633" s="134" t="s">
        <v>53</v>
      </c>
      <c r="AD633" s="135" t="s">
        <v>1025</v>
      </c>
      <c r="AE633" s="136" t="s">
        <v>67</v>
      </c>
      <c r="AF633" s="198">
        <v>19.399999999999999</v>
      </c>
      <c r="AG633" s="198">
        <v>9.8000000000000007</v>
      </c>
      <c r="AH633" s="198">
        <v>69.400000000000006</v>
      </c>
      <c r="AI633" s="198">
        <v>1.1000000000000001</v>
      </c>
      <c r="AJ633" s="198">
        <v>0.3</v>
      </c>
      <c r="AK633" s="198">
        <v>7.12</v>
      </c>
      <c r="AL633" s="133">
        <v>20.7</v>
      </c>
      <c r="AM633" s="137">
        <v>81.599999999999994</v>
      </c>
      <c r="AN633" s="137">
        <v>55.9</v>
      </c>
      <c r="AO633" s="137">
        <v>44.1</v>
      </c>
      <c r="AP633" s="137">
        <f>AN633/AO633</f>
        <v>1.2675736961451247</v>
      </c>
      <c r="AQ633" s="137">
        <v>11.1</v>
      </c>
      <c r="AR633" s="137">
        <v>2.48</v>
      </c>
      <c r="AS633" s="137">
        <v>1.56</v>
      </c>
      <c r="AT633" s="137">
        <v>17.5</v>
      </c>
      <c r="AU633" s="137">
        <v>8.59</v>
      </c>
      <c r="AV633" s="137">
        <v>19</v>
      </c>
      <c r="AW633" s="137">
        <v>8.8699999999999992</v>
      </c>
      <c r="AX633" s="137">
        <v>32.700000000000003</v>
      </c>
      <c r="AY633" s="137">
        <v>57.3</v>
      </c>
      <c r="AZ633" s="137">
        <v>1.1299999999999999</v>
      </c>
      <c r="BA633" s="137">
        <v>22.5</v>
      </c>
      <c r="BB633" s="137">
        <v>25.3</v>
      </c>
      <c r="BC633" s="137">
        <v>66.599999999999994</v>
      </c>
      <c r="BD633" s="137">
        <v>0.49</v>
      </c>
      <c r="BE633" s="137">
        <v>2.1800000000000002</v>
      </c>
      <c r="BF633" s="137">
        <f>DL633+DN633</f>
        <v>55.2</v>
      </c>
      <c r="BG633" s="137">
        <v>57.7</v>
      </c>
      <c r="BH633" s="138">
        <v>959</v>
      </c>
      <c r="BI633" s="137">
        <v>15</v>
      </c>
      <c r="BJ633" s="137">
        <v>8.8800000000000008</v>
      </c>
      <c r="BK633" s="137">
        <v>12.5</v>
      </c>
      <c r="BL633" s="137">
        <v>80.7</v>
      </c>
      <c r="BM633" s="139">
        <v>0.26</v>
      </c>
      <c r="BN633" s="137">
        <v>10.7</v>
      </c>
      <c r="BO633" s="137">
        <v>93.6</v>
      </c>
      <c r="BP633" s="137">
        <v>4.5999999999999996</v>
      </c>
      <c r="BQ633" s="137">
        <v>1.83</v>
      </c>
      <c r="BR633" s="138">
        <v>3165</v>
      </c>
      <c r="BS633" s="138">
        <f>CY633/9</f>
        <v>1953.8888888888889</v>
      </c>
      <c r="BT633" s="137">
        <v>41.5</v>
      </c>
      <c r="BU633" s="137">
        <v>18.3</v>
      </c>
      <c r="BV633" s="137">
        <f>100-AL633-BN633-CB633-CC633</f>
        <v>66.699999999999989</v>
      </c>
      <c r="BW633" s="138">
        <v>2511</v>
      </c>
      <c r="BX633" s="137">
        <v>43.9</v>
      </c>
      <c r="BY633" s="137">
        <v>41</v>
      </c>
      <c r="BZ633" s="138">
        <v>3917</v>
      </c>
      <c r="CA633" s="138">
        <v>17855</v>
      </c>
      <c r="CB633" s="137">
        <v>1.7</v>
      </c>
      <c r="CC633" s="137">
        <v>0.2</v>
      </c>
      <c r="CD633" s="186" t="s">
        <v>1275</v>
      </c>
      <c r="CE633" s="186">
        <f>AL633+BN633+BV633+CC633+CB633</f>
        <v>100</v>
      </c>
      <c r="CF633" s="186" t="s">
        <v>1275</v>
      </c>
      <c r="CG633" s="186">
        <f>AM633+BI633+BE633+(DC633*100/AL633)+(CC633*100/AL633)</f>
        <v>100.12782608695652</v>
      </c>
      <c r="CH633" s="137">
        <v>2.46</v>
      </c>
      <c r="CI633" s="137">
        <f>CH633*100/AM633</f>
        <v>3.0147058823529416</v>
      </c>
      <c r="CJ633" s="137">
        <v>53.4</v>
      </c>
      <c r="CK633" s="138">
        <f>CJ633*BI633*AL633*AK633/1000</f>
        <v>118.05458400000001</v>
      </c>
      <c r="CL633" s="137">
        <v>24.3</v>
      </c>
      <c r="CM633" s="137">
        <v>43.4</v>
      </c>
      <c r="CN633" s="186" t="s">
        <v>1275</v>
      </c>
      <c r="CO633" s="137">
        <v>14.6</v>
      </c>
      <c r="CP633" s="137">
        <v>3.94</v>
      </c>
      <c r="CQ633" s="137">
        <v>38.9</v>
      </c>
      <c r="CR633" s="137">
        <v>17.3</v>
      </c>
      <c r="CS633" s="137">
        <v>14.7</v>
      </c>
      <c r="CT633" s="137">
        <v>29.1</v>
      </c>
      <c r="CU633" s="137">
        <v>75.3</v>
      </c>
      <c r="CV633" s="137">
        <v>0.62</v>
      </c>
      <c r="CW633" s="137"/>
      <c r="CX633" s="186" t="s">
        <v>1275</v>
      </c>
      <c r="CY633" s="133">
        <v>17585</v>
      </c>
      <c r="CZ633" s="137">
        <v>3.91</v>
      </c>
      <c r="DA633" s="137">
        <v>21</v>
      </c>
      <c r="DB633" s="186" t="s">
        <v>1275</v>
      </c>
      <c r="DC633" s="139">
        <v>7.9000000000000001E-2</v>
      </c>
      <c r="DD633" s="138">
        <v>30988</v>
      </c>
      <c r="DE633" s="137">
        <v>17.899999999999999</v>
      </c>
      <c r="DF633" s="137">
        <v>27.6</v>
      </c>
      <c r="DG633" s="137">
        <v>0.97</v>
      </c>
      <c r="DH633" s="137">
        <f>DG633-CC633</f>
        <v>0.77</v>
      </c>
      <c r="DI633" s="137">
        <v>49.7</v>
      </c>
      <c r="DJ633" s="186" t="s">
        <v>1275</v>
      </c>
      <c r="DK633" s="137">
        <v>0.32</v>
      </c>
      <c r="DL633" s="137">
        <v>55.2</v>
      </c>
      <c r="DM633" s="137">
        <v>44.5</v>
      </c>
      <c r="DN633" s="137">
        <v>0</v>
      </c>
      <c r="DO633" s="137">
        <v>5.86</v>
      </c>
      <c r="DP633" s="137">
        <v>99.4</v>
      </c>
      <c r="DQ633" s="138">
        <v>1511</v>
      </c>
      <c r="DR633" s="133"/>
      <c r="DS633" s="186" t="s">
        <v>1275</v>
      </c>
      <c r="DT633" s="133">
        <f>DU633*2</f>
        <v>10400</v>
      </c>
      <c r="DU633" s="138">
        <v>5200</v>
      </c>
      <c r="DV633" s="138">
        <v>936</v>
      </c>
      <c r="DW633" s="138">
        <v>119</v>
      </c>
      <c r="DX633" s="186" t="s">
        <v>1275</v>
      </c>
      <c r="DY633" s="138">
        <f>AK633*AN633*AM633*AL633/1000</f>
        <v>672.28327295999986</v>
      </c>
      <c r="DZ633" s="138">
        <f>AK633*AM633*AO633*AL633/1000</f>
        <v>530.37016703999996</v>
      </c>
      <c r="EA633" s="137"/>
      <c r="EB633" s="137"/>
      <c r="EC633" s="137"/>
      <c r="ED633" s="137"/>
      <c r="EE633" s="137"/>
      <c r="EF633" s="186" t="s">
        <v>1275</v>
      </c>
      <c r="EG633" s="137" t="s">
        <v>1023</v>
      </c>
      <c r="EH633" s="137" t="s">
        <v>1023</v>
      </c>
      <c r="EI633" s="137" t="s">
        <v>1023</v>
      </c>
      <c r="EJ633" s="137" t="s">
        <v>1023</v>
      </c>
      <c r="EK633" s="137" t="s">
        <v>1023</v>
      </c>
      <c r="EL633" s="137" t="s">
        <v>1023</v>
      </c>
      <c r="EM633" s="137" t="s">
        <v>1023</v>
      </c>
      <c r="EN633" s="137" t="s">
        <v>1023</v>
      </c>
      <c r="EO633" s="137" t="s">
        <v>1023</v>
      </c>
      <c r="EP633" s="137" t="s">
        <v>1023</v>
      </c>
      <c r="EQ633" s="137" t="s">
        <v>1023</v>
      </c>
      <c r="ER633" s="137" t="s">
        <v>1023</v>
      </c>
      <c r="ES633" s="137" t="s">
        <v>1023</v>
      </c>
      <c r="ET633" s="137" t="s">
        <v>1023</v>
      </c>
      <c r="EU633" s="137" t="s">
        <v>1023</v>
      </c>
      <c r="EV633" s="137" t="s">
        <v>1023</v>
      </c>
      <c r="EW633" s="137" t="s">
        <v>1023</v>
      </c>
      <c r="EX633" s="137" t="s">
        <v>1023</v>
      </c>
      <c r="EY633" s="137" t="s">
        <v>1023</v>
      </c>
      <c r="EZ633" s="137" t="s">
        <v>1023</v>
      </c>
      <c r="FA633" s="137" t="s">
        <v>1023</v>
      </c>
      <c r="FB633" s="186" t="s">
        <v>1275</v>
      </c>
      <c r="FC633" s="137"/>
      <c r="FD633" s="137"/>
      <c r="FE633" s="137"/>
      <c r="FF633" s="137"/>
      <c r="FG633" s="137"/>
      <c r="FH633" s="190"/>
      <c r="FI633" s="190"/>
      <c r="FJ633" s="380" t="s">
        <v>800</v>
      </c>
      <c r="FK633" t="s">
        <v>1662</v>
      </c>
      <c r="FL633" t="s">
        <v>1659</v>
      </c>
      <c r="FM633" t="s">
        <v>1665</v>
      </c>
      <c r="FN633" t="s">
        <v>1665</v>
      </c>
      <c r="FO633" t="s">
        <v>1658</v>
      </c>
      <c r="FP633" t="s">
        <v>1665</v>
      </c>
      <c r="FQ633" t="s">
        <v>1659</v>
      </c>
      <c r="FR633" t="s">
        <v>1667</v>
      </c>
      <c r="FS633" t="s">
        <v>1666</v>
      </c>
      <c r="FT633" t="s">
        <v>86</v>
      </c>
      <c r="FU633" t="s">
        <v>33</v>
      </c>
      <c r="FV633" t="s">
        <v>33</v>
      </c>
      <c r="FW633" t="s">
        <v>86</v>
      </c>
      <c r="FX633" t="s">
        <v>86</v>
      </c>
      <c r="FY633" t="s">
        <v>1662</v>
      </c>
      <c r="FZ633" t="s">
        <v>1658</v>
      </c>
      <c r="GA633" t="s">
        <v>33</v>
      </c>
      <c r="GB633" t="s">
        <v>1663</v>
      </c>
      <c r="GC633" t="s">
        <v>33</v>
      </c>
      <c r="GD633" t="s">
        <v>33</v>
      </c>
      <c r="GE633" t="s">
        <v>1660</v>
      </c>
      <c r="GF633" t="s">
        <v>86</v>
      </c>
      <c r="GG633" t="s">
        <v>33</v>
      </c>
      <c r="GH633" t="s">
        <v>33</v>
      </c>
      <c r="GI633" t="s">
        <v>1661</v>
      </c>
      <c r="GJ633" t="s">
        <v>1662</v>
      </c>
      <c r="GK633" t="s">
        <v>33</v>
      </c>
      <c r="GL633" t="s">
        <v>86</v>
      </c>
      <c r="GM633" t="s">
        <v>1659</v>
      </c>
      <c r="GN633" t="s">
        <v>1659</v>
      </c>
      <c r="GO633" t="s">
        <v>33</v>
      </c>
      <c r="GP633" t="s">
        <v>1664</v>
      </c>
      <c r="GQ633" t="s">
        <v>33</v>
      </c>
      <c r="GR633" t="s">
        <v>33</v>
      </c>
      <c r="GS633" t="s">
        <v>1659</v>
      </c>
      <c r="GT633" t="s">
        <v>1659</v>
      </c>
      <c r="GU633" t="s">
        <v>86</v>
      </c>
      <c r="GV633" t="s">
        <v>1662</v>
      </c>
      <c r="GW633" t="s">
        <v>1662</v>
      </c>
      <c r="GX633" t="s">
        <v>33</v>
      </c>
      <c r="GY633" t="s">
        <v>33</v>
      </c>
      <c r="GZ633" s="372"/>
      <c r="HA633"/>
      <c r="HB633"/>
      <c r="HC633"/>
      <c r="HD633"/>
      <c r="HE633"/>
      <c r="HF633"/>
      <c r="HG633"/>
      <c r="HH633"/>
      <c r="HI633"/>
      <c r="HJ633"/>
      <c r="HK633"/>
      <c r="HL633"/>
      <c r="HM633"/>
      <c r="HN633"/>
      <c r="HO633" s="5"/>
      <c r="HP633" s="17"/>
      <c r="HQ633" s="23"/>
      <c r="HR633" s="23"/>
      <c r="HS633" s="23"/>
      <c r="HT633" s="17"/>
      <c r="HU633" s="17"/>
      <c r="HV633" s="24"/>
      <c r="HW633" s="24"/>
      <c r="HX633" s="24"/>
      <c r="HY633" s="24"/>
      <c r="HZ633" s="24"/>
      <c r="IA633" s="24"/>
      <c r="IB633" s="24"/>
      <c r="IC633" s="24"/>
      <c r="ID633" s="24"/>
      <c r="IE633" s="24"/>
      <c r="IF633" s="24"/>
      <c r="IG633" s="24"/>
      <c r="IH633" s="24"/>
      <c r="II633" s="24"/>
      <c r="IJ633" s="24"/>
      <c r="IK633" s="24"/>
      <c r="IL633" s="24"/>
      <c r="IM633" s="24"/>
      <c r="IN633" s="25"/>
      <c r="IO633" s="25"/>
      <c r="IP633" s="294"/>
      <c r="IQ633" s="24"/>
      <c r="IR633" s="24"/>
      <c r="IS633" s="170"/>
      <c r="IT633" s="170"/>
      <c r="IU633" s="170"/>
      <c r="IV633" s="274"/>
      <c r="IW633" s="170"/>
      <c r="IX633" s="170"/>
      <c r="IY633"/>
      <c r="IZ633"/>
      <c r="JA633" s="170"/>
      <c r="JB633" s="170"/>
      <c r="JC633" s="170"/>
      <c r="JD633" s="170"/>
      <c r="JE633" s="170"/>
      <c r="JF633"/>
      <c r="JG633" s="170"/>
      <c r="JH633" s="170"/>
      <c r="JI633" s="170"/>
      <c r="JJ633" s="170"/>
      <c r="JK633"/>
      <c r="JL633"/>
      <c r="JM633" s="279"/>
      <c r="JN633"/>
      <c r="JO633"/>
      <c r="JP633"/>
      <c r="JQ633"/>
      <c r="JR633" s="170"/>
      <c r="JS633" s="170"/>
      <c r="JT633" s="170"/>
      <c r="JU633" s="170"/>
      <c r="JV633" s="170"/>
      <c r="JW633" s="170"/>
      <c r="JX633"/>
      <c r="JY633" s="170"/>
      <c r="JZ633" s="170"/>
      <c r="KA633" s="170"/>
      <c r="KB633" s="170"/>
      <c r="KC633" s="170"/>
      <c r="KD633" s="170"/>
      <c r="KE633"/>
    </row>
    <row r="634" spans="1:291" s="4" customFormat="1" x14ac:dyDescent="0.25">
      <c r="A634" s="311"/>
      <c r="B634" s="15" t="s">
        <v>1572</v>
      </c>
      <c r="C634" s="17" t="s">
        <v>797</v>
      </c>
      <c r="D634" s="26" t="s">
        <v>798</v>
      </c>
      <c r="E634" s="88">
        <v>42695</v>
      </c>
      <c r="F634" s="23"/>
      <c r="G634" s="94"/>
      <c r="H634" s="51"/>
      <c r="I634" s="377">
        <v>0</v>
      </c>
      <c r="J634" s="20">
        <v>44854</v>
      </c>
      <c r="K634" s="100">
        <f>DATEDIF(E634, J634, "m")</f>
        <v>70</v>
      </c>
      <c r="L634" s="121">
        <v>3</v>
      </c>
      <c r="M634" s="4" t="s">
        <v>801</v>
      </c>
      <c r="N634" s="19">
        <v>239</v>
      </c>
      <c r="O634" s="22">
        <v>4</v>
      </c>
      <c r="P634" s="16">
        <v>3</v>
      </c>
      <c r="Q634" s="121"/>
      <c r="R634" s="11"/>
      <c r="S634" s="11"/>
      <c r="T634" s="145">
        <v>18194</v>
      </c>
      <c r="U634" s="130"/>
      <c r="V634" s="130" t="s">
        <v>1114</v>
      </c>
      <c r="W634" s="130" t="s">
        <v>1068</v>
      </c>
      <c r="X634" s="131">
        <v>6006080058</v>
      </c>
      <c r="Y634" s="129">
        <v>62</v>
      </c>
      <c r="Z634" s="132">
        <v>44854</v>
      </c>
      <c r="AA634" s="129">
        <v>3</v>
      </c>
      <c r="AB634" s="133">
        <v>32</v>
      </c>
      <c r="AC634" s="134" t="s">
        <v>53</v>
      </c>
      <c r="AD634" s="135" t="s">
        <v>1025</v>
      </c>
      <c r="AE634" s="136" t="s">
        <v>75</v>
      </c>
      <c r="AF634" s="185">
        <v>18.8</v>
      </c>
      <c r="AG634" s="185">
        <v>12.5</v>
      </c>
      <c r="AH634" s="185">
        <v>66.900000000000006</v>
      </c>
      <c r="AI634" s="185">
        <v>1.4</v>
      </c>
      <c r="AJ634" s="185">
        <v>0.4</v>
      </c>
      <c r="AK634" s="185">
        <v>5.59</v>
      </c>
      <c r="AL634" s="133">
        <v>19.600000000000001</v>
      </c>
      <c r="AM634" s="137">
        <v>81.599999999999994</v>
      </c>
      <c r="AN634" s="137">
        <v>59.8</v>
      </c>
      <c r="AO634" s="137">
        <v>40.200000000000003</v>
      </c>
      <c r="AP634" s="137">
        <v>1.4875621890547261</v>
      </c>
      <c r="AQ634" s="137">
        <v>11.7</v>
      </c>
      <c r="AR634" s="137">
        <v>6.82</v>
      </c>
      <c r="AS634" s="137">
        <v>1.96</v>
      </c>
      <c r="AT634" s="137">
        <v>25.7</v>
      </c>
      <c r="AU634" s="137">
        <v>15.4</v>
      </c>
      <c r="AV634" s="137">
        <v>13.4</v>
      </c>
      <c r="AW634" s="137">
        <v>8.41</v>
      </c>
      <c r="AX634" s="137">
        <v>28.5</v>
      </c>
      <c r="AY634" s="137">
        <v>61.7</v>
      </c>
      <c r="AZ634" s="137">
        <v>1.32</v>
      </c>
      <c r="BA634" s="137">
        <v>24.7</v>
      </c>
      <c r="BB634" s="137">
        <v>21</v>
      </c>
      <c r="BC634" s="137">
        <v>65.3</v>
      </c>
      <c r="BD634" s="137">
        <v>4.9000000000000002E-2</v>
      </c>
      <c r="BE634" s="137">
        <v>3.5</v>
      </c>
      <c r="BF634" s="137">
        <v>53.67</v>
      </c>
      <c r="BG634" s="137">
        <v>61.8</v>
      </c>
      <c r="BH634" s="138">
        <v>927</v>
      </c>
      <c r="BI634" s="137">
        <v>12.8</v>
      </c>
      <c r="BJ634" s="137">
        <v>6.3</v>
      </c>
      <c r="BK634" s="137">
        <v>24.8</v>
      </c>
      <c r="BL634" s="137">
        <v>81</v>
      </c>
      <c r="BM634" s="139">
        <v>7.8E-2</v>
      </c>
      <c r="BN634" s="137">
        <v>11.3</v>
      </c>
      <c r="BO634" s="137">
        <v>94.350000000000009</v>
      </c>
      <c r="BP634" s="137">
        <v>3.99</v>
      </c>
      <c r="BQ634" s="137">
        <v>1.63</v>
      </c>
      <c r="BR634" s="138">
        <v>5732</v>
      </c>
      <c r="BS634" s="138">
        <v>2754</v>
      </c>
      <c r="BT634" s="137">
        <v>59.7</v>
      </c>
      <c r="BU634" s="137">
        <v>19.600000000000001</v>
      </c>
      <c r="BV634" s="137">
        <f>100-AL634-BN634-CB634-CC634</f>
        <v>66.610000000000014</v>
      </c>
      <c r="BW634" s="138">
        <v>3356.6371681415931</v>
      </c>
      <c r="BX634" s="137">
        <v>66.8</v>
      </c>
      <c r="BY634" s="137">
        <v>45</v>
      </c>
      <c r="BZ634" s="138">
        <v>4892</v>
      </c>
      <c r="CA634" s="138">
        <v>16574</v>
      </c>
      <c r="CB634" s="137">
        <v>2.2999999999999998</v>
      </c>
      <c r="CC634" s="137">
        <v>0.19</v>
      </c>
      <c r="CD634" s="186" t="s">
        <v>1275</v>
      </c>
      <c r="CE634" s="186">
        <f>AL634+BN634+BV634+CC634+CB634</f>
        <v>100.00000000000001</v>
      </c>
      <c r="CF634" s="186" t="s">
        <v>1275</v>
      </c>
      <c r="CG634" s="186">
        <f>AM634+BI634+BE634+(DC634*100/AL634)+(CC634*100/AL634)</f>
        <v>99.37959183673469</v>
      </c>
      <c r="CH634" s="137">
        <v>16.8</v>
      </c>
      <c r="CI634" s="137">
        <f>CH634*100/AM634</f>
        <v>20.588235294117649</v>
      </c>
      <c r="CJ634" s="137">
        <v>52.6</v>
      </c>
      <c r="CK634" s="138">
        <f>CJ634*BI634*AL634*AK634/1000</f>
        <v>73.767249920000012</v>
      </c>
      <c r="CL634" s="137">
        <v>21.3</v>
      </c>
      <c r="CM634" s="137">
        <v>39.700000000000003</v>
      </c>
      <c r="CN634" s="186" t="s">
        <v>1275</v>
      </c>
      <c r="CO634" s="137">
        <v>13.5</v>
      </c>
      <c r="CP634" s="137">
        <v>3.42</v>
      </c>
      <c r="CQ634" s="137">
        <v>37.799999999999997</v>
      </c>
      <c r="CR634" s="137">
        <v>18.3</v>
      </c>
      <c r="CS634" s="137">
        <v>14.8</v>
      </c>
      <c r="CT634" s="137">
        <v>29.1</v>
      </c>
      <c r="CU634" s="137">
        <v>74.7</v>
      </c>
      <c r="CV634" s="137">
        <v>3.69</v>
      </c>
      <c r="CW634" s="137"/>
      <c r="CX634" s="186" t="s">
        <v>1275</v>
      </c>
      <c r="CY634" s="133">
        <v>8262</v>
      </c>
      <c r="CZ634" s="137">
        <v>2.86</v>
      </c>
      <c r="DA634" s="137">
        <v>19.5</v>
      </c>
      <c r="DB634" s="186" t="s">
        <v>1275</v>
      </c>
      <c r="DC634" s="139">
        <v>0.1</v>
      </c>
      <c r="DD634" s="138">
        <v>48491</v>
      </c>
      <c r="DE634" s="137">
        <v>47.6</v>
      </c>
      <c r="DF634" s="137">
        <v>28.2</v>
      </c>
      <c r="DG634" s="137">
        <v>1.1599999999999999</v>
      </c>
      <c r="DH634" s="137">
        <v>0.97</v>
      </c>
      <c r="DI634" s="137">
        <v>58.7</v>
      </c>
      <c r="DJ634" s="186" t="s">
        <v>1275</v>
      </c>
      <c r="DK634" s="137">
        <v>0.55000000000000004</v>
      </c>
      <c r="DL634" s="137">
        <v>53.4</v>
      </c>
      <c r="DM634" s="137">
        <v>45.8</v>
      </c>
      <c r="DN634" s="137">
        <v>0.27</v>
      </c>
      <c r="DO634" s="137">
        <v>4.6100000000000003</v>
      </c>
      <c r="DP634" s="137">
        <v>89.3</v>
      </c>
      <c r="DQ634" s="138">
        <v>1536</v>
      </c>
      <c r="DR634" s="133"/>
      <c r="DS634" s="186" t="s">
        <v>1275</v>
      </c>
      <c r="DT634" s="138">
        <f>DU634/1.1</f>
        <v>14545.454545454544</v>
      </c>
      <c r="DU634" s="138">
        <v>16000</v>
      </c>
      <c r="DV634" s="138">
        <v>1168.4615384615383</v>
      </c>
      <c r="DW634" s="138">
        <v>198</v>
      </c>
      <c r="DX634" s="186" t="s">
        <v>1275</v>
      </c>
      <c r="DY634" s="138">
        <f>AK634*AN634*AM634*AL634/1000</f>
        <v>534.63725951999993</v>
      </c>
      <c r="DZ634" s="138">
        <f>AK634*AM634*AO634*AL634/1000</f>
        <v>359.40498048000001</v>
      </c>
      <c r="EA634" s="137"/>
      <c r="EB634" s="137"/>
      <c r="EC634" s="137"/>
      <c r="ED634" s="137"/>
      <c r="EE634" s="137"/>
      <c r="EF634" s="186" t="s">
        <v>1275</v>
      </c>
      <c r="EG634" s="137" t="s">
        <v>1023</v>
      </c>
      <c r="EH634" s="137" t="s">
        <v>1023</v>
      </c>
      <c r="EI634" s="137" t="s">
        <v>1023</v>
      </c>
      <c r="EJ634" s="137" t="s">
        <v>1023</v>
      </c>
      <c r="EK634" s="137" t="s">
        <v>1023</v>
      </c>
      <c r="EL634" s="137" t="s">
        <v>1023</v>
      </c>
      <c r="EM634" s="137" t="s">
        <v>1023</v>
      </c>
      <c r="EN634" s="137" t="s">
        <v>1023</v>
      </c>
      <c r="EO634" s="137" t="s">
        <v>1023</v>
      </c>
      <c r="EP634" s="137" t="s">
        <v>1023</v>
      </c>
      <c r="EQ634" s="137" t="s">
        <v>1023</v>
      </c>
      <c r="ER634" s="137" t="s">
        <v>1023</v>
      </c>
      <c r="ES634" s="137" t="s">
        <v>1023</v>
      </c>
      <c r="ET634" s="137" t="s">
        <v>1023</v>
      </c>
      <c r="EU634" s="137" t="s">
        <v>1023</v>
      </c>
      <c r="EV634" s="137" t="s">
        <v>1023</v>
      </c>
      <c r="EW634" s="137" t="s">
        <v>1023</v>
      </c>
      <c r="EX634" s="137" t="s">
        <v>1023</v>
      </c>
      <c r="EY634" s="137" t="s">
        <v>1023</v>
      </c>
      <c r="EZ634" s="137" t="s">
        <v>1023</v>
      </c>
      <c r="FA634" s="137" t="s">
        <v>1023</v>
      </c>
      <c r="FB634" s="186" t="s">
        <v>1275</v>
      </c>
      <c r="FC634" s="137"/>
      <c r="FD634" s="137"/>
      <c r="FE634" s="137"/>
      <c r="FF634" s="137"/>
      <c r="FG634" s="137"/>
      <c r="FH634" s="190"/>
      <c r="FI634" s="190"/>
      <c r="FJ634" s="372"/>
      <c r="FK634"/>
      <c r="FL634"/>
      <c r="FM634"/>
      <c r="FN634"/>
      <c r="FO634"/>
      <c r="FP634"/>
      <c r="FQ634"/>
      <c r="FR634"/>
      <c r="FS634"/>
      <c r="FT634"/>
      <c r="FU634"/>
      <c r="FV634"/>
      <c r="FW634"/>
      <c r="FX634"/>
      <c r="FY634"/>
      <c r="FZ634"/>
      <c r="GA634"/>
      <c r="GB634"/>
      <c r="GC634"/>
      <c r="GD634"/>
      <c r="GE634"/>
      <c r="GF634"/>
      <c r="GG634"/>
      <c r="GH634"/>
      <c r="GI634"/>
      <c r="GJ634"/>
      <c r="GK634"/>
      <c r="GL634"/>
      <c r="GM634"/>
      <c r="GN634"/>
      <c r="GO634"/>
      <c r="GP634"/>
      <c r="GQ634"/>
      <c r="GR634"/>
      <c r="GS634"/>
      <c r="GT634"/>
      <c r="GU634"/>
      <c r="GV634"/>
      <c r="GW634"/>
      <c r="GX634"/>
      <c r="GY634"/>
      <c r="GZ634" s="372"/>
      <c r="HA634"/>
      <c r="HB634"/>
      <c r="HC634"/>
      <c r="HD634"/>
      <c r="HE634"/>
      <c r="HF634"/>
      <c r="HG634"/>
      <c r="HH634"/>
      <c r="HI634"/>
      <c r="HJ634"/>
      <c r="HK634"/>
      <c r="HL634"/>
      <c r="HM634"/>
      <c r="HN634"/>
      <c r="HO634" s="5"/>
      <c r="HP634" s="17"/>
      <c r="HQ634" s="23"/>
      <c r="HR634" s="23"/>
      <c r="HS634" s="23"/>
      <c r="HT634" s="17"/>
      <c r="HU634" s="17"/>
      <c r="HV634" s="24"/>
      <c r="HW634" s="24"/>
      <c r="HX634" s="24"/>
      <c r="HY634" s="24"/>
      <c r="HZ634" s="24"/>
      <c r="IA634" s="24"/>
      <c r="IB634" s="24"/>
      <c r="IC634" s="24"/>
      <c r="ID634" s="24"/>
      <c r="IE634" s="24"/>
      <c r="IF634" s="24"/>
      <c r="IG634" s="24"/>
      <c r="IH634" s="24"/>
      <c r="II634" s="24"/>
      <c r="IJ634" s="24"/>
      <c r="IK634" s="24"/>
      <c r="IL634" s="24"/>
      <c r="IM634" s="24"/>
      <c r="IN634" s="25"/>
      <c r="IO634" s="25"/>
      <c r="IP634" s="294"/>
      <c r="IQ634" s="24"/>
      <c r="IR634" s="24"/>
      <c r="IS634" s="170"/>
      <c r="IT634" s="170"/>
      <c r="IU634" s="170"/>
      <c r="IV634" s="274"/>
      <c r="IW634" s="170"/>
      <c r="IX634" s="170"/>
      <c r="IY634"/>
      <c r="IZ634"/>
      <c r="JA634" s="170"/>
      <c r="JB634" s="170"/>
      <c r="JC634" s="170"/>
      <c r="JD634" s="170"/>
      <c r="JE634" s="170"/>
      <c r="JF634"/>
      <c r="JG634" s="170"/>
      <c r="JH634" s="170"/>
      <c r="JI634" s="170"/>
      <c r="JJ634" s="170"/>
      <c r="JK634"/>
      <c r="JL634"/>
      <c r="JM634" s="279"/>
      <c r="JN634"/>
      <c r="JO634"/>
      <c r="JP634"/>
      <c r="JQ634"/>
      <c r="JR634" s="170"/>
      <c r="JS634" s="170"/>
      <c r="JT634" s="170"/>
      <c r="JU634" s="170"/>
      <c r="JV634" s="170"/>
      <c r="JW634" s="170"/>
      <c r="JX634"/>
      <c r="JY634" s="170"/>
      <c r="JZ634" s="170"/>
      <c r="KA634" s="170"/>
      <c r="KB634" s="170"/>
      <c r="KC634" s="170"/>
      <c r="KD634" s="170"/>
      <c r="KE634"/>
    </row>
    <row r="635" spans="1:291" s="4" customFormat="1" x14ac:dyDescent="0.25">
      <c r="A635" s="311"/>
      <c r="B635" s="15"/>
      <c r="C635" s="17"/>
      <c r="D635" s="26"/>
      <c r="E635" s="90"/>
      <c r="F635" s="23"/>
      <c r="G635" s="94"/>
      <c r="H635" s="51"/>
      <c r="I635" s="377"/>
      <c r="J635" s="20"/>
      <c r="K635" s="100"/>
      <c r="L635" s="85"/>
      <c r="N635" s="19"/>
      <c r="O635" s="22"/>
      <c r="P635" s="16"/>
      <c r="Q635" s="11"/>
      <c r="R635" s="11"/>
      <c r="S635" s="11"/>
      <c r="T635" s="145"/>
      <c r="U635" s="130"/>
      <c r="V635" s="130"/>
      <c r="W635" s="130"/>
      <c r="X635" s="131"/>
      <c r="Y635" s="129"/>
      <c r="Z635" s="132"/>
      <c r="AA635" s="129"/>
      <c r="AB635" s="133"/>
      <c r="AC635" s="134"/>
      <c r="AD635" s="135"/>
      <c r="AE635" s="136"/>
      <c r="AF635" s="133"/>
      <c r="AG635" s="133"/>
      <c r="AH635" s="133"/>
      <c r="AI635" s="133"/>
      <c r="AJ635" s="133"/>
      <c r="AK635" s="133"/>
      <c r="AL635" s="133"/>
      <c r="AM635" s="137"/>
      <c r="AN635" s="137"/>
      <c r="AO635" s="137"/>
      <c r="AP635" s="137"/>
      <c r="AQ635" s="137"/>
      <c r="AR635" s="137"/>
      <c r="AS635" s="137"/>
      <c r="AT635" s="137"/>
      <c r="AU635" s="137"/>
      <c r="AV635" s="137"/>
      <c r="AW635" s="137"/>
      <c r="AX635" s="137"/>
      <c r="AY635" s="137"/>
      <c r="AZ635" s="137"/>
      <c r="BA635" s="137"/>
      <c r="BB635" s="137"/>
      <c r="BC635" s="137"/>
      <c r="BD635" s="137"/>
      <c r="BE635" s="137"/>
      <c r="BF635" s="137"/>
      <c r="BG635" s="137"/>
      <c r="BH635" s="138"/>
      <c r="BI635" s="137"/>
      <c r="BJ635" s="137"/>
      <c r="BK635" s="137"/>
      <c r="BL635" s="137"/>
      <c r="BM635" s="139"/>
      <c r="BN635" s="137"/>
      <c r="BO635" s="137"/>
      <c r="BP635" s="137"/>
      <c r="BQ635" s="137"/>
      <c r="BR635" s="138"/>
      <c r="BS635" s="138"/>
      <c r="BT635" s="137"/>
      <c r="BU635" s="137"/>
      <c r="BV635" s="137"/>
      <c r="BW635" s="138"/>
      <c r="BX635" s="137"/>
      <c r="BY635" s="137"/>
      <c r="BZ635" s="138"/>
      <c r="CA635" s="138"/>
      <c r="CB635" s="137"/>
      <c r="CC635" s="137"/>
      <c r="CD635" s="186"/>
      <c r="CE635" s="186"/>
      <c r="CF635" s="186"/>
      <c r="CG635" s="186"/>
      <c r="CH635" s="137"/>
      <c r="CI635" s="137"/>
      <c r="CJ635" s="137"/>
      <c r="CK635" s="138"/>
      <c r="CL635" s="137"/>
      <c r="CM635" s="137"/>
      <c r="CN635" s="186"/>
      <c r="CO635" s="137"/>
      <c r="CP635" s="137"/>
      <c r="CQ635" s="137"/>
      <c r="CR635" s="137"/>
      <c r="CS635" s="137"/>
      <c r="CT635" s="137"/>
      <c r="CU635" s="137"/>
      <c r="CV635" s="137"/>
      <c r="CW635" s="137"/>
      <c r="CX635" s="186"/>
      <c r="CY635" s="133"/>
      <c r="CZ635" s="137"/>
      <c r="DA635" s="137"/>
      <c r="DB635" s="186"/>
      <c r="DC635" s="139"/>
      <c r="DD635" s="138"/>
      <c r="DE635" s="137"/>
      <c r="DF635" s="137"/>
      <c r="DG635" s="137"/>
      <c r="DH635" s="137"/>
      <c r="DI635" s="137"/>
      <c r="DJ635" s="186"/>
      <c r="DK635" s="137"/>
      <c r="DL635" s="137"/>
      <c r="DM635" s="137"/>
      <c r="DN635" s="137"/>
      <c r="DO635" s="137"/>
      <c r="DP635" s="137"/>
      <c r="DQ635" s="138"/>
      <c r="DR635" s="133"/>
      <c r="DS635" s="186"/>
      <c r="DT635" s="138"/>
      <c r="DU635" s="138"/>
      <c r="DV635" s="138"/>
      <c r="DW635" s="138"/>
      <c r="DX635" s="186"/>
      <c r="DY635" s="138"/>
      <c r="DZ635" s="138"/>
      <c r="EA635" s="137"/>
      <c r="EB635" s="137"/>
      <c r="EC635" s="137"/>
      <c r="ED635" s="137"/>
      <c r="EE635" s="137"/>
      <c r="EF635" s="186"/>
      <c r="EG635" s="137"/>
      <c r="EH635" s="137"/>
      <c r="EI635" s="137"/>
      <c r="EJ635" s="137"/>
      <c r="EK635" s="137"/>
      <c r="EL635" s="137"/>
      <c r="EM635" s="137"/>
      <c r="EN635" s="137"/>
      <c r="EO635" s="137"/>
      <c r="EP635" s="137"/>
      <c r="EQ635" s="137"/>
      <c r="ER635" s="137"/>
      <c r="ES635" s="137"/>
      <c r="ET635" s="137"/>
      <c r="EU635" s="137"/>
      <c r="EV635" s="137"/>
      <c r="EW635" s="137"/>
      <c r="EX635" s="137"/>
      <c r="EY635" s="137"/>
      <c r="EZ635" s="137"/>
      <c r="FA635" s="137"/>
      <c r="FB635" s="186"/>
      <c r="FC635" s="137"/>
      <c r="FD635" s="137"/>
      <c r="FE635" s="137"/>
      <c r="FF635" s="137"/>
      <c r="FG635" s="137"/>
      <c r="FH635" s="190"/>
      <c r="FI635" s="190"/>
      <c r="FJ635" s="5"/>
      <c r="GZ635" s="372"/>
      <c r="HA635"/>
      <c r="HB635"/>
      <c r="HC635"/>
      <c r="HD635"/>
      <c r="HE635"/>
      <c r="HF635"/>
      <c r="HG635"/>
      <c r="HH635"/>
      <c r="HI635"/>
      <c r="HJ635"/>
      <c r="HK635"/>
      <c r="HL635"/>
      <c r="HM635"/>
      <c r="HN635"/>
      <c r="HO635" s="5"/>
      <c r="HP635" s="17"/>
      <c r="HQ635" s="23"/>
      <c r="HR635" s="23"/>
      <c r="HS635" s="23"/>
      <c r="HT635" s="17"/>
      <c r="HU635" s="17"/>
      <c r="HV635" s="24"/>
      <c r="HW635" s="24"/>
      <c r="HX635" s="24"/>
      <c r="HY635" s="24"/>
      <c r="HZ635" s="24"/>
      <c r="IA635" s="24"/>
      <c r="IB635" s="24"/>
      <c r="IC635" s="24"/>
      <c r="ID635" s="24"/>
      <c r="IE635" s="24"/>
      <c r="IF635" s="24"/>
      <c r="IG635" s="24"/>
      <c r="IH635" s="24"/>
      <c r="II635" s="24"/>
      <c r="IJ635" s="24"/>
      <c r="IK635" s="24"/>
      <c r="IL635" s="24"/>
      <c r="IM635" s="24"/>
      <c r="IN635" s="25"/>
      <c r="IO635" s="25"/>
      <c r="IP635" s="294"/>
      <c r="IQ635" s="24"/>
      <c r="IR635" s="24"/>
      <c r="IS635" s="170"/>
      <c r="IT635" s="170"/>
      <c r="IU635" s="170"/>
      <c r="IV635" s="274"/>
      <c r="IW635" s="170"/>
      <c r="IX635" s="170"/>
      <c r="IY635"/>
      <c r="IZ635"/>
      <c r="JA635" s="170"/>
      <c r="JB635" s="170"/>
      <c r="JC635" s="170"/>
      <c r="JD635" s="170"/>
      <c r="JE635" s="170"/>
      <c r="JF635"/>
      <c r="JG635" s="170"/>
      <c r="JH635" s="170"/>
      <c r="JI635" s="170"/>
      <c r="JJ635" s="170"/>
      <c r="JK635"/>
      <c r="JL635"/>
      <c r="JM635" s="279"/>
      <c r="JN635"/>
      <c r="JO635"/>
      <c r="JP635"/>
      <c r="JQ635"/>
      <c r="JR635" s="170"/>
      <c r="JS635" s="170"/>
      <c r="JT635" s="170"/>
      <c r="JU635" s="170"/>
      <c r="JV635" s="170"/>
      <c r="JW635" s="170"/>
      <c r="JX635"/>
      <c r="JY635" s="170"/>
      <c r="JZ635" s="170"/>
      <c r="KA635" s="170"/>
      <c r="KB635" s="170"/>
      <c r="KC635" s="170"/>
      <c r="KD635" s="170"/>
      <c r="KE635"/>
    </row>
    <row r="636" spans="1:291" s="4" customFormat="1" x14ac:dyDescent="0.25">
      <c r="A636" s="311"/>
      <c r="B636" s="15" t="s">
        <v>1573</v>
      </c>
      <c r="C636" s="17" t="s">
        <v>802</v>
      </c>
      <c r="D636" s="26" t="s">
        <v>803</v>
      </c>
      <c r="E636" s="88">
        <v>42229</v>
      </c>
      <c r="F636" s="23"/>
      <c r="G636" s="94"/>
      <c r="H636" s="51"/>
      <c r="I636" s="377">
        <v>1</v>
      </c>
      <c r="J636" s="20">
        <v>44725</v>
      </c>
      <c r="K636" s="100">
        <f>DATEDIF(E636, J636, "m")</f>
        <v>82</v>
      </c>
      <c r="L636" s="121">
        <v>1</v>
      </c>
      <c r="M636" s="4" t="s">
        <v>804</v>
      </c>
      <c r="N636" s="19">
        <v>137</v>
      </c>
      <c r="O636" s="22">
        <v>4</v>
      </c>
      <c r="P636" s="16">
        <v>3</v>
      </c>
      <c r="Q636" s="11"/>
      <c r="R636" s="11"/>
      <c r="S636" s="11"/>
      <c r="T636" s="145">
        <v>17547</v>
      </c>
      <c r="U636" s="130"/>
      <c r="V636" s="130" t="s">
        <v>1115</v>
      </c>
      <c r="W636" s="130" t="s">
        <v>1056</v>
      </c>
      <c r="X636" s="129">
        <v>531217126</v>
      </c>
      <c r="Y636" s="129">
        <f ca="1">ROUNDDOWN(YEARFRAC(DATE(IF(VALUE(LEFT(X636,2))&lt;VALUE(RIGHT(YEAR(TODAY()),2)),"20","19")&amp;LEFT(X636,2),IF(VALUE(MID(X636,3,1))&gt;4,MID(X636,3,2)-50,MID(X636,3,2)),MID(X636,5,2)),Z636,1),0)</f>
        <v>68</v>
      </c>
      <c r="Z636" s="132">
        <v>44725</v>
      </c>
      <c r="AA636" s="129" t="e">
        <f>COUNTIFS(#REF!,X636)</f>
        <v>#REF!</v>
      </c>
      <c r="AB636" s="133">
        <f>DATEDIF(_xlfn.MINIFS(Z:Z,X:X,X636), Z636,  "m")</f>
        <v>0</v>
      </c>
      <c r="AC636" s="134" t="s">
        <v>53</v>
      </c>
      <c r="AD636" s="135" t="s">
        <v>1025</v>
      </c>
      <c r="AE636" s="136" t="s">
        <v>65</v>
      </c>
      <c r="AF636" s="198">
        <v>44.4</v>
      </c>
      <c r="AG636" s="198">
        <v>4.4000000000000004</v>
      </c>
      <c r="AH636" s="198">
        <v>49.3</v>
      </c>
      <c r="AI636" s="198">
        <v>1.5</v>
      </c>
      <c r="AJ636" s="198">
        <v>0.4</v>
      </c>
      <c r="AK636" s="199">
        <v>5.2</v>
      </c>
      <c r="AL636" s="133">
        <v>44.4</v>
      </c>
      <c r="AM636" s="137">
        <v>86.3</v>
      </c>
      <c r="AN636" s="137">
        <v>22.6</v>
      </c>
      <c r="AO636" s="137">
        <v>77.400000000000006</v>
      </c>
      <c r="AP636" s="137">
        <f>AN636/AO636</f>
        <v>0.29198966408268734</v>
      </c>
      <c r="AQ636" s="137">
        <v>18.100000000000001</v>
      </c>
      <c r="AR636" s="137">
        <v>4.26</v>
      </c>
      <c r="AS636" s="137">
        <v>0.85</v>
      </c>
      <c r="AT636" s="137">
        <v>23.3</v>
      </c>
      <c r="AU636" s="137">
        <v>9.09</v>
      </c>
      <c r="AV636" s="137">
        <v>3.39</v>
      </c>
      <c r="AW636" s="137">
        <v>3.97</v>
      </c>
      <c r="AX636" s="137">
        <v>54</v>
      </c>
      <c r="AY636" s="137">
        <v>40.1</v>
      </c>
      <c r="AZ636" s="137">
        <v>1.94</v>
      </c>
      <c r="BA636" s="137">
        <v>18.2</v>
      </c>
      <c r="BB636" s="137">
        <v>10</v>
      </c>
      <c r="BC636" s="137">
        <v>71.8</v>
      </c>
      <c r="BD636" s="137">
        <v>2.87</v>
      </c>
      <c r="BE636" s="137">
        <v>1.84</v>
      </c>
      <c r="BF636" s="137">
        <f>DL636+DN636</f>
        <v>16.8</v>
      </c>
      <c r="BG636" s="137">
        <v>17.3</v>
      </c>
      <c r="BH636" s="138">
        <v>2450</v>
      </c>
      <c r="BI636" s="137">
        <v>9.4</v>
      </c>
      <c r="BJ636" s="137">
        <v>3.09</v>
      </c>
      <c r="BK636" s="137">
        <v>11.9</v>
      </c>
      <c r="BL636" s="137">
        <v>62.7</v>
      </c>
      <c r="BM636" s="139">
        <v>6.4400000000000004E-3</v>
      </c>
      <c r="BN636" s="137">
        <v>4.9000000000000004</v>
      </c>
      <c r="BO636" s="137">
        <v>78.05</v>
      </c>
      <c r="BP636" s="137">
        <v>7.63</v>
      </c>
      <c r="BQ636" s="137">
        <v>14.3</v>
      </c>
      <c r="BR636" s="138">
        <v>5510</v>
      </c>
      <c r="BS636" s="138">
        <f>CY636/9</f>
        <v>1647.4444444444443</v>
      </c>
      <c r="BT636" s="137">
        <v>64.099999999999994</v>
      </c>
      <c r="BU636" s="137">
        <v>31.7</v>
      </c>
      <c r="BV636" s="137">
        <f>100-AL636-BN636-CB636-CC636</f>
        <v>48.660000000000004</v>
      </c>
      <c r="BW636" s="138">
        <v>1711</v>
      </c>
      <c r="BX636" s="137">
        <v>17.5</v>
      </c>
      <c r="BY636" s="137">
        <v>50.6</v>
      </c>
      <c r="BZ636" s="138">
        <v>3468</v>
      </c>
      <c r="CA636" s="138">
        <v>9621</v>
      </c>
      <c r="CB636" s="137">
        <v>1.55</v>
      </c>
      <c r="CC636" s="137">
        <v>0.49</v>
      </c>
      <c r="CD636" s="186" t="s">
        <v>1275</v>
      </c>
      <c r="CE636" s="186">
        <f>AL636+BN636+BV636+CC636+CB636</f>
        <v>100</v>
      </c>
      <c r="CF636" s="186" t="s">
        <v>1275</v>
      </c>
      <c r="CG636" s="186">
        <f>AM636+BI636+BE636+(DC636*100/AL636)+(CC636*100/AL636)</f>
        <v>98.868828828828839</v>
      </c>
      <c r="CH636" s="137">
        <v>2.36</v>
      </c>
      <c r="CI636" s="137">
        <f>CH636*100/AM636</f>
        <v>2.7346465816917731</v>
      </c>
      <c r="CJ636" s="137">
        <v>12.3</v>
      </c>
      <c r="CK636" s="138">
        <f>CJ636*BI636*AL636*AK636/1000</f>
        <v>26.694345600000002</v>
      </c>
      <c r="CL636" s="137">
        <v>17.8</v>
      </c>
      <c r="CM636" s="137">
        <v>30.3</v>
      </c>
      <c r="CN636" s="186" t="s">
        <v>1275</v>
      </c>
      <c r="CO636" s="137">
        <v>0.42</v>
      </c>
      <c r="CP636" s="137">
        <v>23.3</v>
      </c>
      <c r="CQ636" s="137">
        <v>35.1</v>
      </c>
      <c r="CR636" s="137">
        <v>15.5</v>
      </c>
      <c r="CS636" s="137">
        <v>13.2</v>
      </c>
      <c r="CT636" s="137">
        <v>36.200000000000003</v>
      </c>
      <c r="CU636" s="137">
        <v>65.2</v>
      </c>
      <c r="CV636" s="137">
        <v>0.28999999999999998</v>
      </c>
      <c r="CW636" s="137"/>
      <c r="CX636" s="186" t="s">
        <v>1275</v>
      </c>
      <c r="CY636" s="133">
        <v>14827</v>
      </c>
      <c r="CZ636" s="137">
        <v>13.7</v>
      </c>
      <c r="DA636" s="137">
        <v>12.1</v>
      </c>
      <c r="DB636" s="186" t="s">
        <v>1275</v>
      </c>
      <c r="DC636" s="139">
        <v>0.1</v>
      </c>
      <c r="DD636" s="138">
        <v>12928</v>
      </c>
      <c r="DE636" s="137">
        <v>2.48</v>
      </c>
      <c r="DF636" s="137">
        <v>15.5</v>
      </c>
      <c r="DG636" s="137">
        <v>2.4700000000000002</v>
      </c>
      <c r="DH636" s="137">
        <f>DG636-CC636</f>
        <v>1.9800000000000002</v>
      </c>
      <c r="DI636" s="137">
        <v>28.7</v>
      </c>
      <c r="DJ636" s="186" t="s">
        <v>1275</v>
      </c>
      <c r="DK636" s="137">
        <v>1.71</v>
      </c>
      <c r="DL636" s="137">
        <v>16.8</v>
      </c>
      <c r="DM636" s="137">
        <v>81.5</v>
      </c>
      <c r="DN636" s="137">
        <v>0</v>
      </c>
      <c r="DO636" s="137">
        <v>19.100000000000001</v>
      </c>
      <c r="DP636" s="137">
        <v>93.5</v>
      </c>
      <c r="DQ636" s="138">
        <v>564</v>
      </c>
      <c r="DR636" s="133"/>
      <c r="DS636" s="186" t="s">
        <v>1275</v>
      </c>
      <c r="DT636" s="133">
        <f>DU636*2</f>
        <v>12562</v>
      </c>
      <c r="DU636" s="138">
        <v>6281</v>
      </c>
      <c r="DV636" s="138">
        <v>1478</v>
      </c>
      <c r="DW636" s="138">
        <v>149</v>
      </c>
      <c r="DX636" s="186" t="s">
        <v>1275</v>
      </c>
      <c r="DY636" s="138">
        <f>AK636*AN636*AM636*AL636/1000</f>
        <v>450.3037344</v>
      </c>
      <c r="DZ636" s="138">
        <f>AK636*AM636*AO636*AL636/1000</f>
        <v>1542.1906656000001</v>
      </c>
      <c r="EA636" s="137"/>
      <c r="EB636" s="137"/>
      <c r="EC636" s="137"/>
      <c r="ED636" s="137"/>
      <c r="EE636" s="137"/>
      <c r="EF636" s="186" t="s">
        <v>1275</v>
      </c>
      <c r="EG636" s="137" t="s">
        <v>1023</v>
      </c>
      <c r="EH636" s="137" t="s">
        <v>1023</v>
      </c>
      <c r="EI636" s="137" t="s">
        <v>1023</v>
      </c>
      <c r="EJ636" s="137" t="s">
        <v>1023</v>
      </c>
      <c r="EK636" s="137" t="s">
        <v>1023</v>
      </c>
      <c r="EL636" s="137" t="s">
        <v>1023</v>
      </c>
      <c r="EM636" s="137" t="s">
        <v>1023</v>
      </c>
      <c r="EN636" s="137" t="s">
        <v>1023</v>
      </c>
      <c r="EO636" s="137" t="s">
        <v>1023</v>
      </c>
      <c r="EP636" s="137" t="s">
        <v>1023</v>
      </c>
      <c r="EQ636" s="137" t="s">
        <v>1023</v>
      </c>
      <c r="ER636" s="137" t="s">
        <v>1023</v>
      </c>
      <c r="ES636" s="137" t="s">
        <v>1023</v>
      </c>
      <c r="ET636" s="137" t="s">
        <v>1023</v>
      </c>
      <c r="EU636" s="137" t="s">
        <v>1023</v>
      </c>
      <c r="EV636" s="137" t="s">
        <v>1023</v>
      </c>
      <c r="EW636" s="137" t="s">
        <v>1023</v>
      </c>
      <c r="EX636" s="137" t="s">
        <v>1023</v>
      </c>
      <c r="EY636" s="137" t="s">
        <v>1023</v>
      </c>
      <c r="EZ636" s="137" t="s">
        <v>1023</v>
      </c>
      <c r="FA636" s="137" t="s">
        <v>1023</v>
      </c>
      <c r="FB636" s="186" t="s">
        <v>1275</v>
      </c>
      <c r="FC636" s="137"/>
      <c r="FD636" s="137"/>
      <c r="FE636" s="137"/>
      <c r="FF636" s="137"/>
      <c r="FG636" s="137"/>
      <c r="FH636" s="190"/>
      <c r="FI636" s="190"/>
      <c r="FJ636" s="372"/>
      <c r="FK636"/>
      <c r="FL636"/>
      <c r="FM636"/>
      <c r="FN636"/>
      <c r="FO636"/>
      <c r="FP636"/>
      <c r="FQ636"/>
      <c r="FR636"/>
      <c r="FS636"/>
      <c r="FT636"/>
      <c r="FU636"/>
      <c r="FV636"/>
      <c r="FW636"/>
      <c r="FX636"/>
      <c r="FY636"/>
      <c r="FZ636"/>
      <c r="GA636"/>
      <c r="GB636"/>
      <c r="GC636"/>
      <c r="GD636"/>
      <c r="GE636"/>
      <c r="GF636"/>
      <c r="GG636"/>
      <c r="GH636"/>
      <c r="GI636"/>
      <c r="GJ636"/>
      <c r="GK636"/>
      <c r="GL636"/>
      <c r="GM636"/>
      <c r="GN636"/>
      <c r="GO636"/>
      <c r="GP636"/>
      <c r="GQ636"/>
      <c r="GR636"/>
      <c r="GS636"/>
      <c r="GT636"/>
      <c r="GU636"/>
      <c r="GV636"/>
      <c r="GW636"/>
      <c r="GX636"/>
      <c r="GY636"/>
      <c r="GZ636" s="372"/>
      <c r="HA636"/>
      <c r="HB636"/>
      <c r="HC636"/>
      <c r="HD636"/>
      <c r="HE636"/>
      <c r="HF636"/>
      <c r="HG636"/>
      <c r="HH636"/>
      <c r="HI636"/>
      <c r="HJ636"/>
      <c r="HK636"/>
      <c r="HL636"/>
      <c r="HM636"/>
      <c r="HN636"/>
      <c r="HO636" s="5"/>
      <c r="HP636" s="17"/>
      <c r="HQ636" s="23"/>
      <c r="HR636" s="23"/>
      <c r="HS636" s="23"/>
      <c r="HT636" s="17"/>
      <c r="HU636" s="17"/>
      <c r="HV636" s="24"/>
      <c r="HW636" s="24"/>
      <c r="HX636" s="24"/>
      <c r="HY636" s="24"/>
      <c r="HZ636" s="24"/>
      <c r="IA636" s="24"/>
      <c r="IB636" s="24"/>
      <c r="IC636" s="24"/>
      <c r="ID636" s="24"/>
      <c r="IE636" s="24"/>
      <c r="IF636" s="24"/>
      <c r="IG636" s="24"/>
      <c r="IH636" s="24"/>
      <c r="II636" s="24"/>
      <c r="IJ636" s="24"/>
      <c r="IK636" s="24"/>
      <c r="IL636" s="24"/>
      <c r="IM636" s="24"/>
      <c r="IN636" s="25"/>
      <c r="IO636" s="25"/>
      <c r="IP636" s="294" t="s">
        <v>1573</v>
      </c>
      <c r="IQ636" s="24" t="s">
        <v>1115</v>
      </c>
      <c r="IR636" s="24" t="s">
        <v>1056</v>
      </c>
      <c r="IS636" s="170" t="s">
        <v>55</v>
      </c>
      <c r="IT636" s="170">
        <v>1</v>
      </c>
      <c r="IU636" s="170"/>
      <c r="IV636" s="274">
        <v>42229</v>
      </c>
      <c r="IW636" s="170">
        <v>1953</v>
      </c>
      <c r="IX636" s="170">
        <v>2015</v>
      </c>
      <c r="IY636"/>
      <c r="IZ636"/>
      <c r="JA636" s="170">
        <v>62</v>
      </c>
      <c r="JB636" s="170"/>
      <c r="JC636" s="170" t="s">
        <v>1407</v>
      </c>
      <c r="JD636" s="170"/>
      <c r="JE636" s="170">
        <v>1</v>
      </c>
      <c r="JF636" s="276" t="s">
        <v>405</v>
      </c>
      <c r="JG636" s="170"/>
      <c r="JH636" s="170">
        <v>1</v>
      </c>
      <c r="JI636" s="170"/>
      <c r="JJ636"/>
      <c r="JK636"/>
      <c r="JL636" t="s">
        <v>1574</v>
      </c>
      <c r="JM636" s="279"/>
      <c r="JN636" t="s">
        <v>1409</v>
      </c>
      <c r="JO636" t="s">
        <v>1411</v>
      </c>
      <c r="JP636" t="s">
        <v>1412</v>
      </c>
      <c r="JQ636" t="s">
        <v>1420</v>
      </c>
      <c r="JR636" s="170">
        <v>0</v>
      </c>
      <c r="JS636" s="170">
        <v>1</v>
      </c>
      <c r="JT636" s="170">
        <v>2</v>
      </c>
      <c r="JU636" s="282">
        <v>3</v>
      </c>
      <c r="JV636" s="170">
        <v>0</v>
      </c>
      <c r="JW636" s="170">
        <v>1</v>
      </c>
      <c r="JX636" t="s">
        <v>1469</v>
      </c>
      <c r="JY636" s="170">
        <v>1</v>
      </c>
      <c r="JZ636" s="170">
        <v>1</v>
      </c>
      <c r="KA636" s="170">
        <v>1</v>
      </c>
      <c r="KB636" s="170">
        <v>0</v>
      </c>
      <c r="KC636" s="170">
        <v>0</v>
      </c>
      <c r="KD636" s="274">
        <v>45219</v>
      </c>
      <c r="KE636" t="s">
        <v>1575</v>
      </c>
    </row>
    <row r="637" spans="1:291" s="4" customFormat="1" x14ac:dyDescent="0.25">
      <c r="A637" s="311"/>
      <c r="B637" s="15" t="s">
        <v>1573</v>
      </c>
      <c r="C637" s="17" t="s">
        <v>802</v>
      </c>
      <c r="D637" s="26" t="s">
        <v>803</v>
      </c>
      <c r="E637" s="88">
        <v>42229</v>
      </c>
      <c r="F637" s="23"/>
      <c r="G637" s="94"/>
      <c r="H637" s="51"/>
      <c r="I637" s="377">
        <v>0</v>
      </c>
      <c r="J637" s="20">
        <v>44774</v>
      </c>
      <c r="K637" s="100">
        <f>DATEDIF(E637, J637, "m")</f>
        <v>83</v>
      </c>
      <c r="L637" s="121">
        <v>2</v>
      </c>
      <c r="M637" s="4" t="s">
        <v>805</v>
      </c>
      <c r="N637" s="19">
        <v>129</v>
      </c>
      <c r="O637" s="22">
        <v>4</v>
      </c>
      <c r="P637" s="16">
        <v>3</v>
      </c>
      <c r="Q637" s="11"/>
      <c r="R637" s="11"/>
      <c r="S637" s="11"/>
      <c r="T637" s="145">
        <v>17816</v>
      </c>
      <c r="U637" s="130">
        <v>10133</v>
      </c>
      <c r="V637" s="130" t="s">
        <v>1115</v>
      </c>
      <c r="W637" s="130" t="s">
        <v>1056</v>
      </c>
      <c r="X637" s="129">
        <v>531217126</v>
      </c>
      <c r="Y637" s="129">
        <f ca="1">ROUNDDOWN(YEARFRAC(DATE(IF(VALUE(LEFT(X637,2))&lt;VALUE(RIGHT(YEAR(TODAY()),2)),"20","19")&amp;LEFT(X637,2),IF(VALUE(MID(X637,3,1))&gt;4,MID(X637,3,2)-50,MID(X637,3,2)),MID(X637,5,2)),Z637,1),0)</f>
        <v>68</v>
      </c>
      <c r="Z637" s="132">
        <v>44774</v>
      </c>
      <c r="AA637" s="129">
        <v>2</v>
      </c>
      <c r="AB637" s="133">
        <f>DATEDIF(_xlfn.MINIFS(Z:Z,X:X,X637), Z637,  "m")</f>
        <v>1</v>
      </c>
      <c r="AC637" s="134" t="s">
        <v>53</v>
      </c>
      <c r="AD637" s="135" t="s">
        <v>1025</v>
      </c>
      <c r="AE637" s="136" t="s">
        <v>67</v>
      </c>
      <c r="AF637" s="198">
        <v>39</v>
      </c>
      <c r="AG637" s="198">
        <v>8.8000000000000007</v>
      </c>
      <c r="AH637" s="198">
        <v>51</v>
      </c>
      <c r="AI637" s="198">
        <v>0.6</v>
      </c>
      <c r="AJ637" s="198">
        <v>0.6</v>
      </c>
      <c r="AK637" s="198">
        <v>6.39</v>
      </c>
      <c r="AL637" s="133">
        <v>37.9</v>
      </c>
      <c r="AM637" s="137">
        <v>83.2</v>
      </c>
      <c r="AN637" s="137">
        <v>24.9</v>
      </c>
      <c r="AO637" s="137">
        <v>75.099999999999994</v>
      </c>
      <c r="AP637" s="137">
        <f>AN637/AO637</f>
        <v>0.33155792276964047</v>
      </c>
      <c r="AQ637" s="137">
        <v>10.199999999999999</v>
      </c>
      <c r="AR637" s="137">
        <v>4.8</v>
      </c>
      <c r="AS637" s="137">
        <v>0.48</v>
      </c>
      <c r="AT637" s="137">
        <v>11.1</v>
      </c>
      <c r="AU637" s="137">
        <v>7.92</v>
      </c>
      <c r="AV637" s="137">
        <v>2.58</v>
      </c>
      <c r="AW637" s="137">
        <v>5.65</v>
      </c>
      <c r="AX637" s="137">
        <v>52.5</v>
      </c>
      <c r="AY637" s="137">
        <v>40.6</v>
      </c>
      <c r="AZ637" s="137">
        <v>1.27</v>
      </c>
      <c r="BA637" s="137">
        <v>19.100000000000001</v>
      </c>
      <c r="BB637" s="137">
        <v>11.1</v>
      </c>
      <c r="BC637" s="137">
        <v>55.9</v>
      </c>
      <c r="BD637" s="137">
        <v>7.9000000000000001E-2</v>
      </c>
      <c r="BE637" s="137">
        <v>1.96</v>
      </c>
      <c r="BF637" s="137">
        <f>DL637+DN637</f>
        <v>11.9</v>
      </c>
      <c r="BG637" s="137">
        <v>12</v>
      </c>
      <c r="BH637" s="138">
        <v>2503</v>
      </c>
      <c r="BI637" s="137">
        <v>12.4</v>
      </c>
      <c r="BJ637" s="137">
        <v>3.76</v>
      </c>
      <c r="BK637" s="137">
        <v>7.68</v>
      </c>
      <c r="BL637" s="137">
        <v>47.8</v>
      </c>
      <c r="BM637" s="139">
        <v>0</v>
      </c>
      <c r="BN637" s="137">
        <v>7.5</v>
      </c>
      <c r="BO637" s="137">
        <v>88.19</v>
      </c>
      <c r="BP637" s="137">
        <v>8.3699999999999992</v>
      </c>
      <c r="BQ637" s="137">
        <v>3.4</v>
      </c>
      <c r="BR637" s="138">
        <v>3127</v>
      </c>
      <c r="BS637" s="138">
        <f>CY637/9</f>
        <v>1810.6666666666667</v>
      </c>
      <c r="BT637" s="137">
        <v>67</v>
      </c>
      <c r="BU637" s="137">
        <v>19.899999999999999</v>
      </c>
      <c r="BV637" s="137">
        <f>100-AL637-BN637-CB637-CC637</f>
        <v>53.610000000000007</v>
      </c>
      <c r="BW637" s="138">
        <v>2313</v>
      </c>
      <c r="BX637" s="137">
        <v>26.7</v>
      </c>
      <c r="BY637" s="137">
        <v>40.6</v>
      </c>
      <c r="BZ637" s="138">
        <v>2565</v>
      </c>
      <c r="CA637" s="138">
        <v>9025</v>
      </c>
      <c r="CB637" s="137">
        <v>0.69</v>
      </c>
      <c r="CC637" s="137">
        <v>0.3</v>
      </c>
      <c r="CD637" s="186" t="s">
        <v>1275</v>
      </c>
      <c r="CE637" s="186">
        <f>AL637+BN637+BV637+CC637+CB637</f>
        <v>100</v>
      </c>
      <c r="CF637" s="186" t="s">
        <v>1275</v>
      </c>
      <c r="CG637" s="186">
        <f>AM637+BI637+BE637+(DC637*100/AL637)+(CC637*100/AL637)</f>
        <v>98.376068601583114</v>
      </c>
      <c r="CH637" s="137">
        <v>1.82</v>
      </c>
      <c r="CI637" s="137">
        <f>CH637*100/AM637</f>
        <v>2.1875</v>
      </c>
      <c r="CJ637" s="137">
        <v>8.1999999999999993</v>
      </c>
      <c r="CK637" s="138">
        <f>CJ637*BI637*AL637*AK637/1000</f>
        <v>24.624964079999994</v>
      </c>
      <c r="CL637" s="137">
        <v>12.6</v>
      </c>
      <c r="CM637" s="137">
        <v>26.8</v>
      </c>
      <c r="CN637" s="186" t="s">
        <v>1275</v>
      </c>
      <c r="CO637" s="137">
        <v>0.46</v>
      </c>
      <c r="CP637" s="137">
        <v>14.4</v>
      </c>
      <c r="CQ637" s="137">
        <v>30.8</v>
      </c>
      <c r="CR637" s="137">
        <v>18.600000000000001</v>
      </c>
      <c r="CS637" s="137">
        <v>15.6</v>
      </c>
      <c r="CT637" s="137">
        <v>35</v>
      </c>
      <c r="CU637" s="137">
        <v>59.6</v>
      </c>
      <c r="CV637" s="137">
        <v>0.88</v>
      </c>
      <c r="CW637" s="137"/>
      <c r="CX637" s="186" t="s">
        <v>1275</v>
      </c>
      <c r="CY637" s="133">
        <v>16296</v>
      </c>
      <c r="CZ637" s="137">
        <v>11.1</v>
      </c>
      <c r="DA637" s="137">
        <v>6.48</v>
      </c>
      <c r="DB637" s="186" t="s">
        <v>1275</v>
      </c>
      <c r="DC637" s="139">
        <v>9.2899999999999996E-3</v>
      </c>
      <c r="DD637" s="138">
        <v>8287</v>
      </c>
      <c r="DE637" s="137">
        <v>2.41</v>
      </c>
      <c r="DF637" s="137">
        <v>14.1</v>
      </c>
      <c r="DG637" s="137">
        <v>2.88</v>
      </c>
      <c r="DH637" s="137">
        <f>DG637-CC637</f>
        <v>2.58</v>
      </c>
      <c r="DI637" s="137">
        <v>22.7</v>
      </c>
      <c r="DJ637" s="186" t="s">
        <v>1275</v>
      </c>
      <c r="DK637" s="137">
        <v>0</v>
      </c>
      <c r="DL637" s="137">
        <v>11.9</v>
      </c>
      <c r="DM637" s="137">
        <v>88.1</v>
      </c>
      <c r="DN637" s="137">
        <v>0</v>
      </c>
      <c r="DO637" s="137">
        <v>18.399999999999999</v>
      </c>
      <c r="DP637" s="137">
        <v>69.5</v>
      </c>
      <c r="DQ637" s="138" t="s">
        <v>1023</v>
      </c>
      <c r="DR637" s="133"/>
      <c r="DS637" s="186" t="s">
        <v>1275</v>
      </c>
      <c r="DT637" s="133">
        <f>DU637*2</f>
        <v>5468</v>
      </c>
      <c r="DU637" s="138">
        <v>2734</v>
      </c>
      <c r="DV637" s="138">
        <v>1201</v>
      </c>
      <c r="DW637" s="138">
        <v>122</v>
      </c>
      <c r="DX637" s="186" t="s">
        <v>1275</v>
      </c>
      <c r="DY637" s="138">
        <f>AK637*AN637*AM637*AL637/1000</f>
        <v>501.72153408000003</v>
      </c>
      <c r="DZ637" s="138">
        <f>AK637*AM637*AO637*AL637/1000</f>
        <v>1513.2243859199998</v>
      </c>
      <c r="EA637" s="137"/>
      <c r="EB637" s="137"/>
      <c r="EC637" s="137"/>
      <c r="ED637" s="137"/>
      <c r="EE637" s="137"/>
      <c r="EF637" s="186" t="s">
        <v>1275</v>
      </c>
      <c r="EG637" s="137" t="s">
        <v>1023</v>
      </c>
      <c r="EH637" s="137" t="s">
        <v>1023</v>
      </c>
      <c r="EI637" s="137" t="s">
        <v>1023</v>
      </c>
      <c r="EJ637" s="137" t="s">
        <v>1023</v>
      </c>
      <c r="EK637" s="137" t="s">
        <v>1023</v>
      </c>
      <c r="EL637" s="137" t="s">
        <v>1023</v>
      </c>
      <c r="EM637" s="137" t="s">
        <v>1023</v>
      </c>
      <c r="EN637" s="137" t="s">
        <v>1023</v>
      </c>
      <c r="EO637" s="137" t="s">
        <v>1023</v>
      </c>
      <c r="EP637" s="137" t="s">
        <v>1023</v>
      </c>
      <c r="EQ637" s="137" t="s">
        <v>1023</v>
      </c>
      <c r="ER637" s="137" t="s">
        <v>1023</v>
      </c>
      <c r="ES637" s="137" t="s">
        <v>1023</v>
      </c>
      <c r="ET637" s="137" t="s">
        <v>1023</v>
      </c>
      <c r="EU637" s="137" t="s">
        <v>1023</v>
      </c>
      <c r="EV637" s="137" t="s">
        <v>1023</v>
      </c>
      <c r="EW637" s="137" t="s">
        <v>1023</v>
      </c>
      <c r="EX637" s="137" t="s">
        <v>1023</v>
      </c>
      <c r="EY637" s="137" t="s">
        <v>1023</v>
      </c>
      <c r="EZ637" s="137" t="s">
        <v>1023</v>
      </c>
      <c r="FA637" s="137" t="s">
        <v>1023</v>
      </c>
      <c r="FB637" s="186" t="s">
        <v>1275</v>
      </c>
      <c r="FC637" s="137"/>
      <c r="FD637" s="137"/>
      <c r="FE637" s="137"/>
      <c r="FF637" s="137"/>
      <c r="FG637" s="137"/>
      <c r="FH637" s="190"/>
      <c r="FI637" s="190"/>
      <c r="FJ637" s="372"/>
      <c r="FK637"/>
      <c r="FL637"/>
      <c r="FM637"/>
      <c r="FN637"/>
      <c r="FO637"/>
      <c r="FP637"/>
      <c r="FQ637"/>
      <c r="FR637"/>
      <c r="FS637"/>
      <c r="FT637"/>
      <c r="FU637"/>
      <c r="FV637"/>
      <c r="FW637"/>
      <c r="FX637"/>
      <c r="FY637"/>
      <c r="FZ637"/>
      <c r="GA637"/>
      <c r="GB637"/>
      <c r="GC637"/>
      <c r="GD637"/>
      <c r="GE637"/>
      <c r="GF637"/>
      <c r="GG637"/>
      <c r="GH637"/>
      <c r="GI637"/>
      <c r="GJ637"/>
      <c r="GK637"/>
      <c r="GL637"/>
      <c r="GM637"/>
      <c r="GN637"/>
      <c r="GO637"/>
      <c r="GP637"/>
      <c r="GQ637"/>
      <c r="GR637"/>
      <c r="GS637"/>
      <c r="GT637"/>
      <c r="GU637"/>
      <c r="GV637"/>
      <c r="GW637"/>
      <c r="GX637"/>
      <c r="GY637"/>
      <c r="GZ637" s="372"/>
      <c r="HA637"/>
      <c r="HB637"/>
      <c r="HC637"/>
      <c r="HD637"/>
      <c r="HE637"/>
      <c r="HF637"/>
      <c r="HG637"/>
      <c r="HH637"/>
      <c r="HI637"/>
      <c r="HJ637"/>
      <c r="HK637"/>
      <c r="HL637"/>
      <c r="HM637"/>
      <c r="HN637"/>
      <c r="HO637" s="5"/>
      <c r="HP637" s="17"/>
      <c r="HQ637" s="23"/>
      <c r="HR637" s="23"/>
      <c r="HS637" s="23"/>
      <c r="HT637" s="17"/>
      <c r="HU637" s="17"/>
      <c r="HV637" s="24"/>
      <c r="HW637" s="24"/>
      <c r="HX637" s="24"/>
      <c r="HY637" s="24"/>
      <c r="HZ637" s="24"/>
      <c r="IA637" s="24"/>
      <c r="IB637" s="24"/>
      <c r="IC637" s="24"/>
      <c r="ID637" s="24"/>
      <c r="IE637" s="24"/>
      <c r="IF637" s="24"/>
      <c r="IG637" s="24"/>
      <c r="IH637" s="24"/>
      <c r="II637" s="24"/>
      <c r="IJ637" s="24"/>
      <c r="IK637" s="24"/>
      <c r="IL637" s="24"/>
      <c r="IM637" s="24"/>
      <c r="IN637" s="25"/>
      <c r="IO637" s="25"/>
      <c r="IP637" s="294"/>
      <c r="IQ637" s="24"/>
      <c r="IR637" s="24"/>
      <c r="IS637" s="170"/>
      <c r="IT637" s="170"/>
      <c r="IU637" s="170"/>
      <c r="IV637" s="274"/>
      <c r="IW637" s="170"/>
      <c r="IX637" s="170"/>
      <c r="IY637"/>
      <c r="IZ637"/>
      <c r="JA637" s="170"/>
      <c r="JB637" s="170"/>
      <c r="JC637" s="170"/>
      <c r="JD637" s="170"/>
      <c r="JE637" s="170"/>
      <c r="JF637" s="276"/>
      <c r="JG637" s="170"/>
      <c r="JH637" s="170"/>
      <c r="JI637" s="170"/>
      <c r="JJ637"/>
      <c r="JK637"/>
      <c r="JL637"/>
      <c r="JM637" s="279"/>
      <c r="JN637"/>
      <c r="JO637"/>
      <c r="JP637"/>
      <c r="JQ637"/>
      <c r="JR637" s="170"/>
      <c r="JS637" s="170"/>
      <c r="JT637" s="170"/>
      <c r="JU637" s="282"/>
      <c r="JV637" s="170"/>
      <c r="JW637" s="170"/>
      <c r="JX637"/>
      <c r="JY637" s="170"/>
      <c r="JZ637" s="170"/>
      <c r="KA637" s="170"/>
      <c r="KB637" s="170"/>
      <c r="KC637" s="170"/>
      <c r="KD637" s="274"/>
      <c r="KE637"/>
    </row>
    <row r="638" spans="1:291" s="4" customFormat="1" x14ac:dyDescent="0.25">
      <c r="A638" s="311"/>
      <c r="B638" s="15" t="s">
        <v>1573</v>
      </c>
      <c r="C638" s="17" t="s">
        <v>802</v>
      </c>
      <c r="D638" s="26" t="s">
        <v>803</v>
      </c>
      <c r="E638" s="88">
        <v>42229</v>
      </c>
      <c r="F638" s="23"/>
      <c r="G638" s="94"/>
      <c r="H638" s="51"/>
      <c r="I638" s="377">
        <v>0</v>
      </c>
      <c r="J638" s="20">
        <v>44802</v>
      </c>
      <c r="K638" s="100">
        <f>DATEDIF(E638, J638, "m")</f>
        <v>84</v>
      </c>
      <c r="L638" s="121">
        <v>3</v>
      </c>
      <c r="M638" s="4" t="s">
        <v>806</v>
      </c>
      <c r="N638" s="19">
        <v>371</v>
      </c>
      <c r="O638" s="22">
        <v>4</v>
      </c>
      <c r="P638" s="16">
        <v>3</v>
      </c>
      <c r="Q638" s="11"/>
      <c r="R638" s="11"/>
      <c r="S638" s="11"/>
      <c r="T638" s="145">
        <v>17940</v>
      </c>
      <c r="U638" s="130"/>
      <c r="V638" s="130" t="s">
        <v>1115</v>
      </c>
      <c r="W638" s="130" t="s">
        <v>1056</v>
      </c>
      <c r="X638" s="129">
        <v>531217126</v>
      </c>
      <c r="Y638" s="129">
        <f ca="1">ROUNDDOWN(YEARFRAC(DATE(IF(VALUE(LEFT(X638,2))&lt;VALUE(RIGHT(YEAR(TODAY()),2)),"20","19")&amp;LEFT(X638,2),IF(VALUE(MID(X638,3,1))&gt;4,MID(X638,3,2)-50,MID(X638,3,2)),MID(X638,5,2)),Z638,1),0)</f>
        <v>68</v>
      </c>
      <c r="Z638" s="132">
        <v>44802</v>
      </c>
      <c r="AA638" s="129">
        <v>3</v>
      </c>
      <c r="AB638" s="133">
        <f>DATEDIF(_xlfn.MINIFS(Z:Z,X:X,X638), Z638,  "m")</f>
        <v>2</v>
      </c>
      <c r="AC638" s="134" t="s">
        <v>53</v>
      </c>
      <c r="AD638" s="135" t="s">
        <v>1025</v>
      </c>
      <c r="AE638" s="136" t="s">
        <v>67</v>
      </c>
      <c r="AF638" s="185">
        <v>28.7</v>
      </c>
      <c r="AG638" s="185">
        <v>7</v>
      </c>
      <c r="AH638" s="185">
        <v>62.8</v>
      </c>
      <c r="AI638" s="185">
        <v>1.1000000000000001</v>
      </c>
      <c r="AJ638" s="185">
        <v>0.4</v>
      </c>
      <c r="AK638" s="185">
        <v>7.04</v>
      </c>
      <c r="AL638" s="133">
        <v>29.2</v>
      </c>
      <c r="AM638" s="137">
        <v>78.7</v>
      </c>
      <c r="AN638" s="137">
        <v>23.5</v>
      </c>
      <c r="AO638" s="137">
        <v>76.5</v>
      </c>
      <c r="AP638" s="137">
        <f>AN638/AO638</f>
        <v>0.30718954248366015</v>
      </c>
      <c r="AQ638" s="137">
        <v>11.4</v>
      </c>
      <c r="AR638" s="137">
        <v>8.24</v>
      </c>
      <c r="AS638" s="137">
        <v>1.03</v>
      </c>
      <c r="AT638" s="137">
        <v>19.2</v>
      </c>
      <c r="AU638" s="137">
        <v>7.08</v>
      </c>
      <c r="AV638" s="137">
        <v>2.98</v>
      </c>
      <c r="AW638" s="137">
        <v>4.82</v>
      </c>
      <c r="AX638" s="137">
        <v>51</v>
      </c>
      <c r="AY638" s="137">
        <v>42.2</v>
      </c>
      <c r="AZ638" s="137">
        <v>1.96</v>
      </c>
      <c r="BA638" s="137">
        <v>22.5</v>
      </c>
      <c r="BB638" s="137">
        <v>14.4</v>
      </c>
      <c r="BC638" s="137">
        <v>72.599999999999994</v>
      </c>
      <c r="BD638" s="137">
        <v>0.13</v>
      </c>
      <c r="BE638" s="137">
        <v>2.21</v>
      </c>
      <c r="BF638" s="137">
        <f>DL638+DN638</f>
        <v>12.07</v>
      </c>
      <c r="BG638" s="137">
        <v>22.2</v>
      </c>
      <c r="BH638" s="138">
        <v>2596</v>
      </c>
      <c r="BI638" s="137">
        <v>15.5</v>
      </c>
      <c r="BJ638" s="137">
        <v>2.76</v>
      </c>
      <c r="BK638" s="137">
        <v>11.4</v>
      </c>
      <c r="BL638" s="137">
        <v>56.9</v>
      </c>
      <c r="BM638" s="139">
        <v>6.6E-3</v>
      </c>
      <c r="BN638" s="137">
        <v>8.1999999999999993</v>
      </c>
      <c r="BO638" s="137">
        <v>90.21</v>
      </c>
      <c r="BP638" s="137">
        <v>5.07</v>
      </c>
      <c r="BQ638" s="137">
        <v>4.68</v>
      </c>
      <c r="BR638" s="138">
        <v>10414</v>
      </c>
      <c r="BS638" s="138">
        <v>4042.333333333333</v>
      </c>
      <c r="BT638" s="137">
        <v>63.6</v>
      </c>
      <c r="BU638" s="137">
        <v>30.3</v>
      </c>
      <c r="BV638" s="137">
        <f>100-AL638-BN638-CB638-CC638</f>
        <v>60.769999999999996</v>
      </c>
      <c r="BW638" s="138">
        <v>2230</v>
      </c>
      <c r="BX638" s="137">
        <v>34.9</v>
      </c>
      <c r="BY638" s="137">
        <v>65.2</v>
      </c>
      <c r="BZ638" s="138">
        <v>3132</v>
      </c>
      <c r="CA638" s="138">
        <v>12905.300000000001</v>
      </c>
      <c r="CB638" s="137">
        <v>1.23</v>
      </c>
      <c r="CC638" s="137">
        <v>0.6</v>
      </c>
      <c r="CD638" s="186" t="s">
        <v>1275</v>
      </c>
      <c r="CE638" s="186">
        <f>AL638+BN638+BV638+CC638+CB638</f>
        <v>99.999999999999986</v>
      </c>
      <c r="CF638" s="186" t="s">
        <v>1275</v>
      </c>
      <c r="CG638" s="186">
        <f>AM638+BI638+BE638+(DC638*100/AL638)+(CC638*100/AL638)</f>
        <v>98.492773972602734</v>
      </c>
      <c r="CH638" s="137">
        <v>2.09</v>
      </c>
      <c r="CI638" s="137">
        <v>4.2699999999999996</v>
      </c>
      <c r="CJ638" s="137">
        <v>8.11</v>
      </c>
      <c r="CK638" s="138">
        <f>CJ638*BI638*AL638*AK638/1000</f>
        <v>25.840925439999996</v>
      </c>
      <c r="CL638" s="137">
        <v>23.3</v>
      </c>
      <c r="CM638" s="137">
        <v>23.3</v>
      </c>
      <c r="CN638" s="186" t="s">
        <v>1275</v>
      </c>
      <c r="CO638" s="137">
        <v>0.64</v>
      </c>
      <c r="CP638" s="137">
        <v>12.8</v>
      </c>
      <c r="CQ638" s="137">
        <v>26.4</v>
      </c>
      <c r="CR638" s="137">
        <v>23.8</v>
      </c>
      <c r="CS638" s="137">
        <v>18.899999999999999</v>
      </c>
      <c r="CT638" s="137">
        <v>30.9</v>
      </c>
      <c r="CU638" s="137">
        <v>61.7</v>
      </c>
      <c r="CV638" s="137">
        <v>2.11</v>
      </c>
      <c r="CW638" s="137"/>
      <c r="CX638" s="186" t="s">
        <v>1275</v>
      </c>
      <c r="CY638" s="133">
        <v>12127</v>
      </c>
      <c r="CZ638" s="137">
        <v>12</v>
      </c>
      <c r="DA638" s="137">
        <v>13</v>
      </c>
      <c r="DB638" s="186" t="s">
        <v>1275</v>
      </c>
      <c r="DC638" s="139">
        <v>8.1700000000000002E-3</v>
      </c>
      <c r="DD638" s="138">
        <v>14603</v>
      </c>
      <c r="DE638" s="137">
        <v>1.65</v>
      </c>
      <c r="DF638" s="137">
        <v>13.5</v>
      </c>
      <c r="DG638" s="137">
        <v>4.16</v>
      </c>
      <c r="DH638" s="137">
        <f>DG638-CC638</f>
        <v>3.56</v>
      </c>
      <c r="DI638" s="137">
        <v>37</v>
      </c>
      <c r="DJ638" s="186" t="s">
        <v>1275</v>
      </c>
      <c r="DK638" s="137">
        <v>8.91</v>
      </c>
      <c r="DL638" s="137">
        <v>11.5</v>
      </c>
      <c r="DM638" s="137">
        <v>79</v>
      </c>
      <c r="DN638" s="137">
        <v>0.56999999999999995</v>
      </c>
      <c r="DO638" s="137">
        <v>4.92</v>
      </c>
      <c r="DP638" s="137">
        <v>85.1</v>
      </c>
      <c r="DQ638" s="138">
        <v>816</v>
      </c>
      <c r="DR638" s="133"/>
      <c r="DS638" s="186" t="s">
        <v>1275</v>
      </c>
      <c r="DT638" s="138">
        <v>6630.2521008403364</v>
      </c>
      <c r="DU638" s="138">
        <v>11835</v>
      </c>
      <c r="DV638" s="138">
        <v>1107</v>
      </c>
      <c r="DW638" s="138">
        <v>240</v>
      </c>
      <c r="DX638" s="186" t="s">
        <v>1275</v>
      </c>
      <c r="DY638" s="138">
        <f>AK638*AN638*AM638*AL638/1000</f>
        <v>380.18773759999999</v>
      </c>
      <c r="DZ638" s="138">
        <f>AK638*AM638*AO638*AL638/1000</f>
        <v>1237.6324224</v>
      </c>
      <c r="EA638" s="137"/>
      <c r="EB638" s="137"/>
      <c r="EC638" s="137"/>
      <c r="ED638" s="137"/>
      <c r="EE638" s="137"/>
      <c r="EF638" s="186" t="s">
        <v>1275</v>
      </c>
      <c r="EG638" s="137" t="s">
        <v>1023</v>
      </c>
      <c r="EH638" s="137" t="s">
        <v>1023</v>
      </c>
      <c r="EI638" s="137" t="s">
        <v>1023</v>
      </c>
      <c r="EJ638" s="137" t="s">
        <v>1023</v>
      </c>
      <c r="EK638" s="137" t="s">
        <v>1023</v>
      </c>
      <c r="EL638" s="137" t="s">
        <v>1023</v>
      </c>
      <c r="EM638" s="137" t="s">
        <v>1023</v>
      </c>
      <c r="EN638" s="137" t="s">
        <v>1023</v>
      </c>
      <c r="EO638" s="137" t="s">
        <v>1023</v>
      </c>
      <c r="EP638" s="137" t="s">
        <v>1023</v>
      </c>
      <c r="EQ638" s="137" t="s">
        <v>1023</v>
      </c>
      <c r="ER638" s="137" t="s">
        <v>1023</v>
      </c>
      <c r="ES638" s="137" t="s">
        <v>1023</v>
      </c>
      <c r="ET638" s="137" t="s">
        <v>1023</v>
      </c>
      <c r="EU638" s="137" t="s">
        <v>1023</v>
      </c>
      <c r="EV638" s="137" t="s">
        <v>1023</v>
      </c>
      <c r="EW638" s="137" t="s">
        <v>1023</v>
      </c>
      <c r="EX638" s="137" t="s">
        <v>1023</v>
      </c>
      <c r="EY638" s="137" t="s">
        <v>1023</v>
      </c>
      <c r="EZ638" s="137" t="s">
        <v>1023</v>
      </c>
      <c r="FA638" s="137" t="s">
        <v>1023</v>
      </c>
      <c r="FB638" s="186" t="s">
        <v>1275</v>
      </c>
      <c r="FC638" s="137"/>
      <c r="FD638" s="137"/>
      <c r="FE638" s="137"/>
      <c r="FF638" s="137"/>
      <c r="FG638" s="137"/>
      <c r="FH638" s="190"/>
      <c r="FI638" s="190"/>
      <c r="FJ638" s="380" t="s">
        <v>806</v>
      </c>
      <c r="FK638" t="s">
        <v>1658</v>
      </c>
      <c r="FL638" t="s">
        <v>1662</v>
      </c>
      <c r="FM638" t="s">
        <v>1659</v>
      </c>
      <c r="FN638" t="s">
        <v>1665</v>
      </c>
      <c r="FO638" t="s">
        <v>1662</v>
      </c>
      <c r="FP638" t="s">
        <v>1665</v>
      </c>
      <c r="FQ638" t="s">
        <v>1665</v>
      </c>
      <c r="FR638" t="s">
        <v>1667</v>
      </c>
      <c r="FS638" t="s">
        <v>1666</v>
      </c>
      <c r="FT638" t="s">
        <v>1659</v>
      </c>
      <c r="FU638" t="s">
        <v>1659</v>
      </c>
      <c r="FV638" t="s">
        <v>1660</v>
      </c>
      <c r="FW638" t="s">
        <v>86</v>
      </c>
      <c r="FX638" t="s">
        <v>1662</v>
      </c>
      <c r="FY638" t="s">
        <v>1662</v>
      </c>
      <c r="FZ638" t="s">
        <v>1658</v>
      </c>
      <c r="GA638" t="s">
        <v>33</v>
      </c>
      <c r="GB638" t="s">
        <v>1663</v>
      </c>
      <c r="GC638" t="s">
        <v>1662</v>
      </c>
      <c r="GD638" t="s">
        <v>33</v>
      </c>
      <c r="GE638" t="s">
        <v>1660</v>
      </c>
      <c r="GF638" t="s">
        <v>1665</v>
      </c>
      <c r="GG638" t="s">
        <v>1664</v>
      </c>
      <c r="GH638" t="s">
        <v>33</v>
      </c>
      <c r="GI638" t="s">
        <v>86</v>
      </c>
      <c r="GJ638" t="s">
        <v>1660</v>
      </c>
      <c r="GK638" t="s">
        <v>33</v>
      </c>
      <c r="GL638" t="s">
        <v>86</v>
      </c>
      <c r="GM638" t="s">
        <v>1659</v>
      </c>
      <c r="GN638" t="s">
        <v>1659</v>
      </c>
      <c r="GO638" t="s">
        <v>33</v>
      </c>
      <c r="GP638" t="s">
        <v>1664</v>
      </c>
      <c r="GQ638" t="s">
        <v>1660</v>
      </c>
      <c r="GR638" t="s">
        <v>33</v>
      </c>
      <c r="GS638" t="s">
        <v>1659</v>
      </c>
      <c r="GT638" t="s">
        <v>1659</v>
      </c>
      <c r="GU638" t="s">
        <v>1661</v>
      </c>
      <c r="GV638" t="s">
        <v>1662</v>
      </c>
      <c r="GW638" t="s">
        <v>1662</v>
      </c>
      <c r="GX638" t="s">
        <v>33</v>
      </c>
      <c r="GY638" t="s">
        <v>33</v>
      </c>
      <c r="GZ638" s="372"/>
      <c r="HA638"/>
      <c r="HB638"/>
      <c r="HC638"/>
      <c r="HD638"/>
      <c r="HE638"/>
      <c r="HF638"/>
      <c r="HG638"/>
      <c r="HH638"/>
      <c r="HI638"/>
      <c r="HJ638"/>
      <c r="HK638"/>
      <c r="HL638"/>
      <c r="HM638"/>
      <c r="HN638"/>
      <c r="HO638" s="5"/>
      <c r="HP638" s="17"/>
      <c r="HQ638" s="23"/>
      <c r="HR638" s="23"/>
      <c r="HS638" s="23"/>
      <c r="HT638" s="17"/>
      <c r="HU638" s="17"/>
      <c r="HV638" s="24"/>
      <c r="HW638" s="24"/>
      <c r="HX638" s="24"/>
      <c r="HY638" s="24"/>
      <c r="HZ638" s="24"/>
      <c r="IA638" s="24"/>
      <c r="IB638" s="24"/>
      <c r="IC638" s="24"/>
      <c r="ID638" s="24"/>
      <c r="IE638" s="24"/>
      <c r="IF638" s="24"/>
      <c r="IG638" s="24"/>
      <c r="IH638" s="24"/>
      <c r="II638" s="24"/>
      <c r="IJ638" s="24"/>
      <c r="IK638" s="24"/>
      <c r="IL638" s="24"/>
      <c r="IM638" s="24"/>
      <c r="IN638" s="25"/>
      <c r="IO638" s="25"/>
      <c r="IP638" s="294"/>
      <c r="IQ638" s="24"/>
      <c r="IR638" s="24"/>
      <c r="IS638" s="170"/>
      <c r="IT638" s="170"/>
      <c r="IU638" s="170"/>
      <c r="IV638" s="274"/>
      <c r="IW638" s="170"/>
      <c r="IX638" s="170"/>
      <c r="IY638"/>
      <c r="IZ638"/>
      <c r="JA638" s="170"/>
      <c r="JB638" s="170"/>
      <c r="JC638" s="170"/>
      <c r="JD638" s="170"/>
      <c r="JE638" s="170"/>
      <c r="JF638" s="276"/>
      <c r="JG638" s="170"/>
      <c r="JH638" s="170"/>
      <c r="JI638" s="170"/>
      <c r="JJ638"/>
      <c r="JK638"/>
      <c r="JL638"/>
      <c r="JM638" s="279"/>
      <c r="JN638"/>
      <c r="JO638"/>
      <c r="JP638"/>
      <c r="JQ638"/>
      <c r="JR638" s="170"/>
      <c r="JS638" s="170"/>
      <c r="JT638" s="170"/>
      <c r="JU638" s="282"/>
      <c r="JV638" s="170"/>
      <c r="JW638" s="170"/>
      <c r="JX638"/>
      <c r="JY638" s="170"/>
      <c r="JZ638" s="170"/>
      <c r="KA638" s="170"/>
      <c r="KB638" s="170"/>
      <c r="KC638" s="170"/>
      <c r="KD638" s="274"/>
      <c r="KE638"/>
    </row>
    <row r="639" spans="1:291" s="4" customFormat="1" x14ac:dyDescent="0.25">
      <c r="A639" s="311"/>
      <c r="B639" s="15" t="s">
        <v>1573</v>
      </c>
      <c r="C639" s="17" t="s">
        <v>802</v>
      </c>
      <c r="D639" s="26" t="s">
        <v>803</v>
      </c>
      <c r="E639" s="88">
        <v>42229</v>
      </c>
      <c r="F639" s="23"/>
      <c r="G639" s="94"/>
      <c r="H639" s="51"/>
      <c r="I639" s="377">
        <v>0</v>
      </c>
      <c r="J639" s="20">
        <v>44893</v>
      </c>
      <c r="K639" s="100">
        <f>DATEDIF(E639, J639, "m")</f>
        <v>87</v>
      </c>
      <c r="L639" s="121">
        <v>4</v>
      </c>
      <c r="M639" s="4" t="s">
        <v>807</v>
      </c>
      <c r="N639" s="19">
        <v>280</v>
      </c>
      <c r="O639" s="22">
        <v>4</v>
      </c>
      <c r="P639" s="16">
        <v>2</v>
      </c>
      <c r="Q639" s="11"/>
      <c r="R639" s="11"/>
      <c r="S639" s="11"/>
      <c r="T639" s="145">
        <v>18399</v>
      </c>
      <c r="U639" s="130"/>
      <c r="V639" s="130" t="s">
        <v>1115</v>
      </c>
      <c r="W639" s="130" t="s">
        <v>1056</v>
      </c>
      <c r="X639" s="129">
        <v>531217126</v>
      </c>
      <c r="Y639" s="129">
        <f ca="1">ROUNDDOWN(YEARFRAC(DATE(IF(VALUE(LEFT(X639,2))&lt;VALUE(RIGHT(YEAR(TODAY()),2)),"20","19")&amp;LEFT(X639,2),IF(VALUE(MID(X639,3,1))&gt;4,MID(X639,3,2)-50,MID(X639,3,2)),MID(X639,5,2)),Z639,1),0)</f>
        <v>68</v>
      </c>
      <c r="Z639" s="132">
        <v>44893</v>
      </c>
      <c r="AA639" s="129">
        <v>4</v>
      </c>
      <c r="AB639" s="133">
        <f>DATEDIF(_xlfn.MINIFS(Z:Z,X:X,X639), Z639,  "m")</f>
        <v>5</v>
      </c>
      <c r="AC639" s="134" t="s">
        <v>53</v>
      </c>
      <c r="AD639" s="135" t="s">
        <v>1025</v>
      </c>
      <c r="AE639" s="136" t="s">
        <v>75</v>
      </c>
      <c r="AF639" s="185">
        <v>33.6</v>
      </c>
      <c r="AG639" s="185">
        <v>9.8000000000000007</v>
      </c>
      <c r="AH639" s="185">
        <v>55</v>
      </c>
      <c r="AI639" s="185">
        <v>1.3</v>
      </c>
      <c r="AJ639" s="185">
        <v>0.3</v>
      </c>
      <c r="AK639" s="185">
        <v>7.03</v>
      </c>
      <c r="AL639" s="133">
        <v>32.4</v>
      </c>
      <c r="AM639" s="137">
        <v>82.2</v>
      </c>
      <c r="AN639" s="137">
        <v>30.6</v>
      </c>
      <c r="AO639" s="137">
        <v>69.400000000000006</v>
      </c>
      <c r="AP639" s="137">
        <f>AN639/AO639</f>
        <v>0.44092219020172907</v>
      </c>
      <c r="AQ639" s="137">
        <v>14.6</v>
      </c>
      <c r="AR639" s="137">
        <v>9.31</v>
      </c>
      <c r="AS639" s="137">
        <v>1.07</v>
      </c>
      <c r="AT639" s="137">
        <v>38</v>
      </c>
      <c r="AU639" s="137">
        <v>11.2</v>
      </c>
      <c r="AV639" s="137">
        <v>3.3</v>
      </c>
      <c r="AW639" s="137">
        <v>4.08</v>
      </c>
      <c r="AX639" s="137">
        <v>51.1</v>
      </c>
      <c r="AY639" s="137">
        <v>43.4</v>
      </c>
      <c r="AZ639" s="137">
        <v>1.37</v>
      </c>
      <c r="BA639" s="137">
        <v>20.399999999999999</v>
      </c>
      <c r="BB639" s="137">
        <v>13.5</v>
      </c>
      <c r="BC639" s="137">
        <v>66</v>
      </c>
      <c r="BD639" s="137">
        <v>7.4999999999999997E-2</v>
      </c>
      <c r="BE639" s="137">
        <v>1.98</v>
      </c>
      <c r="BF639" s="137">
        <f>DL639+DN639</f>
        <v>13.48</v>
      </c>
      <c r="BG639" s="137">
        <v>18.600000000000001</v>
      </c>
      <c r="BH639" s="138">
        <v>2914.2000000000003</v>
      </c>
      <c r="BI639" s="137">
        <v>14.4</v>
      </c>
      <c r="BJ639" s="137">
        <v>6.33</v>
      </c>
      <c r="BK639" s="137">
        <v>12.7</v>
      </c>
      <c r="BL639" s="137">
        <v>67.900000000000006</v>
      </c>
      <c r="BM639" s="139">
        <v>6.6000000000000003E-2</v>
      </c>
      <c r="BN639" s="137">
        <v>9.1999999999999993</v>
      </c>
      <c r="BO639" s="137">
        <v>86.64</v>
      </c>
      <c r="BP639" s="137">
        <v>9.85</v>
      </c>
      <c r="BQ639" s="137">
        <v>3.51</v>
      </c>
      <c r="BR639" s="138">
        <v>7656</v>
      </c>
      <c r="BS639" s="138">
        <f>CY639/3</f>
        <v>2754</v>
      </c>
      <c r="BT639" s="137">
        <v>51.5</v>
      </c>
      <c r="BU639" s="137">
        <v>14.6</v>
      </c>
      <c r="BV639" s="137">
        <f>100-AL639-BN639-CB639-CC639</f>
        <v>56.169999999999995</v>
      </c>
      <c r="BW639" s="138">
        <v>2452.6548672566373</v>
      </c>
      <c r="BX639" s="137">
        <v>39.9</v>
      </c>
      <c r="BY639" s="137">
        <v>63.3</v>
      </c>
      <c r="BZ639" s="138">
        <v>4589</v>
      </c>
      <c r="CA639" s="138">
        <v>11964</v>
      </c>
      <c r="CB639" s="137">
        <v>1.68</v>
      </c>
      <c r="CC639" s="137">
        <v>0.55000000000000004</v>
      </c>
      <c r="CD639" s="186" t="s">
        <v>1275</v>
      </c>
      <c r="CE639" s="186">
        <f>AL639+BN639+BV639+CC639+CB639</f>
        <v>99.999999999999986</v>
      </c>
      <c r="CF639" s="186" t="s">
        <v>1275</v>
      </c>
      <c r="CG639" s="186">
        <f>AM639+BI639+BE639+(DC639*100/AL639)+(CC639*100/AL639)</f>
        <v>100.58617283950619</v>
      </c>
      <c r="CH639" s="137">
        <v>3.99</v>
      </c>
      <c r="CI639" s="137">
        <f>CH639*100/AM639</f>
        <v>4.8540145985401457</v>
      </c>
      <c r="CJ639" s="137">
        <v>6.84</v>
      </c>
      <c r="CK639" s="138">
        <f>CJ639*BI639*AL639*AK639/1000</f>
        <v>22.434630911999999</v>
      </c>
      <c r="CL639" s="137">
        <v>14.7</v>
      </c>
      <c r="CM639" s="137">
        <v>22.2</v>
      </c>
      <c r="CN639" s="186" t="s">
        <v>1275</v>
      </c>
      <c r="CO639" s="137">
        <v>0.85</v>
      </c>
      <c r="CP639" s="137">
        <v>10.1</v>
      </c>
      <c r="CQ639" s="137">
        <v>34.200000000000003</v>
      </c>
      <c r="CR639" s="137">
        <v>14.2</v>
      </c>
      <c r="CS639" s="137">
        <v>16</v>
      </c>
      <c r="CT639" s="137">
        <v>35.6</v>
      </c>
      <c r="CU639" s="137">
        <v>67.099999999999994</v>
      </c>
      <c r="CV639" s="137">
        <v>2.97</v>
      </c>
      <c r="CW639" s="137"/>
      <c r="CX639" s="186" t="s">
        <v>1275</v>
      </c>
      <c r="CY639" s="133">
        <v>8262</v>
      </c>
      <c r="CZ639" s="137">
        <v>9.99</v>
      </c>
      <c r="DA639" s="137">
        <v>9.25</v>
      </c>
      <c r="DB639" s="186" t="s">
        <v>1275</v>
      </c>
      <c r="DC639" s="139">
        <v>0.1</v>
      </c>
      <c r="DD639" s="138">
        <v>24213</v>
      </c>
      <c r="DE639" s="137">
        <v>3.64</v>
      </c>
      <c r="DF639" s="137">
        <v>21</v>
      </c>
      <c r="DG639" s="137">
        <v>6.61</v>
      </c>
      <c r="DH639" s="137">
        <f>DG639-CC639</f>
        <v>6.0600000000000005</v>
      </c>
      <c r="DI639" s="137">
        <v>19.2</v>
      </c>
      <c r="DJ639" s="186" t="s">
        <v>1275</v>
      </c>
      <c r="DK639" s="137">
        <v>0.38</v>
      </c>
      <c r="DL639" s="137">
        <v>13.1</v>
      </c>
      <c r="DM639" s="137">
        <v>86.2</v>
      </c>
      <c r="DN639" s="137">
        <v>0.38</v>
      </c>
      <c r="DO639" s="137">
        <v>6.21</v>
      </c>
      <c r="DP639" s="137">
        <v>96.9</v>
      </c>
      <c r="DQ639" s="138">
        <v>510</v>
      </c>
      <c r="DR639" s="133"/>
      <c r="DS639" s="186" t="s">
        <v>1275</v>
      </c>
      <c r="DT639" s="138">
        <f>DU639/1.2</f>
        <v>10167.5</v>
      </c>
      <c r="DU639" s="138">
        <v>12201</v>
      </c>
      <c r="DV639" s="138">
        <v>1307.6923076923076</v>
      </c>
      <c r="DW639" s="138">
        <v>298</v>
      </c>
      <c r="DX639" s="186" t="s">
        <v>1275</v>
      </c>
      <c r="DY639" s="138">
        <f>AK639*AN639*AM639*AL639/1000</f>
        <v>572.91946704000009</v>
      </c>
      <c r="DZ639" s="138">
        <f>AK639*AM639*AO639*AL639/1000</f>
        <v>1299.36637296</v>
      </c>
      <c r="EA639" s="137"/>
      <c r="EB639" s="137"/>
      <c r="EC639" s="137"/>
      <c r="ED639" s="137"/>
      <c r="EE639" s="137"/>
      <c r="EF639" s="186" t="s">
        <v>1275</v>
      </c>
      <c r="EG639" s="137" t="s">
        <v>1023</v>
      </c>
      <c r="EH639" s="137" t="s">
        <v>1023</v>
      </c>
      <c r="EI639" s="137" t="s">
        <v>1023</v>
      </c>
      <c r="EJ639" s="137" t="s">
        <v>1023</v>
      </c>
      <c r="EK639" s="137" t="s">
        <v>1023</v>
      </c>
      <c r="EL639" s="137" t="s">
        <v>1023</v>
      </c>
      <c r="EM639" s="137" t="s">
        <v>1023</v>
      </c>
      <c r="EN639" s="137" t="s">
        <v>1023</v>
      </c>
      <c r="EO639" s="137" t="s">
        <v>1023</v>
      </c>
      <c r="EP639" s="137" t="s">
        <v>1023</v>
      </c>
      <c r="EQ639" s="137" t="s">
        <v>1023</v>
      </c>
      <c r="ER639" s="137" t="s">
        <v>1023</v>
      </c>
      <c r="ES639" s="137" t="s">
        <v>1023</v>
      </c>
      <c r="ET639" s="137" t="s">
        <v>1023</v>
      </c>
      <c r="EU639" s="137" t="s">
        <v>1023</v>
      </c>
      <c r="EV639" s="137" t="s">
        <v>1023</v>
      </c>
      <c r="EW639" s="137" t="s">
        <v>1023</v>
      </c>
      <c r="EX639" s="137" t="s">
        <v>1023</v>
      </c>
      <c r="EY639" s="137" t="s">
        <v>1023</v>
      </c>
      <c r="EZ639" s="137" t="s">
        <v>1023</v>
      </c>
      <c r="FA639" s="137" t="s">
        <v>1023</v>
      </c>
      <c r="FB639" s="186" t="s">
        <v>1275</v>
      </c>
      <c r="FC639" s="137"/>
      <c r="FD639" s="137"/>
      <c r="FE639" s="137"/>
      <c r="FF639" s="137"/>
      <c r="FG639" s="137"/>
      <c r="FH639" s="190"/>
      <c r="FI639" s="190"/>
      <c r="FJ639" s="372"/>
      <c r="FK639"/>
      <c r="FL639"/>
      <c r="FM639"/>
      <c r="FN639"/>
      <c r="FO639"/>
      <c r="FP639"/>
      <c r="FQ639"/>
      <c r="FR639"/>
      <c r="FS639"/>
      <c r="FT639"/>
      <c r="FU639"/>
      <c r="FV639"/>
      <c r="FW639"/>
      <c r="FX639"/>
      <c r="FY639"/>
      <c r="FZ639"/>
      <c r="GA639"/>
      <c r="GB639"/>
      <c r="GC639"/>
      <c r="GD639"/>
      <c r="GE639"/>
      <c r="GF639"/>
      <c r="GG639"/>
      <c r="GH639"/>
      <c r="GI639"/>
      <c r="GJ639"/>
      <c r="GK639"/>
      <c r="GL639"/>
      <c r="GM639"/>
      <c r="GN639"/>
      <c r="GO639"/>
      <c r="GP639"/>
      <c r="GQ639"/>
      <c r="GR639"/>
      <c r="GS639"/>
      <c r="GT639"/>
      <c r="GU639"/>
      <c r="GV639"/>
      <c r="GW639"/>
      <c r="GX639"/>
      <c r="GY639"/>
      <c r="GZ639" s="372"/>
      <c r="HA639"/>
      <c r="HB639"/>
      <c r="HC639"/>
      <c r="HD639"/>
      <c r="HE639"/>
      <c r="HF639"/>
      <c r="HG639"/>
      <c r="HH639"/>
      <c r="HI639"/>
      <c r="HJ639"/>
      <c r="HK639"/>
      <c r="HL639"/>
      <c r="HM639"/>
      <c r="HN639"/>
      <c r="HO639" s="5"/>
      <c r="HP639" s="17"/>
      <c r="HQ639" s="23"/>
      <c r="HR639" s="23"/>
      <c r="HS639" s="23"/>
      <c r="HT639" s="17"/>
      <c r="HU639" s="17"/>
      <c r="HV639" s="24"/>
      <c r="HW639" s="24"/>
      <c r="HX639" s="24"/>
      <c r="HY639" s="24"/>
      <c r="HZ639" s="24"/>
      <c r="IA639" s="24"/>
      <c r="IB639" s="24"/>
      <c r="IC639" s="24"/>
      <c r="ID639" s="24"/>
      <c r="IE639" s="24"/>
      <c r="IF639" s="24"/>
      <c r="IG639" s="24"/>
      <c r="IH639" s="24"/>
      <c r="II639" s="24"/>
      <c r="IJ639" s="24"/>
      <c r="IK639" s="24"/>
      <c r="IL639" s="24"/>
      <c r="IM639" s="24"/>
      <c r="IN639" s="25"/>
      <c r="IO639" s="25"/>
      <c r="IP639" s="294"/>
      <c r="IQ639" s="24"/>
      <c r="IR639" s="24"/>
      <c r="IS639" s="170"/>
      <c r="IT639" s="170"/>
      <c r="IU639" s="170"/>
      <c r="IV639" s="274"/>
      <c r="IW639" s="170"/>
      <c r="IX639" s="170"/>
      <c r="IY639"/>
      <c r="IZ639"/>
      <c r="JA639" s="170"/>
      <c r="JB639" s="170"/>
      <c r="JC639" s="170"/>
      <c r="JD639" s="170"/>
      <c r="JE639" s="170"/>
      <c r="JF639" s="276"/>
      <c r="JG639" s="170"/>
      <c r="JH639" s="170"/>
      <c r="JI639" s="170"/>
      <c r="JJ639"/>
      <c r="JK639"/>
      <c r="JL639"/>
      <c r="JM639" s="279"/>
      <c r="JN639"/>
      <c r="JO639"/>
      <c r="JP639"/>
      <c r="JQ639"/>
      <c r="JR639" s="170"/>
      <c r="JS639" s="170"/>
      <c r="JT639" s="170"/>
      <c r="JU639" s="282"/>
      <c r="JV639" s="170"/>
      <c r="JW639" s="170"/>
      <c r="JX639"/>
      <c r="JY639" s="170"/>
      <c r="JZ639" s="170"/>
      <c r="KA639" s="170"/>
      <c r="KB639" s="170"/>
      <c r="KC639" s="170"/>
      <c r="KD639" s="274"/>
      <c r="KE639"/>
    </row>
    <row r="640" spans="1:291" s="4" customFormat="1" x14ac:dyDescent="0.25">
      <c r="A640" s="311"/>
      <c r="B640" s="15"/>
      <c r="C640" s="17"/>
      <c r="D640" s="26"/>
      <c r="E640" s="90"/>
      <c r="F640" s="23"/>
      <c r="G640" s="94"/>
      <c r="H640" s="51"/>
      <c r="I640" s="377"/>
      <c r="J640" s="20"/>
      <c r="K640" s="100"/>
      <c r="L640" s="121"/>
      <c r="N640" s="19"/>
      <c r="O640" s="22"/>
      <c r="P640" s="16"/>
      <c r="Q640" s="11"/>
      <c r="R640" s="11"/>
      <c r="S640" s="11"/>
      <c r="T640" s="145"/>
      <c r="U640" s="130"/>
      <c r="V640" s="130"/>
      <c r="W640" s="130"/>
      <c r="X640" s="129"/>
      <c r="Y640" s="129"/>
      <c r="Z640" s="132"/>
      <c r="AA640" s="129"/>
      <c r="AB640" s="133"/>
      <c r="AC640" s="134"/>
      <c r="AD640" s="135"/>
      <c r="AE640" s="136"/>
      <c r="AF640" s="220"/>
      <c r="AG640" s="220"/>
      <c r="AH640" s="220"/>
      <c r="AI640" s="220"/>
      <c r="AJ640" s="220"/>
      <c r="AK640" s="220"/>
      <c r="AL640" s="133"/>
      <c r="AM640" s="137"/>
      <c r="AN640" s="137"/>
      <c r="AO640" s="137"/>
      <c r="AP640" s="137"/>
      <c r="AQ640" s="137"/>
      <c r="AR640" s="137"/>
      <c r="AS640" s="137"/>
      <c r="AT640" s="137"/>
      <c r="AU640" s="137"/>
      <c r="AV640" s="137"/>
      <c r="AW640" s="137"/>
      <c r="AX640" s="137"/>
      <c r="AY640" s="137"/>
      <c r="AZ640" s="137"/>
      <c r="BA640" s="137"/>
      <c r="BB640" s="137"/>
      <c r="BC640" s="137"/>
      <c r="BD640" s="137"/>
      <c r="BE640" s="137"/>
      <c r="BF640" s="137"/>
      <c r="BG640" s="137"/>
      <c r="BH640" s="138"/>
      <c r="BI640" s="137"/>
      <c r="BJ640" s="137"/>
      <c r="BK640" s="137"/>
      <c r="BL640" s="137"/>
      <c r="BM640" s="139"/>
      <c r="BN640" s="137"/>
      <c r="BO640" s="137"/>
      <c r="BP640" s="137"/>
      <c r="BQ640" s="137"/>
      <c r="BR640" s="138"/>
      <c r="BS640" s="138"/>
      <c r="BT640" s="137"/>
      <c r="BU640" s="137"/>
      <c r="BV640" s="137"/>
      <c r="BW640" s="138"/>
      <c r="BX640" s="137"/>
      <c r="BY640" s="137"/>
      <c r="BZ640" s="138"/>
      <c r="CA640" s="138"/>
      <c r="CB640" s="137"/>
      <c r="CC640" s="137"/>
      <c r="CD640" s="186"/>
      <c r="CE640" s="186"/>
      <c r="CF640" s="186"/>
      <c r="CG640" s="186"/>
      <c r="CH640" s="137"/>
      <c r="CI640" s="137"/>
      <c r="CJ640" s="137"/>
      <c r="CK640" s="138"/>
      <c r="CL640" s="137"/>
      <c r="CM640" s="137"/>
      <c r="CN640" s="186"/>
      <c r="CO640" s="137"/>
      <c r="CP640" s="137"/>
      <c r="CQ640" s="137"/>
      <c r="CR640" s="137"/>
      <c r="CS640" s="137"/>
      <c r="CT640" s="137"/>
      <c r="CU640" s="137"/>
      <c r="CV640" s="137"/>
      <c r="CW640" s="137"/>
      <c r="CX640" s="186"/>
      <c r="CY640" s="133"/>
      <c r="CZ640" s="137"/>
      <c r="DA640" s="137"/>
      <c r="DB640" s="186"/>
      <c r="DC640" s="139"/>
      <c r="DD640" s="138"/>
      <c r="DE640" s="137"/>
      <c r="DF640" s="137"/>
      <c r="DG640" s="137"/>
      <c r="DH640" s="137"/>
      <c r="DI640" s="137"/>
      <c r="DJ640" s="186"/>
      <c r="DK640" s="137"/>
      <c r="DL640" s="137"/>
      <c r="DM640" s="137"/>
      <c r="DN640" s="137"/>
      <c r="DO640" s="137"/>
      <c r="DP640" s="137"/>
      <c r="DQ640" s="138"/>
      <c r="DR640" s="133"/>
      <c r="DS640" s="186"/>
      <c r="DT640" s="138"/>
      <c r="DU640" s="138"/>
      <c r="DV640" s="138"/>
      <c r="DW640" s="138"/>
      <c r="DX640" s="186"/>
      <c r="DY640" s="138"/>
      <c r="DZ640" s="138"/>
      <c r="EA640" s="137"/>
      <c r="EB640" s="137"/>
      <c r="EC640" s="137"/>
      <c r="ED640" s="137"/>
      <c r="EE640" s="137"/>
      <c r="EF640" s="186"/>
      <c r="EG640" s="137"/>
      <c r="EH640" s="137"/>
      <c r="EI640" s="137"/>
      <c r="EJ640" s="137"/>
      <c r="EK640" s="137"/>
      <c r="EL640" s="137"/>
      <c r="EM640" s="137"/>
      <c r="EN640" s="137"/>
      <c r="EO640" s="137"/>
      <c r="EP640" s="137"/>
      <c r="EQ640" s="137"/>
      <c r="ER640" s="137"/>
      <c r="ES640" s="137"/>
      <c r="ET640" s="137"/>
      <c r="EU640" s="137"/>
      <c r="EV640" s="137"/>
      <c r="EW640" s="137"/>
      <c r="EX640" s="137"/>
      <c r="EY640" s="137"/>
      <c r="EZ640" s="137"/>
      <c r="FA640" s="137"/>
      <c r="FB640" s="186"/>
      <c r="FC640" s="137"/>
      <c r="FD640" s="137"/>
      <c r="FE640" s="137"/>
      <c r="FF640" s="137"/>
      <c r="FG640" s="137"/>
      <c r="FH640" s="190"/>
      <c r="FI640" s="190"/>
      <c r="FJ640" s="5"/>
      <c r="GZ640" s="372"/>
      <c r="HA640"/>
      <c r="HB640"/>
      <c r="HC640"/>
      <c r="HD640"/>
      <c r="HE640"/>
      <c r="HF640"/>
      <c r="HG640"/>
      <c r="HH640"/>
      <c r="HI640"/>
      <c r="HJ640"/>
      <c r="HK640"/>
      <c r="HL640"/>
      <c r="HM640"/>
      <c r="HN640"/>
      <c r="HO640" s="5"/>
      <c r="HP640" s="17"/>
      <c r="HQ640" s="23"/>
      <c r="HR640" s="23"/>
      <c r="HS640" s="23"/>
      <c r="HT640" s="17"/>
      <c r="HU640" s="17"/>
      <c r="HV640" s="24"/>
      <c r="HW640" s="24"/>
      <c r="HX640" s="24"/>
      <c r="HY640" s="24"/>
      <c r="HZ640" s="24"/>
      <c r="IA640" s="24"/>
      <c r="IB640" s="24"/>
      <c r="IC640" s="24"/>
      <c r="ID640" s="24"/>
      <c r="IE640" s="24"/>
      <c r="IF640" s="24"/>
      <c r="IG640" s="24"/>
      <c r="IH640" s="24"/>
      <c r="II640" s="24"/>
      <c r="IJ640" s="24"/>
      <c r="IK640" s="24"/>
      <c r="IL640" s="24"/>
      <c r="IM640" s="24"/>
      <c r="IN640" s="25"/>
      <c r="IO640" s="25"/>
      <c r="IP640" s="294"/>
      <c r="IQ640" s="24"/>
      <c r="IR640" s="24"/>
      <c r="IS640" s="170"/>
      <c r="IT640" s="170"/>
      <c r="IU640" s="170"/>
      <c r="IV640" s="274"/>
      <c r="IW640" s="170"/>
      <c r="IX640" s="170"/>
      <c r="IY640"/>
      <c r="IZ640"/>
      <c r="JA640" s="170"/>
      <c r="JB640" s="170"/>
      <c r="JC640" s="170"/>
      <c r="JD640" s="170"/>
      <c r="JE640" s="170"/>
      <c r="JF640" s="276"/>
      <c r="JG640" s="170"/>
      <c r="JH640" s="170"/>
      <c r="JI640" s="170"/>
      <c r="JJ640"/>
      <c r="JK640"/>
      <c r="JL640"/>
      <c r="JM640" s="279"/>
      <c r="JN640"/>
      <c r="JO640"/>
      <c r="JP640"/>
      <c r="JQ640"/>
      <c r="JR640" s="170"/>
      <c r="JS640" s="170"/>
      <c r="JT640" s="170"/>
      <c r="JU640" s="282"/>
      <c r="JV640" s="170"/>
      <c r="JW640" s="170"/>
      <c r="JX640"/>
      <c r="JY640" s="170"/>
      <c r="JZ640" s="170"/>
      <c r="KA640" s="170"/>
      <c r="KB640" s="170"/>
      <c r="KC640" s="170"/>
      <c r="KD640" s="274"/>
      <c r="KE640"/>
    </row>
    <row r="641" spans="1:291" s="4" customFormat="1" x14ac:dyDescent="0.25">
      <c r="A641" s="311"/>
      <c r="B641" s="15" t="s">
        <v>1576</v>
      </c>
      <c r="C641" s="17" t="s">
        <v>808</v>
      </c>
      <c r="D641" s="26" t="s">
        <v>812</v>
      </c>
      <c r="E641" s="88">
        <v>42358</v>
      </c>
      <c r="F641" s="27">
        <v>42740</v>
      </c>
      <c r="G641" s="94">
        <f>DATEDIF(E641, F641, "m")</f>
        <v>12</v>
      </c>
      <c r="H641" s="16">
        <v>1</v>
      </c>
      <c r="I641" s="377"/>
      <c r="J641" s="20" t="s">
        <v>316</v>
      </c>
      <c r="K641" s="100"/>
      <c r="L641" s="121"/>
      <c r="N641" s="19"/>
      <c r="O641" s="22"/>
      <c r="P641" s="16"/>
      <c r="Q641" s="11"/>
      <c r="R641" s="11"/>
      <c r="S641" s="11"/>
      <c r="T641" s="145"/>
      <c r="U641" s="130"/>
      <c r="V641" s="130"/>
      <c r="W641" s="130"/>
      <c r="X641" s="129"/>
      <c r="Y641" s="129"/>
      <c r="Z641" s="132"/>
      <c r="AA641" s="129"/>
      <c r="AB641" s="133"/>
      <c r="AC641" s="134"/>
      <c r="AD641" s="135"/>
      <c r="AE641" s="136"/>
      <c r="AF641" s="220"/>
      <c r="AG641" s="220"/>
      <c r="AH641" s="220"/>
      <c r="AI641" s="220"/>
      <c r="AJ641" s="220"/>
      <c r="AK641" s="220"/>
      <c r="AL641" s="133"/>
      <c r="AM641" s="137"/>
      <c r="AN641" s="137"/>
      <c r="AO641" s="137"/>
      <c r="AP641" s="137"/>
      <c r="AQ641" s="137"/>
      <c r="AR641" s="137"/>
      <c r="AS641" s="137"/>
      <c r="AT641" s="137"/>
      <c r="AU641" s="137"/>
      <c r="AV641" s="137"/>
      <c r="AW641" s="137"/>
      <c r="AX641" s="137"/>
      <c r="AY641" s="137"/>
      <c r="AZ641" s="137"/>
      <c r="BA641" s="137"/>
      <c r="BB641" s="137"/>
      <c r="BC641" s="137"/>
      <c r="BD641" s="137"/>
      <c r="BE641" s="137"/>
      <c r="BF641" s="137"/>
      <c r="BG641" s="137"/>
      <c r="BH641" s="138"/>
      <c r="BI641" s="137"/>
      <c r="BJ641" s="137"/>
      <c r="BK641" s="137"/>
      <c r="BL641" s="137"/>
      <c r="BM641" s="139"/>
      <c r="BN641" s="137"/>
      <c r="BO641" s="137"/>
      <c r="BP641" s="137"/>
      <c r="BQ641" s="137"/>
      <c r="BR641" s="138"/>
      <c r="BS641" s="138"/>
      <c r="BT641" s="137"/>
      <c r="BU641" s="137"/>
      <c r="BV641" s="137"/>
      <c r="BW641" s="138"/>
      <c r="BX641" s="137"/>
      <c r="BY641" s="137"/>
      <c r="BZ641" s="138"/>
      <c r="CA641" s="138"/>
      <c r="CB641" s="137"/>
      <c r="CC641" s="137"/>
      <c r="CD641" s="186"/>
      <c r="CE641" s="186"/>
      <c r="CF641" s="186"/>
      <c r="CG641" s="186"/>
      <c r="CH641" s="137"/>
      <c r="CI641" s="137"/>
      <c r="CJ641" s="137"/>
      <c r="CK641" s="138"/>
      <c r="CL641" s="137"/>
      <c r="CM641" s="137"/>
      <c r="CN641" s="186"/>
      <c r="CO641" s="137"/>
      <c r="CP641" s="137"/>
      <c r="CQ641" s="137"/>
      <c r="CR641" s="137"/>
      <c r="CS641" s="137"/>
      <c r="CT641" s="137"/>
      <c r="CU641" s="137"/>
      <c r="CV641" s="137"/>
      <c r="CW641" s="137"/>
      <c r="CX641" s="186"/>
      <c r="CY641" s="133"/>
      <c r="CZ641" s="137"/>
      <c r="DA641" s="137"/>
      <c r="DB641" s="186"/>
      <c r="DC641" s="139"/>
      <c r="DD641" s="138"/>
      <c r="DE641" s="137"/>
      <c r="DF641" s="137"/>
      <c r="DG641" s="137"/>
      <c r="DH641" s="137"/>
      <c r="DI641" s="137"/>
      <c r="DJ641" s="186"/>
      <c r="DK641" s="137"/>
      <c r="DL641" s="137"/>
      <c r="DM641" s="137"/>
      <c r="DN641" s="137"/>
      <c r="DO641" s="137"/>
      <c r="DP641" s="137"/>
      <c r="DQ641" s="138"/>
      <c r="DR641" s="133"/>
      <c r="DS641" s="186"/>
      <c r="DT641" s="138"/>
      <c r="DU641" s="138"/>
      <c r="DV641" s="138"/>
      <c r="DW641" s="138"/>
      <c r="DX641" s="186"/>
      <c r="DY641" s="138"/>
      <c r="DZ641" s="138"/>
      <c r="EA641" s="137"/>
      <c r="EB641" s="137"/>
      <c r="EC641" s="137"/>
      <c r="ED641" s="137"/>
      <c r="EE641" s="137"/>
      <c r="EF641" s="186"/>
      <c r="EG641" s="137"/>
      <c r="EH641" s="137"/>
      <c r="EI641" s="137"/>
      <c r="EJ641" s="137"/>
      <c r="EK641" s="137"/>
      <c r="EL641" s="137"/>
      <c r="EM641" s="137"/>
      <c r="EN641" s="137"/>
      <c r="EO641" s="137"/>
      <c r="EP641" s="137"/>
      <c r="EQ641" s="137"/>
      <c r="ER641" s="137"/>
      <c r="ES641" s="137"/>
      <c r="ET641" s="137"/>
      <c r="EU641" s="137"/>
      <c r="EV641" s="137"/>
      <c r="EW641" s="137"/>
      <c r="EX641" s="137"/>
      <c r="EY641" s="137"/>
      <c r="EZ641" s="137"/>
      <c r="FA641" s="137"/>
      <c r="FB641" s="186"/>
      <c r="FC641" s="137"/>
      <c r="FD641" s="137"/>
      <c r="FE641" s="137"/>
      <c r="FF641" s="137"/>
      <c r="FG641" s="137"/>
      <c r="FH641" s="190"/>
      <c r="FI641" s="190"/>
      <c r="FJ641" s="5"/>
      <c r="GZ641" s="372"/>
      <c r="HA641"/>
      <c r="HB641"/>
      <c r="HC641"/>
      <c r="HD641"/>
      <c r="HE641"/>
      <c r="HF641"/>
      <c r="HG641"/>
      <c r="HH641"/>
      <c r="HI641"/>
      <c r="HJ641"/>
      <c r="HK641"/>
      <c r="HL641"/>
      <c r="HM641"/>
      <c r="HN641"/>
      <c r="HO641" s="5" t="s">
        <v>809</v>
      </c>
      <c r="HP641" s="121">
        <v>30</v>
      </c>
      <c r="HQ641" s="27">
        <v>42358</v>
      </c>
      <c r="HR641" s="27"/>
      <c r="HS641" s="27">
        <v>42740</v>
      </c>
      <c r="HT641" s="121">
        <v>12</v>
      </c>
      <c r="HU641" s="121">
        <v>1</v>
      </c>
      <c r="HV641" s="28">
        <v>0</v>
      </c>
      <c r="HW641" s="28">
        <v>0</v>
      </c>
      <c r="HX641" s="28">
        <v>0</v>
      </c>
      <c r="HY641" s="28">
        <v>1</v>
      </c>
      <c r="HZ641" s="28">
        <v>0</v>
      </c>
      <c r="IA641" s="28">
        <v>0</v>
      </c>
      <c r="IB641" s="28">
        <v>0</v>
      </c>
      <c r="IC641" s="28"/>
      <c r="ID641" s="28"/>
      <c r="IE641" s="25" t="s">
        <v>83</v>
      </c>
      <c r="IF641" s="28">
        <v>1</v>
      </c>
      <c r="IG641" s="29"/>
      <c r="IH641" s="25" t="s">
        <v>810</v>
      </c>
      <c r="II641" s="28">
        <v>1</v>
      </c>
      <c r="IJ641" s="25" t="s">
        <v>79</v>
      </c>
      <c r="IK641" s="25" t="s">
        <v>811</v>
      </c>
      <c r="IL641" s="25"/>
      <c r="IM641" s="28"/>
      <c r="IN641" s="28"/>
      <c r="IO641" s="25"/>
      <c r="IP641" s="294" t="s">
        <v>1576</v>
      </c>
      <c r="IQ641" s="24" t="s">
        <v>809</v>
      </c>
      <c r="IR641" s="24" t="s">
        <v>1045</v>
      </c>
      <c r="IS641" s="170" t="s">
        <v>1433</v>
      </c>
      <c r="IT641" s="170"/>
      <c r="IU641" s="170">
        <v>1</v>
      </c>
      <c r="IV641" s="274">
        <v>42358</v>
      </c>
      <c r="IW641" s="170">
        <v>1985</v>
      </c>
      <c r="IX641" s="170">
        <v>2015</v>
      </c>
      <c r="IY641" s="281">
        <v>44906</v>
      </c>
      <c r="IZ641" s="281"/>
      <c r="JA641" s="170">
        <f>+IX641-IW641</f>
        <v>30</v>
      </c>
      <c r="JB641" s="170"/>
      <c r="JC641" s="170" t="s">
        <v>1407</v>
      </c>
      <c r="JD641" s="170"/>
      <c r="JE641" s="170">
        <v>1</v>
      </c>
      <c r="JF641" t="s">
        <v>1422</v>
      </c>
      <c r="JG641" s="170">
        <v>1</v>
      </c>
      <c r="JH641" s="170"/>
      <c r="JI641" s="170"/>
      <c r="JJ641" s="170"/>
      <c r="JK641"/>
      <c r="JL641"/>
      <c r="JM641" s="279"/>
      <c r="JN641" t="s">
        <v>1411</v>
      </c>
      <c r="JO641" t="s">
        <v>1411</v>
      </c>
      <c r="JP641" t="s">
        <v>1412</v>
      </c>
      <c r="JQ641" t="s">
        <v>1420</v>
      </c>
      <c r="JR641" s="170">
        <v>0</v>
      </c>
      <c r="JS641" s="170">
        <v>2</v>
      </c>
      <c r="JT641" s="170">
        <v>1</v>
      </c>
      <c r="JU641" s="282">
        <v>3</v>
      </c>
      <c r="JV641" s="170">
        <v>1</v>
      </c>
      <c r="JW641" s="170">
        <v>1</v>
      </c>
      <c r="JX641" t="s">
        <v>810</v>
      </c>
      <c r="JY641" s="170">
        <v>1</v>
      </c>
      <c r="JZ641" s="170">
        <v>0</v>
      </c>
      <c r="KA641" s="170">
        <v>1</v>
      </c>
      <c r="KB641" s="170">
        <v>0</v>
      </c>
      <c r="KC641" s="170">
        <v>0</v>
      </c>
      <c r="KD641" s="274">
        <v>44906</v>
      </c>
      <c r="KE641" t="s">
        <v>1577</v>
      </c>
    </row>
    <row r="642" spans="1:291" s="4" customFormat="1" x14ac:dyDescent="0.25">
      <c r="A642" s="311"/>
      <c r="B642" s="15" t="s">
        <v>1576</v>
      </c>
      <c r="C642" s="17" t="s">
        <v>808</v>
      </c>
      <c r="D642" s="26" t="s">
        <v>812</v>
      </c>
      <c r="E642" s="88">
        <v>42358</v>
      </c>
      <c r="F642" s="23"/>
      <c r="G642" s="94"/>
      <c r="H642" s="51"/>
      <c r="I642" s="377">
        <v>0</v>
      </c>
      <c r="J642" s="20">
        <v>44740</v>
      </c>
      <c r="K642" s="100">
        <f>DATEDIF(E642, J642, "m")</f>
        <v>78</v>
      </c>
      <c r="L642" s="121">
        <v>1</v>
      </c>
      <c r="M642" s="4" t="s">
        <v>813</v>
      </c>
      <c r="N642" s="19">
        <v>607</v>
      </c>
      <c r="O642" s="22">
        <v>4</v>
      </c>
      <c r="P642" s="16">
        <v>3</v>
      </c>
      <c r="Q642" s="11"/>
      <c r="R642" s="11"/>
      <c r="S642" s="11"/>
      <c r="T642" s="145">
        <v>17665</v>
      </c>
      <c r="U642" s="130"/>
      <c r="V642" s="130" t="s">
        <v>809</v>
      </c>
      <c r="W642" s="130" t="s">
        <v>1045</v>
      </c>
      <c r="X642" s="129">
        <v>8558104137</v>
      </c>
      <c r="Y642" s="129">
        <f ca="1">ROUNDDOWN(YEARFRAC(DATE(IF(VALUE(LEFT(X642,2))&lt;VALUE(RIGHT(YEAR(TODAY()),2)),"20","19")&amp;LEFT(X642,2),IF(VALUE(MID(X642,3,1))&gt;4,MID(X642,3,2)-50,MID(X642,3,2)),MID(X642,5,2)),Z642,1),0)</f>
        <v>36</v>
      </c>
      <c r="Z642" s="132">
        <v>44740</v>
      </c>
      <c r="AA642" s="129" t="e">
        <f>COUNTIFS(#REF!,X642)</f>
        <v>#REF!</v>
      </c>
      <c r="AB642" s="133">
        <f>DATEDIF(_xlfn.MINIFS(Z:Z,X:X,X642), Z642,  "m")</f>
        <v>0</v>
      </c>
      <c r="AC642" s="134" t="s">
        <v>53</v>
      </c>
      <c r="AD642" s="135" t="s">
        <v>1025</v>
      </c>
      <c r="AE642" s="136" t="s">
        <v>136</v>
      </c>
      <c r="AF642" s="198">
        <v>21.2</v>
      </c>
      <c r="AG642" s="198">
        <v>8.8000000000000007</v>
      </c>
      <c r="AH642" s="198">
        <v>65</v>
      </c>
      <c r="AI642" s="198">
        <v>4.4000000000000004</v>
      </c>
      <c r="AJ642" s="198">
        <v>0.6</v>
      </c>
      <c r="AK642" s="199">
        <v>5.23</v>
      </c>
      <c r="AL642" s="137">
        <v>23</v>
      </c>
      <c r="AM642" s="137">
        <v>83</v>
      </c>
      <c r="AN642" s="137">
        <v>37.6</v>
      </c>
      <c r="AO642" s="137">
        <v>62.4</v>
      </c>
      <c r="AP642" s="137">
        <f>AN642/AO642</f>
        <v>0.60256410256410264</v>
      </c>
      <c r="AQ642" s="137">
        <v>11</v>
      </c>
      <c r="AR642" s="137">
        <v>5.65</v>
      </c>
      <c r="AS642" s="137">
        <v>1.87</v>
      </c>
      <c r="AT642" s="137">
        <v>17.2</v>
      </c>
      <c r="AU642" s="137">
        <v>15.5</v>
      </c>
      <c r="AV642" s="137">
        <v>9.68</v>
      </c>
      <c r="AW642" s="137">
        <v>8.81</v>
      </c>
      <c r="AX642" s="137">
        <v>63.2</v>
      </c>
      <c r="AY642" s="137">
        <v>27.5</v>
      </c>
      <c r="AZ642" s="137">
        <v>0.42</v>
      </c>
      <c r="BA642" s="137">
        <v>54.8</v>
      </c>
      <c r="BB642" s="137">
        <v>25.4</v>
      </c>
      <c r="BC642" s="137">
        <v>78.8</v>
      </c>
      <c r="BD642" s="137">
        <v>37.9</v>
      </c>
      <c r="BE642" s="137">
        <v>3.42</v>
      </c>
      <c r="BF642" s="137">
        <f>DL642+DN642</f>
        <v>55.91</v>
      </c>
      <c r="BG642" s="137">
        <v>55.6</v>
      </c>
      <c r="BH642" s="138">
        <v>1920</v>
      </c>
      <c r="BI642" s="137">
        <v>6.92</v>
      </c>
      <c r="BJ642" s="137">
        <v>25.4</v>
      </c>
      <c r="BK642" s="137">
        <v>19.600000000000001</v>
      </c>
      <c r="BL642" s="137">
        <v>64</v>
      </c>
      <c r="BM642" s="139">
        <v>0.18</v>
      </c>
      <c r="BN642" s="137">
        <v>8.5</v>
      </c>
      <c r="BO642" s="137">
        <v>85.809999999999988</v>
      </c>
      <c r="BP642" s="137">
        <v>7.73</v>
      </c>
      <c r="BQ642" s="137">
        <v>6.5</v>
      </c>
      <c r="BR642" s="138">
        <v>6798</v>
      </c>
      <c r="BS642" s="138">
        <f>CY642/9</f>
        <v>5387.8888888888887</v>
      </c>
      <c r="BT642" s="137">
        <v>76.8</v>
      </c>
      <c r="BU642" s="137">
        <v>36.5</v>
      </c>
      <c r="BV642" s="137">
        <f>100-AL642-BN642-CB642-CC642</f>
        <v>63.230000000000004</v>
      </c>
      <c r="BW642" s="138">
        <v>3213</v>
      </c>
      <c r="BX642" s="137">
        <v>47.7</v>
      </c>
      <c r="BY642" s="137">
        <v>62.4</v>
      </c>
      <c r="BZ642" s="138">
        <v>5044</v>
      </c>
      <c r="CA642" s="138">
        <v>11912.5</v>
      </c>
      <c r="CB642" s="137">
        <v>4.3</v>
      </c>
      <c r="CC642" s="137">
        <v>0.97</v>
      </c>
      <c r="CD642" s="186" t="s">
        <v>1275</v>
      </c>
      <c r="CE642" s="186">
        <f>AL642+BN642+BV642+CC642+CB642</f>
        <v>100</v>
      </c>
      <c r="CF642" s="186" t="s">
        <v>1275</v>
      </c>
      <c r="CG642" s="186">
        <f>AM642+BI642+BE642+(DC642*100/AL642)+(CC642*100/AL642)</f>
        <v>98.122608695652175</v>
      </c>
      <c r="CH642" s="137">
        <v>5.33</v>
      </c>
      <c r="CI642" s="137">
        <f>CH642*100/AM642</f>
        <v>6.4216867469879517</v>
      </c>
      <c r="CJ642" s="137">
        <v>5</v>
      </c>
      <c r="CK642" s="138">
        <f>CJ642*BI642*AL642*AK642/1000</f>
        <v>4.1620340000000002</v>
      </c>
      <c r="CL642" s="137">
        <v>7.57</v>
      </c>
      <c r="CM642" s="137">
        <v>39.5</v>
      </c>
      <c r="CN642" s="186" t="s">
        <v>1275</v>
      </c>
      <c r="CO642" s="137">
        <v>4.09</v>
      </c>
      <c r="CP642" s="137">
        <v>10.9</v>
      </c>
      <c r="CQ642" s="137">
        <v>27.5</v>
      </c>
      <c r="CR642" s="137">
        <v>13</v>
      </c>
      <c r="CS642" s="137">
        <v>21.8</v>
      </c>
      <c r="CT642" s="137">
        <v>37.700000000000003</v>
      </c>
      <c r="CU642" s="137">
        <v>70.5</v>
      </c>
      <c r="CV642" s="137">
        <v>2.21</v>
      </c>
      <c r="CW642" s="137"/>
      <c r="CX642" s="186" t="s">
        <v>1275</v>
      </c>
      <c r="CY642" s="133">
        <v>48491</v>
      </c>
      <c r="CZ642" s="137">
        <v>19.3</v>
      </c>
      <c r="DA642" s="137">
        <v>31.8</v>
      </c>
      <c r="DB642" s="186" t="s">
        <v>1275</v>
      </c>
      <c r="DC642" s="139">
        <v>0.13</v>
      </c>
      <c r="DD642" s="138">
        <v>74961</v>
      </c>
      <c r="DE642" s="137">
        <v>39.4</v>
      </c>
      <c r="DF642" s="137">
        <v>34.299999999999997</v>
      </c>
      <c r="DG642" s="137">
        <v>2.65</v>
      </c>
      <c r="DH642" s="137">
        <f>DG642-CC642</f>
        <v>1.68</v>
      </c>
      <c r="DI642" s="137">
        <v>32</v>
      </c>
      <c r="DJ642" s="186" t="s">
        <v>1275</v>
      </c>
      <c r="DK642" s="137">
        <v>1.01</v>
      </c>
      <c r="DL642" s="137">
        <v>55.3</v>
      </c>
      <c r="DM642" s="137">
        <v>43.1</v>
      </c>
      <c r="DN642" s="137">
        <v>0.61</v>
      </c>
      <c r="DO642" s="137">
        <v>13.2</v>
      </c>
      <c r="DP642" s="137">
        <v>97.6</v>
      </c>
      <c r="DQ642" s="138">
        <v>1656</v>
      </c>
      <c r="DR642" s="133"/>
      <c r="DS642" s="186" t="s">
        <v>1275</v>
      </c>
      <c r="DT642" s="133">
        <f>DU642*2</f>
        <v>8532</v>
      </c>
      <c r="DU642" s="138">
        <v>4266</v>
      </c>
      <c r="DV642" s="138">
        <v>1312</v>
      </c>
      <c r="DW642" s="138">
        <v>199</v>
      </c>
      <c r="DX642" s="186" t="s">
        <v>1275</v>
      </c>
      <c r="DY642" s="138">
        <f>AK642*AN642*AM642*AL642/1000</f>
        <v>375.40103199999999</v>
      </c>
      <c r="DZ642" s="138">
        <f>AK642*AM642*AO642*AL642/1000</f>
        <v>623.00596799999994</v>
      </c>
      <c r="EA642" s="137"/>
      <c r="EB642" s="137"/>
      <c r="EC642" s="137"/>
      <c r="ED642" s="137"/>
      <c r="EE642" s="137"/>
      <c r="EF642" s="186" t="s">
        <v>1275</v>
      </c>
      <c r="EG642" s="137" t="s">
        <v>1023</v>
      </c>
      <c r="EH642" s="137" t="s">
        <v>1023</v>
      </c>
      <c r="EI642" s="137" t="s">
        <v>1023</v>
      </c>
      <c r="EJ642" s="137" t="s">
        <v>1023</v>
      </c>
      <c r="EK642" s="137" t="s">
        <v>1023</v>
      </c>
      <c r="EL642" s="137" t="s">
        <v>1023</v>
      </c>
      <c r="EM642" s="137" t="s">
        <v>1023</v>
      </c>
      <c r="EN642" s="137" t="s">
        <v>1023</v>
      </c>
      <c r="EO642" s="137" t="s">
        <v>1023</v>
      </c>
      <c r="EP642" s="137" t="s">
        <v>1023</v>
      </c>
      <c r="EQ642" s="137" t="s">
        <v>1023</v>
      </c>
      <c r="ER642" s="137" t="s">
        <v>1023</v>
      </c>
      <c r="ES642" s="137" t="s">
        <v>1023</v>
      </c>
      <c r="ET642" s="137" t="s">
        <v>1023</v>
      </c>
      <c r="EU642" s="137" t="s">
        <v>1023</v>
      </c>
      <c r="EV642" s="137" t="s">
        <v>1023</v>
      </c>
      <c r="EW642" s="137" t="s">
        <v>1023</v>
      </c>
      <c r="EX642" s="137" t="s">
        <v>1023</v>
      </c>
      <c r="EY642" s="137" t="s">
        <v>1023</v>
      </c>
      <c r="EZ642" s="137" t="s">
        <v>1023</v>
      </c>
      <c r="FA642" s="137" t="s">
        <v>1023</v>
      </c>
      <c r="FB642" s="186" t="s">
        <v>1275</v>
      </c>
      <c r="FC642" s="137"/>
      <c r="FD642" s="137"/>
      <c r="FE642" s="137"/>
      <c r="FF642" s="137"/>
      <c r="FG642" s="137"/>
      <c r="FH642" s="190"/>
      <c r="FI642" s="190"/>
      <c r="FJ642" s="380" t="s">
        <v>813</v>
      </c>
      <c r="FK642" t="s">
        <v>1662</v>
      </c>
      <c r="FL642" t="s">
        <v>1667</v>
      </c>
      <c r="FM642" t="s">
        <v>1665</v>
      </c>
      <c r="FN642" t="s">
        <v>1665</v>
      </c>
      <c r="FO642" t="s">
        <v>1662</v>
      </c>
      <c r="FP642" t="s">
        <v>86</v>
      </c>
      <c r="FQ642" t="s">
        <v>1665</v>
      </c>
      <c r="FR642" t="s">
        <v>1659</v>
      </c>
      <c r="FS642" t="s">
        <v>1659</v>
      </c>
      <c r="FT642" t="s">
        <v>1659</v>
      </c>
      <c r="FU642" t="s">
        <v>1659</v>
      </c>
      <c r="FV642" t="s">
        <v>1660</v>
      </c>
      <c r="FW642" t="s">
        <v>1665</v>
      </c>
      <c r="FX642" t="s">
        <v>1661</v>
      </c>
      <c r="FY642" t="s">
        <v>1662</v>
      </c>
      <c r="FZ642" t="s">
        <v>1658</v>
      </c>
      <c r="GA642" t="s">
        <v>1663</v>
      </c>
      <c r="GB642" t="s">
        <v>33</v>
      </c>
      <c r="GC642" t="s">
        <v>1660</v>
      </c>
      <c r="GD642" t="s">
        <v>33</v>
      </c>
      <c r="GE642" t="s">
        <v>1660</v>
      </c>
      <c r="GF642" t="s">
        <v>1659</v>
      </c>
      <c r="GG642" t="s">
        <v>33</v>
      </c>
      <c r="GH642" t="s">
        <v>33</v>
      </c>
      <c r="GI642" t="s">
        <v>1661</v>
      </c>
      <c r="GJ642" t="s">
        <v>1660</v>
      </c>
      <c r="GK642" t="s">
        <v>33</v>
      </c>
      <c r="GL642" t="s">
        <v>86</v>
      </c>
      <c r="GM642" t="s">
        <v>1659</v>
      </c>
      <c r="GN642" t="s">
        <v>1659</v>
      </c>
      <c r="GO642" t="s">
        <v>1662</v>
      </c>
      <c r="GP642" t="s">
        <v>33</v>
      </c>
      <c r="GQ642" t="s">
        <v>1660</v>
      </c>
      <c r="GR642" t="s">
        <v>1664</v>
      </c>
      <c r="GS642" t="s">
        <v>1659</v>
      </c>
      <c r="GT642" t="s">
        <v>1659</v>
      </c>
      <c r="GU642" t="s">
        <v>1661</v>
      </c>
      <c r="GV642" t="s">
        <v>1660</v>
      </c>
      <c r="GW642" t="s">
        <v>1662</v>
      </c>
      <c r="GX642" t="s">
        <v>33</v>
      </c>
      <c r="GY642" t="s">
        <v>1660</v>
      </c>
      <c r="GZ642" s="372"/>
      <c r="HA642"/>
      <c r="HB642"/>
      <c r="HC642"/>
      <c r="HD642"/>
      <c r="HE642"/>
      <c r="HF642"/>
      <c r="HG642"/>
      <c r="HH642"/>
      <c r="HI642"/>
      <c r="HJ642"/>
      <c r="HK642"/>
      <c r="HL642"/>
      <c r="HM642"/>
      <c r="HN642"/>
      <c r="HO642" s="5"/>
      <c r="HP642" s="17"/>
      <c r="HQ642" s="23"/>
      <c r="HR642" s="23"/>
      <c r="HS642" s="23"/>
      <c r="HT642" s="17"/>
      <c r="HU642" s="17"/>
      <c r="HV642" s="24"/>
      <c r="HW642" s="24"/>
      <c r="HX642" s="24"/>
      <c r="HY642" s="24"/>
      <c r="HZ642" s="24"/>
      <c r="IA642" s="24"/>
      <c r="IB642" s="24"/>
      <c r="IC642" s="24"/>
      <c r="ID642" s="24"/>
      <c r="IE642" s="24"/>
      <c r="IF642" s="24"/>
      <c r="IG642" s="24"/>
      <c r="IH642" s="24"/>
      <c r="II642" s="24"/>
      <c r="IJ642" s="24"/>
      <c r="IK642" s="24"/>
      <c r="IL642" s="24"/>
      <c r="IM642" s="24"/>
      <c r="IN642" s="25"/>
      <c r="IO642" s="25"/>
      <c r="IP642" s="294"/>
      <c r="IQ642" s="24"/>
      <c r="IR642" s="24"/>
      <c r="IS642" s="170"/>
      <c r="IT642" s="170"/>
      <c r="IU642" s="170"/>
      <c r="IV642" s="274"/>
      <c r="IW642" s="170"/>
      <c r="IX642" s="170"/>
      <c r="IY642" s="281"/>
      <c r="IZ642" s="281"/>
      <c r="JA642" s="170"/>
      <c r="JB642" s="170"/>
      <c r="JC642" s="170"/>
      <c r="JD642" s="170"/>
      <c r="JE642" s="170"/>
      <c r="JF642"/>
      <c r="JG642" s="170"/>
      <c r="JH642" s="170"/>
      <c r="JI642" s="170"/>
      <c r="JJ642" s="170"/>
      <c r="JK642"/>
      <c r="JL642"/>
      <c r="JM642" s="279"/>
      <c r="JN642"/>
      <c r="JO642"/>
      <c r="JP642"/>
      <c r="JQ642"/>
      <c r="JR642" s="170"/>
      <c r="JS642" s="170"/>
      <c r="JT642" s="170"/>
      <c r="JU642" s="282"/>
      <c r="JV642" s="170"/>
      <c r="JW642" s="170"/>
      <c r="JX642"/>
      <c r="JY642" s="170"/>
      <c r="JZ642" s="170"/>
      <c r="KA642" s="170"/>
      <c r="KB642" s="170"/>
      <c r="KC642" s="170"/>
      <c r="KD642" s="274"/>
      <c r="KE642"/>
    </row>
    <row r="643" spans="1:291" s="4" customFormat="1" x14ac:dyDescent="0.25">
      <c r="A643" s="311"/>
      <c r="B643" s="15"/>
      <c r="C643" s="17"/>
      <c r="D643" s="26"/>
      <c r="E643" s="90"/>
      <c r="F643" s="23"/>
      <c r="G643" s="94"/>
      <c r="H643" s="51"/>
      <c r="I643" s="377"/>
      <c r="J643" s="20"/>
      <c r="K643" s="100"/>
      <c r="L643" s="85"/>
      <c r="N643" s="19"/>
      <c r="O643" s="22"/>
      <c r="P643" s="16"/>
      <c r="Q643" s="121"/>
      <c r="R643" s="11"/>
      <c r="S643" s="121"/>
      <c r="T643" s="145"/>
      <c r="U643" s="130"/>
      <c r="V643" s="130"/>
      <c r="W643" s="130"/>
      <c r="X643" s="129"/>
      <c r="Y643" s="129"/>
      <c r="Z643" s="132"/>
      <c r="AA643" s="129"/>
      <c r="AB643" s="133"/>
      <c r="AC643" s="134"/>
      <c r="AD643" s="135"/>
      <c r="AE643" s="136"/>
      <c r="AF643" s="204"/>
      <c r="AG643" s="204"/>
      <c r="AH643" s="204"/>
      <c r="AI643" s="204"/>
      <c r="AJ643" s="204"/>
      <c r="AK643" s="204"/>
      <c r="AL643" s="137"/>
      <c r="AM643" s="137"/>
      <c r="AN643" s="137"/>
      <c r="AO643" s="137"/>
      <c r="AP643" s="137"/>
      <c r="AQ643" s="137"/>
      <c r="AR643" s="137"/>
      <c r="AS643" s="137"/>
      <c r="AT643" s="137"/>
      <c r="AU643" s="137"/>
      <c r="AV643" s="137"/>
      <c r="AW643" s="137"/>
      <c r="AX643" s="137"/>
      <c r="AY643" s="137"/>
      <c r="AZ643" s="137"/>
      <c r="BA643" s="137"/>
      <c r="BB643" s="137"/>
      <c r="BC643" s="137"/>
      <c r="BD643" s="137"/>
      <c r="BE643" s="137"/>
      <c r="BF643" s="137"/>
      <c r="BG643" s="137"/>
      <c r="BH643" s="138"/>
      <c r="BI643" s="137"/>
      <c r="BJ643" s="137"/>
      <c r="BK643" s="137"/>
      <c r="BL643" s="137"/>
      <c r="BM643" s="139"/>
      <c r="BN643" s="137"/>
      <c r="BO643" s="137"/>
      <c r="BP643" s="137"/>
      <c r="BQ643" s="137"/>
      <c r="BR643" s="138"/>
      <c r="BS643" s="138"/>
      <c r="BT643" s="137"/>
      <c r="BU643" s="137"/>
      <c r="BV643" s="137"/>
      <c r="BW643" s="138"/>
      <c r="BX643" s="137"/>
      <c r="BY643" s="137"/>
      <c r="BZ643" s="138"/>
      <c r="CA643" s="138"/>
      <c r="CB643" s="137"/>
      <c r="CC643" s="137"/>
      <c r="CD643" s="186"/>
      <c r="CE643" s="186"/>
      <c r="CF643" s="186"/>
      <c r="CG643" s="186"/>
      <c r="CH643" s="137"/>
      <c r="CI643" s="137"/>
      <c r="CJ643" s="137"/>
      <c r="CK643" s="138"/>
      <c r="CL643" s="137"/>
      <c r="CM643" s="137"/>
      <c r="CN643" s="186"/>
      <c r="CO643" s="137"/>
      <c r="CP643" s="137"/>
      <c r="CQ643" s="137"/>
      <c r="CR643" s="137"/>
      <c r="CS643" s="137"/>
      <c r="CT643" s="137"/>
      <c r="CU643" s="137"/>
      <c r="CV643" s="137"/>
      <c r="CW643" s="137"/>
      <c r="CX643" s="186"/>
      <c r="CY643" s="133"/>
      <c r="CZ643" s="137"/>
      <c r="DA643" s="137"/>
      <c r="DB643" s="186"/>
      <c r="DC643" s="139"/>
      <c r="DD643" s="138"/>
      <c r="DE643" s="137"/>
      <c r="DF643" s="137"/>
      <c r="DG643" s="137"/>
      <c r="DH643" s="137"/>
      <c r="DI643" s="137"/>
      <c r="DJ643" s="186"/>
      <c r="DK643" s="137"/>
      <c r="DL643" s="137"/>
      <c r="DM643" s="137"/>
      <c r="DN643" s="137"/>
      <c r="DO643" s="137"/>
      <c r="DP643" s="137"/>
      <c r="DQ643" s="138"/>
      <c r="DR643" s="133"/>
      <c r="DS643" s="186"/>
      <c r="DT643" s="133"/>
      <c r="DU643" s="138"/>
      <c r="DV643" s="138"/>
      <c r="DW643" s="138"/>
      <c r="DX643" s="186"/>
      <c r="DY643" s="138"/>
      <c r="DZ643" s="138"/>
      <c r="EA643" s="137"/>
      <c r="EB643" s="137"/>
      <c r="EC643" s="137"/>
      <c r="ED643" s="137"/>
      <c r="EE643" s="137"/>
      <c r="EF643" s="186"/>
      <c r="EG643" s="137"/>
      <c r="EH643" s="137"/>
      <c r="EI643" s="137"/>
      <c r="EJ643" s="137"/>
      <c r="EK643" s="137"/>
      <c r="EL643" s="137"/>
      <c r="EM643" s="137"/>
      <c r="EN643" s="137"/>
      <c r="EO643" s="137"/>
      <c r="EP643" s="137"/>
      <c r="EQ643" s="137"/>
      <c r="ER643" s="137"/>
      <c r="ES643" s="137"/>
      <c r="ET643" s="137"/>
      <c r="EU643" s="137"/>
      <c r="EV643" s="137"/>
      <c r="EW643" s="137"/>
      <c r="EX643" s="137"/>
      <c r="EY643" s="137"/>
      <c r="EZ643" s="137"/>
      <c r="FA643" s="137"/>
      <c r="FB643" s="186"/>
      <c r="FC643" s="137"/>
      <c r="FD643" s="137"/>
      <c r="FE643" s="137"/>
      <c r="FF643" s="137"/>
      <c r="FG643" s="137"/>
      <c r="FH643" s="190"/>
      <c r="FI643" s="190"/>
      <c r="FJ643" s="5"/>
      <c r="GZ643" s="372"/>
      <c r="HA643"/>
      <c r="HB643"/>
      <c r="HC643"/>
      <c r="HD643"/>
      <c r="HE643"/>
      <c r="HF643"/>
      <c r="HG643"/>
      <c r="HH643"/>
      <c r="HI643"/>
      <c r="HJ643"/>
      <c r="HK643"/>
      <c r="HL643"/>
      <c r="HM643"/>
      <c r="HN643"/>
      <c r="HO643" s="5"/>
      <c r="HP643" s="17"/>
      <c r="HQ643" s="23"/>
      <c r="HR643" s="23"/>
      <c r="HS643" s="23"/>
      <c r="HT643" s="17"/>
      <c r="HU643" s="17"/>
      <c r="HV643" s="24"/>
      <c r="HW643" s="24"/>
      <c r="HX643" s="24"/>
      <c r="HY643" s="24"/>
      <c r="HZ643" s="24"/>
      <c r="IA643" s="24"/>
      <c r="IB643" s="24"/>
      <c r="IC643" s="24"/>
      <c r="ID643" s="24"/>
      <c r="IE643" s="24"/>
      <c r="IF643" s="24"/>
      <c r="IG643" s="24"/>
      <c r="IH643" s="24"/>
      <c r="II643" s="24"/>
      <c r="IJ643" s="24"/>
      <c r="IK643" s="24"/>
      <c r="IL643" s="24"/>
      <c r="IM643" s="24"/>
      <c r="IN643" s="25"/>
      <c r="IO643" s="25"/>
      <c r="IP643" s="294"/>
      <c r="IQ643" s="24"/>
      <c r="IR643" s="24"/>
      <c r="IS643" s="170"/>
      <c r="IT643" s="170"/>
      <c r="IU643" s="170"/>
      <c r="IV643" s="274"/>
      <c r="IW643" s="170"/>
      <c r="IX643" s="170"/>
      <c r="IY643" s="281"/>
      <c r="IZ643" s="281"/>
      <c r="JA643" s="170"/>
      <c r="JB643" s="170"/>
      <c r="JC643" s="170"/>
      <c r="JD643" s="170"/>
      <c r="JE643" s="170"/>
      <c r="JF643"/>
      <c r="JG643" s="170"/>
      <c r="JH643" s="170"/>
      <c r="JI643" s="170"/>
      <c r="JJ643" s="170"/>
      <c r="JK643"/>
      <c r="JL643"/>
      <c r="JM643" s="279"/>
      <c r="JN643"/>
      <c r="JO643"/>
      <c r="JP643"/>
      <c r="JQ643"/>
      <c r="JR643" s="170"/>
      <c r="JS643" s="170"/>
      <c r="JT643" s="170"/>
      <c r="JU643" s="282"/>
      <c r="JV643" s="170"/>
      <c r="JW643" s="170"/>
      <c r="JX643"/>
      <c r="JY643" s="170"/>
      <c r="JZ643" s="170"/>
      <c r="KA643" s="170"/>
      <c r="KB643" s="170"/>
      <c r="KC643" s="170"/>
      <c r="KD643" s="274"/>
      <c r="KE643"/>
    </row>
    <row r="644" spans="1:291" s="4" customFormat="1" ht="15" customHeight="1" x14ac:dyDescent="0.25">
      <c r="A644" s="311"/>
      <c r="B644" s="15" t="s">
        <v>1578</v>
      </c>
      <c r="C644" s="17" t="s">
        <v>814</v>
      </c>
      <c r="D644" s="26">
        <v>7556163758</v>
      </c>
      <c r="E644" s="88">
        <v>41977</v>
      </c>
      <c r="F644" s="27">
        <v>42936</v>
      </c>
      <c r="G644" s="94">
        <f>DATEDIF(E644, F644, "m")</f>
        <v>31</v>
      </c>
      <c r="H644" s="16">
        <v>0</v>
      </c>
      <c r="I644" s="377">
        <v>0</v>
      </c>
      <c r="J644" s="20">
        <v>42936</v>
      </c>
      <c r="K644" s="100">
        <f>DATEDIF(E644, J644, "m")</f>
        <v>31</v>
      </c>
      <c r="L644" s="121">
        <v>1</v>
      </c>
      <c r="M644" s="4" t="s">
        <v>815</v>
      </c>
      <c r="N644" s="19">
        <v>282</v>
      </c>
      <c r="O644" s="22"/>
      <c r="P644" s="16">
        <v>3</v>
      </c>
      <c r="Q644" s="121">
        <v>2</v>
      </c>
      <c r="R644" s="11"/>
      <c r="S644" s="121">
        <v>10</v>
      </c>
      <c r="T644" s="145"/>
      <c r="U644" s="130"/>
      <c r="V644" s="130"/>
      <c r="W644" s="130"/>
      <c r="X644" s="129"/>
      <c r="Y644" s="129"/>
      <c r="Z644" s="132"/>
      <c r="AA644" s="129"/>
      <c r="AB644" s="133"/>
      <c r="AC644" s="134"/>
      <c r="AD644" s="135"/>
      <c r="AE644" s="136"/>
      <c r="AF644" s="204"/>
      <c r="AG644" s="204"/>
      <c r="AH644" s="204"/>
      <c r="AI644" s="204"/>
      <c r="AJ644" s="204"/>
      <c r="AK644" s="204"/>
      <c r="AL644" s="137"/>
      <c r="AM644" s="137"/>
      <c r="AN644" s="137"/>
      <c r="AO644" s="137"/>
      <c r="AP644" s="137"/>
      <c r="AQ644" s="137"/>
      <c r="AR644" s="137"/>
      <c r="AS644" s="137"/>
      <c r="AT644" s="137"/>
      <c r="AU644" s="137"/>
      <c r="AV644" s="137"/>
      <c r="AW644" s="137"/>
      <c r="AX644" s="137"/>
      <c r="AY644" s="137"/>
      <c r="AZ644" s="137"/>
      <c r="BA644" s="137"/>
      <c r="BB644" s="137"/>
      <c r="BC644" s="137"/>
      <c r="BD644" s="137"/>
      <c r="BE644" s="137"/>
      <c r="BF644" s="137"/>
      <c r="BG644" s="137"/>
      <c r="BH644" s="138"/>
      <c r="BI644" s="137"/>
      <c r="BJ644" s="137"/>
      <c r="BK644" s="137"/>
      <c r="BL644" s="137"/>
      <c r="BM644" s="139"/>
      <c r="BN644" s="137"/>
      <c r="BO644" s="137"/>
      <c r="BP644" s="137"/>
      <c r="BQ644" s="137"/>
      <c r="BR644" s="138"/>
      <c r="BS644" s="138"/>
      <c r="BT644" s="137"/>
      <c r="BU644" s="137"/>
      <c r="BV644" s="137"/>
      <c r="BW644" s="138"/>
      <c r="BX644" s="137"/>
      <c r="BY644" s="137"/>
      <c r="BZ644" s="138"/>
      <c r="CA644" s="138"/>
      <c r="CB644" s="137"/>
      <c r="CC644" s="137"/>
      <c r="CD644" s="186"/>
      <c r="CE644" s="186"/>
      <c r="CF644" s="186"/>
      <c r="CG644" s="186"/>
      <c r="CH644" s="137"/>
      <c r="CI644" s="137"/>
      <c r="CJ644" s="137"/>
      <c r="CK644" s="138"/>
      <c r="CL644" s="137"/>
      <c r="CM644" s="137"/>
      <c r="CN644" s="186"/>
      <c r="CO644" s="137"/>
      <c r="CP644" s="137"/>
      <c r="CQ644" s="137"/>
      <c r="CR644" s="137"/>
      <c r="CS644" s="137"/>
      <c r="CT644" s="137"/>
      <c r="CU644" s="137"/>
      <c r="CV644" s="137"/>
      <c r="CW644" s="137"/>
      <c r="CX644" s="186"/>
      <c r="CY644" s="133"/>
      <c r="CZ644" s="137"/>
      <c r="DA644" s="137"/>
      <c r="DB644" s="186"/>
      <c r="DC644" s="139"/>
      <c r="DD644" s="138"/>
      <c r="DE644" s="137"/>
      <c r="DF644" s="137"/>
      <c r="DG644" s="137"/>
      <c r="DH644" s="137"/>
      <c r="DI644" s="137"/>
      <c r="DJ644" s="186"/>
      <c r="DK644" s="137"/>
      <c r="DL644" s="137"/>
      <c r="DM644" s="137"/>
      <c r="DN644" s="137"/>
      <c r="DO644" s="137"/>
      <c r="DP644" s="137"/>
      <c r="DQ644" s="138"/>
      <c r="DR644" s="133"/>
      <c r="DS644" s="186"/>
      <c r="DT644" s="133"/>
      <c r="DU644" s="138"/>
      <c r="DV644" s="138"/>
      <c r="DW644" s="138"/>
      <c r="DX644" s="186"/>
      <c r="DY644" s="138"/>
      <c r="DZ644" s="138"/>
      <c r="EA644" s="137"/>
      <c r="EB644" s="137"/>
      <c r="EC644" s="137"/>
      <c r="ED644" s="137"/>
      <c r="EE644" s="137"/>
      <c r="EF644" s="186"/>
      <c r="EG644" s="137"/>
      <c r="EH644" s="137"/>
      <c r="EI644" s="137"/>
      <c r="EJ644" s="137"/>
      <c r="EK644" s="137"/>
      <c r="EL644" s="137"/>
      <c r="EM644" s="137"/>
      <c r="EN644" s="137"/>
      <c r="EO644" s="137"/>
      <c r="EP644" s="137"/>
      <c r="EQ644" s="137"/>
      <c r="ER644" s="137"/>
      <c r="ES644" s="137"/>
      <c r="ET644" s="137"/>
      <c r="EU644" s="137"/>
      <c r="EV644" s="137"/>
      <c r="EW644" s="137"/>
      <c r="EX644" s="137"/>
      <c r="EY644" s="137"/>
      <c r="EZ644" s="137"/>
      <c r="FA644" s="137"/>
      <c r="FB644" s="186"/>
      <c r="FC644" s="137"/>
      <c r="FD644" s="137"/>
      <c r="FE644" s="137"/>
      <c r="FF644" s="137"/>
      <c r="FG644" s="137"/>
      <c r="FH644" s="190"/>
      <c r="FI644" s="190"/>
      <c r="FJ644" s="381" t="s">
        <v>815</v>
      </c>
      <c r="FK644" s="327" t="s">
        <v>1662</v>
      </c>
      <c r="FL644" s="327" t="s">
        <v>1667</v>
      </c>
      <c r="FM644" s="327" t="s">
        <v>86</v>
      </c>
      <c r="FN644" s="327" t="s">
        <v>1659</v>
      </c>
      <c r="FO644" s="327" t="s">
        <v>1662</v>
      </c>
      <c r="FP644" s="327" t="s">
        <v>86</v>
      </c>
      <c r="FQ644" s="327" t="s">
        <v>1665</v>
      </c>
      <c r="FR644" s="327" t="s">
        <v>1659</v>
      </c>
      <c r="FS644" s="327" t="s">
        <v>1659</v>
      </c>
      <c r="FT644" s="327" t="s">
        <v>1659</v>
      </c>
      <c r="FU644" s="327" t="s">
        <v>1659</v>
      </c>
      <c r="FV644" s="327" t="s">
        <v>33</v>
      </c>
      <c r="FW644" s="327" t="s">
        <v>1659</v>
      </c>
      <c r="FX644" s="327" t="s">
        <v>1661</v>
      </c>
      <c r="FY644" s="327" t="s">
        <v>1662</v>
      </c>
      <c r="FZ644" s="327" t="s">
        <v>1662</v>
      </c>
      <c r="GA644" s="327" t="s">
        <v>33</v>
      </c>
      <c r="GB644" s="327" t="s">
        <v>1663</v>
      </c>
      <c r="GC644" s="327" t="s">
        <v>1662</v>
      </c>
      <c r="GD644" s="327" t="s">
        <v>33</v>
      </c>
      <c r="GE644" s="327" t="s">
        <v>1662</v>
      </c>
      <c r="GF644" s="327" t="s">
        <v>86</v>
      </c>
      <c r="GG644" s="327" t="s">
        <v>86</v>
      </c>
      <c r="GH644" s="327" t="s">
        <v>33</v>
      </c>
      <c r="GI644" s="327" t="s">
        <v>86</v>
      </c>
      <c r="GJ644" s="327" t="s">
        <v>1660</v>
      </c>
      <c r="GK644" s="327" t="s">
        <v>33</v>
      </c>
      <c r="GL644" s="327" t="s">
        <v>86</v>
      </c>
      <c r="GM644" s="327" t="s">
        <v>1659</v>
      </c>
      <c r="GN644" s="327" t="s">
        <v>1659</v>
      </c>
      <c r="GO644" s="327" t="s">
        <v>1662</v>
      </c>
      <c r="GP644" s="327" t="s">
        <v>1664</v>
      </c>
      <c r="GQ644" s="327" t="s">
        <v>1660</v>
      </c>
      <c r="GR644" s="327" t="s">
        <v>33</v>
      </c>
      <c r="GS644" s="327" t="s">
        <v>1659</v>
      </c>
      <c r="GT644" s="327" t="s">
        <v>1659</v>
      </c>
      <c r="GU644" s="327" t="s">
        <v>1661</v>
      </c>
      <c r="GV644" s="327" t="s">
        <v>1660</v>
      </c>
      <c r="GW644" s="327" t="s">
        <v>1662</v>
      </c>
      <c r="GX644" s="327" t="s">
        <v>33</v>
      </c>
      <c r="GY644" s="327" t="s">
        <v>1660</v>
      </c>
      <c r="GZ644" s="372"/>
      <c r="HA644"/>
      <c r="HB644"/>
      <c r="HC644"/>
      <c r="HD644"/>
      <c r="HE644"/>
      <c r="HF644"/>
      <c r="HG644"/>
      <c r="HH644"/>
      <c r="HI644"/>
      <c r="HJ644"/>
      <c r="HK644"/>
      <c r="HL644"/>
      <c r="HM644"/>
      <c r="HN644"/>
      <c r="HO644" s="5" t="s">
        <v>816</v>
      </c>
      <c r="HP644" s="121">
        <v>39</v>
      </c>
      <c r="HQ644" s="27">
        <v>41977</v>
      </c>
      <c r="HR644" s="27"/>
      <c r="HS644" s="27">
        <v>42936</v>
      </c>
      <c r="HT644" s="121">
        <v>31</v>
      </c>
      <c r="HU644" s="121">
        <v>0</v>
      </c>
      <c r="HV644" s="28">
        <v>1</v>
      </c>
      <c r="HW644" s="28">
        <v>0</v>
      </c>
      <c r="HX644" s="28">
        <v>0</v>
      </c>
      <c r="HY644" s="28">
        <v>1</v>
      </c>
      <c r="HZ644" s="28">
        <v>0</v>
      </c>
      <c r="IA644" s="28">
        <v>0</v>
      </c>
      <c r="IB644" s="28">
        <v>1</v>
      </c>
      <c r="IC644" s="28">
        <v>1</v>
      </c>
      <c r="ID644" s="28">
        <v>1</v>
      </c>
      <c r="IE644" s="25" t="s">
        <v>69</v>
      </c>
      <c r="IF644" s="28">
        <v>1</v>
      </c>
      <c r="IG644" s="29"/>
      <c r="IH644" s="25" t="s">
        <v>175</v>
      </c>
      <c r="II644" s="28">
        <v>1</v>
      </c>
      <c r="IJ644" s="25" t="s">
        <v>90</v>
      </c>
      <c r="IK644" s="25" t="s">
        <v>80</v>
      </c>
      <c r="IL644" s="25"/>
      <c r="IM644" s="25"/>
      <c r="IN644" s="28">
        <v>0</v>
      </c>
      <c r="IO644" s="25"/>
      <c r="IP644" s="294" t="s">
        <v>1578</v>
      </c>
      <c r="IQ644" s="24" t="s">
        <v>816</v>
      </c>
      <c r="IR644" s="24" t="s">
        <v>1579</v>
      </c>
      <c r="IS644" s="170" t="s">
        <v>1433</v>
      </c>
      <c r="IT644" s="170"/>
      <c r="IU644" s="170">
        <v>1</v>
      </c>
      <c r="IV644" s="274">
        <v>41977</v>
      </c>
      <c r="IW644" s="170">
        <v>1975</v>
      </c>
      <c r="IX644" s="170">
        <v>2014</v>
      </c>
      <c r="IY644" s="285">
        <v>42972</v>
      </c>
      <c r="IZ644" s="281"/>
      <c r="JA644" s="170">
        <f>+IX644-IW644</f>
        <v>39</v>
      </c>
      <c r="JB644" s="170"/>
      <c r="JC644" s="170" t="s">
        <v>1407</v>
      </c>
      <c r="JD644" s="170"/>
      <c r="JE644" s="170">
        <v>1</v>
      </c>
      <c r="JF644" t="s">
        <v>323</v>
      </c>
      <c r="JG644" s="170"/>
      <c r="JH644" s="170"/>
      <c r="JI644" s="170">
        <v>1</v>
      </c>
      <c r="JJ644" s="170"/>
      <c r="JK644"/>
      <c r="JL644"/>
      <c r="JM644" s="279"/>
      <c r="JN644" t="s">
        <v>1411</v>
      </c>
      <c r="JO644" t="s">
        <v>1411</v>
      </c>
      <c r="JP644" t="s">
        <v>1580</v>
      </c>
      <c r="JQ644" t="s">
        <v>1415</v>
      </c>
      <c r="JR644" s="170">
        <v>1</v>
      </c>
      <c r="JS644" s="170">
        <v>1</v>
      </c>
      <c r="JT644" s="170">
        <v>0</v>
      </c>
      <c r="JU644" s="286">
        <v>5</v>
      </c>
      <c r="JV644" s="170">
        <v>1</v>
      </c>
      <c r="JW644" s="170">
        <v>0</v>
      </c>
      <c r="JX644"/>
      <c r="JY644" s="170">
        <v>0</v>
      </c>
      <c r="JZ644" s="170">
        <v>0</v>
      </c>
      <c r="KA644" s="170">
        <v>0</v>
      </c>
      <c r="KB644" s="170">
        <v>0</v>
      </c>
      <c r="KC644" s="170">
        <v>0</v>
      </c>
      <c r="KD644" s="274">
        <v>42972</v>
      </c>
      <c r="KE644" t="s">
        <v>1581</v>
      </c>
    </row>
    <row r="645" spans="1:291" s="4" customFormat="1" ht="15" customHeight="1" x14ac:dyDescent="0.25">
      <c r="A645" s="311"/>
      <c r="B645" s="15"/>
      <c r="C645" s="17"/>
      <c r="D645" s="26"/>
      <c r="E645" s="90"/>
      <c r="F645" s="27"/>
      <c r="G645" s="94"/>
      <c r="H645" s="16"/>
      <c r="I645" s="377"/>
      <c r="J645" s="20"/>
      <c r="K645" s="100"/>
      <c r="L645" s="85"/>
      <c r="N645" s="19"/>
      <c r="O645" s="22"/>
      <c r="P645" s="16"/>
      <c r="Q645" s="121"/>
      <c r="R645" s="11"/>
      <c r="S645" s="121"/>
      <c r="T645" s="145"/>
      <c r="U645" s="130"/>
      <c r="V645" s="130"/>
      <c r="W645" s="130"/>
      <c r="X645" s="129"/>
      <c r="Y645" s="129"/>
      <c r="Z645" s="132"/>
      <c r="AA645" s="129"/>
      <c r="AB645" s="133"/>
      <c r="AC645" s="134"/>
      <c r="AD645" s="135"/>
      <c r="AE645" s="136"/>
      <c r="AF645" s="204"/>
      <c r="AG645" s="204"/>
      <c r="AH645" s="204"/>
      <c r="AI645" s="204"/>
      <c r="AJ645" s="204"/>
      <c r="AK645" s="204"/>
      <c r="AL645" s="137"/>
      <c r="AM645" s="137"/>
      <c r="AN645" s="137"/>
      <c r="AO645" s="137"/>
      <c r="AP645" s="137"/>
      <c r="AQ645" s="137"/>
      <c r="AR645" s="137"/>
      <c r="AS645" s="137"/>
      <c r="AT645" s="137"/>
      <c r="AU645" s="137"/>
      <c r="AV645" s="137"/>
      <c r="AW645" s="137"/>
      <c r="AX645" s="137"/>
      <c r="AY645" s="137"/>
      <c r="AZ645" s="137"/>
      <c r="BA645" s="137"/>
      <c r="BB645" s="137"/>
      <c r="BC645" s="137"/>
      <c r="BD645" s="137"/>
      <c r="BE645" s="137"/>
      <c r="BF645" s="137"/>
      <c r="BG645" s="137"/>
      <c r="BH645" s="138"/>
      <c r="BI645" s="137"/>
      <c r="BJ645" s="137"/>
      <c r="BK645" s="137"/>
      <c r="BL645" s="137"/>
      <c r="BM645" s="139"/>
      <c r="BN645" s="137"/>
      <c r="BO645" s="137"/>
      <c r="BP645" s="137"/>
      <c r="BQ645" s="137"/>
      <c r="BR645" s="138"/>
      <c r="BS645" s="138"/>
      <c r="BT645" s="137"/>
      <c r="BU645" s="137"/>
      <c r="BV645" s="137"/>
      <c r="BW645" s="138"/>
      <c r="BX645" s="137"/>
      <c r="BY645" s="137"/>
      <c r="BZ645" s="138"/>
      <c r="CA645" s="138"/>
      <c r="CB645" s="137"/>
      <c r="CC645" s="137"/>
      <c r="CD645" s="186"/>
      <c r="CE645" s="186"/>
      <c r="CF645" s="186"/>
      <c r="CG645" s="186"/>
      <c r="CH645" s="137"/>
      <c r="CI645" s="137"/>
      <c r="CJ645" s="137"/>
      <c r="CK645" s="138"/>
      <c r="CL645" s="137"/>
      <c r="CM645" s="137"/>
      <c r="CN645" s="186"/>
      <c r="CO645" s="137"/>
      <c r="CP645" s="137"/>
      <c r="CQ645" s="137"/>
      <c r="CR645" s="137"/>
      <c r="CS645" s="137"/>
      <c r="CT645" s="137"/>
      <c r="CU645" s="137"/>
      <c r="CV645" s="137"/>
      <c r="CW645" s="137"/>
      <c r="CX645" s="186"/>
      <c r="CY645" s="133"/>
      <c r="CZ645" s="137"/>
      <c r="DA645" s="137"/>
      <c r="DB645" s="186"/>
      <c r="DC645" s="139"/>
      <c r="DD645" s="138"/>
      <c r="DE645" s="137"/>
      <c r="DF645" s="137"/>
      <c r="DG645" s="137"/>
      <c r="DH645" s="137"/>
      <c r="DI645" s="137"/>
      <c r="DJ645" s="186"/>
      <c r="DK645" s="137"/>
      <c r="DL645" s="137"/>
      <c r="DM645" s="137"/>
      <c r="DN645" s="137"/>
      <c r="DO645" s="137"/>
      <c r="DP645" s="137"/>
      <c r="DQ645" s="138"/>
      <c r="DR645" s="133"/>
      <c r="DS645" s="186"/>
      <c r="DT645" s="133"/>
      <c r="DU645" s="138"/>
      <c r="DV645" s="138"/>
      <c r="DW645" s="138"/>
      <c r="DX645" s="186"/>
      <c r="DY645" s="138"/>
      <c r="DZ645" s="138"/>
      <c r="EA645" s="137"/>
      <c r="EB645" s="137"/>
      <c r="EC645" s="137"/>
      <c r="ED645" s="137"/>
      <c r="EE645" s="137"/>
      <c r="EF645" s="186"/>
      <c r="EG645" s="137"/>
      <c r="EH645" s="137"/>
      <c r="EI645" s="137"/>
      <c r="EJ645" s="137"/>
      <c r="EK645" s="137"/>
      <c r="EL645" s="137"/>
      <c r="EM645" s="137"/>
      <c r="EN645" s="137"/>
      <c r="EO645" s="137"/>
      <c r="EP645" s="137"/>
      <c r="EQ645" s="137"/>
      <c r="ER645" s="137"/>
      <c r="ES645" s="137"/>
      <c r="ET645" s="137"/>
      <c r="EU645" s="137"/>
      <c r="EV645" s="137"/>
      <c r="EW645" s="137"/>
      <c r="EX645" s="137"/>
      <c r="EY645" s="137"/>
      <c r="EZ645" s="137"/>
      <c r="FA645" s="137"/>
      <c r="FB645" s="186"/>
      <c r="FC645" s="137"/>
      <c r="FD645" s="137"/>
      <c r="FE645" s="137"/>
      <c r="FF645" s="137"/>
      <c r="FG645" s="137"/>
      <c r="FH645" s="190"/>
      <c r="FI645" s="190"/>
      <c r="FJ645" s="5"/>
      <c r="GZ645" s="372"/>
      <c r="HA645"/>
      <c r="HB645"/>
      <c r="HC645"/>
      <c r="HD645"/>
      <c r="HE645"/>
      <c r="HF645"/>
      <c r="HG645"/>
      <c r="HH645"/>
      <c r="HI645"/>
      <c r="HJ645"/>
      <c r="HK645"/>
      <c r="HL645"/>
      <c r="HM645"/>
      <c r="HN645"/>
      <c r="HO645" s="5"/>
      <c r="HP645" s="10"/>
      <c r="HQ645" s="27"/>
      <c r="HR645" s="27"/>
      <c r="HS645" s="27"/>
      <c r="HT645" s="10"/>
      <c r="HU645" s="10"/>
      <c r="HV645" s="28"/>
      <c r="HW645" s="28"/>
      <c r="HX645" s="28"/>
      <c r="HY645" s="28"/>
      <c r="HZ645" s="28"/>
      <c r="IA645" s="28"/>
      <c r="IB645" s="28"/>
      <c r="IC645" s="28"/>
      <c r="ID645" s="28"/>
      <c r="IE645" s="25"/>
      <c r="IF645" s="28"/>
      <c r="IG645" s="29"/>
      <c r="IH645" s="25"/>
      <c r="II645" s="28"/>
      <c r="IJ645" s="25"/>
      <c r="IK645" s="25"/>
      <c r="IL645" s="25"/>
      <c r="IM645" s="25"/>
      <c r="IN645" s="28"/>
      <c r="IO645" s="25"/>
      <c r="IP645" s="294"/>
      <c r="IQ645" s="24"/>
      <c r="IR645" s="24"/>
      <c r="IS645" s="170"/>
      <c r="IT645" s="170"/>
      <c r="IU645" s="170"/>
      <c r="IV645" s="274"/>
      <c r="IW645" s="170"/>
      <c r="IX645" s="170"/>
      <c r="IY645" s="292"/>
      <c r="IZ645" s="281"/>
      <c r="JA645" s="170"/>
      <c r="JB645" s="170"/>
      <c r="JC645" s="170"/>
      <c r="JD645" s="170"/>
      <c r="JE645" s="170"/>
      <c r="JF645"/>
      <c r="JG645" s="170"/>
      <c r="JH645" s="170"/>
      <c r="JI645" s="170"/>
      <c r="JJ645" s="170"/>
      <c r="JK645"/>
      <c r="JL645"/>
      <c r="JM645" s="279"/>
      <c r="JN645"/>
      <c r="JO645"/>
      <c r="JP645"/>
      <c r="JQ645"/>
      <c r="JR645" s="170"/>
      <c r="JS645" s="170"/>
      <c r="JT645" s="170"/>
      <c r="JU645" s="286"/>
      <c r="JV645" s="170"/>
      <c r="JW645" s="170"/>
      <c r="JX645"/>
      <c r="JY645" s="170"/>
      <c r="JZ645" s="170"/>
      <c r="KA645" s="170"/>
      <c r="KB645" s="170"/>
      <c r="KC645" s="170"/>
      <c r="KD645" s="274"/>
      <c r="KE645"/>
    </row>
    <row r="646" spans="1:291" s="4" customFormat="1" ht="15" customHeight="1" x14ac:dyDescent="0.25">
      <c r="A646" s="311"/>
      <c r="B646" s="35" t="s">
        <v>817</v>
      </c>
      <c r="C646" s="17" t="s">
        <v>818</v>
      </c>
      <c r="D646" s="26"/>
      <c r="E646" s="88">
        <v>44686</v>
      </c>
      <c r="F646" s="27">
        <v>44886</v>
      </c>
      <c r="G646" s="94">
        <f>DATEDIF(E646, F646, "m")</f>
        <v>6</v>
      </c>
      <c r="H646" s="16">
        <v>1</v>
      </c>
      <c r="I646" s="377"/>
      <c r="J646" s="348" t="s">
        <v>153</v>
      </c>
      <c r="K646" s="100"/>
      <c r="L646" s="85"/>
      <c r="N646" s="19"/>
      <c r="O646" s="22"/>
      <c r="P646" s="16"/>
      <c r="Q646" s="11"/>
      <c r="R646" s="11"/>
      <c r="S646" s="11"/>
      <c r="T646" s="145"/>
      <c r="U646" s="130"/>
      <c r="V646" s="130"/>
      <c r="W646" s="130"/>
      <c r="X646" s="129"/>
      <c r="Y646" s="129"/>
      <c r="Z646" s="132"/>
      <c r="AA646" s="129"/>
      <c r="AB646" s="133"/>
      <c r="AC646" s="134"/>
      <c r="AD646" s="135"/>
      <c r="AE646" s="136"/>
      <c r="AF646" s="204"/>
      <c r="AG646" s="204"/>
      <c r="AH646" s="204"/>
      <c r="AI646" s="204"/>
      <c r="AJ646" s="204"/>
      <c r="AK646" s="204"/>
      <c r="AL646" s="137"/>
      <c r="AM646" s="137"/>
      <c r="AN646" s="137"/>
      <c r="AO646" s="137"/>
      <c r="AP646" s="137"/>
      <c r="AQ646" s="137"/>
      <c r="AR646" s="137"/>
      <c r="AS646" s="137"/>
      <c r="AT646" s="137"/>
      <c r="AU646" s="137"/>
      <c r="AV646" s="137"/>
      <c r="AW646" s="137"/>
      <c r="AX646" s="137"/>
      <c r="AY646" s="137"/>
      <c r="AZ646" s="137"/>
      <c r="BA646" s="137"/>
      <c r="BB646" s="137"/>
      <c r="BC646" s="137"/>
      <c r="BD646" s="137"/>
      <c r="BE646" s="137"/>
      <c r="BF646" s="137"/>
      <c r="BG646" s="137"/>
      <c r="BH646" s="138"/>
      <c r="BI646" s="137"/>
      <c r="BJ646" s="137"/>
      <c r="BK646" s="137"/>
      <c r="BL646" s="137"/>
      <c r="BM646" s="139"/>
      <c r="BN646" s="137"/>
      <c r="BO646" s="137"/>
      <c r="BP646" s="137"/>
      <c r="BQ646" s="137"/>
      <c r="BR646" s="138"/>
      <c r="BS646" s="138"/>
      <c r="BT646" s="137"/>
      <c r="BU646" s="137"/>
      <c r="BV646" s="137"/>
      <c r="BW646" s="138"/>
      <c r="BX646" s="137"/>
      <c r="BY646" s="137"/>
      <c r="BZ646" s="138"/>
      <c r="CA646" s="138"/>
      <c r="CB646" s="137"/>
      <c r="CC646" s="137"/>
      <c r="CD646" s="186"/>
      <c r="CE646" s="186"/>
      <c r="CF646" s="186"/>
      <c r="CG646" s="186"/>
      <c r="CH646" s="137"/>
      <c r="CI646" s="137"/>
      <c r="CJ646" s="137"/>
      <c r="CK646" s="138"/>
      <c r="CL646" s="137"/>
      <c r="CM646" s="137"/>
      <c r="CN646" s="186"/>
      <c r="CO646" s="137"/>
      <c r="CP646" s="137"/>
      <c r="CQ646" s="137"/>
      <c r="CR646" s="137"/>
      <c r="CS646" s="137"/>
      <c r="CT646" s="137"/>
      <c r="CU646" s="137"/>
      <c r="CV646" s="137"/>
      <c r="CW646" s="137"/>
      <c r="CX646" s="186"/>
      <c r="CY646" s="133"/>
      <c r="CZ646" s="137"/>
      <c r="DA646" s="137"/>
      <c r="DB646" s="186"/>
      <c r="DC646" s="139"/>
      <c r="DD646" s="138"/>
      <c r="DE646" s="137"/>
      <c r="DF646" s="137"/>
      <c r="DG646" s="137"/>
      <c r="DH646" s="137"/>
      <c r="DI646" s="137"/>
      <c r="DJ646" s="186"/>
      <c r="DK646" s="137"/>
      <c r="DL646" s="137"/>
      <c r="DM646" s="137"/>
      <c r="DN646" s="137"/>
      <c r="DO646" s="137"/>
      <c r="DP646" s="137"/>
      <c r="DQ646" s="138"/>
      <c r="DR646" s="133"/>
      <c r="DS646" s="186"/>
      <c r="DT646" s="133"/>
      <c r="DU646" s="138"/>
      <c r="DV646" s="138"/>
      <c r="DW646" s="138"/>
      <c r="DX646" s="186"/>
      <c r="DY646" s="138"/>
      <c r="DZ646" s="138"/>
      <c r="EA646" s="137"/>
      <c r="EB646" s="137"/>
      <c r="EC646" s="137"/>
      <c r="ED646" s="137"/>
      <c r="EE646" s="137"/>
      <c r="EF646" s="186"/>
      <c r="EG646" s="137"/>
      <c r="EH646" s="137"/>
      <c r="EI646" s="137"/>
      <c r="EJ646" s="137"/>
      <c r="EK646" s="137"/>
      <c r="EL646" s="137"/>
      <c r="EM646" s="137"/>
      <c r="EN646" s="137"/>
      <c r="EO646" s="137"/>
      <c r="EP646" s="137"/>
      <c r="EQ646" s="137"/>
      <c r="ER646" s="137"/>
      <c r="ES646" s="137"/>
      <c r="ET646" s="137"/>
      <c r="EU646" s="137"/>
      <c r="EV646" s="137"/>
      <c r="EW646" s="137"/>
      <c r="EX646" s="137"/>
      <c r="EY646" s="137"/>
      <c r="EZ646" s="137"/>
      <c r="FA646" s="137"/>
      <c r="FB646" s="186"/>
      <c r="FC646" s="137"/>
      <c r="FD646" s="137"/>
      <c r="FE646" s="137"/>
      <c r="FF646" s="137"/>
      <c r="FG646" s="137"/>
      <c r="FH646" s="190"/>
      <c r="FI646" s="190"/>
      <c r="FJ646" s="5"/>
      <c r="GZ646" s="372"/>
      <c r="HA646"/>
      <c r="HB646"/>
      <c r="HC646"/>
      <c r="HD646"/>
      <c r="HE646"/>
      <c r="HF646"/>
      <c r="HG646"/>
      <c r="HH646"/>
      <c r="HI646"/>
      <c r="HJ646"/>
      <c r="HK646"/>
      <c r="HL646"/>
      <c r="HM646"/>
      <c r="HN646"/>
      <c r="HO646" s="5" t="s">
        <v>819</v>
      </c>
      <c r="HP646" s="121">
        <v>59</v>
      </c>
      <c r="HQ646" s="27">
        <v>44686</v>
      </c>
      <c r="HR646" s="27"/>
      <c r="HS646" s="27">
        <v>44886</v>
      </c>
      <c r="HT646" s="121">
        <v>6</v>
      </c>
      <c r="HU646" s="121">
        <v>1</v>
      </c>
      <c r="HV646" s="28">
        <v>0</v>
      </c>
      <c r="HW646" s="28">
        <v>0</v>
      </c>
      <c r="HX646" s="28">
        <v>0</v>
      </c>
      <c r="HY646" s="28">
        <v>1</v>
      </c>
      <c r="HZ646" s="28">
        <v>0</v>
      </c>
      <c r="IA646" s="28">
        <v>0</v>
      </c>
      <c r="IB646" s="28"/>
      <c r="IC646" s="28">
        <v>0</v>
      </c>
      <c r="ID646" s="28">
        <v>0</v>
      </c>
      <c r="IE646" s="25" t="s">
        <v>69</v>
      </c>
      <c r="IF646" s="28">
        <v>0</v>
      </c>
      <c r="IG646" s="29"/>
      <c r="IH646" s="25"/>
      <c r="II646" s="28">
        <v>0</v>
      </c>
      <c r="IJ646" s="25" t="s">
        <v>63</v>
      </c>
      <c r="IK646" s="25"/>
      <c r="IL646" s="25"/>
      <c r="IM646" s="25">
        <v>0</v>
      </c>
      <c r="IN646" s="28">
        <v>0</v>
      </c>
      <c r="IO646" s="25"/>
      <c r="IP646" s="294" t="s">
        <v>817</v>
      </c>
      <c r="IQ646" s="289" t="s">
        <v>1594</v>
      </c>
      <c r="IR646" s="289" t="s">
        <v>1068</v>
      </c>
      <c r="IS646" s="170" t="s">
        <v>55</v>
      </c>
      <c r="IT646" s="170">
        <v>1</v>
      </c>
      <c r="IU646" s="170"/>
      <c r="IV646" s="274">
        <v>44686</v>
      </c>
      <c r="IW646" s="170">
        <v>1963</v>
      </c>
      <c r="IX646" s="170">
        <v>2022</v>
      </c>
      <c r="IY646" s="285">
        <v>44983</v>
      </c>
      <c r="IZ646" s="281"/>
      <c r="JA646" s="170">
        <v>59</v>
      </c>
      <c r="JB646" s="170"/>
      <c r="JC646" s="170" t="s">
        <v>1407</v>
      </c>
      <c r="JD646"/>
      <c r="JE646" s="170">
        <v>1</v>
      </c>
      <c r="JF646" s="276" t="s">
        <v>323</v>
      </c>
      <c r="JG646"/>
      <c r="JH646" s="170"/>
      <c r="JI646" s="277">
        <v>1</v>
      </c>
      <c r="JJ646"/>
      <c r="JK646"/>
      <c r="JL646"/>
      <c r="JM646" s="279"/>
      <c r="JN646" t="s">
        <v>1411</v>
      </c>
      <c r="JO646" t="s">
        <v>1411</v>
      </c>
      <c r="JP646" t="s">
        <v>1412</v>
      </c>
      <c r="JQ646" t="s">
        <v>1420</v>
      </c>
      <c r="JR646" s="170">
        <v>0</v>
      </c>
      <c r="JS646" s="170">
        <v>3</v>
      </c>
      <c r="JT646" s="170">
        <v>0</v>
      </c>
      <c r="JU646" s="282">
        <v>3</v>
      </c>
      <c r="JV646" s="170">
        <v>1</v>
      </c>
      <c r="JW646" s="170">
        <v>0</v>
      </c>
      <c r="JX646"/>
      <c r="JY646" s="170">
        <v>1</v>
      </c>
      <c r="JZ646" s="170">
        <v>1</v>
      </c>
      <c r="KA646" s="170">
        <v>2</v>
      </c>
      <c r="KB646" s="170">
        <v>1</v>
      </c>
      <c r="KC646" s="170">
        <v>0</v>
      </c>
      <c r="KD646" s="274">
        <v>44983</v>
      </c>
      <c r="KE646" t="s">
        <v>1595</v>
      </c>
    </row>
    <row r="647" spans="1:291" s="4" customFormat="1" ht="15" customHeight="1" x14ac:dyDescent="0.25">
      <c r="A647" s="311"/>
      <c r="B647" s="15"/>
      <c r="C647" s="17"/>
      <c r="D647" s="26"/>
      <c r="E647" s="90"/>
      <c r="F647" s="27"/>
      <c r="G647" s="94"/>
      <c r="H647" s="16"/>
      <c r="I647" s="377"/>
      <c r="J647" s="20"/>
      <c r="K647" s="100"/>
      <c r="L647" s="85"/>
      <c r="N647" s="19"/>
      <c r="O647" s="22"/>
      <c r="P647" s="16"/>
      <c r="Q647" s="11"/>
      <c r="R647" s="11"/>
      <c r="S647" s="11"/>
      <c r="T647" s="145"/>
      <c r="U647" s="130"/>
      <c r="V647" s="130"/>
      <c r="W647" s="130"/>
      <c r="X647" s="129"/>
      <c r="Y647" s="129"/>
      <c r="Z647" s="132"/>
      <c r="AA647" s="129"/>
      <c r="AB647" s="133"/>
      <c r="AC647" s="134"/>
      <c r="AD647" s="135"/>
      <c r="AE647" s="136"/>
      <c r="AF647" s="204"/>
      <c r="AG647" s="204"/>
      <c r="AH647" s="204"/>
      <c r="AI647" s="204"/>
      <c r="AJ647" s="204"/>
      <c r="AK647" s="204"/>
      <c r="AL647" s="137"/>
      <c r="AM647" s="137"/>
      <c r="AN647" s="137"/>
      <c r="AO647" s="137"/>
      <c r="AP647" s="137"/>
      <c r="AQ647" s="137"/>
      <c r="AR647" s="137"/>
      <c r="AS647" s="137"/>
      <c r="AT647" s="137"/>
      <c r="AU647" s="137"/>
      <c r="AV647" s="137"/>
      <c r="AW647" s="137"/>
      <c r="AX647" s="137"/>
      <c r="AY647" s="137"/>
      <c r="AZ647" s="137"/>
      <c r="BA647" s="137"/>
      <c r="BB647" s="137"/>
      <c r="BC647" s="137"/>
      <c r="BD647" s="137"/>
      <c r="BE647" s="137"/>
      <c r="BF647" s="137"/>
      <c r="BG647" s="137"/>
      <c r="BH647" s="138"/>
      <c r="BI647" s="137"/>
      <c r="BJ647" s="137"/>
      <c r="BK647" s="137"/>
      <c r="BL647" s="137"/>
      <c r="BM647" s="139"/>
      <c r="BN647" s="137"/>
      <c r="BO647" s="137"/>
      <c r="BP647" s="137"/>
      <c r="BQ647" s="137"/>
      <c r="BR647" s="138"/>
      <c r="BS647" s="138"/>
      <c r="BT647" s="137"/>
      <c r="BU647" s="137"/>
      <c r="BV647" s="137"/>
      <c r="BW647" s="138"/>
      <c r="BX647" s="137"/>
      <c r="BY647" s="137"/>
      <c r="BZ647" s="138"/>
      <c r="CA647" s="138"/>
      <c r="CB647" s="137"/>
      <c r="CC647" s="137"/>
      <c r="CD647" s="186"/>
      <c r="CE647" s="186"/>
      <c r="CF647" s="186"/>
      <c r="CG647" s="186"/>
      <c r="CH647" s="137"/>
      <c r="CI647" s="137"/>
      <c r="CJ647" s="137"/>
      <c r="CK647" s="138"/>
      <c r="CL647" s="137"/>
      <c r="CM647" s="137"/>
      <c r="CN647" s="186"/>
      <c r="CO647" s="137"/>
      <c r="CP647" s="137"/>
      <c r="CQ647" s="137"/>
      <c r="CR647" s="137"/>
      <c r="CS647" s="137"/>
      <c r="CT647" s="137"/>
      <c r="CU647" s="137"/>
      <c r="CV647" s="137"/>
      <c r="CW647" s="137"/>
      <c r="CX647" s="186"/>
      <c r="CY647" s="133"/>
      <c r="CZ647" s="137"/>
      <c r="DA647" s="137"/>
      <c r="DB647" s="186"/>
      <c r="DC647" s="139"/>
      <c r="DD647" s="138"/>
      <c r="DE647" s="137"/>
      <c r="DF647" s="137"/>
      <c r="DG647" s="137"/>
      <c r="DH647" s="137"/>
      <c r="DI647" s="137"/>
      <c r="DJ647" s="186"/>
      <c r="DK647" s="137"/>
      <c r="DL647" s="137"/>
      <c r="DM647" s="137"/>
      <c r="DN647" s="137"/>
      <c r="DO647" s="137"/>
      <c r="DP647" s="137"/>
      <c r="DQ647" s="138"/>
      <c r="DR647" s="133"/>
      <c r="DS647" s="186"/>
      <c r="DT647" s="133"/>
      <c r="DU647" s="138"/>
      <c r="DV647" s="138"/>
      <c r="DW647" s="138"/>
      <c r="DX647" s="186"/>
      <c r="DY647" s="138"/>
      <c r="DZ647" s="138"/>
      <c r="EA647" s="137"/>
      <c r="EB647" s="137"/>
      <c r="EC647" s="137"/>
      <c r="ED647" s="137"/>
      <c r="EE647" s="137"/>
      <c r="EF647" s="186"/>
      <c r="EG647" s="137"/>
      <c r="EH647" s="137"/>
      <c r="EI647" s="137"/>
      <c r="EJ647" s="137"/>
      <c r="EK647" s="137"/>
      <c r="EL647" s="137"/>
      <c r="EM647" s="137"/>
      <c r="EN647" s="137"/>
      <c r="EO647" s="137"/>
      <c r="EP647" s="137"/>
      <c r="EQ647" s="137"/>
      <c r="ER647" s="137"/>
      <c r="ES647" s="137"/>
      <c r="ET647" s="137"/>
      <c r="EU647" s="137"/>
      <c r="EV647" s="137"/>
      <c r="EW647" s="137"/>
      <c r="EX647" s="137"/>
      <c r="EY647" s="137"/>
      <c r="EZ647" s="137"/>
      <c r="FA647" s="137"/>
      <c r="FB647" s="186"/>
      <c r="FC647" s="137"/>
      <c r="FD647" s="137"/>
      <c r="FE647" s="137"/>
      <c r="FF647" s="137"/>
      <c r="FG647" s="137"/>
      <c r="FH647" s="190"/>
      <c r="FI647" s="190"/>
      <c r="FJ647" s="5"/>
      <c r="GZ647" s="372"/>
      <c r="HA647"/>
      <c r="HB647"/>
      <c r="HC647"/>
      <c r="HD647"/>
      <c r="HE647"/>
      <c r="HF647"/>
      <c r="HG647"/>
      <c r="HH647"/>
      <c r="HI647"/>
      <c r="HJ647"/>
      <c r="HK647"/>
      <c r="HL647"/>
      <c r="HM647"/>
      <c r="HN647"/>
      <c r="HO647" s="5"/>
      <c r="HP647" s="10"/>
      <c r="HQ647" s="27"/>
      <c r="HR647" s="27"/>
      <c r="HS647" s="27"/>
      <c r="HT647" s="10"/>
      <c r="HU647" s="10"/>
      <c r="HV647" s="28"/>
      <c r="HW647" s="28"/>
      <c r="HX647" s="28"/>
      <c r="HY647" s="28"/>
      <c r="HZ647" s="28"/>
      <c r="IA647" s="28"/>
      <c r="IB647" s="28"/>
      <c r="IC647" s="28"/>
      <c r="ID647" s="28"/>
      <c r="IE647" s="25"/>
      <c r="IF647" s="28"/>
      <c r="IG647" s="29"/>
      <c r="IH647" s="25"/>
      <c r="II647" s="28"/>
      <c r="IJ647" s="25"/>
      <c r="IK647" s="25"/>
      <c r="IL647" s="25"/>
      <c r="IM647" s="25"/>
      <c r="IN647" s="28"/>
      <c r="IO647" s="25"/>
      <c r="IP647" s="294"/>
      <c r="IQ647" s="24"/>
      <c r="IR647" s="24"/>
      <c r="IS647" s="170"/>
      <c r="IT647" s="170"/>
      <c r="IU647" s="170"/>
      <c r="IV647" s="274"/>
      <c r="IW647" s="170"/>
      <c r="IX647" s="170"/>
      <c r="IY647" s="292"/>
      <c r="IZ647" s="281"/>
      <c r="JA647" s="170"/>
      <c r="JB647" s="170"/>
      <c r="JC647" s="170"/>
      <c r="JD647" s="170"/>
      <c r="JE647" s="170"/>
      <c r="JF647"/>
      <c r="JG647" s="170"/>
      <c r="JH647" s="170"/>
      <c r="JI647" s="170"/>
      <c r="JJ647" s="170"/>
      <c r="JK647"/>
      <c r="JL647"/>
      <c r="JM647" s="279"/>
      <c r="JN647"/>
      <c r="JO647"/>
      <c r="JP647"/>
      <c r="JQ647"/>
      <c r="JR647" s="170"/>
      <c r="JS647" s="170"/>
      <c r="JT647" s="170"/>
      <c r="JU647" s="286"/>
      <c r="JV647" s="170"/>
      <c r="JW647" s="170"/>
      <c r="JX647"/>
      <c r="JY647" s="170"/>
      <c r="JZ647" s="170"/>
      <c r="KA647" s="170"/>
      <c r="KB647" s="170"/>
      <c r="KC647" s="170"/>
      <c r="KD647" s="274"/>
      <c r="KE647"/>
    </row>
    <row r="648" spans="1:291" s="4" customFormat="1" x14ac:dyDescent="0.25">
      <c r="A648" s="311"/>
      <c r="B648" s="15" t="s">
        <v>820</v>
      </c>
      <c r="C648" s="17" t="s">
        <v>821</v>
      </c>
      <c r="D648" s="26" t="s">
        <v>822</v>
      </c>
      <c r="E648" s="88">
        <v>43812</v>
      </c>
      <c r="F648" s="23"/>
      <c r="G648" s="94"/>
      <c r="H648" s="51"/>
      <c r="I648" s="377">
        <v>0</v>
      </c>
      <c r="J648" s="20">
        <v>44118</v>
      </c>
      <c r="K648" s="100">
        <f>DATEDIF(E648, J648, "m")</f>
        <v>10</v>
      </c>
      <c r="L648" s="121">
        <v>1</v>
      </c>
      <c r="M648" s="4" t="s">
        <v>823</v>
      </c>
      <c r="N648" s="34">
        <v>434.9</v>
      </c>
      <c r="O648" s="22"/>
      <c r="P648" s="16">
        <v>3</v>
      </c>
      <c r="Q648" s="121"/>
      <c r="R648" s="121"/>
      <c r="S648" s="121"/>
      <c r="T648" s="145">
        <v>13587</v>
      </c>
      <c r="U648" s="130" t="s">
        <v>824</v>
      </c>
      <c r="V648" s="130" t="s">
        <v>824</v>
      </c>
      <c r="W648" s="130" t="s">
        <v>1116</v>
      </c>
      <c r="X648" s="131">
        <v>5610251251</v>
      </c>
      <c r="Y648" s="129">
        <f ca="1">ROUNDDOWN(YEARFRAC(DATE(IF(VALUE(LEFT(X648,2))&lt;VALUE(RIGHT(YEAR(TODAY()),2)),"20","19")&amp;LEFT(X648,2),IF(VALUE(MID(X648,3,1))&gt;4,MID(X648,3,2)-50,MID(X648,3,2)),MID(X648,5,2)),Z648,1),0)</f>
        <v>63</v>
      </c>
      <c r="Z648" s="132">
        <v>44118</v>
      </c>
      <c r="AA648" s="129">
        <v>1</v>
      </c>
      <c r="AB648" s="133">
        <v>0</v>
      </c>
      <c r="AC648" s="134" t="s">
        <v>53</v>
      </c>
      <c r="AD648" s="135" t="s">
        <v>1022</v>
      </c>
      <c r="AE648" s="136" t="s">
        <v>1117</v>
      </c>
      <c r="AF648" s="200">
        <v>13.8</v>
      </c>
      <c r="AG648" s="200">
        <v>12.1</v>
      </c>
      <c r="AH648" s="200">
        <v>70.7</v>
      </c>
      <c r="AI648" s="200">
        <v>2.8</v>
      </c>
      <c r="AJ648" s="200">
        <v>0.6</v>
      </c>
      <c r="AK648" s="200">
        <v>3.56</v>
      </c>
      <c r="AL648" s="137">
        <v>13.5</v>
      </c>
      <c r="AM648" s="155">
        <v>88</v>
      </c>
      <c r="AN648" s="156">
        <v>45.9</v>
      </c>
      <c r="AO648" s="155">
        <v>54.1</v>
      </c>
      <c r="AP648" s="156">
        <f>AN648/AO648</f>
        <v>0.84842883548983361</v>
      </c>
      <c r="AQ648" s="137">
        <v>6.1</v>
      </c>
      <c r="AR648" s="137">
        <v>4</v>
      </c>
      <c r="AS648" s="137">
        <v>2.7</v>
      </c>
      <c r="AT648" s="155">
        <v>23.4</v>
      </c>
      <c r="AU648" s="155">
        <v>12.8</v>
      </c>
      <c r="AV648" s="137">
        <v>8.94</v>
      </c>
      <c r="AW648" s="137">
        <v>40.799999999999997</v>
      </c>
      <c r="AX648" s="137">
        <v>32.6</v>
      </c>
      <c r="AY648" s="137">
        <v>24.1</v>
      </c>
      <c r="AZ648" s="137">
        <v>2.5</v>
      </c>
      <c r="BA648" s="137">
        <v>29.1</v>
      </c>
      <c r="BB648" s="137">
        <v>10.199999999999999</v>
      </c>
      <c r="BC648" s="137">
        <v>53.6</v>
      </c>
      <c r="BD648" s="137">
        <v>0.13</v>
      </c>
      <c r="BE648" s="156">
        <v>2.77</v>
      </c>
      <c r="BF648" s="137">
        <f>DL648+DN648</f>
        <v>33.299999999999997</v>
      </c>
      <c r="BG648" s="137">
        <v>26.5</v>
      </c>
      <c r="BH648" s="133">
        <v>2996</v>
      </c>
      <c r="BI648" s="156">
        <v>4.3</v>
      </c>
      <c r="BJ648" s="155">
        <v>29.4</v>
      </c>
      <c r="BK648" s="155">
        <v>28.1</v>
      </c>
      <c r="BL648" s="137">
        <v>53.8</v>
      </c>
      <c r="BM648" s="139">
        <v>0.09</v>
      </c>
      <c r="BN648" s="155">
        <v>12.1</v>
      </c>
      <c r="BO648" s="137">
        <v>90.38</v>
      </c>
      <c r="BP648" s="137">
        <v>4.33</v>
      </c>
      <c r="BQ648" s="137">
        <v>5.27</v>
      </c>
      <c r="BR648" s="159">
        <v>6675</v>
      </c>
      <c r="BS648" s="138">
        <f>CY648/9</f>
        <v>3161.6666666666665</v>
      </c>
      <c r="BT648" s="137">
        <v>78.099999999999994</v>
      </c>
      <c r="BU648" s="137">
        <v>11.1</v>
      </c>
      <c r="BV648" s="155">
        <v>70.2</v>
      </c>
      <c r="BW648" s="138">
        <v>2685</v>
      </c>
      <c r="BX648" s="155">
        <v>64.900000000000006</v>
      </c>
      <c r="BY648" s="155">
        <v>73.400000000000006</v>
      </c>
      <c r="BZ648" s="133">
        <v>3953</v>
      </c>
      <c r="CA648" s="133">
        <v>11272</v>
      </c>
      <c r="CB648" s="137">
        <v>3.84</v>
      </c>
      <c r="CC648" s="137">
        <v>0.39</v>
      </c>
      <c r="CD648" s="186" t="s">
        <v>1275</v>
      </c>
      <c r="CE648" s="186">
        <f>AL648+BN648+BV648+CC648+CB648</f>
        <v>100.03000000000002</v>
      </c>
      <c r="CF648" s="186" t="s">
        <v>1275</v>
      </c>
      <c r="CG648" s="186">
        <f>AM648+BI648+BE648+(DC648*100/AL648)+(CC648*100/AL648)</f>
        <v>99.366296296296284</v>
      </c>
      <c r="CH648" s="137">
        <v>4.1100000000000003</v>
      </c>
      <c r="CI648" s="137">
        <f>CH648*100/AM648</f>
        <v>4.6704545454545459</v>
      </c>
      <c r="CJ648" s="137">
        <v>7.85</v>
      </c>
      <c r="CK648" s="138">
        <f>CJ648*BI648*AL648*AK648/1000</f>
        <v>1.6222652999999998</v>
      </c>
      <c r="CL648" s="137">
        <v>4.47</v>
      </c>
      <c r="CM648" s="155">
        <v>77</v>
      </c>
      <c r="CN648" s="186" t="s">
        <v>1275</v>
      </c>
      <c r="CO648" s="156">
        <v>0.28999999999999998</v>
      </c>
      <c r="CP648" s="155">
        <v>19</v>
      </c>
      <c r="CQ648" s="137">
        <v>22.3</v>
      </c>
      <c r="CR648" s="137">
        <v>49</v>
      </c>
      <c r="CS648" s="137">
        <v>17.5</v>
      </c>
      <c r="CT648" s="137">
        <v>11.2</v>
      </c>
      <c r="CU648" s="137">
        <v>48.9</v>
      </c>
      <c r="CV648" s="155">
        <v>10.7</v>
      </c>
      <c r="CW648" s="137"/>
      <c r="CX648" s="186" t="s">
        <v>1275</v>
      </c>
      <c r="CY648" s="133">
        <v>28455</v>
      </c>
      <c r="CZ648" s="155">
        <v>18.100000000000001</v>
      </c>
      <c r="DA648" s="137">
        <v>25.5</v>
      </c>
      <c r="DB648" s="186" t="s">
        <v>1275</v>
      </c>
      <c r="DC648" s="139">
        <v>0.19</v>
      </c>
      <c r="DD648" s="133">
        <v>34475</v>
      </c>
      <c r="DE648" s="155">
        <v>50.6</v>
      </c>
      <c r="DF648" s="156">
        <v>11</v>
      </c>
      <c r="DG648" s="137">
        <v>2.14</v>
      </c>
      <c r="DH648" s="137">
        <f>DG648-CC648</f>
        <v>1.75</v>
      </c>
      <c r="DI648" s="137"/>
      <c r="DJ648" s="186" t="s">
        <v>1275</v>
      </c>
      <c r="DK648" s="156">
        <v>0.35</v>
      </c>
      <c r="DL648" s="137">
        <v>33.299999999999997</v>
      </c>
      <c r="DM648" s="137">
        <v>66.3</v>
      </c>
      <c r="DN648" s="187">
        <v>0</v>
      </c>
      <c r="DO648" s="137">
        <v>19.100000000000001</v>
      </c>
      <c r="DP648" s="137">
        <v>98.3</v>
      </c>
      <c r="DQ648" s="133">
        <v>1885</v>
      </c>
      <c r="DR648" s="133"/>
      <c r="DS648" s="186" t="s">
        <v>1275</v>
      </c>
      <c r="DT648" s="133">
        <f>DU648*5</f>
        <v>6060</v>
      </c>
      <c r="DU648" s="133">
        <v>1212</v>
      </c>
      <c r="DV648" s="133">
        <v>1035</v>
      </c>
      <c r="DW648" s="138">
        <v>248</v>
      </c>
      <c r="DX648" s="186" t="s">
        <v>1275</v>
      </c>
      <c r="DY648" s="138">
        <f>AK648*AN648*AM648*AL648/1000</f>
        <v>194.123952</v>
      </c>
      <c r="DZ648" s="138">
        <f>AK648*AM648*AO648*AL648/1000</f>
        <v>228.80404800000002</v>
      </c>
      <c r="EA648" s="137"/>
      <c r="EB648" s="137"/>
      <c r="EC648" s="137"/>
      <c r="ED648" s="137"/>
      <c r="EE648" s="137"/>
      <c r="EF648" s="186" t="s">
        <v>1275</v>
      </c>
      <c r="EG648" s="137" t="s">
        <v>1023</v>
      </c>
      <c r="EH648" s="137" t="s">
        <v>1023</v>
      </c>
      <c r="EI648" s="137" t="s">
        <v>1023</v>
      </c>
      <c r="EJ648" s="137" t="s">
        <v>1023</v>
      </c>
      <c r="EK648" s="137" t="s">
        <v>1023</v>
      </c>
      <c r="EL648" s="137" t="s">
        <v>1023</v>
      </c>
      <c r="EM648" s="137" t="s">
        <v>1023</v>
      </c>
      <c r="EN648" s="137" t="s">
        <v>1023</v>
      </c>
      <c r="EO648" s="137" t="s">
        <v>1023</v>
      </c>
      <c r="EP648" s="137" t="s">
        <v>1023</v>
      </c>
      <c r="EQ648" s="137" t="s">
        <v>1023</v>
      </c>
      <c r="ER648" s="137" t="s">
        <v>1023</v>
      </c>
      <c r="ES648" s="137" t="s">
        <v>1023</v>
      </c>
      <c r="ET648" s="137" t="s">
        <v>1023</v>
      </c>
      <c r="EU648" s="137" t="s">
        <v>1023</v>
      </c>
      <c r="EV648" s="137" t="s">
        <v>1023</v>
      </c>
      <c r="EW648" s="137" t="s">
        <v>1023</v>
      </c>
      <c r="EX648" s="137" t="s">
        <v>1023</v>
      </c>
      <c r="EY648" s="137" t="s">
        <v>1023</v>
      </c>
      <c r="EZ648" s="137" t="s">
        <v>1023</v>
      </c>
      <c r="FA648" s="137" t="s">
        <v>1023</v>
      </c>
      <c r="FB648" s="186" t="s">
        <v>1275</v>
      </c>
      <c r="FC648" s="137"/>
      <c r="FD648" s="137"/>
      <c r="FE648" s="137"/>
      <c r="FF648" s="137"/>
      <c r="FG648" s="137"/>
      <c r="FH648" s="190"/>
      <c r="FI648" s="190"/>
      <c r="FJ648" s="380" t="s">
        <v>823</v>
      </c>
      <c r="FK648" t="s">
        <v>1658</v>
      </c>
      <c r="FL648" t="s">
        <v>1659</v>
      </c>
      <c r="FM648" t="s">
        <v>1659</v>
      </c>
      <c r="FN648" t="s">
        <v>1659</v>
      </c>
      <c r="FO648" t="s">
        <v>1662</v>
      </c>
      <c r="FP648" t="s">
        <v>1659</v>
      </c>
      <c r="FQ648" t="s">
        <v>1665</v>
      </c>
      <c r="FR648" t="s">
        <v>1662</v>
      </c>
      <c r="FS648" t="s">
        <v>86</v>
      </c>
      <c r="FT648" t="s">
        <v>86</v>
      </c>
      <c r="FU648" t="s">
        <v>33</v>
      </c>
      <c r="FV648" t="s">
        <v>33</v>
      </c>
      <c r="FW648" t="s">
        <v>86</v>
      </c>
      <c r="FX648" t="s">
        <v>86</v>
      </c>
      <c r="FY648" t="s">
        <v>1662</v>
      </c>
      <c r="FZ648" t="s">
        <v>1662</v>
      </c>
      <c r="GA648" t="s">
        <v>1659</v>
      </c>
      <c r="GB648" t="s">
        <v>1659</v>
      </c>
      <c r="GC648" t="s">
        <v>1660</v>
      </c>
      <c r="GD648" t="s">
        <v>33</v>
      </c>
      <c r="GE648" t="s">
        <v>1662</v>
      </c>
      <c r="GF648" t="s">
        <v>1665</v>
      </c>
      <c r="GG648" t="s">
        <v>33</v>
      </c>
      <c r="GH648" t="s">
        <v>33</v>
      </c>
      <c r="GI648" t="s">
        <v>86</v>
      </c>
      <c r="GJ648" t="s">
        <v>33</v>
      </c>
      <c r="GK648" t="s">
        <v>1663</v>
      </c>
      <c r="GL648" t="s">
        <v>86</v>
      </c>
      <c r="GM648" t="s">
        <v>1659</v>
      </c>
      <c r="GN648" t="s">
        <v>1659</v>
      </c>
      <c r="GO648" t="s">
        <v>1662</v>
      </c>
      <c r="GP648" t="s">
        <v>86</v>
      </c>
      <c r="GQ648" t="s">
        <v>33</v>
      </c>
      <c r="GR648" t="s">
        <v>33</v>
      </c>
      <c r="GS648" t="s">
        <v>1659</v>
      </c>
      <c r="GT648" t="s">
        <v>1666</v>
      </c>
      <c r="GU648" t="s">
        <v>1662</v>
      </c>
      <c r="GV648" t="s">
        <v>1660</v>
      </c>
      <c r="GW648" t="s">
        <v>1662</v>
      </c>
      <c r="GX648" t="s">
        <v>33</v>
      </c>
      <c r="GY648" t="s">
        <v>1662</v>
      </c>
      <c r="GZ648" s="371" t="s">
        <v>823</v>
      </c>
      <c r="HA648" s="369" t="s">
        <v>1778</v>
      </c>
      <c r="HB648" s="356">
        <v>13.93</v>
      </c>
      <c r="HC648" s="356">
        <v>7.71</v>
      </c>
      <c r="HD648" s="356">
        <v>158.28</v>
      </c>
      <c r="HE648" s="356">
        <v>19.759999999999998</v>
      </c>
      <c r="HF648" s="356">
        <v>14.99</v>
      </c>
      <c r="HG648" s="356">
        <v>320.66000000000003</v>
      </c>
      <c r="HH648" s="356">
        <v>20.170000000000002</v>
      </c>
      <c r="HI648" s="356">
        <v>67.48</v>
      </c>
      <c r="HJ648" s="356">
        <v>10.18</v>
      </c>
      <c r="HK648" s="356">
        <v>20.97</v>
      </c>
      <c r="HL648" s="356">
        <v>9.16</v>
      </c>
      <c r="HM648" s="356">
        <v>16.049999999999997</v>
      </c>
      <c r="HN648" s="357">
        <v>35.090000000000003</v>
      </c>
      <c r="HO648" s="5"/>
      <c r="HP648" s="17"/>
      <c r="HQ648" s="23"/>
      <c r="HR648" s="23"/>
      <c r="HS648" s="23"/>
      <c r="HT648" s="17"/>
      <c r="HU648" s="17"/>
      <c r="HV648" s="24"/>
      <c r="HW648" s="24"/>
      <c r="HX648" s="24"/>
      <c r="HY648" s="24"/>
      <c r="HZ648" s="24"/>
      <c r="IA648" s="24"/>
      <c r="IB648" s="24"/>
      <c r="IC648" s="24"/>
      <c r="ID648" s="24"/>
      <c r="IE648" s="24"/>
      <c r="IF648" s="24"/>
      <c r="IG648" s="24"/>
      <c r="IH648" s="24"/>
      <c r="II648" s="24"/>
      <c r="IJ648" s="24"/>
      <c r="IK648" s="24"/>
      <c r="IL648" s="24"/>
      <c r="IM648" s="24"/>
      <c r="IN648" s="25"/>
      <c r="IO648" s="25"/>
      <c r="IP648" s="294" t="s">
        <v>820</v>
      </c>
      <c r="IQ648" s="24" t="s">
        <v>824</v>
      </c>
      <c r="IR648" s="24" t="s">
        <v>1116</v>
      </c>
      <c r="IS648" s="170" t="s">
        <v>55</v>
      </c>
      <c r="IT648" s="170">
        <v>1</v>
      </c>
      <c r="IU648"/>
      <c r="IV648" s="274">
        <v>43812</v>
      </c>
      <c r="IW648" s="170">
        <v>1956</v>
      </c>
      <c r="IX648" s="170">
        <v>2019</v>
      </c>
      <c r="IY648" s="281">
        <v>44634</v>
      </c>
      <c r="IZ648" s="281"/>
      <c r="JA648" s="170">
        <v>63</v>
      </c>
      <c r="JB648" s="170"/>
      <c r="JC648" s="170" t="s">
        <v>1407</v>
      </c>
      <c r="JD648"/>
      <c r="JE648" s="170">
        <v>1</v>
      </c>
      <c r="JF648" s="276" t="s">
        <v>323</v>
      </c>
      <c r="JG648"/>
      <c r="JH648"/>
      <c r="JI648" s="170">
        <v>1</v>
      </c>
      <c r="JJ648"/>
      <c r="JK648"/>
      <c r="JL648"/>
      <c r="JM648" s="279"/>
      <c r="JN648" t="s">
        <v>1411</v>
      </c>
      <c r="JO648" t="s">
        <v>1411</v>
      </c>
      <c r="JP648" t="s">
        <v>1412</v>
      </c>
      <c r="JQ648" t="s">
        <v>1420</v>
      </c>
      <c r="JR648" s="170">
        <v>0</v>
      </c>
      <c r="JS648" s="170">
        <v>1</v>
      </c>
      <c r="JT648" s="170">
        <v>0</v>
      </c>
      <c r="JU648" s="170">
        <v>4</v>
      </c>
      <c r="JV648" s="170">
        <v>1</v>
      </c>
      <c r="JW648" s="170">
        <v>0</v>
      </c>
      <c r="JX648"/>
      <c r="JY648" s="170">
        <v>1</v>
      </c>
      <c r="JZ648" s="170">
        <v>0</v>
      </c>
      <c r="KA648" s="170">
        <v>0</v>
      </c>
      <c r="KB648" s="170">
        <v>0</v>
      </c>
      <c r="KC648" s="170">
        <v>1</v>
      </c>
      <c r="KD648" s="274">
        <v>44634</v>
      </c>
      <c r="KE648" t="s">
        <v>1476</v>
      </c>
    </row>
    <row r="649" spans="1:291" s="4" customFormat="1" x14ac:dyDescent="0.25">
      <c r="A649" s="311"/>
      <c r="B649" s="15" t="s">
        <v>820</v>
      </c>
      <c r="C649" s="17" t="s">
        <v>821</v>
      </c>
      <c r="D649" s="26" t="s">
        <v>822</v>
      </c>
      <c r="E649" s="88">
        <v>43812</v>
      </c>
      <c r="F649" s="27">
        <v>44357</v>
      </c>
      <c r="G649" s="94">
        <f>DATEDIF(E649, F649, "m")</f>
        <v>17</v>
      </c>
      <c r="H649" s="16">
        <v>0</v>
      </c>
      <c r="I649" s="377"/>
      <c r="J649" s="20" t="s">
        <v>316</v>
      </c>
      <c r="K649" s="100"/>
      <c r="L649" s="121"/>
      <c r="N649" s="34"/>
      <c r="O649" s="22"/>
      <c r="P649" s="16"/>
      <c r="Q649" s="121"/>
      <c r="R649" s="121"/>
      <c r="S649" s="121"/>
      <c r="T649" s="145"/>
      <c r="U649" s="130"/>
      <c r="V649" s="130"/>
      <c r="W649" s="130"/>
      <c r="X649" s="131"/>
      <c r="Y649" s="129"/>
      <c r="Z649" s="132"/>
      <c r="AA649" s="129"/>
      <c r="AB649" s="133"/>
      <c r="AC649" s="134"/>
      <c r="AD649" s="135"/>
      <c r="AE649" s="136"/>
      <c r="AF649" s="204"/>
      <c r="AG649" s="204"/>
      <c r="AH649" s="204"/>
      <c r="AI649" s="204"/>
      <c r="AJ649" s="204"/>
      <c r="AK649" s="204"/>
      <c r="AL649" s="137"/>
      <c r="AM649" s="155"/>
      <c r="AN649" s="156"/>
      <c r="AO649" s="155"/>
      <c r="AP649" s="156"/>
      <c r="AQ649" s="137"/>
      <c r="AR649" s="137"/>
      <c r="AS649" s="137"/>
      <c r="AT649" s="155"/>
      <c r="AU649" s="155"/>
      <c r="AV649" s="137"/>
      <c r="AW649" s="137"/>
      <c r="AX649" s="137"/>
      <c r="AY649" s="137"/>
      <c r="AZ649" s="137"/>
      <c r="BA649" s="137"/>
      <c r="BB649" s="137"/>
      <c r="BC649" s="137"/>
      <c r="BD649" s="137"/>
      <c r="BE649" s="156"/>
      <c r="BF649" s="137"/>
      <c r="BG649" s="137"/>
      <c r="BH649" s="133"/>
      <c r="BI649" s="156"/>
      <c r="BJ649" s="155"/>
      <c r="BK649" s="155"/>
      <c r="BL649" s="137"/>
      <c r="BM649" s="139"/>
      <c r="BN649" s="155"/>
      <c r="BO649" s="137"/>
      <c r="BP649" s="137"/>
      <c r="BQ649" s="137"/>
      <c r="BR649" s="159"/>
      <c r="BS649" s="138"/>
      <c r="BT649" s="137"/>
      <c r="BU649" s="137"/>
      <c r="BV649" s="155"/>
      <c r="BW649" s="138"/>
      <c r="BX649" s="155"/>
      <c r="BY649" s="155"/>
      <c r="BZ649" s="133"/>
      <c r="CA649" s="133"/>
      <c r="CB649" s="137"/>
      <c r="CC649" s="137"/>
      <c r="CD649" s="186"/>
      <c r="CE649" s="186"/>
      <c r="CF649" s="186"/>
      <c r="CG649" s="186"/>
      <c r="CH649" s="137"/>
      <c r="CI649" s="137"/>
      <c r="CJ649" s="137"/>
      <c r="CK649" s="138"/>
      <c r="CL649" s="137"/>
      <c r="CM649" s="155"/>
      <c r="CN649" s="186"/>
      <c r="CO649" s="156"/>
      <c r="CP649" s="155"/>
      <c r="CQ649" s="137"/>
      <c r="CR649" s="137"/>
      <c r="CS649" s="137"/>
      <c r="CT649" s="137"/>
      <c r="CU649" s="137"/>
      <c r="CV649" s="155"/>
      <c r="CW649" s="137"/>
      <c r="CX649" s="186"/>
      <c r="CY649" s="133"/>
      <c r="CZ649" s="155"/>
      <c r="DA649" s="137"/>
      <c r="DB649" s="186"/>
      <c r="DC649" s="139"/>
      <c r="DD649" s="133"/>
      <c r="DE649" s="155"/>
      <c r="DF649" s="156"/>
      <c r="DG649" s="137"/>
      <c r="DH649" s="137"/>
      <c r="DI649" s="137"/>
      <c r="DJ649" s="186"/>
      <c r="DK649" s="156"/>
      <c r="DL649" s="137"/>
      <c r="DM649" s="137"/>
      <c r="DN649" s="187"/>
      <c r="DO649" s="137"/>
      <c r="DP649" s="137"/>
      <c r="DQ649" s="133"/>
      <c r="DR649" s="133"/>
      <c r="DS649" s="186"/>
      <c r="DT649" s="133"/>
      <c r="DU649" s="133"/>
      <c r="DV649" s="133"/>
      <c r="DW649" s="138"/>
      <c r="DX649" s="186"/>
      <c r="DY649" s="138"/>
      <c r="DZ649" s="138"/>
      <c r="EA649" s="137"/>
      <c r="EB649" s="137"/>
      <c r="EC649" s="137"/>
      <c r="ED649" s="137"/>
      <c r="EE649" s="137"/>
      <c r="EF649" s="186"/>
      <c r="EG649" s="137"/>
      <c r="EH649" s="137"/>
      <c r="EI649" s="137"/>
      <c r="EJ649" s="137"/>
      <c r="EK649" s="137"/>
      <c r="EL649" s="137"/>
      <c r="EM649" s="137"/>
      <c r="EN649" s="137"/>
      <c r="EO649" s="137"/>
      <c r="EP649" s="137"/>
      <c r="EQ649" s="137"/>
      <c r="ER649" s="137"/>
      <c r="ES649" s="137"/>
      <c r="ET649" s="137"/>
      <c r="EU649" s="137"/>
      <c r="EV649" s="137"/>
      <c r="EW649" s="137"/>
      <c r="EX649" s="137"/>
      <c r="EY649" s="137"/>
      <c r="EZ649" s="137"/>
      <c r="FA649" s="137"/>
      <c r="FB649" s="186"/>
      <c r="FC649" s="137"/>
      <c r="FD649" s="137"/>
      <c r="FE649" s="137"/>
      <c r="FF649" s="137"/>
      <c r="FG649" s="137"/>
      <c r="FH649" s="190"/>
      <c r="FI649" s="190"/>
      <c r="FJ649" s="5"/>
      <c r="GZ649" s="372"/>
      <c r="HA649"/>
      <c r="HB649"/>
      <c r="HC649"/>
      <c r="HD649"/>
      <c r="HE649"/>
      <c r="HF649"/>
      <c r="HG649"/>
      <c r="HH649"/>
      <c r="HI649"/>
      <c r="HJ649"/>
      <c r="HK649"/>
      <c r="HL649"/>
      <c r="HM649"/>
      <c r="HN649"/>
      <c r="HO649" s="5" t="s">
        <v>824</v>
      </c>
      <c r="HP649" s="121">
        <v>63</v>
      </c>
      <c r="HQ649" s="27">
        <v>43812</v>
      </c>
      <c r="HR649" s="27"/>
      <c r="HS649" s="27">
        <v>44357</v>
      </c>
      <c r="HT649" s="121">
        <v>18</v>
      </c>
      <c r="HU649" s="121">
        <v>0</v>
      </c>
      <c r="HV649" s="28">
        <v>1</v>
      </c>
      <c r="HW649" s="28">
        <v>0</v>
      </c>
      <c r="HX649" s="28">
        <v>1</v>
      </c>
      <c r="HY649" s="28">
        <v>0</v>
      </c>
      <c r="HZ649" s="28">
        <v>0</v>
      </c>
      <c r="IA649" s="28">
        <v>0</v>
      </c>
      <c r="IB649" s="28">
        <v>0</v>
      </c>
      <c r="IC649" s="28">
        <v>0</v>
      </c>
      <c r="ID649" s="28">
        <v>0</v>
      </c>
      <c r="IE649" s="25"/>
      <c r="IF649" s="28">
        <v>0</v>
      </c>
      <c r="IG649" s="29"/>
      <c r="IH649" s="25"/>
      <c r="II649" s="28">
        <v>1</v>
      </c>
      <c r="IJ649" s="25" t="s">
        <v>90</v>
      </c>
      <c r="IK649" s="25" t="s">
        <v>80</v>
      </c>
      <c r="IL649" s="25"/>
      <c r="IM649" s="25"/>
      <c r="IN649" s="28">
        <v>0</v>
      </c>
      <c r="IO649" s="25" t="s">
        <v>207</v>
      </c>
      <c r="IP649" s="294"/>
      <c r="IQ649" s="24"/>
      <c r="IR649" s="24"/>
      <c r="IS649" s="170"/>
      <c r="IT649" s="170"/>
      <c r="IU649"/>
      <c r="IV649" s="274"/>
      <c r="IW649" s="170"/>
      <c r="IX649" s="170"/>
      <c r="IY649" s="281"/>
      <c r="IZ649" s="281"/>
      <c r="JA649" s="170"/>
      <c r="JB649" s="170"/>
      <c r="JC649" s="170"/>
      <c r="JD649"/>
      <c r="JE649" s="170"/>
      <c r="JF649" s="276"/>
      <c r="JG649"/>
      <c r="JH649"/>
      <c r="JI649" s="170"/>
      <c r="JJ649"/>
      <c r="JK649"/>
      <c r="JL649"/>
      <c r="JM649" s="279"/>
      <c r="JN649"/>
      <c r="JO649"/>
      <c r="JP649"/>
      <c r="JQ649"/>
      <c r="JR649" s="170"/>
      <c r="JS649" s="170"/>
      <c r="JT649" s="170"/>
      <c r="JU649" s="170"/>
      <c r="JV649" s="170"/>
      <c r="JW649" s="170"/>
      <c r="JX649"/>
      <c r="JY649" s="170"/>
      <c r="JZ649" s="170"/>
      <c r="KA649" s="170"/>
      <c r="KB649" s="170"/>
      <c r="KC649" s="170"/>
      <c r="KD649" s="274"/>
      <c r="KE649"/>
    </row>
    <row r="650" spans="1:291" s="4" customFormat="1" x14ac:dyDescent="0.25">
      <c r="A650" s="311"/>
      <c r="B650" s="15"/>
      <c r="C650" s="17"/>
      <c r="D650" s="26"/>
      <c r="E650" s="90"/>
      <c r="F650" s="27"/>
      <c r="G650" s="94"/>
      <c r="H650" s="16"/>
      <c r="I650" s="377"/>
      <c r="J650" s="20"/>
      <c r="K650" s="100"/>
      <c r="L650" s="85"/>
      <c r="N650" s="34"/>
      <c r="O650" s="22"/>
      <c r="P650" s="16"/>
      <c r="Q650" s="11"/>
      <c r="R650" s="11"/>
      <c r="S650" s="11"/>
      <c r="T650" s="145"/>
      <c r="U650" s="130"/>
      <c r="V650" s="130"/>
      <c r="W650" s="130"/>
      <c r="X650" s="131"/>
      <c r="Y650" s="129"/>
      <c r="Z650" s="132"/>
      <c r="AA650" s="129"/>
      <c r="AB650" s="133"/>
      <c r="AC650" s="134"/>
      <c r="AD650" s="135"/>
      <c r="AE650" s="136"/>
      <c r="AF650" s="204"/>
      <c r="AG650" s="204"/>
      <c r="AH650" s="204"/>
      <c r="AI650" s="204"/>
      <c r="AJ650" s="204"/>
      <c r="AK650" s="204"/>
      <c r="AL650" s="137"/>
      <c r="AM650" s="155"/>
      <c r="AN650" s="156"/>
      <c r="AO650" s="155"/>
      <c r="AP650" s="156"/>
      <c r="AQ650" s="137"/>
      <c r="AR650" s="137"/>
      <c r="AS650" s="137"/>
      <c r="AT650" s="155"/>
      <c r="AU650" s="155"/>
      <c r="AV650" s="137"/>
      <c r="AW650" s="137"/>
      <c r="AX650" s="137"/>
      <c r="AY650" s="137"/>
      <c r="AZ650" s="137"/>
      <c r="BA650" s="137"/>
      <c r="BB650" s="137"/>
      <c r="BC650" s="137"/>
      <c r="BD650" s="137"/>
      <c r="BE650" s="156"/>
      <c r="BF650" s="137"/>
      <c r="BG650" s="137"/>
      <c r="BH650" s="133"/>
      <c r="BI650" s="156"/>
      <c r="BJ650" s="155"/>
      <c r="BK650" s="155"/>
      <c r="BL650" s="137"/>
      <c r="BM650" s="139"/>
      <c r="BN650" s="155"/>
      <c r="BO650" s="137"/>
      <c r="BP650" s="137"/>
      <c r="BQ650" s="137"/>
      <c r="BR650" s="159"/>
      <c r="BS650" s="138"/>
      <c r="BT650" s="137"/>
      <c r="BU650" s="137"/>
      <c r="BV650" s="155"/>
      <c r="BW650" s="138"/>
      <c r="BX650" s="155"/>
      <c r="BY650" s="155"/>
      <c r="BZ650" s="133"/>
      <c r="CA650" s="133"/>
      <c r="CB650" s="137"/>
      <c r="CC650" s="137"/>
      <c r="CD650" s="186"/>
      <c r="CE650" s="186"/>
      <c r="CF650" s="186"/>
      <c r="CG650" s="186"/>
      <c r="CH650" s="137"/>
      <c r="CI650" s="137"/>
      <c r="CJ650" s="137"/>
      <c r="CK650" s="138"/>
      <c r="CL650" s="137"/>
      <c r="CM650" s="155"/>
      <c r="CN650" s="186"/>
      <c r="CO650" s="156"/>
      <c r="CP650" s="155"/>
      <c r="CQ650" s="137"/>
      <c r="CR650" s="137"/>
      <c r="CS650" s="137"/>
      <c r="CT650" s="137"/>
      <c r="CU650" s="137"/>
      <c r="CV650" s="155"/>
      <c r="CW650" s="137"/>
      <c r="CX650" s="186"/>
      <c r="CY650" s="133"/>
      <c r="CZ650" s="155"/>
      <c r="DA650" s="137"/>
      <c r="DB650" s="186"/>
      <c r="DC650" s="139"/>
      <c r="DD650" s="133"/>
      <c r="DE650" s="155"/>
      <c r="DF650" s="156"/>
      <c r="DG650" s="137"/>
      <c r="DH650" s="137"/>
      <c r="DI650" s="137"/>
      <c r="DJ650" s="186"/>
      <c r="DK650" s="156"/>
      <c r="DL650" s="137"/>
      <c r="DM650" s="137"/>
      <c r="DN650" s="187"/>
      <c r="DO650" s="137"/>
      <c r="DP650" s="137"/>
      <c r="DQ650" s="133"/>
      <c r="DR650" s="133"/>
      <c r="DS650" s="186"/>
      <c r="DT650" s="133"/>
      <c r="DU650" s="133"/>
      <c r="DV650" s="133"/>
      <c r="DW650" s="138"/>
      <c r="DX650" s="186"/>
      <c r="DY650" s="138"/>
      <c r="DZ650" s="138"/>
      <c r="EA650" s="137"/>
      <c r="EB650" s="137"/>
      <c r="EC650" s="137"/>
      <c r="ED650" s="137"/>
      <c r="EE650" s="137"/>
      <c r="EF650" s="186"/>
      <c r="EG650" s="137"/>
      <c r="EH650" s="137"/>
      <c r="EI650" s="137"/>
      <c r="EJ650" s="137"/>
      <c r="EK650" s="137"/>
      <c r="EL650" s="137"/>
      <c r="EM650" s="137"/>
      <c r="EN650" s="137"/>
      <c r="EO650" s="137"/>
      <c r="EP650" s="137"/>
      <c r="EQ650" s="137"/>
      <c r="ER650" s="137"/>
      <c r="ES650" s="137"/>
      <c r="ET650" s="137"/>
      <c r="EU650" s="137"/>
      <c r="EV650" s="137"/>
      <c r="EW650" s="137"/>
      <c r="EX650" s="137"/>
      <c r="EY650" s="137"/>
      <c r="EZ650" s="137"/>
      <c r="FA650" s="137"/>
      <c r="FB650" s="186"/>
      <c r="FC650" s="137"/>
      <c r="FD650" s="137"/>
      <c r="FE650" s="137"/>
      <c r="FF650" s="137"/>
      <c r="FG650" s="137"/>
      <c r="FH650" s="190"/>
      <c r="FI650" s="190"/>
      <c r="FJ650" s="5"/>
      <c r="GZ650" s="372"/>
      <c r="HA650"/>
      <c r="HB650"/>
      <c r="HC650"/>
      <c r="HD650"/>
      <c r="HE650"/>
      <c r="HF650"/>
      <c r="HG650"/>
      <c r="HH650"/>
      <c r="HI650"/>
      <c r="HJ650"/>
      <c r="HK650"/>
      <c r="HL650"/>
      <c r="HM650"/>
      <c r="HN650"/>
      <c r="HO650" s="5"/>
      <c r="HP650" s="10"/>
      <c r="HQ650" s="27"/>
      <c r="HR650" s="27"/>
      <c r="HS650" s="27"/>
      <c r="HT650" s="10"/>
      <c r="HU650" s="10"/>
      <c r="HV650" s="28"/>
      <c r="HW650" s="28"/>
      <c r="HX650" s="28"/>
      <c r="HY650" s="28"/>
      <c r="HZ650" s="28"/>
      <c r="IA650" s="28"/>
      <c r="IB650" s="28"/>
      <c r="IC650" s="28"/>
      <c r="ID650" s="28"/>
      <c r="IE650" s="25"/>
      <c r="IF650" s="28"/>
      <c r="IG650" s="29"/>
      <c r="IH650" s="25"/>
      <c r="II650" s="28"/>
      <c r="IJ650" s="25"/>
      <c r="IK650" s="25"/>
      <c r="IL650" s="25"/>
      <c r="IM650" s="25"/>
      <c r="IN650" s="28"/>
      <c r="IO650" s="25"/>
      <c r="IP650" s="294"/>
      <c r="IQ650" s="24"/>
      <c r="IR650" s="24"/>
      <c r="IS650" s="170"/>
      <c r="IT650" s="170"/>
      <c r="IU650"/>
      <c r="IV650" s="274"/>
      <c r="IW650" s="170"/>
      <c r="IX650" s="170"/>
      <c r="IY650" s="281"/>
      <c r="IZ650" s="281"/>
      <c r="JA650" s="170"/>
      <c r="JB650" s="170"/>
      <c r="JC650" s="170"/>
      <c r="JD650"/>
      <c r="JE650" s="170"/>
      <c r="JF650" s="276"/>
      <c r="JG650"/>
      <c r="JH650"/>
      <c r="JI650" s="170"/>
      <c r="JJ650"/>
      <c r="JK650"/>
      <c r="JL650"/>
      <c r="JM650" s="279"/>
      <c r="JN650"/>
      <c r="JO650"/>
      <c r="JP650"/>
      <c r="JQ650"/>
      <c r="JR650" s="170"/>
      <c r="JS650" s="170"/>
      <c r="JT650" s="170"/>
      <c r="JU650" s="170"/>
      <c r="JV650" s="170"/>
      <c r="JW650" s="170"/>
      <c r="JX650"/>
      <c r="JY650" s="170"/>
      <c r="JZ650" s="170"/>
      <c r="KA650" s="170"/>
      <c r="KB650" s="170"/>
      <c r="KC650" s="170"/>
      <c r="KD650" s="274"/>
      <c r="KE650"/>
    </row>
    <row r="651" spans="1:291" s="4" customFormat="1" x14ac:dyDescent="0.25">
      <c r="A651" s="311"/>
      <c r="B651" s="15" t="s">
        <v>825</v>
      </c>
      <c r="C651" s="17" t="s">
        <v>826</v>
      </c>
      <c r="D651" s="26" t="s">
        <v>828</v>
      </c>
      <c r="E651" s="88">
        <v>43420</v>
      </c>
      <c r="F651" s="27">
        <v>43797</v>
      </c>
      <c r="G651" s="94">
        <f>DATEDIF(E651, F651, "m")</f>
        <v>12</v>
      </c>
      <c r="H651" s="16">
        <v>1</v>
      </c>
      <c r="I651" s="377"/>
      <c r="J651" s="20" t="s">
        <v>316</v>
      </c>
      <c r="K651" s="100"/>
      <c r="L651" s="85"/>
      <c r="N651" s="34"/>
      <c r="O651" s="22"/>
      <c r="P651" s="16"/>
      <c r="Q651" s="11"/>
      <c r="R651" s="11"/>
      <c r="S651" s="11"/>
      <c r="T651" s="145"/>
      <c r="U651" s="130"/>
      <c r="V651" s="130"/>
      <c r="W651" s="130"/>
      <c r="X651" s="131"/>
      <c r="Y651" s="129"/>
      <c r="Z651" s="132"/>
      <c r="AA651" s="129"/>
      <c r="AB651" s="133"/>
      <c r="AC651" s="134"/>
      <c r="AD651" s="135"/>
      <c r="AE651" s="136"/>
      <c r="AF651" s="204"/>
      <c r="AG651" s="204"/>
      <c r="AH651" s="204"/>
      <c r="AI651" s="204"/>
      <c r="AJ651" s="204"/>
      <c r="AK651" s="204"/>
      <c r="AL651" s="137"/>
      <c r="AM651" s="155"/>
      <c r="AN651" s="156"/>
      <c r="AO651" s="155"/>
      <c r="AP651" s="156"/>
      <c r="AQ651" s="137"/>
      <c r="AR651" s="137"/>
      <c r="AS651" s="137"/>
      <c r="AT651" s="155"/>
      <c r="AU651" s="155"/>
      <c r="AV651" s="137"/>
      <c r="AW651" s="137"/>
      <c r="AX651" s="137"/>
      <c r="AY651" s="137"/>
      <c r="AZ651" s="137"/>
      <c r="BA651" s="137"/>
      <c r="BB651" s="137"/>
      <c r="BC651" s="137"/>
      <c r="BD651" s="137"/>
      <c r="BE651" s="156"/>
      <c r="BF651" s="137"/>
      <c r="BG651" s="137"/>
      <c r="BH651" s="133"/>
      <c r="BI651" s="156"/>
      <c r="BJ651" s="155"/>
      <c r="BK651" s="155"/>
      <c r="BL651" s="137"/>
      <c r="BM651" s="139"/>
      <c r="BN651" s="155"/>
      <c r="BO651" s="137"/>
      <c r="BP651" s="137"/>
      <c r="BQ651" s="137"/>
      <c r="BR651" s="159"/>
      <c r="BS651" s="138"/>
      <c r="BT651" s="137"/>
      <c r="BU651" s="137"/>
      <c r="BV651" s="155"/>
      <c r="BW651" s="138"/>
      <c r="BX651" s="155"/>
      <c r="BY651" s="155"/>
      <c r="BZ651" s="133"/>
      <c r="CA651" s="133"/>
      <c r="CB651" s="137"/>
      <c r="CC651" s="137"/>
      <c r="CD651" s="186"/>
      <c r="CE651" s="186"/>
      <c r="CF651" s="186"/>
      <c r="CG651" s="186"/>
      <c r="CH651" s="137"/>
      <c r="CI651" s="137"/>
      <c r="CJ651" s="137"/>
      <c r="CK651" s="138"/>
      <c r="CL651" s="137"/>
      <c r="CM651" s="155"/>
      <c r="CN651" s="186"/>
      <c r="CO651" s="156"/>
      <c r="CP651" s="155"/>
      <c r="CQ651" s="137"/>
      <c r="CR651" s="137"/>
      <c r="CS651" s="137"/>
      <c r="CT651" s="137"/>
      <c r="CU651" s="137"/>
      <c r="CV651" s="155"/>
      <c r="CW651" s="137"/>
      <c r="CX651" s="186"/>
      <c r="CY651" s="133"/>
      <c r="CZ651" s="155"/>
      <c r="DA651" s="137"/>
      <c r="DB651" s="186"/>
      <c r="DC651" s="139"/>
      <c r="DD651" s="133"/>
      <c r="DE651" s="155"/>
      <c r="DF651" s="156"/>
      <c r="DG651" s="137"/>
      <c r="DH651" s="137"/>
      <c r="DI651" s="137"/>
      <c r="DJ651" s="186"/>
      <c r="DK651" s="156"/>
      <c r="DL651" s="137"/>
      <c r="DM651" s="137"/>
      <c r="DN651" s="187"/>
      <c r="DO651" s="137"/>
      <c r="DP651" s="137"/>
      <c r="DQ651" s="133"/>
      <c r="DR651" s="133"/>
      <c r="DS651" s="186"/>
      <c r="DT651" s="133"/>
      <c r="DU651" s="133"/>
      <c r="DV651" s="133"/>
      <c r="DW651" s="138"/>
      <c r="DX651" s="186"/>
      <c r="DY651" s="138"/>
      <c r="DZ651" s="138"/>
      <c r="EA651" s="137"/>
      <c r="EB651" s="137"/>
      <c r="EC651" s="137"/>
      <c r="ED651" s="137"/>
      <c r="EE651" s="137"/>
      <c r="EF651" s="186"/>
      <c r="EG651" s="137"/>
      <c r="EH651" s="137"/>
      <c r="EI651" s="137"/>
      <c r="EJ651" s="137"/>
      <c r="EK651" s="137"/>
      <c r="EL651" s="137"/>
      <c r="EM651" s="137"/>
      <c r="EN651" s="137"/>
      <c r="EO651" s="137"/>
      <c r="EP651" s="137"/>
      <c r="EQ651" s="137"/>
      <c r="ER651" s="137"/>
      <c r="ES651" s="137"/>
      <c r="ET651" s="137"/>
      <c r="EU651" s="137"/>
      <c r="EV651" s="137"/>
      <c r="EW651" s="137"/>
      <c r="EX651" s="137"/>
      <c r="EY651" s="137"/>
      <c r="EZ651" s="137"/>
      <c r="FA651" s="137"/>
      <c r="FB651" s="186"/>
      <c r="FC651" s="137"/>
      <c r="FD651" s="137"/>
      <c r="FE651" s="137"/>
      <c r="FF651" s="137"/>
      <c r="FG651" s="137"/>
      <c r="FH651" s="190"/>
      <c r="FI651" s="190"/>
      <c r="FJ651" s="5"/>
      <c r="GZ651" s="372"/>
      <c r="HA651"/>
      <c r="HB651"/>
      <c r="HC651"/>
      <c r="HD651"/>
      <c r="HE651"/>
      <c r="HF651"/>
      <c r="HG651"/>
      <c r="HH651"/>
      <c r="HI651"/>
      <c r="HJ651"/>
      <c r="HK651"/>
      <c r="HL651"/>
      <c r="HM651"/>
      <c r="HN651"/>
      <c r="HO651" s="5" t="s">
        <v>827</v>
      </c>
      <c r="HP651" s="121">
        <v>51</v>
      </c>
      <c r="HQ651" s="27">
        <v>43420</v>
      </c>
      <c r="HR651" s="27"/>
      <c r="HS651" s="27">
        <v>43797</v>
      </c>
      <c r="HT651" s="121">
        <v>12</v>
      </c>
      <c r="HU651" s="121">
        <v>1</v>
      </c>
      <c r="HV651" s="121">
        <v>0</v>
      </c>
      <c r="HW651" s="121">
        <v>1</v>
      </c>
      <c r="HX651" s="121">
        <v>0</v>
      </c>
      <c r="HY651" s="121">
        <v>0</v>
      </c>
      <c r="HZ651" s="121">
        <v>0</v>
      </c>
      <c r="IA651" s="121">
        <v>0</v>
      </c>
      <c r="IB651" s="121">
        <v>0</v>
      </c>
      <c r="IC651" s="121">
        <v>0</v>
      </c>
      <c r="ID651" s="121">
        <v>0</v>
      </c>
      <c r="IE651" s="4" t="s">
        <v>69</v>
      </c>
      <c r="IF651" s="121">
        <v>0</v>
      </c>
      <c r="IG651" s="19"/>
      <c r="II651" s="121"/>
      <c r="IN651" s="121">
        <v>0</v>
      </c>
      <c r="IO651" s="4" t="s">
        <v>207</v>
      </c>
      <c r="IP651" s="294" t="s">
        <v>825</v>
      </c>
      <c r="IQ651" s="24" t="s">
        <v>827</v>
      </c>
      <c r="IR651" s="24" t="s">
        <v>1118</v>
      </c>
      <c r="IS651" s="170" t="s">
        <v>1433</v>
      </c>
      <c r="IT651" s="170"/>
      <c r="IU651" s="170">
        <v>1</v>
      </c>
      <c r="IV651" s="274">
        <v>43420</v>
      </c>
      <c r="IW651" s="170">
        <v>1968</v>
      </c>
      <c r="IX651" s="170">
        <v>2019</v>
      </c>
      <c r="IY651" s="281">
        <v>44882</v>
      </c>
      <c r="IZ651" s="281"/>
      <c r="JA651" s="170">
        <f t="shared" ref="JA651" si="64">+IX651-IW651</f>
        <v>51</v>
      </c>
      <c r="JB651" s="170"/>
      <c r="JC651" s="170" t="s">
        <v>1407</v>
      </c>
      <c r="JD651"/>
      <c r="JE651" s="170">
        <v>1</v>
      </c>
      <c r="JF651" s="276" t="s">
        <v>1434</v>
      </c>
      <c r="JG651" s="170"/>
      <c r="JH651" s="170"/>
      <c r="JI651" s="170"/>
      <c r="JJ651" s="170">
        <v>1</v>
      </c>
      <c r="JK651"/>
      <c r="JL651"/>
      <c r="JM651" s="279"/>
      <c r="JN651" t="s">
        <v>1411</v>
      </c>
      <c r="JO651" t="s">
        <v>1411</v>
      </c>
      <c r="JP651" t="s">
        <v>1412</v>
      </c>
      <c r="JQ651" t="s">
        <v>1420</v>
      </c>
      <c r="JR651" s="170">
        <v>0</v>
      </c>
      <c r="JS651" s="170">
        <v>0</v>
      </c>
      <c r="JT651" s="170">
        <v>0</v>
      </c>
      <c r="JU651" s="170">
        <v>4</v>
      </c>
      <c r="JV651" s="170">
        <v>1</v>
      </c>
      <c r="JW651" s="170">
        <v>1</v>
      </c>
      <c r="JX651" t="s">
        <v>810</v>
      </c>
      <c r="JY651" s="170">
        <v>1</v>
      </c>
      <c r="JZ651" s="170">
        <v>0</v>
      </c>
      <c r="KA651" s="170">
        <v>0</v>
      </c>
      <c r="KB651" s="170">
        <v>1</v>
      </c>
      <c r="KC651" s="170">
        <v>0</v>
      </c>
      <c r="KD651" s="274">
        <v>44882</v>
      </c>
      <c r="KE651" t="s">
        <v>1582</v>
      </c>
    </row>
    <row r="652" spans="1:291" s="4" customFormat="1" x14ac:dyDescent="0.25">
      <c r="A652" s="311"/>
      <c r="B652" s="15" t="s">
        <v>825</v>
      </c>
      <c r="C652" s="17" t="s">
        <v>826</v>
      </c>
      <c r="D652" s="26" t="s">
        <v>828</v>
      </c>
      <c r="E652" s="88">
        <v>43420</v>
      </c>
      <c r="F652" s="23"/>
      <c r="G652" s="94"/>
      <c r="H652" s="51"/>
      <c r="I652" s="377">
        <v>1</v>
      </c>
      <c r="J652" s="20">
        <v>43852</v>
      </c>
      <c r="K652" s="100">
        <f>DATEDIF(E652, J652, "m")</f>
        <v>14</v>
      </c>
      <c r="L652" s="121">
        <v>1</v>
      </c>
      <c r="M652" s="4" t="s">
        <v>829</v>
      </c>
      <c r="N652" s="19" t="s">
        <v>830</v>
      </c>
      <c r="O652" s="22"/>
      <c r="P652" s="16">
        <v>3</v>
      </c>
      <c r="Q652" s="11"/>
      <c r="R652" s="11"/>
      <c r="S652" s="11"/>
      <c r="T652" s="145">
        <v>12209</v>
      </c>
      <c r="U652" s="130" t="s">
        <v>827</v>
      </c>
      <c r="V652" s="130" t="s">
        <v>827</v>
      </c>
      <c r="W652" s="130" t="s">
        <v>1118</v>
      </c>
      <c r="X652" s="131">
        <v>6852170985</v>
      </c>
      <c r="Y652" s="129">
        <f ca="1">ROUNDDOWN(YEARFRAC(DATE(IF(VALUE(LEFT(X652,2))&lt;VALUE(RIGHT(YEAR(TODAY()),2)),"20","19")&amp;LEFT(X652,2),IF(VALUE(MID(X652,3,1))&gt;4,MID(X652,3,2)-50,MID(X652,3,2)),MID(X652,5,2)),Z652,1),0)</f>
        <v>51</v>
      </c>
      <c r="Z652" s="132">
        <v>43852</v>
      </c>
      <c r="AA652" s="129">
        <v>1</v>
      </c>
      <c r="AB652" s="133">
        <v>0</v>
      </c>
      <c r="AC652" s="182" t="s">
        <v>1288</v>
      </c>
      <c r="AD652" s="183" t="s">
        <v>1022</v>
      </c>
      <c r="AE652" s="184" t="s">
        <v>1289</v>
      </c>
      <c r="AF652" s="185">
        <v>41.1</v>
      </c>
      <c r="AG652" s="189">
        <v>16.7</v>
      </c>
      <c r="AH652" s="188">
        <v>38</v>
      </c>
      <c r="AI652" s="185">
        <v>3.6</v>
      </c>
      <c r="AJ652" s="185">
        <v>0.6</v>
      </c>
      <c r="AK652" s="188">
        <v>1.68</v>
      </c>
      <c r="AL652" s="137">
        <v>44.4</v>
      </c>
      <c r="AM652" s="155">
        <v>91.3</v>
      </c>
      <c r="AN652" s="156">
        <v>30.6</v>
      </c>
      <c r="AO652" s="155">
        <v>69.400000000000006</v>
      </c>
      <c r="AP652" s="156">
        <v>0.44092219020172907</v>
      </c>
      <c r="AQ652" s="137">
        <v>3.4</v>
      </c>
      <c r="AR652" s="155">
        <v>54.5</v>
      </c>
      <c r="AS652" s="156">
        <v>1.2</v>
      </c>
      <c r="AT652" s="155">
        <v>24.2</v>
      </c>
      <c r="AU652" s="137">
        <v>7.65</v>
      </c>
      <c r="AV652" s="137">
        <v>6.3</v>
      </c>
      <c r="AW652" s="156">
        <v>7.5</v>
      </c>
      <c r="AX652" s="137">
        <v>39.700000000000003</v>
      </c>
      <c r="AY652" s="155">
        <v>47.1</v>
      </c>
      <c r="AZ652" s="137">
        <v>5.7</v>
      </c>
      <c r="BA652" s="137">
        <v>30.3</v>
      </c>
      <c r="BB652" s="137">
        <v>18.529999999999998</v>
      </c>
      <c r="BC652" s="155">
        <v>78.400000000000006</v>
      </c>
      <c r="BD652" s="137">
        <v>0.45</v>
      </c>
      <c r="BE652" s="156">
        <v>2.87</v>
      </c>
      <c r="BF652" s="155">
        <v>77.900000000000006</v>
      </c>
      <c r="BG652" s="137">
        <v>32</v>
      </c>
      <c r="BH652" s="138">
        <v>1580</v>
      </c>
      <c r="BI652" s="156">
        <v>2.7</v>
      </c>
      <c r="BJ652" s="137">
        <v>6.98</v>
      </c>
      <c r="BK652" s="137">
        <v>11.2</v>
      </c>
      <c r="BL652" s="137">
        <v>26</v>
      </c>
      <c r="BM652" s="187">
        <v>0.01</v>
      </c>
      <c r="BN652" s="137">
        <v>6.9</v>
      </c>
      <c r="BO652" s="137">
        <v>76.900000000000006</v>
      </c>
      <c r="BP652" s="137">
        <v>4.6900000000000004</v>
      </c>
      <c r="BQ652" s="155">
        <v>18.100000000000001</v>
      </c>
      <c r="BR652" s="160">
        <v>6377</v>
      </c>
      <c r="BS652" s="138">
        <v>2709</v>
      </c>
      <c r="BT652" s="137">
        <v>59.7</v>
      </c>
      <c r="BU652" s="156">
        <v>2.15</v>
      </c>
      <c r="BV652" s="156">
        <v>42.8</v>
      </c>
      <c r="BW652" s="133">
        <v>1732</v>
      </c>
      <c r="BX652" s="137">
        <v>39.9</v>
      </c>
      <c r="BY652" s="155">
        <v>88.2</v>
      </c>
      <c r="BZ652" s="138">
        <v>2130</v>
      </c>
      <c r="CA652" s="162">
        <v>5577</v>
      </c>
      <c r="CB652" s="137">
        <v>4.38</v>
      </c>
      <c r="CC652" s="137">
        <v>0.78</v>
      </c>
      <c r="CD652" s="186" t="s">
        <v>1275</v>
      </c>
      <c r="CE652" s="186">
        <f>AL652+BN652+BV652+CC652+CB652</f>
        <v>99.259999999999991</v>
      </c>
      <c r="CF652" s="186" t="s">
        <v>1275</v>
      </c>
      <c r="CG652" s="186">
        <f>AM652+BI652+BE652+(DC652*100/AL652)+(CC652*100/AL652)</f>
        <v>98.707837837837843</v>
      </c>
      <c r="CH652" s="137" t="s">
        <v>1023</v>
      </c>
      <c r="CI652" s="137"/>
      <c r="CJ652" s="137"/>
      <c r="CK652" s="138"/>
      <c r="CL652" s="137"/>
      <c r="CM652" s="137"/>
      <c r="CN652" s="186" t="s">
        <v>1275</v>
      </c>
      <c r="CO652" s="137"/>
      <c r="CP652" s="137"/>
      <c r="CQ652" s="137"/>
      <c r="CR652" s="137"/>
      <c r="CS652" s="137"/>
      <c r="CT652" s="137"/>
      <c r="CU652" s="155"/>
      <c r="CV652" s="137">
        <v>4.7</v>
      </c>
      <c r="CW652" s="155">
        <v>16.2</v>
      </c>
      <c r="CX652" s="186" t="s">
        <v>1275</v>
      </c>
      <c r="CY652" s="138"/>
      <c r="CZ652" s="137" t="s">
        <v>1023</v>
      </c>
      <c r="DA652" s="137"/>
      <c r="DB652" s="186" t="s">
        <v>1275</v>
      </c>
      <c r="DC652" s="187">
        <v>3.5999999999999997E-2</v>
      </c>
      <c r="DD652" s="133">
        <v>25812</v>
      </c>
      <c r="DE652" s="137">
        <v>7.6</v>
      </c>
      <c r="DF652" s="137">
        <v>21.4</v>
      </c>
      <c r="DG652" s="137">
        <v>1.03</v>
      </c>
      <c r="DH652" s="156">
        <v>0.25</v>
      </c>
      <c r="DI652" s="156"/>
      <c r="DJ652" s="186" t="s">
        <v>1275</v>
      </c>
      <c r="DK652" s="137">
        <v>2.11</v>
      </c>
      <c r="DL652" s="155">
        <v>77.900000000000006</v>
      </c>
      <c r="DM652" s="156">
        <v>20</v>
      </c>
      <c r="DN652" s="187">
        <v>0</v>
      </c>
      <c r="DO652" s="156">
        <v>7.84</v>
      </c>
      <c r="DP652" s="156"/>
      <c r="DQ652" s="156"/>
      <c r="DR652" s="133"/>
      <c r="DS652" s="186" t="s">
        <v>1275</v>
      </c>
      <c r="DT652" s="133">
        <v>5410</v>
      </c>
      <c r="DU652" s="133"/>
      <c r="DV652" s="133"/>
      <c r="DW652" s="133"/>
      <c r="DX652" s="186" t="s">
        <v>1275</v>
      </c>
      <c r="DY652" s="138">
        <f>AK652*AN652*AM652*AL652/1000</f>
        <v>208.39363775999999</v>
      </c>
      <c r="DZ652" s="138">
        <f>AK652*AM652*AO652*AL652/1000</f>
        <v>472.63132223999997</v>
      </c>
      <c r="EA652" s="137"/>
      <c r="EB652" s="137"/>
      <c r="EC652" s="137"/>
      <c r="ED652" s="137"/>
      <c r="EE652" s="137"/>
      <c r="EF652" s="186" t="s">
        <v>1275</v>
      </c>
      <c r="EG652" s="137" t="s">
        <v>1023</v>
      </c>
      <c r="EH652" s="137" t="s">
        <v>1023</v>
      </c>
      <c r="EI652" s="137" t="s">
        <v>1023</v>
      </c>
      <c r="EJ652" s="137" t="s">
        <v>1023</v>
      </c>
      <c r="EK652" s="137" t="s">
        <v>1023</v>
      </c>
      <c r="EL652" s="137" t="s">
        <v>1023</v>
      </c>
      <c r="EM652" s="137" t="s">
        <v>1023</v>
      </c>
      <c r="EN652" s="137" t="s">
        <v>1023</v>
      </c>
      <c r="EO652" s="137" t="s">
        <v>1023</v>
      </c>
      <c r="EP652" s="137" t="s">
        <v>1023</v>
      </c>
      <c r="EQ652" s="137" t="s">
        <v>1023</v>
      </c>
      <c r="ER652" s="137" t="s">
        <v>1023</v>
      </c>
      <c r="ES652" s="137" t="s">
        <v>1023</v>
      </c>
      <c r="ET652" s="137" t="s">
        <v>1023</v>
      </c>
      <c r="EU652" s="137" t="s">
        <v>1023</v>
      </c>
      <c r="EV652" s="137" t="s">
        <v>1023</v>
      </c>
      <c r="EW652" s="137" t="s">
        <v>1023</v>
      </c>
      <c r="EX652" s="137" t="s">
        <v>1023</v>
      </c>
      <c r="EY652" s="137" t="s">
        <v>1023</v>
      </c>
      <c r="EZ652" s="137" t="s">
        <v>1023</v>
      </c>
      <c r="FA652" s="137" t="s">
        <v>1023</v>
      </c>
      <c r="FB652" s="186" t="s">
        <v>1275</v>
      </c>
      <c r="FC652" s="137"/>
      <c r="FD652" s="137"/>
      <c r="FE652" s="137"/>
      <c r="FF652" s="137"/>
      <c r="FG652" s="137"/>
      <c r="FH652" s="153"/>
      <c r="FI652" s="153"/>
      <c r="FJ652" s="372"/>
      <c r="FK652"/>
      <c r="FL652"/>
      <c r="FM652"/>
      <c r="FN652"/>
      <c r="FO652"/>
      <c r="FP652"/>
      <c r="FQ652"/>
      <c r="FR652"/>
      <c r="FS652"/>
      <c r="FT652"/>
      <c r="FU652"/>
      <c r="FV652"/>
      <c r="FW652"/>
      <c r="FX652"/>
      <c r="FY652"/>
      <c r="FZ652"/>
      <c r="GA652"/>
      <c r="GB652"/>
      <c r="GC652"/>
      <c r="GD652"/>
      <c r="GE652"/>
      <c r="GF652"/>
      <c r="GG652"/>
      <c r="GH652"/>
      <c r="GI652"/>
      <c r="GJ652"/>
      <c r="GK652"/>
      <c r="GL652"/>
      <c r="GM652"/>
      <c r="GN652"/>
      <c r="GO652"/>
      <c r="GP652"/>
      <c r="GQ652"/>
      <c r="GR652"/>
      <c r="GS652"/>
      <c r="GT652"/>
      <c r="GU652"/>
      <c r="GV652"/>
      <c r="GW652"/>
      <c r="GX652"/>
      <c r="GY652"/>
      <c r="GZ652" s="372"/>
      <c r="HA652"/>
      <c r="HB652"/>
      <c r="HC652"/>
      <c r="HD652"/>
      <c r="HE652"/>
      <c r="HF652"/>
      <c r="HG652"/>
      <c r="HH652"/>
      <c r="HI652"/>
      <c r="HJ652"/>
      <c r="HK652"/>
      <c r="HL652"/>
      <c r="HM652"/>
      <c r="HN652"/>
      <c r="HO652" s="5"/>
      <c r="HP652" s="17"/>
      <c r="HQ652" s="23"/>
      <c r="HR652" s="23"/>
      <c r="HS652" s="23"/>
      <c r="HT652" s="17"/>
      <c r="HU652" s="17"/>
      <c r="HV652" s="24"/>
      <c r="HW652" s="24"/>
      <c r="HX652" s="24"/>
      <c r="HY652" s="24"/>
      <c r="HZ652" s="24"/>
      <c r="IA652" s="24"/>
      <c r="IB652" s="24"/>
      <c r="IC652" s="24"/>
      <c r="ID652" s="24"/>
      <c r="IE652" s="24"/>
      <c r="IF652" s="24"/>
      <c r="IG652" s="24"/>
      <c r="IH652" s="24"/>
      <c r="II652" s="24"/>
      <c r="IJ652" s="24"/>
      <c r="IK652" s="24"/>
      <c r="IL652" s="24"/>
      <c r="IM652" s="24"/>
      <c r="IN652" s="25"/>
      <c r="IO652" s="25"/>
      <c r="IP652" s="294"/>
      <c r="IQ652" s="24"/>
      <c r="IR652" s="24"/>
      <c r="IS652" s="170"/>
      <c r="IT652" s="170"/>
      <c r="IU652" s="170"/>
      <c r="IV652" s="274"/>
      <c r="IW652" s="170"/>
      <c r="IX652" s="170"/>
      <c r="IY652" s="281"/>
      <c r="IZ652" s="281"/>
      <c r="JA652" s="170"/>
      <c r="JB652" s="170"/>
      <c r="JC652" s="170"/>
      <c r="JD652"/>
      <c r="JE652" s="170"/>
      <c r="JF652" s="276"/>
      <c r="JG652" s="170"/>
      <c r="JH652" s="170"/>
      <c r="JI652" s="170"/>
      <c r="JJ652" s="170"/>
      <c r="JK652"/>
      <c r="JL652"/>
      <c r="JM652" s="279"/>
      <c r="JN652"/>
      <c r="JO652"/>
      <c r="JP652"/>
      <c r="JQ652"/>
      <c r="JR652" s="170"/>
      <c r="JS652" s="170"/>
      <c r="JT652" s="170"/>
      <c r="JU652" s="170"/>
      <c r="JV652" s="170"/>
      <c r="JW652" s="170"/>
      <c r="JX652"/>
      <c r="JY652" s="170"/>
      <c r="JZ652" s="170"/>
      <c r="KA652" s="170"/>
      <c r="KB652" s="170"/>
      <c r="KC652" s="170"/>
      <c r="KD652" s="274"/>
      <c r="KE652"/>
    </row>
    <row r="653" spans="1:291" s="4" customFormat="1" x14ac:dyDescent="0.25">
      <c r="A653" s="311"/>
      <c r="B653" s="15" t="s">
        <v>825</v>
      </c>
      <c r="C653" s="17" t="s">
        <v>826</v>
      </c>
      <c r="D653" s="26" t="s">
        <v>828</v>
      </c>
      <c r="E653" s="88">
        <v>43420</v>
      </c>
      <c r="F653" s="23"/>
      <c r="G653" s="94"/>
      <c r="H653" s="51"/>
      <c r="I653" s="377">
        <v>0</v>
      </c>
      <c r="J653" s="20">
        <v>44705</v>
      </c>
      <c r="K653" s="100">
        <f>DATEDIF(E653, J653, "m")</f>
        <v>42</v>
      </c>
      <c r="L653" s="121">
        <v>2</v>
      </c>
      <c r="M653" s="4" t="s">
        <v>831</v>
      </c>
      <c r="N653" s="19">
        <v>62.4</v>
      </c>
      <c r="O653" s="22">
        <v>4</v>
      </c>
      <c r="P653" s="16">
        <v>3</v>
      </c>
      <c r="Q653" s="11"/>
      <c r="R653" s="11"/>
      <c r="S653" s="11"/>
      <c r="T653" s="145">
        <v>17434</v>
      </c>
      <c r="U653" s="130"/>
      <c r="V653" s="130" t="s">
        <v>827</v>
      </c>
      <c r="W653" s="130" t="s">
        <v>1118</v>
      </c>
      <c r="X653" s="129">
        <v>6852170985</v>
      </c>
      <c r="Y653" s="129">
        <f ca="1">ROUNDDOWN(YEARFRAC(DATE(IF(VALUE(LEFT(X653,2))&lt;VALUE(RIGHT(YEAR(TODAY()),2)),"20","19")&amp;LEFT(X653,2),IF(VALUE(MID(X653,3,1))&gt;4,MID(X653,3,2)-50,MID(X653,3,2)),MID(X653,5,2)),Z653,1),0)</f>
        <v>54</v>
      </c>
      <c r="Z653" s="132">
        <v>44705</v>
      </c>
      <c r="AA653" s="129">
        <v>2</v>
      </c>
      <c r="AB653" s="133">
        <f>DATEDIF(_xlfn.MINIFS(Z:Z,X:X,X653), Z653,  "m")</f>
        <v>28</v>
      </c>
      <c r="AC653" s="134" t="s">
        <v>832</v>
      </c>
      <c r="AD653" s="135" t="s">
        <v>1025</v>
      </c>
      <c r="AE653" s="136" t="s">
        <v>65</v>
      </c>
      <c r="AF653" s="185">
        <v>46.2</v>
      </c>
      <c r="AG653" s="185">
        <v>10.4</v>
      </c>
      <c r="AH653" s="185">
        <v>41.1</v>
      </c>
      <c r="AI653" s="185">
        <v>1.9</v>
      </c>
      <c r="AJ653" s="185">
        <v>0.4</v>
      </c>
      <c r="AK653" s="185">
        <v>2.6</v>
      </c>
      <c r="AL653" s="133">
        <v>47.9</v>
      </c>
      <c r="AM653" s="137">
        <v>89.7</v>
      </c>
      <c r="AN653" s="137">
        <v>16</v>
      </c>
      <c r="AO653" s="137">
        <v>84</v>
      </c>
      <c r="AP653" s="137">
        <f>AN653/AO653</f>
        <v>0.19047619047619047</v>
      </c>
      <c r="AQ653" s="137">
        <v>12.7</v>
      </c>
      <c r="AR653" s="137">
        <v>3.01</v>
      </c>
      <c r="AS653" s="137">
        <v>0.7</v>
      </c>
      <c r="AT653" s="137">
        <v>24.9</v>
      </c>
      <c r="AU653" s="137">
        <v>3.66</v>
      </c>
      <c r="AV653" s="137">
        <v>1.1000000000000001</v>
      </c>
      <c r="AW653" s="137">
        <v>8.69</v>
      </c>
      <c r="AX653" s="137">
        <v>52.2</v>
      </c>
      <c r="AY653" s="137">
        <v>36.1</v>
      </c>
      <c r="AZ653" s="137">
        <v>2.99</v>
      </c>
      <c r="BA653" s="137">
        <v>17.8</v>
      </c>
      <c r="BB653" s="137">
        <v>8.6999999999999993</v>
      </c>
      <c r="BC653" s="137">
        <v>71.3</v>
      </c>
      <c r="BD653" s="137">
        <v>0.14000000000000001</v>
      </c>
      <c r="BE653" s="137">
        <v>5.64</v>
      </c>
      <c r="BF653" s="137">
        <f>DL653+DN653</f>
        <v>75.2</v>
      </c>
      <c r="BG653" s="137">
        <v>34</v>
      </c>
      <c r="BH653" s="138">
        <v>2072</v>
      </c>
      <c r="BI653" s="137">
        <v>2.31</v>
      </c>
      <c r="BJ653" s="137">
        <v>10.8</v>
      </c>
      <c r="BK653" s="137">
        <v>8.77</v>
      </c>
      <c r="BL653" s="137">
        <v>51</v>
      </c>
      <c r="BM653" s="139">
        <v>0</v>
      </c>
      <c r="BN653" s="137">
        <v>10.6</v>
      </c>
      <c r="BO653" s="137">
        <v>81.910000000000011</v>
      </c>
      <c r="BP653" s="137">
        <v>12.9</v>
      </c>
      <c r="BQ653" s="137">
        <v>5.0999999999999996</v>
      </c>
      <c r="BR653" s="138">
        <v>7917</v>
      </c>
      <c r="BS653" s="138">
        <f>CY653/9</f>
        <v>3309.4444444444443</v>
      </c>
      <c r="BT653" s="137">
        <v>53.4</v>
      </c>
      <c r="BU653" s="137">
        <v>4</v>
      </c>
      <c r="BV653" s="137">
        <v>39.1</v>
      </c>
      <c r="BW653" s="138">
        <v>1737</v>
      </c>
      <c r="BX653" s="137">
        <v>25.4</v>
      </c>
      <c r="BY653" s="137">
        <v>86</v>
      </c>
      <c r="BZ653" s="138">
        <v>2169</v>
      </c>
      <c r="CA653" s="138">
        <v>8287</v>
      </c>
      <c r="CB653" s="137">
        <v>2.1</v>
      </c>
      <c r="CC653" s="137">
        <v>0.3</v>
      </c>
      <c r="CD653" s="186" t="s">
        <v>1275</v>
      </c>
      <c r="CE653" s="186">
        <f>AL653+BN653+BV653+CC653+CB653</f>
        <v>99.999999999999986</v>
      </c>
      <c r="CF653" s="186" t="s">
        <v>1275</v>
      </c>
      <c r="CG653" s="186">
        <f>AM653+BI653+BE653+(DC653*100/AL653)+(CC653*100/AL653)</f>
        <v>98.568580375782886</v>
      </c>
      <c r="CH653" s="137">
        <v>2.71</v>
      </c>
      <c r="CI653" s="137">
        <f>CH653*100/AM653</f>
        <v>3.0211817168338908</v>
      </c>
      <c r="CJ653" s="137">
        <v>8.19</v>
      </c>
      <c r="CK653" s="138">
        <f>CJ653*BI653*AL653*AK653/1000</f>
        <v>2.356159806</v>
      </c>
      <c r="CL653" s="137">
        <v>15.4</v>
      </c>
      <c r="CM653" s="137">
        <v>54.2</v>
      </c>
      <c r="CN653" s="186" t="s">
        <v>1275</v>
      </c>
      <c r="CO653" s="137">
        <v>0.15</v>
      </c>
      <c r="CP653" s="137">
        <v>6.83</v>
      </c>
      <c r="CQ653" s="137">
        <v>29.3</v>
      </c>
      <c r="CR653" s="137">
        <v>12.6</v>
      </c>
      <c r="CS653" s="137">
        <v>22.8</v>
      </c>
      <c r="CT653" s="137">
        <v>35.4</v>
      </c>
      <c r="CU653" s="137">
        <v>82.2</v>
      </c>
      <c r="CV653" s="137">
        <v>1.65</v>
      </c>
      <c r="CW653" s="137"/>
      <c r="CX653" s="186" t="s">
        <v>1275</v>
      </c>
      <c r="CY653" s="133">
        <v>29785</v>
      </c>
      <c r="CZ653" s="137">
        <v>7.64</v>
      </c>
      <c r="DA653" s="137">
        <v>15.3</v>
      </c>
      <c r="DB653" s="186" t="s">
        <v>1275</v>
      </c>
      <c r="DC653" s="139">
        <v>0.14000000000000001</v>
      </c>
      <c r="DD653" s="133">
        <v>37089</v>
      </c>
      <c r="DE653" s="137">
        <v>2.4700000000000002</v>
      </c>
      <c r="DF653" s="137">
        <v>17.600000000000001</v>
      </c>
      <c r="DG653" s="137">
        <v>1.17</v>
      </c>
      <c r="DH653" s="137">
        <f>DG653-CC653</f>
        <v>0.86999999999999988</v>
      </c>
      <c r="DI653" s="137">
        <v>63.7</v>
      </c>
      <c r="DJ653" s="186" t="s">
        <v>1275</v>
      </c>
      <c r="DK653" s="137">
        <v>6.11</v>
      </c>
      <c r="DL653" s="137">
        <v>75.2</v>
      </c>
      <c r="DM653" s="137">
        <v>18.7</v>
      </c>
      <c r="DN653" s="137">
        <v>0</v>
      </c>
      <c r="DO653" s="137">
        <v>35.299999999999997</v>
      </c>
      <c r="DP653" s="137">
        <v>99</v>
      </c>
      <c r="DQ653" s="138">
        <v>2043</v>
      </c>
      <c r="DR653" s="133"/>
      <c r="DS653" s="186" t="s">
        <v>1275</v>
      </c>
      <c r="DT653" s="133">
        <f>DU653*2</f>
        <v>4960</v>
      </c>
      <c r="DU653" s="138">
        <v>2480</v>
      </c>
      <c r="DV653" s="138">
        <v>3117</v>
      </c>
      <c r="DW653" s="138">
        <v>464</v>
      </c>
      <c r="DX653" s="186" t="s">
        <v>1275</v>
      </c>
      <c r="DY653" s="138">
        <f>AK653*AN653*AM653*AL653/1000</f>
        <v>178.73980800000001</v>
      </c>
      <c r="DZ653" s="138">
        <f>AK653*AM653*AO653*AL653/1000</f>
        <v>938.38399200000003</v>
      </c>
      <c r="EA653" s="137"/>
      <c r="EB653" s="137"/>
      <c r="EC653" s="137"/>
      <c r="ED653" s="137"/>
      <c r="EE653" s="137"/>
      <c r="EF653" s="186" t="s">
        <v>1275</v>
      </c>
      <c r="EG653" s="137" t="s">
        <v>1023</v>
      </c>
      <c r="EH653" s="137" t="s">
        <v>1023</v>
      </c>
      <c r="EI653" s="137" t="s">
        <v>1023</v>
      </c>
      <c r="EJ653" s="137" t="s">
        <v>1023</v>
      </c>
      <c r="EK653" s="137" t="s">
        <v>1023</v>
      </c>
      <c r="EL653" s="137" t="s">
        <v>1023</v>
      </c>
      <c r="EM653" s="137" t="s">
        <v>1023</v>
      </c>
      <c r="EN653" s="137" t="s">
        <v>1023</v>
      </c>
      <c r="EO653" s="137" t="s">
        <v>1023</v>
      </c>
      <c r="EP653" s="137" t="s">
        <v>1023</v>
      </c>
      <c r="EQ653" s="137" t="s">
        <v>1023</v>
      </c>
      <c r="ER653" s="137" t="s">
        <v>1023</v>
      </c>
      <c r="ES653" s="137" t="s">
        <v>1023</v>
      </c>
      <c r="ET653" s="137" t="s">
        <v>1023</v>
      </c>
      <c r="EU653" s="137" t="s">
        <v>1023</v>
      </c>
      <c r="EV653" s="137" t="s">
        <v>1023</v>
      </c>
      <c r="EW653" s="137" t="s">
        <v>1023</v>
      </c>
      <c r="EX653" s="137" t="s">
        <v>1023</v>
      </c>
      <c r="EY653" s="137" t="s">
        <v>1023</v>
      </c>
      <c r="EZ653" s="137" t="s">
        <v>1023</v>
      </c>
      <c r="FA653" s="137" t="s">
        <v>1023</v>
      </c>
      <c r="FB653" s="186" t="s">
        <v>1275</v>
      </c>
      <c r="FC653" s="137"/>
      <c r="FD653" s="137"/>
      <c r="FE653" s="137"/>
      <c r="FF653" s="137"/>
      <c r="FG653" s="137"/>
      <c r="FH653" s="190"/>
      <c r="FI653" s="190"/>
      <c r="FJ653" s="372"/>
      <c r="FK653"/>
      <c r="FL653"/>
      <c r="FM653"/>
      <c r="FN653"/>
      <c r="FO653"/>
      <c r="FP653"/>
      <c r="FQ653"/>
      <c r="FR653"/>
      <c r="FS653"/>
      <c r="FT653"/>
      <c r="FU653"/>
      <c r="FV653"/>
      <c r="FW653"/>
      <c r="FX653"/>
      <c r="FY653"/>
      <c r="FZ653"/>
      <c r="GA653"/>
      <c r="GB653"/>
      <c r="GC653"/>
      <c r="GD653"/>
      <c r="GE653"/>
      <c r="GF653"/>
      <c r="GG653"/>
      <c r="GH653"/>
      <c r="GI653"/>
      <c r="GJ653"/>
      <c r="GK653"/>
      <c r="GL653"/>
      <c r="GM653"/>
      <c r="GN653"/>
      <c r="GO653"/>
      <c r="GP653"/>
      <c r="GQ653"/>
      <c r="GR653"/>
      <c r="GS653"/>
      <c r="GT653"/>
      <c r="GU653"/>
      <c r="GV653"/>
      <c r="GW653"/>
      <c r="GX653"/>
      <c r="GY653"/>
      <c r="GZ653" s="372"/>
      <c r="HA653"/>
      <c r="HB653"/>
      <c r="HC653"/>
      <c r="HD653"/>
      <c r="HE653"/>
      <c r="HF653"/>
      <c r="HG653"/>
      <c r="HH653"/>
      <c r="HI653"/>
      <c r="HJ653"/>
      <c r="HK653"/>
      <c r="HL653"/>
      <c r="HM653"/>
      <c r="HN653"/>
      <c r="HO653" s="5"/>
      <c r="HP653" s="17"/>
      <c r="HQ653" s="23"/>
      <c r="HR653" s="23"/>
      <c r="HS653" s="23"/>
      <c r="HT653" s="17"/>
      <c r="HU653" s="17"/>
      <c r="HV653" s="24"/>
      <c r="HW653" s="24"/>
      <c r="HX653" s="24"/>
      <c r="HY653" s="24"/>
      <c r="HZ653" s="24"/>
      <c r="IA653" s="24"/>
      <c r="IB653" s="24"/>
      <c r="IC653" s="24"/>
      <c r="ID653" s="24"/>
      <c r="IE653" s="24"/>
      <c r="IF653" s="24"/>
      <c r="IG653" s="24"/>
      <c r="IH653" s="24"/>
      <c r="II653" s="24"/>
      <c r="IJ653" s="24"/>
      <c r="IK653" s="24"/>
      <c r="IL653" s="24"/>
      <c r="IM653" s="24"/>
      <c r="IN653" s="25"/>
      <c r="IO653" s="25"/>
      <c r="IP653" s="294"/>
      <c r="IQ653" s="24"/>
      <c r="IR653" s="24"/>
      <c r="IS653" s="170"/>
      <c r="IT653" s="170"/>
      <c r="IU653" s="170"/>
      <c r="IV653" s="274"/>
      <c r="IW653" s="170"/>
      <c r="IX653" s="170"/>
      <c r="IY653" s="281"/>
      <c r="IZ653" s="281"/>
      <c r="JA653" s="170"/>
      <c r="JB653" s="170"/>
      <c r="JC653" s="170"/>
      <c r="JD653"/>
      <c r="JE653" s="170"/>
      <c r="JF653" s="276"/>
      <c r="JG653" s="170"/>
      <c r="JH653" s="170"/>
      <c r="JI653" s="170"/>
      <c r="JJ653" s="170"/>
      <c r="JK653"/>
      <c r="JL653"/>
      <c r="JM653" s="279"/>
      <c r="JN653"/>
      <c r="JO653"/>
      <c r="JP653"/>
      <c r="JQ653"/>
      <c r="JR653" s="170"/>
      <c r="JS653" s="170"/>
      <c r="JT653" s="170"/>
      <c r="JU653" s="170"/>
      <c r="JV653" s="170"/>
      <c r="JW653" s="170"/>
      <c r="JX653"/>
      <c r="JY653" s="170"/>
      <c r="JZ653" s="170"/>
      <c r="KA653" s="170"/>
      <c r="KB653" s="170"/>
      <c r="KC653" s="170"/>
      <c r="KD653" s="274"/>
      <c r="KE653"/>
    </row>
    <row r="654" spans="1:291" s="4" customFormat="1" x14ac:dyDescent="0.25">
      <c r="A654" s="311"/>
      <c r="B654" s="15" t="s">
        <v>825</v>
      </c>
      <c r="C654" s="17" t="s">
        <v>826</v>
      </c>
      <c r="D654" s="26" t="s">
        <v>828</v>
      </c>
      <c r="E654" s="88">
        <v>43420</v>
      </c>
      <c r="F654" s="23"/>
      <c r="G654" s="94"/>
      <c r="H654" s="51"/>
      <c r="I654" s="377">
        <v>1</v>
      </c>
      <c r="J654" s="20">
        <v>44764</v>
      </c>
      <c r="K654" s="100">
        <f>DATEDIF(E654, J654, "m")</f>
        <v>44</v>
      </c>
      <c r="L654" s="121">
        <v>3</v>
      </c>
      <c r="M654" s="4" t="s">
        <v>833</v>
      </c>
      <c r="N654" s="19">
        <v>424</v>
      </c>
      <c r="O654" s="22">
        <v>4</v>
      </c>
      <c r="P654" s="16">
        <v>3</v>
      </c>
      <c r="Q654" s="121"/>
      <c r="R654" s="121"/>
      <c r="S654" s="121"/>
      <c r="T654" s="145">
        <v>17772</v>
      </c>
      <c r="U654" s="130"/>
      <c r="V654" s="130" t="s">
        <v>827</v>
      </c>
      <c r="W654" s="130" t="s">
        <v>1118</v>
      </c>
      <c r="X654" s="129">
        <v>6852170985</v>
      </c>
      <c r="Y654" s="129">
        <f ca="1">ROUNDDOWN(YEARFRAC(DATE(IF(VALUE(LEFT(X654,2))&lt;VALUE(RIGHT(YEAR(TODAY()),2)),"20","19")&amp;LEFT(X654,2),IF(VALUE(MID(X654,3,1))&gt;4,MID(X654,3,2)-50,MID(X654,3,2)),MID(X654,5,2)),Z654,1),0)</f>
        <v>54</v>
      </c>
      <c r="Z654" s="132">
        <v>44764</v>
      </c>
      <c r="AA654" s="129">
        <v>3</v>
      </c>
      <c r="AB654" s="133">
        <f>DATEDIF(_xlfn.MINIFS(Z:Z,X:X,X654), Z654,  "m")</f>
        <v>30</v>
      </c>
      <c r="AC654" s="134" t="s">
        <v>834</v>
      </c>
      <c r="AD654" s="135" t="s">
        <v>1025</v>
      </c>
      <c r="AE654" s="136" t="s">
        <v>67</v>
      </c>
      <c r="AF654" s="198">
        <v>8.6</v>
      </c>
      <c r="AG654" s="198">
        <v>5.3</v>
      </c>
      <c r="AH654" s="198">
        <v>85.3</v>
      </c>
      <c r="AI654" s="198">
        <v>0.6</v>
      </c>
      <c r="AJ654" s="198">
        <v>0.2</v>
      </c>
      <c r="AK654" s="198">
        <v>11.43</v>
      </c>
      <c r="AL654" s="133">
        <v>13</v>
      </c>
      <c r="AM654" s="137">
        <v>85.8</v>
      </c>
      <c r="AN654" s="137">
        <v>11.3</v>
      </c>
      <c r="AO654" s="137">
        <v>88.7</v>
      </c>
      <c r="AP654" s="137">
        <f>AN654/AO654</f>
        <v>0.1273957158962796</v>
      </c>
      <c r="AQ654" s="137">
        <v>17.399999999999999</v>
      </c>
      <c r="AR654" s="137">
        <v>3.51</v>
      </c>
      <c r="AS654" s="137">
        <v>0.35</v>
      </c>
      <c r="AT654" s="137">
        <v>13.1</v>
      </c>
      <c r="AU654" s="137">
        <v>4.58</v>
      </c>
      <c r="AV654" s="137">
        <v>0.54</v>
      </c>
      <c r="AW654" s="137">
        <v>6.47</v>
      </c>
      <c r="AX654" s="137">
        <v>42.7</v>
      </c>
      <c r="AY654" s="137">
        <v>47.4</v>
      </c>
      <c r="AZ654" s="137">
        <v>3.43</v>
      </c>
      <c r="BA654" s="137">
        <v>12.3</v>
      </c>
      <c r="BB654" s="137">
        <v>6.18</v>
      </c>
      <c r="BC654" s="137">
        <v>47.8</v>
      </c>
      <c r="BD654" s="137">
        <v>0.15</v>
      </c>
      <c r="BE654" s="137">
        <v>4.7300000000000004</v>
      </c>
      <c r="BF654" s="137">
        <f>DL654+DN654</f>
        <v>73.61999999999999</v>
      </c>
      <c r="BG654" s="137">
        <v>28.5</v>
      </c>
      <c r="BH654" s="138">
        <v>1408</v>
      </c>
      <c r="BI654" s="137">
        <v>7.47</v>
      </c>
      <c r="BJ654" s="137">
        <v>2.42</v>
      </c>
      <c r="BK654" s="137">
        <v>5.95</v>
      </c>
      <c r="BL654" s="137">
        <v>65.2</v>
      </c>
      <c r="BM654" s="139">
        <v>1.4999999999999999E-2</v>
      </c>
      <c r="BN654" s="137">
        <v>7.8</v>
      </c>
      <c r="BO654" s="137">
        <v>82.2</v>
      </c>
      <c r="BP654" s="137">
        <v>14.7</v>
      </c>
      <c r="BQ654" s="137">
        <v>3</v>
      </c>
      <c r="BR654" s="138">
        <v>9621</v>
      </c>
      <c r="BS654" s="138">
        <f>CY654/9</f>
        <v>2938.7777777777778</v>
      </c>
      <c r="BT654" s="137">
        <v>39.5</v>
      </c>
      <c r="BU654" s="137">
        <v>17.8</v>
      </c>
      <c r="BV654" s="137">
        <f>100-AL654-BN654-CB654-CC654</f>
        <v>78.22</v>
      </c>
      <c r="BW654" s="138">
        <v>2278</v>
      </c>
      <c r="BX654" s="137">
        <v>39.1</v>
      </c>
      <c r="BY654" s="137">
        <v>99.2</v>
      </c>
      <c r="BZ654" s="138">
        <v>2292</v>
      </c>
      <c r="CA654" s="138">
        <v>7773</v>
      </c>
      <c r="CB654" s="137">
        <v>0.83</v>
      </c>
      <c r="CC654" s="137">
        <v>0.15</v>
      </c>
      <c r="CD654" s="186" t="s">
        <v>1275</v>
      </c>
      <c r="CE654" s="186">
        <f>AL654+BN654+BV654+CC654+CB654</f>
        <v>100</v>
      </c>
      <c r="CF654" s="186" t="s">
        <v>1275</v>
      </c>
      <c r="CG654" s="186">
        <f>AM654+BI654+BE654+(DC654*100/AL654)+(CC654*100/AL654)</f>
        <v>99.515384615384619</v>
      </c>
      <c r="CH654" s="137">
        <v>1.26</v>
      </c>
      <c r="CI654" s="137">
        <f>CH654*100/AM654</f>
        <v>1.4685314685314685</v>
      </c>
      <c r="CJ654" s="137">
        <v>6.86</v>
      </c>
      <c r="CK654" s="138">
        <f>CJ654*BI654*AL654*AK654/1000</f>
        <v>7.6143756779999991</v>
      </c>
      <c r="CL654" s="137">
        <v>13.4</v>
      </c>
      <c r="CM654" s="137">
        <v>47.9</v>
      </c>
      <c r="CN654" s="186" t="s">
        <v>1275</v>
      </c>
      <c r="CO654" s="137">
        <v>0.4</v>
      </c>
      <c r="CP654" s="137">
        <v>3.59</v>
      </c>
      <c r="CQ654" s="137">
        <v>35.6</v>
      </c>
      <c r="CR654" s="137">
        <v>15.3</v>
      </c>
      <c r="CS654" s="137">
        <v>18.399999999999999</v>
      </c>
      <c r="CT654" s="137">
        <v>30.7</v>
      </c>
      <c r="CU654" s="137">
        <v>65</v>
      </c>
      <c r="CV654" s="137">
        <v>0.51</v>
      </c>
      <c r="CW654" s="137"/>
      <c r="CX654" s="186" t="s">
        <v>1275</v>
      </c>
      <c r="CY654" s="133">
        <v>26449</v>
      </c>
      <c r="CZ654" s="137">
        <v>3.83</v>
      </c>
      <c r="DA654" s="137">
        <v>4.47</v>
      </c>
      <c r="DB654" s="186" t="s">
        <v>1275</v>
      </c>
      <c r="DC654" s="139">
        <v>4.7E-2</v>
      </c>
      <c r="DD654" s="138">
        <v>23919</v>
      </c>
      <c r="DE654" s="137">
        <v>2.78</v>
      </c>
      <c r="DF654" s="137">
        <v>13.9</v>
      </c>
      <c r="DG654" s="137">
        <v>0.66</v>
      </c>
      <c r="DH654" s="137">
        <f>DG654-CC654</f>
        <v>0.51</v>
      </c>
      <c r="DI654" s="137">
        <v>42.5</v>
      </c>
      <c r="DJ654" s="186" t="s">
        <v>1275</v>
      </c>
      <c r="DK654" s="137">
        <v>3.5</v>
      </c>
      <c r="DL654" s="137">
        <v>73.3</v>
      </c>
      <c r="DM654" s="137">
        <v>22.9</v>
      </c>
      <c r="DN654" s="137">
        <v>0.32</v>
      </c>
      <c r="DO654" s="137">
        <v>35.799999999999997</v>
      </c>
      <c r="DP654" s="137">
        <v>98.3</v>
      </c>
      <c r="DQ654" s="138">
        <v>1314</v>
      </c>
      <c r="DR654" s="133"/>
      <c r="DS654" s="186" t="s">
        <v>1275</v>
      </c>
      <c r="DT654" s="133" t="s">
        <v>1023</v>
      </c>
      <c r="DU654" s="138" t="s">
        <v>1023</v>
      </c>
      <c r="DV654" s="138">
        <v>1269</v>
      </c>
      <c r="DW654" s="138">
        <v>1357</v>
      </c>
      <c r="DX654" s="186" t="s">
        <v>1275</v>
      </c>
      <c r="DY654" s="138">
        <f>AK654*AN654*AM654*AL654/1000</f>
        <v>144.0639486</v>
      </c>
      <c r="DZ654" s="138">
        <f>AK654*AM654*AO654*AL654/1000</f>
        <v>1130.8382514</v>
      </c>
      <c r="EA654" s="137"/>
      <c r="EB654" s="137"/>
      <c r="EC654" s="137"/>
      <c r="ED654" s="137"/>
      <c r="EE654" s="137"/>
      <c r="EF654" s="186" t="s">
        <v>1275</v>
      </c>
      <c r="EG654" s="137" t="s">
        <v>1023</v>
      </c>
      <c r="EH654" s="137" t="s">
        <v>1023</v>
      </c>
      <c r="EI654" s="137" t="s">
        <v>1023</v>
      </c>
      <c r="EJ654" s="137" t="s">
        <v>1023</v>
      </c>
      <c r="EK654" s="137" t="s">
        <v>1023</v>
      </c>
      <c r="EL654" s="137" t="s">
        <v>1023</v>
      </c>
      <c r="EM654" s="137" t="s">
        <v>1023</v>
      </c>
      <c r="EN654" s="137" t="s">
        <v>1023</v>
      </c>
      <c r="EO654" s="137" t="s">
        <v>1023</v>
      </c>
      <c r="EP654" s="137" t="s">
        <v>1023</v>
      </c>
      <c r="EQ654" s="137" t="s">
        <v>1023</v>
      </c>
      <c r="ER654" s="137" t="s">
        <v>1023</v>
      </c>
      <c r="ES654" s="137" t="s">
        <v>1023</v>
      </c>
      <c r="ET654" s="137" t="s">
        <v>1023</v>
      </c>
      <c r="EU654" s="137" t="s">
        <v>1023</v>
      </c>
      <c r="EV654" s="137" t="s">
        <v>1023</v>
      </c>
      <c r="EW654" s="137" t="s">
        <v>1023</v>
      </c>
      <c r="EX654" s="137" t="s">
        <v>1023</v>
      </c>
      <c r="EY654" s="137" t="s">
        <v>1023</v>
      </c>
      <c r="EZ654" s="137" t="s">
        <v>1023</v>
      </c>
      <c r="FA654" s="137" t="s">
        <v>1023</v>
      </c>
      <c r="FB654" s="186" t="s">
        <v>1275</v>
      </c>
      <c r="FC654" s="137"/>
      <c r="FD654" s="137"/>
      <c r="FE654" s="137"/>
      <c r="FF654" s="137"/>
      <c r="FG654" s="137"/>
      <c r="FH654" s="190"/>
      <c r="FI654" s="190"/>
      <c r="FJ654" s="380" t="s">
        <v>833</v>
      </c>
      <c r="FK654" t="s">
        <v>1658</v>
      </c>
      <c r="FL654" t="s">
        <v>1659</v>
      </c>
      <c r="FM654" t="s">
        <v>1659</v>
      </c>
      <c r="FN654" t="s">
        <v>1659</v>
      </c>
      <c r="FO654" t="s">
        <v>1662</v>
      </c>
      <c r="FP654" t="s">
        <v>1659</v>
      </c>
      <c r="FQ654" t="s">
        <v>1659</v>
      </c>
      <c r="FR654" t="s">
        <v>1667</v>
      </c>
      <c r="FS654" t="s">
        <v>1666</v>
      </c>
      <c r="FT654" t="s">
        <v>1665</v>
      </c>
      <c r="FU654" t="s">
        <v>1663</v>
      </c>
      <c r="FV654" t="s">
        <v>33</v>
      </c>
      <c r="FW654" t="s">
        <v>1665</v>
      </c>
      <c r="FX654" t="s">
        <v>1661</v>
      </c>
      <c r="FY654" t="s">
        <v>1662</v>
      </c>
      <c r="FZ654" t="s">
        <v>1658</v>
      </c>
      <c r="GA654" t="s">
        <v>1659</v>
      </c>
      <c r="GB654" t="s">
        <v>1663</v>
      </c>
      <c r="GC654" t="s">
        <v>1660</v>
      </c>
      <c r="GD654" t="s">
        <v>33</v>
      </c>
      <c r="GE654" t="s">
        <v>1660</v>
      </c>
      <c r="GF654" t="s">
        <v>1659</v>
      </c>
      <c r="GG654" t="s">
        <v>33</v>
      </c>
      <c r="GH654" t="s">
        <v>33</v>
      </c>
      <c r="GI654" t="s">
        <v>1662</v>
      </c>
      <c r="GJ654" t="s">
        <v>1660</v>
      </c>
      <c r="GK654" t="s">
        <v>33</v>
      </c>
      <c r="GL654" t="s">
        <v>86</v>
      </c>
      <c r="GM654" t="s">
        <v>1659</v>
      </c>
      <c r="GN654" t="s">
        <v>1659</v>
      </c>
      <c r="GO654" t="s">
        <v>1662</v>
      </c>
      <c r="GP654" t="s">
        <v>1664</v>
      </c>
      <c r="GQ654" t="s">
        <v>1660</v>
      </c>
      <c r="GR654" t="s">
        <v>33</v>
      </c>
      <c r="GS654" t="s">
        <v>1666</v>
      </c>
      <c r="GT654" t="s">
        <v>1659</v>
      </c>
      <c r="GU654" t="s">
        <v>1662</v>
      </c>
      <c r="GV654" t="s">
        <v>1662</v>
      </c>
      <c r="GW654" t="s">
        <v>1660</v>
      </c>
      <c r="GX654" t="s">
        <v>33</v>
      </c>
      <c r="GY654" t="s">
        <v>1660</v>
      </c>
      <c r="GZ654" s="372"/>
      <c r="HA654"/>
      <c r="HB654"/>
      <c r="HC654"/>
      <c r="HD654"/>
      <c r="HE654"/>
      <c r="HF654"/>
      <c r="HG654"/>
      <c r="HH654"/>
      <c r="HI654"/>
      <c r="HJ654"/>
      <c r="HK654"/>
      <c r="HL654"/>
      <c r="HM654"/>
      <c r="HN654"/>
      <c r="HO654" s="5"/>
      <c r="HP654" s="17"/>
      <c r="HQ654" s="23"/>
      <c r="HR654" s="23"/>
      <c r="HS654" s="23"/>
      <c r="HT654" s="17"/>
      <c r="HU654" s="17"/>
      <c r="HV654" s="24"/>
      <c r="HW654" s="24"/>
      <c r="HX654" s="24"/>
      <c r="HY654" s="24"/>
      <c r="HZ654" s="24"/>
      <c r="IA654" s="24"/>
      <c r="IB654" s="24"/>
      <c r="IC654" s="24"/>
      <c r="ID654" s="24"/>
      <c r="IE654" s="24"/>
      <c r="IF654" s="24"/>
      <c r="IG654" s="24"/>
      <c r="IH654" s="24"/>
      <c r="II654" s="24"/>
      <c r="IJ654" s="24"/>
      <c r="IK654" s="24"/>
      <c r="IL654" s="24"/>
      <c r="IM654" s="24"/>
      <c r="IN654" s="25"/>
      <c r="IO654" s="25"/>
      <c r="IP654" s="294"/>
      <c r="IQ654" s="24"/>
      <c r="IR654" s="24"/>
      <c r="IS654" s="170"/>
      <c r="IT654" s="170"/>
      <c r="IU654" s="170"/>
      <c r="IV654" s="274"/>
      <c r="IW654" s="170"/>
      <c r="IX654" s="170"/>
      <c r="IY654" s="281"/>
      <c r="IZ654" s="281"/>
      <c r="JA654" s="170"/>
      <c r="JB654" s="170"/>
      <c r="JC654" s="170"/>
      <c r="JD654"/>
      <c r="JE654" s="170"/>
      <c r="JF654" s="276"/>
      <c r="JG654" s="170"/>
      <c r="JH654" s="170"/>
      <c r="JI654" s="170"/>
      <c r="JJ654" s="170"/>
      <c r="JK654"/>
      <c r="JL654"/>
      <c r="JM654" s="279"/>
      <c r="JN654"/>
      <c r="JO654"/>
      <c r="JP654"/>
      <c r="JQ654"/>
      <c r="JR654" s="170"/>
      <c r="JS654" s="170"/>
      <c r="JT654" s="170"/>
      <c r="JU654" s="170"/>
      <c r="JV654" s="170"/>
      <c r="JW654" s="170"/>
      <c r="JX654"/>
      <c r="JY654" s="170"/>
      <c r="JZ654" s="170"/>
      <c r="KA654" s="170"/>
      <c r="KB654" s="170"/>
      <c r="KC654" s="170"/>
      <c r="KD654" s="274"/>
      <c r="KE654"/>
    </row>
    <row r="655" spans="1:291" s="4" customFormat="1" x14ac:dyDescent="0.25">
      <c r="A655" s="311"/>
      <c r="B655" s="15" t="s">
        <v>825</v>
      </c>
      <c r="C655" s="17" t="s">
        <v>826</v>
      </c>
      <c r="D655" s="26" t="s">
        <v>828</v>
      </c>
      <c r="E655" s="88">
        <v>43420</v>
      </c>
      <c r="F655" s="23"/>
      <c r="G655" s="94"/>
      <c r="H655" s="51"/>
      <c r="I655" s="377">
        <v>0</v>
      </c>
      <c r="J655" s="20">
        <v>44806</v>
      </c>
      <c r="K655" s="100">
        <f>DATEDIF(E655, J655, "m")</f>
        <v>45</v>
      </c>
      <c r="L655" s="121">
        <v>4</v>
      </c>
      <c r="M655" s="4" t="s">
        <v>835</v>
      </c>
      <c r="N655" s="19">
        <v>182</v>
      </c>
      <c r="O655" s="22">
        <v>4</v>
      </c>
      <c r="P655" s="16">
        <v>3</v>
      </c>
      <c r="Q655" s="121"/>
      <c r="R655" s="121"/>
      <c r="S655" s="121"/>
      <c r="T655" s="145">
        <v>17968</v>
      </c>
      <c r="U655" s="130"/>
      <c r="V655" s="130" t="s">
        <v>827</v>
      </c>
      <c r="W655" s="130" t="s">
        <v>1118</v>
      </c>
      <c r="X655" s="129">
        <v>6852170985</v>
      </c>
      <c r="Y655" s="129">
        <f ca="1">ROUNDDOWN(YEARFRAC(DATE(IF(VALUE(LEFT(X655,2))&lt;VALUE(RIGHT(YEAR(TODAY()),2)),"20","19")&amp;LEFT(X655,2),IF(VALUE(MID(X655,3,1))&gt;4,MID(X655,3,2)-50,MID(X655,3,2)),MID(X655,5,2)),Z655,1),0)</f>
        <v>54</v>
      </c>
      <c r="Z655" s="132">
        <v>44806</v>
      </c>
      <c r="AA655" s="129">
        <v>4</v>
      </c>
      <c r="AB655" s="133">
        <f>DATEDIF(_xlfn.MINIFS(Z:Z,X:X,X655), Z655,  "m")</f>
        <v>31</v>
      </c>
      <c r="AC655" s="134" t="s">
        <v>834</v>
      </c>
      <c r="AD655" s="135" t="s">
        <v>1025</v>
      </c>
      <c r="AE655" s="136" t="s">
        <v>75</v>
      </c>
      <c r="AF655" s="185">
        <v>39.200000000000003</v>
      </c>
      <c r="AG655" s="185">
        <v>8.6999999999999993</v>
      </c>
      <c r="AH655" s="185">
        <v>50.2</v>
      </c>
      <c r="AI655" s="185">
        <v>1.5</v>
      </c>
      <c r="AJ655" s="185">
        <v>0.4</v>
      </c>
      <c r="AK655" s="185">
        <v>2.65</v>
      </c>
      <c r="AL655" s="133">
        <v>37.9</v>
      </c>
      <c r="AM655" s="137">
        <v>85.4</v>
      </c>
      <c r="AN655" s="137">
        <v>16.3</v>
      </c>
      <c r="AO655" s="137">
        <v>83.7</v>
      </c>
      <c r="AP655" s="137">
        <f>AN655/AO655</f>
        <v>0.19474313022700121</v>
      </c>
      <c r="AQ655" s="137">
        <v>16.399999999999999</v>
      </c>
      <c r="AR655" s="137">
        <v>10.3</v>
      </c>
      <c r="AS655" s="137">
        <v>0.73</v>
      </c>
      <c r="AT655" s="137">
        <v>25.6</v>
      </c>
      <c r="AU655" s="137">
        <v>3.64</v>
      </c>
      <c r="AV655" s="137">
        <v>1.02</v>
      </c>
      <c r="AW655" s="137">
        <v>5.31</v>
      </c>
      <c r="AX655" s="137">
        <v>53.8</v>
      </c>
      <c r="AY655" s="137">
        <v>39.1</v>
      </c>
      <c r="AZ655" s="137">
        <v>1.79</v>
      </c>
      <c r="BA655" s="137">
        <v>15.7</v>
      </c>
      <c r="BB655" s="137">
        <v>12.1</v>
      </c>
      <c r="BC655" s="137">
        <v>76.5</v>
      </c>
      <c r="BD655" s="137">
        <v>0.92</v>
      </c>
      <c r="BE655" s="137">
        <v>7.3</v>
      </c>
      <c r="BF655" s="137">
        <f>DL655+DN655</f>
        <v>70.48</v>
      </c>
      <c r="BG655" s="137">
        <v>17.100000000000001</v>
      </c>
      <c r="BH655" s="138">
        <v>801</v>
      </c>
      <c r="BI655" s="137">
        <v>4.2</v>
      </c>
      <c r="BJ655" s="137">
        <v>23.8</v>
      </c>
      <c r="BK655" s="137">
        <v>11.9</v>
      </c>
      <c r="BL655" s="137">
        <v>75.8</v>
      </c>
      <c r="BM655" s="139">
        <v>1.6E-2</v>
      </c>
      <c r="BN655" s="137">
        <v>10.199999999999999</v>
      </c>
      <c r="BO655" s="137">
        <v>76.320000000000007</v>
      </c>
      <c r="BP655" s="137">
        <v>20</v>
      </c>
      <c r="BQ655" s="137">
        <v>3.66</v>
      </c>
      <c r="BR655" s="138">
        <v>14079</v>
      </c>
      <c r="BS655" s="138">
        <v>5285</v>
      </c>
      <c r="BT655" s="137">
        <v>35.4</v>
      </c>
      <c r="BU655" s="137">
        <v>11</v>
      </c>
      <c r="BV655" s="137">
        <f>100-AL655-BN655-CB655-CC655</f>
        <v>50.100000000000009</v>
      </c>
      <c r="BW655" s="138">
        <v>1956</v>
      </c>
      <c r="BX655" s="137">
        <v>54.8</v>
      </c>
      <c r="BY655" s="137">
        <v>96.5</v>
      </c>
      <c r="BZ655" s="138">
        <v>2782</v>
      </c>
      <c r="CA655" s="138">
        <v>9811.5</v>
      </c>
      <c r="CB655" s="137">
        <v>1.4</v>
      </c>
      <c r="CC655" s="137">
        <v>0.4</v>
      </c>
      <c r="CD655" s="186" t="s">
        <v>1275</v>
      </c>
      <c r="CE655" s="186">
        <f>AL655+BN655+BV655+CC655+CB655</f>
        <v>100.00000000000001</v>
      </c>
      <c r="CF655" s="186" t="s">
        <v>1275</v>
      </c>
      <c r="CG655" s="186">
        <f>AM655+BI655+BE655+(DC655*100/AL655)+(CC655*100/AL655)</f>
        <v>98.084696569920851</v>
      </c>
      <c r="CH655" s="137">
        <v>2.29</v>
      </c>
      <c r="CI655" s="137">
        <v>3.04</v>
      </c>
      <c r="CJ655" s="137">
        <v>34.299999999999997</v>
      </c>
      <c r="CK655" s="138">
        <f>CJ655*BI655*AL655*AK655/1000</f>
        <v>14.468666099999998</v>
      </c>
      <c r="CL655" s="137">
        <v>11.8</v>
      </c>
      <c r="CM655" s="137">
        <v>50.1</v>
      </c>
      <c r="CN655" s="186" t="s">
        <v>1275</v>
      </c>
      <c r="CO655" s="137">
        <v>0.45</v>
      </c>
      <c r="CP655" s="137">
        <v>5.47</v>
      </c>
      <c r="CQ655" s="137">
        <v>24.7</v>
      </c>
      <c r="CR655" s="137">
        <v>17.600000000000001</v>
      </c>
      <c r="CS655" s="137">
        <v>28.1</v>
      </c>
      <c r="CT655" s="137">
        <v>29.6</v>
      </c>
      <c r="CU655" s="137">
        <v>74</v>
      </c>
      <c r="CV655" s="137">
        <v>0.56000000000000005</v>
      </c>
      <c r="CW655" s="137"/>
      <c r="CX655" s="186" t="s">
        <v>1275</v>
      </c>
      <c r="CY655" s="133">
        <v>15855</v>
      </c>
      <c r="CZ655" s="137">
        <v>7.74</v>
      </c>
      <c r="DA655" s="137">
        <v>9.9</v>
      </c>
      <c r="DB655" s="186" t="s">
        <v>1275</v>
      </c>
      <c r="DC655" s="139">
        <v>4.9000000000000002E-2</v>
      </c>
      <c r="DD655" s="138">
        <v>31850</v>
      </c>
      <c r="DE655" s="137">
        <v>8.99</v>
      </c>
      <c r="DF655" s="137">
        <v>15.9</v>
      </c>
      <c r="DG655" s="137">
        <v>0.74</v>
      </c>
      <c r="DH655" s="137">
        <f>DG655-CC655</f>
        <v>0.33999999999999997</v>
      </c>
      <c r="DI655" s="137">
        <v>68.2</v>
      </c>
      <c r="DJ655" s="186" t="s">
        <v>1275</v>
      </c>
      <c r="DK655" s="137">
        <v>4.09</v>
      </c>
      <c r="DL655" s="137">
        <v>69.8</v>
      </c>
      <c r="DM655" s="137">
        <v>25.4</v>
      </c>
      <c r="DN655" s="137">
        <v>0.68</v>
      </c>
      <c r="DO655" s="137">
        <v>11</v>
      </c>
      <c r="DP655" s="137">
        <v>96.5</v>
      </c>
      <c r="DQ655" s="138">
        <v>2718</v>
      </c>
      <c r="DR655" s="133"/>
      <c r="DS655" s="186" t="s">
        <v>1275</v>
      </c>
      <c r="DT655" s="138">
        <v>7604.481792717087</v>
      </c>
      <c r="DU655" s="138">
        <v>13574</v>
      </c>
      <c r="DV655" s="138">
        <v>3674</v>
      </c>
      <c r="DW655" s="138">
        <v>930</v>
      </c>
      <c r="DX655" s="186" t="s">
        <v>1275</v>
      </c>
      <c r="DY655" s="138">
        <f>AK655*AN655*AM655*AL655/1000</f>
        <v>139.80752870000001</v>
      </c>
      <c r="DZ655" s="138">
        <f>AK655*AM655*AO655*AL655/1000</f>
        <v>717.90737130000002</v>
      </c>
      <c r="EA655" s="137"/>
      <c r="EB655" s="137"/>
      <c r="EC655" s="137"/>
      <c r="ED655" s="137"/>
      <c r="EE655" s="137"/>
      <c r="EF655" s="186" t="s">
        <v>1275</v>
      </c>
      <c r="EG655" s="137" t="s">
        <v>1023</v>
      </c>
      <c r="EH655" s="137" t="s">
        <v>1023</v>
      </c>
      <c r="EI655" s="137" t="s">
        <v>1023</v>
      </c>
      <c r="EJ655" s="137" t="s">
        <v>1023</v>
      </c>
      <c r="EK655" s="137" t="s">
        <v>1023</v>
      </c>
      <c r="EL655" s="137" t="s">
        <v>1023</v>
      </c>
      <c r="EM655" s="137" t="s">
        <v>1023</v>
      </c>
      <c r="EN655" s="137" t="s">
        <v>1023</v>
      </c>
      <c r="EO655" s="137" t="s">
        <v>1023</v>
      </c>
      <c r="EP655" s="137" t="s">
        <v>1023</v>
      </c>
      <c r="EQ655" s="137" t="s">
        <v>1023</v>
      </c>
      <c r="ER655" s="137" t="s">
        <v>1023</v>
      </c>
      <c r="ES655" s="137" t="s">
        <v>1023</v>
      </c>
      <c r="ET655" s="137" t="s">
        <v>1023</v>
      </c>
      <c r="EU655" s="137" t="s">
        <v>1023</v>
      </c>
      <c r="EV655" s="137" t="s">
        <v>1023</v>
      </c>
      <c r="EW655" s="137" t="s">
        <v>1023</v>
      </c>
      <c r="EX655" s="137" t="s">
        <v>1023</v>
      </c>
      <c r="EY655" s="137" t="s">
        <v>1023</v>
      </c>
      <c r="EZ655" s="137" t="s">
        <v>1023</v>
      </c>
      <c r="FA655" s="137" t="s">
        <v>1023</v>
      </c>
      <c r="FB655" s="186" t="s">
        <v>1275</v>
      </c>
      <c r="FC655" s="137"/>
      <c r="FD655" s="137"/>
      <c r="FE655" s="137"/>
      <c r="FF655" s="137"/>
      <c r="FG655" s="137"/>
      <c r="FH655" s="190"/>
      <c r="FI655" s="190"/>
      <c r="FJ655" s="372"/>
      <c r="FK655"/>
      <c r="FL655"/>
      <c r="FM655"/>
      <c r="FN655"/>
      <c r="FO655"/>
      <c r="FP655"/>
      <c r="FQ655"/>
      <c r="FR655"/>
      <c r="FS655"/>
      <c r="FT655"/>
      <c r="FU655"/>
      <c r="FV655"/>
      <c r="FW655"/>
      <c r="FX655"/>
      <c r="FY655"/>
      <c r="FZ655"/>
      <c r="GA655"/>
      <c r="GB655"/>
      <c r="GC655"/>
      <c r="GD655"/>
      <c r="GE655"/>
      <c r="GF655"/>
      <c r="GG655"/>
      <c r="GH655"/>
      <c r="GI655"/>
      <c r="GJ655"/>
      <c r="GK655"/>
      <c r="GL655"/>
      <c r="GM655"/>
      <c r="GN655"/>
      <c r="GO655"/>
      <c r="GP655"/>
      <c r="GQ655"/>
      <c r="GR655"/>
      <c r="GS655"/>
      <c r="GT655"/>
      <c r="GU655"/>
      <c r="GV655"/>
      <c r="GW655"/>
      <c r="GX655"/>
      <c r="GY655"/>
      <c r="GZ655" s="372"/>
      <c r="HA655"/>
      <c r="HB655"/>
      <c r="HC655"/>
      <c r="HD655"/>
      <c r="HE655"/>
      <c r="HF655"/>
      <c r="HG655"/>
      <c r="HH655"/>
      <c r="HI655"/>
      <c r="HJ655"/>
      <c r="HK655"/>
      <c r="HL655"/>
      <c r="HM655"/>
      <c r="HN655"/>
      <c r="HO655" s="5"/>
      <c r="HP655" s="17"/>
      <c r="HQ655" s="23"/>
      <c r="HR655" s="23"/>
      <c r="HS655" s="23"/>
      <c r="HT655" s="17"/>
      <c r="HU655" s="17"/>
      <c r="HV655" s="24"/>
      <c r="HW655" s="24"/>
      <c r="HX655" s="24"/>
      <c r="HY655" s="24"/>
      <c r="HZ655" s="24"/>
      <c r="IA655" s="24"/>
      <c r="IB655" s="24"/>
      <c r="IC655" s="24"/>
      <c r="ID655" s="24"/>
      <c r="IE655" s="24"/>
      <c r="IF655" s="24"/>
      <c r="IG655" s="24"/>
      <c r="IH655" s="24"/>
      <c r="II655" s="24"/>
      <c r="IJ655" s="24"/>
      <c r="IK655" s="24"/>
      <c r="IL655" s="24"/>
      <c r="IM655" s="24"/>
      <c r="IN655" s="25"/>
      <c r="IO655" s="25"/>
      <c r="IP655" s="294"/>
      <c r="IQ655" s="24"/>
      <c r="IR655" s="24"/>
      <c r="IS655" s="170"/>
      <c r="IT655" s="170"/>
      <c r="IU655" s="170"/>
      <c r="IV655" s="274"/>
      <c r="IW655" s="170"/>
      <c r="IX655" s="170"/>
      <c r="IY655" s="281"/>
      <c r="IZ655" s="281"/>
      <c r="JA655" s="170"/>
      <c r="JB655" s="170"/>
      <c r="JC655" s="170"/>
      <c r="JD655"/>
      <c r="JE655" s="170"/>
      <c r="JF655" s="276"/>
      <c r="JG655" s="170"/>
      <c r="JH655" s="170"/>
      <c r="JI655" s="170"/>
      <c r="JJ655" s="170"/>
      <c r="JK655"/>
      <c r="JL655"/>
      <c r="JM655" s="279"/>
      <c r="JN655"/>
      <c r="JO655"/>
      <c r="JP655"/>
      <c r="JQ655"/>
      <c r="JR655" s="170"/>
      <c r="JS655" s="170"/>
      <c r="JT655" s="170"/>
      <c r="JU655" s="170"/>
      <c r="JV655" s="170"/>
      <c r="JW655" s="170"/>
      <c r="JX655"/>
      <c r="JY655" s="170"/>
      <c r="JZ655" s="170"/>
      <c r="KA655" s="170"/>
      <c r="KB655" s="170"/>
      <c r="KC655" s="170"/>
      <c r="KD655" s="274"/>
      <c r="KE655"/>
    </row>
    <row r="656" spans="1:291" s="4" customFormat="1" x14ac:dyDescent="0.25">
      <c r="A656" s="311"/>
      <c r="B656" s="15" t="s">
        <v>825</v>
      </c>
      <c r="C656" s="17" t="s">
        <v>826</v>
      </c>
      <c r="D656" s="26" t="s">
        <v>828</v>
      </c>
      <c r="E656" s="88">
        <v>43420</v>
      </c>
      <c r="F656" s="27">
        <v>44879</v>
      </c>
      <c r="G656" s="94">
        <f>DATEDIF(E656, F656, "m")</f>
        <v>47</v>
      </c>
      <c r="H656" s="16">
        <v>0</v>
      </c>
      <c r="I656" s="377"/>
      <c r="J656" s="20" t="s">
        <v>316</v>
      </c>
      <c r="K656" s="100"/>
      <c r="L656" s="121"/>
      <c r="N656" s="19"/>
      <c r="O656" s="22"/>
      <c r="P656" s="16"/>
      <c r="Q656" s="121"/>
      <c r="R656" s="121"/>
      <c r="S656" s="121"/>
      <c r="T656" s="145"/>
      <c r="U656" s="130"/>
      <c r="V656" s="130"/>
      <c r="W656" s="130"/>
      <c r="X656" s="129"/>
      <c r="Y656" s="129"/>
      <c r="Z656" s="132"/>
      <c r="AA656" s="129"/>
      <c r="AB656" s="133"/>
      <c r="AC656" s="134"/>
      <c r="AD656" s="135"/>
      <c r="AE656" s="136"/>
      <c r="AF656" s="220"/>
      <c r="AG656" s="220"/>
      <c r="AH656" s="220"/>
      <c r="AI656" s="220"/>
      <c r="AJ656" s="220"/>
      <c r="AK656" s="220"/>
      <c r="AL656" s="133"/>
      <c r="AM656" s="137"/>
      <c r="AN656" s="137"/>
      <c r="AO656" s="137"/>
      <c r="AP656" s="137"/>
      <c r="AQ656" s="137"/>
      <c r="AR656" s="137"/>
      <c r="AS656" s="137"/>
      <c r="AT656" s="137"/>
      <c r="AU656" s="137"/>
      <c r="AV656" s="137"/>
      <c r="AW656" s="137"/>
      <c r="AX656" s="137"/>
      <c r="AY656" s="137"/>
      <c r="AZ656" s="137"/>
      <c r="BA656" s="137"/>
      <c r="BB656" s="137"/>
      <c r="BC656" s="137"/>
      <c r="BD656" s="137"/>
      <c r="BE656" s="137"/>
      <c r="BF656" s="137"/>
      <c r="BG656" s="137"/>
      <c r="BH656" s="138"/>
      <c r="BI656" s="137"/>
      <c r="BJ656" s="137"/>
      <c r="BK656" s="137"/>
      <c r="BL656" s="137"/>
      <c r="BM656" s="139"/>
      <c r="BN656" s="137"/>
      <c r="BO656" s="137"/>
      <c r="BP656" s="137"/>
      <c r="BQ656" s="137"/>
      <c r="BR656" s="138"/>
      <c r="BS656" s="138"/>
      <c r="BT656" s="137"/>
      <c r="BU656" s="137"/>
      <c r="BV656" s="137"/>
      <c r="BW656" s="138"/>
      <c r="BX656" s="137"/>
      <c r="BY656" s="137"/>
      <c r="BZ656" s="138"/>
      <c r="CA656" s="138"/>
      <c r="CB656" s="137"/>
      <c r="CC656" s="137"/>
      <c r="CD656" s="186"/>
      <c r="CE656" s="186"/>
      <c r="CF656" s="186"/>
      <c r="CG656" s="186"/>
      <c r="CH656" s="137"/>
      <c r="CI656" s="137"/>
      <c r="CJ656" s="137"/>
      <c r="CK656" s="138"/>
      <c r="CL656" s="137"/>
      <c r="CM656" s="137"/>
      <c r="CN656" s="186"/>
      <c r="CO656" s="137"/>
      <c r="CP656" s="137"/>
      <c r="CQ656" s="137"/>
      <c r="CR656" s="137"/>
      <c r="CS656" s="137"/>
      <c r="CT656" s="137"/>
      <c r="CU656" s="137"/>
      <c r="CV656" s="137"/>
      <c r="CW656" s="137"/>
      <c r="CX656" s="186"/>
      <c r="CY656" s="133"/>
      <c r="CZ656" s="137"/>
      <c r="DA656" s="137"/>
      <c r="DB656" s="186"/>
      <c r="DC656" s="139"/>
      <c r="DD656" s="138"/>
      <c r="DE656" s="137"/>
      <c r="DF656" s="137"/>
      <c r="DG656" s="137"/>
      <c r="DH656" s="137"/>
      <c r="DI656" s="137"/>
      <c r="DJ656" s="186"/>
      <c r="DK656" s="137"/>
      <c r="DL656" s="137"/>
      <c r="DM656" s="137"/>
      <c r="DN656" s="137"/>
      <c r="DO656" s="137"/>
      <c r="DP656" s="137"/>
      <c r="DQ656" s="138"/>
      <c r="DR656" s="133"/>
      <c r="DS656" s="186"/>
      <c r="DT656" s="138"/>
      <c r="DU656" s="138"/>
      <c r="DV656" s="138"/>
      <c r="DW656" s="138"/>
      <c r="DX656" s="186"/>
      <c r="DY656" s="138"/>
      <c r="DZ656" s="138"/>
      <c r="EA656" s="137"/>
      <c r="EB656" s="137"/>
      <c r="EC656" s="137"/>
      <c r="ED656" s="137"/>
      <c r="EE656" s="137"/>
      <c r="EF656" s="186"/>
      <c r="EG656" s="137"/>
      <c r="EH656" s="137"/>
      <c r="EI656" s="137"/>
      <c r="EJ656" s="137"/>
      <c r="EK656" s="137"/>
      <c r="EL656" s="137"/>
      <c r="EM656" s="137"/>
      <c r="EN656" s="137"/>
      <c r="EO656" s="137"/>
      <c r="EP656" s="137"/>
      <c r="EQ656" s="137"/>
      <c r="ER656" s="137"/>
      <c r="ES656" s="137"/>
      <c r="ET656" s="137"/>
      <c r="EU656" s="137"/>
      <c r="EV656" s="137"/>
      <c r="EW656" s="137"/>
      <c r="EX656" s="137"/>
      <c r="EY656" s="137"/>
      <c r="EZ656" s="137"/>
      <c r="FA656" s="137"/>
      <c r="FB656" s="186"/>
      <c r="FC656" s="137"/>
      <c r="FD656" s="137"/>
      <c r="FE656" s="137"/>
      <c r="FF656" s="137"/>
      <c r="FG656" s="137"/>
      <c r="FH656" s="190"/>
      <c r="FI656" s="190"/>
      <c r="FJ656" s="5"/>
      <c r="GZ656" s="372"/>
      <c r="HA656"/>
      <c r="HB656"/>
      <c r="HC656"/>
      <c r="HD656"/>
      <c r="HE656"/>
      <c r="HF656"/>
      <c r="HG656"/>
      <c r="HH656"/>
      <c r="HI656"/>
      <c r="HJ656"/>
      <c r="HK656"/>
      <c r="HL656"/>
      <c r="HM656"/>
      <c r="HN656"/>
      <c r="HO656" s="5" t="s">
        <v>827</v>
      </c>
      <c r="HP656" s="121">
        <v>51</v>
      </c>
      <c r="HQ656" s="27">
        <v>43420</v>
      </c>
      <c r="HR656" s="27"/>
      <c r="HS656" s="27">
        <v>44879</v>
      </c>
      <c r="HT656" s="121">
        <v>48</v>
      </c>
      <c r="HU656" s="121">
        <v>0</v>
      </c>
      <c r="HV656" s="121">
        <v>1</v>
      </c>
      <c r="HW656" s="121">
        <v>1</v>
      </c>
      <c r="HX656" s="121">
        <v>0</v>
      </c>
      <c r="HY656" s="121">
        <v>0</v>
      </c>
      <c r="HZ656" s="121">
        <v>0</v>
      </c>
      <c r="IA656" s="121">
        <v>0</v>
      </c>
      <c r="IB656" s="121">
        <v>1</v>
      </c>
      <c r="IC656" s="121">
        <v>0</v>
      </c>
      <c r="ID656" s="121">
        <v>0</v>
      </c>
      <c r="IE656" s="4" t="s">
        <v>69</v>
      </c>
      <c r="IF656" s="121">
        <v>1</v>
      </c>
      <c r="IG656" s="19"/>
      <c r="IH656" s="4" t="s">
        <v>836</v>
      </c>
      <c r="II656" s="121"/>
      <c r="IM656" s="121">
        <v>0</v>
      </c>
      <c r="IN656" s="121">
        <v>0</v>
      </c>
      <c r="IP656" s="294"/>
      <c r="IQ656" s="24"/>
      <c r="IR656" s="24"/>
      <c r="IS656" s="170"/>
      <c r="IT656" s="170"/>
      <c r="IU656" s="170"/>
      <c r="IV656" s="274"/>
      <c r="IW656" s="170"/>
      <c r="IX656" s="170"/>
      <c r="IY656" s="281"/>
      <c r="IZ656" s="281"/>
      <c r="JA656" s="170"/>
      <c r="JB656" s="170"/>
      <c r="JC656" s="170"/>
      <c r="JD656"/>
      <c r="JE656" s="170"/>
      <c r="JF656" s="276"/>
      <c r="JG656" s="170"/>
      <c r="JH656" s="170"/>
      <c r="JI656" s="170"/>
      <c r="JJ656" s="170"/>
      <c r="JK656"/>
      <c r="JL656"/>
      <c r="JM656" s="279"/>
      <c r="JN656"/>
      <c r="JO656"/>
      <c r="JP656"/>
      <c r="JQ656"/>
      <c r="JR656" s="170"/>
      <c r="JS656" s="170"/>
      <c r="JT656" s="170"/>
      <c r="JU656" s="170"/>
      <c r="JV656" s="170"/>
      <c r="JW656" s="170"/>
      <c r="JX656"/>
      <c r="JY656" s="170"/>
      <c r="JZ656" s="170"/>
      <c r="KA656" s="170"/>
      <c r="KB656" s="170"/>
      <c r="KC656" s="170"/>
      <c r="KD656" s="274"/>
      <c r="KE656"/>
    </row>
    <row r="657" spans="1:291" s="4" customFormat="1" x14ac:dyDescent="0.25">
      <c r="A657" s="311"/>
      <c r="B657" s="15"/>
      <c r="C657" s="17"/>
      <c r="D657" s="26"/>
      <c r="E657" s="90"/>
      <c r="F657" s="27"/>
      <c r="G657" s="94"/>
      <c r="H657" s="16"/>
      <c r="I657" s="377"/>
      <c r="J657" s="20"/>
      <c r="K657" s="100"/>
      <c r="L657" s="121"/>
      <c r="N657" s="19"/>
      <c r="O657" s="22"/>
      <c r="P657" s="16"/>
      <c r="Q657" s="121"/>
      <c r="R657" s="121"/>
      <c r="S657" s="121"/>
      <c r="T657" s="145"/>
      <c r="U657" s="130"/>
      <c r="V657" s="130"/>
      <c r="W657" s="130"/>
      <c r="X657" s="129"/>
      <c r="Y657" s="129"/>
      <c r="Z657" s="132"/>
      <c r="AA657" s="129"/>
      <c r="AB657" s="133"/>
      <c r="AC657" s="134"/>
      <c r="AD657" s="135"/>
      <c r="AE657" s="136"/>
      <c r="AF657" s="220"/>
      <c r="AG657" s="220"/>
      <c r="AH657" s="220"/>
      <c r="AI657" s="220"/>
      <c r="AJ657" s="220"/>
      <c r="AK657" s="220"/>
      <c r="AL657" s="133"/>
      <c r="AM657" s="137"/>
      <c r="AN657" s="137"/>
      <c r="AO657" s="137"/>
      <c r="AP657" s="137"/>
      <c r="AQ657" s="137"/>
      <c r="AR657" s="137"/>
      <c r="AS657" s="137"/>
      <c r="AT657" s="137"/>
      <c r="AU657" s="137"/>
      <c r="AV657" s="137"/>
      <c r="AW657" s="137"/>
      <c r="AX657" s="137"/>
      <c r="AY657" s="137"/>
      <c r="AZ657" s="137"/>
      <c r="BA657" s="137"/>
      <c r="BB657" s="137"/>
      <c r="BC657" s="137"/>
      <c r="BD657" s="137"/>
      <c r="BE657" s="137"/>
      <c r="BF657" s="137"/>
      <c r="BG657" s="137"/>
      <c r="BH657" s="138"/>
      <c r="BI657" s="137"/>
      <c r="BJ657" s="137"/>
      <c r="BK657" s="137"/>
      <c r="BL657" s="137"/>
      <c r="BM657" s="139"/>
      <c r="BN657" s="137"/>
      <c r="BO657" s="137"/>
      <c r="BP657" s="137"/>
      <c r="BQ657" s="137"/>
      <c r="BR657" s="138"/>
      <c r="BS657" s="138"/>
      <c r="BT657" s="137"/>
      <c r="BU657" s="137"/>
      <c r="BV657" s="137"/>
      <c r="BW657" s="138"/>
      <c r="BX657" s="137"/>
      <c r="BY657" s="137"/>
      <c r="BZ657" s="138"/>
      <c r="CA657" s="138"/>
      <c r="CB657" s="137"/>
      <c r="CC657" s="137"/>
      <c r="CD657" s="186"/>
      <c r="CE657" s="186"/>
      <c r="CF657" s="186"/>
      <c r="CG657" s="186"/>
      <c r="CH657" s="137"/>
      <c r="CI657" s="137"/>
      <c r="CJ657" s="137"/>
      <c r="CK657" s="138"/>
      <c r="CL657" s="137"/>
      <c r="CM657" s="137"/>
      <c r="CN657" s="186"/>
      <c r="CO657" s="137"/>
      <c r="CP657" s="137"/>
      <c r="CQ657" s="137"/>
      <c r="CR657" s="137"/>
      <c r="CS657" s="137"/>
      <c r="CT657" s="137"/>
      <c r="CU657" s="137"/>
      <c r="CV657" s="137"/>
      <c r="CW657" s="137"/>
      <c r="CX657" s="186"/>
      <c r="CY657" s="133"/>
      <c r="CZ657" s="137"/>
      <c r="DA657" s="137"/>
      <c r="DB657" s="186"/>
      <c r="DC657" s="139"/>
      <c r="DD657" s="138"/>
      <c r="DE657" s="137"/>
      <c r="DF657" s="137"/>
      <c r="DG657" s="137"/>
      <c r="DH657" s="137"/>
      <c r="DI657" s="137"/>
      <c r="DJ657" s="186"/>
      <c r="DK657" s="137"/>
      <c r="DL657" s="137"/>
      <c r="DM657" s="137"/>
      <c r="DN657" s="137"/>
      <c r="DO657" s="137"/>
      <c r="DP657" s="137"/>
      <c r="DQ657" s="138"/>
      <c r="DR657" s="133"/>
      <c r="DS657" s="186"/>
      <c r="DT657" s="138"/>
      <c r="DU657" s="138"/>
      <c r="DV657" s="138"/>
      <c r="DW657" s="138"/>
      <c r="DX657" s="186"/>
      <c r="DY657" s="138"/>
      <c r="DZ657" s="138"/>
      <c r="EA657" s="137"/>
      <c r="EB657" s="137"/>
      <c r="EC657" s="137"/>
      <c r="ED657" s="137"/>
      <c r="EE657" s="137"/>
      <c r="EF657" s="186"/>
      <c r="EG657" s="137"/>
      <c r="EH657" s="137"/>
      <c r="EI657" s="137"/>
      <c r="EJ657" s="137"/>
      <c r="EK657" s="137"/>
      <c r="EL657" s="137"/>
      <c r="EM657" s="137"/>
      <c r="EN657" s="137"/>
      <c r="EO657" s="137"/>
      <c r="EP657" s="137"/>
      <c r="EQ657" s="137"/>
      <c r="ER657" s="137"/>
      <c r="ES657" s="137"/>
      <c r="ET657" s="137"/>
      <c r="EU657" s="137"/>
      <c r="EV657" s="137"/>
      <c r="EW657" s="137"/>
      <c r="EX657" s="137"/>
      <c r="EY657" s="137"/>
      <c r="EZ657" s="137"/>
      <c r="FA657" s="137"/>
      <c r="FB657" s="186"/>
      <c r="FC657" s="137"/>
      <c r="FD657" s="137"/>
      <c r="FE657" s="137"/>
      <c r="FF657" s="137"/>
      <c r="FG657" s="137"/>
      <c r="FH657" s="190"/>
      <c r="FI657" s="190"/>
      <c r="FJ657" s="5"/>
      <c r="GZ657" s="372"/>
      <c r="HA657"/>
      <c r="HB657"/>
      <c r="HC657"/>
      <c r="HD657"/>
      <c r="HE657"/>
      <c r="HF657"/>
      <c r="HG657"/>
      <c r="HH657"/>
      <c r="HI657"/>
      <c r="HJ657"/>
      <c r="HK657"/>
      <c r="HL657"/>
      <c r="HM657"/>
      <c r="HN657"/>
      <c r="HO657" s="5"/>
      <c r="HP657" s="121"/>
      <c r="HQ657" s="27"/>
      <c r="HR657" s="27"/>
      <c r="HS657" s="27"/>
      <c r="HT657" s="121"/>
      <c r="HU657" s="121"/>
      <c r="HV657" s="121"/>
      <c r="HW657" s="121"/>
      <c r="HX657" s="121"/>
      <c r="HY657" s="121"/>
      <c r="HZ657" s="121"/>
      <c r="IA657" s="121"/>
      <c r="IB657" s="121"/>
      <c r="IC657" s="121"/>
      <c r="ID657" s="121"/>
      <c r="IF657" s="121"/>
      <c r="IG657" s="19"/>
      <c r="II657" s="121"/>
      <c r="IM657" s="121"/>
      <c r="IN657" s="121"/>
      <c r="IP657" s="294"/>
      <c r="IQ657" s="24"/>
      <c r="IR657" s="24"/>
      <c r="IS657" s="170"/>
      <c r="IT657" s="170"/>
      <c r="IU657" s="170"/>
      <c r="IV657" s="274"/>
      <c r="IW657" s="170"/>
      <c r="IX657" s="170"/>
      <c r="IY657" s="281"/>
      <c r="IZ657" s="281"/>
      <c r="JA657" s="170"/>
      <c r="JB657" s="170"/>
      <c r="JC657" s="170"/>
      <c r="JD657"/>
      <c r="JE657" s="170"/>
      <c r="JF657" s="276"/>
      <c r="JG657" s="170"/>
      <c r="JH657" s="170"/>
      <c r="JI657" s="170"/>
      <c r="JJ657" s="170"/>
      <c r="JK657"/>
      <c r="JL657"/>
      <c r="JM657" s="279"/>
      <c r="JN657"/>
      <c r="JO657"/>
      <c r="JP657"/>
      <c r="JQ657"/>
      <c r="JR657" s="170"/>
      <c r="JS657" s="170"/>
      <c r="JT657" s="170"/>
      <c r="JU657" s="170"/>
      <c r="JV657" s="170"/>
      <c r="JW657" s="170"/>
      <c r="JX657"/>
      <c r="JY657" s="170"/>
      <c r="JZ657" s="170"/>
      <c r="KA657" s="170"/>
      <c r="KB657" s="170"/>
      <c r="KC657" s="170"/>
      <c r="KD657" s="274"/>
      <c r="KE657"/>
    </row>
    <row r="658" spans="1:291" s="4" customFormat="1" ht="15" customHeight="1" x14ac:dyDescent="0.25">
      <c r="A658" s="311"/>
      <c r="B658" s="15" t="s">
        <v>837</v>
      </c>
      <c r="C658" s="17" t="s">
        <v>838</v>
      </c>
      <c r="D658" s="26">
        <v>8411285322</v>
      </c>
      <c r="E658" s="88">
        <v>40283</v>
      </c>
      <c r="F658" s="27">
        <v>42835</v>
      </c>
      <c r="G658" s="94">
        <f>DATEDIF(E658, F658, "m")</f>
        <v>83</v>
      </c>
      <c r="H658" s="16">
        <v>0</v>
      </c>
      <c r="I658" s="377">
        <v>1</v>
      </c>
      <c r="J658" s="20">
        <v>42835</v>
      </c>
      <c r="K658" s="100">
        <f t="shared" ref="K658:K663" si="65">DATEDIF(E658, J658, "m")</f>
        <v>83</v>
      </c>
      <c r="L658" s="121">
        <v>1</v>
      </c>
      <c r="M658" s="4" t="s">
        <v>839</v>
      </c>
      <c r="N658" s="19">
        <v>382</v>
      </c>
      <c r="O658" s="22"/>
      <c r="P658" s="16">
        <v>3</v>
      </c>
      <c r="Q658" s="11"/>
      <c r="R658" s="11"/>
      <c r="S658" s="11">
        <v>10</v>
      </c>
      <c r="T658" s="145"/>
      <c r="U658" s="130"/>
      <c r="V658" s="130"/>
      <c r="W658" s="130"/>
      <c r="X658" s="129"/>
      <c r="Y658" s="129"/>
      <c r="Z658" s="132"/>
      <c r="AA658" s="129"/>
      <c r="AB658" s="133"/>
      <c r="AC658" s="134"/>
      <c r="AD658" s="135"/>
      <c r="AE658" s="136"/>
      <c r="AF658" s="220"/>
      <c r="AG658" s="220"/>
      <c r="AH658" s="220"/>
      <c r="AI658" s="220"/>
      <c r="AJ658" s="220"/>
      <c r="AK658" s="220"/>
      <c r="AL658" s="133"/>
      <c r="AM658" s="137"/>
      <c r="AN658" s="137"/>
      <c r="AO658" s="137"/>
      <c r="AP658" s="137"/>
      <c r="AQ658" s="137"/>
      <c r="AR658" s="137"/>
      <c r="AS658" s="137"/>
      <c r="AT658" s="137"/>
      <c r="AU658" s="137"/>
      <c r="AV658" s="137"/>
      <c r="AW658" s="137"/>
      <c r="AX658" s="137"/>
      <c r="AY658" s="137"/>
      <c r="AZ658" s="137"/>
      <c r="BA658" s="137"/>
      <c r="BB658" s="137"/>
      <c r="BC658" s="137"/>
      <c r="BD658" s="137"/>
      <c r="BE658" s="137"/>
      <c r="BF658" s="137"/>
      <c r="BG658" s="137"/>
      <c r="BH658" s="138"/>
      <c r="BI658" s="137"/>
      <c r="BJ658" s="137"/>
      <c r="BK658" s="137"/>
      <c r="BL658" s="137"/>
      <c r="BM658" s="139"/>
      <c r="BN658" s="137"/>
      <c r="BO658" s="137"/>
      <c r="BP658" s="137"/>
      <c r="BQ658" s="137"/>
      <c r="BR658" s="138"/>
      <c r="BS658" s="138"/>
      <c r="BT658" s="137"/>
      <c r="BU658" s="137"/>
      <c r="BV658" s="137"/>
      <c r="BW658" s="138"/>
      <c r="BX658" s="137"/>
      <c r="BY658" s="137"/>
      <c r="BZ658" s="138"/>
      <c r="CA658" s="138"/>
      <c r="CB658" s="137"/>
      <c r="CC658" s="137"/>
      <c r="CD658" s="186"/>
      <c r="CE658" s="186"/>
      <c r="CF658" s="186"/>
      <c r="CG658" s="186"/>
      <c r="CH658" s="137"/>
      <c r="CI658" s="137"/>
      <c r="CJ658" s="137"/>
      <c r="CK658" s="138"/>
      <c r="CL658" s="137"/>
      <c r="CM658" s="137"/>
      <c r="CN658" s="186"/>
      <c r="CO658" s="137"/>
      <c r="CP658" s="137"/>
      <c r="CQ658" s="137"/>
      <c r="CR658" s="137"/>
      <c r="CS658" s="137"/>
      <c r="CT658" s="137"/>
      <c r="CU658" s="137"/>
      <c r="CV658" s="137"/>
      <c r="CW658" s="137"/>
      <c r="CX658" s="186"/>
      <c r="CY658" s="133"/>
      <c r="CZ658" s="137"/>
      <c r="DA658" s="137"/>
      <c r="DB658" s="186"/>
      <c r="DC658" s="139"/>
      <c r="DD658" s="138"/>
      <c r="DE658" s="137"/>
      <c r="DF658" s="137"/>
      <c r="DG658" s="137"/>
      <c r="DH658" s="137"/>
      <c r="DI658" s="137"/>
      <c r="DJ658" s="186"/>
      <c r="DK658" s="137"/>
      <c r="DL658" s="137"/>
      <c r="DM658" s="137"/>
      <c r="DN658" s="137"/>
      <c r="DO658" s="137"/>
      <c r="DP658" s="137"/>
      <c r="DQ658" s="138"/>
      <c r="DR658" s="133"/>
      <c r="DS658" s="186"/>
      <c r="DT658" s="138"/>
      <c r="DU658" s="138"/>
      <c r="DV658" s="138"/>
      <c r="DW658" s="138"/>
      <c r="DX658" s="186"/>
      <c r="DY658" s="138"/>
      <c r="DZ658" s="138"/>
      <c r="EA658" s="137"/>
      <c r="EB658" s="137"/>
      <c r="EC658" s="137"/>
      <c r="ED658" s="137"/>
      <c r="EE658" s="137"/>
      <c r="EF658" s="186"/>
      <c r="EG658" s="137"/>
      <c r="EH658" s="137"/>
      <c r="EI658" s="137"/>
      <c r="EJ658" s="137"/>
      <c r="EK658" s="137"/>
      <c r="EL658" s="137"/>
      <c r="EM658" s="137"/>
      <c r="EN658" s="137"/>
      <c r="EO658" s="137"/>
      <c r="EP658" s="137"/>
      <c r="EQ658" s="137"/>
      <c r="ER658" s="137"/>
      <c r="ES658" s="137"/>
      <c r="ET658" s="137"/>
      <c r="EU658" s="137"/>
      <c r="EV658" s="137"/>
      <c r="EW658" s="137"/>
      <c r="EX658" s="137"/>
      <c r="EY658" s="137"/>
      <c r="EZ658" s="137"/>
      <c r="FA658" s="137"/>
      <c r="FB658" s="186"/>
      <c r="FC658" s="137"/>
      <c r="FD658" s="137"/>
      <c r="FE658" s="137"/>
      <c r="FF658" s="137"/>
      <c r="FG658" s="137"/>
      <c r="FH658" s="190"/>
      <c r="FI658" s="190"/>
      <c r="FJ658" s="5"/>
      <c r="GZ658" s="372"/>
      <c r="HA658"/>
      <c r="HB658"/>
      <c r="HC658"/>
      <c r="HD658"/>
      <c r="HE658"/>
      <c r="HF658"/>
      <c r="HG658"/>
      <c r="HH658"/>
      <c r="HI658"/>
      <c r="HJ658"/>
      <c r="HK658"/>
      <c r="HL658"/>
      <c r="HM658"/>
      <c r="HN658"/>
      <c r="HO658" s="5" t="s">
        <v>840</v>
      </c>
      <c r="HP658" s="10">
        <v>26</v>
      </c>
      <c r="HQ658" s="27">
        <v>40283</v>
      </c>
      <c r="HR658" s="27"/>
      <c r="HS658" s="27">
        <v>42835</v>
      </c>
      <c r="HT658" s="10">
        <v>84</v>
      </c>
      <c r="HU658" s="10">
        <v>0</v>
      </c>
      <c r="HV658" s="28">
        <v>1</v>
      </c>
      <c r="HW658" s="28">
        <v>0</v>
      </c>
      <c r="HX658" s="28">
        <v>0</v>
      </c>
      <c r="HY658" s="28">
        <v>0</v>
      </c>
      <c r="HZ658" s="28">
        <v>0</v>
      </c>
      <c r="IA658" s="28">
        <v>0</v>
      </c>
      <c r="IB658" s="28">
        <v>1</v>
      </c>
      <c r="IC658" s="28">
        <v>1</v>
      </c>
      <c r="ID658" s="28">
        <v>1</v>
      </c>
      <c r="IE658" s="25" t="s">
        <v>69</v>
      </c>
      <c r="IF658" s="28">
        <v>0</v>
      </c>
      <c r="IG658" s="29"/>
      <c r="IH658" s="25"/>
      <c r="II658" s="28">
        <v>0</v>
      </c>
      <c r="IJ658" s="25" t="s">
        <v>248</v>
      </c>
      <c r="IK658" s="25"/>
      <c r="IL658" s="25"/>
      <c r="IM658" s="25"/>
      <c r="IN658" s="28">
        <v>0</v>
      </c>
      <c r="IO658" s="25"/>
      <c r="IP658" s="294" t="s">
        <v>837</v>
      </c>
      <c r="IQ658" s="24" t="s">
        <v>840</v>
      </c>
      <c r="IR658" s="24" t="s">
        <v>1068</v>
      </c>
      <c r="IS658" s="170" t="s">
        <v>55</v>
      </c>
      <c r="IT658" s="170">
        <v>1</v>
      </c>
      <c r="IU658" s="170"/>
      <c r="IV658" s="274">
        <v>40283</v>
      </c>
      <c r="IW658" s="170">
        <v>1984</v>
      </c>
      <c r="IX658" s="170">
        <v>2010</v>
      </c>
      <c r="IY658"/>
      <c r="IZ658"/>
      <c r="JA658" s="170">
        <f t="shared" ref="JA658" si="66">+IX658-IW658</f>
        <v>26</v>
      </c>
      <c r="JB658" s="170"/>
      <c r="JC658" s="170" t="s">
        <v>1407</v>
      </c>
      <c r="JD658" s="170"/>
      <c r="JE658" s="170">
        <v>1</v>
      </c>
      <c r="JF658" t="s">
        <v>1422</v>
      </c>
      <c r="JG658" s="170">
        <v>1</v>
      </c>
      <c r="JH658" s="170"/>
      <c r="JI658" s="170"/>
      <c r="JJ658" s="170"/>
      <c r="JK658"/>
      <c r="JL658"/>
      <c r="JM658" s="279"/>
      <c r="JN658" t="s">
        <v>1411</v>
      </c>
      <c r="JO658" t="s">
        <v>1411</v>
      </c>
      <c r="JP658" t="s">
        <v>1412</v>
      </c>
      <c r="JQ658" t="s">
        <v>1415</v>
      </c>
      <c r="JR658" s="170">
        <v>2</v>
      </c>
      <c r="JS658" s="170">
        <v>4</v>
      </c>
      <c r="JT658" s="170">
        <v>0</v>
      </c>
      <c r="JU658" s="282">
        <v>3</v>
      </c>
      <c r="JV658" s="170">
        <v>1</v>
      </c>
      <c r="JW658" s="170">
        <v>1</v>
      </c>
      <c r="JX658" t="s">
        <v>810</v>
      </c>
      <c r="JY658" s="170">
        <v>1</v>
      </c>
      <c r="JZ658" s="170">
        <v>1</v>
      </c>
      <c r="KA658" s="170">
        <v>1</v>
      </c>
      <c r="KB658" s="170">
        <v>0</v>
      </c>
      <c r="KC658" s="170">
        <v>0</v>
      </c>
      <c r="KD658" s="170"/>
      <c r="KE658"/>
    </row>
    <row r="659" spans="1:291" s="4" customFormat="1" x14ac:dyDescent="0.25">
      <c r="A659" s="311"/>
      <c r="B659" s="15" t="s">
        <v>837</v>
      </c>
      <c r="C659" s="17" t="s">
        <v>838</v>
      </c>
      <c r="D659" s="26">
        <v>8411285322</v>
      </c>
      <c r="E659" s="88">
        <v>40283</v>
      </c>
      <c r="F659" s="27">
        <v>43251</v>
      </c>
      <c r="G659" s="94">
        <f>DATEDIF(E659, F659, "m")</f>
        <v>97</v>
      </c>
      <c r="H659" s="16">
        <v>0</v>
      </c>
      <c r="I659" s="377">
        <v>1</v>
      </c>
      <c r="J659" s="20">
        <v>43251</v>
      </c>
      <c r="K659" s="100">
        <f t="shared" si="65"/>
        <v>97</v>
      </c>
      <c r="L659" s="121">
        <v>2</v>
      </c>
      <c r="M659" s="4" t="s">
        <v>841</v>
      </c>
      <c r="N659" s="19"/>
      <c r="O659" s="22"/>
      <c r="P659" s="16">
        <v>3</v>
      </c>
      <c r="Q659" s="11">
        <v>4</v>
      </c>
      <c r="R659" s="11"/>
      <c r="S659" s="11">
        <v>10</v>
      </c>
      <c r="T659" s="145"/>
      <c r="U659" s="130"/>
      <c r="V659" s="130"/>
      <c r="W659" s="130"/>
      <c r="X659" s="129"/>
      <c r="Y659" s="129"/>
      <c r="Z659" s="132"/>
      <c r="AA659" s="129"/>
      <c r="AB659" s="133"/>
      <c r="AC659" s="134"/>
      <c r="AD659" s="135"/>
      <c r="AE659" s="136"/>
      <c r="AF659" s="220"/>
      <c r="AG659" s="220"/>
      <c r="AH659" s="220"/>
      <c r="AI659" s="220"/>
      <c r="AJ659" s="220"/>
      <c r="AK659" s="220"/>
      <c r="AL659" s="133"/>
      <c r="AM659" s="137"/>
      <c r="AN659" s="137"/>
      <c r="AO659" s="137"/>
      <c r="AP659" s="137"/>
      <c r="AQ659" s="137"/>
      <c r="AR659" s="137"/>
      <c r="AS659" s="137"/>
      <c r="AT659" s="137"/>
      <c r="AU659" s="137"/>
      <c r="AV659" s="137"/>
      <c r="AW659" s="137"/>
      <c r="AX659" s="137"/>
      <c r="AY659" s="137"/>
      <c r="AZ659" s="137"/>
      <c r="BA659" s="137"/>
      <c r="BB659" s="137"/>
      <c r="BC659" s="137"/>
      <c r="BD659" s="137"/>
      <c r="BE659" s="137"/>
      <c r="BF659" s="137"/>
      <c r="BG659" s="137"/>
      <c r="BH659" s="138"/>
      <c r="BI659" s="137"/>
      <c r="BJ659" s="137"/>
      <c r="BK659" s="137"/>
      <c r="BL659" s="137"/>
      <c r="BM659" s="139"/>
      <c r="BN659" s="137"/>
      <c r="BO659" s="137"/>
      <c r="BP659" s="137"/>
      <c r="BQ659" s="137"/>
      <c r="BR659" s="138"/>
      <c r="BS659" s="138"/>
      <c r="BT659" s="137"/>
      <c r="BU659" s="137"/>
      <c r="BV659" s="137"/>
      <c r="BW659" s="138"/>
      <c r="BX659" s="137"/>
      <c r="BY659" s="137"/>
      <c r="BZ659" s="138"/>
      <c r="CA659" s="138"/>
      <c r="CB659" s="137"/>
      <c r="CC659" s="137"/>
      <c r="CD659" s="186"/>
      <c r="CE659" s="186"/>
      <c r="CF659" s="186"/>
      <c r="CG659" s="186"/>
      <c r="CH659" s="137"/>
      <c r="CI659" s="137"/>
      <c r="CJ659" s="137"/>
      <c r="CK659" s="138"/>
      <c r="CL659" s="137"/>
      <c r="CM659" s="137"/>
      <c r="CN659" s="186"/>
      <c r="CO659" s="137"/>
      <c r="CP659" s="137"/>
      <c r="CQ659" s="137"/>
      <c r="CR659" s="137"/>
      <c r="CS659" s="137"/>
      <c r="CT659" s="137"/>
      <c r="CU659" s="137"/>
      <c r="CV659" s="137"/>
      <c r="CW659" s="137"/>
      <c r="CX659" s="186"/>
      <c r="CY659" s="133"/>
      <c r="CZ659" s="137"/>
      <c r="DA659" s="137"/>
      <c r="DB659" s="186"/>
      <c r="DC659" s="139"/>
      <c r="DD659" s="138"/>
      <c r="DE659" s="137"/>
      <c r="DF659" s="137"/>
      <c r="DG659" s="137"/>
      <c r="DH659" s="137"/>
      <c r="DI659" s="137"/>
      <c r="DJ659" s="186"/>
      <c r="DK659" s="137"/>
      <c r="DL659" s="137"/>
      <c r="DM659" s="137"/>
      <c r="DN659" s="137"/>
      <c r="DO659" s="137"/>
      <c r="DP659" s="137"/>
      <c r="DQ659" s="138"/>
      <c r="DR659" s="133"/>
      <c r="DS659" s="186"/>
      <c r="DT659" s="138"/>
      <c r="DU659" s="138"/>
      <c r="DV659" s="138"/>
      <c r="DW659" s="138"/>
      <c r="DX659" s="186"/>
      <c r="DY659" s="138"/>
      <c r="DZ659" s="138"/>
      <c r="EA659" s="137"/>
      <c r="EB659" s="137"/>
      <c r="EC659" s="137"/>
      <c r="ED659" s="137"/>
      <c r="EE659" s="137"/>
      <c r="EF659" s="186"/>
      <c r="EG659" s="137"/>
      <c r="EH659" s="137"/>
      <c r="EI659" s="137"/>
      <c r="EJ659" s="137"/>
      <c r="EK659" s="137"/>
      <c r="EL659" s="137"/>
      <c r="EM659" s="137"/>
      <c r="EN659" s="137"/>
      <c r="EO659" s="137"/>
      <c r="EP659" s="137"/>
      <c r="EQ659" s="137"/>
      <c r="ER659" s="137"/>
      <c r="ES659" s="137"/>
      <c r="ET659" s="137"/>
      <c r="EU659" s="137"/>
      <c r="EV659" s="137"/>
      <c r="EW659" s="137"/>
      <c r="EX659" s="137"/>
      <c r="EY659" s="137"/>
      <c r="EZ659" s="137"/>
      <c r="FA659" s="137"/>
      <c r="FB659" s="186"/>
      <c r="FC659" s="137"/>
      <c r="FD659" s="137"/>
      <c r="FE659" s="137"/>
      <c r="FF659" s="137"/>
      <c r="FG659" s="137"/>
      <c r="FH659" s="190"/>
      <c r="FI659" s="190"/>
      <c r="FJ659" s="5"/>
      <c r="GZ659" s="372"/>
      <c r="HA659"/>
      <c r="HB659"/>
      <c r="HC659"/>
      <c r="HD659"/>
      <c r="HE659"/>
      <c r="HF659"/>
      <c r="HG659"/>
      <c r="HH659"/>
      <c r="HI659"/>
      <c r="HJ659"/>
      <c r="HK659"/>
      <c r="HL659"/>
      <c r="HM659"/>
      <c r="HN659"/>
      <c r="HO659" s="5" t="s">
        <v>840</v>
      </c>
      <c r="HP659" s="121">
        <v>26</v>
      </c>
      <c r="HQ659" s="27">
        <v>40283</v>
      </c>
      <c r="HR659" s="27"/>
      <c r="HS659" s="27">
        <v>43251</v>
      </c>
      <c r="HT659" s="121">
        <v>97</v>
      </c>
      <c r="HU659" s="121">
        <v>0</v>
      </c>
      <c r="HV659" s="28">
        <v>1</v>
      </c>
      <c r="HW659" s="28">
        <v>0</v>
      </c>
      <c r="HX659" s="28">
        <v>0</v>
      </c>
      <c r="HY659" s="28">
        <v>0</v>
      </c>
      <c r="HZ659" s="28">
        <v>0</v>
      </c>
      <c r="IA659" s="28">
        <v>0</v>
      </c>
      <c r="IB659" s="28">
        <v>1</v>
      </c>
      <c r="IC659" s="28">
        <v>1</v>
      </c>
      <c r="ID659" s="28">
        <v>1</v>
      </c>
      <c r="IE659" s="25" t="s">
        <v>83</v>
      </c>
      <c r="IF659" s="28">
        <v>0</v>
      </c>
      <c r="IG659" s="29"/>
      <c r="IH659" s="25"/>
      <c r="II659" s="28">
        <v>1</v>
      </c>
      <c r="IJ659" s="25" t="s">
        <v>438</v>
      </c>
      <c r="IK659" s="25" t="s">
        <v>439</v>
      </c>
      <c r="IL659" s="25"/>
      <c r="IM659" s="25"/>
      <c r="IN659" s="28">
        <v>0</v>
      </c>
      <c r="IO659" s="25"/>
      <c r="IP659" s="294"/>
      <c r="IQ659" s="24"/>
      <c r="IR659" s="24"/>
      <c r="IS659" s="170"/>
      <c r="IT659" s="170"/>
      <c r="IU659" s="170"/>
      <c r="IV659" s="274"/>
      <c r="IW659" s="170"/>
      <c r="IX659" s="170"/>
      <c r="IY659"/>
      <c r="IZ659"/>
      <c r="JA659" s="170"/>
      <c r="JB659" s="170"/>
      <c r="JC659" s="170"/>
      <c r="JD659" s="170"/>
      <c r="JE659" s="170"/>
      <c r="JF659"/>
      <c r="JG659" s="170"/>
      <c r="JH659" s="170"/>
      <c r="JI659" s="170"/>
      <c r="JJ659" s="170"/>
      <c r="JK659"/>
      <c r="JL659"/>
      <c r="JM659" s="279"/>
      <c r="JN659"/>
      <c r="JO659"/>
      <c r="JP659"/>
      <c r="JQ659"/>
      <c r="JR659" s="170"/>
      <c r="JS659" s="170"/>
      <c r="JT659" s="170"/>
      <c r="JU659" s="282"/>
      <c r="JV659" s="170"/>
      <c r="JW659" s="170"/>
      <c r="JX659"/>
      <c r="JY659" s="170"/>
      <c r="JZ659" s="170"/>
      <c r="KA659" s="170"/>
      <c r="KB659" s="170"/>
      <c r="KC659" s="170"/>
      <c r="KD659" s="170"/>
      <c r="KE659"/>
    </row>
    <row r="660" spans="1:291" s="4" customFormat="1" x14ac:dyDescent="0.25">
      <c r="A660" s="311"/>
      <c r="B660" s="15" t="s">
        <v>837</v>
      </c>
      <c r="C660" s="17" t="s">
        <v>838</v>
      </c>
      <c r="D660" s="26" t="s">
        <v>842</v>
      </c>
      <c r="E660" s="88">
        <v>40283</v>
      </c>
      <c r="F660" s="27"/>
      <c r="G660" s="94"/>
      <c r="H660" s="16"/>
      <c r="I660" s="377">
        <v>1</v>
      </c>
      <c r="J660" s="20">
        <v>43885</v>
      </c>
      <c r="K660" s="100">
        <f t="shared" si="65"/>
        <v>118</v>
      </c>
      <c r="L660" s="121">
        <v>3</v>
      </c>
      <c r="M660" s="4" t="s">
        <v>843</v>
      </c>
      <c r="N660" s="19">
        <v>64.3</v>
      </c>
      <c r="O660" s="22"/>
      <c r="P660" s="16">
        <v>3</v>
      </c>
      <c r="Q660" s="11"/>
      <c r="R660" s="11"/>
      <c r="S660" s="11"/>
      <c r="T660" s="145">
        <v>12420</v>
      </c>
      <c r="U660" s="130" t="s">
        <v>840</v>
      </c>
      <c r="V660" s="130" t="s">
        <v>840</v>
      </c>
      <c r="W660" s="130" t="s">
        <v>1068</v>
      </c>
      <c r="X660" s="131">
        <v>8411285322</v>
      </c>
      <c r="Y660" s="129">
        <f ca="1">ROUNDDOWN(YEARFRAC(DATE(IF(VALUE(LEFT(X660,2))&lt;VALUE(RIGHT(YEAR(TODAY()),2)),"20","19")&amp;LEFT(X660,2),IF(VALUE(MID(X660,3,1))&gt;4,MID(X660,3,2)-50,MID(X660,3,2)),MID(X660,5,2)),Z660,1),0)</f>
        <v>35</v>
      </c>
      <c r="Z660" s="132">
        <v>43885</v>
      </c>
      <c r="AA660" s="129">
        <v>1</v>
      </c>
      <c r="AB660" s="133">
        <v>0</v>
      </c>
      <c r="AC660" s="182" t="s">
        <v>53</v>
      </c>
      <c r="AD660" s="183" t="s">
        <v>1022</v>
      </c>
      <c r="AE660" s="184" t="s">
        <v>1301</v>
      </c>
      <c r="AF660" s="220"/>
      <c r="AG660" s="220"/>
      <c r="AH660" s="220"/>
      <c r="AI660" s="220"/>
      <c r="AJ660" s="220"/>
      <c r="AK660" s="220"/>
      <c r="AL660" s="137">
        <v>33.200000000000003</v>
      </c>
      <c r="AM660" s="155">
        <v>87.2</v>
      </c>
      <c r="AN660" s="156">
        <v>21.3</v>
      </c>
      <c r="AO660" s="155">
        <v>78.7</v>
      </c>
      <c r="AP660" s="156">
        <v>0.27064803049555275</v>
      </c>
      <c r="AQ660" s="137">
        <v>4.0999999999999996</v>
      </c>
      <c r="AR660" s="155">
        <v>12.7</v>
      </c>
      <c r="AS660" s="156">
        <v>0.64</v>
      </c>
      <c r="AT660" s="155">
        <v>25.5</v>
      </c>
      <c r="AU660" s="155">
        <v>13.8</v>
      </c>
      <c r="AV660" s="137">
        <v>8.23</v>
      </c>
      <c r="AW660" s="137">
        <v>22.6</v>
      </c>
      <c r="AX660" s="137">
        <v>25.5</v>
      </c>
      <c r="AY660" s="155">
        <v>47.4</v>
      </c>
      <c r="AZ660" s="137">
        <v>4.5</v>
      </c>
      <c r="BA660" s="156">
        <v>10.8</v>
      </c>
      <c r="BB660" s="137">
        <v>7.1899999999999995</v>
      </c>
      <c r="BC660" s="137">
        <v>40.799999999999997</v>
      </c>
      <c r="BD660" s="156">
        <v>0.03</v>
      </c>
      <c r="BE660" s="156">
        <v>1.1499999999999999</v>
      </c>
      <c r="BF660" s="137">
        <v>49.1</v>
      </c>
      <c r="BG660" s="155">
        <v>45.7</v>
      </c>
      <c r="BH660" s="158">
        <v>1357</v>
      </c>
      <c r="BI660" s="137">
        <v>10.5</v>
      </c>
      <c r="BJ660" s="137">
        <v>5.94</v>
      </c>
      <c r="BK660" s="137">
        <v>9.7799999999999994</v>
      </c>
      <c r="BL660" s="137">
        <v>82.8</v>
      </c>
      <c r="BM660" s="139">
        <v>0.02</v>
      </c>
      <c r="BN660" s="137">
        <v>5.7</v>
      </c>
      <c r="BO660" s="137">
        <v>81.3</v>
      </c>
      <c r="BP660" s="137">
        <v>5.67</v>
      </c>
      <c r="BQ660" s="137">
        <v>12.9</v>
      </c>
      <c r="BR660" s="133">
        <v>2588</v>
      </c>
      <c r="BS660" s="138">
        <f>CY660/9</f>
        <v>1617.6666666666667</v>
      </c>
      <c r="BT660" s="137">
        <v>62.1</v>
      </c>
      <c r="BU660" s="137">
        <v>16</v>
      </c>
      <c r="BV660" s="137">
        <v>59.4</v>
      </c>
      <c r="BW660" s="133">
        <v>4863</v>
      </c>
      <c r="BX660" s="137">
        <v>29.9</v>
      </c>
      <c r="BY660" s="137">
        <v>15.9</v>
      </c>
      <c r="BZ660" s="138">
        <v>3117</v>
      </c>
      <c r="CA660" s="160">
        <v>18351</v>
      </c>
      <c r="CB660" s="137">
        <v>1.24</v>
      </c>
      <c r="CC660" s="137">
        <v>0.13</v>
      </c>
      <c r="CD660" s="186" t="s">
        <v>1275</v>
      </c>
      <c r="CE660" s="186">
        <f>AL660+BN660+BV660+CC660+CB660</f>
        <v>99.67</v>
      </c>
      <c r="CF660" s="186" t="s">
        <v>1275</v>
      </c>
      <c r="CG660" s="186">
        <f>AM660+BI660+BE660+(DC660*100/AL660)+(CC660*100/AL660)</f>
        <v>99.301807228915663</v>
      </c>
      <c r="CH660" s="137" t="s">
        <v>1023</v>
      </c>
      <c r="CI660" s="137"/>
      <c r="CJ660" s="137"/>
      <c r="CK660" s="138"/>
      <c r="CL660" s="137"/>
      <c r="CM660" s="137"/>
      <c r="CN660" s="186" t="s">
        <v>1275</v>
      </c>
      <c r="CO660" s="137"/>
      <c r="CP660" s="137"/>
      <c r="CQ660" s="137"/>
      <c r="CR660" s="137"/>
      <c r="CS660" s="137"/>
      <c r="CT660" s="137"/>
      <c r="CU660" s="137"/>
      <c r="CV660" s="137">
        <v>4.21</v>
      </c>
      <c r="CW660" s="137">
        <v>2.7</v>
      </c>
      <c r="CX660" s="186" t="s">
        <v>1275</v>
      </c>
      <c r="CY660" s="138">
        <v>14559</v>
      </c>
      <c r="CZ660" s="137" t="s">
        <v>1023</v>
      </c>
      <c r="DA660" s="137"/>
      <c r="DB660" s="186" t="s">
        <v>1275</v>
      </c>
      <c r="DC660" s="187">
        <v>0.02</v>
      </c>
      <c r="DD660" s="162">
        <v>6018</v>
      </c>
      <c r="DE660" s="137">
        <v>9.09</v>
      </c>
      <c r="DF660" s="156">
        <v>8.34</v>
      </c>
      <c r="DG660" s="137">
        <v>0.36</v>
      </c>
      <c r="DH660" s="156">
        <v>0.22999999999999998</v>
      </c>
      <c r="DI660" s="156"/>
      <c r="DJ660" s="186" t="s">
        <v>1275</v>
      </c>
      <c r="DK660" s="156">
        <v>0</v>
      </c>
      <c r="DL660" s="137">
        <v>49.1</v>
      </c>
      <c r="DM660" s="137">
        <v>50.9</v>
      </c>
      <c r="DN660" s="187">
        <v>0</v>
      </c>
      <c r="DO660" s="156">
        <v>6.47</v>
      </c>
      <c r="DP660" s="156"/>
      <c r="DQ660" s="156"/>
      <c r="DR660" s="133"/>
      <c r="DS660" s="186" t="s">
        <v>1275</v>
      </c>
      <c r="DT660" s="138">
        <v>6100</v>
      </c>
      <c r="DU660" s="162">
        <v>1220</v>
      </c>
      <c r="DV660" s="162"/>
      <c r="DW660" s="162"/>
      <c r="DX660" s="186" t="s">
        <v>1275</v>
      </c>
      <c r="DY660" s="138"/>
      <c r="DZ660" s="138"/>
      <c r="EA660" s="137"/>
      <c r="EB660" s="137"/>
      <c r="EC660" s="137"/>
      <c r="ED660" s="137"/>
      <c r="EE660" s="137"/>
      <c r="EF660" s="186" t="s">
        <v>1275</v>
      </c>
      <c r="EG660" s="137" t="s">
        <v>1023</v>
      </c>
      <c r="EH660" s="137" t="s">
        <v>1023</v>
      </c>
      <c r="EI660" s="137" t="s">
        <v>1023</v>
      </c>
      <c r="EJ660" s="137" t="s">
        <v>1023</v>
      </c>
      <c r="EK660" s="137" t="s">
        <v>1023</v>
      </c>
      <c r="EL660" s="137" t="s">
        <v>1023</v>
      </c>
      <c r="EM660" s="137" t="s">
        <v>1023</v>
      </c>
      <c r="EN660" s="137" t="s">
        <v>1023</v>
      </c>
      <c r="EO660" s="137" t="s">
        <v>1023</v>
      </c>
      <c r="EP660" s="137" t="s">
        <v>1023</v>
      </c>
      <c r="EQ660" s="137" t="s">
        <v>1023</v>
      </c>
      <c r="ER660" s="137" t="s">
        <v>1023</v>
      </c>
      <c r="ES660" s="137" t="s">
        <v>1023</v>
      </c>
      <c r="ET660" s="137" t="s">
        <v>1023</v>
      </c>
      <c r="EU660" s="137" t="s">
        <v>1023</v>
      </c>
      <c r="EV660" s="137" t="s">
        <v>1023</v>
      </c>
      <c r="EW660" s="137" t="s">
        <v>1023</v>
      </c>
      <c r="EX660" s="137" t="s">
        <v>1023</v>
      </c>
      <c r="EY660" s="137" t="s">
        <v>1023</v>
      </c>
      <c r="EZ660" s="137" t="s">
        <v>1023</v>
      </c>
      <c r="FA660" s="137" t="s">
        <v>1023</v>
      </c>
      <c r="FB660" s="186" t="s">
        <v>1275</v>
      </c>
      <c r="FC660" s="137"/>
      <c r="FD660" s="137"/>
      <c r="FE660" s="137"/>
      <c r="FF660" s="137"/>
      <c r="FG660" s="137"/>
      <c r="FH660" s="153"/>
      <c r="FI660" s="153"/>
      <c r="FJ660" s="372"/>
      <c r="FK660"/>
      <c r="FL660"/>
      <c r="FM660"/>
      <c r="FN660"/>
      <c r="FO660"/>
      <c r="FP660"/>
      <c r="FQ660"/>
      <c r="FR660"/>
      <c r="FS660"/>
      <c r="FT660"/>
      <c r="FU660"/>
      <c r="FV660"/>
      <c r="FW660"/>
      <c r="FX660"/>
      <c r="FY660"/>
      <c r="FZ660"/>
      <c r="GA660"/>
      <c r="GB660"/>
      <c r="GC660"/>
      <c r="GD660"/>
      <c r="GE660"/>
      <c r="GF660"/>
      <c r="GG660"/>
      <c r="GH660"/>
      <c r="GI660"/>
      <c r="GJ660"/>
      <c r="GK660"/>
      <c r="GL660"/>
      <c r="GM660"/>
      <c r="GN660"/>
      <c r="GO660"/>
      <c r="GP660"/>
      <c r="GQ660"/>
      <c r="GR660"/>
      <c r="GS660"/>
      <c r="GT660"/>
      <c r="GU660"/>
      <c r="GV660"/>
      <c r="GW660"/>
      <c r="GX660"/>
      <c r="GY660"/>
      <c r="GZ660" s="372"/>
      <c r="HA660"/>
      <c r="HB660"/>
      <c r="HC660"/>
      <c r="HD660"/>
      <c r="HE660"/>
      <c r="HF660"/>
      <c r="HG660"/>
      <c r="HH660"/>
      <c r="HI660"/>
      <c r="HJ660"/>
      <c r="HK660"/>
      <c r="HL660"/>
      <c r="HM660"/>
      <c r="HN660"/>
      <c r="HO660" s="408"/>
      <c r="HP660" s="62"/>
      <c r="HQ660" s="402"/>
      <c r="HR660" s="402"/>
      <c r="HS660" s="402"/>
      <c r="HT660" s="62"/>
      <c r="HU660" s="62"/>
      <c r="HV660" s="62"/>
      <c r="HW660" s="62"/>
      <c r="HX660" s="62"/>
      <c r="HY660" s="62"/>
      <c r="HZ660" s="62"/>
      <c r="IA660" s="62"/>
      <c r="IB660" s="62"/>
      <c r="IC660" s="62"/>
      <c r="ID660" s="62"/>
      <c r="IE660"/>
      <c r="IF660" s="62"/>
      <c r="IG660" s="63"/>
      <c r="IH660" s="63"/>
      <c r="II660" s="6"/>
      <c r="IJ660" s="62"/>
      <c r="IK660"/>
      <c r="IL660"/>
      <c r="IM660" s="6"/>
      <c r="IN660" s="62"/>
      <c r="IO660" s="62"/>
      <c r="IP660" s="118"/>
      <c r="IQ660" s="24"/>
      <c r="IR660" s="170"/>
      <c r="IS660" s="170"/>
      <c r="IT660" s="170"/>
      <c r="IU660" s="274"/>
      <c r="IV660" s="170"/>
      <c r="IW660" s="170"/>
      <c r="IX660"/>
      <c r="IY660"/>
      <c r="IZ660" s="170"/>
      <c r="JA660" s="170"/>
      <c r="JB660" s="170"/>
      <c r="JC660" s="170"/>
      <c r="JD660" s="170"/>
      <c r="JE660"/>
      <c r="JF660" s="170"/>
      <c r="JG660" s="170"/>
      <c r="JH660" s="170"/>
      <c r="JI660" s="170"/>
      <c r="JJ660"/>
      <c r="JK660"/>
      <c r="JL660" s="279"/>
      <c r="JM660"/>
      <c r="JN660"/>
      <c r="JO660"/>
      <c r="JP660"/>
      <c r="JQ660" s="170"/>
      <c r="JR660" s="170"/>
      <c r="JS660" s="170"/>
      <c r="JT660" s="282"/>
      <c r="JU660" s="170"/>
      <c r="JV660" s="170"/>
      <c r="JW660"/>
      <c r="JX660" s="170"/>
      <c r="JY660" s="170"/>
      <c r="JZ660" s="170"/>
      <c r="KA660" s="170"/>
      <c r="KB660" s="170"/>
      <c r="KC660" s="170"/>
      <c r="KD660"/>
    </row>
    <row r="661" spans="1:291" s="4" customFormat="1" x14ac:dyDescent="0.25">
      <c r="A661" s="311"/>
      <c r="B661" s="15" t="s">
        <v>837</v>
      </c>
      <c r="C661" s="17" t="s">
        <v>838</v>
      </c>
      <c r="D661" s="26" t="s">
        <v>842</v>
      </c>
      <c r="E661" s="88">
        <v>40283</v>
      </c>
      <c r="F661" s="27"/>
      <c r="G661" s="94"/>
      <c r="H661" s="16"/>
      <c r="I661" s="377">
        <v>1</v>
      </c>
      <c r="J661" s="20">
        <v>44720</v>
      </c>
      <c r="K661" s="100">
        <f t="shared" si="65"/>
        <v>145</v>
      </c>
      <c r="L661" s="121">
        <v>4</v>
      </c>
      <c r="M661" s="4" t="s">
        <v>844</v>
      </c>
      <c r="N661" s="19">
        <v>244</v>
      </c>
      <c r="O661" s="22">
        <v>4</v>
      </c>
      <c r="P661" s="16">
        <v>3</v>
      </c>
      <c r="Q661" s="11"/>
      <c r="R661" s="11"/>
      <c r="S661" s="11"/>
      <c r="T661" s="145">
        <v>17524</v>
      </c>
      <c r="U661" s="130">
        <v>10105</v>
      </c>
      <c r="V661" s="130" t="s">
        <v>840</v>
      </c>
      <c r="W661" s="130" t="s">
        <v>1068</v>
      </c>
      <c r="X661" s="129">
        <v>8411285322</v>
      </c>
      <c r="Y661" s="129">
        <f ca="1">ROUNDDOWN(YEARFRAC(DATE(IF(VALUE(LEFT(X661,2))&lt;VALUE(RIGHT(YEAR(TODAY()),2)),"20","19")&amp;LEFT(X661,2),IF(VALUE(MID(X661,3,1))&gt;4,MID(X661,3,2)-50,MID(X661,3,2)),MID(X661,5,2)),Z661,1),0)</f>
        <v>37</v>
      </c>
      <c r="Z661" s="132">
        <v>44720</v>
      </c>
      <c r="AA661" s="129" t="e">
        <f>COUNTIFS(#REF!,X661)</f>
        <v>#REF!</v>
      </c>
      <c r="AB661" s="133">
        <f>DATEDIF(_xlfn.MINIFS(Z:Z,X:X,X661), Z661,  "m")</f>
        <v>27</v>
      </c>
      <c r="AC661" s="134" t="s">
        <v>845</v>
      </c>
      <c r="AD661" s="135" t="s">
        <v>1025</v>
      </c>
      <c r="AE661" s="136" t="s">
        <v>65</v>
      </c>
      <c r="AF661" s="198">
        <v>31.3</v>
      </c>
      <c r="AG661" s="198">
        <v>12.7</v>
      </c>
      <c r="AH661" s="198">
        <v>54.7</v>
      </c>
      <c r="AI661" s="198">
        <v>0.8</v>
      </c>
      <c r="AJ661" s="198">
        <v>0.5</v>
      </c>
      <c r="AK661" s="223">
        <v>6</v>
      </c>
      <c r="AL661" s="133">
        <v>33.1</v>
      </c>
      <c r="AM661" s="137">
        <v>91.1</v>
      </c>
      <c r="AN661" s="137">
        <v>37.1</v>
      </c>
      <c r="AO661" s="137">
        <v>62.9</v>
      </c>
      <c r="AP661" s="137">
        <f>AN661/AO661</f>
        <v>0.58982511923688397</v>
      </c>
      <c r="AQ661" s="137">
        <v>4.16</v>
      </c>
      <c r="AR661" s="137">
        <v>3.03</v>
      </c>
      <c r="AS661" s="137">
        <v>1.1299999999999999</v>
      </c>
      <c r="AT661" s="137">
        <v>16.100000000000001</v>
      </c>
      <c r="AU661" s="137">
        <v>12.2</v>
      </c>
      <c r="AV661" s="137">
        <v>5.0199999999999996</v>
      </c>
      <c r="AW661" s="137">
        <v>21.5</v>
      </c>
      <c r="AX661" s="137">
        <v>57.5</v>
      </c>
      <c r="AY661" s="137">
        <v>18</v>
      </c>
      <c r="AZ661" s="137">
        <v>2.91</v>
      </c>
      <c r="BA661" s="137">
        <v>19.899999999999999</v>
      </c>
      <c r="BB661" s="137">
        <v>15.8</v>
      </c>
      <c r="BC661" s="137">
        <v>53.2</v>
      </c>
      <c r="BD661" s="137">
        <v>7.6999999999999999E-2</v>
      </c>
      <c r="BE661" s="137">
        <v>2.4900000000000002</v>
      </c>
      <c r="BF661" s="137">
        <f>DL661+DN661</f>
        <v>42.940000000000005</v>
      </c>
      <c r="BG661" s="137">
        <v>44</v>
      </c>
      <c r="BH661" s="138">
        <v>841</v>
      </c>
      <c r="BI661" s="137">
        <v>4.71</v>
      </c>
      <c r="BJ661" s="137">
        <v>16.3</v>
      </c>
      <c r="BK661" s="137">
        <v>12.4</v>
      </c>
      <c r="BL661" s="137">
        <v>65.400000000000006</v>
      </c>
      <c r="BM661" s="139">
        <v>1.2E-2</v>
      </c>
      <c r="BN661" s="137">
        <v>14.7</v>
      </c>
      <c r="BO661" s="137">
        <v>93.210000000000008</v>
      </c>
      <c r="BP661" s="137">
        <v>3.52</v>
      </c>
      <c r="BQ661" s="137">
        <v>3.3</v>
      </c>
      <c r="BR661" s="138">
        <v>4100</v>
      </c>
      <c r="BS661" s="138">
        <f>CY661/9</f>
        <v>2153.8888888888887</v>
      </c>
      <c r="BT661" s="137">
        <v>61.4</v>
      </c>
      <c r="BU661" s="137">
        <v>7.98</v>
      </c>
      <c r="BV661" s="137">
        <v>51</v>
      </c>
      <c r="BW661" s="138">
        <v>1124</v>
      </c>
      <c r="BX661" s="137">
        <v>11.2</v>
      </c>
      <c r="BY661" s="137">
        <v>54.7</v>
      </c>
      <c r="BZ661" s="138">
        <v>2362</v>
      </c>
      <c r="CA661" s="138">
        <v>6840</v>
      </c>
      <c r="CB661" s="137">
        <v>0.98</v>
      </c>
      <c r="CC661" s="137">
        <v>0.24</v>
      </c>
      <c r="CD661" s="186" t="s">
        <v>1275</v>
      </c>
      <c r="CE661" s="186">
        <f>AL661+BN661+BV661+CC661+CB661</f>
        <v>100.02</v>
      </c>
      <c r="CF661" s="186" t="s">
        <v>1275</v>
      </c>
      <c r="CG661" s="186">
        <f>AM661+BI661+BE661+(DC661*100/AL661)+(CC661*100/AL661)</f>
        <v>99.109667673716004</v>
      </c>
      <c r="CH661" s="137">
        <v>3.26</v>
      </c>
      <c r="CI661" s="137">
        <f>CH661*100/AM661</f>
        <v>3.5784851811196488</v>
      </c>
      <c r="CJ661" s="137">
        <v>21.7</v>
      </c>
      <c r="CK661" s="138">
        <f>CJ661*BI661*AL661*AK661/1000</f>
        <v>20.2983102</v>
      </c>
      <c r="CL661" s="137">
        <v>2.2799999999999998</v>
      </c>
      <c r="CM661" s="137">
        <v>27.4</v>
      </c>
      <c r="CN661" s="186" t="s">
        <v>1275</v>
      </c>
      <c r="CO661" s="137">
        <v>0.23</v>
      </c>
      <c r="CP661" s="137">
        <v>7.8</v>
      </c>
      <c r="CQ661" s="137">
        <v>19.899999999999999</v>
      </c>
      <c r="CR661" s="137">
        <v>27.3</v>
      </c>
      <c r="CS661" s="137">
        <v>25.7</v>
      </c>
      <c r="CT661" s="137">
        <v>27.1</v>
      </c>
      <c r="CU661" s="137">
        <v>65</v>
      </c>
      <c r="CV661" s="137">
        <v>1.69</v>
      </c>
      <c r="CW661" s="137"/>
      <c r="CX661" s="186" t="s">
        <v>1275</v>
      </c>
      <c r="CY661" s="133">
        <v>19385</v>
      </c>
      <c r="CZ661" s="137">
        <v>4.38</v>
      </c>
      <c r="DA661" s="137">
        <v>9.57</v>
      </c>
      <c r="DB661" s="186" t="s">
        <v>1275</v>
      </c>
      <c r="DC661" s="139">
        <v>2.8000000000000001E-2</v>
      </c>
      <c r="DD661" s="138">
        <v>6416</v>
      </c>
      <c r="DE661" s="137">
        <v>9.73</v>
      </c>
      <c r="DF661" s="137">
        <v>24.3</v>
      </c>
      <c r="DG661" s="137">
        <v>0.83</v>
      </c>
      <c r="DH661" s="137">
        <f>DG661-CC661</f>
        <v>0.59</v>
      </c>
      <c r="DI661" s="137">
        <v>50.2</v>
      </c>
      <c r="DJ661" s="186" t="s">
        <v>1275</v>
      </c>
      <c r="DK661" s="137">
        <v>0.74</v>
      </c>
      <c r="DL661" s="137">
        <v>42.2</v>
      </c>
      <c r="DM661" s="137">
        <v>56.3</v>
      </c>
      <c r="DN661" s="137">
        <v>0.74</v>
      </c>
      <c r="DO661" s="137">
        <v>9.8000000000000007</v>
      </c>
      <c r="DP661" s="137">
        <v>85.9</v>
      </c>
      <c r="DQ661" s="138">
        <v>892</v>
      </c>
      <c r="DR661" s="133"/>
      <c r="DS661" s="186" t="s">
        <v>1275</v>
      </c>
      <c r="DT661" s="133">
        <f>DU661*2</f>
        <v>8768</v>
      </c>
      <c r="DU661" s="138">
        <v>4384</v>
      </c>
      <c r="DV661" s="138">
        <v>326</v>
      </c>
      <c r="DW661" s="138">
        <v>174</v>
      </c>
      <c r="DX661" s="186" t="s">
        <v>1275</v>
      </c>
      <c r="DY661" s="138">
        <f>AK661*AN661*AM661*AL661/1000</f>
        <v>671.23026600000003</v>
      </c>
      <c r="DZ661" s="138">
        <f>AK661*AM661*AO661*AL661/1000</f>
        <v>1138.0157339999996</v>
      </c>
      <c r="EA661" s="137"/>
      <c r="EB661" s="137"/>
      <c r="EC661" s="137"/>
      <c r="ED661" s="137"/>
      <c r="EE661" s="137"/>
      <c r="EF661" s="186" t="s">
        <v>1275</v>
      </c>
      <c r="EG661" s="137" t="s">
        <v>1023</v>
      </c>
      <c r="EH661" s="137" t="s">
        <v>1023</v>
      </c>
      <c r="EI661" s="137" t="s">
        <v>1023</v>
      </c>
      <c r="EJ661" s="137" t="s">
        <v>1023</v>
      </c>
      <c r="EK661" s="137" t="s">
        <v>1023</v>
      </c>
      <c r="EL661" s="137" t="s">
        <v>1023</v>
      </c>
      <c r="EM661" s="137" t="s">
        <v>1023</v>
      </c>
      <c r="EN661" s="137" t="s">
        <v>1023</v>
      </c>
      <c r="EO661" s="137" t="s">
        <v>1023</v>
      </c>
      <c r="EP661" s="137" t="s">
        <v>1023</v>
      </c>
      <c r="EQ661" s="137" t="s">
        <v>1023</v>
      </c>
      <c r="ER661" s="137" t="s">
        <v>1023</v>
      </c>
      <c r="ES661" s="137" t="s">
        <v>1023</v>
      </c>
      <c r="ET661" s="137" t="s">
        <v>1023</v>
      </c>
      <c r="EU661" s="137" t="s">
        <v>1023</v>
      </c>
      <c r="EV661" s="137" t="s">
        <v>1023</v>
      </c>
      <c r="EW661" s="137" t="s">
        <v>1023</v>
      </c>
      <c r="EX661" s="137" t="s">
        <v>1023</v>
      </c>
      <c r="EY661" s="137" t="s">
        <v>1023</v>
      </c>
      <c r="EZ661" s="137" t="s">
        <v>1023</v>
      </c>
      <c r="FA661" s="137" t="s">
        <v>1023</v>
      </c>
      <c r="FB661" s="186" t="s">
        <v>1275</v>
      </c>
      <c r="FC661" s="137"/>
      <c r="FD661" s="137"/>
      <c r="FE661" s="137"/>
      <c r="FF661" s="137"/>
      <c r="FG661" s="137"/>
      <c r="FH661" s="190"/>
      <c r="FI661" s="190"/>
      <c r="FJ661" s="380" t="s">
        <v>844</v>
      </c>
      <c r="FK661" t="s">
        <v>1658</v>
      </c>
      <c r="FL661" t="s">
        <v>1667</v>
      </c>
      <c r="FM661" t="s">
        <v>1659</v>
      </c>
      <c r="FN661" t="s">
        <v>86</v>
      </c>
      <c r="FO661" t="s">
        <v>1662</v>
      </c>
      <c r="FP661" t="s">
        <v>1659</v>
      </c>
      <c r="FQ661" t="s">
        <v>1659</v>
      </c>
      <c r="FR661" t="s">
        <v>1662</v>
      </c>
      <c r="FS661" t="s">
        <v>86</v>
      </c>
      <c r="FT661" t="s">
        <v>1659</v>
      </c>
      <c r="FU661" t="s">
        <v>1659</v>
      </c>
      <c r="FV661" t="s">
        <v>33</v>
      </c>
      <c r="FW661" t="s">
        <v>1665</v>
      </c>
      <c r="FX661" t="s">
        <v>1661</v>
      </c>
      <c r="FY661" t="s">
        <v>1661</v>
      </c>
      <c r="FZ661" t="s">
        <v>1662</v>
      </c>
      <c r="GA661" t="s">
        <v>33</v>
      </c>
      <c r="GB661" t="s">
        <v>1659</v>
      </c>
      <c r="GC661" t="s">
        <v>1660</v>
      </c>
      <c r="GD661" t="s">
        <v>33</v>
      </c>
      <c r="GE661" t="s">
        <v>1662</v>
      </c>
      <c r="GF661" t="s">
        <v>1659</v>
      </c>
      <c r="GG661" t="s">
        <v>33</v>
      </c>
      <c r="GH661" t="s">
        <v>33</v>
      </c>
      <c r="GI661" t="s">
        <v>1661</v>
      </c>
      <c r="GJ661" t="s">
        <v>33</v>
      </c>
      <c r="GK661" t="s">
        <v>1663</v>
      </c>
      <c r="GL661" t="s">
        <v>86</v>
      </c>
      <c r="GM661" t="s">
        <v>1659</v>
      </c>
      <c r="GN661" t="s">
        <v>1659</v>
      </c>
      <c r="GO661" t="s">
        <v>1658</v>
      </c>
      <c r="GP661" t="s">
        <v>86</v>
      </c>
      <c r="GQ661" t="s">
        <v>33</v>
      </c>
      <c r="GR661" t="s">
        <v>1664</v>
      </c>
      <c r="GS661" t="s">
        <v>1659</v>
      </c>
      <c r="GT661" t="s">
        <v>1666</v>
      </c>
      <c r="GU661" t="s">
        <v>1662</v>
      </c>
      <c r="GV661" t="s">
        <v>1662</v>
      </c>
      <c r="GW661" t="s">
        <v>1662</v>
      </c>
      <c r="GX661" t="s">
        <v>33</v>
      </c>
      <c r="GY661" t="s">
        <v>1662</v>
      </c>
      <c r="GZ661" s="372"/>
      <c r="HA661"/>
      <c r="HB661"/>
      <c r="HC661"/>
      <c r="HD661"/>
      <c r="HE661"/>
      <c r="HF661"/>
      <c r="HG661"/>
      <c r="HH661"/>
      <c r="HI661"/>
      <c r="HJ661"/>
      <c r="HK661"/>
      <c r="HL661"/>
      <c r="HM661"/>
      <c r="HN661"/>
      <c r="HO661" s="5"/>
      <c r="HP661" s="10"/>
      <c r="HQ661" s="27"/>
      <c r="HR661" s="27"/>
      <c r="HS661" s="27"/>
      <c r="HT661" s="10"/>
      <c r="HU661" s="10"/>
      <c r="HV661" s="28"/>
      <c r="HW661" s="28"/>
      <c r="HX661" s="28"/>
      <c r="HY661" s="28"/>
      <c r="HZ661" s="28"/>
      <c r="IA661" s="28"/>
      <c r="IB661" s="28"/>
      <c r="IC661" s="28"/>
      <c r="ID661" s="28"/>
      <c r="IE661" s="25"/>
      <c r="IF661" s="28"/>
      <c r="IG661" s="29"/>
      <c r="IH661" s="25"/>
      <c r="II661" s="28"/>
      <c r="IJ661" s="25"/>
      <c r="IK661" s="25"/>
      <c r="IL661" s="25"/>
      <c r="IM661" s="25"/>
      <c r="IN661" s="28"/>
      <c r="IO661" s="25"/>
      <c r="IP661" s="294"/>
      <c r="IQ661" s="24"/>
      <c r="IR661" s="24"/>
      <c r="IS661" s="170"/>
      <c r="IT661" s="170"/>
      <c r="IU661" s="170"/>
      <c r="IV661" s="274"/>
      <c r="IW661" s="170"/>
      <c r="IX661" s="170"/>
      <c r="IY661"/>
      <c r="IZ661"/>
      <c r="JA661" s="170"/>
      <c r="JB661" s="170"/>
      <c r="JC661" s="170"/>
      <c r="JD661" s="170"/>
      <c r="JE661" s="170"/>
      <c r="JF661"/>
      <c r="JG661" s="170"/>
      <c r="JH661" s="170"/>
      <c r="JI661" s="170"/>
      <c r="JJ661" s="170"/>
      <c r="JK661"/>
      <c r="JL661"/>
      <c r="JM661" s="279"/>
      <c r="JN661"/>
      <c r="JO661"/>
      <c r="JP661"/>
      <c r="JQ661"/>
      <c r="JR661" s="170"/>
      <c r="JS661" s="170"/>
      <c r="JT661" s="170"/>
      <c r="JU661" s="282"/>
      <c r="JV661" s="170"/>
      <c r="JW661" s="170"/>
      <c r="JX661"/>
      <c r="JY661" s="170"/>
      <c r="JZ661" s="170"/>
      <c r="KA661" s="170"/>
      <c r="KB661" s="170"/>
      <c r="KC661" s="170"/>
      <c r="KD661" s="170"/>
      <c r="KE661"/>
    </row>
    <row r="662" spans="1:291" s="4" customFormat="1" x14ac:dyDescent="0.25">
      <c r="A662" s="311"/>
      <c r="B662" s="15" t="s">
        <v>837</v>
      </c>
      <c r="C662" s="17" t="s">
        <v>838</v>
      </c>
      <c r="D662" s="26" t="s">
        <v>842</v>
      </c>
      <c r="E662" s="88">
        <v>40283</v>
      </c>
      <c r="F662" s="27"/>
      <c r="G662" s="94"/>
      <c r="H662" s="16"/>
      <c r="I662" s="377">
        <v>0</v>
      </c>
      <c r="J662" s="20">
        <v>44781</v>
      </c>
      <c r="K662" s="100">
        <f t="shared" si="65"/>
        <v>147</v>
      </c>
      <c r="L662" s="121">
        <v>5</v>
      </c>
      <c r="M662" s="4" t="s">
        <v>846</v>
      </c>
      <c r="N662" s="19">
        <v>331</v>
      </c>
      <c r="O662" s="22">
        <v>4</v>
      </c>
      <c r="P662" s="16">
        <v>3</v>
      </c>
      <c r="Q662" s="11"/>
      <c r="R662" s="11"/>
      <c r="S662" s="11"/>
      <c r="T662" s="145">
        <v>17845</v>
      </c>
      <c r="U662" s="130"/>
      <c r="V662" s="130" t="s">
        <v>840</v>
      </c>
      <c r="W662" s="130" t="s">
        <v>1068</v>
      </c>
      <c r="X662" s="129">
        <v>8411285322</v>
      </c>
      <c r="Y662" s="129">
        <f ca="1">ROUNDDOWN(YEARFRAC(DATE(IF(VALUE(LEFT(X662,2))&lt;VALUE(RIGHT(YEAR(TODAY()),2)),"20","19")&amp;LEFT(X662,2),IF(VALUE(MID(X662,3,1))&gt;4,MID(X662,3,2)-50,MID(X662,3,2)),MID(X662,5,2)),Z662,1),0)</f>
        <v>37</v>
      </c>
      <c r="Z662" s="132">
        <v>44781</v>
      </c>
      <c r="AA662" s="129">
        <v>3</v>
      </c>
      <c r="AB662" s="133">
        <f>DATEDIF(_xlfn.MINIFS(Z:Z,X:X,X662), Z662,  "m")</f>
        <v>29</v>
      </c>
      <c r="AC662" s="134" t="s">
        <v>845</v>
      </c>
      <c r="AD662" s="135" t="s">
        <v>1025</v>
      </c>
      <c r="AE662" s="136" t="s">
        <v>67</v>
      </c>
      <c r="AF662" s="198">
        <v>25</v>
      </c>
      <c r="AG662" s="198">
        <v>12.6</v>
      </c>
      <c r="AH662" s="198">
        <v>61.7</v>
      </c>
      <c r="AI662" s="198">
        <v>0.4</v>
      </c>
      <c r="AJ662" s="198">
        <v>0.3</v>
      </c>
      <c r="AK662" s="222">
        <v>6.8</v>
      </c>
      <c r="AL662" s="133">
        <v>24.8</v>
      </c>
      <c r="AM662" s="137">
        <v>88.8</v>
      </c>
      <c r="AN662" s="137">
        <v>22.5</v>
      </c>
      <c r="AO662" s="137">
        <v>77.5</v>
      </c>
      <c r="AP662" s="137">
        <f>AN662/AO662</f>
        <v>0.29032258064516131</v>
      </c>
      <c r="AQ662" s="137">
        <v>6.4</v>
      </c>
      <c r="AR662" s="137">
        <v>4.7699999999999996</v>
      </c>
      <c r="AS662" s="137">
        <v>0.56999999999999995</v>
      </c>
      <c r="AT662" s="137">
        <v>20.399999999999999</v>
      </c>
      <c r="AU662" s="137">
        <v>15.6</v>
      </c>
      <c r="AV662" s="137">
        <v>4.28</v>
      </c>
      <c r="AW662" s="137">
        <v>13.9</v>
      </c>
      <c r="AX662" s="137">
        <v>58.1</v>
      </c>
      <c r="AY662" s="137">
        <v>24.6</v>
      </c>
      <c r="AZ662" s="137">
        <v>3.32</v>
      </c>
      <c r="BA662" s="137">
        <v>19.2</v>
      </c>
      <c r="BB662" s="137">
        <v>12.7</v>
      </c>
      <c r="BC662" s="137">
        <v>58</v>
      </c>
      <c r="BD662" s="137">
        <v>0.12</v>
      </c>
      <c r="BE662" s="137">
        <v>2.37</v>
      </c>
      <c r="BF662" s="137">
        <f>DL662+DN662</f>
        <v>41.8</v>
      </c>
      <c r="BG662" s="137">
        <v>44</v>
      </c>
      <c r="BH662" s="138">
        <v>1117</v>
      </c>
      <c r="BI662" s="137">
        <v>6.27</v>
      </c>
      <c r="BJ662" s="137">
        <v>8.16</v>
      </c>
      <c r="BK662" s="137">
        <v>14.5</v>
      </c>
      <c r="BL662" s="137">
        <v>79.900000000000006</v>
      </c>
      <c r="BM662" s="139">
        <v>1.4E-2</v>
      </c>
      <c r="BN662" s="137">
        <v>12.4</v>
      </c>
      <c r="BO662" s="137">
        <v>82.92</v>
      </c>
      <c r="BP662" s="137">
        <v>14.2</v>
      </c>
      <c r="BQ662" s="137">
        <v>2.9</v>
      </c>
      <c r="BR662" s="138">
        <v>4479</v>
      </c>
      <c r="BS662" s="138">
        <f>CY662/9</f>
        <v>2440.4444444444443</v>
      </c>
      <c r="BT662" s="137">
        <v>54.7</v>
      </c>
      <c r="BU662" s="137">
        <v>8.8699999999999992</v>
      </c>
      <c r="BV662" s="137">
        <f>100-AL662-BN662-CB662-CC662</f>
        <v>61.960000000000008</v>
      </c>
      <c r="BW662" s="138">
        <v>688</v>
      </c>
      <c r="BX662" s="137">
        <v>32.4</v>
      </c>
      <c r="BY662" s="137">
        <v>92.4</v>
      </c>
      <c r="BZ662" s="138">
        <v>2588</v>
      </c>
      <c r="CA662" s="138">
        <v>7030</v>
      </c>
      <c r="CB662" s="137">
        <v>0.37</v>
      </c>
      <c r="CC662" s="137">
        <v>0.47</v>
      </c>
      <c r="CD662" s="186" t="s">
        <v>1275</v>
      </c>
      <c r="CE662" s="186">
        <f>AL662+BN662+BV662+CC662+CB662</f>
        <v>100.00000000000001</v>
      </c>
      <c r="CF662" s="186" t="s">
        <v>1275</v>
      </c>
      <c r="CG662" s="186">
        <f>AM662+BI662+BE662+(DC662*100/AL662)+(CC662*100/AL662)</f>
        <v>99.341935483870955</v>
      </c>
      <c r="CH662" s="137">
        <v>1.89</v>
      </c>
      <c r="CI662" s="137">
        <f>CH662*100/AM662</f>
        <v>2.1283783783783785</v>
      </c>
      <c r="CJ662" s="137">
        <v>36.6</v>
      </c>
      <c r="CK662" s="138">
        <f>CJ662*BI662*AL662*AK662/1000</f>
        <v>38.699844480000003</v>
      </c>
      <c r="CL662" s="137">
        <v>5.52</v>
      </c>
      <c r="CM662" s="137">
        <v>33</v>
      </c>
      <c r="CN662" s="186" t="s">
        <v>1275</v>
      </c>
      <c r="CO662" s="137">
        <v>0.22</v>
      </c>
      <c r="CP662" s="137">
        <v>9.3000000000000007</v>
      </c>
      <c r="CQ662" s="137">
        <v>24.8</v>
      </c>
      <c r="CR662" s="137">
        <v>18.399999999999999</v>
      </c>
      <c r="CS662" s="137">
        <v>27.1</v>
      </c>
      <c r="CT662" s="137">
        <v>29.8</v>
      </c>
      <c r="CU662" s="137">
        <v>74.900000000000006</v>
      </c>
      <c r="CV662" s="137">
        <v>0.27</v>
      </c>
      <c r="CW662" s="137"/>
      <c r="CX662" s="186" t="s">
        <v>1275</v>
      </c>
      <c r="CY662" s="133">
        <v>21964</v>
      </c>
      <c r="CZ662" s="137">
        <v>8.5399999999999991</v>
      </c>
      <c r="DA662" s="137">
        <v>8.32</v>
      </c>
      <c r="DB662" s="186" t="s">
        <v>1275</v>
      </c>
      <c r="DC662" s="139">
        <v>1.6800000000000001E-3</v>
      </c>
      <c r="DD662" s="138">
        <v>5594</v>
      </c>
      <c r="DE662" s="137">
        <v>6.9</v>
      </c>
      <c r="DF662" s="137">
        <v>17.2</v>
      </c>
      <c r="DG662" s="137">
        <v>0.42</v>
      </c>
      <c r="DH662" s="137">
        <f>DG662-CC662</f>
        <v>-4.9999999999999989E-2</v>
      </c>
      <c r="DI662" s="137">
        <v>64.5</v>
      </c>
      <c r="DJ662" s="186" t="s">
        <v>1275</v>
      </c>
      <c r="DK662" s="137">
        <v>0</v>
      </c>
      <c r="DL662" s="137">
        <v>41.8</v>
      </c>
      <c r="DM662" s="137">
        <v>58.2</v>
      </c>
      <c r="DN662" s="137">
        <v>0</v>
      </c>
      <c r="DO662" s="137">
        <v>9.1</v>
      </c>
      <c r="DP662" s="137">
        <v>98.8</v>
      </c>
      <c r="DQ662" s="138">
        <v>1683</v>
      </c>
      <c r="DR662" s="133"/>
      <c r="DS662" s="186" t="s">
        <v>1275</v>
      </c>
      <c r="DT662" s="133">
        <f>DU662*2</f>
        <v>10304</v>
      </c>
      <c r="DU662" s="138">
        <v>5152</v>
      </c>
      <c r="DV662" s="138">
        <v>1469</v>
      </c>
      <c r="DW662" s="138">
        <v>489</v>
      </c>
      <c r="DX662" s="186" t="s">
        <v>1275</v>
      </c>
      <c r="DY662" s="138">
        <f>AK662*AN662*AM662*AL662/1000</f>
        <v>336.94271999999995</v>
      </c>
      <c r="DZ662" s="138">
        <f>AK662*AM662*AO662*AL662/1000</f>
        <v>1160.5804799999999</v>
      </c>
      <c r="EA662" s="137"/>
      <c r="EB662" s="137"/>
      <c r="EC662" s="137"/>
      <c r="ED662" s="137"/>
      <c r="EE662" s="137"/>
      <c r="EF662" s="186" t="s">
        <v>1275</v>
      </c>
      <c r="EG662" s="137" t="s">
        <v>1023</v>
      </c>
      <c r="EH662" s="137" t="s">
        <v>1023</v>
      </c>
      <c r="EI662" s="137" t="s">
        <v>1023</v>
      </c>
      <c r="EJ662" s="137" t="s">
        <v>1023</v>
      </c>
      <c r="EK662" s="137" t="s">
        <v>1023</v>
      </c>
      <c r="EL662" s="137" t="s">
        <v>1023</v>
      </c>
      <c r="EM662" s="137" t="s">
        <v>1023</v>
      </c>
      <c r="EN662" s="137" t="s">
        <v>1023</v>
      </c>
      <c r="EO662" s="137" t="s">
        <v>1023</v>
      </c>
      <c r="EP662" s="137" t="s">
        <v>1023</v>
      </c>
      <c r="EQ662" s="137" t="s">
        <v>1023</v>
      </c>
      <c r="ER662" s="137" t="s">
        <v>1023</v>
      </c>
      <c r="ES662" s="137" t="s">
        <v>1023</v>
      </c>
      <c r="ET662" s="137" t="s">
        <v>1023</v>
      </c>
      <c r="EU662" s="137" t="s">
        <v>1023</v>
      </c>
      <c r="EV662" s="137" t="s">
        <v>1023</v>
      </c>
      <c r="EW662" s="137" t="s">
        <v>1023</v>
      </c>
      <c r="EX662" s="137" t="s">
        <v>1023</v>
      </c>
      <c r="EY662" s="137" t="s">
        <v>1023</v>
      </c>
      <c r="EZ662" s="137" t="s">
        <v>1023</v>
      </c>
      <c r="FA662" s="137" t="s">
        <v>1023</v>
      </c>
      <c r="FB662" s="186" t="s">
        <v>1275</v>
      </c>
      <c r="FC662" s="137"/>
      <c r="FD662" s="137"/>
      <c r="FE662" s="137"/>
      <c r="FF662" s="137"/>
      <c r="FG662" s="137"/>
      <c r="FH662" s="190"/>
      <c r="FI662" s="190"/>
      <c r="FJ662" s="372"/>
      <c r="FK662"/>
      <c r="FL662"/>
      <c r="FM662"/>
      <c r="FN662"/>
      <c r="FO662"/>
      <c r="FP662"/>
      <c r="FQ662"/>
      <c r="FR662"/>
      <c r="FS662"/>
      <c r="FT662"/>
      <c r="FU662"/>
      <c r="FV662"/>
      <c r="FW662"/>
      <c r="FX662"/>
      <c r="FY662"/>
      <c r="FZ662"/>
      <c r="GA662"/>
      <c r="GB662"/>
      <c r="GC662"/>
      <c r="GD662"/>
      <c r="GE662"/>
      <c r="GF662"/>
      <c r="GG662"/>
      <c r="GH662"/>
      <c r="GI662"/>
      <c r="GJ662"/>
      <c r="GK662"/>
      <c r="GL662"/>
      <c r="GM662"/>
      <c r="GN662"/>
      <c r="GO662"/>
      <c r="GP662"/>
      <c r="GQ662"/>
      <c r="GR662"/>
      <c r="GS662"/>
      <c r="GT662"/>
      <c r="GU662"/>
      <c r="GV662"/>
      <c r="GW662"/>
      <c r="GX662"/>
      <c r="GY662"/>
      <c r="GZ662" s="372"/>
      <c r="HA662"/>
      <c r="HB662"/>
      <c r="HC662"/>
      <c r="HD662"/>
      <c r="HE662"/>
      <c r="HF662"/>
      <c r="HG662"/>
      <c r="HH662"/>
      <c r="HI662"/>
      <c r="HJ662"/>
      <c r="HK662"/>
      <c r="HL662"/>
      <c r="HM662"/>
      <c r="HN662"/>
      <c r="HO662" s="5"/>
      <c r="HP662" s="121"/>
      <c r="HQ662" s="27"/>
      <c r="HR662" s="27"/>
      <c r="HS662" s="27"/>
      <c r="HT662" s="121"/>
      <c r="HU662" s="121"/>
      <c r="HV662" s="28"/>
      <c r="HW662" s="28"/>
      <c r="HX662" s="28"/>
      <c r="HY662" s="28"/>
      <c r="HZ662" s="28"/>
      <c r="IA662" s="28"/>
      <c r="IB662" s="28"/>
      <c r="IC662" s="28"/>
      <c r="ID662" s="28"/>
      <c r="IE662" s="25"/>
      <c r="IF662" s="28"/>
      <c r="IG662" s="29"/>
      <c r="IH662" s="25"/>
      <c r="II662" s="28"/>
      <c r="IJ662" s="25"/>
      <c r="IK662" s="25"/>
      <c r="IL662" s="25"/>
      <c r="IM662" s="25"/>
      <c r="IN662" s="28"/>
      <c r="IO662" s="25"/>
      <c r="IP662" s="294"/>
      <c r="IQ662" s="24"/>
      <c r="IR662" s="24"/>
      <c r="IS662" s="170"/>
      <c r="IT662" s="170"/>
      <c r="IU662" s="170"/>
      <c r="IV662" s="274"/>
      <c r="IW662" s="170"/>
      <c r="IX662" s="170"/>
      <c r="IY662"/>
      <c r="IZ662"/>
      <c r="JA662" s="170"/>
      <c r="JB662" s="170"/>
      <c r="JC662" s="170"/>
      <c r="JD662" s="170"/>
      <c r="JE662" s="170"/>
      <c r="JF662"/>
      <c r="JG662" s="170"/>
      <c r="JH662" s="170"/>
      <c r="JI662" s="170"/>
      <c r="JJ662" s="170"/>
      <c r="JK662"/>
      <c r="JL662"/>
      <c r="JM662" s="279"/>
      <c r="JN662"/>
      <c r="JO662"/>
      <c r="JP662"/>
      <c r="JQ662"/>
      <c r="JR662" s="170"/>
      <c r="JS662" s="170"/>
      <c r="JT662" s="170"/>
      <c r="JU662" s="282"/>
      <c r="JV662" s="170"/>
      <c r="JW662" s="170"/>
      <c r="JX662"/>
      <c r="JY662" s="170"/>
      <c r="JZ662" s="170"/>
      <c r="KA662" s="170"/>
      <c r="KB662" s="170"/>
      <c r="KC662" s="170"/>
      <c r="KD662" s="170"/>
      <c r="KE662"/>
    </row>
    <row r="663" spans="1:291" s="4" customFormat="1" x14ac:dyDescent="0.25">
      <c r="A663" s="311"/>
      <c r="B663" s="15" t="s">
        <v>837</v>
      </c>
      <c r="C663" s="17" t="s">
        <v>838</v>
      </c>
      <c r="D663" s="26" t="s">
        <v>842</v>
      </c>
      <c r="E663" s="88">
        <v>40283</v>
      </c>
      <c r="F663" s="27"/>
      <c r="G663" s="94"/>
      <c r="H663" s="16"/>
      <c r="I663" s="377">
        <v>1</v>
      </c>
      <c r="J663" s="20">
        <v>44887</v>
      </c>
      <c r="K663" s="100">
        <f t="shared" si="65"/>
        <v>151</v>
      </c>
      <c r="L663" s="121">
        <v>6</v>
      </c>
      <c r="M663" s="4" t="s">
        <v>847</v>
      </c>
      <c r="N663" s="19">
        <v>303</v>
      </c>
      <c r="O663" s="22">
        <v>4</v>
      </c>
      <c r="P663" s="16">
        <v>3</v>
      </c>
      <c r="Q663" s="11"/>
      <c r="R663" s="11"/>
      <c r="S663" s="11"/>
      <c r="T663" s="145">
        <v>18370</v>
      </c>
      <c r="U663" s="130"/>
      <c r="V663" s="130" t="s">
        <v>840</v>
      </c>
      <c r="W663" s="130" t="s">
        <v>1068</v>
      </c>
      <c r="X663" s="131">
        <v>8411285322</v>
      </c>
      <c r="Y663" s="129">
        <f ca="1">ROUNDDOWN(YEARFRAC(DATE(IF(VALUE(LEFT(X663,2))&lt;VALUE(RIGHT(YEAR(TODAY()),2)),"20","19")&amp;LEFT(X663,2),IF(VALUE(MID(X663,3,1))&gt;4,MID(X663,3,2)-50,MID(X663,3,2)),MID(X663,5,2)),Z663,1),0)</f>
        <v>37</v>
      </c>
      <c r="Z663" s="132">
        <v>44887</v>
      </c>
      <c r="AA663" s="129">
        <v>4</v>
      </c>
      <c r="AB663" s="133">
        <v>32</v>
      </c>
      <c r="AC663" s="134" t="s">
        <v>845</v>
      </c>
      <c r="AD663" s="135" t="s">
        <v>1025</v>
      </c>
      <c r="AE663" s="136" t="s">
        <v>75</v>
      </c>
      <c r="AF663" s="185">
        <v>25.5</v>
      </c>
      <c r="AG663" s="185">
        <v>13.1</v>
      </c>
      <c r="AH663" s="185">
        <v>61.2</v>
      </c>
      <c r="AI663" s="185">
        <v>0.1</v>
      </c>
      <c r="AJ663" s="185">
        <v>0.1</v>
      </c>
      <c r="AK663" s="218">
        <v>7.46</v>
      </c>
      <c r="AL663" s="133">
        <v>27.8</v>
      </c>
      <c r="AM663" s="137">
        <v>90.4</v>
      </c>
      <c r="AN663" s="137">
        <v>21</v>
      </c>
      <c r="AO663" s="137">
        <v>79</v>
      </c>
      <c r="AP663" s="137">
        <f>AN663/AO663</f>
        <v>0.26582278481012656</v>
      </c>
      <c r="AQ663" s="137">
        <v>4.59</v>
      </c>
      <c r="AR663" s="137">
        <v>1.96</v>
      </c>
      <c r="AS663" s="137">
        <v>0.63</v>
      </c>
      <c r="AT663" s="137">
        <v>22.1</v>
      </c>
      <c r="AU663" s="137">
        <v>15.3</v>
      </c>
      <c r="AV663" s="137">
        <v>0.76</v>
      </c>
      <c r="AW663" s="137">
        <v>14.2</v>
      </c>
      <c r="AX663" s="137">
        <v>41.2</v>
      </c>
      <c r="AY663" s="137">
        <v>39.6</v>
      </c>
      <c r="AZ663" s="137">
        <v>4.91</v>
      </c>
      <c r="BA663" s="137">
        <v>14.4</v>
      </c>
      <c r="BB663" s="137">
        <v>10.7</v>
      </c>
      <c r="BC663" s="137">
        <v>61.8</v>
      </c>
      <c r="BD663" s="137">
        <v>2.1000000000000001E-2</v>
      </c>
      <c r="BE663" s="137">
        <v>1.7</v>
      </c>
      <c r="BF663" s="137">
        <v>42.64</v>
      </c>
      <c r="BG663" s="137">
        <v>58.5</v>
      </c>
      <c r="BH663" s="138">
        <v>1398.6000000000001</v>
      </c>
      <c r="BI663" s="137">
        <v>6.47</v>
      </c>
      <c r="BJ663" s="137">
        <v>4.3499999999999996</v>
      </c>
      <c r="BK663" s="137">
        <v>12</v>
      </c>
      <c r="BL663" s="137">
        <v>50.8</v>
      </c>
      <c r="BM663" s="139">
        <v>4.2000000000000003E-2</v>
      </c>
      <c r="BN663" s="137">
        <v>12.2</v>
      </c>
      <c r="BO663" s="137">
        <v>92.1</v>
      </c>
      <c r="BP663" s="137">
        <v>5.67</v>
      </c>
      <c r="BQ663" s="137">
        <v>2.2799999999999998</v>
      </c>
      <c r="BR663" s="138">
        <v>6037</v>
      </c>
      <c r="BS663" s="138">
        <v>3524.3333333333335</v>
      </c>
      <c r="BT663" s="137">
        <v>61.7</v>
      </c>
      <c r="BU663" s="137">
        <v>8.08</v>
      </c>
      <c r="BV663" s="137">
        <f>100-AL663-BN663-CB663-CC663</f>
        <v>59.43</v>
      </c>
      <c r="BW663" s="138">
        <v>1916.3716814159293</v>
      </c>
      <c r="BX663" s="137">
        <v>26.7</v>
      </c>
      <c r="BY663" s="137">
        <v>66.900000000000006</v>
      </c>
      <c r="BZ663" s="138">
        <v>2644</v>
      </c>
      <c r="CA663" s="138">
        <v>7988.4000000000005</v>
      </c>
      <c r="CB663" s="137">
        <v>0.46</v>
      </c>
      <c r="CC663" s="137">
        <v>0.11</v>
      </c>
      <c r="CD663" s="186" t="s">
        <v>1275</v>
      </c>
      <c r="CE663" s="186">
        <f>AL663+BN663+BV663+CC663+CB663</f>
        <v>100</v>
      </c>
      <c r="CF663" s="186" t="s">
        <v>1275</v>
      </c>
      <c r="CG663" s="186">
        <f>AM663+BI663+BE663+(DC663*100/AL663)+(CC663*100/AL663)</f>
        <v>99.008848920863315</v>
      </c>
      <c r="CH663" s="137">
        <v>1.57</v>
      </c>
      <c r="CI663" s="137">
        <f>CH663*100/AM663</f>
        <v>1.736725663716814</v>
      </c>
      <c r="CJ663" s="137">
        <v>22.1</v>
      </c>
      <c r="CK663" s="138">
        <f>CJ663*BI663*AL663*AK663/1000</f>
        <v>29.653787955999999</v>
      </c>
      <c r="CL663" s="137">
        <v>5.89</v>
      </c>
      <c r="CM663" s="137">
        <v>26.8</v>
      </c>
      <c r="CN663" s="186" t="s">
        <v>1275</v>
      </c>
      <c r="CO663" s="137">
        <v>0.56999999999999995</v>
      </c>
      <c r="CP663" s="137">
        <v>6.78</v>
      </c>
      <c r="CQ663" s="137">
        <v>29.3</v>
      </c>
      <c r="CR663" s="137">
        <v>16.7</v>
      </c>
      <c r="CS663" s="137">
        <v>24.4</v>
      </c>
      <c r="CT663" s="137">
        <v>29.7</v>
      </c>
      <c r="CU663" s="137">
        <v>74</v>
      </c>
      <c r="CV663" s="137">
        <v>2.69</v>
      </c>
      <c r="CW663" s="137"/>
      <c r="CX663" s="186" t="s">
        <v>1275</v>
      </c>
      <c r="CY663" s="133">
        <v>10573</v>
      </c>
      <c r="CZ663" s="137">
        <v>6.88</v>
      </c>
      <c r="DA663" s="137">
        <v>4.9800000000000004</v>
      </c>
      <c r="DB663" s="186" t="s">
        <v>1275</v>
      </c>
      <c r="DC663" s="139">
        <v>1.2E-2</v>
      </c>
      <c r="DD663" s="138">
        <v>9275</v>
      </c>
      <c r="DE663" s="137">
        <v>14.8</v>
      </c>
      <c r="DF663" s="137">
        <v>20.100000000000001</v>
      </c>
      <c r="DG663" s="137">
        <v>0.95</v>
      </c>
      <c r="DH663" s="137">
        <v>0.84</v>
      </c>
      <c r="DI663" s="137">
        <v>57</v>
      </c>
      <c r="DJ663" s="186" t="s">
        <v>1275</v>
      </c>
      <c r="DK663" s="137">
        <v>0</v>
      </c>
      <c r="DL663" s="137">
        <v>42</v>
      </c>
      <c r="DM663" s="137">
        <v>57.3</v>
      </c>
      <c r="DN663" s="137">
        <v>0.64</v>
      </c>
      <c r="DO663" s="137">
        <v>3.24</v>
      </c>
      <c r="DP663" s="137">
        <v>77.099999999999994</v>
      </c>
      <c r="DQ663" s="138">
        <v>1074</v>
      </c>
      <c r="DR663" s="133"/>
      <c r="DS663" s="186" t="s">
        <v>1275</v>
      </c>
      <c r="DT663" s="138">
        <f>DU663/1.2</f>
        <v>5511.666666666667</v>
      </c>
      <c r="DU663" s="138">
        <v>6614</v>
      </c>
      <c r="DV663" s="138">
        <v>2040</v>
      </c>
      <c r="DW663" s="138">
        <v>340</v>
      </c>
      <c r="DX663" s="186" t="s">
        <v>1275</v>
      </c>
      <c r="DY663" s="138">
        <f>AK663*AN663*AM663*AL663/1000</f>
        <v>393.70537920000004</v>
      </c>
      <c r="DZ663" s="138">
        <f>AK663*AM663*AO663*AL663/1000</f>
        <v>1481.0821408000002</v>
      </c>
      <c r="EA663" s="137"/>
      <c r="EB663" s="137"/>
      <c r="EC663" s="137"/>
      <c r="ED663" s="137"/>
      <c r="EE663" s="137"/>
      <c r="EF663" s="186" t="s">
        <v>1275</v>
      </c>
      <c r="EG663" s="137" t="s">
        <v>1023</v>
      </c>
      <c r="EH663" s="137" t="s">
        <v>1023</v>
      </c>
      <c r="EI663" s="137" t="s">
        <v>1023</v>
      </c>
      <c r="EJ663" s="137" t="s">
        <v>1023</v>
      </c>
      <c r="EK663" s="137" t="s">
        <v>1023</v>
      </c>
      <c r="EL663" s="137" t="s">
        <v>1023</v>
      </c>
      <c r="EM663" s="137" t="s">
        <v>1023</v>
      </c>
      <c r="EN663" s="137" t="s">
        <v>1023</v>
      </c>
      <c r="EO663" s="137" t="s">
        <v>1023</v>
      </c>
      <c r="EP663" s="137" t="s">
        <v>1023</v>
      </c>
      <c r="EQ663" s="137" t="s">
        <v>1023</v>
      </c>
      <c r="ER663" s="137" t="s">
        <v>1023</v>
      </c>
      <c r="ES663" s="137" t="s">
        <v>1023</v>
      </c>
      <c r="ET663" s="137" t="s">
        <v>1023</v>
      </c>
      <c r="EU663" s="137" t="s">
        <v>1023</v>
      </c>
      <c r="EV663" s="137" t="s">
        <v>1023</v>
      </c>
      <c r="EW663" s="137" t="s">
        <v>1023</v>
      </c>
      <c r="EX663" s="137" t="s">
        <v>1023</v>
      </c>
      <c r="EY663" s="137" t="s">
        <v>1023</v>
      </c>
      <c r="EZ663" s="137" t="s">
        <v>1023</v>
      </c>
      <c r="FA663" s="137" t="s">
        <v>1023</v>
      </c>
      <c r="FB663" s="186" t="s">
        <v>1275</v>
      </c>
      <c r="FC663" s="137"/>
      <c r="FD663" s="137"/>
      <c r="FE663" s="137"/>
      <c r="FF663" s="137"/>
      <c r="FG663" s="137"/>
      <c r="FH663" s="190"/>
      <c r="FI663" s="190"/>
      <c r="FJ663" s="372"/>
      <c r="FK663"/>
      <c r="FL663"/>
      <c r="FM663"/>
      <c r="FN663"/>
      <c r="FO663"/>
      <c r="FP663"/>
      <c r="FQ663"/>
      <c r="FR663"/>
      <c r="FS663"/>
      <c r="FT663"/>
      <c r="FU663"/>
      <c r="FV663"/>
      <c r="FW663"/>
      <c r="FX663"/>
      <c r="FY663"/>
      <c r="FZ663"/>
      <c r="GA663"/>
      <c r="GB663"/>
      <c r="GC663"/>
      <c r="GD663"/>
      <c r="GE663"/>
      <c r="GF663"/>
      <c r="GG663"/>
      <c r="GH663"/>
      <c r="GI663"/>
      <c r="GJ663"/>
      <c r="GK663"/>
      <c r="GL663"/>
      <c r="GM663"/>
      <c r="GN663"/>
      <c r="GO663"/>
      <c r="GP663"/>
      <c r="GQ663"/>
      <c r="GR663"/>
      <c r="GS663"/>
      <c r="GT663"/>
      <c r="GU663"/>
      <c r="GV663"/>
      <c r="GW663"/>
      <c r="GX663"/>
      <c r="GY663"/>
      <c r="GZ663" s="372"/>
      <c r="HA663"/>
      <c r="HB663"/>
      <c r="HC663"/>
      <c r="HD663"/>
      <c r="HE663"/>
      <c r="HF663"/>
      <c r="HG663"/>
      <c r="HH663"/>
      <c r="HI663"/>
      <c r="HJ663"/>
      <c r="HK663"/>
      <c r="HL663"/>
      <c r="HM663"/>
      <c r="HN663"/>
      <c r="HO663" s="5"/>
      <c r="HP663" s="121"/>
      <c r="HQ663" s="27"/>
      <c r="HR663" s="27"/>
      <c r="HS663" s="27"/>
      <c r="HT663" s="121"/>
      <c r="HU663" s="121"/>
      <c r="HV663" s="28"/>
      <c r="HW663" s="28"/>
      <c r="HX663" s="28"/>
      <c r="HY663" s="28"/>
      <c r="HZ663" s="28"/>
      <c r="IA663" s="28"/>
      <c r="IB663" s="28"/>
      <c r="IC663" s="28"/>
      <c r="ID663" s="28"/>
      <c r="IE663" s="25"/>
      <c r="IF663" s="28"/>
      <c r="IG663" s="29"/>
      <c r="IH663" s="25"/>
      <c r="II663" s="28"/>
      <c r="IJ663" s="25"/>
      <c r="IK663" s="25"/>
      <c r="IL663" s="25"/>
      <c r="IM663" s="25"/>
      <c r="IN663" s="28"/>
      <c r="IO663" s="25"/>
      <c r="IP663" s="294"/>
      <c r="IQ663" s="24"/>
      <c r="IR663" s="24"/>
      <c r="IS663" s="170"/>
      <c r="IT663" s="170"/>
      <c r="IU663" s="170"/>
      <c r="IV663" s="274"/>
      <c r="IW663" s="170"/>
      <c r="IX663" s="170"/>
      <c r="IY663"/>
      <c r="IZ663"/>
      <c r="JA663" s="170"/>
      <c r="JB663" s="170"/>
      <c r="JC663" s="170"/>
      <c r="JD663" s="170"/>
      <c r="JE663" s="170"/>
      <c r="JF663"/>
      <c r="JG663" s="170"/>
      <c r="JH663" s="170"/>
      <c r="JI663" s="170"/>
      <c r="JJ663" s="170"/>
      <c r="JK663"/>
      <c r="JL663"/>
      <c r="JM663" s="279"/>
      <c r="JN663"/>
      <c r="JO663"/>
      <c r="JP663"/>
      <c r="JQ663"/>
      <c r="JR663" s="170"/>
      <c r="JS663" s="170"/>
      <c r="JT663" s="170"/>
      <c r="JU663" s="282"/>
      <c r="JV663" s="170"/>
      <c r="JW663" s="170"/>
      <c r="JX663"/>
      <c r="JY663" s="170"/>
      <c r="JZ663" s="170"/>
      <c r="KA663" s="170"/>
      <c r="KB663" s="170"/>
      <c r="KC663" s="170"/>
      <c r="KD663" s="170"/>
      <c r="KE663"/>
    </row>
    <row r="664" spans="1:291" s="4" customFormat="1" x14ac:dyDescent="0.25">
      <c r="A664" s="311"/>
      <c r="B664" s="15" t="s">
        <v>837</v>
      </c>
      <c r="C664" s="17" t="s">
        <v>838</v>
      </c>
      <c r="D664" s="26" t="s">
        <v>842</v>
      </c>
      <c r="E664" s="88">
        <v>40283</v>
      </c>
      <c r="F664" s="402">
        <v>45344</v>
      </c>
      <c r="G664" s="94">
        <f>DATEDIF(E664, F664, "m")</f>
        <v>166</v>
      </c>
      <c r="H664" s="16"/>
      <c r="I664" s="377"/>
      <c r="J664" s="20"/>
      <c r="K664" s="100"/>
      <c r="L664" s="121"/>
      <c r="N664" s="19"/>
      <c r="O664" s="22"/>
      <c r="P664" s="16"/>
      <c r="Q664" s="121"/>
      <c r="R664" s="121"/>
      <c r="S664" s="121"/>
      <c r="T664" s="145"/>
      <c r="U664" s="130"/>
      <c r="V664" s="130"/>
      <c r="W664" s="130"/>
      <c r="X664" s="131"/>
      <c r="Y664" s="129"/>
      <c r="Z664" s="132"/>
      <c r="AA664" s="129"/>
      <c r="AB664" s="133"/>
      <c r="AC664" s="134"/>
      <c r="AD664" s="135"/>
      <c r="AE664" s="136"/>
      <c r="AF664" s="220"/>
      <c r="AG664" s="220"/>
      <c r="AH664" s="220"/>
      <c r="AI664" s="220"/>
      <c r="AJ664" s="220"/>
      <c r="AK664" s="220"/>
      <c r="AL664" s="133"/>
      <c r="AM664" s="137"/>
      <c r="AN664" s="137"/>
      <c r="AO664" s="137"/>
      <c r="AP664" s="137"/>
      <c r="AQ664" s="137"/>
      <c r="AR664" s="137"/>
      <c r="AS664" s="137"/>
      <c r="AT664" s="137"/>
      <c r="AU664" s="137"/>
      <c r="AV664" s="137"/>
      <c r="AW664" s="137"/>
      <c r="AX664" s="137"/>
      <c r="AY664" s="137"/>
      <c r="AZ664" s="137"/>
      <c r="BA664" s="137"/>
      <c r="BB664" s="137"/>
      <c r="BC664" s="137"/>
      <c r="BD664" s="137"/>
      <c r="BE664" s="137"/>
      <c r="BF664" s="137"/>
      <c r="BG664" s="137"/>
      <c r="BH664" s="138"/>
      <c r="BI664" s="137"/>
      <c r="BJ664" s="137"/>
      <c r="BK664" s="137"/>
      <c r="BL664" s="137"/>
      <c r="BM664" s="139"/>
      <c r="BN664" s="137"/>
      <c r="BO664" s="137"/>
      <c r="BP664" s="137"/>
      <c r="BQ664" s="137"/>
      <c r="BR664" s="138"/>
      <c r="BS664" s="138"/>
      <c r="BT664" s="137"/>
      <c r="BU664" s="137"/>
      <c r="BV664" s="137"/>
      <c r="BW664" s="138"/>
      <c r="BX664" s="137"/>
      <c r="BY664" s="137"/>
      <c r="BZ664" s="138"/>
      <c r="CA664" s="138"/>
      <c r="CB664" s="137"/>
      <c r="CC664" s="137"/>
      <c r="CD664" s="186"/>
      <c r="CE664" s="186"/>
      <c r="CF664" s="186"/>
      <c r="CG664" s="186"/>
      <c r="CH664" s="137"/>
      <c r="CI664" s="137"/>
      <c r="CJ664" s="137"/>
      <c r="CK664" s="138"/>
      <c r="CL664" s="137"/>
      <c r="CM664" s="137"/>
      <c r="CN664" s="186"/>
      <c r="CO664" s="137"/>
      <c r="CP664" s="137"/>
      <c r="CQ664" s="137"/>
      <c r="CR664" s="137"/>
      <c r="CS664" s="137"/>
      <c r="CT664" s="137"/>
      <c r="CU664" s="137"/>
      <c r="CV664" s="137"/>
      <c r="CW664" s="137"/>
      <c r="CX664" s="186"/>
      <c r="CY664" s="133"/>
      <c r="CZ664" s="137"/>
      <c r="DA664" s="137"/>
      <c r="DB664" s="186"/>
      <c r="DC664" s="139"/>
      <c r="DD664" s="138"/>
      <c r="DE664" s="137"/>
      <c r="DF664" s="137"/>
      <c r="DG664" s="137"/>
      <c r="DH664" s="137"/>
      <c r="DI664" s="137"/>
      <c r="DJ664" s="186"/>
      <c r="DK664" s="137"/>
      <c r="DL664" s="137"/>
      <c r="DM664" s="137"/>
      <c r="DN664" s="137"/>
      <c r="DO664" s="137"/>
      <c r="DP664" s="137"/>
      <c r="DQ664" s="138"/>
      <c r="DR664" s="133"/>
      <c r="DS664" s="186"/>
      <c r="DT664" s="138"/>
      <c r="DU664" s="138"/>
      <c r="DV664" s="138"/>
      <c r="DW664" s="138"/>
      <c r="DX664" s="186"/>
      <c r="DY664" s="138"/>
      <c r="DZ664" s="138"/>
      <c r="EA664" s="137"/>
      <c r="EB664" s="137"/>
      <c r="EC664" s="137"/>
      <c r="ED664" s="137"/>
      <c r="EE664" s="137"/>
      <c r="EF664" s="186"/>
      <c r="EG664" s="137"/>
      <c r="EH664" s="137"/>
      <c r="EI664" s="137"/>
      <c r="EJ664" s="137"/>
      <c r="EK664" s="137"/>
      <c r="EL664" s="137"/>
      <c r="EM664" s="137"/>
      <c r="EN664" s="137"/>
      <c r="EO664" s="137"/>
      <c r="EP664" s="137"/>
      <c r="EQ664" s="137"/>
      <c r="ER664" s="137"/>
      <c r="ES664" s="137"/>
      <c r="ET664" s="137"/>
      <c r="EU664" s="137"/>
      <c r="EV664" s="137"/>
      <c r="EW664" s="137"/>
      <c r="EX664" s="137"/>
      <c r="EY664" s="137"/>
      <c r="EZ664" s="137"/>
      <c r="FA664" s="137"/>
      <c r="FB664" s="186"/>
      <c r="FC664" s="137"/>
      <c r="FD664" s="137"/>
      <c r="FE664" s="137"/>
      <c r="FF664" s="137"/>
      <c r="FG664" s="137"/>
      <c r="FH664" s="190"/>
      <c r="FI664" s="190"/>
      <c r="FJ664" s="372"/>
      <c r="FK664"/>
      <c r="FL664"/>
      <c r="FM664"/>
      <c r="FN664"/>
      <c r="FO664"/>
      <c r="FP664"/>
      <c r="FQ664"/>
      <c r="FR664"/>
      <c r="FS664"/>
      <c r="FT664"/>
      <c r="FU664"/>
      <c r="FV664"/>
      <c r="FW664"/>
      <c r="FX664"/>
      <c r="FY664"/>
      <c r="FZ664"/>
      <c r="GA664"/>
      <c r="GB664"/>
      <c r="GC664"/>
      <c r="GD664"/>
      <c r="GE664"/>
      <c r="GF664"/>
      <c r="GG664"/>
      <c r="GH664"/>
      <c r="GI664"/>
      <c r="GJ664"/>
      <c r="GK664"/>
      <c r="GL664"/>
      <c r="GM664"/>
      <c r="GN664"/>
      <c r="GO664"/>
      <c r="GP664"/>
      <c r="GQ664"/>
      <c r="GR664"/>
      <c r="GS664"/>
      <c r="GT664"/>
      <c r="GU664"/>
      <c r="GV664"/>
      <c r="GW664"/>
      <c r="GX664"/>
      <c r="GY664"/>
      <c r="GZ664" s="372"/>
      <c r="HA664"/>
      <c r="HB664"/>
      <c r="HC664"/>
      <c r="HD664"/>
      <c r="HE664"/>
      <c r="HF664"/>
      <c r="HG664"/>
      <c r="HH664"/>
      <c r="HI664"/>
      <c r="HJ664"/>
      <c r="HK664"/>
      <c r="HL664"/>
      <c r="HM664"/>
      <c r="HN664"/>
      <c r="HO664" s="408" t="s">
        <v>840</v>
      </c>
      <c r="HP664" s="62">
        <v>26</v>
      </c>
      <c r="HQ664" s="402">
        <v>40283</v>
      </c>
      <c r="HR664" s="402"/>
      <c r="HS664" s="402">
        <v>45344</v>
      </c>
      <c r="HT664" s="62">
        <v>166</v>
      </c>
      <c r="HU664" s="62">
        <v>0</v>
      </c>
      <c r="HV664" s="62">
        <v>1</v>
      </c>
      <c r="HW664" s="62">
        <v>1</v>
      </c>
      <c r="HX664" s="62">
        <v>0</v>
      </c>
      <c r="HY664" s="62">
        <v>0</v>
      </c>
      <c r="HZ664" s="62">
        <v>0</v>
      </c>
      <c r="IA664" s="62">
        <v>0</v>
      </c>
      <c r="IB664" s="62">
        <v>1</v>
      </c>
      <c r="IC664" s="62">
        <v>1</v>
      </c>
      <c r="ID664" s="62">
        <v>1</v>
      </c>
      <c r="IE664" t="s">
        <v>62</v>
      </c>
      <c r="IF664" s="62">
        <v>0</v>
      </c>
      <c r="IG664" s="63"/>
      <c r="IH664" s="63"/>
      <c r="II664" s="6"/>
      <c r="IJ664" s="62"/>
      <c r="IK664"/>
      <c r="IL664"/>
      <c r="IM664" s="6"/>
      <c r="IN664" s="62">
        <v>0</v>
      </c>
      <c r="IO664" s="62">
        <v>0</v>
      </c>
      <c r="IP664" s="118"/>
      <c r="IQ664" s="24"/>
      <c r="IR664" s="170"/>
      <c r="IS664" s="170"/>
      <c r="IT664" s="170"/>
      <c r="IU664" s="274"/>
      <c r="IV664" s="170"/>
      <c r="IW664" s="170"/>
      <c r="IX664"/>
      <c r="IY664"/>
      <c r="IZ664" s="170"/>
      <c r="JA664" s="170"/>
      <c r="JB664" s="170"/>
      <c r="JC664" s="170"/>
      <c r="JD664" s="170"/>
      <c r="JE664"/>
      <c r="JF664" s="170"/>
      <c r="JG664" s="170"/>
      <c r="JH664" s="170"/>
      <c r="JI664" s="170"/>
      <c r="JJ664"/>
      <c r="JK664"/>
      <c r="JL664" s="279"/>
      <c r="JM664"/>
      <c r="JN664"/>
      <c r="JO664"/>
      <c r="JP664"/>
      <c r="JQ664" s="170"/>
      <c r="JR664" s="170"/>
      <c r="JS664" s="170"/>
      <c r="JT664" s="282"/>
      <c r="JU664" s="170"/>
      <c r="JV664" s="170"/>
      <c r="JW664"/>
      <c r="JX664" s="170"/>
      <c r="JY664" s="170"/>
      <c r="JZ664" s="170"/>
      <c r="KA664" s="170"/>
      <c r="KB664" s="170"/>
      <c r="KC664" s="170"/>
      <c r="KD664"/>
    </row>
    <row r="665" spans="1:291" s="4" customFormat="1" x14ac:dyDescent="0.25">
      <c r="A665" s="311"/>
      <c r="B665" s="15" t="s">
        <v>837</v>
      </c>
      <c r="C665" s="17" t="s">
        <v>838</v>
      </c>
      <c r="D665" s="26" t="s">
        <v>842</v>
      </c>
      <c r="E665" s="88">
        <v>40283</v>
      </c>
      <c r="F665" s="402">
        <v>45568</v>
      </c>
      <c r="G665" s="94">
        <f>DATEDIF(E665, F665, "m")</f>
        <v>173</v>
      </c>
      <c r="H665" s="16"/>
      <c r="I665" s="377"/>
      <c r="J665" s="20"/>
      <c r="K665" s="100"/>
      <c r="L665" s="121"/>
      <c r="N665" s="19"/>
      <c r="O665" s="22"/>
      <c r="P665" s="16"/>
      <c r="Q665" s="121"/>
      <c r="R665" s="121"/>
      <c r="S665" s="121"/>
      <c r="T665" s="145"/>
      <c r="U665" s="130"/>
      <c r="V665" s="130"/>
      <c r="W665" s="130"/>
      <c r="X665" s="131"/>
      <c r="Y665" s="129"/>
      <c r="Z665" s="132"/>
      <c r="AA665" s="129"/>
      <c r="AB665" s="133"/>
      <c r="AC665" s="134"/>
      <c r="AD665" s="135"/>
      <c r="AE665" s="136"/>
      <c r="AF665" s="220"/>
      <c r="AG665" s="220"/>
      <c r="AH665" s="220"/>
      <c r="AI665" s="220"/>
      <c r="AJ665" s="220"/>
      <c r="AK665" s="220"/>
      <c r="AL665" s="133"/>
      <c r="AM665" s="137"/>
      <c r="AN665" s="137"/>
      <c r="AO665" s="137"/>
      <c r="AP665" s="137"/>
      <c r="AQ665" s="137"/>
      <c r="AR665" s="137"/>
      <c r="AS665" s="137"/>
      <c r="AT665" s="137"/>
      <c r="AU665" s="137"/>
      <c r="AV665" s="137"/>
      <c r="AW665" s="137"/>
      <c r="AX665" s="137"/>
      <c r="AY665" s="137"/>
      <c r="AZ665" s="137"/>
      <c r="BA665" s="137"/>
      <c r="BB665" s="137"/>
      <c r="BC665" s="137"/>
      <c r="BD665" s="137"/>
      <c r="BE665" s="137"/>
      <c r="BF665" s="137"/>
      <c r="BG665" s="137"/>
      <c r="BH665" s="138"/>
      <c r="BI665" s="137"/>
      <c r="BJ665" s="137"/>
      <c r="BK665" s="137"/>
      <c r="BL665" s="137"/>
      <c r="BM665" s="139"/>
      <c r="BN665" s="137"/>
      <c r="BO665" s="137"/>
      <c r="BP665" s="137"/>
      <c r="BQ665" s="137"/>
      <c r="BR665" s="138"/>
      <c r="BS665" s="138"/>
      <c r="BT665" s="137"/>
      <c r="BU665" s="137"/>
      <c r="BV665" s="137"/>
      <c r="BW665" s="138"/>
      <c r="BX665" s="137"/>
      <c r="BY665" s="137"/>
      <c r="BZ665" s="138"/>
      <c r="CA665" s="138"/>
      <c r="CB665" s="137"/>
      <c r="CC665" s="137"/>
      <c r="CD665" s="186"/>
      <c r="CE665" s="186"/>
      <c r="CF665" s="186"/>
      <c r="CG665" s="186"/>
      <c r="CH665" s="137"/>
      <c r="CI665" s="137"/>
      <c r="CJ665" s="137"/>
      <c r="CK665" s="138"/>
      <c r="CL665" s="137"/>
      <c r="CM665" s="137"/>
      <c r="CN665" s="186"/>
      <c r="CO665" s="137"/>
      <c r="CP665" s="137"/>
      <c r="CQ665" s="137"/>
      <c r="CR665" s="137"/>
      <c r="CS665" s="137"/>
      <c r="CT665" s="137"/>
      <c r="CU665" s="137"/>
      <c r="CV665" s="137"/>
      <c r="CW665" s="137"/>
      <c r="CX665" s="186"/>
      <c r="CY665" s="133"/>
      <c r="CZ665" s="137"/>
      <c r="DA665" s="137"/>
      <c r="DB665" s="186"/>
      <c r="DC665" s="139"/>
      <c r="DD665" s="138"/>
      <c r="DE665" s="137"/>
      <c r="DF665" s="137"/>
      <c r="DG665" s="137"/>
      <c r="DH665" s="137"/>
      <c r="DI665" s="137"/>
      <c r="DJ665" s="186"/>
      <c r="DK665" s="137"/>
      <c r="DL665" s="137"/>
      <c r="DM665" s="137"/>
      <c r="DN665" s="137"/>
      <c r="DO665" s="137"/>
      <c r="DP665" s="137"/>
      <c r="DQ665" s="138"/>
      <c r="DR665" s="133"/>
      <c r="DS665" s="186"/>
      <c r="DT665" s="138"/>
      <c r="DU665" s="138"/>
      <c r="DV665" s="138"/>
      <c r="DW665" s="138"/>
      <c r="DX665" s="186"/>
      <c r="DY665" s="138"/>
      <c r="DZ665" s="138"/>
      <c r="EA665" s="137"/>
      <c r="EB665" s="137"/>
      <c r="EC665" s="137"/>
      <c r="ED665" s="137"/>
      <c r="EE665" s="137"/>
      <c r="EF665" s="186"/>
      <c r="EG665" s="137"/>
      <c r="EH665" s="137"/>
      <c r="EI665" s="137"/>
      <c r="EJ665" s="137"/>
      <c r="EK665" s="137"/>
      <c r="EL665" s="137"/>
      <c r="EM665" s="137"/>
      <c r="EN665" s="137"/>
      <c r="EO665" s="137"/>
      <c r="EP665" s="137"/>
      <c r="EQ665" s="137"/>
      <c r="ER665" s="137"/>
      <c r="ES665" s="137"/>
      <c r="ET665" s="137"/>
      <c r="EU665" s="137"/>
      <c r="EV665" s="137"/>
      <c r="EW665" s="137"/>
      <c r="EX665" s="137"/>
      <c r="EY665" s="137"/>
      <c r="EZ665" s="137"/>
      <c r="FA665" s="137"/>
      <c r="FB665" s="186"/>
      <c r="FC665" s="137"/>
      <c r="FD665" s="137"/>
      <c r="FE665" s="137"/>
      <c r="FF665" s="137"/>
      <c r="FG665" s="137"/>
      <c r="FH665" s="190"/>
      <c r="FI665" s="190"/>
      <c r="FJ665" s="372"/>
      <c r="FK665"/>
      <c r="FL665"/>
      <c r="FM665"/>
      <c r="FN665"/>
      <c r="FO665"/>
      <c r="FP665"/>
      <c r="FQ665"/>
      <c r="FR665"/>
      <c r="FS665"/>
      <c r="FT665"/>
      <c r="FU665"/>
      <c r="FV665"/>
      <c r="FW665"/>
      <c r="FX665"/>
      <c r="FY665"/>
      <c r="FZ665"/>
      <c r="GA665"/>
      <c r="GB665"/>
      <c r="GC665"/>
      <c r="GD665"/>
      <c r="GE665"/>
      <c r="GF665"/>
      <c r="GG665"/>
      <c r="GH665"/>
      <c r="GI665"/>
      <c r="GJ665"/>
      <c r="GK665"/>
      <c r="GL665"/>
      <c r="GM665"/>
      <c r="GN665"/>
      <c r="GO665"/>
      <c r="GP665"/>
      <c r="GQ665"/>
      <c r="GR665"/>
      <c r="GS665"/>
      <c r="GT665"/>
      <c r="GU665"/>
      <c r="GV665"/>
      <c r="GW665"/>
      <c r="GX665"/>
      <c r="GY665"/>
      <c r="GZ665" s="372"/>
      <c r="HA665"/>
      <c r="HB665"/>
      <c r="HC665"/>
      <c r="HD665"/>
      <c r="HE665"/>
      <c r="HF665"/>
      <c r="HG665"/>
      <c r="HH665"/>
      <c r="HI665"/>
      <c r="HJ665"/>
      <c r="HK665"/>
      <c r="HL665"/>
      <c r="HM665"/>
      <c r="HN665"/>
      <c r="HO665" s="408" t="s">
        <v>840</v>
      </c>
      <c r="HP665" s="62">
        <v>26</v>
      </c>
      <c r="HQ665" s="402">
        <v>40283</v>
      </c>
      <c r="HR665" s="402"/>
      <c r="HS665" s="402">
        <v>45568</v>
      </c>
      <c r="HT665" s="62">
        <v>173</v>
      </c>
      <c r="HU665" s="62">
        <v>0</v>
      </c>
      <c r="HV665" s="62">
        <v>1</v>
      </c>
      <c r="HW665" s="62">
        <v>1</v>
      </c>
      <c r="HX665" s="62">
        <v>0</v>
      </c>
      <c r="HY665" s="62">
        <v>0</v>
      </c>
      <c r="HZ665" s="62">
        <v>0</v>
      </c>
      <c r="IA665" s="62">
        <v>0</v>
      </c>
      <c r="IB665" s="62">
        <v>1</v>
      </c>
      <c r="IC665" s="62">
        <v>1</v>
      </c>
      <c r="ID665" s="62">
        <v>1</v>
      </c>
      <c r="IE665"/>
      <c r="IF665" s="62">
        <v>0</v>
      </c>
      <c r="IG665" s="63"/>
      <c r="IH665" s="63"/>
      <c r="II665" s="6"/>
      <c r="IJ665" s="62"/>
      <c r="IK665"/>
      <c r="IL665"/>
      <c r="IM665" s="6"/>
      <c r="IN665" s="62">
        <v>0</v>
      </c>
      <c r="IO665" s="62">
        <v>0</v>
      </c>
      <c r="IP665" s="118"/>
      <c r="IQ665" s="170"/>
      <c r="IR665" s="170"/>
      <c r="IS665" s="170"/>
      <c r="IT665" s="274"/>
      <c r="IU665" s="170"/>
      <c r="IV665" s="170"/>
      <c r="IW665"/>
      <c r="IX665"/>
      <c r="IY665" s="170"/>
      <c r="IZ665" s="170"/>
      <c r="JA665" s="170"/>
      <c r="JB665" s="170"/>
      <c r="JC665" s="170"/>
      <c r="JD665"/>
      <c r="JE665" s="170"/>
      <c r="JF665" s="170"/>
      <c r="JG665" s="170"/>
      <c r="JH665" s="170"/>
      <c r="JI665"/>
      <c r="JJ665"/>
      <c r="JK665" s="279"/>
      <c r="JL665"/>
      <c r="JM665"/>
      <c r="JN665"/>
      <c r="JO665"/>
      <c r="JP665" s="170"/>
      <c r="JQ665" s="170"/>
      <c r="JR665" s="170"/>
      <c r="JS665" s="282"/>
      <c r="JT665" s="170"/>
      <c r="JU665" s="170"/>
      <c r="JV665"/>
      <c r="JW665" s="170"/>
      <c r="JX665" s="170"/>
      <c r="JY665" s="170"/>
      <c r="JZ665" s="170"/>
      <c r="KA665" s="170"/>
      <c r="KB665" s="170"/>
      <c r="KC665"/>
    </row>
    <row r="666" spans="1:291" s="4" customFormat="1" x14ac:dyDescent="0.25">
      <c r="A666" s="311"/>
      <c r="B666" s="15" t="s">
        <v>837</v>
      </c>
      <c r="C666" s="17" t="s">
        <v>838</v>
      </c>
      <c r="D666" s="26" t="s">
        <v>842</v>
      </c>
      <c r="E666" s="88">
        <v>40283</v>
      </c>
      <c r="F666" s="27"/>
      <c r="G666" s="94"/>
      <c r="H666" s="16"/>
      <c r="I666" s="377" t="s">
        <v>1023</v>
      </c>
      <c r="J666" s="77">
        <v>45616</v>
      </c>
      <c r="K666" s="100">
        <f t="shared" ref="K666" si="67">DATEDIF(E666, J666, "m")</f>
        <v>175</v>
      </c>
      <c r="L666" s="121">
        <v>7</v>
      </c>
      <c r="M666" s="388" t="s">
        <v>1848</v>
      </c>
      <c r="N666" s="19"/>
      <c r="O666" s="22">
        <v>2</v>
      </c>
      <c r="P666" s="16">
        <v>3</v>
      </c>
      <c r="Q666" s="121"/>
      <c r="R666" s="121">
        <v>3</v>
      </c>
      <c r="S666" s="121"/>
      <c r="T666" s="342"/>
      <c r="U666" s="130"/>
      <c r="V666" s="130"/>
      <c r="W666" s="130"/>
      <c r="X666" s="131"/>
      <c r="Y666" s="129"/>
      <c r="Z666" s="132"/>
      <c r="AA666" s="129"/>
      <c r="AB666" s="133"/>
      <c r="AC666" s="134"/>
      <c r="AD666" s="135"/>
      <c r="AE666" s="136"/>
      <c r="AF666" s="220"/>
      <c r="AG666" s="220"/>
      <c r="AH666" s="220"/>
      <c r="AI666" s="220"/>
      <c r="AJ666" s="220"/>
      <c r="AK666" s="220"/>
      <c r="AL666" s="133"/>
      <c r="AM666" s="137"/>
      <c r="AN666" s="137"/>
      <c r="AO666" s="137"/>
      <c r="AP666" s="137"/>
      <c r="AQ666" s="137"/>
      <c r="AR666" s="137"/>
      <c r="AS666" s="137"/>
      <c r="AT666" s="137"/>
      <c r="AU666" s="137"/>
      <c r="AV666" s="137"/>
      <c r="AW666" s="137"/>
      <c r="AX666" s="137"/>
      <c r="AY666" s="137"/>
      <c r="AZ666" s="137"/>
      <c r="BA666" s="137"/>
      <c r="BB666" s="137"/>
      <c r="BC666" s="137"/>
      <c r="BD666" s="137"/>
      <c r="BE666" s="137"/>
      <c r="BF666" s="137"/>
      <c r="BG666" s="137"/>
      <c r="BH666" s="138"/>
      <c r="BI666" s="137"/>
      <c r="BJ666" s="137"/>
      <c r="BK666" s="137"/>
      <c r="BL666" s="137"/>
      <c r="BM666" s="139"/>
      <c r="BN666" s="137"/>
      <c r="BO666" s="137"/>
      <c r="BP666" s="137"/>
      <c r="BQ666" s="137"/>
      <c r="BR666" s="138"/>
      <c r="BS666" s="138"/>
      <c r="BT666" s="137"/>
      <c r="BU666" s="137"/>
      <c r="BV666" s="137"/>
      <c r="BW666" s="138"/>
      <c r="BX666" s="137"/>
      <c r="BY666" s="137"/>
      <c r="BZ666" s="138"/>
      <c r="CA666" s="138"/>
      <c r="CB666" s="137"/>
      <c r="CC666" s="137"/>
      <c r="CD666" s="186"/>
      <c r="CE666" s="186"/>
      <c r="CF666" s="186"/>
      <c r="CG666" s="186"/>
      <c r="CH666" s="137"/>
      <c r="CI666" s="137"/>
      <c r="CJ666" s="137"/>
      <c r="CK666" s="138"/>
      <c r="CL666" s="137"/>
      <c r="CM666" s="137"/>
      <c r="CN666" s="186"/>
      <c r="CO666" s="137"/>
      <c r="CP666" s="137"/>
      <c r="CQ666" s="137"/>
      <c r="CR666" s="137"/>
      <c r="CS666" s="137"/>
      <c r="CT666" s="137"/>
      <c r="CU666" s="137"/>
      <c r="CV666" s="137"/>
      <c r="CW666" s="137"/>
      <c r="CX666" s="186"/>
      <c r="CY666" s="133"/>
      <c r="CZ666" s="137"/>
      <c r="DA666" s="137"/>
      <c r="DB666" s="186"/>
      <c r="DC666" s="139"/>
      <c r="DD666" s="138"/>
      <c r="DE666" s="137"/>
      <c r="DF666" s="137"/>
      <c r="DG666" s="137"/>
      <c r="DH666" s="137"/>
      <c r="DI666" s="137"/>
      <c r="DJ666" s="186"/>
      <c r="DK666" s="137"/>
      <c r="DL666" s="137"/>
      <c r="DM666" s="137"/>
      <c r="DN666" s="137"/>
      <c r="DO666" s="137"/>
      <c r="DP666" s="137"/>
      <c r="DQ666" s="138"/>
      <c r="DR666" s="133"/>
      <c r="DS666" s="186"/>
      <c r="DT666" s="138"/>
      <c r="DU666" s="138"/>
      <c r="DV666" s="138"/>
      <c r="DW666" s="138"/>
      <c r="DX666" s="186"/>
      <c r="DY666" s="138"/>
      <c r="DZ666" s="138"/>
      <c r="EA666" s="137"/>
      <c r="EB666" s="137"/>
      <c r="EC666" s="137"/>
      <c r="ED666" s="137"/>
      <c r="EE666" s="137"/>
      <c r="EF666" s="186"/>
      <c r="EG666" s="137"/>
      <c r="EH666" s="137"/>
      <c r="EI666" s="137"/>
      <c r="EJ666" s="137"/>
      <c r="EK666" s="137"/>
      <c r="EL666" s="137"/>
      <c r="EM666" s="137"/>
      <c r="EN666" s="137"/>
      <c r="EO666" s="137"/>
      <c r="EP666" s="137"/>
      <c r="EQ666" s="137"/>
      <c r="ER666" s="137"/>
      <c r="ES666" s="137"/>
      <c r="ET666" s="137"/>
      <c r="EU666" s="137"/>
      <c r="EV666" s="137"/>
      <c r="EW666" s="137"/>
      <c r="EX666" s="137"/>
      <c r="EY666" s="137"/>
      <c r="EZ666" s="137"/>
      <c r="FA666" s="137"/>
      <c r="FB666" s="186"/>
      <c r="FC666" s="137"/>
      <c r="FD666" s="137"/>
      <c r="FE666" s="137"/>
      <c r="FF666" s="137"/>
      <c r="FG666" s="137"/>
      <c r="FH666" s="190"/>
      <c r="FI666" s="190"/>
      <c r="FJ666" s="372"/>
      <c r="FK666"/>
      <c r="FL666"/>
      <c r="FM666"/>
      <c r="FN666"/>
      <c r="FO666"/>
      <c r="FP666"/>
      <c r="FQ666"/>
      <c r="FR666"/>
      <c r="FS666"/>
      <c r="FT666"/>
      <c r="FU666"/>
      <c r="FV666"/>
      <c r="FW666"/>
      <c r="FX666"/>
      <c r="FY666"/>
      <c r="FZ666"/>
      <c r="GA666"/>
      <c r="GB666"/>
      <c r="GC666"/>
      <c r="GD666"/>
      <c r="GE666"/>
      <c r="GF666"/>
      <c r="GG666"/>
      <c r="GH666"/>
      <c r="GI666"/>
      <c r="GJ666"/>
      <c r="GK666"/>
      <c r="GL666"/>
      <c r="GM666"/>
      <c r="GN666"/>
      <c r="GO666"/>
      <c r="GP666"/>
      <c r="GQ666"/>
      <c r="GR666"/>
      <c r="GS666"/>
      <c r="GT666"/>
      <c r="GU666"/>
      <c r="GV666"/>
      <c r="GW666"/>
      <c r="GX666"/>
      <c r="GY666"/>
      <c r="GZ666" s="372"/>
      <c r="HA666"/>
      <c r="HB666"/>
      <c r="HC666"/>
      <c r="HD666"/>
      <c r="HE666"/>
      <c r="HF666"/>
      <c r="HG666"/>
      <c r="HH666"/>
      <c r="HI666"/>
      <c r="HJ666"/>
      <c r="HK666"/>
      <c r="HL666"/>
      <c r="HM666"/>
      <c r="HN666"/>
      <c r="HO666" s="5"/>
      <c r="HP666" s="121"/>
      <c r="HQ666" s="27"/>
      <c r="HR666" s="27"/>
      <c r="HS666" s="27"/>
      <c r="HT666" s="121"/>
      <c r="HU666" s="121"/>
      <c r="HV666" s="28"/>
      <c r="HW666" s="28"/>
      <c r="HX666" s="28"/>
      <c r="HY666" s="28"/>
      <c r="HZ666" s="28"/>
      <c r="IA666" s="28"/>
      <c r="IB666" s="28"/>
      <c r="IC666" s="28"/>
      <c r="ID666" s="28"/>
      <c r="IE666" s="25"/>
      <c r="IF666" s="28"/>
      <c r="IG666" s="29"/>
      <c r="IH666" s="25"/>
      <c r="II666" s="28"/>
      <c r="IJ666" s="25"/>
      <c r="IK666" s="25"/>
      <c r="IL666" s="25"/>
      <c r="IM666" s="25"/>
      <c r="IN666" s="28"/>
      <c r="IO666" s="25"/>
      <c r="IP666" s="294"/>
      <c r="IQ666" s="24"/>
      <c r="IR666" s="24"/>
      <c r="IS666" s="170"/>
      <c r="IT666" s="170"/>
      <c r="IU666" s="170"/>
      <c r="IV666" s="274"/>
      <c r="IW666" s="170"/>
      <c r="IX666" s="170"/>
      <c r="IY666"/>
      <c r="IZ666"/>
      <c r="JA666" s="170"/>
      <c r="JB666" s="170"/>
      <c r="JC666" s="170"/>
      <c r="JD666" s="170"/>
      <c r="JE666" s="170"/>
      <c r="JF666"/>
      <c r="JG666" s="170"/>
      <c r="JH666" s="170"/>
      <c r="JI666" s="170"/>
      <c r="JJ666" s="170"/>
      <c r="JK666"/>
      <c r="JL666"/>
      <c r="JM666" s="279"/>
      <c r="JN666"/>
      <c r="JO666"/>
      <c r="JP666"/>
      <c r="JQ666"/>
      <c r="JR666" s="170"/>
      <c r="JS666" s="170"/>
      <c r="JT666" s="170"/>
      <c r="JU666" s="282"/>
      <c r="JV666" s="170"/>
      <c r="JW666" s="170"/>
      <c r="JX666"/>
      <c r="JY666" s="170"/>
      <c r="JZ666" s="170"/>
      <c r="KA666" s="170"/>
      <c r="KB666" s="170"/>
      <c r="KC666" s="170"/>
      <c r="KD666" s="170"/>
      <c r="KE666"/>
    </row>
    <row r="667" spans="1:291" s="4" customFormat="1" x14ac:dyDescent="0.25">
      <c r="A667" s="311"/>
      <c r="B667" s="15"/>
      <c r="C667" s="17"/>
      <c r="D667" s="26"/>
      <c r="E667" s="90"/>
      <c r="F667" s="27"/>
      <c r="G667" s="94"/>
      <c r="H667" s="16"/>
      <c r="I667" s="377"/>
      <c r="J667" s="20"/>
      <c r="K667" s="100"/>
      <c r="L667" s="85"/>
      <c r="N667" s="19"/>
      <c r="O667" s="22"/>
      <c r="P667" s="16"/>
      <c r="Q667" s="11"/>
      <c r="R667" s="11"/>
      <c r="S667" s="11"/>
      <c r="T667" s="145"/>
      <c r="U667" s="130"/>
      <c r="V667" s="130"/>
      <c r="W667" s="130"/>
      <c r="X667" s="131"/>
      <c r="Y667" s="129"/>
      <c r="Z667" s="132"/>
      <c r="AA667" s="129"/>
      <c r="AB667" s="133"/>
      <c r="AC667" s="134"/>
      <c r="AD667" s="135"/>
      <c r="AE667" s="136"/>
      <c r="AF667" s="220"/>
      <c r="AG667" s="220"/>
      <c r="AH667" s="220"/>
      <c r="AI667" s="220"/>
      <c r="AJ667" s="220"/>
      <c r="AK667" s="220"/>
      <c r="AL667" s="133"/>
      <c r="AM667" s="137"/>
      <c r="AN667" s="137"/>
      <c r="AO667" s="137"/>
      <c r="AP667" s="137"/>
      <c r="AQ667" s="137"/>
      <c r="AR667" s="137"/>
      <c r="AS667" s="137"/>
      <c r="AT667" s="137"/>
      <c r="AU667" s="137"/>
      <c r="AV667" s="137"/>
      <c r="AW667" s="137"/>
      <c r="AX667" s="137"/>
      <c r="AY667" s="137"/>
      <c r="AZ667" s="137"/>
      <c r="BA667" s="137"/>
      <c r="BB667" s="137"/>
      <c r="BC667" s="137"/>
      <c r="BD667" s="137"/>
      <c r="BE667" s="137"/>
      <c r="BF667" s="137"/>
      <c r="BG667" s="137"/>
      <c r="BH667" s="138"/>
      <c r="BI667" s="137"/>
      <c r="BJ667" s="137"/>
      <c r="BK667" s="137"/>
      <c r="BL667" s="137"/>
      <c r="BM667" s="139"/>
      <c r="BN667" s="137"/>
      <c r="BO667" s="137"/>
      <c r="BP667" s="137"/>
      <c r="BQ667" s="137"/>
      <c r="BR667" s="138"/>
      <c r="BS667" s="138"/>
      <c r="BT667" s="137"/>
      <c r="BU667" s="137"/>
      <c r="BV667" s="137"/>
      <c r="BW667" s="138"/>
      <c r="BX667" s="137"/>
      <c r="BY667" s="137"/>
      <c r="BZ667" s="138"/>
      <c r="CA667" s="138"/>
      <c r="CB667" s="137"/>
      <c r="CC667" s="137"/>
      <c r="CD667" s="186"/>
      <c r="CE667" s="186"/>
      <c r="CF667" s="186"/>
      <c r="CG667" s="186"/>
      <c r="CH667" s="137"/>
      <c r="CI667" s="137"/>
      <c r="CJ667" s="137"/>
      <c r="CK667" s="138"/>
      <c r="CL667" s="137"/>
      <c r="CM667" s="137"/>
      <c r="CN667" s="186"/>
      <c r="CO667" s="137"/>
      <c r="CP667" s="137"/>
      <c r="CQ667" s="137"/>
      <c r="CR667" s="137"/>
      <c r="CS667" s="137"/>
      <c r="CT667" s="137"/>
      <c r="CU667" s="137"/>
      <c r="CV667" s="137"/>
      <c r="CW667" s="137"/>
      <c r="CX667" s="186"/>
      <c r="CY667" s="133"/>
      <c r="CZ667" s="137"/>
      <c r="DA667" s="137"/>
      <c r="DB667" s="186"/>
      <c r="DC667" s="139"/>
      <c r="DD667" s="138"/>
      <c r="DE667" s="137"/>
      <c r="DF667" s="137"/>
      <c r="DG667" s="137"/>
      <c r="DH667" s="137"/>
      <c r="DI667" s="137"/>
      <c r="DJ667" s="186"/>
      <c r="DK667" s="137"/>
      <c r="DL667" s="137"/>
      <c r="DM667" s="137"/>
      <c r="DN667" s="137"/>
      <c r="DO667" s="137"/>
      <c r="DP667" s="137"/>
      <c r="DQ667" s="138"/>
      <c r="DR667" s="133"/>
      <c r="DS667" s="186"/>
      <c r="DT667" s="138"/>
      <c r="DU667" s="138"/>
      <c r="DV667" s="138"/>
      <c r="DW667" s="138"/>
      <c r="DX667" s="186"/>
      <c r="DY667" s="138"/>
      <c r="DZ667" s="138"/>
      <c r="EA667" s="137"/>
      <c r="EB667" s="137"/>
      <c r="EC667" s="137"/>
      <c r="ED667" s="137"/>
      <c r="EE667" s="137"/>
      <c r="EF667" s="186"/>
      <c r="EG667" s="137"/>
      <c r="EH667" s="137"/>
      <c r="EI667" s="137"/>
      <c r="EJ667" s="137"/>
      <c r="EK667" s="137"/>
      <c r="EL667" s="137"/>
      <c r="EM667" s="137"/>
      <c r="EN667" s="137"/>
      <c r="EO667" s="137"/>
      <c r="EP667" s="137"/>
      <c r="EQ667" s="137"/>
      <c r="ER667" s="137"/>
      <c r="ES667" s="137"/>
      <c r="ET667" s="137"/>
      <c r="EU667" s="137"/>
      <c r="EV667" s="137"/>
      <c r="EW667" s="137"/>
      <c r="EX667" s="137"/>
      <c r="EY667" s="137"/>
      <c r="EZ667" s="137"/>
      <c r="FA667" s="137"/>
      <c r="FB667" s="186"/>
      <c r="FC667" s="137"/>
      <c r="FD667" s="137"/>
      <c r="FE667" s="137"/>
      <c r="FF667" s="137"/>
      <c r="FG667" s="137"/>
      <c r="FH667" s="190"/>
      <c r="FI667" s="190"/>
      <c r="FJ667" s="5"/>
      <c r="GZ667" s="372"/>
      <c r="HA667"/>
      <c r="HB667"/>
      <c r="HC667"/>
      <c r="HD667"/>
      <c r="HE667"/>
      <c r="HF667"/>
      <c r="HG667"/>
      <c r="HH667"/>
      <c r="HI667"/>
      <c r="HJ667"/>
      <c r="HK667"/>
      <c r="HL667"/>
      <c r="HM667"/>
      <c r="HN667"/>
      <c r="HO667" s="5"/>
      <c r="HP667" s="121"/>
      <c r="HQ667" s="27"/>
      <c r="HR667" s="27"/>
      <c r="HS667" s="27"/>
      <c r="HT667" s="121"/>
      <c r="HU667" s="121"/>
      <c r="HV667" s="28"/>
      <c r="HW667" s="28"/>
      <c r="HX667" s="28"/>
      <c r="HY667" s="28"/>
      <c r="HZ667" s="28"/>
      <c r="IA667" s="28"/>
      <c r="IB667" s="28"/>
      <c r="IC667" s="28"/>
      <c r="ID667" s="28"/>
      <c r="IE667" s="25"/>
      <c r="IF667" s="28"/>
      <c r="IG667" s="29"/>
      <c r="IH667" s="25"/>
      <c r="II667" s="28"/>
      <c r="IJ667" s="25"/>
      <c r="IK667" s="25"/>
      <c r="IL667" s="25"/>
      <c r="IM667" s="25"/>
      <c r="IN667" s="28"/>
      <c r="IO667" s="25"/>
      <c r="IP667" s="294"/>
      <c r="IQ667" s="24"/>
      <c r="IR667" s="24"/>
      <c r="IS667" s="170"/>
      <c r="IT667" s="170"/>
      <c r="IU667" s="170"/>
      <c r="IV667" s="274"/>
      <c r="IW667" s="170"/>
      <c r="IX667" s="170"/>
      <c r="IY667"/>
      <c r="IZ667"/>
      <c r="JA667" s="170"/>
      <c r="JB667" s="170"/>
      <c r="JC667" s="170"/>
      <c r="JD667" s="170"/>
      <c r="JE667" s="170"/>
      <c r="JF667"/>
      <c r="JG667" s="170"/>
      <c r="JH667" s="170"/>
      <c r="JI667" s="170"/>
      <c r="JJ667" s="170"/>
      <c r="JK667"/>
      <c r="JL667"/>
      <c r="JM667" s="279"/>
      <c r="JN667"/>
      <c r="JO667"/>
      <c r="JP667"/>
      <c r="JQ667"/>
      <c r="JR667" s="170"/>
      <c r="JS667" s="170"/>
      <c r="JT667" s="170"/>
      <c r="JU667" s="282"/>
      <c r="JV667" s="170"/>
      <c r="JW667" s="170"/>
      <c r="JX667"/>
      <c r="JY667" s="170"/>
      <c r="JZ667" s="170"/>
      <c r="KA667" s="170"/>
      <c r="KB667" s="170"/>
      <c r="KC667" s="170"/>
      <c r="KD667" s="170"/>
      <c r="KE667"/>
    </row>
    <row r="668" spans="1:291" s="4" customFormat="1" ht="15" customHeight="1" thickBot="1" x14ac:dyDescent="0.3">
      <c r="A668" s="311"/>
      <c r="B668" s="15" t="s">
        <v>848</v>
      </c>
      <c r="C668" s="17" t="s">
        <v>849</v>
      </c>
      <c r="D668" s="26">
        <v>535505237</v>
      </c>
      <c r="E668" s="88">
        <v>42430</v>
      </c>
      <c r="F668" s="27">
        <v>42817</v>
      </c>
      <c r="G668" s="94">
        <f>DATEDIF(E668, F668, "m")</f>
        <v>12</v>
      </c>
      <c r="H668" s="16">
        <v>1</v>
      </c>
      <c r="I668" s="377">
        <v>0</v>
      </c>
      <c r="J668" s="20">
        <v>42817</v>
      </c>
      <c r="K668" s="100">
        <f>DATEDIF(E668, J668, "m")</f>
        <v>12</v>
      </c>
      <c r="L668" s="121">
        <v>1</v>
      </c>
      <c r="M668" s="4" t="s">
        <v>850</v>
      </c>
      <c r="N668" s="19">
        <v>459</v>
      </c>
      <c r="O668" s="22"/>
      <c r="P668" s="16">
        <v>3</v>
      </c>
      <c r="Q668" s="121">
        <v>4</v>
      </c>
      <c r="R668" s="11"/>
      <c r="S668" s="11">
        <v>10</v>
      </c>
      <c r="T668" s="145"/>
      <c r="U668" s="130"/>
      <c r="V668" s="130"/>
      <c r="W668" s="130"/>
      <c r="X668" s="131"/>
      <c r="Y668" s="129"/>
      <c r="Z668" s="132"/>
      <c r="AA668" s="129"/>
      <c r="AB668" s="133"/>
      <c r="AC668" s="134"/>
      <c r="AD668" s="135"/>
      <c r="AE668" s="136"/>
      <c r="AF668" s="133"/>
      <c r="AG668" s="133"/>
      <c r="AH668" s="133"/>
      <c r="AI668" s="133"/>
      <c r="AJ668" s="133"/>
      <c r="AK668" s="133"/>
      <c r="AL668" s="133"/>
      <c r="AM668" s="137"/>
      <c r="AN668" s="137"/>
      <c r="AO668" s="137"/>
      <c r="AP668" s="137"/>
      <c r="AQ668" s="137"/>
      <c r="AR668" s="137"/>
      <c r="AS668" s="137"/>
      <c r="AT668" s="137"/>
      <c r="AU668" s="137"/>
      <c r="AV668" s="137"/>
      <c r="AW668" s="137"/>
      <c r="AX668" s="137"/>
      <c r="AY668" s="137"/>
      <c r="AZ668" s="137"/>
      <c r="BA668" s="137"/>
      <c r="BB668" s="137"/>
      <c r="BC668" s="137"/>
      <c r="BD668" s="137"/>
      <c r="BE668" s="137"/>
      <c r="BF668" s="137"/>
      <c r="BG668" s="137"/>
      <c r="BH668" s="138"/>
      <c r="BI668" s="137"/>
      <c r="BJ668" s="137"/>
      <c r="BK668" s="137"/>
      <c r="BL668" s="137"/>
      <c r="BM668" s="139"/>
      <c r="BN668" s="137"/>
      <c r="BO668" s="137"/>
      <c r="BP668" s="137"/>
      <c r="BQ668" s="137"/>
      <c r="BR668" s="138"/>
      <c r="BS668" s="138"/>
      <c r="BT668" s="137"/>
      <c r="BU668" s="137"/>
      <c r="BV668" s="137"/>
      <c r="BW668" s="138"/>
      <c r="BX668" s="137"/>
      <c r="BY668" s="137"/>
      <c r="BZ668" s="138"/>
      <c r="CA668" s="138"/>
      <c r="CB668" s="137"/>
      <c r="CC668" s="137"/>
      <c r="CD668" s="186"/>
      <c r="CE668" s="186"/>
      <c r="CF668" s="186"/>
      <c r="CG668" s="186"/>
      <c r="CH668" s="137"/>
      <c r="CI668" s="137"/>
      <c r="CJ668" s="137"/>
      <c r="CK668" s="138"/>
      <c r="CL668" s="137"/>
      <c r="CM668" s="137"/>
      <c r="CN668" s="186"/>
      <c r="CO668" s="137"/>
      <c r="CP668" s="137"/>
      <c r="CQ668" s="137"/>
      <c r="CR668" s="137"/>
      <c r="CS668" s="137"/>
      <c r="CT668" s="137"/>
      <c r="CU668" s="137"/>
      <c r="CV668" s="137"/>
      <c r="CW668" s="137"/>
      <c r="CX668" s="186"/>
      <c r="CY668" s="133"/>
      <c r="CZ668" s="137"/>
      <c r="DA668" s="137"/>
      <c r="DB668" s="186"/>
      <c r="DC668" s="139"/>
      <c r="DD668" s="138"/>
      <c r="DE668" s="137"/>
      <c r="DF668" s="137"/>
      <c r="DG668" s="137"/>
      <c r="DH668" s="137"/>
      <c r="DI668" s="137"/>
      <c r="DJ668" s="186"/>
      <c r="DK668" s="137"/>
      <c r="DL668" s="137"/>
      <c r="DM668" s="137"/>
      <c r="DN668" s="137"/>
      <c r="DO668" s="137"/>
      <c r="DP668" s="137"/>
      <c r="DQ668" s="138"/>
      <c r="DR668" s="133"/>
      <c r="DS668" s="186"/>
      <c r="DT668" s="138"/>
      <c r="DU668" s="138"/>
      <c r="DV668" s="138"/>
      <c r="DW668" s="138"/>
      <c r="DX668" s="186"/>
      <c r="DY668" s="138"/>
      <c r="DZ668" s="138"/>
      <c r="EA668" s="137"/>
      <c r="EB668" s="137"/>
      <c r="EC668" s="137"/>
      <c r="ED668" s="137"/>
      <c r="EE668" s="137"/>
      <c r="EF668" s="186"/>
      <c r="EG668" s="137"/>
      <c r="EH668" s="137"/>
      <c r="EI668" s="137"/>
      <c r="EJ668" s="137"/>
      <c r="EK668" s="137"/>
      <c r="EL668" s="137"/>
      <c r="EM668" s="137"/>
      <c r="EN668" s="137"/>
      <c r="EO668" s="137"/>
      <c r="EP668" s="137"/>
      <c r="EQ668" s="137"/>
      <c r="ER668" s="137"/>
      <c r="ES668" s="137"/>
      <c r="ET668" s="137"/>
      <c r="EU668" s="137"/>
      <c r="EV668" s="137"/>
      <c r="EW668" s="137"/>
      <c r="EX668" s="137"/>
      <c r="EY668" s="137"/>
      <c r="EZ668" s="137"/>
      <c r="FA668" s="137"/>
      <c r="FB668" s="186"/>
      <c r="FC668" s="137"/>
      <c r="FD668" s="137"/>
      <c r="FE668" s="137"/>
      <c r="FF668" s="137"/>
      <c r="FG668" s="137"/>
      <c r="FH668" s="190"/>
      <c r="FI668" s="190"/>
      <c r="FJ668" s="5"/>
      <c r="GZ668" s="371" t="s">
        <v>850</v>
      </c>
      <c r="HA668" s="369" t="s">
        <v>1779</v>
      </c>
      <c r="HB668" s="358">
        <v>0</v>
      </c>
      <c r="HC668" s="356">
        <v>12.8</v>
      </c>
      <c r="HD668" s="356">
        <v>183.01000000000002</v>
      </c>
      <c r="HE668" s="356">
        <v>13.16</v>
      </c>
      <c r="HF668" s="356">
        <v>24.57</v>
      </c>
      <c r="HG668" s="356">
        <v>389.39</v>
      </c>
      <c r="HH668" s="356">
        <v>1.0399999999999998</v>
      </c>
      <c r="HI668" s="356">
        <v>8.2000000000000011</v>
      </c>
      <c r="HJ668" s="356">
        <v>12.78</v>
      </c>
      <c r="HK668" s="356">
        <v>3.58</v>
      </c>
      <c r="HL668" s="356">
        <v>2.77</v>
      </c>
      <c r="HM668" s="356">
        <v>5.49</v>
      </c>
      <c r="HN668" s="357">
        <v>62.36</v>
      </c>
      <c r="HO668" s="5" t="s">
        <v>851</v>
      </c>
      <c r="HP668" s="121">
        <v>63</v>
      </c>
      <c r="HQ668" s="27">
        <v>42430</v>
      </c>
      <c r="HR668" s="27"/>
      <c r="HS668" s="27">
        <v>42817</v>
      </c>
      <c r="HT668" s="121">
        <v>12</v>
      </c>
      <c r="HU668" s="121">
        <v>1</v>
      </c>
      <c r="HV668" s="28">
        <v>0</v>
      </c>
      <c r="HW668" s="28">
        <v>0</v>
      </c>
      <c r="HX668" s="28">
        <v>0</v>
      </c>
      <c r="HY668" s="28">
        <v>1</v>
      </c>
      <c r="HZ668" s="28">
        <v>0</v>
      </c>
      <c r="IA668" s="28">
        <v>0</v>
      </c>
      <c r="IB668" s="28">
        <v>0</v>
      </c>
      <c r="IC668" s="28">
        <v>0</v>
      </c>
      <c r="ID668" s="28">
        <v>0</v>
      </c>
      <c r="IE668" s="25" t="s">
        <v>62</v>
      </c>
      <c r="IF668" s="28">
        <v>0</v>
      </c>
      <c r="IG668" s="29"/>
      <c r="IH668" s="25"/>
      <c r="II668" s="28">
        <v>1</v>
      </c>
      <c r="IJ668" s="25" t="s">
        <v>79</v>
      </c>
      <c r="IK668" s="25" t="s">
        <v>80</v>
      </c>
      <c r="IL668" s="25"/>
      <c r="IM668" s="25">
        <v>0</v>
      </c>
      <c r="IN668" s="28">
        <v>0</v>
      </c>
      <c r="IO668" s="25"/>
      <c r="IP668" s="294" t="s">
        <v>848</v>
      </c>
      <c r="IQ668" s="24" t="s">
        <v>851</v>
      </c>
      <c r="IR668" s="24" t="s">
        <v>1119</v>
      </c>
      <c r="IS668" s="170" t="s">
        <v>1433</v>
      </c>
      <c r="IT668" s="170"/>
      <c r="IU668" s="170">
        <v>1</v>
      </c>
      <c r="IV668" s="274">
        <v>42430</v>
      </c>
      <c r="IW668" s="170">
        <v>1953</v>
      </c>
      <c r="IX668" s="170">
        <v>2016</v>
      </c>
      <c r="IY668"/>
      <c r="IZ668"/>
      <c r="JA668" s="170">
        <f>+IX668-IW668</f>
        <v>63</v>
      </c>
      <c r="JB668" s="170"/>
      <c r="JC668" s="170" t="s">
        <v>1407</v>
      </c>
      <c r="JD668" s="170"/>
      <c r="JE668" s="170">
        <v>1</v>
      </c>
      <c r="JF668" t="s">
        <v>1583</v>
      </c>
      <c r="JG668" s="170"/>
      <c r="JH668" s="170"/>
      <c r="JI668" s="170"/>
      <c r="JJ668" s="170">
        <v>1</v>
      </c>
      <c r="JK668"/>
      <c r="JL668"/>
      <c r="JM668" s="279"/>
      <c r="JN668" t="s">
        <v>1409</v>
      </c>
      <c r="JO668" t="s">
        <v>1411</v>
      </c>
      <c r="JP668" t="s">
        <v>1428</v>
      </c>
      <c r="JQ668" t="s">
        <v>1415</v>
      </c>
      <c r="JR668" s="170">
        <v>1</v>
      </c>
      <c r="JS668" s="170">
        <v>1</v>
      </c>
      <c r="JT668" s="170">
        <v>0</v>
      </c>
      <c r="JU668" s="280">
        <v>3</v>
      </c>
      <c r="JV668" s="170">
        <v>0</v>
      </c>
      <c r="JW668" s="170">
        <v>0</v>
      </c>
      <c r="JX668" t="s">
        <v>810</v>
      </c>
      <c r="JY668" s="170">
        <v>0</v>
      </c>
      <c r="JZ668" s="170">
        <v>0</v>
      </c>
      <c r="KA668" s="170">
        <v>0</v>
      </c>
      <c r="KB668" s="170">
        <v>0</v>
      </c>
      <c r="KC668" s="170">
        <v>0</v>
      </c>
      <c r="KD668" s="170"/>
      <c r="KE668"/>
    </row>
    <row r="669" spans="1:291" s="4" customFormat="1" ht="15.75" thickBot="1" x14ac:dyDescent="0.3">
      <c r="A669" s="311"/>
      <c r="B669" s="15" t="s">
        <v>848</v>
      </c>
      <c r="C669" s="17" t="s">
        <v>849</v>
      </c>
      <c r="D669" s="26" t="s">
        <v>852</v>
      </c>
      <c r="E669" s="88">
        <v>42430</v>
      </c>
      <c r="F669" s="27"/>
      <c r="G669" s="94"/>
      <c r="H669" s="16"/>
      <c r="I669" s="377">
        <v>0</v>
      </c>
      <c r="J669" s="20">
        <v>43879</v>
      </c>
      <c r="K669" s="100">
        <f>DATEDIF(E669, J669, "m")</f>
        <v>47</v>
      </c>
      <c r="L669" s="121">
        <v>2</v>
      </c>
      <c r="M669" s="4" t="s">
        <v>853</v>
      </c>
      <c r="N669" s="19">
        <v>29.9</v>
      </c>
      <c r="O669" s="22"/>
      <c r="P669" s="16">
        <v>3</v>
      </c>
      <c r="Q669" s="121"/>
      <c r="R669" s="11"/>
      <c r="S669" s="11"/>
      <c r="T669" s="225">
        <v>12378</v>
      </c>
      <c r="U669" s="130" t="s">
        <v>851</v>
      </c>
      <c r="V669" s="130" t="s">
        <v>851</v>
      </c>
      <c r="W669" s="130" t="s">
        <v>1119</v>
      </c>
      <c r="X669" s="131">
        <v>535505237</v>
      </c>
      <c r="Y669" s="129">
        <f ca="1">ROUNDDOWN(YEARFRAC(DATE(IF(VALUE(LEFT(X669,2))&lt;VALUE(RIGHT(YEAR(TODAY()),2)),"20","19")&amp;LEFT(X669,2),IF(VALUE(MID(X669,3,1))&gt;4,MID(X669,3,2)-50,MID(X669,3,2)),MID(X669,5,2)),Z669,1),0)</f>
        <v>66</v>
      </c>
      <c r="Z669" s="132">
        <v>43879</v>
      </c>
      <c r="AA669" s="129">
        <v>1</v>
      </c>
      <c r="AB669" s="133">
        <v>0</v>
      </c>
      <c r="AC669" s="182" t="s">
        <v>53</v>
      </c>
      <c r="AD669" s="183" t="s">
        <v>1022</v>
      </c>
      <c r="AE669" s="184" t="s">
        <v>1299</v>
      </c>
      <c r="AF669" s="185">
        <v>30.5</v>
      </c>
      <c r="AG669" s="185">
        <v>12</v>
      </c>
      <c r="AH669" s="185">
        <v>53.2</v>
      </c>
      <c r="AI669" s="185">
        <v>3.7</v>
      </c>
      <c r="AJ669" s="185">
        <v>0.6</v>
      </c>
      <c r="AK669" s="185">
        <v>4.82</v>
      </c>
      <c r="AL669" s="137">
        <v>24.1</v>
      </c>
      <c r="AM669" s="204">
        <v>75.2</v>
      </c>
      <c r="AN669" s="312">
        <v>31.6</v>
      </c>
      <c r="AO669" s="313">
        <v>68.400000000000006</v>
      </c>
      <c r="AP669" s="312">
        <v>0.46198830409356723</v>
      </c>
      <c r="AQ669" s="313">
        <v>10.3</v>
      </c>
      <c r="AR669" s="313">
        <v>13.5</v>
      </c>
      <c r="AS669" s="204">
        <v>2.29</v>
      </c>
      <c r="AT669" s="313">
        <v>30.4</v>
      </c>
      <c r="AU669" s="313">
        <v>16.2</v>
      </c>
      <c r="AV669" s="204">
        <v>13.8</v>
      </c>
      <c r="AW669" s="312">
        <v>5</v>
      </c>
      <c r="AX669" s="204">
        <v>28.1</v>
      </c>
      <c r="AY669" s="313">
        <v>63.6</v>
      </c>
      <c r="AZ669" s="204">
        <v>3.3</v>
      </c>
      <c r="BA669" s="312">
        <v>15.3</v>
      </c>
      <c r="BB669" s="312">
        <v>4.82</v>
      </c>
      <c r="BC669" s="204">
        <v>39.5</v>
      </c>
      <c r="BD669" s="204">
        <v>0.43</v>
      </c>
      <c r="BE669" s="312">
        <v>3.01</v>
      </c>
      <c r="BF669" s="204">
        <v>20.529999999999998</v>
      </c>
      <c r="BG669" s="204">
        <v>14.8</v>
      </c>
      <c r="BH669" s="206">
        <v>4425</v>
      </c>
      <c r="BI669" s="204">
        <v>18.3</v>
      </c>
      <c r="BJ669" s="204">
        <v>10.199999999999999</v>
      </c>
      <c r="BK669" s="313">
        <v>18.899999999999999</v>
      </c>
      <c r="BL669" s="204">
        <v>82.1</v>
      </c>
      <c r="BM669" s="314">
        <v>0</v>
      </c>
      <c r="BN669" s="313">
        <v>12.5</v>
      </c>
      <c r="BO669" s="312">
        <v>71.7</v>
      </c>
      <c r="BP669" s="204">
        <v>7.83</v>
      </c>
      <c r="BQ669" s="313">
        <v>20.399999999999999</v>
      </c>
      <c r="BR669" s="220">
        <v>4358</v>
      </c>
      <c r="BS669" s="206">
        <f>CY669/9</f>
        <v>2500.6666666666665</v>
      </c>
      <c r="BT669" s="204">
        <v>64.900000000000006</v>
      </c>
      <c r="BU669" s="204">
        <v>17.7</v>
      </c>
      <c r="BV669" s="204">
        <v>55.8</v>
      </c>
      <c r="BW669" s="220">
        <v>3708</v>
      </c>
      <c r="BX669" s="204">
        <v>17.7</v>
      </c>
      <c r="BY669" s="313">
        <v>89.6</v>
      </c>
      <c r="BZ669" s="315">
        <v>5750</v>
      </c>
      <c r="CA669" s="316">
        <v>5459</v>
      </c>
      <c r="CB669" s="313">
        <v>6.42</v>
      </c>
      <c r="CC669" s="204">
        <v>0.65</v>
      </c>
      <c r="CD669" s="317" t="s">
        <v>1275</v>
      </c>
      <c r="CE669" s="317">
        <f>AL669+BN669+BV669+CC669+CB669</f>
        <v>99.470000000000013</v>
      </c>
      <c r="CF669" s="317" t="s">
        <v>1275</v>
      </c>
      <c r="CG669" s="317">
        <f>AM669+BI669+BE669+(DC669*100/AL669)+(CC669*100/AL669)</f>
        <v>99.476804979253117</v>
      </c>
      <c r="CH669" s="204" t="s">
        <v>1023</v>
      </c>
      <c r="CI669" s="204"/>
      <c r="CJ669" s="204"/>
      <c r="CK669" s="206"/>
      <c r="CL669" s="204"/>
      <c r="CM669" s="204"/>
      <c r="CN669" s="317" t="s">
        <v>1275</v>
      </c>
      <c r="CO669" s="204"/>
      <c r="CP669" s="204"/>
      <c r="CQ669" s="204"/>
      <c r="CR669" s="204"/>
      <c r="CS669" s="204"/>
      <c r="CT669" s="204"/>
      <c r="CU669" s="204"/>
      <c r="CV669" s="204">
        <v>2.2599999999999998</v>
      </c>
      <c r="CW669" s="204">
        <v>2</v>
      </c>
      <c r="CX669" s="317" t="s">
        <v>1275</v>
      </c>
      <c r="CY669" s="206">
        <v>22506</v>
      </c>
      <c r="CZ669" s="204" t="s">
        <v>1023</v>
      </c>
      <c r="DA669" s="204"/>
      <c r="DB669" s="317" t="s">
        <v>1275</v>
      </c>
      <c r="DC669" s="205">
        <v>6.5000000000000002E-2</v>
      </c>
      <c r="DD669" s="316">
        <v>7726</v>
      </c>
      <c r="DE669" s="204">
        <v>8.61</v>
      </c>
      <c r="DF669" s="312">
        <v>7.83</v>
      </c>
      <c r="DG669" s="204">
        <v>3.9</v>
      </c>
      <c r="DH669" s="204">
        <v>3.25</v>
      </c>
      <c r="DI669" s="204"/>
      <c r="DJ669" s="317" t="s">
        <v>1275</v>
      </c>
      <c r="DK669" s="204">
        <v>1.95</v>
      </c>
      <c r="DL669" s="204">
        <v>20.2</v>
      </c>
      <c r="DM669" s="204">
        <v>77.5</v>
      </c>
      <c r="DN669" s="205">
        <v>0.33</v>
      </c>
      <c r="DO669" s="312">
        <v>7.29</v>
      </c>
      <c r="DP669" s="312"/>
      <c r="DQ669" s="312"/>
      <c r="DR669" s="220"/>
      <c r="DS669" s="317" t="s">
        <v>1275</v>
      </c>
      <c r="DT669" s="206">
        <v>6025</v>
      </c>
      <c r="DU669" s="316">
        <v>1205</v>
      </c>
      <c r="DV669" s="316"/>
      <c r="DW669" s="316"/>
      <c r="DX669" s="186" t="s">
        <v>1275</v>
      </c>
      <c r="DY669" s="138">
        <f>AK669*AN669*AM669*AL669/1000</f>
        <v>276.03808384000001</v>
      </c>
      <c r="DZ669" s="138">
        <f>AK669*AM669*AO669*AL669/1000</f>
        <v>597.5001561600003</v>
      </c>
      <c r="EA669" s="137"/>
      <c r="EB669" s="137"/>
      <c r="EC669" s="137"/>
      <c r="ED669" s="137"/>
      <c r="EE669" s="137"/>
      <c r="EF669" s="186" t="s">
        <v>1275</v>
      </c>
      <c r="EG669" s="137" t="s">
        <v>1023</v>
      </c>
      <c r="EH669" s="137" t="s">
        <v>1023</v>
      </c>
      <c r="EI669" s="137" t="s">
        <v>1023</v>
      </c>
      <c r="EJ669" s="137" t="s">
        <v>1023</v>
      </c>
      <c r="EK669" s="137" t="s">
        <v>1023</v>
      </c>
      <c r="EL669" s="137" t="s">
        <v>1023</v>
      </c>
      <c r="EM669" s="137" t="s">
        <v>1023</v>
      </c>
      <c r="EN669" s="137" t="s">
        <v>1023</v>
      </c>
      <c r="EO669" s="137" t="s">
        <v>1023</v>
      </c>
      <c r="EP669" s="137" t="s">
        <v>1023</v>
      </c>
      <c r="EQ669" s="137" t="s">
        <v>1023</v>
      </c>
      <c r="ER669" s="137" t="s">
        <v>1023</v>
      </c>
      <c r="ES669" s="137" t="s">
        <v>1023</v>
      </c>
      <c r="ET669" s="137" t="s">
        <v>1023</v>
      </c>
      <c r="EU669" s="137" t="s">
        <v>1023</v>
      </c>
      <c r="EV669" s="137" t="s">
        <v>1023</v>
      </c>
      <c r="EW669" s="137" t="s">
        <v>1023</v>
      </c>
      <c r="EX669" s="137" t="s">
        <v>1023</v>
      </c>
      <c r="EY669" s="137" t="s">
        <v>1023</v>
      </c>
      <c r="EZ669" s="137" t="s">
        <v>1023</v>
      </c>
      <c r="FA669" s="137" t="s">
        <v>1023</v>
      </c>
      <c r="FB669" s="186" t="s">
        <v>1275</v>
      </c>
      <c r="FC669" s="137"/>
      <c r="FD669" s="137"/>
      <c r="FE669" s="137"/>
      <c r="FF669" s="137"/>
      <c r="FG669" s="137"/>
      <c r="FH669" s="153"/>
      <c r="FI669" s="153"/>
      <c r="FJ669" s="372"/>
      <c r="FK669"/>
      <c r="FL669"/>
      <c r="FM669"/>
      <c r="FN669"/>
      <c r="FO669"/>
      <c r="FP669"/>
      <c r="FQ669"/>
      <c r="FR669"/>
      <c r="FS669"/>
      <c r="FT669"/>
      <c r="FU669"/>
      <c r="FV669"/>
      <c r="FW669"/>
      <c r="FX669"/>
      <c r="FY669"/>
      <c r="FZ669"/>
      <c r="GA669"/>
      <c r="GB669"/>
      <c r="GC669"/>
      <c r="GD669"/>
      <c r="GE669"/>
      <c r="GF669"/>
      <c r="GG669"/>
      <c r="GH669"/>
      <c r="GI669"/>
      <c r="GJ669"/>
      <c r="GK669"/>
      <c r="GL669"/>
      <c r="GM669"/>
      <c r="GN669"/>
      <c r="GO669"/>
      <c r="GP669"/>
      <c r="GQ669"/>
      <c r="GR669"/>
      <c r="GS669"/>
      <c r="GT669"/>
      <c r="GU669"/>
      <c r="GV669"/>
      <c r="GW669"/>
      <c r="GX669"/>
      <c r="GY669"/>
      <c r="GZ669" s="372"/>
      <c r="HA669"/>
      <c r="HB669"/>
      <c r="HC669"/>
      <c r="HD669"/>
      <c r="HE669"/>
      <c r="HF669"/>
      <c r="HG669"/>
      <c r="HH669"/>
      <c r="HI669"/>
      <c r="HJ669"/>
      <c r="HK669"/>
      <c r="HL669"/>
      <c r="HM669"/>
      <c r="HN669"/>
      <c r="HO669" s="5"/>
      <c r="HP669" s="121"/>
      <c r="HQ669" s="27"/>
      <c r="HR669" s="27"/>
      <c r="HS669" s="27"/>
      <c r="HT669" s="121"/>
      <c r="HU669" s="121"/>
      <c r="HV669" s="28"/>
      <c r="HW669" s="28"/>
      <c r="HX669" s="28"/>
      <c r="HY669" s="28"/>
      <c r="HZ669" s="28"/>
      <c r="IA669" s="28"/>
      <c r="IB669" s="28"/>
      <c r="IC669" s="28"/>
      <c r="ID669" s="28"/>
      <c r="IE669" s="25"/>
      <c r="IF669" s="28"/>
      <c r="IG669" s="29"/>
      <c r="IH669" s="25"/>
      <c r="II669" s="28"/>
      <c r="IJ669" s="25"/>
      <c r="IK669" s="25"/>
      <c r="IL669" s="25"/>
      <c r="IM669" s="25"/>
      <c r="IN669" s="28"/>
      <c r="IO669" s="25"/>
      <c r="IP669" s="294"/>
      <c r="IQ669" s="24"/>
      <c r="IR669" s="24"/>
      <c r="IS669" s="170"/>
      <c r="IT669" s="170"/>
      <c r="IU669" s="170"/>
      <c r="IV669" s="274"/>
      <c r="IW669" s="170"/>
      <c r="IX669" s="170"/>
      <c r="IY669"/>
      <c r="IZ669"/>
      <c r="JA669" s="170"/>
      <c r="JB669" s="170"/>
      <c r="JC669" s="170"/>
      <c r="JD669" s="170"/>
      <c r="JE669" s="170"/>
      <c r="JF669"/>
      <c r="JG669" s="170"/>
      <c r="JH669" s="170"/>
      <c r="JI669" s="170"/>
      <c r="JJ669" s="170"/>
      <c r="JK669"/>
      <c r="JL669"/>
      <c r="JM669" s="279"/>
      <c r="JN669"/>
      <c r="JO669"/>
      <c r="JP669"/>
      <c r="JQ669"/>
      <c r="JR669" s="170"/>
      <c r="JS669" s="170"/>
      <c r="JT669" s="170"/>
      <c r="JU669" s="280"/>
      <c r="JV669" s="170"/>
      <c r="JW669" s="170"/>
      <c r="JX669"/>
      <c r="JY669" s="170"/>
      <c r="JZ669" s="170"/>
      <c r="KA669" s="170"/>
      <c r="KB669" s="170"/>
      <c r="KC669" s="170"/>
      <c r="KD669" s="170"/>
      <c r="KE669"/>
    </row>
    <row r="670" spans="1:291" s="4" customFormat="1" ht="15.75" thickBot="1" x14ac:dyDescent="0.3">
      <c r="A670" s="311"/>
      <c r="B670" s="15" t="s">
        <v>848</v>
      </c>
      <c r="C670" s="17" t="s">
        <v>849</v>
      </c>
      <c r="D670" s="26" t="s">
        <v>852</v>
      </c>
      <c r="E670" s="88">
        <v>42430</v>
      </c>
      <c r="F670" s="27"/>
      <c r="G670" s="94"/>
      <c r="H670" s="16"/>
      <c r="I670" s="377">
        <v>0</v>
      </c>
      <c r="J670" s="20">
        <v>44782</v>
      </c>
      <c r="K670" s="100">
        <f>DATEDIF(E670, J670, "m")</f>
        <v>77</v>
      </c>
      <c r="L670" s="121">
        <v>3</v>
      </c>
      <c r="M670" s="4" t="s">
        <v>854</v>
      </c>
      <c r="N670" s="19">
        <v>249</v>
      </c>
      <c r="O670" s="22">
        <v>4</v>
      </c>
      <c r="P670" s="16">
        <v>3</v>
      </c>
      <c r="Q670" s="121"/>
      <c r="R670" s="11"/>
      <c r="S670" s="11"/>
      <c r="T670" s="225">
        <v>17854</v>
      </c>
      <c r="U670" s="130">
        <v>10139</v>
      </c>
      <c r="V670" s="130" t="s">
        <v>851</v>
      </c>
      <c r="W670" s="130" t="s">
        <v>1119</v>
      </c>
      <c r="X670" s="129">
        <v>535505237</v>
      </c>
      <c r="Y670" s="129">
        <f ca="1">ROUNDDOWN(YEARFRAC(DATE(IF(VALUE(LEFT(X670,2))&lt;VALUE(RIGHT(YEAR(TODAY()),2)),"20","19")&amp;LEFT(X670,2),IF(VALUE(MID(X670,3,1))&gt;4,MID(X670,3,2)-50,MID(X670,3,2)),MID(X670,5,2)),Z670,1),0)</f>
        <v>69</v>
      </c>
      <c r="Z670" s="132">
        <v>44782</v>
      </c>
      <c r="AA670" s="129">
        <v>2</v>
      </c>
      <c r="AB670" s="133">
        <f>DATEDIF(_xlfn.MINIFS(Z:Z,X:X,X670), Z670,  "m")</f>
        <v>29</v>
      </c>
      <c r="AC670" s="134" t="s">
        <v>53</v>
      </c>
      <c r="AD670" s="135" t="s">
        <v>1025</v>
      </c>
      <c r="AE670" s="136" t="s">
        <v>67</v>
      </c>
      <c r="AF670" s="198">
        <v>28</v>
      </c>
      <c r="AG670" s="198">
        <v>12.6</v>
      </c>
      <c r="AH670" s="198">
        <v>53.8</v>
      </c>
      <c r="AI670" s="198">
        <v>5.0999999999999996</v>
      </c>
      <c r="AJ670" s="198">
        <v>0.5</v>
      </c>
      <c r="AK670" s="198">
        <v>5.46</v>
      </c>
      <c r="AL670" s="133">
        <v>32.700000000000003</v>
      </c>
      <c r="AM670" s="204">
        <v>69.2</v>
      </c>
      <c r="AN670" s="204">
        <v>29.1</v>
      </c>
      <c r="AO670" s="204">
        <v>70.900000000000006</v>
      </c>
      <c r="AP670" s="204">
        <f>AN670/AO670</f>
        <v>0.41043723554301831</v>
      </c>
      <c r="AQ670" s="204">
        <v>4.2300000000000004</v>
      </c>
      <c r="AR670" s="204">
        <v>3.33</v>
      </c>
      <c r="AS670" s="204">
        <v>1.2</v>
      </c>
      <c r="AT670" s="204">
        <v>3.94</v>
      </c>
      <c r="AU670" s="204">
        <v>9.59</v>
      </c>
      <c r="AV670" s="204">
        <v>4.38</v>
      </c>
      <c r="AW670" s="204">
        <v>6.54</v>
      </c>
      <c r="AX670" s="204">
        <v>43.7</v>
      </c>
      <c r="AY670" s="204">
        <v>47.8</v>
      </c>
      <c r="AZ670" s="204">
        <v>1.98</v>
      </c>
      <c r="BA670" s="204">
        <v>18.2</v>
      </c>
      <c r="BB670" s="204">
        <v>8.81</v>
      </c>
      <c r="BC670" s="204">
        <v>35.6</v>
      </c>
      <c r="BD670" s="204">
        <v>0.89</v>
      </c>
      <c r="BE670" s="204">
        <v>3.09</v>
      </c>
      <c r="BF670" s="204">
        <f>DL670+DN670</f>
        <v>11.8</v>
      </c>
      <c r="BG670" s="204">
        <v>11.4</v>
      </c>
      <c r="BH670" s="206">
        <v>1690</v>
      </c>
      <c r="BI670" s="204">
        <v>23.7</v>
      </c>
      <c r="BJ670" s="204">
        <v>3.53</v>
      </c>
      <c r="BK670" s="204">
        <v>9.99</v>
      </c>
      <c r="BL670" s="204">
        <v>50.9</v>
      </c>
      <c r="BM670" s="205">
        <v>0</v>
      </c>
      <c r="BN670" s="204">
        <v>13.3</v>
      </c>
      <c r="BO670" s="204">
        <v>74.69</v>
      </c>
      <c r="BP670" s="204">
        <v>9.7100000000000009</v>
      </c>
      <c r="BQ670" s="204">
        <v>15.6</v>
      </c>
      <c r="BR670" s="206">
        <v>5143</v>
      </c>
      <c r="BS670" s="206">
        <f>CY670/9</f>
        <v>2440.4444444444443</v>
      </c>
      <c r="BT670" s="204">
        <v>35.299999999999997</v>
      </c>
      <c r="BU670" s="204">
        <v>4.99</v>
      </c>
      <c r="BV670" s="204">
        <f>100-AL670-BN670-CB670-CC670</f>
        <v>47.8</v>
      </c>
      <c r="BW670" s="206">
        <v>1478</v>
      </c>
      <c r="BX670" s="204">
        <v>56.4</v>
      </c>
      <c r="BY670" s="204">
        <v>74.900000000000006</v>
      </c>
      <c r="BZ670" s="206">
        <v>2511</v>
      </c>
      <c r="CA670" s="206">
        <v>11692</v>
      </c>
      <c r="CB670" s="204">
        <v>5.7</v>
      </c>
      <c r="CC670" s="204">
        <v>0.5</v>
      </c>
      <c r="CD670" s="317" t="s">
        <v>1275</v>
      </c>
      <c r="CE670" s="317">
        <f>AL670+BN670+BV670+CC670+CB670</f>
        <v>100</v>
      </c>
      <c r="CF670" s="317" t="s">
        <v>1275</v>
      </c>
      <c r="CG670" s="317">
        <f>AM670+BI670+BE670+(DC670*100/AL670)+(CC670*100/AL670)</f>
        <v>97.629143730886867</v>
      </c>
      <c r="CH670" s="204">
        <v>2.36</v>
      </c>
      <c r="CI670" s="204">
        <f>CH670*100/AM670</f>
        <v>3.4104046242774566</v>
      </c>
      <c r="CJ670" s="204">
        <v>23.5</v>
      </c>
      <c r="CK670" s="206">
        <f>CJ670*BI670*AL670*AK670/1000</f>
        <v>99.438966899999997</v>
      </c>
      <c r="CL670" s="204">
        <v>3.81</v>
      </c>
      <c r="CM670" s="204">
        <v>34.700000000000003</v>
      </c>
      <c r="CN670" s="317" t="s">
        <v>1275</v>
      </c>
      <c r="CO670" s="204">
        <v>0.72</v>
      </c>
      <c r="CP670" s="204">
        <v>5.19</v>
      </c>
      <c r="CQ670" s="204">
        <v>35.200000000000003</v>
      </c>
      <c r="CR670" s="204">
        <v>18.600000000000001</v>
      </c>
      <c r="CS670" s="204">
        <v>17.899999999999999</v>
      </c>
      <c r="CT670" s="204">
        <v>28.3</v>
      </c>
      <c r="CU670" s="204">
        <v>59.2</v>
      </c>
      <c r="CV670" s="204">
        <v>1.9</v>
      </c>
      <c r="CW670" s="204"/>
      <c r="CX670" s="317" t="s">
        <v>1275</v>
      </c>
      <c r="CY670" s="220">
        <v>21964</v>
      </c>
      <c r="CZ670" s="204">
        <v>4.74</v>
      </c>
      <c r="DA670" s="204" t="s">
        <v>1023</v>
      </c>
      <c r="DB670" s="317" t="s">
        <v>1275</v>
      </c>
      <c r="DC670" s="205">
        <v>3.5999999999999997E-2</v>
      </c>
      <c r="DD670" s="206">
        <v>8137</v>
      </c>
      <c r="DE670" s="204">
        <v>5.78</v>
      </c>
      <c r="DF670" s="204">
        <v>14.5</v>
      </c>
      <c r="DG670" s="204">
        <v>4.2</v>
      </c>
      <c r="DH670" s="204">
        <f>DG670-CC670</f>
        <v>3.7</v>
      </c>
      <c r="DI670" s="204">
        <v>19.8</v>
      </c>
      <c r="DJ670" s="317" t="s">
        <v>1275</v>
      </c>
      <c r="DK670" s="204">
        <v>2.46</v>
      </c>
      <c r="DL670" s="204">
        <v>11.8</v>
      </c>
      <c r="DM670" s="204">
        <v>85.7</v>
      </c>
      <c r="DN670" s="204">
        <v>0</v>
      </c>
      <c r="DO670" s="204">
        <v>13.4</v>
      </c>
      <c r="DP670" s="206" t="s">
        <v>1023</v>
      </c>
      <c r="DQ670" s="206" t="s">
        <v>1023</v>
      </c>
      <c r="DR670" s="220"/>
      <c r="DS670" s="317" t="s">
        <v>1275</v>
      </c>
      <c r="DT670" s="220">
        <f>DU670*2</f>
        <v>2448</v>
      </c>
      <c r="DU670" s="206">
        <v>1224</v>
      </c>
      <c r="DV670" s="206">
        <v>1148</v>
      </c>
      <c r="DW670" s="206">
        <v>128</v>
      </c>
      <c r="DX670" s="186" t="s">
        <v>1275</v>
      </c>
      <c r="DY670" s="138">
        <f>AK670*AN670*AM670*AL670/1000</f>
        <v>359.53359624000007</v>
      </c>
      <c r="DZ670" s="138">
        <f>AK670*AM670*AO670*AL670/1000</f>
        <v>875.97704376000013</v>
      </c>
      <c r="EA670" s="137"/>
      <c r="EB670" s="137"/>
      <c r="EC670" s="137"/>
      <c r="ED670" s="137"/>
      <c r="EE670" s="137"/>
      <c r="EF670" s="186" t="s">
        <v>1275</v>
      </c>
      <c r="EG670" s="137" t="s">
        <v>1023</v>
      </c>
      <c r="EH670" s="137" t="s">
        <v>1023</v>
      </c>
      <c r="EI670" s="137" t="s">
        <v>1023</v>
      </c>
      <c r="EJ670" s="137" t="s">
        <v>1023</v>
      </c>
      <c r="EK670" s="137" t="s">
        <v>1023</v>
      </c>
      <c r="EL670" s="137" t="s">
        <v>1023</v>
      </c>
      <c r="EM670" s="137" t="s">
        <v>1023</v>
      </c>
      <c r="EN670" s="137" t="s">
        <v>1023</v>
      </c>
      <c r="EO670" s="137" t="s">
        <v>1023</v>
      </c>
      <c r="EP670" s="137" t="s">
        <v>1023</v>
      </c>
      <c r="EQ670" s="137" t="s">
        <v>1023</v>
      </c>
      <c r="ER670" s="137" t="s">
        <v>1023</v>
      </c>
      <c r="ES670" s="137" t="s">
        <v>1023</v>
      </c>
      <c r="ET670" s="137" t="s">
        <v>1023</v>
      </c>
      <c r="EU670" s="137" t="s">
        <v>1023</v>
      </c>
      <c r="EV670" s="137" t="s">
        <v>1023</v>
      </c>
      <c r="EW670" s="137" t="s">
        <v>1023</v>
      </c>
      <c r="EX670" s="137" t="s">
        <v>1023</v>
      </c>
      <c r="EY670" s="137" t="s">
        <v>1023</v>
      </c>
      <c r="EZ670" s="137" t="s">
        <v>1023</v>
      </c>
      <c r="FA670" s="137" t="s">
        <v>1023</v>
      </c>
      <c r="FB670" s="186" t="s">
        <v>1275</v>
      </c>
      <c r="FC670" s="137"/>
      <c r="FD670" s="137"/>
      <c r="FE670" s="137"/>
      <c r="FF670" s="137"/>
      <c r="FG670" s="137"/>
      <c r="FH670" s="190"/>
      <c r="FI670" s="190"/>
      <c r="FJ670" s="380" t="s">
        <v>854</v>
      </c>
      <c r="FK670" t="s">
        <v>1658</v>
      </c>
      <c r="FL670" t="s">
        <v>1659</v>
      </c>
      <c r="FM670" t="s">
        <v>1659</v>
      </c>
      <c r="FN670" t="s">
        <v>1659</v>
      </c>
      <c r="FO670" t="s">
        <v>1662</v>
      </c>
      <c r="FP670" t="s">
        <v>1665</v>
      </c>
      <c r="FQ670" t="s">
        <v>1659</v>
      </c>
      <c r="FR670" t="s">
        <v>1667</v>
      </c>
      <c r="FS670" t="s">
        <v>1666</v>
      </c>
      <c r="FT670" t="s">
        <v>1665</v>
      </c>
      <c r="FU670" t="s">
        <v>1663</v>
      </c>
      <c r="FV670" t="s">
        <v>33</v>
      </c>
      <c r="FW670" t="s">
        <v>86</v>
      </c>
      <c r="FX670" t="s">
        <v>1661</v>
      </c>
      <c r="FY670" t="s">
        <v>1661</v>
      </c>
      <c r="FZ670" t="s">
        <v>1662</v>
      </c>
      <c r="GA670" t="s">
        <v>1663</v>
      </c>
      <c r="GB670" t="s">
        <v>1663</v>
      </c>
      <c r="GC670" t="s">
        <v>1660</v>
      </c>
      <c r="GD670" t="s">
        <v>33</v>
      </c>
      <c r="GE670" t="s">
        <v>1662</v>
      </c>
      <c r="GF670" t="s">
        <v>1665</v>
      </c>
      <c r="GG670" t="s">
        <v>86</v>
      </c>
      <c r="GH670" t="s">
        <v>1659</v>
      </c>
      <c r="GI670" t="s">
        <v>1661</v>
      </c>
      <c r="GJ670" t="s">
        <v>33</v>
      </c>
      <c r="GK670" t="s">
        <v>33</v>
      </c>
      <c r="GL670" t="s">
        <v>86</v>
      </c>
      <c r="GM670" t="s">
        <v>1659</v>
      </c>
      <c r="GN670" t="s">
        <v>1659</v>
      </c>
      <c r="GO670" t="s">
        <v>1658</v>
      </c>
      <c r="GP670" t="s">
        <v>1664</v>
      </c>
      <c r="GQ670" t="s">
        <v>1660</v>
      </c>
      <c r="GR670" t="s">
        <v>33</v>
      </c>
      <c r="GS670" t="s">
        <v>1659</v>
      </c>
      <c r="GT670" t="s">
        <v>1659</v>
      </c>
      <c r="GU670" t="s">
        <v>1662</v>
      </c>
      <c r="GV670" t="s">
        <v>1662</v>
      </c>
      <c r="GW670" t="s">
        <v>1662</v>
      </c>
      <c r="GX670" t="s">
        <v>33</v>
      </c>
      <c r="GY670" t="s">
        <v>33</v>
      </c>
      <c r="GZ670" s="372"/>
      <c r="HA670"/>
      <c r="HB670"/>
      <c r="HC670"/>
      <c r="HD670"/>
      <c r="HE670"/>
      <c r="HF670"/>
      <c r="HG670"/>
      <c r="HH670"/>
      <c r="HI670"/>
      <c r="HJ670"/>
      <c r="HK670"/>
      <c r="HL670"/>
      <c r="HM670"/>
      <c r="HN670"/>
      <c r="HO670" s="5"/>
      <c r="HP670" s="121"/>
      <c r="HQ670" s="27"/>
      <c r="HR670" s="27"/>
      <c r="HS670" s="27"/>
      <c r="HT670" s="121"/>
      <c r="HU670" s="121"/>
      <c r="HV670" s="28"/>
      <c r="HW670" s="28"/>
      <c r="HX670" s="28"/>
      <c r="HY670" s="28"/>
      <c r="HZ670" s="28"/>
      <c r="IA670" s="28"/>
      <c r="IB670" s="28"/>
      <c r="IC670" s="28"/>
      <c r="ID670" s="28"/>
      <c r="IE670" s="25"/>
      <c r="IF670" s="28"/>
      <c r="IG670" s="29"/>
      <c r="IH670" s="25"/>
      <c r="II670" s="28"/>
      <c r="IJ670" s="25"/>
      <c r="IK670" s="25"/>
      <c r="IL670" s="25"/>
      <c r="IM670" s="25"/>
      <c r="IN670" s="28"/>
      <c r="IO670" s="25"/>
      <c r="IP670" s="294"/>
      <c r="IQ670" s="24"/>
      <c r="IR670" s="24"/>
      <c r="IS670" s="170"/>
      <c r="IT670" s="170"/>
      <c r="IU670" s="170"/>
      <c r="IV670" s="274"/>
      <c r="IW670" s="170"/>
      <c r="IX670" s="170"/>
      <c r="IY670"/>
      <c r="IZ670"/>
      <c r="JA670" s="170"/>
      <c r="JB670" s="170"/>
      <c r="JC670" s="170"/>
      <c r="JD670" s="170"/>
      <c r="JE670" s="170"/>
      <c r="JF670"/>
      <c r="JG670" s="170"/>
      <c r="JH670" s="170"/>
      <c r="JI670" s="170"/>
      <c r="JJ670" s="170"/>
      <c r="JK670"/>
      <c r="JL670"/>
      <c r="JM670" s="279"/>
      <c r="JN670"/>
      <c r="JO670"/>
      <c r="JP670"/>
      <c r="JQ670"/>
      <c r="JR670" s="170"/>
      <c r="JS670" s="170"/>
      <c r="JT670" s="170"/>
      <c r="JU670" s="280"/>
      <c r="JV670" s="170"/>
      <c r="JW670" s="170"/>
      <c r="JX670"/>
      <c r="JY670" s="170"/>
      <c r="JZ670" s="170"/>
      <c r="KA670" s="170"/>
      <c r="KB670" s="170"/>
      <c r="KC670" s="170"/>
      <c r="KD670" s="170"/>
      <c r="KE670"/>
    </row>
    <row r="671" spans="1:291" s="4" customFormat="1" x14ac:dyDescent="0.25">
      <c r="A671" s="311"/>
      <c r="B671" s="15" t="s">
        <v>848</v>
      </c>
      <c r="C671" s="17" t="s">
        <v>849</v>
      </c>
      <c r="D671" s="26" t="s">
        <v>852</v>
      </c>
      <c r="E671" s="88">
        <v>42430</v>
      </c>
      <c r="F671" s="27"/>
      <c r="G671" s="94"/>
      <c r="H671" s="16"/>
      <c r="I671" s="377">
        <v>0</v>
      </c>
      <c r="J671" s="20">
        <v>44880</v>
      </c>
      <c r="K671" s="100">
        <f>DATEDIF(E671, J671, "m")</f>
        <v>80</v>
      </c>
      <c r="L671" s="121">
        <v>4</v>
      </c>
      <c r="M671" s="4" t="s">
        <v>855</v>
      </c>
      <c r="N671" s="19">
        <v>413</v>
      </c>
      <c r="O671" s="22">
        <v>4</v>
      </c>
      <c r="P671" s="16">
        <v>3</v>
      </c>
      <c r="Q671" s="121"/>
      <c r="R671" s="11"/>
      <c r="S671" s="11"/>
      <c r="T671" s="145">
        <v>18340</v>
      </c>
      <c r="U671" s="130"/>
      <c r="V671" s="130" t="s">
        <v>851</v>
      </c>
      <c r="W671" s="130" t="s">
        <v>1119</v>
      </c>
      <c r="X671" s="131">
        <v>535505237</v>
      </c>
      <c r="Y671" s="129">
        <f ca="1">ROUNDDOWN(YEARFRAC(DATE(IF(VALUE(LEFT(X671,2))&lt;VALUE(RIGHT(YEAR(TODAY()),2)),"20","19")&amp;LEFT(X671,2),IF(VALUE(MID(X671,3,1))&gt;4,MID(X671,3,2)-50,MID(X671,3,2)),MID(X671,5,2)),Z671,1),0)</f>
        <v>69</v>
      </c>
      <c r="Z671" s="132">
        <v>44880</v>
      </c>
      <c r="AA671" s="129">
        <v>3</v>
      </c>
      <c r="AB671" s="133">
        <v>32</v>
      </c>
      <c r="AC671" s="134" t="s">
        <v>53</v>
      </c>
      <c r="AD671" s="135" t="s">
        <v>1025</v>
      </c>
      <c r="AE671" s="136" t="s">
        <v>75</v>
      </c>
      <c r="AF671" s="185">
        <v>29.4</v>
      </c>
      <c r="AG671" s="185">
        <v>12.4</v>
      </c>
      <c r="AH671" s="185">
        <v>54.3</v>
      </c>
      <c r="AI671" s="185">
        <v>3.2</v>
      </c>
      <c r="AJ671" s="185">
        <v>0.7</v>
      </c>
      <c r="AK671" s="185">
        <v>6.86</v>
      </c>
      <c r="AL671" s="133">
        <v>30</v>
      </c>
      <c r="AM671" s="137">
        <v>73.099999999999994</v>
      </c>
      <c r="AN671" s="137">
        <v>35.5</v>
      </c>
      <c r="AO671" s="137">
        <v>64.5</v>
      </c>
      <c r="AP671" s="137">
        <f>AN671/AO671</f>
        <v>0.55038759689922478</v>
      </c>
      <c r="AQ671" s="137">
        <v>13.9</v>
      </c>
      <c r="AR671" s="137">
        <v>4.87</v>
      </c>
      <c r="AS671" s="137">
        <v>2.11</v>
      </c>
      <c r="AT671" s="137">
        <v>37.6</v>
      </c>
      <c r="AU671" s="137">
        <v>17.5</v>
      </c>
      <c r="AV671" s="137">
        <v>6.38</v>
      </c>
      <c r="AW671" s="137">
        <v>5.18</v>
      </c>
      <c r="AX671" s="137">
        <v>44.2</v>
      </c>
      <c r="AY671" s="137">
        <v>49.8</v>
      </c>
      <c r="AZ671" s="137">
        <v>0.82</v>
      </c>
      <c r="BA671" s="137">
        <v>18.3</v>
      </c>
      <c r="BB671" s="137">
        <v>7.82</v>
      </c>
      <c r="BC671" s="137">
        <v>44</v>
      </c>
      <c r="BD671" s="137">
        <v>2.8000000000000001E-2</v>
      </c>
      <c r="BE671" s="137">
        <v>2.96</v>
      </c>
      <c r="BF671" s="137">
        <v>16.649999999999999</v>
      </c>
      <c r="BG671" s="137">
        <v>17.600000000000001</v>
      </c>
      <c r="BH671" s="138">
        <v>3585.6</v>
      </c>
      <c r="BI671" s="137">
        <v>20.7</v>
      </c>
      <c r="BJ671" s="137">
        <v>10.199999999999999</v>
      </c>
      <c r="BK671" s="137">
        <v>18.3</v>
      </c>
      <c r="BL671" s="137">
        <v>64.3</v>
      </c>
      <c r="BM671" s="139">
        <v>0</v>
      </c>
      <c r="BN671" s="137">
        <v>11</v>
      </c>
      <c r="BO671" s="137">
        <v>87.88</v>
      </c>
      <c r="BP671" s="137">
        <v>7.84</v>
      </c>
      <c r="BQ671" s="137">
        <v>4.3099999999999996</v>
      </c>
      <c r="BR671" s="138">
        <v>6945</v>
      </c>
      <c r="BS671" s="138">
        <v>2745.3333333333335</v>
      </c>
      <c r="BT671" s="137">
        <v>33.5</v>
      </c>
      <c r="BU671" s="137">
        <v>5.07</v>
      </c>
      <c r="BV671" s="137">
        <f>100-AL671-BN671-CB671-CC671</f>
        <v>55.309999999999995</v>
      </c>
      <c r="BW671" s="138">
        <v>2559.7345132743367</v>
      </c>
      <c r="BX671" s="137">
        <v>56.4</v>
      </c>
      <c r="BY671" s="137">
        <v>79.7</v>
      </c>
      <c r="BZ671" s="138">
        <v>4279</v>
      </c>
      <c r="CA671" s="138">
        <v>11797.2</v>
      </c>
      <c r="CB671" s="137">
        <v>3.1</v>
      </c>
      <c r="CC671" s="137">
        <v>0.59</v>
      </c>
      <c r="CD671" s="186" t="s">
        <v>1275</v>
      </c>
      <c r="CE671" s="186">
        <f>AL671+BN671+BV671+CC671+CB671</f>
        <v>100</v>
      </c>
      <c r="CF671" s="186" t="s">
        <v>1275</v>
      </c>
      <c r="CG671" s="186">
        <f>AM671+BI671+BE671+(DC671*100/AL671)+(CC671*100/AL671)</f>
        <v>99.036666666666662</v>
      </c>
      <c r="CH671" s="137">
        <v>5.74</v>
      </c>
      <c r="CI671" s="137">
        <f>CH671*100/AM671</f>
        <v>7.8522571819425453</v>
      </c>
      <c r="CJ671" s="137">
        <v>29</v>
      </c>
      <c r="CK671" s="138">
        <f>CJ671*BI671*AL671*AK671/1000</f>
        <v>123.54174</v>
      </c>
      <c r="CL671" s="137">
        <v>3.32</v>
      </c>
      <c r="CM671" s="137">
        <v>31.2</v>
      </c>
      <c r="CN671" s="186" t="s">
        <v>1275</v>
      </c>
      <c r="CO671" s="137">
        <v>2.2000000000000002</v>
      </c>
      <c r="CP671" s="137">
        <v>3.47</v>
      </c>
      <c r="CQ671" s="137">
        <v>30.5</v>
      </c>
      <c r="CR671" s="137">
        <v>26.4</v>
      </c>
      <c r="CS671" s="137">
        <v>20.5</v>
      </c>
      <c r="CT671" s="137">
        <v>22.6</v>
      </c>
      <c r="CU671" s="137">
        <v>35.5</v>
      </c>
      <c r="CV671" s="137">
        <v>10.8</v>
      </c>
      <c r="CW671" s="137"/>
      <c r="CX671" s="186" t="s">
        <v>1275</v>
      </c>
      <c r="CY671" s="133">
        <v>8236</v>
      </c>
      <c r="CZ671" s="137">
        <v>4.13</v>
      </c>
      <c r="DA671" s="137">
        <v>7.33</v>
      </c>
      <c r="DB671" s="186" t="s">
        <v>1275</v>
      </c>
      <c r="DC671" s="139">
        <v>9.2999999999999999E-2</v>
      </c>
      <c r="DD671" s="138">
        <v>14295</v>
      </c>
      <c r="DE671" s="137">
        <v>8.0299999999999994</v>
      </c>
      <c r="DF671" s="137">
        <v>15.9</v>
      </c>
      <c r="DG671" s="137">
        <v>5.18</v>
      </c>
      <c r="DH671" s="137">
        <v>4.59</v>
      </c>
      <c r="DI671" s="137">
        <v>33.200000000000003</v>
      </c>
      <c r="DJ671" s="186" t="s">
        <v>1275</v>
      </c>
      <c r="DK671" s="137">
        <v>3.53</v>
      </c>
      <c r="DL671" s="137">
        <v>16.399999999999999</v>
      </c>
      <c r="DM671" s="137">
        <v>79.8</v>
      </c>
      <c r="DN671" s="137">
        <v>0.25</v>
      </c>
      <c r="DO671" s="137">
        <v>3.84</v>
      </c>
      <c r="DP671" s="137">
        <v>89.4</v>
      </c>
      <c r="DQ671" s="138">
        <v>576</v>
      </c>
      <c r="DR671" s="133"/>
      <c r="DS671" s="186" t="s">
        <v>1275</v>
      </c>
      <c r="DT671" s="138">
        <f>DU671/1.2</f>
        <v>8757.5</v>
      </c>
      <c r="DU671" s="138">
        <v>10509</v>
      </c>
      <c r="DV671" s="138">
        <v>2326.1538461538462</v>
      </c>
      <c r="DW671" s="138">
        <v>441</v>
      </c>
      <c r="DX671" s="186" t="s">
        <v>1275</v>
      </c>
      <c r="DY671" s="138">
        <f>AK671*AN671*AM671*AL671/1000</f>
        <v>534.06128999999987</v>
      </c>
      <c r="DZ671" s="138">
        <f>AK671*AM671*AO671*AL671/1000</f>
        <v>970.33670999999993</v>
      </c>
      <c r="EA671" s="137"/>
      <c r="EB671" s="137"/>
      <c r="EC671" s="137"/>
      <c r="ED671" s="137"/>
      <c r="EE671" s="137"/>
      <c r="EF671" s="186" t="s">
        <v>1275</v>
      </c>
      <c r="EG671" s="137" t="s">
        <v>1023</v>
      </c>
      <c r="EH671" s="137" t="s">
        <v>1023</v>
      </c>
      <c r="EI671" s="137" t="s">
        <v>1023</v>
      </c>
      <c r="EJ671" s="137" t="s">
        <v>1023</v>
      </c>
      <c r="EK671" s="137" t="s">
        <v>1023</v>
      </c>
      <c r="EL671" s="137" t="s">
        <v>1023</v>
      </c>
      <c r="EM671" s="137" t="s">
        <v>1023</v>
      </c>
      <c r="EN671" s="137" t="s">
        <v>1023</v>
      </c>
      <c r="EO671" s="137" t="s">
        <v>1023</v>
      </c>
      <c r="EP671" s="137" t="s">
        <v>1023</v>
      </c>
      <c r="EQ671" s="137" t="s">
        <v>1023</v>
      </c>
      <c r="ER671" s="137" t="s">
        <v>1023</v>
      </c>
      <c r="ES671" s="137" t="s">
        <v>1023</v>
      </c>
      <c r="ET671" s="137" t="s">
        <v>1023</v>
      </c>
      <c r="EU671" s="137" t="s">
        <v>1023</v>
      </c>
      <c r="EV671" s="137" t="s">
        <v>1023</v>
      </c>
      <c r="EW671" s="137" t="s">
        <v>1023</v>
      </c>
      <c r="EX671" s="137" t="s">
        <v>1023</v>
      </c>
      <c r="EY671" s="137" t="s">
        <v>1023</v>
      </c>
      <c r="EZ671" s="137" t="s">
        <v>1023</v>
      </c>
      <c r="FA671" s="137" t="s">
        <v>1023</v>
      </c>
      <c r="FB671" s="186" t="s">
        <v>1275</v>
      </c>
      <c r="FC671" s="137"/>
      <c r="FD671" s="137"/>
      <c r="FE671" s="137"/>
      <c r="FF671" s="137"/>
      <c r="FG671" s="137"/>
      <c r="FH671" s="190"/>
      <c r="FI671" s="190"/>
      <c r="FJ671" s="372"/>
      <c r="FK671"/>
      <c r="FL671"/>
      <c r="FM671"/>
      <c r="FN671"/>
      <c r="FO671"/>
      <c r="FP671"/>
      <c r="FQ671"/>
      <c r="FR671"/>
      <c r="FS671"/>
      <c r="FT671"/>
      <c r="FU671"/>
      <c r="FV671"/>
      <c r="FW671"/>
      <c r="FX671"/>
      <c r="FY671"/>
      <c r="FZ671"/>
      <c r="GA671"/>
      <c r="GB671"/>
      <c r="GC671"/>
      <c r="GD671"/>
      <c r="GE671"/>
      <c r="GF671"/>
      <c r="GG671"/>
      <c r="GH671"/>
      <c r="GI671"/>
      <c r="GJ671"/>
      <c r="GK671"/>
      <c r="GL671"/>
      <c r="GM671"/>
      <c r="GN671"/>
      <c r="GO671"/>
      <c r="GP671"/>
      <c r="GQ671"/>
      <c r="GR671"/>
      <c r="GS671"/>
      <c r="GT671"/>
      <c r="GU671"/>
      <c r="GV671"/>
      <c r="GW671"/>
      <c r="GX671"/>
      <c r="GY671"/>
      <c r="GZ671" s="372"/>
      <c r="HA671"/>
      <c r="HB671"/>
      <c r="HC671"/>
      <c r="HD671"/>
      <c r="HE671"/>
      <c r="HF671"/>
      <c r="HG671"/>
      <c r="HH671"/>
      <c r="HI671"/>
      <c r="HJ671"/>
      <c r="HK671"/>
      <c r="HL671"/>
      <c r="HM671"/>
      <c r="HN671"/>
      <c r="HO671" s="5"/>
      <c r="HP671" s="121"/>
      <c r="HQ671" s="27"/>
      <c r="HR671" s="27"/>
      <c r="HS671" s="27"/>
      <c r="HT671" s="121"/>
      <c r="HU671" s="121"/>
      <c r="HV671" s="28"/>
      <c r="HW671" s="28"/>
      <c r="HX671" s="28"/>
      <c r="HY671" s="28"/>
      <c r="HZ671" s="28"/>
      <c r="IA671" s="28"/>
      <c r="IB671" s="28"/>
      <c r="IC671" s="28"/>
      <c r="ID671" s="28"/>
      <c r="IE671" s="25"/>
      <c r="IF671" s="28"/>
      <c r="IG671" s="29"/>
      <c r="IH671" s="25"/>
      <c r="II671" s="28"/>
      <c r="IJ671" s="25"/>
      <c r="IK671" s="25"/>
      <c r="IL671" s="25"/>
      <c r="IM671" s="25"/>
      <c r="IN671" s="28"/>
      <c r="IO671" s="25"/>
      <c r="IP671" s="294"/>
      <c r="IQ671" s="24"/>
      <c r="IR671" s="24"/>
      <c r="IS671" s="170"/>
      <c r="IT671" s="170"/>
      <c r="IU671" s="170"/>
      <c r="IV671" s="274"/>
      <c r="IW671" s="170"/>
      <c r="IX671" s="170"/>
      <c r="IY671"/>
      <c r="IZ671"/>
      <c r="JA671" s="170"/>
      <c r="JB671" s="170"/>
      <c r="JC671" s="170"/>
      <c r="JD671" s="170"/>
      <c r="JE671" s="170"/>
      <c r="JF671"/>
      <c r="JG671" s="170"/>
      <c r="JH671" s="170"/>
      <c r="JI671" s="170"/>
      <c r="JJ671" s="170"/>
      <c r="JK671"/>
      <c r="JL671"/>
      <c r="JM671" s="279"/>
      <c r="JN671"/>
      <c r="JO671"/>
      <c r="JP671"/>
      <c r="JQ671"/>
      <c r="JR671" s="170"/>
      <c r="JS671" s="170"/>
      <c r="JT671" s="170"/>
      <c r="JU671" s="280"/>
      <c r="JV671" s="170"/>
      <c r="JW671" s="170"/>
      <c r="JX671"/>
      <c r="JY671" s="170"/>
      <c r="JZ671" s="170"/>
      <c r="KA671" s="170"/>
      <c r="KB671" s="170"/>
      <c r="KC671" s="170"/>
      <c r="KD671" s="170"/>
      <c r="KE671"/>
    </row>
    <row r="672" spans="1:291" s="4" customFormat="1" x14ac:dyDescent="0.25">
      <c r="A672" s="311"/>
      <c r="B672" s="15" t="s">
        <v>848</v>
      </c>
      <c r="C672" s="17" t="s">
        <v>849</v>
      </c>
      <c r="D672" s="26" t="s">
        <v>852</v>
      </c>
      <c r="E672" s="88">
        <v>42430</v>
      </c>
      <c r="F672" s="402">
        <v>45316</v>
      </c>
      <c r="G672" s="94">
        <f>DATEDIF(E672, F672, "m")</f>
        <v>94</v>
      </c>
      <c r="H672" s="16"/>
      <c r="I672" s="377"/>
      <c r="J672" s="20"/>
      <c r="K672" s="100"/>
      <c r="L672" s="121"/>
      <c r="N672" s="19"/>
      <c r="O672" s="22"/>
      <c r="P672" s="16"/>
      <c r="Q672" s="121"/>
      <c r="R672" s="121"/>
      <c r="S672" s="121"/>
      <c r="T672" s="145"/>
      <c r="U672" s="130"/>
      <c r="V672" s="130"/>
      <c r="W672" s="130"/>
      <c r="X672" s="131"/>
      <c r="Y672" s="129"/>
      <c r="Z672" s="132"/>
      <c r="AA672" s="129"/>
      <c r="AB672" s="133"/>
      <c r="AC672" s="134"/>
      <c r="AD672" s="135"/>
      <c r="AE672" s="136"/>
      <c r="AF672" s="220"/>
      <c r="AG672" s="220"/>
      <c r="AH672" s="220"/>
      <c r="AI672" s="220"/>
      <c r="AJ672" s="220"/>
      <c r="AK672" s="220"/>
      <c r="AL672" s="133"/>
      <c r="AM672" s="137"/>
      <c r="AN672" s="137"/>
      <c r="AO672" s="137"/>
      <c r="AP672" s="137"/>
      <c r="AQ672" s="137"/>
      <c r="AR672" s="137"/>
      <c r="AS672" s="137"/>
      <c r="AT672" s="137"/>
      <c r="AU672" s="137"/>
      <c r="AV672" s="137"/>
      <c r="AW672" s="137"/>
      <c r="AX672" s="137"/>
      <c r="AY672" s="137"/>
      <c r="AZ672" s="137"/>
      <c r="BA672" s="137"/>
      <c r="BB672" s="137"/>
      <c r="BC672" s="137"/>
      <c r="BD672" s="137"/>
      <c r="BE672" s="137"/>
      <c r="BF672" s="137"/>
      <c r="BG672" s="137"/>
      <c r="BH672" s="138"/>
      <c r="BI672" s="137"/>
      <c r="BJ672" s="137"/>
      <c r="BK672" s="137"/>
      <c r="BL672" s="137"/>
      <c r="BM672" s="139"/>
      <c r="BN672" s="137"/>
      <c r="BO672" s="137"/>
      <c r="BP672" s="137"/>
      <c r="BQ672" s="137"/>
      <c r="BR672" s="138"/>
      <c r="BS672" s="138"/>
      <c r="BT672" s="137"/>
      <c r="BU672" s="137"/>
      <c r="BV672" s="137"/>
      <c r="BW672" s="138"/>
      <c r="BX672" s="137"/>
      <c r="BY672" s="137"/>
      <c r="BZ672" s="138"/>
      <c r="CA672" s="138"/>
      <c r="CB672" s="137"/>
      <c r="CC672" s="137"/>
      <c r="CD672" s="186"/>
      <c r="CE672" s="186"/>
      <c r="CF672" s="186"/>
      <c r="CG672" s="186"/>
      <c r="CH672" s="137"/>
      <c r="CI672" s="137"/>
      <c r="CJ672" s="137"/>
      <c r="CK672" s="138"/>
      <c r="CL672" s="137"/>
      <c r="CM672" s="137"/>
      <c r="CN672" s="186"/>
      <c r="CO672" s="137"/>
      <c r="CP672" s="137"/>
      <c r="CQ672" s="137"/>
      <c r="CR672" s="137"/>
      <c r="CS672" s="137"/>
      <c r="CT672" s="137"/>
      <c r="CU672" s="137"/>
      <c r="CV672" s="137"/>
      <c r="CW672" s="137"/>
      <c r="CX672" s="186"/>
      <c r="CY672" s="133"/>
      <c r="CZ672" s="137"/>
      <c r="DA672" s="137"/>
      <c r="DB672" s="186"/>
      <c r="DC672" s="139"/>
      <c r="DD672" s="138"/>
      <c r="DE672" s="137"/>
      <c r="DF672" s="137"/>
      <c r="DG672" s="137"/>
      <c r="DH672" s="137"/>
      <c r="DI672" s="137"/>
      <c r="DJ672" s="186"/>
      <c r="DK672" s="137"/>
      <c r="DL672" s="137"/>
      <c r="DM672" s="137"/>
      <c r="DN672" s="137"/>
      <c r="DO672" s="137"/>
      <c r="DP672" s="137"/>
      <c r="DQ672" s="138"/>
      <c r="DR672" s="133"/>
      <c r="DS672" s="186"/>
      <c r="DT672" s="138"/>
      <c r="DU672" s="138"/>
      <c r="DV672" s="138"/>
      <c r="DW672" s="138"/>
      <c r="DX672" s="186"/>
      <c r="DY672" s="138"/>
      <c r="DZ672" s="138"/>
      <c r="EA672" s="137"/>
      <c r="EB672" s="137"/>
      <c r="EC672" s="137"/>
      <c r="ED672" s="137"/>
      <c r="EE672" s="137"/>
      <c r="EF672" s="186"/>
      <c r="EG672" s="137"/>
      <c r="EH672" s="137"/>
      <c r="EI672" s="137"/>
      <c r="EJ672" s="137"/>
      <c r="EK672" s="137"/>
      <c r="EL672" s="137"/>
      <c r="EM672" s="137"/>
      <c r="EN672" s="137"/>
      <c r="EO672" s="137"/>
      <c r="EP672" s="137"/>
      <c r="EQ672" s="137"/>
      <c r="ER672" s="137"/>
      <c r="ES672" s="137"/>
      <c r="ET672" s="137"/>
      <c r="EU672" s="137"/>
      <c r="EV672" s="137"/>
      <c r="EW672" s="137"/>
      <c r="EX672" s="137"/>
      <c r="EY672" s="137"/>
      <c r="EZ672" s="137"/>
      <c r="FA672" s="137"/>
      <c r="FB672" s="186"/>
      <c r="FC672" s="137"/>
      <c r="FD672" s="137"/>
      <c r="FE672" s="137"/>
      <c r="FF672" s="137"/>
      <c r="FG672" s="137"/>
      <c r="FH672" s="190"/>
      <c r="FI672" s="190"/>
      <c r="FJ672" s="372"/>
      <c r="FK672"/>
      <c r="FL672"/>
      <c r="FM672"/>
      <c r="FN672"/>
      <c r="FO672"/>
      <c r="FP672"/>
      <c r="FQ672"/>
      <c r="FR672"/>
      <c r="FS672"/>
      <c r="FT672"/>
      <c r="FU672"/>
      <c r="FV672"/>
      <c r="FW672"/>
      <c r="FX672"/>
      <c r="FY672"/>
      <c r="FZ672"/>
      <c r="GA672"/>
      <c r="GB672"/>
      <c r="GC672"/>
      <c r="GD672"/>
      <c r="GE672"/>
      <c r="GF672"/>
      <c r="GG672"/>
      <c r="GH672"/>
      <c r="GI672"/>
      <c r="GJ672"/>
      <c r="GK672"/>
      <c r="GL672"/>
      <c r="GM672"/>
      <c r="GN672"/>
      <c r="GO672"/>
      <c r="GP672"/>
      <c r="GQ672"/>
      <c r="GR672"/>
      <c r="GS672"/>
      <c r="GT672"/>
      <c r="GU672"/>
      <c r="GV672"/>
      <c r="GW672"/>
      <c r="GX672"/>
      <c r="GY672"/>
      <c r="GZ672" s="372"/>
      <c r="HA672"/>
      <c r="HB672"/>
      <c r="HC672"/>
      <c r="HD672"/>
      <c r="HE672"/>
      <c r="HF672"/>
      <c r="HG672"/>
      <c r="HH672"/>
      <c r="HI672"/>
      <c r="HJ672"/>
      <c r="HK672"/>
      <c r="HL672"/>
      <c r="HM672"/>
      <c r="HN672"/>
      <c r="HO672" s="408" t="s">
        <v>851</v>
      </c>
      <c r="HP672" s="62">
        <v>63</v>
      </c>
      <c r="HQ672" s="402">
        <v>42430</v>
      </c>
      <c r="HR672" s="402"/>
      <c r="HS672" s="402">
        <v>45316</v>
      </c>
      <c r="HT672" s="62">
        <v>85</v>
      </c>
      <c r="HU672" s="62">
        <v>0</v>
      </c>
      <c r="HV672" s="62">
        <v>1</v>
      </c>
      <c r="HW672" s="62">
        <v>0</v>
      </c>
      <c r="HX672" s="62">
        <v>0</v>
      </c>
      <c r="HY672" s="62">
        <v>1</v>
      </c>
      <c r="HZ672" s="62">
        <v>0</v>
      </c>
      <c r="IA672" s="62">
        <v>0</v>
      </c>
      <c r="IB672" s="62">
        <v>1</v>
      </c>
      <c r="IC672" s="62">
        <v>1</v>
      </c>
      <c r="ID672" s="62">
        <v>1</v>
      </c>
      <c r="IE672"/>
      <c r="IF672" s="62">
        <v>0</v>
      </c>
      <c r="IG672" s="63"/>
      <c r="IH672" s="63"/>
      <c r="II672" s="6"/>
      <c r="IJ672" s="62">
        <v>0</v>
      </c>
      <c r="IK672" t="s">
        <v>70</v>
      </c>
      <c r="IL672"/>
      <c r="IM672" s="6" t="s">
        <v>1877</v>
      </c>
      <c r="IN672" s="62">
        <v>0</v>
      </c>
      <c r="IO672" s="62">
        <v>0</v>
      </c>
      <c r="IP672" s="294"/>
      <c r="IQ672" s="24"/>
      <c r="IR672" s="24"/>
      <c r="IS672" s="170"/>
      <c r="IT672" s="170"/>
      <c r="IU672" s="170"/>
      <c r="IV672" s="274"/>
      <c r="IW672" s="170"/>
      <c r="IX672" s="170"/>
      <c r="IY672"/>
      <c r="IZ672"/>
      <c r="JA672" s="170"/>
      <c r="JB672" s="170"/>
      <c r="JC672" s="170"/>
      <c r="JD672" s="170"/>
      <c r="JE672" s="170"/>
      <c r="JF672"/>
      <c r="JG672" s="170"/>
      <c r="JH672" s="170"/>
      <c r="JI672" s="170"/>
      <c r="JJ672" s="170"/>
      <c r="JK672"/>
      <c r="JL672"/>
      <c r="JM672" s="279"/>
      <c r="JN672"/>
      <c r="JO672"/>
      <c r="JP672"/>
      <c r="JQ672"/>
      <c r="JR672" s="170"/>
      <c r="JS672" s="170"/>
      <c r="JT672" s="170"/>
      <c r="JU672" s="280"/>
      <c r="JV672" s="170"/>
      <c r="JW672" s="170"/>
      <c r="JX672"/>
      <c r="JY672" s="170"/>
      <c r="JZ672" s="170"/>
      <c r="KA672" s="170"/>
      <c r="KB672" s="170"/>
      <c r="KC672" s="170"/>
      <c r="KD672" s="170"/>
      <c r="KE672"/>
    </row>
    <row r="673" spans="1:291" s="4" customFormat="1" x14ac:dyDescent="0.25">
      <c r="A673" s="311"/>
      <c r="B673" s="15"/>
      <c r="C673" s="17"/>
      <c r="D673" s="26"/>
      <c r="E673" s="90"/>
      <c r="F673" s="27"/>
      <c r="G673" s="94"/>
      <c r="H673" s="16"/>
      <c r="I673" s="377"/>
      <c r="J673" s="20"/>
      <c r="K673" s="100"/>
      <c r="L673" s="85"/>
      <c r="N673" s="19"/>
      <c r="O673" s="22"/>
      <c r="P673" s="16"/>
      <c r="Q673" s="11"/>
      <c r="R673" s="11"/>
      <c r="S673" s="11"/>
      <c r="T673" s="145"/>
      <c r="U673" s="130"/>
      <c r="V673" s="130"/>
      <c r="W673" s="130"/>
      <c r="X673" s="131"/>
      <c r="Y673" s="129"/>
      <c r="Z673" s="132"/>
      <c r="AA673" s="129"/>
      <c r="AB673" s="133"/>
      <c r="AC673" s="134"/>
      <c r="AD673" s="135"/>
      <c r="AE673" s="136"/>
      <c r="AF673" s="220"/>
      <c r="AG673" s="220"/>
      <c r="AH673" s="220"/>
      <c r="AI673" s="220"/>
      <c r="AJ673" s="220"/>
      <c r="AK673" s="220"/>
      <c r="AL673" s="133"/>
      <c r="AM673" s="137"/>
      <c r="AN673" s="137"/>
      <c r="AO673" s="137"/>
      <c r="AP673" s="137"/>
      <c r="AQ673" s="137"/>
      <c r="AR673" s="137"/>
      <c r="AS673" s="137"/>
      <c r="AT673" s="137"/>
      <c r="AU673" s="137"/>
      <c r="AV673" s="137"/>
      <c r="AW673" s="137"/>
      <c r="AX673" s="137"/>
      <c r="AY673" s="137"/>
      <c r="AZ673" s="137"/>
      <c r="BA673" s="137"/>
      <c r="BB673" s="137"/>
      <c r="BC673" s="137"/>
      <c r="BD673" s="137"/>
      <c r="BE673" s="137"/>
      <c r="BF673" s="137"/>
      <c r="BG673" s="137"/>
      <c r="BH673" s="138"/>
      <c r="BI673" s="137"/>
      <c r="BJ673" s="137"/>
      <c r="BK673" s="137"/>
      <c r="BL673" s="137"/>
      <c r="BM673" s="139"/>
      <c r="BN673" s="137"/>
      <c r="BO673" s="137"/>
      <c r="BP673" s="137"/>
      <c r="BQ673" s="137"/>
      <c r="BR673" s="138"/>
      <c r="BS673" s="138"/>
      <c r="BT673" s="137"/>
      <c r="BU673" s="137"/>
      <c r="BV673" s="137"/>
      <c r="BW673" s="138"/>
      <c r="BX673" s="137"/>
      <c r="BY673" s="137"/>
      <c r="BZ673" s="138"/>
      <c r="CA673" s="138"/>
      <c r="CB673" s="137"/>
      <c r="CC673" s="137"/>
      <c r="CD673" s="186"/>
      <c r="CE673" s="186"/>
      <c r="CF673" s="186"/>
      <c r="CG673" s="186"/>
      <c r="CH673" s="137"/>
      <c r="CI673" s="137"/>
      <c r="CJ673" s="137"/>
      <c r="CK673" s="138"/>
      <c r="CL673" s="137"/>
      <c r="CM673" s="137"/>
      <c r="CN673" s="186"/>
      <c r="CO673" s="137"/>
      <c r="CP673" s="137"/>
      <c r="CQ673" s="137"/>
      <c r="CR673" s="137"/>
      <c r="CS673" s="137"/>
      <c r="CT673" s="137"/>
      <c r="CU673" s="137"/>
      <c r="CV673" s="137"/>
      <c r="CW673" s="137"/>
      <c r="CX673" s="186"/>
      <c r="CY673" s="133"/>
      <c r="CZ673" s="137"/>
      <c r="DA673" s="137"/>
      <c r="DB673" s="186"/>
      <c r="DC673" s="139"/>
      <c r="DD673" s="138"/>
      <c r="DE673" s="137"/>
      <c r="DF673" s="137"/>
      <c r="DG673" s="137"/>
      <c r="DH673" s="137"/>
      <c r="DI673" s="137"/>
      <c r="DJ673" s="186"/>
      <c r="DK673" s="137"/>
      <c r="DL673" s="137"/>
      <c r="DM673" s="137"/>
      <c r="DN673" s="137"/>
      <c r="DO673" s="137"/>
      <c r="DP673" s="137"/>
      <c r="DQ673" s="138"/>
      <c r="DR673" s="133"/>
      <c r="DS673" s="186"/>
      <c r="DT673" s="138"/>
      <c r="DU673" s="138"/>
      <c r="DV673" s="138"/>
      <c r="DW673" s="138"/>
      <c r="DX673" s="186"/>
      <c r="DY673" s="138"/>
      <c r="DZ673" s="138"/>
      <c r="EA673" s="137"/>
      <c r="EB673" s="137"/>
      <c r="EC673" s="137"/>
      <c r="ED673" s="137"/>
      <c r="EE673" s="137"/>
      <c r="EF673" s="186"/>
      <c r="EG673" s="137"/>
      <c r="EH673" s="137"/>
      <c r="EI673" s="137"/>
      <c r="EJ673" s="137"/>
      <c r="EK673" s="137"/>
      <c r="EL673" s="137"/>
      <c r="EM673" s="137"/>
      <c r="EN673" s="137"/>
      <c r="EO673" s="137"/>
      <c r="EP673" s="137"/>
      <c r="EQ673" s="137"/>
      <c r="ER673" s="137"/>
      <c r="ES673" s="137"/>
      <c r="ET673" s="137"/>
      <c r="EU673" s="137"/>
      <c r="EV673" s="137"/>
      <c r="EW673" s="137"/>
      <c r="EX673" s="137"/>
      <c r="EY673" s="137"/>
      <c r="EZ673" s="137"/>
      <c r="FA673" s="137"/>
      <c r="FB673" s="186"/>
      <c r="FC673" s="137"/>
      <c r="FD673" s="137"/>
      <c r="FE673" s="137"/>
      <c r="FF673" s="137"/>
      <c r="FG673" s="137"/>
      <c r="FH673" s="190"/>
      <c r="FI673" s="190"/>
      <c r="FJ673" s="5"/>
      <c r="GZ673" s="372"/>
      <c r="HA673"/>
      <c r="HB673"/>
      <c r="HC673"/>
      <c r="HD673"/>
      <c r="HE673"/>
      <c r="HF673"/>
      <c r="HG673"/>
      <c r="HH673"/>
      <c r="HI673"/>
      <c r="HJ673"/>
      <c r="HK673"/>
      <c r="HL673"/>
      <c r="HM673"/>
      <c r="HN673"/>
      <c r="HO673" s="5"/>
      <c r="HP673" s="10"/>
      <c r="HQ673" s="27"/>
      <c r="HR673" s="27"/>
      <c r="HS673" s="27"/>
      <c r="HT673" s="10"/>
      <c r="HU673" s="10"/>
      <c r="HV673" s="28"/>
      <c r="HW673" s="28"/>
      <c r="HX673" s="28"/>
      <c r="HY673" s="28"/>
      <c r="HZ673" s="28"/>
      <c r="IA673" s="28"/>
      <c r="IB673" s="28"/>
      <c r="IC673" s="28"/>
      <c r="ID673" s="28"/>
      <c r="IE673" s="25"/>
      <c r="IF673" s="28"/>
      <c r="IG673" s="29"/>
      <c r="IH673" s="25"/>
      <c r="II673" s="28"/>
      <c r="IJ673" s="25"/>
      <c r="IK673" s="25"/>
      <c r="IM673" s="25"/>
      <c r="IN673" s="28"/>
      <c r="IO673" s="25"/>
      <c r="IP673" s="294"/>
      <c r="IQ673" s="24"/>
      <c r="IR673" s="24"/>
      <c r="IS673" s="170"/>
      <c r="IT673" s="170"/>
      <c r="IU673" s="170"/>
      <c r="IV673" s="274"/>
      <c r="IW673" s="170"/>
      <c r="IX673" s="170"/>
      <c r="IY673"/>
      <c r="IZ673"/>
      <c r="JA673" s="170"/>
      <c r="JB673" s="170"/>
      <c r="JC673" s="170"/>
      <c r="JD673" s="170"/>
      <c r="JE673" s="170"/>
      <c r="JF673"/>
      <c r="JG673" s="170"/>
      <c r="JH673" s="170"/>
      <c r="JI673" s="170"/>
      <c r="JJ673" s="170"/>
      <c r="JK673"/>
      <c r="JL673"/>
      <c r="JM673" s="279"/>
      <c r="JN673"/>
      <c r="JO673"/>
      <c r="JP673"/>
      <c r="JQ673"/>
      <c r="JR673" s="170"/>
      <c r="JS673" s="170"/>
      <c r="JT673" s="170"/>
      <c r="JU673" s="280"/>
      <c r="JV673" s="170"/>
      <c r="JW673" s="170"/>
      <c r="JX673"/>
      <c r="JY673" s="170"/>
      <c r="JZ673" s="170"/>
      <c r="KA673" s="170"/>
      <c r="KB673" s="170"/>
      <c r="KC673" s="170"/>
      <c r="KD673" s="170"/>
      <c r="KE673"/>
    </row>
    <row r="674" spans="1:291" s="4" customFormat="1" x14ac:dyDescent="0.25">
      <c r="A674" s="311"/>
      <c r="B674" s="15" t="s">
        <v>856</v>
      </c>
      <c r="C674" s="17" t="s">
        <v>857</v>
      </c>
      <c r="D674" s="26" t="s">
        <v>858</v>
      </c>
      <c r="E674" s="88">
        <v>44640</v>
      </c>
      <c r="F674" s="27"/>
      <c r="G674" s="94"/>
      <c r="H674" s="16"/>
      <c r="I674" s="377">
        <v>0</v>
      </c>
      <c r="J674" s="20">
        <v>44694</v>
      </c>
      <c r="K674" s="100">
        <f t="shared" ref="K674:K684" si="68">DATEDIF(E674, J674, "m")</f>
        <v>1</v>
      </c>
      <c r="L674" s="121">
        <v>1</v>
      </c>
      <c r="M674" s="4" t="s">
        <v>859</v>
      </c>
      <c r="N674" s="19">
        <v>252</v>
      </c>
      <c r="O674" s="22">
        <v>4</v>
      </c>
      <c r="P674" s="16">
        <v>3</v>
      </c>
      <c r="Q674" s="11"/>
      <c r="R674" s="11"/>
      <c r="S674" s="11"/>
      <c r="T674" s="145">
        <v>17391</v>
      </c>
      <c r="U674" s="130">
        <v>10078</v>
      </c>
      <c r="V674" s="130" t="s">
        <v>1120</v>
      </c>
      <c r="W674" s="130" t="s">
        <v>1045</v>
      </c>
      <c r="X674" s="129">
        <v>6356260471</v>
      </c>
      <c r="Y674" s="129">
        <f ca="1">ROUNDDOWN(YEARFRAC(DATE(IF(VALUE(LEFT(X674,2))&lt;VALUE(RIGHT(YEAR(TODAY()),2)),"20","19")&amp;LEFT(X674,2),IF(VALUE(MID(X674,3,1))&gt;4,MID(X674,3,2)-50,MID(X674,3,2)),MID(X674,5,2)),Z674,1),0)</f>
        <v>58</v>
      </c>
      <c r="Z674" s="132">
        <v>44694</v>
      </c>
      <c r="AA674" s="129" t="e">
        <f>COUNTIFS(#REF!,X674)</f>
        <v>#REF!</v>
      </c>
      <c r="AB674" s="133">
        <f>DATEDIF(_xlfn.MINIFS(Z:Z,X:X,X674), Z674,  "m")</f>
        <v>0</v>
      </c>
      <c r="AC674" s="134" t="s">
        <v>53</v>
      </c>
      <c r="AD674" s="135" t="s">
        <v>1025</v>
      </c>
      <c r="AE674" s="136" t="s">
        <v>65</v>
      </c>
      <c r="AF674" s="185">
        <v>46.9</v>
      </c>
      <c r="AG674" s="185">
        <v>5.0999999999999996</v>
      </c>
      <c r="AH674" s="185">
        <v>46.8</v>
      </c>
      <c r="AI674" s="185">
        <v>0.6</v>
      </c>
      <c r="AJ674" s="185">
        <v>0.6</v>
      </c>
      <c r="AK674" s="185">
        <v>4.8600000000000003</v>
      </c>
      <c r="AL674" s="133">
        <v>50.7</v>
      </c>
      <c r="AM674" s="204">
        <v>82.3</v>
      </c>
      <c r="AN674" s="204">
        <v>76.2</v>
      </c>
      <c r="AO674" s="204">
        <v>23.8</v>
      </c>
      <c r="AP674" s="137">
        <f>AN674/AO674</f>
        <v>3.2016806722689077</v>
      </c>
      <c r="AQ674" s="204">
        <v>2.7</v>
      </c>
      <c r="AR674" s="204">
        <v>17.7</v>
      </c>
      <c r="AS674" s="204">
        <v>2.63</v>
      </c>
      <c r="AT674" s="137">
        <v>9.01</v>
      </c>
      <c r="AU674" s="137">
        <v>29.7</v>
      </c>
      <c r="AV674" s="137">
        <v>25</v>
      </c>
      <c r="AW674" s="204">
        <v>16.899999999999999</v>
      </c>
      <c r="AX674" s="204">
        <v>59.6</v>
      </c>
      <c r="AY674" s="204">
        <v>23.1</v>
      </c>
      <c r="AZ674" s="204">
        <v>0.41</v>
      </c>
      <c r="BA674" s="137">
        <v>46.2</v>
      </c>
      <c r="BB674" s="137">
        <v>33.1</v>
      </c>
      <c r="BC674" s="204">
        <v>62</v>
      </c>
      <c r="BD674" s="204">
        <v>5.73</v>
      </c>
      <c r="BE674" s="204">
        <v>12.5</v>
      </c>
      <c r="BF674" s="137">
        <f>DL674+DN674</f>
        <v>67.352000000000004</v>
      </c>
      <c r="BG674" s="137">
        <v>52.4</v>
      </c>
      <c r="BH674" s="138">
        <v>1328</v>
      </c>
      <c r="BI674" s="204">
        <v>4.4400000000000004</v>
      </c>
      <c r="BJ674" s="137">
        <v>16.100000000000001</v>
      </c>
      <c r="BK674" s="137">
        <v>57.8</v>
      </c>
      <c r="BL674" s="137">
        <v>65.599999999999994</v>
      </c>
      <c r="BM674" s="205">
        <v>8.5000000000000006E-2</v>
      </c>
      <c r="BN674" s="137">
        <v>4</v>
      </c>
      <c r="BO674" s="137">
        <v>87.100000000000009</v>
      </c>
      <c r="BP674" s="137">
        <v>10.3</v>
      </c>
      <c r="BQ674" s="137">
        <v>2.59</v>
      </c>
      <c r="BR674" s="138">
        <v>15239</v>
      </c>
      <c r="BS674" s="138">
        <f>CY674/9</f>
        <v>2876.7777777777778</v>
      </c>
      <c r="BT674" s="137">
        <v>91.6</v>
      </c>
      <c r="BU674" s="137">
        <v>41.4</v>
      </c>
      <c r="BV674" s="137">
        <v>44.1</v>
      </c>
      <c r="BW674" s="138">
        <v>2278</v>
      </c>
      <c r="BX674" s="137">
        <v>33.1</v>
      </c>
      <c r="BY674" s="137">
        <v>60.7</v>
      </c>
      <c r="BZ674" s="138">
        <v>4674</v>
      </c>
      <c r="CA674" s="138">
        <v>11944</v>
      </c>
      <c r="CB674" s="204">
        <v>0.6</v>
      </c>
      <c r="CC674" s="137">
        <v>0.6</v>
      </c>
      <c r="CD674" s="186" t="s">
        <v>1275</v>
      </c>
      <c r="CE674" s="186">
        <f>AL674+BN674+BV674+CC674+CB674</f>
        <v>100</v>
      </c>
      <c r="CF674" s="186" t="s">
        <v>1275</v>
      </c>
      <c r="CG674" s="186">
        <f>AM674+BI674+BE674+(DC674*100/AL674)+(CC674*100/AL674)</f>
        <v>100.46682445759367</v>
      </c>
      <c r="CH674" s="204">
        <v>7.46</v>
      </c>
      <c r="CI674" s="137">
        <f>CH674*100/AM674</f>
        <v>9.0643985419198057</v>
      </c>
      <c r="CJ674" s="204">
        <v>14.2</v>
      </c>
      <c r="CK674" s="138">
        <f>CJ674*BI674*AL674*AK674/1000</f>
        <v>15.535153296000002</v>
      </c>
      <c r="CL674" s="204">
        <v>2.2000000000000002</v>
      </c>
      <c r="CM674" s="204">
        <v>11.4</v>
      </c>
      <c r="CN674" s="186" t="s">
        <v>1275</v>
      </c>
      <c r="CO674" s="137">
        <v>1.31</v>
      </c>
      <c r="CP674" s="137">
        <v>1.45</v>
      </c>
      <c r="CQ674" s="137">
        <v>22.1</v>
      </c>
      <c r="CR674" s="137">
        <v>18.2</v>
      </c>
      <c r="CS674" s="137">
        <v>12.5</v>
      </c>
      <c r="CT674" s="137">
        <v>47.2</v>
      </c>
      <c r="CU674" s="137">
        <v>71.8</v>
      </c>
      <c r="CV674" s="137">
        <v>10</v>
      </c>
      <c r="CW674" s="137"/>
      <c r="CX674" s="186" t="s">
        <v>1275</v>
      </c>
      <c r="CY674" s="133">
        <v>25891</v>
      </c>
      <c r="CZ674" s="137">
        <v>2.38</v>
      </c>
      <c r="DA674" s="137">
        <v>58.6</v>
      </c>
      <c r="DB674" s="186" t="s">
        <v>1275</v>
      </c>
      <c r="DC674" s="139">
        <v>2.1999999999999999E-2</v>
      </c>
      <c r="DD674" s="133">
        <v>48639</v>
      </c>
      <c r="DE674" s="137">
        <v>66.7</v>
      </c>
      <c r="DF674" s="137">
        <v>51.2</v>
      </c>
      <c r="DG674" s="137">
        <v>0.67</v>
      </c>
      <c r="DH674" s="137">
        <f>DG674-CC674</f>
        <v>7.0000000000000062E-2</v>
      </c>
      <c r="DI674" s="204">
        <v>60</v>
      </c>
      <c r="DJ674" s="186" t="s">
        <v>1275</v>
      </c>
      <c r="DK674" s="204">
        <v>0.16</v>
      </c>
      <c r="DL674" s="204">
        <v>67.3</v>
      </c>
      <c r="DM674" s="204">
        <v>32.5</v>
      </c>
      <c r="DN674" s="204">
        <v>5.1999999999999998E-2</v>
      </c>
      <c r="DO674" s="204">
        <v>14.5</v>
      </c>
      <c r="DP674" s="204">
        <v>99.8</v>
      </c>
      <c r="DQ674" s="206">
        <v>1587</v>
      </c>
      <c r="DR674" s="133"/>
      <c r="DS674" s="186" t="s">
        <v>1275</v>
      </c>
      <c r="DT674" s="133">
        <f>DU674*2</f>
        <v>13148</v>
      </c>
      <c r="DU674" s="138">
        <v>6574</v>
      </c>
      <c r="DV674" s="138">
        <v>2607.1174377224197</v>
      </c>
      <c r="DW674" s="138">
        <v>202</v>
      </c>
      <c r="DX674" s="186" t="s">
        <v>1275</v>
      </c>
      <c r="DY674" s="138">
        <f>AK674*AN674*AM674*AL674/1000</f>
        <v>1545.2510065200004</v>
      </c>
      <c r="DZ674" s="138">
        <f>AK674*AM674*AO674*AL674/1000</f>
        <v>482.63745348000009</v>
      </c>
      <c r="EA674" s="137"/>
      <c r="EB674" s="137"/>
      <c r="EC674" s="137"/>
      <c r="ED674" s="137"/>
      <c r="EE674" s="137"/>
      <c r="EF674" s="186" t="s">
        <v>1275</v>
      </c>
      <c r="EG674" s="137" t="s">
        <v>1023</v>
      </c>
      <c r="EH674" s="137" t="s">
        <v>1023</v>
      </c>
      <c r="EI674" s="137" t="s">
        <v>1023</v>
      </c>
      <c r="EJ674" s="137" t="s">
        <v>1023</v>
      </c>
      <c r="EK674" s="137" t="s">
        <v>1023</v>
      </c>
      <c r="EL674" s="137" t="s">
        <v>1023</v>
      </c>
      <c r="EM674" s="137" t="s">
        <v>1023</v>
      </c>
      <c r="EN674" s="137" t="s">
        <v>1023</v>
      </c>
      <c r="EO674" s="137" t="s">
        <v>1023</v>
      </c>
      <c r="EP674" s="137" t="s">
        <v>1023</v>
      </c>
      <c r="EQ674" s="137" t="s">
        <v>1023</v>
      </c>
      <c r="ER674" s="137" t="s">
        <v>1023</v>
      </c>
      <c r="ES674" s="137" t="s">
        <v>1023</v>
      </c>
      <c r="ET674" s="137" t="s">
        <v>1023</v>
      </c>
      <c r="EU674" s="137" t="s">
        <v>1023</v>
      </c>
      <c r="EV674" s="137" t="s">
        <v>1023</v>
      </c>
      <c r="EW674" s="137" t="s">
        <v>1023</v>
      </c>
      <c r="EX674" s="137" t="s">
        <v>1023</v>
      </c>
      <c r="EY674" s="137" t="s">
        <v>1023</v>
      </c>
      <c r="EZ674" s="137" t="s">
        <v>1023</v>
      </c>
      <c r="FA674" s="137" t="s">
        <v>1023</v>
      </c>
      <c r="FB674" s="186" t="s">
        <v>1275</v>
      </c>
      <c r="FC674" s="137"/>
      <c r="FD674" s="137"/>
      <c r="FE674" s="137"/>
      <c r="FF674" s="137"/>
      <c r="FG674" s="137"/>
      <c r="FH674" s="190"/>
      <c r="FI674" s="190"/>
      <c r="FJ674" s="380" t="s">
        <v>859</v>
      </c>
      <c r="FK674" t="s">
        <v>1658</v>
      </c>
      <c r="FL674" t="s">
        <v>1667</v>
      </c>
      <c r="FM674" t="s">
        <v>1659</v>
      </c>
      <c r="FN674" t="s">
        <v>1665</v>
      </c>
      <c r="FO674" t="s">
        <v>1662</v>
      </c>
      <c r="FP674" t="s">
        <v>1659</v>
      </c>
      <c r="FQ674" t="s">
        <v>1659</v>
      </c>
      <c r="FR674" t="s">
        <v>1659</v>
      </c>
      <c r="FS674" t="s">
        <v>1659</v>
      </c>
      <c r="FT674" t="s">
        <v>1665</v>
      </c>
      <c r="FU674" t="s">
        <v>1663</v>
      </c>
      <c r="FV674" t="s">
        <v>33</v>
      </c>
      <c r="FW674" t="s">
        <v>86</v>
      </c>
      <c r="FX674" t="s">
        <v>1661</v>
      </c>
      <c r="FY674" t="s">
        <v>1662</v>
      </c>
      <c r="FZ674" t="s">
        <v>1662</v>
      </c>
      <c r="GA674" t="s">
        <v>1663</v>
      </c>
      <c r="GB674" t="s">
        <v>1663</v>
      </c>
      <c r="GC674" t="s">
        <v>1662</v>
      </c>
      <c r="GD674" t="s">
        <v>33</v>
      </c>
      <c r="GE674" t="s">
        <v>1662</v>
      </c>
      <c r="GF674" t="s">
        <v>1665</v>
      </c>
      <c r="GG674" t="s">
        <v>1664</v>
      </c>
      <c r="GH674" t="s">
        <v>33</v>
      </c>
      <c r="GI674" t="s">
        <v>1661</v>
      </c>
      <c r="GJ674" t="s">
        <v>33</v>
      </c>
      <c r="GK674" t="s">
        <v>1663</v>
      </c>
      <c r="GL674" t="s">
        <v>86</v>
      </c>
      <c r="GM674" t="s">
        <v>1659</v>
      </c>
      <c r="GN674" t="s">
        <v>1659</v>
      </c>
      <c r="GO674" t="s">
        <v>1662</v>
      </c>
      <c r="GP674" t="s">
        <v>1664</v>
      </c>
      <c r="GQ674" t="s">
        <v>1660</v>
      </c>
      <c r="GR674" t="s">
        <v>33</v>
      </c>
      <c r="GS674" t="s">
        <v>1659</v>
      </c>
      <c r="GT674" t="s">
        <v>1666</v>
      </c>
      <c r="GU674" t="s">
        <v>1662</v>
      </c>
      <c r="GV674" t="s">
        <v>1662</v>
      </c>
      <c r="GW674" t="s">
        <v>1662</v>
      </c>
      <c r="GX674" t="s">
        <v>33</v>
      </c>
      <c r="GY674" t="s">
        <v>1660</v>
      </c>
      <c r="GZ674" s="372"/>
      <c r="HA674"/>
      <c r="HB674"/>
      <c r="HC674"/>
      <c r="HD674"/>
      <c r="HE674"/>
      <c r="HF674"/>
      <c r="HG674"/>
      <c r="HH674"/>
      <c r="HI674"/>
      <c r="HJ674"/>
      <c r="HK674"/>
      <c r="HL674"/>
      <c r="HM674"/>
      <c r="HN674"/>
      <c r="HO674" s="5"/>
      <c r="HP674" s="10"/>
      <c r="HQ674" s="27"/>
      <c r="HR674" s="27"/>
      <c r="HS674" s="27"/>
      <c r="HT674" s="10"/>
      <c r="HU674" s="10"/>
      <c r="HV674" s="28"/>
      <c r="HW674" s="28"/>
      <c r="HX674" s="28"/>
      <c r="HY674" s="28"/>
      <c r="HZ674" s="28"/>
      <c r="IA674" s="28"/>
      <c r="IB674" s="28"/>
      <c r="IC674" s="28"/>
      <c r="ID674" s="28"/>
      <c r="IE674" s="25"/>
      <c r="IF674" s="28"/>
      <c r="IG674" s="29"/>
      <c r="IH674" s="25"/>
      <c r="II674" s="28"/>
      <c r="IJ674" s="25"/>
      <c r="IK674" s="25"/>
      <c r="IL674" s="25"/>
      <c r="IM674" s="25"/>
      <c r="IN674" s="28"/>
      <c r="IO674" s="25"/>
      <c r="IP674" s="294" t="s">
        <v>856</v>
      </c>
      <c r="IQ674" s="24" t="s">
        <v>1120</v>
      </c>
      <c r="IR674" s="24" t="s">
        <v>1045</v>
      </c>
      <c r="IS674" s="170" t="s">
        <v>1433</v>
      </c>
      <c r="IT674" s="170"/>
      <c r="IU674" s="170">
        <v>1</v>
      </c>
      <c r="IV674" s="274">
        <v>44640</v>
      </c>
      <c r="IW674" s="170">
        <v>1963</v>
      </c>
      <c r="IX674" s="170">
        <v>2022</v>
      </c>
      <c r="IY674"/>
      <c r="IZ674" s="281">
        <v>45256</v>
      </c>
      <c r="JA674" s="170">
        <v>59</v>
      </c>
      <c r="JB674" s="170">
        <v>60</v>
      </c>
      <c r="JC674" s="170" t="s">
        <v>1407</v>
      </c>
      <c r="JD674"/>
      <c r="JE674" s="170">
        <v>1</v>
      </c>
      <c r="JF674" s="276" t="s">
        <v>405</v>
      </c>
      <c r="JG674"/>
      <c r="JH674" s="170">
        <v>1</v>
      </c>
      <c r="JI674"/>
      <c r="JJ674"/>
      <c r="JK674"/>
      <c r="JL674"/>
      <c r="JM674" s="279"/>
      <c r="JN674" t="s">
        <v>1409</v>
      </c>
      <c r="JO674" t="s">
        <v>1411</v>
      </c>
      <c r="JP674" t="s">
        <v>1409</v>
      </c>
      <c r="JQ674" t="s">
        <v>1420</v>
      </c>
      <c r="JR674" s="170">
        <v>2</v>
      </c>
      <c r="JS674" s="170">
        <v>2</v>
      </c>
      <c r="JT674" s="170">
        <v>0</v>
      </c>
      <c r="JU674" s="282">
        <v>3</v>
      </c>
      <c r="JV674" s="170">
        <v>0</v>
      </c>
      <c r="JW674" s="170">
        <v>0</v>
      </c>
      <c r="JX674"/>
      <c r="JY674" s="170">
        <v>0</v>
      </c>
      <c r="JZ674" s="170">
        <v>0</v>
      </c>
      <c r="KA674" s="170">
        <v>0</v>
      </c>
      <c r="KB674" s="170">
        <v>0</v>
      </c>
      <c r="KC674" s="170">
        <v>0</v>
      </c>
      <c r="KD674" s="170"/>
      <c r="KE674"/>
    </row>
    <row r="675" spans="1:291" s="4" customFormat="1" x14ac:dyDescent="0.25">
      <c r="A675" s="311"/>
      <c r="B675" s="15" t="s">
        <v>856</v>
      </c>
      <c r="C675" s="17" t="s">
        <v>857</v>
      </c>
      <c r="D675" s="26" t="s">
        <v>858</v>
      </c>
      <c r="E675" s="88">
        <v>44640</v>
      </c>
      <c r="F675" s="23"/>
      <c r="G675" s="94"/>
      <c r="H675" s="51"/>
      <c r="I675" s="377">
        <v>0</v>
      </c>
      <c r="J675" s="20">
        <v>44729</v>
      </c>
      <c r="K675" s="100">
        <f t="shared" si="68"/>
        <v>2</v>
      </c>
      <c r="L675" s="121">
        <v>2</v>
      </c>
      <c r="M675" s="4" t="s">
        <v>860</v>
      </c>
      <c r="N675" s="19">
        <v>170</v>
      </c>
      <c r="O675" s="22">
        <v>4</v>
      </c>
      <c r="P675" s="16">
        <v>3</v>
      </c>
      <c r="Q675" s="121"/>
      <c r="R675" s="11"/>
      <c r="S675" s="121"/>
      <c r="T675" s="145">
        <v>17580</v>
      </c>
      <c r="U675" s="130">
        <v>10113</v>
      </c>
      <c r="V675" s="130" t="s">
        <v>1120</v>
      </c>
      <c r="W675" s="130" t="s">
        <v>1045</v>
      </c>
      <c r="X675" s="129">
        <v>6356260471</v>
      </c>
      <c r="Y675" s="129">
        <f ca="1">ROUNDDOWN(YEARFRAC(DATE(IF(VALUE(LEFT(X675,2))&lt;VALUE(RIGHT(YEAR(TODAY()),2)),"20","19")&amp;LEFT(X675,2),IF(VALUE(MID(X675,3,1))&gt;4,MID(X675,3,2)-50,MID(X675,3,2)),MID(X675,5,2)),Z675,1),0)</f>
        <v>58</v>
      </c>
      <c r="Z675" s="132">
        <v>44729</v>
      </c>
      <c r="AA675" s="129" t="e">
        <f>COUNTIFS(#REF!,X675)</f>
        <v>#REF!</v>
      </c>
      <c r="AB675" s="133">
        <f>DATEDIF(_xlfn.MINIFS(Z:Z,X:X,X675), Z675,  "m")</f>
        <v>1</v>
      </c>
      <c r="AC675" s="134" t="s">
        <v>53</v>
      </c>
      <c r="AD675" s="135" t="s">
        <v>1025</v>
      </c>
      <c r="AE675" s="136" t="s">
        <v>65</v>
      </c>
      <c r="AF675" s="185">
        <v>49.1</v>
      </c>
      <c r="AG675" s="185">
        <v>7.2</v>
      </c>
      <c r="AH675" s="185">
        <v>41.6</v>
      </c>
      <c r="AI675" s="185">
        <v>1.3</v>
      </c>
      <c r="AJ675" s="185">
        <v>0.8</v>
      </c>
      <c r="AK675" s="199">
        <v>3.73</v>
      </c>
      <c r="AL675" s="137">
        <v>58</v>
      </c>
      <c r="AM675" s="204">
        <v>79.900000000000006</v>
      </c>
      <c r="AN675" s="204">
        <v>71.2</v>
      </c>
      <c r="AO675" s="204">
        <v>28.8</v>
      </c>
      <c r="AP675" s="137">
        <f>AN675/AO675</f>
        <v>2.4722222222222223</v>
      </c>
      <c r="AQ675" s="204">
        <v>1.83</v>
      </c>
      <c r="AR675" s="204">
        <v>3.53</v>
      </c>
      <c r="AS675" s="204">
        <v>2.5099999999999998</v>
      </c>
      <c r="AT675" s="137">
        <v>1.6</v>
      </c>
      <c r="AU675" s="137">
        <v>11.1</v>
      </c>
      <c r="AV675" s="137">
        <v>27.8</v>
      </c>
      <c r="AW675" s="204">
        <v>9.5299999999999994</v>
      </c>
      <c r="AX675" s="204">
        <v>44.9</v>
      </c>
      <c r="AY675" s="204">
        <v>43.8</v>
      </c>
      <c r="AZ675" s="204">
        <v>1.77</v>
      </c>
      <c r="BA675" s="204">
        <v>38.799999999999997</v>
      </c>
      <c r="BB675" s="204">
        <v>37.4</v>
      </c>
      <c r="BC675" s="204">
        <v>63.9</v>
      </c>
      <c r="BD675" s="204">
        <v>2.52</v>
      </c>
      <c r="BE675" s="204">
        <v>10.8</v>
      </c>
      <c r="BF675" s="204">
        <f>DL675+DN675</f>
        <v>67.67</v>
      </c>
      <c r="BG675" s="137">
        <v>50.7</v>
      </c>
      <c r="BH675" s="138">
        <v>1391</v>
      </c>
      <c r="BI675" s="204">
        <v>4.92</v>
      </c>
      <c r="BJ675" s="137">
        <v>6</v>
      </c>
      <c r="BK675" s="137">
        <v>22.3</v>
      </c>
      <c r="BL675" s="137">
        <v>64.2</v>
      </c>
      <c r="BM675" s="205">
        <v>8.2000000000000003E-2</v>
      </c>
      <c r="BN675" s="137">
        <v>4.8</v>
      </c>
      <c r="BO675" s="137">
        <v>91.91</v>
      </c>
      <c r="BP675" s="137">
        <v>5.16</v>
      </c>
      <c r="BQ675" s="137">
        <v>2.9</v>
      </c>
      <c r="BR675" s="138">
        <v>7404</v>
      </c>
      <c r="BS675" s="138">
        <f>CY675/9</f>
        <v>2782</v>
      </c>
      <c r="BT675" s="137">
        <v>81.5</v>
      </c>
      <c r="BU675" s="137">
        <v>18.5</v>
      </c>
      <c r="BV675" s="137">
        <f>100-AL675-BN675-CB675-CC675</f>
        <v>34.390000000000008</v>
      </c>
      <c r="BW675" s="138">
        <v>1909</v>
      </c>
      <c r="BX675" s="137">
        <v>30.8</v>
      </c>
      <c r="BY675" s="137">
        <v>40.700000000000003</v>
      </c>
      <c r="BZ675" s="138">
        <v>5090</v>
      </c>
      <c r="CA675" s="138">
        <v>9819.0909090909081</v>
      </c>
      <c r="CB675" s="204">
        <v>1.9</v>
      </c>
      <c r="CC675" s="137">
        <v>0.91</v>
      </c>
      <c r="CD675" s="186" t="s">
        <v>1275</v>
      </c>
      <c r="CE675" s="186">
        <f>AL675+BN675+BV675+CC675+CB675</f>
        <v>100</v>
      </c>
      <c r="CF675" s="186" t="s">
        <v>1275</v>
      </c>
      <c r="CG675" s="186">
        <f>AM675+BI675+BE675+(DC675*100/AL675)+(CC675*100/AL675)</f>
        <v>97.214827586206908</v>
      </c>
      <c r="CH675" s="204">
        <v>6.89</v>
      </c>
      <c r="CI675" s="137">
        <f>CH675*100/AM675</f>
        <v>8.6232790988735921</v>
      </c>
      <c r="CJ675" s="204">
        <v>11.4</v>
      </c>
      <c r="CK675" s="138">
        <f>CJ675*BI675*AL675*AK675/1000</f>
        <v>12.134077920000001</v>
      </c>
      <c r="CL675" s="204">
        <v>2.5</v>
      </c>
      <c r="CM675" s="204">
        <v>13.9</v>
      </c>
      <c r="CN675" s="186" t="s">
        <v>1275</v>
      </c>
      <c r="CO675" s="137">
        <v>1.72</v>
      </c>
      <c r="CP675" s="137">
        <v>0.96</v>
      </c>
      <c r="CQ675" s="137">
        <v>21.7</v>
      </c>
      <c r="CR675" s="137">
        <v>18.5</v>
      </c>
      <c r="CS675" s="137">
        <v>14.5</v>
      </c>
      <c r="CT675" s="137">
        <v>45.2</v>
      </c>
      <c r="CU675" s="137">
        <v>69</v>
      </c>
      <c r="CV675" s="137">
        <v>2.2000000000000002</v>
      </c>
      <c r="CW675" s="137"/>
      <c r="CX675" s="186" t="s">
        <v>1275</v>
      </c>
      <c r="CY675" s="133">
        <v>25038</v>
      </c>
      <c r="CZ675" s="137">
        <v>1.66</v>
      </c>
      <c r="DA675" s="137">
        <v>35.299999999999997</v>
      </c>
      <c r="DB675" s="186" t="s">
        <v>1275</v>
      </c>
      <c r="DC675" s="139">
        <v>1.4999999999999999E-2</v>
      </c>
      <c r="DD675" s="138">
        <v>33850</v>
      </c>
      <c r="DE675" s="137">
        <v>41.2</v>
      </c>
      <c r="DF675" s="137">
        <v>49.1</v>
      </c>
      <c r="DG675" s="137">
        <v>1.82</v>
      </c>
      <c r="DH675" s="137">
        <f>DG675-CC675</f>
        <v>0.91</v>
      </c>
      <c r="DI675" s="204">
        <v>45.5</v>
      </c>
      <c r="DJ675" s="186" t="s">
        <v>1275</v>
      </c>
      <c r="DK675" s="204">
        <v>5.8000000000000003E-2</v>
      </c>
      <c r="DL675" s="204">
        <v>67.5</v>
      </c>
      <c r="DM675" s="204">
        <v>32.299999999999997</v>
      </c>
      <c r="DN675" s="204">
        <v>0.17</v>
      </c>
      <c r="DO675" s="204">
        <v>8.5</v>
      </c>
      <c r="DP675" s="204">
        <v>89.6</v>
      </c>
      <c r="DQ675" s="206">
        <v>926</v>
      </c>
      <c r="DR675" s="133"/>
      <c r="DS675" s="186" t="s">
        <v>1275</v>
      </c>
      <c r="DT675" s="133">
        <f>DU675*2</f>
        <v>8958</v>
      </c>
      <c r="DU675" s="138">
        <v>4479</v>
      </c>
      <c r="DV675" s="138">
        <v>1064</v>
      </c>
      <c r="DW675" s="138">
        <v>114</v>
      </c>
      <c r="DX675" s="186" t="s">
        <v>1275</v>
      </c>
      <c r="DY675" s="138">
        <f>AK675*AN675*AM675*AL675/1000</f>
        <v>1230.7322991999999</v>
      </c>
      <c r="DZ675" s="138">
        <f>AK675*AM675*AO675*AL675/1000</f>
        <v>497.8243008</v>
      </c>
      <c r="EA675" s="137"/>
      <c r="EB675" s="137"/>
      <c r="EC675" s="137"/>
      <c r="ED675" s="137"/>
      <c r="EE675" s="137"/>
      <c r="EF675" s="186" t="s">
        <v>1275</v>
      </c>
      <c r="EG675" s="137" t="s">
        <v>1023</v>
      </c>
      <c r="EH675" s="137" t="s">
        <v>1023</v>
      </c>
      <c r="EI675" s="137" t="s">
        <v>1023</v>
      </c>
      <c r="EJ675" s="137" t="s">
        <v>1023</v>
      </c>
      <c r="EK675" s="137" t="s">
        <v>1023</v>
      </c>
      <c r="EL675" s="137" t="s">
        <v>1023</v>
      </c>
      <c r="EM675" s="137" t="s">
        <v>1023</v>
      </c>
      <c r="EN675" s="137" t="s">
        <v>1023</v>
      </c>
      <c r="EO675" s="137" t="s">
        <v>1023</v>
      </c>
      <c r="EP675" s="137" t="s">
        <v>1023</v>
      </c>
      <c r="EQ675" s="137" t="s">
        <v>1023</v>
      </c>
      <c r="ER675" s="137" t="s">
        <v>1023</v>
      </c>
      <c r="ES675" s="137" t="s">
        <v>1023</v>
      </c>
      <c r="ET675" s="137" t="s">
        <v>1023</v>
      </c>
      <c r="EU675" s="137" t="s">
        <v>1023</v>
      </c>
      <c r="EV675" s="137" t="s">
        <v>1023</v>
      </c>
      <c r="EW675" s="137" t="s">
        <v>1023</v>
      </c>
      <c r="EX675" s="137" t="s">
        <v>1023</v>
      </c>
      <c r="EY675" s="137" t="s">
        <v>1023</v>
      </c>
      <c r="EZ675" s="137" t="s">
        <v>1023</v>
      </c>
      <c r="FA675" s="137" t="s">
        <v>1023</v>
      </c>
      <c r="FB675" s="186" t="s">
        <v>1275</v>
      </c>
      <c r="FC675" s="137"/>
      <c r="FD675" s="137"/>
      <c r="FE675" s="137"/>
      <c r="FF675" s="137"/>
      <c r="FG675" s="137"/>
      <c r="FH675" s="190"/>
      <c r="FI675" s="190"/>
      <c r="FJ675" s="372"/>
      <c r="FK675"/>
      <c r="FL675"/>
      <c r="FM675"/>
      <c r="FN675"/>
      <c r="FO675"/>
      <c r="FP675"/>
      <c r="FQ675"/>
      <c r="FR675"/>
      <c r="FS675"/>
      <c r="FT675"/>
      <c r="FU675"/>
      <c r="FV675"/>
      <c r="FW675"/>
      <c r="FX675"/>
      <c r="FY675"/>
      <c r="FZ675"/>
      <c r="GA675"/>
      <c r="GB675"/>
      <c r="GC675"/>
      <c r="GD675"/>
      <c r="GE675"/>
      <c r="GF675"/>
      <c r="GG675"/>
      <c r="GH675"/>
      <c r="GI675"/>
      <c r="GJ675"/>
      <c r="GK675"/>
      <c r="GL675"/>
      <c r="GM675"/>
      <c r="GN675"/>
      <c r="GO675"/>
      <c r="GP675"/>
      <c r="GQ675"/>
      <c r="GR675"/>
      <c r="GS675"/>
      <c r="GT675"/>
      <c r="GU675"/>
      <c r="GV675"/>
      <c r="GW675"/>
      <c r="GX675"/>
      <c r="GY675"/>
      <c r="GZ675" s="372"/>
      <c r="HA675"/>
      <c r="HB675"/>
      <c r="HC675"/>
      <c r="HD675"/>
      <c r="HE675"/>
      <c r="HF675"/>
      <c r="HG675"/>
      <c r="HH675"/>
      <c r="HI675"/>
      <c r="HJ675"/>
      <c r="HK675"/>
      <c r="HL675"/>
      <c r="HM675"/>
      <c r="HN675"/>
      <c r="HO675" s="5"/>
      <c r="HP675" s="17"/>
      <c r="HQ675" s="23"/>
      <c r="HR675" s="23"/>
      <c r="HS675" s="23"/>
      <c r="HT675" s="17"/>
      <c r="HU675" s="17"/>
      <c r="HV675" s="24"/>
      <c r="HW675" s="24"/>
      <c r="HX675" s="24"/>
      <c r="HY675" s="24"/>
      <c r="HZ675" s="24"/>
      <c r="IA675" s="24"/>
      <c r="IB675" s="24"/>
      <c r="IC675" s="24"/>
      <c r="ID675" s="24"/>
      <c r="IE675" s="24"/>
      <c r="IF675" s="24"/>
      <c r="IG675" s="24"/>
      <c r="IH675" s="24"/>
      <c r="II675" s="24"/>
      <c r="IJ675" s="24"/>
      <c r="IK675" s="24"/>
      <c r="IL675" s="24"/>
      <c r="IM675" s="24"/>
      <c r="IN675" s="25"/>
      <c r="IO675" s="25"/>
      <c r="IP675" s="294"/>
      <c r="IQ675" s="24"/>
      <c r="IR675" s="24"/>
      <c r="IS675" s="170"/>
      <c r="IT675" s="170"/>
      <c r="IU675" s="170"/>
      <c r="IV675" s="274"/>
      <c r="IW675" s="170"/>
      <c r="IX675" s="170"/>
      <c r="IY675"/>
      <c r="IZ675" s="281"/>
      <c r="JA675" s="170"/>
      <c r="JB675" s="170"/>
      <c r="JC675" s="170"/>
      <c r="JD675"/>
      <c r="JE675" s="170"/>
      <c r="JF675" s="276"/>
      <c r="JG675"/>
      <c r="JH675" s="170"/>
      <c r="JI675"/>
      <c r="JJ675"/>
      <c r="JK675"/>
      <c r="JL675"/>
      <c r="JM675" s="279"/>
      <c r="JN675"/>
      <c r="JO675"/>
      <c r="JP675"/>
      <c r="JQ675"/>
      <c r="JR675" s="170"/>
      <c r="JS675" s="170"/>
      <c r="JT675" s="170"/>
      <c r="JU675" s="282"/>
      <c r="JV675" s="170"/>
      <c r="JW675" s="170"/>
      <c r="JX675"/>
      <c r="JY675" s="170"/>
      <c r="JZ675" s="170"/>
      <c r="KA675" s="170"/>
      <c r="KB675" s="170"/>
      <c r="KC675" s="170"/>
      <c r="KD675" s="170"/>
      <c r="KE675"/>
    </row>
    <row r="676" spans="1:291" s="4" customFormat="1" x14ac:dyDescent="0.25">
      <c r="A676" s="311"/>
      <c r="B676" s="15" t="s">
        <v>856</v>
      </c>
      <c r="C676" s="17" t="s">
        <v>857</v>
      </c>
      <c r="D676" s="26" t="s">
        <v>858</v>
      </c>
      <c r="E676" s="88">
        <v>44640</v>
      </c>
      <c r="F676" s="27">
        <v>44732</v>
      </c>
      <c r="G676" s="94">
        <f>DATEDIF(E676, F676, "m")</f>
        <v>3</v>
      </c>
      <c r="H676" s="16">
        <v>1</v>
      </c>
      <c r="I676" s="377">
        <v>0</v>
      </c>
      <c r="J676" s="20">
        <v>44732</v>
      </c>
      <c r="K676" s="100">
        <f t="shared" si="68"/>
        <v>3</v>
      </c>
      <c r="L676" s="121">
        <v>3</v>
      </c>
      <c r="M676" s="4" t="s">
        <v>861</v>
      </c>
      <c r="N676" s="19"/>
      <c r="O676" s="22">
        <v>2</v>
      </c>
      <c r="P676" s="16">
        <v>3</v>
      </c>
      <c r="Q676" s="11"/>
      <c r="R676" s="11"/>
      <c r="S676" s="11"/>
      <c r="T676" s="145">
        <v>17594</v>
      </c>
      <c r="U676" s="130" t="s">
        <v>1120</v>
      </c>
      <c r="V676" s="130" t="s">
        <v>1120</v>
      </c>
      <c r="W676" s="130" t="s">
        <v>1045</v>
      </c>
      <c r="X676" s="129">
        <v>6356260471</v>
      </c>
      <c r="Y676" s="129">
        <f ca="1">ROUNDDOWN(YEARFRAC(DATE(IF(VALUE(LEFT(X676,2))&lt;VALUE(RIGHT(YEAR(TODAY()),2)),"20","19")&amp;LEFT(X676,2),IF(VALUE(MID(X676,3,1))&gt;4,MID(X676,3,2)-50,MID(X676,3,2)),MID(X676,5,2)),Z676,1),0)</f>
        <v>58</v>
      </c>
      <c r="Z676" s="132">
        <v>44732</v>
      </c>
      <c r="AA676" s="129">
        <v>3</v>
      </c>
      <c r="AB676" s="133">
        <f>DATEDIF(_xlfn.MINIFS(Z:Z,X:X,X676), Z676,  "m")</f>
        <v>1</v>
      </c>
      <c r="AC676" s="134" t="s">
        <v>53</v>
      </c>
      <c r="AD676" s="135" t="s">
        <v>1022</v>
      </c>
      <c r="AE676" s="136"/>
      <c r="AF676" s="185">
        <v>49.1</v>
      </c>
      <c r="AG676" s="185">
        <v>7.2</v>
      </c>
      <c r="AH676" s="185">
        <v>41.6</v>
      </c>
      <c r="AI676" s="185">
        <v>1.3</v>
      </c>
      <c r="AJ676" s="185">
        <v>0.8</v>
      </c>
      <c r="AK676" s="199">
        <v>3.73</v>
      </c>
      <c r="AL676" s="133">
        <v>21.6</v>
      </c>
      <c r="AM676" s="137">
        <v>56.8</v>
      </c>
      <c r="AN676" s="137">
        <v>55</v>
      </c>
      <c r="AO676" s="137">
        <v>45</v>
      </c>
      <c r="AP676" s="137">
        <f>AN676/AO676</f>
        <v>1.2222222222222223</v>
      </c>
      <c r="AQ676" s="137">
        <v>2.5499999999999998</v>
      </c>
      <c r="AR676" s="137">
        <v>3.73</v>
      </c>
      <c r="AS676" s="137">
        <v>1.54</v>
      </c>
      <c r="AT676" s="137">
        <v>3.07</v>
      </c>
      <c r="AU676" s="137">
        <v>11.1</v>
      </c>
      <c r="AV676" s="137">
        <v>15.5</v>
      </c>
      <c r="AW676" s="137">
        <v>14.3</v>
      </c>
      <c r="AX676" s="137">
        <v>53.9</v>
      </c>
      <c r="AY676" s="137">
        <v>31.2</v>
      </c>
      <c r="AZ676" s="137">
        <v>0.67</v>
      </c>
      <c r="BA676" s="137">
        <v>26.3</v>
      </c>
      <c r="BB676" s="137">
        <v>9.57</v>
      </c>
      <c r="BC676" s="137">
        <v>41.7</v>
      </c>
      <c r="BD676" s="137">
        <v>1.84</v>
      </c>
      <c r="BE676" s="137">
        <v>9.36</v>
      </c>
      <c r="BF676" s="137">
        <f>DL676+DN676</f>
        <v>61.2</v>
      </c>
      <c r="BG676" s="137">
        <v>48.3</v>
      </c>
      <c r="BH676" s="138">
        <v>3881</v>
      </c>
      <c r="BI676" s="137">
        <v>25.7</v>
      </c>
      <c r="BJ676" s="137">
        <v>2.76</v>
      </c>
      <c r="BK676" s="137">
        <v>18.399999999999999</v>
      </c>
      <c r="BL676" s="137">
        <v>63.8</v>
      </c>
      <c r="BM676" s="139">
        <v>6.0999999999999999E-2</v>
      </c>
      <c r="BN676" s="137">
        <v>3</v>
      </c>
      <c r="BO676" s="137">
        <v>86.7</v>
      </c>
      <c r="BP676" s="137">
        <v>7.98</v>
      </c>
      <c r="BQ676" s="137">
        <v>5.3</v>
      </c>
      <c r="BR676" s="138">
        <v>8622</v>
      </c>
      <c r="BS676" s="138">
        <f>CY676/9</f>
        <v>3076.1111111111113</v>
      </c>
      <c r="BT676" s="137">
        <v>78.8</v>
      </c>
      <c r="BU676" s="137">
        <v>23.4</v>
      </c>
      <c r="BV676" s="137">
        <f>100-AL676-BN676-CB676-CC676</f>
        <v>73.820000000000007</v>
      </c>
      <c r="BW676" s="138">
        <v>2156</v>
      </c>
      <c r="BX676" s="137">
        <v>36.299999999999997</v>
      </c>
      <c r="BY676" s="137">
        <v>44.5</v>
      </c>
      <c r="BZ676" s="138">
        <v>3098</v>
      </c>
      <c r="CA676" s="138">
        <v>8179.0909090909081</v>
      </c>
      <c r="CB676" s="137">
        <v>0.44</v>
      </c>
      <c r="CC676" s="137">
        <v>1.1399999999999999</v>
      </c>
      <c r="CD676" s="186" t="s">
        <v>1275</v>
      </c>
      <c r="CE676" s="186">
        <f>AL676+BN676+BV676+CC676+CB676</f>
        <v>100.00000000000001</v>
      </c>
      <c r="CF676" s="186" t="s">
        <v>1275</v>
      </c>
      <c r="CG676" s="186">
        <f>AM676+BI676+BE676+(DC676*100/AL676)+(CC676*100/AL676)</f>
        <v>97.160694444444431</v>
      </c>
      <c r="CH676" s="137">
        <v>1.67</v>
      </c>
      <c r="CI676" s="137">
        <f>CH676*100/AM676</f>
        <v>2.9401408450704225</v>
      </c>
      <c r="CJ676" s="137">
        <v>11.6</v>
      </c>
      <c r="CK676" s="138">
        <f>CJ676*BI676*AL676*AK676/1000</f>
        <v>24.018932160000006</v>
      </c>
      <c r="CL676" s="137">
        <v>7.24</v>
      </c>
      <c r="CM676" s="137">
        <v>23.7</v>
      </c>
      <c r="CN676" s="186" t="s">
        <v>1275</v>
      </c>
      <c r="CO676" s="137">
        <v>1.67</v>
      </c>
      <c r="CP676" s="137">
        <v>2</v>
      </c>
      <c r="CQ676" s="137">
        <v>31.1</v>
      </c>
      <c r="CR676" s="137">
        <v>25</v>
      </c>
      <c r="CS676" s="137">
        <v>10.3</v>
      </c>
      <c r="CT676" s="137">
        <v>33.6</v>
      </c>
      <c r="CU676" s="137">
        <v>70.3</v>
      </c>
      <c r="CV676" s="137" t="s">
        <v>1023</v>
      </c>
      <c r="CW676" s="137"/>
      <c r="CX676" s="186" t="s">
        <v>1275</v>
      </c>
      <c r="CY676" s="133">
        <v>27685</v>
      </c>
      <c r="CZ676" s="137">
        <v>2.85</v>
      </c>
      <c r="DA676" s="137">
        <v>25.8</v>
      </c>
      <c r="DB676" s="186" t="s">
        <v>1275</v>
      </c>
      <c r="DC676" s="139">
        <v>4.9500000000000004E-3</v>
      </c>
      <c r="DD676" s="138">
        <v>22643</v>
      </c>
      <c r="DE676" s="137">
        <v>7.41</v>
      </c>
      <c r="DF676" s="137">
        <v>21.1</v>
      </c>
      <c r="DG676" s="137">
        <v>1.86</v>
      </c>
      <c r="DH676" s="137">
        <f>DG676-CC676</f>
        <v>0.7200000000000002</v>
      </c>
      <c r="DI676" s="137">
        <v>13</v>
      </c>
      <c r="DJ676" s="186" t="s">
        <v>1275</v>
      </c>
      <c r="DK676" s="137">
        <v>0.18</v>
      </c>
      <c r="DL676" s="137">
        <v>61.2</v>
      </c>
      <c r="DM676" s="137">
        <v>38.6</v>
      </c>
      <c r="DN676" s="137">
        <v>0</v>
      </c>
      <c r="DO676" s="137">
        <v>14.3</v>
      </c>
      <c r="DP676" s="137">
        <v>93.6</v>
      </c>
      <c r="DQ676" s="138">
        <v>1007</v>
      </c>
      <c r="DR676" s="133"/>
      <c r="DS676" s="186" t="s">
        <v>1275</v>
      </c>
      <c r="DT676" s="133">
        <f>DU676*2</f>
        <v>7740</v>
      </c>
      <c r="DU676" s="138">
        <v>3870</v>
      </c>
      <c r="DV676" s="138">
        <v>1746.6666666666667</v>
      </c>
      <c r="DW676" s="138">
        <v>124</v>
      </c>
      <c r="DX676" s="186" t="s">
        <v>1275</v>
      </c>
      <c r="DY676" s="138">
        <f>AK676*AN676*AM676*AL676/1000</f>
        <v>251.69443200000003</v>
      </c>
      <c r="DZ676" s="138">
        <f>AK676*AM676*AO676*AL676/1000</f>
        <v>205.93180799999999</v>
      </c>
      <c r="EA676" s="137"/>
      <c r="EB676" s="137"/>
      <c r="EC676" s="137"/>
      <c r="ED676" s="137"/>
      <c r="EE676" s="137"/>
      <c r="EF676" s="186" t="s">
        <v>1275</v>
      </c>
      <c r="EG676" s="137" t="s">
        <v>1023</v>
      </c>
      <c r="EH676" s="137" t="s">
        <v>1023</v>
      </c>
      <c r="EI676" s="137" t="s">
        <v>1023</v>
      </c>
      <c r="EJ676" s="137" t="s">
        <v>1023</v>
      </c>
      <c r="EK676" s="137" t="s">
        <v>1023</v>
      </c>
      <c r="EL676" s="137" t="s">
        <v>1023</v>
      </c>
      <c r="EM676" s="137" t="s">
        <v>1023</v>
      </c>
      <c r="EN676" s="137" t="s">
        <v>1023</v>
      </c>
      <c r="EO676" s="137" t="s">
        <v>1023</v>
      </c>
      <c r="EP676" s="137" t="s">
        <v>1023</v>
      </c>
      <c r="EQ676" s="137" t="s">
        <v>1023</v>
      </c>
      <c r="ER676" s="137" t="s">
        <v>1023</v>
      </c>
      <c r="ES676" s="137" t="s">
        <v>1023</v>
      </c>
      <c r="ET676" s="137" t="s">
        <v>1023</v>
      </c>
      <c r="EU676" s="137" t="s">
        <v>1023</v>
      </c>
      <c r="EV676" s="137" t="s">
        <v>1023</v>
      </c>
      <c r="EW676" s="137" t="s">
        <v>1023</v>
      </c>
      <c r="EX676" s="137" t="s">
        <v>1023</v>
      </c>
      <c r="EY676" s="137" t="s">
        <v>1023</v>
      </c>
      <c r="EZ676" s="137" t="s">
        <v>1023</v>
      </c>
      <c r="FA676" s="137" t="s">
        <v>1023</v>
      </c>
      <c r="FB676" s="186" t="s">
        <v>1275</v>
      </c>
      <c r="FC676" s="137"/>
      <c r="FD676" s="137"/>
      <c r="FE676" s="137"/>
      <c r="FF676" s="137"/>
      <c r="FG676" s="137"/>
      <c r="FH676" s="190"/>
      <c r="FI676" s="190"/>
      <c r="FJ676" s="372"/>
      <c r="FK676"/>
      <c r="FL676"/>
      <c r="FM676"/>
      <c r="FN676"/>
      <c r="FO676"/>
      <c r="FP676"/>
      <c r="FQ676"/>
      <c r="FR676"/>
      <c r="FS676"/>
      <c r="FT676"/>
      <c r="FU676"/>
      <c r="FV676"/>
      <c r="FW676"/>
      <c r="FX676"/>
      <c r="FY676"/>
      <c r="FZ676"/>
      <c r="GA676"/>
      <c r="GB676"/>
      <c r="GC676"/>
      <c r="GD676"/>
      <c r="GE676"/>
      <c r="GF676"/>
      <c r="GG676"/>
      <c r="GH676"/>
      <c r="GI676"/>
      <c r="GJ676"/>
      <c r="GK676"/>
      <c r="GL676"/>
      <c r="GM676"/>
      <c r="GN676"/>
      <c r="GO676"/>
      <c r="GP676"/>
      <c r="GQ676"/>
      <c r="GR676"/>
      <c r="GS676"/>
      <c r="GT676"/>
      <c r="GU676"/>
      <c r="GV676"/>
      <c r="GW676"/>
      <c r="GX676"/>
      <c r="GY676"/>
      <c r="GZ676" s="372"/>
      <c r="HA676"/>
      <c r="HB676"/>
      <c r="HC676"/>
      <c r="HD676"/>
      <c r="HE676"/>
      <c r="HF676"/>
      <c r="HG676"/>
      <c r="HH676"/>
      <c r="HI676"/>
      <c r="HJ676"/>
      <c r="HK676"/>
      <c r="HL676"/>
      <c r="HM676"/>
      <c r="HN676"/>
      <c r="HO676" s="5" t="s">
        <v>862</v>
      </c>
      <c r="HP676" s="10">
        <v>59</v>
      </c>
      <c r="HQ676" s="27">
        <v>44640</v>
      </c>
      <c r="HR676" s="27"/>
      <c r="HS676" s="27">
        <v>44732</v>
      </c>
      <c r="HT676" s="10">
        <v>3</v>
      </c>
      <c r="HU676" s="10">
        <v>1</v>
      </c>
      <c r="HV676" s="28">
        <v>0</v>
      </c>
      <c r="HW676" s="28">
        <v>0</v>
      </c>
      <c r="HX676" s="28">
        <v>0</v>
      </c>
      <c r="HY676" s="28">
        <v>1</v>
      </c>
      <c r="HZ676" s="28">
        <v>0</v>
      </c>
      <c r="IA676" s="28">
        <v>0</v>
      </c>
      <c r="IB676" s="28"/>
      <c r="IC676" s="28">
        <v>1</v>
      </c>
      <c r="ID676" s="28">
        <v>1</v>
      </c>
      <c r="IE676" s="25" t="s">
        <v>69</v>
      </c>
      <c r="IF676" s="28">
        <v>0</v>
      </c>
      <c r="IG676" s="29"/>
      <c r="IH676" s="25"/>
      <c r="II676" s="28">
        <v>1</v>
      </c>
      <c r="IJ676" s="25" t="s">
        <v>79</v>
      </c>
      <c r="IK676" s="25" t="s">
        <v>80</v>
      </c>
      <c r="IL676" s="25"/>
      <c r="IM676" s="25">
        <v>0</v>
      </c>
      <c r="IN676" s="28">
        <v>0</v>
      </c>
      <c r="IO676" s="25"/>
      <c r="IP676" s="294"/>
      <c r="IQ676" s="24"/>
      <c r="IR676" s="24"/>
      <c r="IS676" s="170"/>
      <c r="IT676" s="170"/>
      <c r="IU676" s="170"/>
      <c r="IV676" s="274"/>
      <c r="IW676" s="170"/>
      <c r="IX676" s="170"/>
      <c r="IY676"/>
      <c r="IZ676" s="281"/>
      <c r="JA676" s="170"/>
      <c r="JB676" s="170"/>
      <c r="JC676" s="170"/>
      <c r="JD676"/>
      <c r="JE676" s="170"/>
      <c r="JF676" s="276"/>
      <c r="JG676"/>
      <c r="JH676" s="170"/>
      <c r="JI676"/>
      <c r="JJ676"/>
      <c r="JK676"/>
      <c r="JL676"/>
      <c r="JM676" s="279"/>
      <c r="JN676"/>
      <c r="JO676"/>
      <c r="JP676"/>
      <c r="JQ676"/>
      <c r="JR676" s="170"/>
      <c r="JS676" s="170"/>
      <c r="JT676" s="170"/>
      <c r="JU676" s="282"/>
      <c r="JV676" s="170"/>
      <c r="JW676" s="170"/>
      <c r="JX676"/>
      <c r="JY676" s="170"/>
      <c r="JZ676" s="170"/>
      <c r="KA676" s="170"/>
      <c r="KB676" s="170"/>
      <c r="KC676" s="170"/>
      <c r="KD676" s="170"/>
      <c r="KE676"/>
    </row>
    <row r="677" spans="1:291" s="4" customFormat="1" x14ac:dyDescent="0.25">
      <c r="A677" s="311"/>
      <c r="B677" s="15" t="s">
        <v>856</v>
      </c>
      <c r="C677" s="17" t="s">
        <v>857</v>
      </c>
      <c r="D677" s="26" t="s">
        <v>858</v>
      </c>
      <c r="E677" s="88">
        <v>44640</v>
      </c>
      <c r="F677" s="23"/>
      <c r="G677" s="94"/>
      <c r="H677" s="51"/>
      <c r="I677" s="377">
        <v>0</v>
      </c>
      <c r="J677" s="20">
        <v>44732</v>
      </c>
      <c r="K677" s="100">
        <f t="shared" si="68"/>
        <v>3</v>
      </c>
      <c r="L677" s="121">
        <v>4</v>
      </c>
      <c r="M677" s="4" t="s">
        <v>863</v>
      </c>
      <c r="N677" s="19"/>
      <c r="O677" s="22"/>
      <c r="P677" s="16"/>
      <c r="Q677" s="11"/>
      <c r="R677" s="11"/>
      <c r="S677" s="11">
        <v>10</v>
      </c>
      <c r="T677" s="145"/>
      <c r="U677" s="130"/>
      <c r="V677" s="130"/>
      <c r="W677" s="130"/>
      <c r="X677" s="129"/>
      <c r="Y677" s="129"/>
      <c r="Z677" s="132"/>
      <c r="AA677" s="129"/>
      <c r="AB677" s="133"/>
      <c r="AC677" s="134"/>
      <c r="AD677" s="135"/>
      <c r="AE677" s="136"/>
      <c r="AF677" s="133"/>
      <c r="AG677" s="133"/>
      <c r="AH677" s="133"/>
      <c r="AI677" s="133"/>
      <c r="AJ677" s="133"/>
      <c r="AK677" s="133"/>
      <c r="AL677" s="133"/>
      <c r="AM677" s="137"/>
      <c r="AN677" s="137"/>
      <c r="AO677" s="137"/>
      <c r="AP677" s="137"/>
      <c r="AQ677" s="137"/>
      <c r="AR677" s="137"/>
      <c r="AS677" s="137"/>
      <c r="AT677" s="137"/>
      <c r="AU677" s="137"/>
      <c r="AV677" s="137"/>
      <c r="AW677" s="137"/>
      <c r="AX677" s="137"/>
      <c r="AY677" s="137"/>
      <c r="AZ677" s="137"/>
      <c r="BA677" s="137"/>
      <c r="BB677" s="137"/>
      <c r="BC677" s="137"/>
      <c r="BD677" s="137"/>
      <c r="BE677" s="137"/>
      <c r="BF677" s="137"/>
      <c r="BG677" s="137"/>
      <c r="BH677" s="138"/>
      <c r="BI677" s="137"/>
      <c r="BJ677" s="137"/>
      <c r="BK677" s="137"/>
      <c r="BL677" s="137"/>
      <c r="BM677" s="139"/>
      <c r="BN677" s="137"/>
      <c r="BO677" s="137"/>
      <c r="BP677" s="137"/>
      <c r="BQ677" s="137"/>
      <c r="BR677" s="138"/>
      <c r="BS677" s="138"/>
      <c r="BT677" s="137"/>
      <c r="BU677" s="137"/>
      <c r="BV677" s="137"/>
      <c r="BW677" s="138"/>
      <c r="BX677" s="137"/>
      <c r="BY677" s="137"/>
      <c r="BZ677" s="138"/>
      <c r="CA677" s="138"/>
      <c r="CB677" s="137"/>
      <c r="CC677" s="137"/>
      <c r="CD677" s="186"/>
      <c r="CE677" s="186"/>
      <c r="CF677" s="186"/>
      <c r="CG677" s="186"/>
      <c r="CH677" s="137"/>
      <c r="CI677" s="137"/>
      <c r="CJ677" s="137"/>
      <c r="CK677" s="138"/>
      <c r="CL677" s="137"/>
      <c r="CM677" s="137"/>
      <c r="CN677" s="186"/>
      <c r="CO677" s="137"/>
      <c r="CP677" s="137"/>
      <c r="CQ677" s="137"/>
      <c r="CR677" s="137"/>
      <c r="CS677" s="137"/>
      <c r="CT677" s="137"/>
      <c r="CU677" s="137"/>
      <c r="CV677" s="137"/>
      <c r="CW677" s="137"/>
      <c r="CX677" s="186"/>
      <c r="CY677" s="133"/>
      <c r="CZ677" s="137"/>
      <c r="DA677" s="137"/>
      <c r="DB677" s="186"/>
      <c r="DC677" s="139"/>
      <c r="DD677" s="138"/>
      <c r="DE677" s="137"/>
      <c r="DF677" s="137"/>
      <c r="DG677" s="137"/>
      <c r="DH677" s="137"/>
      <c r="DI677" s="137"/>
      <c r="DJ677" s="186"/>
      <c r="DK677" s="137"/>
      <c r="DL677" s="137"/>
      <c r="DM677" s="137"/>
      <c r="DN677" s="137"/>
      <c r="DO677" s="137"/>
      <c r="DP677" s="137"/>
      <c r="DQ677" s="138"/>
      <c r="DR677" s="133"/>
      <c r="DS677" s="186"/>
      <c r="DT677" s="133"/>
      <c r="DU677" s="138"/>
      <c r="DV677" s="138"/>
      <c r="DW677" s="138"/>
      <c r="DX677" s="186"/>
      <c r="DY677" s="138"/>
      <c r="DZ677" s="138"/>
      <c r="EA677" s="137"/>
      <c r="EB677" s="137"/>
      <c r="EC677" s="137"/>
      <c r="ED677" s="137"/>
      <c r="EE677" s="137"/>
      <c r="EF677" s="186"/>
      <c r="EG677" s="137"/>
      <c r="EH677" s="137"/>
      <c r="EI677" s="137"/>
      <c r="EJ677" s="137"/>
      <c r="EK677" s="137"/>
      <c r="EL677" s="137"/>
      <c r="EM677" s="137"/>
      <c r="EN677" s="137"/>
      <c r="EO677" s="137"/>
      <c r="EP677" s="137"/>
      <c r="EQ677" s="137"/>
      <c r="ER677" s="137"/>
      <c r="ES677" s="137"/>
      <c r="ET677" s="137"/>
      <c r="EU677" s="137"/>
      <c r="EV677" s="137"/>
      <c r="EW677" s="137"/>
      <c r="EX677" s="137"/>
      <c r="EY677" s="137"/>
      <c r="EZ677" s="137"/>
      <c r="FA677" s="137"/>
      <c r="FB677" s="186"/>
      <c r="FC677" s="137"/>
      <c r="FD677" s="137"/>
      <c r="FE677" s="137"/>
      <c r="FF677" s="137"/>
      <c r="FG677" s="137"/>
      <c r="FH677" s="190"/>
      <c r="FI677" s="190"/>
      <c r="FJ677" s="5"/>
      <c r="GZ677" s="372"/>
      <c r="HA677"/>
      <c r="HB677"/>
      <c r="HC677"/>
      <c r="HD677"/>
      <c r="HE677"/>
      <c r="HF677"/>
      <c r="HG677"/>
      <c r="HH677"/>
      <c r="HI677"/>
      <c r="HJ677"/>
      <c r="HK677"/>
      <c r="HL677"/>
      <c r="HM677"/>
      <c r="HN677"/>
      <c r="HO677" s="5"/>
      <c r="HP677" s="17"/>
      <c r="HQ677" s="23"/>
      <c r="HR677" s="23"/>
      <c r="HS677" s="23"/>
      <c r="HT677" s="17"/>
      <c r="HU677" s="17"/>
      <c r="HV677" s="24"/>
      <c r="HW677" s="24"/>
      <c r="HX677" s="24"/>
      <c r="HY677" s="24"/>
      <c r="HZ677" s="24"/>
      <c r="IA677" s="24"/>
      <c r="IB677" s="24"/>
      <c r="IC677" s="24"/>
      <c r="ID677" s="24"/>
      <c r="IE677" s="24"/>
      <c r="IF677" s="24"/>
      <c r="IG677" s="24"/>
      <c r="IH677" s="24"/>
      <c r="II677" s="24"/>
      <c r="IJ677" s="24"/>
      <c r="IK677" s="24"/>
      <c r="IL677" s="24"/>
      <c r="IM677" s="24"/>
      <c r="IN677" s="25"/>
      <c r="IO677" s="25"/>
      <c r="IP677" s="294"/>
      <c r="IQ677" s="24"/>
      <c r="IR677" s="24"/>
      <c r="IS677" s="170"/>
      <c r="IT677" s="170"/>
      <c r="IU677" s="170"/>
      <c r="IV677" s="274"/>
      <c r="IW677" s="170"/>
      <c r="IX677" s="170"/>
      <c r="IY677"/>
      <c r="IZ677" s="281"/>
      <c r="JA677" s="170"/>
      <c r="JB677" s="170"/>
      <c r="JC677" s="170"/>
      <c r="JD677"/>
      <c r="JE677" s="170"/>
      <c r="JF677" s="276"/>
      <c r="JG677"/>
      <c r="JH677" s="170"/>
      <c r="JI677"/>
      <c r="JJ677"/>
      <c r="JK677"/>
      <c r="JL677"/>
      <c r="JM677" s="279"/>
      <c r="JN677"/>
      <c r="JO677"/>
      <c r="JP677"/>
      <c r="JQ677"/>
      <c r="JR677" s="170"/>
      <c r="JS677" s="170"/>
      <c r="JT677" s="170"/>
      <c r="JU677" s="282"/>
      <c r="JV677" s="170"/>
      <c r="JW677" s="170"/>
      <c r="JX677"/>
      <c r="JY677" s="170"/>
      <c r="JZ677" s="170"/>
      <c r="KA677" s="170"/>
      <c r="KB677" s="170"/>
      <c r="KC677" s="170"/>
      <c r="KD677" s="170"/>
      <c r="KE677"/>
    </row>
    <row r="678" spans="1:291" s="4" customFormat="1" x14ac:dyDescent="0.25">
      <c r="A678" s="311"/>
      <c r="B678" s="15" t="s">
        <v>856</v>
      </c>
      <c r="C678" s="17" t="s">
        <v>857</v>
      </c>
      <c r="D678" s="26" t="s">
        <v>858</v>
      </c>
      <c r="E678" s="88">
        <v>44640</v>
      </c>
      <c r="F678" s="23"/>
      <c r="G678" s="94"/>
      <c r="H678" s="51"/>
      <c r="I678" s="377">
        <v>0</v>
      </c>
      <c r="J678" s="20">
        <v>44771</v>
      </c>
      <c r="K678" s="100">
        <f t="shared" si="68"/>
        <v>4</v>
      </c>
      <c r="L678" s="121">
        <v>5</v>
      </c>
      <c r="M678" s="4" t="s">
        <v>864</v>
      </c>
      <c r="N678" s="19">
        <v>257</v>
      </c>
      <c r="O678" s="22">
        <v>4</v>
      </c>
      <c r="P678" s="16">
        <v>3</v>
      </c>
      <c r="Q678" s="11"/>
      <c r="R678" s="11"/>
      <c r="S678" s="11"/>
      <c r="T678" s="145">
        <v>17811</v>
      </c>
      <c r="U678" s="130">
        <v>10132</v>
      </c>
      <c r="V678" s="130" t="s">
        <v>1120</v>
      </c>
      <c r="W678" s="130" t="s">
        <v>1045</v>
      </c>
      <c r="X678" s="129">
        <v>6356260471</v>
      </c>
      <c r="Y678" s="129">
        <f ca="1">ROUNDDOWN(YEARFRAC(DATE(IF(VALUE(LEFT(X678,2))&lt;VALUE(RIGHT(YEAR(TODAY()),2)),"20","19")&amp;LEFT(X678,2),IF(VALUE(MID(X678,3,1))&gt;4,MID(X678,3,2)-50,MID(X678,3,2)),MID(X678,5,2)),Z678,1),0)</f>
        <v>59</v>
      </c>
      <c r="Z678" s="132">
        <v>44771</v>
      </c>
      <c r="AA678" s="129">
        <v>4</v>
      </c>
      <c r="AB678" s="133">
        <f>DATEDIF(_xlfn.MINIFS(Z:Z,X:X,X678), Z678,  "m")</f>
        <v>2</v>
      </c>
      <c r="AC678" s="134" t="s">
        <v>53</v>
      </c>
      <c r="AD678" s="135" t="s">
        <v>1025</v>
      </c>
      <c r="AE678" s="136" t="s">
        <v>67</v>
      </c>
      <c r="AF678" s="198">
        <v>39.4</v>
      </c>
      <c r="AG678" s="198">
        <v>11.3</v>
      </c>
      <c r="AH678" s="198">
        <v>46.4</v>
      </c>
      <c r="AI678" s="198">
        <v>2.2999999999999998</v>
      </c>
      <c r="AJ678" s="198">
        <v>0.6</v>
      </c>
      <c r="AK678" s="198">
        <v>5.2</v>
      </c>
      <c r="AL678" s="133">
        <v>46.7</v>
      </c>
      <c r="AM678" s="137">
        <v>79.900000000000006</v>
      </c>
      <c r="AN678" s="137">
        <v>69.900000000000006</v>
      </c>
      <c r="AO678" s="137">
        <v>30.1</v>
      </c>
      <c r="AP678" s="137">
        <f>AN678/AO678</f>
        <v>2.3222591362126246</v>
      </c>
      <c r="AQ678" s="137">
        <v>1.97</v>
      </c>
      <c r="AR678" s="137">
        <v>2.95</v>
      </c>
      <c r="AS678" s="137">
        <v>3.97</v>
      </c>
      <c r="AT678" s="137">
        <v>2.7</v>
      </c>
      <c r="AU678" s="137">
        <v>10</v>
      </c>
      <c r="AV678" s="137">
        <v>31.7</v>
      </c>
      <c r="AW678" s="137">
        <v>12.9</v>
      </c>
      <c r="AX678" s="137">
        <v>64</v>
      </c>
      <c r="AY678" s="137">
        <v>22.9</v>
      </c>
      <c r="AZ678" s="137">
        <v>0.25</v>
      </c>
      <c r="BA678" s="137">
        <v>38</v>
      </c>
      <c r="BB678" s="137">
        <v>35.5</v>
      </c>
      <c r="BC678" s="137">
        <v>60.1</v>
      </c>
      <c r="BD678" s="137">
        <v>0.5</v>
      </c>
      <c r="BE678" s="137">
        <v>6.86</v>
      </c>
      <c r="BF678" s="137">
        <f>DL678+DN678</f>
        <v>68.69</v>
      </c>
      <c r="BG678" s="137">
        <v>54.3</v>
      </c>
      <c r="BH678" s="138">
        <v>1224</v>
      </c>
      <c r="BI678" s="137">
        <v>9.6</v>
      </c>
      <c r="BJ678" s="137">
        <v>8.41</v>
      </c>
      <c r="BK678" s="137">
        <v>18.100000000000001</v>
      </c>
      <c r="BL678" s="137">
        <v>60.7</v>
      </c>
      <c r="BM678" s="139">
        <v>0.04</v>
      </c>
      <c r="BN678" s="137">
        <v>9.1</v>
      </c>
      <c r="BO678" s="137">
        <v>88.28</v>
      </c>
      <c r="BP678" s="137">
        <v>6.13</v>
      </c>
      <c r="BQ678" s="137">
        <v>5.63</v>
      </c>
      <c r="BR678" s="138">
        <v>5802</v>
      </c>
      <c r="BS678" s="138">
        <f>CY678/9</f>
        <v>3726.8888888888887</v>
      </c>
      <c r="BT678" s="137">
        <v>73</v>
      </c>
      <c r="BU678" s="137">
        <v>25.7</v>
      </c>
      <c r="BV678" s="137">
        <f>100-AL678-BN678-CB678-CC678</f>
        <v>40.699999999999996</v>
      </c>
      <c r="BW678" s="138">
        <v>2341</v>
      </c>
      <c r="BX678" s="137">
        <v>50.3</v>
      </c>
      <c r="BY678" s="137">
        <v>47.8</v>
      </c>
      <c r="BZ678" s="138">
        <v>4318</v>
      </c>
      <c r="CA678" s="138">
        <v>13409</v>
      </c>
      <c r="CB678" s="137">
        <v>2.9</v>
      </c>
      <c r="CC678" s="137">
        <v>0.6</v>
      </c>
      <c r="CD678" s="186" t="s">
        <v>1275</v>
      </c>
      <c r="CE678" s="186">
        <f>AL678+BN678+BV678+CC678+CB678</f>
        <v>100</v>
      </c>
      <c r="CF678" s="186" t="s">
        <v>1275</v>
      </c>
      <c r="CG678" s="186">
        <f>AM678+BI678+BE678+(DC678*100/AL678)+(CC678*100/AL678)</f>
        <v>97.773276231263395</v>
      </c>
      <c r="CH678" s="137">
        <v>6.53</v>
      </c>
      <c r="CI678" s="137">
        <f>CH678*100/AM678</f>
        <v>8.1727158948685847</v>
      </c>
      <c r="CJ678" s="137">
        <v>15</v>
      </c>
      <c r="CK678" s="138">
        <f>CJ678*BI678*AL678*AK678/1000</f>
        <v>34.968959999999996</v>
      </c>
      <c r="CL678" s="137">
        <v>5.56</v>
      </c>
      <c r="CM678" s="137">
        <v>20.6</v>
      </c>
      <c r="CN678" s="186" t="s">
        <v>1275</v>
      </c>
      <c r="CO678" s="137">
        <v>2.0099999999999998</v>
      </c>
      <c r="CP678" s="137">
        <v>0.95</v>
      </c>
      <c r="CQ678" s="137">
        <v>21.7</v>
      </c>
      <c r="CR678" s="137">
        <v>18.100000000000001</v>
      </c>
      <c r="CS678" s="137">
        <v>14.5</v>
      </c>
      <c r="CT678" s="137">
        <v>45.7</v>
      </c>
      <c r="CU678" s="137">
        <v>70.099999999999994</v>
      </c>
      <c r="CV678" s="137">
        <v>3.23</v>
      </c>
      <c r="CW678" s="137"/>
      <c r="CX678" s="186" t="s">
        <v>1275</v>
      </c>
      <c r="CY678" s="133">
        <v>33542</v>
      </c>
      <c r="CZ678" s="137">
        <v>1.69</v>
      </c>
      <c r="DA678" s="137">
        <v>45.3</v>
      </c>
      <c r="DB678" s="186" t="s">
        <v>1275</v>
      </c>
      <c r="DC678" s="139">
        <v>0.06</v>
      </c>
      <c r="DD678" s="138">
        <v>28368</v>
      </c>
      <c r="DE678" s="137">
        <v>13.5</v>
      </c>
      <c r="DF678" s="137">
        <v>45</v>
      </c>
      <c r="DG678" s="137">
        <v>1.1599999999999999</v>
      </c>
      <c r="DH678" s="137">
        <f>DG678-CC678</f>
        <v>0.55999999999999994</v>
      </c>
      <c r="DI678" s="137">
        <v>50</v>
      </c>
      <c r="DJ678" s="186" t="s">
        <v>1275</v>
      </c>
      <c r="DK678" s="137">
        <v>9.4E-2</v>
      </c>
      <c r="DL678" s="137">
        <v>68.5</v>
      </c>
      <c r="DM678" s="137">
        <v>31.2</v>
      </c>
      <c r="DN678" s="137">
        <v>0.19</v>
      </c>
      <c r="DO678" s="137">
        <v>10.7</v>
      </c>
      <c r="DP678" s="137">
        <v>97.3</v>
      </c>
      <c r="DQ678" s="138">
        <v>1595</v>
      </c>
      <c r="DR678" s="133"/>
      <c r="DS678" s="186" t="s">
        <v>1275</v>
      </c>
      <c r="DT678" s="133">
        <f>DU678*2</f>
        <v>6914</v>
      </c>
      <c r="DU678" s="138">
        <v>3457</v>
      </c>
      <c r="DV678" s="138">
        <v>2819</v>
      </c>
      <c r="DW678" s="138">
        <v>138</v>
      </c>
      <c r="DX678" s="186" t="s">
        <v>1275</v>
      </c>
      <c r="DY678" s="138">
        <f>AK678*AN678*AM678*AL678/1000</f>
        <v>1356.2638284000002</v>
      </c>
      <c r="DZ678" s="138">
        <f>AK678*AM678*AO678*AL678/1000</f>
        <v>584.02777160000005</v>
      </c>
      <c r="EA678" s="137"/>
      <c r="EB678" s="137"/>
      <c r="EC678" s="137"/>
      <c r="ED678" s="137"/>
      <c r="EE678" s="137"/>
      <c r="EF678" s="186" t="s">
        <v>1275</v>
      </c>
      <c r="EG678" s="137" t="s">
        <v>1023</v>
      </c>
      <c r="EH678" s="137" t="s">
        <v>1023</v>
      </c>
      <c r="EI678" s="137" t="s">
        <v>1023</v>
      </c>
      <c r="EJ678" s="137" t="s">
        <v>1023</v>
      </c>
      <c r="EK678" s="137" t="s">
        <v>1023</v>
      </c>
      <c r="EL678" s="137" t="s">
        <v>1023</v>
      </c>
      <c r="EM678" s="137" t="s">
        <v>1023</v>
      </c>
      <c r="EN678" s="137" t="s">
        <v>1023</v>
      </c>
      <c r="EO678" s="137" t="s">
        <v>1023</v>
      </c>
      <c r="EP678" s="137" t="s">
        <v>1023</v>
      </c>
      <c r="EQ678" s="137" t="s">
        <v>1023</v>
      </c>
      <c r="ER678" s="137" t="s">
        <v>1023</v>
      </c>
      <c r="ES678" s="137" t="s">
        <v>1023</v>
      </c>
      <c r="ET678" s="137" t="s">
        <v>1023</v>
      </c>
      <c r="EU678" s="137" t="s">
        <v>1023</v>
      </c>
      <c r="EV678" s="137" t="s">
        <v>1023</v>
      </c>
      <c r="EW678" s="137" t="s">
        <v>1023</v>
      </c>
      <c r="EX678" s="137" t="s">
        <v>1023</v>
      </c>
      <c r="EY678" s="137" t="s">
        <v>1023</v>
      </c>
      <c r="EZ678" s="137" t="s">
        <v>1023</v>
      </c>
      <c r="FA678" s="137" t="s">
        <v>1023</v>
      </c>
      <c r="FB678" s="186" t="s">
        <v>1275</v>
      </c>
      <c r="FC678" s="137"/>
      <c r="FD678" s="137"/>
      <c r="FE678" s="137"/>
      <c r="FF678" s="137"/>
      <c r="FG678" s="137"/>
      <c r="FH678" s="190"/>
      <c r="FI678" s="190"/>
      <c r="FJ678" s="372"/>
      <c r="FK678"/>
      <c r="FL678"/>
      <c r="FM678"/>
      <c r="FN678"/>
      <c r="FO678"/>
      <c r="FP678"/>
      <c r="FQ678"/>
      <c r="FR678"/>
      <c r="FS678"/>
      <c r="FT678"/>
      <c r="FU678"/>
      <c r="FV678"/>
      <c r="FW678"/>
      <c r="FX678"/>
      <c r="FY678"/>
      <c r="FZ678"/>
      <c r="GA678"/>
      <c r="GB678"/>
      <c r="GC678"/>
      <c r="GD678"/>
      <c r="GE678"/>
      <c r="GF678"/>
      <c r="GG678"/>
      <c r="GH678"/>
      <c r="GI678"/>
      <c r="GJ678"/>
      <c r="GK678"/>
      <c r="GL678"/>
      <c r="GM678"/>
      <c r="GN678"/>
      <c r="GO678"/>
      <c r="GP678"/>
      <c r="GQ678"/>
      <c r="GR678"/>
      <c r="GS678"/>
      <c r="GT678"/>
      <c r="GU678"/>
      <c r="GV678"/>
      <c r="GW678"/>
      <c r="GX678"/>
      <c r="GY678"/>
      <c r="GZ678" s="372"/>
      <c r="HA678"/>
      <c r="HB678"/>
      <c r="HC678"/>
      <c r="HD678"/>
      <c r="HE678"/>
      <c r="HF678"/>
      <c r="HG678"/>
      <c r="HH678"/>
      <c r="HI678"/>
      <c r="HJ678"/>
      <c r="HK678"/>
      <c r="HL678"/>
      <c r="HM678"/>
      <c r="HN678"/>
      <c r="HO678" s="5"/>
      <c r="HP678" s="17"/>
      <c r="HQ678" s="23"/>
      <c r="HR678" s="23"/>
      <c r="HS678" s="23"/>
      <c r="HT678" s="17"/>
      <c r="HU678" s="17"/>
      <c r="HV678" s="24"/>
      <c r="HW678" s="24"/>
      <c r="HX678" s="24"/>
      <c r="HY678" s="24"/>
      <c r="HZ678" s="24"/>
      <c r="IA678" s="24"/>
      <c r="IB678" s="24"/>
      <c r="IC678" s="24"/>
      <c r="ID678" s="24"/>
      <c r="IE678" s="24"/>
      <c r="IF678" s="24"/>
      <c r="IG678" s="24"/>
      <c r="IH678" s="24"/>
      <c r="II678" s="24"/>
      <c r="IJ678" s="24"/>
      <c r="IK678" s="24"/>
      <c r="IL678" s="24"/>
      <c r="IM678" s="24"/>
      <c r="IN678" s="25"/>
      <c r="IO678" s="25"/>
      <c r="IP678" s="294"/>
      <c r="IQ678" s="24"/>
      <c r="IR678" s="24"/>
      <c r="IS678" s="170"/>
      <c r="IT678" s="170"/>
      <c r="IU678" s="170"/>
      <c r="IV678" s="274"/>
      <c r="IW678" s="170"/>
      <c r="IX678" s="170"/>
      <c r="IY678"/>
      <c r="IZ678" s="281"/>
      <c r="JA678" s="170"/>
      <c r="JB678" s="170"/>
      <c r="JC678" s="170"/>
      <c r="JD678"/>
      <c r="JE678" s="170"/>
      <c r="JF678" s="276"/>
      <c r="JG678"/>
      <c r="JH678" s="170"/>
      <c r="JI678"/>
      <c r="JJ678"/>
      <c r="JK678"/>
      <c r="JL678"/>
      <c r="JM678" s="279"/>
      <c r="JN678"/>
      <c r="JO678"/>
      <c r="JP678"/>
      <c r="JQ678"/>
      <c r="JR678" s="170"/>
      <c r="JS678" s="170"/>
      <c r="JT678" s="170"/>
      <c r="JU678" s="282"/>
      <c r="JV678" s="170"/>
      <c r="JW678" s="170"/>
      <c r="JX678"/>
      <c r="JY678" s="170"/>
      <c r="JZ678" s="170"/>
      <c r="KA678" s="170"/>
      <c r="KB678" s="170"/>
      <c r="KC678" s="170"/>
      <c r="KD678" s="170"/>
      <c r="KE678"/>
    </row>
    <row r="679" spans="1:291" s="4" customFormat="1" x14ac:dyDescent="0.25">
      <c r="A679" s="311"/>
      <c r="B679" s="15" t="s">
        <v>856</v>
      </c>
      <c r="C679" s="17" t="s">
        <v>857</v>
      </c>
      <c r="D679" s="26" t="s">
        <v>858</v>
      </c>
      <c r="E679" s="88">
        <v>44640</v>
      </c>
      <c r="F679" s="23"/>
      <c r="G679" s="94"/>
      <c r="H679" s="51"/>
      <c r="I679" s="377">
        <v>1</v>
      </c>
      <c r="J679" s="20">
        <v>44790</v>
      </c>
      <c r="K679" s="100">
        <f t="shared" si="68"/>
        <v>4</v>
      </c>
      <c r="L679" s="121">
        <v>6</v>
      </c>
      <c r="M679" s="4" t="s">
        <v>865</v>
      </c>
      <c r="N679" s="19">
        <v>223</v>
      </c>
      <c r="O679" s="22">
        <v>4</v>
      </c>
      <c r="P679" s="16">
        <v>3</v>
      </c>
      <c r="Q679" s="11"/>
      <c r="R679" s="11"/>
      <c r="S679" s="11"/>
      <c r="T679" s="145">
        <v>17889</v>
      </c>
      <c r="U679" s="130"/>
      <c r="V679" s="130" t="s">
        <v>1120</v>
      </c>
      <c r="W679" s="130" t="s">
        <v>1045</v>
      </c>
      <c r="X679" s="129">
        <v>6356260471</v>
      </c>
      <c r="Y679" s="129">
        <f ca="1">ROUNDDOWN(YEARFRAC(DATE(IF(VALUE(LEFT(X679,2))&lt;VALUE(RIGHT(YEAR(TODAY()),2)),"20","19")&amp;LEFT(X679,2),IF(VALUE(MID(X679,3,1))&gt;4,MID(X679,3,2)-50,MID(X679,3,2)),MID(X679,5,2)),Z679,1),0)</f>
        <v>59</v>
      </c>
      <c r="Z679" s="132">
        <v>44790</v>
      </c>
      <c r="AA679" s="129">
        <v>5</v>
      </c>
      <c r="AB679" s="133">
        <f>DATEDIF(_xlfn.MINIFS(Z:Z,X:X,X679), Z679,  "m")</f>
        <v>3</v>
      </c>
      <c r="AC679" s="134" t="s">
        <v>53</v>
      </c>
      <c r="AD679" s="135" t="s">
        <v>1025</v>
      </c>
      <c r="AE679" s="136" t="s">
        <v>67</v>
      </c>
      <c r="AF679" s="185">
        <v>34.6</v>
      </c>
      <c r="AG679" s="185">
        <v>13.5</v>
      </c>
      <c r="AH679" s="185">
        <v>49.2</v>
      </c>
      <c r="AI679" s="185">
        <v>2</v>
      </c>
      <c r="AJ679" s="185">
        <v>0.7</v>
      </c>
      <c r="AK679" s="185">
        <v>5.61</v>
      </c>
      <c r="AL679" s="133">
        <v>37.299999999999997</v>
      </c>
      <c r="AM679" s="137">
        <v>79.900000000000006</v>
      </c>
      <c r="AN679" s="137">
        <v>68.7</v>
      </c>
      <c r="AO679" s="137">
        <v>31.3</v>
      </c>
      <c r="AP679" s="137">
        <f>AN679/AO679</f>
        <v>2.1948881789137382</v>
      </c>
      <c r="AQ679" s="137">
        <v>1.78</v>
      </c>
      <c r="AR679" s="137">
        <v>5.51</v>
      </c>
      <c r="AS679" s="137">
        <v>2.15</v>
      </c>
      <c r="AT679" s="137">
        <v>2.1800000000000002</v>
      </c>
      <c r="AU679" s="137">
        <v>7.79</v>
      </c>
      <c r="AV679" s="137">
        <v>12.1</v>
      </c>
      <c r="AW679" s="137">
        <v>14.5</v>
      </c>
      <c r="AX679" s="137">
        <v>70</v>
      </c>
      <c r="AY679" s="137">
        <v>14.3</v>
      </c>
      <c r="AZ679" s="137">
        <v>1.27</v>
      </c>
      <c r="BA679" s="137">
        <v>32.6</v>
      </c>
      <c r="BB679" s="137">
        <v>32.200000000000003</v>
      </c>
      <c r="BC679" s="137">
        <v>50.9</v>
      </c>
      <c r="BD679" s="137">
        <v>0.85</v>
      </c>
      <c r="BE679" s="137">
        <v>6.3</v>
      </c>
      <c r="BF679" s="137">
        <f>DL679+DN679</f>
        <v>64.5</v>
      </c>
      <c r="BG679" s="137">
        <v>51.2</v>
      </c>
      <c r="BH679" s="138">
        <v>2264</v>
      </c>
      <c r="BI679" s="137">
        <v>9.2200000000000006</v>
      </c>
      <c r="BJ679" s="137">
        <v>7.59</v>
      </c>
      <c r="BK679" s="137">
        <v>18.600000000000001</v>
      </c>
      <c r="BL679" s="137">
        <v>55.1</v>
      </c>
      <c r="BM679" s="139">
        <v>6.0999999999999999E-2</v>
      </c>
      <c r="BN679" s="137">
        <v>12.1</v>
      </c>
      <c r="BO679" s="137">
        <v>91.09</v>
      </c>
      <c r="BP679" s="137">
        <v>3.81</v>
      </c>
      <c r="BQ679" s="137">
        <v>5.14</v>
      </c>
      <c r="BR679" s="138">
        <v>5344</v>
      </c>
      <c r="BS679" s="138">
        <f>CY679/9</f>
        <v>3528.1111111111113</v>
      </c>
      <c r="BT679" s="137">
        <v>66.900000000000006</v>
      </c>
      <c r="BU679" s="137">
        <v>18.3</v>
      </c>
      <c r="BV679" s="137">
        <f>100-AL679-BN679-CB679-CC679</f>
        <v>47.699999999999996</v>
      </c>
      <c r="BW679" s="138">
        <v>1758</v>
      </c>
      <c r="BX679" s="137">
        <v>24.2</v>
      </c>
      <c r="BY679" s="137">
        <v>35.4</v>
      </c>
      <c r="BZ679" s="138">
        <v>3652</v>
      </c>
      <c r="CA679" s="138">
        <v>12388</v>
      </c>
      <c r="CB679" s="137">
        <v>2.2000000000000002</v>
      </c>
      <c r="CC679" s="137">
        <v>0.7</v>
      </c>
      <c r="CD679" s="186" t="s">
        <v>1275</v>
      </c>
      <c r="CE679" s="186">
        <f>AL679+BN679+BV679+CC679+CB679</f>
        <v>100</v>
      </c>
      <c r="CF679" s="186" t="s">
        <v>1275</v>
      </c>
      <c r="CG679" s="186">
        <f>AM679+BI679+BE679+(DC679*100/AL679)+(CC679*100/AL679)</f>
        <v>97.698820375335117</v>
      </c>
      <c r="CH679" s="137">
        <v>4.5599999999999996</v>
      </c>
      <c r="CI679" s="137">
        <f>CH679*100/AM679</f>
        <v>5.707133917396745</v>
      </c>
      <c r="CJ679" s="137">
        <v>9.6</v>
      </c>
      <c r="CK679" s="138">
        <f>CJ679*BI679*AL679*AK679/1000</f>
        <v>18.521401535999999</v>
      </c>
      <c r="CL679" s="137">
        <v>5.0599999999999996</v>
      </c>
      <c r="CM679" s="137">
        <v>14.5</v>
      </c>
      <c r="CN679" s="186" t="s">
        <v>1275</v>
      </c>
      <c r="CO679" s="137">
        <v>1.56</v>
      </c>
      <c r="CP679" s="137">
        <v>1.32</v>
      </c>
      <c r="CQ679" s="137">
        <v>21.9</v>
      </c>
      <c r="CR679" s="137">
        <v>19.7</v>
      </c>
      <c r="CS679" s="137">
        <v>15</v>
      </c>
      <c r="CT679" s="137">
        <v>43.3</v>
      </c>
      <c r="CU679" s="137">
        <v>67.3</v>
      </c>
      <c r="CV679" s="137">
        <v>1.39</v>
      </c>
      <c r="CW679" s="137"/>
      <c r="CX679" s="186" t="s">
        <v>1275</v>
      </c>
      <c r="CY679" s="133">
        <v>31753</v>
      </c>
      <c r="CZ679" s="137">
        <v>1.71</v>
      </c>
      <c r="DA679" s="137">
        <v>13.2</v>
      </c>
      <c r="DB679" s="186" t="s">
        <v>1275</v>
      </c>
      <c r="DC679" s="139">
        <v>0.15</v>
      </c>
      <c r="DD679" s="138">
        <v>32142</v>
      </c>
      <c r="DE679" s="137">
        <v>2.36</v>
      </c>
      <c r="DF679" s="137">
        <v>37.9</v>
      </c>
      <c r="DG679" s="137">
        <v>2.42</v>
      </c>
      <c r="DH679" s="137">
        <f>DG679-CC679</f>
        <v>1.72</v>
      </c>
      <c r="DI679" s="137">
        <v>13.3</v>
      </c>
      <c r="DJ679" s="186" t="s">
        <v>1275</v>
      </c>
      <c r="DK679" s="137">
        <v>0.12</v>
      </c>
      <c r="DL679" s="137">
        <v>64.5</v>
      </c>
      <c r="DM679" s="137">
        <v>35.4</v>
      </c>
      <c r="DN679" s="137">
        <v>0</v>
      </c>
      <c r="DO679" s="137">
        <v>11.4</v>
      </c>
      <c r="DP679" s="137">
        <v>89.4</v>
      </c>
      <c r="DQ679" s="138">
        <v>1245</v>
      </c>
      <c r="DR679" s="133"/>
      <c r="DS679" s="186" t="s">
        <v>1275</v>
      </c>
      <c r="DT679" s="133">
        <f>DU679*2</f>
        <v>5304</v>
      </c>
      <c r="DU679" s="138">
        <v>2652</v>
      </c>
      <c r="DV679" s="138">
        <v>995</v>
      </c>
      <c r="DW679" s="138">
        <v>93</v>
      </c>
      <c r="DX679" s="186" t="s">
        <v>1275</v>
      </c>
      <c r="DY679" s="138">
        <f>AK679*AN679*AM679*AL679/1000</f>
        <v>1148.61691989</v>
      </c>
      <c r="DZ679" s="138">
        <f>AK679*AM679*AO679*AL679/1000</f>
        <v>523.31455011000003</v>
      </c>
      <c r="EA679" s="137"/>
      <c r="EB679" s="137"/>
      <c r="EC679" s="137"/>
      <c r="ED679" s="137"/>
      <c r="EE679" s="137"/>
      <c r="EF679" s="186" t="s">
        <v>1275</v>
      </c>
      <c r="EG679" s="137" t="s">
        <v>1023</v>
      </c>
      <c r="EH679" s="137" t="s">
        <v>1023</v>
      </c>
      <c r="EI679" s="137" t="s">
        <v>1023</v>
      </c>
      <c r="EJ679" s="137" t="s">
        <v>1023</v>
      </c>
      <c r="EK679" s="137" t="s">
        <v>1023</v>
      </c>
      <c r="EL679" s="137" t="s">
        <v>1023</v>
      </c>
      <c r="EM679" s="137" t="s">
        <v>1023</v>
      </c>
      <c r="EN679" s="137" t="s">
        <v>1023</v>
      </c>
      <c r="EO679" s="137" t="s">
        <v>1023</v>
      </c>
      <c r="EP679" s="137" t="s">
        <v>1023</v>
      </c>
      <c r="EQ679" s="137" t="s">
        <v>1023</v>
      </c>
      <c r="ER679" s="137" t="s">
        <v>1023</v>
      </c>
      <c r="ES679" s="137" t="s">
        <v>1023</v>
      </c>
      <c r="ET679" s="137" t="s">
        <v>1023</v>
      </c>
      <c r="EU679" s="137" t="s">
        <v>1023</v>
      </c>
      <c r="EV679" s="137" t="s">
        <v>1023</v>
      </c>
      <c r="EW679" s="137" t="s">
        <v>1023</v>
      </c>
      <c r="EX679" s="137" t="s">
        <v>1023</v>
      </c>
      <c r="EY679" s="137" t="s">
        <v>1023</v>
      </c>
      <c r="EZ679" s="137" t="s">
        <v>1023</v>
      </c>
      <c r="FA679" s="137" t="s">
        <v>1023</v>
      </c>
      <c r="FB679" s="186" t="s">
        <v>1275</v>
      </c>
      <c r="FC679" s="137"/>
      <c r="FD679" s="137"/>
      <c r="FE679" s="137"/>
      <c r="FF679" s="137"/>
      <c r="FG679" s="137"/>
      <c r="FH679" s="190"/>
      <c r="FI679" s="190"/>
      <c r="FJ679" s="372"/>
      <c r="FK679"/>
      <c r="FL679"/>
      <c r="FM679"/>
      <c r="FN679"/>
      <c r="FO679"/>
      <c r="FP679"/>
      <c r="FQ679"/>
      <c r="FR679"/>
      <c r="FS679"/>
      <c r="FT679"/>
      <c r="FU679"/>
      <c r="FV679"/>
      <c r="FW679"/>
      <c r="FX679"/>
      <c r="FY679"/>
      <c r="FZ679"/>
      <c r="GA679"/>
      <c r="GB679"/>
      <c r="GC679"/>
      <c r="GD679"/>
      <c r="GE679"/>
      <c r="GF679"/>
      <c r="GG679"/>
      <c r="GH679"/>
      <c r="GI679"/>
      <c r="GJ679"/>
      <c r="GK679"/>
      <c r="GL679"/>
      <c r="GM679"/>
      <c r="GN679"/>
      <c r="GO679"/>
      <c r="GP679"/>
      <c r="GQ679"/>
      <c r="GR679"/>
      <c r="GS679"/>
      <c r="GT679"/>
      <c r="GU679"/>
      <c r="GV679"/>
      <c r="GW679"/>
      <c r="GX679"/>
      <c r="GY679"/>
      <c r="GZ679" s="372"/>
      <c r="HA679"/>
      <c r="HB679"/>
      <c r="HC679"/>
      <c r="HD679"/>
      <c r="HE679"/>
      <c r="HF679"/>
      <c r="HG679"/>
      <c r="HH679"/>
      <c r="HI679"/>
      <c r="HJ679"/>
      <c r="HK679"/>
      <c r="HL679"/>
      <c r="HM679"/>
      <c r="HN679"/>
      <c r="HO679" s="5"/>
      <c r="HP679" s="17"/>
      <c r="HQ679" s="23"/>
      <c r="HR679" s="23"/>
      <c r="HS679" s="23"/>
      <c r="HT679" s="17"/>
      <c r="HU679" s="17"/>
      <c r="HV679" s="24"/>
      <c r="HW679" s="24"/>
      <c r="HX679" s="24"/>
      <c r="HY679" s="24"/>
      <c r="HZ679" s="24"/>
      <c r="IA679" s="24"/>
      <c r="IB679" s="24"/>
      <c r="IC679" s="24"/>
      <c r="ID679" s="24"/>
      <c r="IE679" s="24"/>
      <c r="IF679" s="24"/>
      <c r="IG679" s="24"/>
      <c r="IH679" s="24"/>
      <c r="II679" s="24"/>
      <c r="IJ679" s="24"/>
      <c r="IK679" s="24"/>
      <c r="IL679" s="24"/>
      <c r="IM679" s="24"/>
      <c r="IN679" s="25"/>
      <c r="IO679" s="25"/>
      <c r="IP679" s="294"/>
      <c r="IQ679" s="24"/>
      <c r="IR679" s="24"/>
      <c r="IS679" s="170"/>
      <c r="IT679" s="170"/>
      <c r="IU679" s="170"/>
      <c r="IV679" s="274"/>
      <c r="IW679" s="170"/>
      <c r="IX679" s="170"/>
      <c r="IY679"/>
      <c r="IZ679" s="281"/>
      <c r="JA679" s="170"/>
      <c r="JB679" s="170"/>
      <c r="JC679" s="170"/>
      <c r="JD679"/>
      <c r="JE679" s="170"/>
      <c r="JF679" s="276"/>
      <c r="JG679"/>
      <c r="JH679" s="170"/>
      <c r="JI679"/>
      <c r="JJ679"/>
      <c r="JK679"/>
      <c r="JL679"/>
      <c r="JM679" s="279"/>
      <c r="JN679"/>
      <c r="JO679"/>
      <c r="JP679"/>
      <c r="JQ679"/>
      <c r="JR679" s="170"/>
      <c r="JS679" s="170"/>
      <c r="JT679" s="170"/>
      <c r="JU679" s="282"/>
      <c r="JV679" s="170"/>
      <c r="JW679" s="170"/>
      <c r="JX679"/>
      <c r="JY679" s="170"/>
      <c r="JZ679" s="170"/>
      <c r="KA679" s="170"/>
      <c r="KB679" s="170"/>
      <c r="KC679" s="170"/>
      <c r="KD679" s="170"/>
      <c r="KE679"/>
    </row>
    <row r="680" spans="1:291" s="4" customFormat="1" x14ac:dyDescent="0.25">
      <c r="A680" s="311"/>
      <c r="B680" s="15" t="s">
        <v>856</v>
      </c>
      <c r="C680" s="17" t="s">
        <v>857</v>
      </c>
      <c r="D680" s="26" t="s">
        <v>858</v>
      </c>
      <c r="E680" s="88">
        <v>44640</v>
      </c>
      <c r="F680" s="27">
        <v>44844</v>
      </c>
      <c r="G680" s="94">
        <f>DATEDIF(E680, F680, "m")</f>
        <v>6</v>
      </c>
      <c r="H680" s="16">
        <v>1</v>
      </c>
      <c r="I680" s="377">
        <v>0</v>
      </c>
      <c r="J680" s="20">
        <v>44844</v>
      </c>
      <c r="K680" s="100">
        <f t="shared" si="68"/>
        <v>6</v>
      </c>
      <c r="L680" s="121">
        <v>7</v>
      </c>
      <c r="M680" s="4" t="s">
        <v>866</v>
      </c>
      <c r="N680" s="19"/>
      <c r="O680" s="22">
        <v>2</v>
      </c>
      <c r="P680" s="16">
        <v>3</v>
      </c>
      <c r="Q680" s="11"/>
      <c r="R680" s="11"/>
      <c r="S680" s="11"/>
      <c r="T680" s="145">
        <v>18127</v>
      </c>
      <c r="U680" s="130" t="s">
        <v>1120</v>
      </c>
      <c r="V680" s="130" t="s">
        <v>1120</v>
      </c>
      <c r="W680" s="130" t="s">
        <v>1045</v>
      </c>
      <c r="X680" s="129">
        <v>6356260471</v>
      </c>
      <c r="Y680" s="129">
        <f ca="1">ROUNDDOWN(YEARFRAC(DATE(IF(VALUE(LEFT(X680,2))&lt;VALUE(RIGHT(YEAR(TODAY()),2)),"20","19")&amp;LEFT(X680,2),IF(VALUE(MID(X680,3,1))&gt;4,MID(X680,3,2)-50,MID(X680,3,2)),MID(X680,5,2)),Z680,1),0)</f>
        <v>59</v>
      </c>
      <c r="Z680" s="132">
        <v>44844</v>
      </c>
      <c r="AA680" s="129">
        <v>6</v>
      </c>
      <c r="AB680" s="133">
        <f>DATEDIF(_xlfn.MINIFS(Z:Z,X:X,X680), Z680,  "m")</f>
        <v>4</v>
      </c>
      <c r="AC680" s="134" t="s">
        <v>53</v>
      </c>
      <c r="AD680" s="135" t="s">
        <v>1022</v>
      </c>
      <c r="AE680" s="136" t="s">
        <v>60</v>
      </c>
      <c r="AF680" s="207">
        <v>31.2</v>
      </c>
      <c r="AG680" s="207">
        <v>14</v>
      </c>
      <c r="AH680" s="207">
        <v>52.3</v>
      </c>
      <c r="AI680" s="207">
        <v>2</v>
      </c>
      <c r="AJ680" s="207">
        <v>0.5</v>
      </c>
      <c r="AK680" s="208">
        <v>4.42</v>
      </c>
      <c r="AL680" s="133">
        <v>16.600000000000001</v>
      </c>
      <c r="AM680" s="137">
        <v>75.3</v>
      </c>
      <c r="AN680" s="137">
        <v>55.8</v>
      </c>
      <c r="AO680" s="137">
        <v>44.2</v>
      </c>
      <c r="AP680" s="137">
        <f>AN680/AO680</f>
        <v>1.2624434389140271</v>
      </c>
      <c r="AQ680" s="137">
        <v>5.57</v>
      </c>
      <c r="AR680" s="137">
        <v>13.7</v>
      </c>
      <c r="AS680" s="137">
        <v>3</v>
      </c>
      <c r="AT680" s="137">
        <v>23.1</v>
      </c>
      <c r="AU680" s="137">
        <v>33.4</v>
      </c>
      <c r="AV680" s="137">
        <v>17.5</v>
      </c>
      <c r="AW680" s="137">
        <v>10.7</v>
      </c>
      <c r="AX680" s="137">
        <v>66.7</v>
      </c>
      <c r="AY680" s="137">
        <v>22</v>
      </c>
      <c r="AZ680" s="137">
        <v>0.55000000000000004</v>
      </c>
      <c r="BA680" s="137">
        <v>43</v>
      </c>
      <c r="BB680" s="137">
        <v>37.6</v>
      </c>
      <c r="BC680" s="137">
        <v>70.400000000000006</v>
      </c>
      <c r="BD680" s="137">
        <v>0.87</v>
      </c>
      <c r="BE680" s="137">
        <v>3.11</v>
      </c>
      <c r="BF680" s="137">
        <f>DL680+DN680</f>
        <v>63.84</v>
      </c>
      <c r="BG680" s="137">
        <v>48.3</v>
      </c>
      <c r="BH680" s="138">
        <v>2652</v>
      </c>
      <c r="BI680" s="137">
        <v>17.100000000000001</v>
      </c>
      <c r="BJ680" s="137">
        <v>9.65</v>
      </c>
      <c r="BK680" s="137">
        <v>36.4</v>
      </c>
      <c r="BL680" s="137">
        <v>70.8</v>
      </c>
      <c r="BM680" s="139">
        <v>0.33</v>
      </c>
      <c r="BN680" s="137">
        <v>4.0999999999999996</v>
      </c>
      <c r="BO680" s="137">
        <v>86.96</v>
      </c>
      <c r="BP680" s="137">
        <v>6.74</v>
      </c>
      <c r="BQ680" s="137">
        <v>6.27</v>
      </c>
      <c r="BR680" s="138">
        <v>7073</v>
      </c>
      <c r="BS680" s="138">
        <f>CY680/15</f>
        <v>4505.7333333333336</v>
      </c>
      <c r="BT680" s="137">
        <v>64.8</v>
      </c>
      <c r="BU680" s="137">
        <v>25.6</v>
      </c>
      <c r="BV680" s="137">
        <f>100-AL680-BN680-CB680-CC680</f>
        <v>76.600000000000023</v>
      </c>
      <c r="BW680" s="138">
        <v>1891</v>
      </c>
      <c r="BX680" s="137">
        <v>43.2</v>
      </c>
      <c r="BY680" s="137">
        <v>77.7</v>
      </c>
      <c r="BZ680" s="138">
        <v>5982</v>
      </c>
      <c r="CA680" s="133">
        <v>16098</v>
      </c>
      <c r="CB680" s="137">
        <v>2.1</v>
      </c>
      <c r="CC680" s="137">
        <v>0.6</v>
      </c>
      <c r="CD680" s="186" t="s">
        <v>1275</v>
      </c>
      <c r="CE680" s="186">
        <f>AL680+BN680+BV680+CC680+CB680</f>
        <v>100.00000000000001</v>
      </c>
      <c r="CF680" s="186" t="s">
        <v>1275</v>
      </c>
      <c r="CG680" s="186">
        <f>AM680+BI680+BE680+(DC680*100/AL680)+(CC680*100/AL680)</f>
        <v>99.141445783132525</v>
      </c>
      <c r="CH680" s="137">
        <v>20.3</v>
      </c>
      <c r="CI680" s="137">
        <f>CH680*100/AM680</f>
        <v>26.958831341301462</v>
      </c>
      <c r="CJ680" s="137">
        <v>16.3</v>
      </c>
      <c r="CK680" s="138">
        <f>CJ680*BI680*AL680*AK680/1000</f>
        <v>20.450977560000002</v>
      </c>
      <c r="CL680" s="137">
        <v>5.94</v>
      </c>
      <c r="CM680" s="137">
        <v>16.2</v>
      </c>
      <c r="CN680" s="186" t="s">
        <v>1275</v>
      </c>
      <c r="CO680" s="137">
        <v>2.63</v>
      </c>
      <c r="CP680" s="137">
        <v>3.98</v>
      </c>
      <c r="CQ680" s="137">
        <v>23.3</v>
      </c>
      <c r="CR680" s="137">
        <v>19.600000000000001</v>
      </c>
      <c r="CS680" s="137">
        <v>14.1</v>
      </c>
      <c r="CT680" s="137">
        <v>44.8</v>
      </c>
      <c r="CU680" s="137">
        <v>69.400000000000006</v>
      </c>
      <c r="CV680" s="137">
        <v>0.84</v>
      </c>
      <c r="CW680" s="137"/>
      <c r="CX680" s="186" t="s">
        <v>1275</v>
      </c>
      <c r="CY680" s="133">
        <v>67586</v>
      </c>
      <c r="CZ680" s="137">
        <v>5.51</v>
      </c>
      <c r="DA680" s="137">
        <v>28.9</v>
      </c>
      <c r="DB680" s="186" t="s">
        <v>1275</v>
      </c>
      <c r="DC680" s="139">
        <v>2.82E-3</v>
      </c>
      <c r="DD680" s="138">
        <v>48787</v>
      </c>
      <c r="DE680" s="137">
        <v>7.83</v>
      </c>
      <c r="DF680" s="137">
        <v>26.2</v>
      </c>
      <c r="DG680" s="137">
        <v>1.35</v>
      </c>
      <c r="DH680" s="137">
        <f>DG680-CC680</f>
        <v>0.75000000000000011</v>
      </c>
      <c r="DI680" s="137">
        <v>41.8</v>
      </c>
      <c r="DJ680" s="186" t="s">
        <v>1275</v>
      </c>
      <c r="DK680" s="137">
        <v>1.45</v>
      </c>
      <c r="DL680" s="137">
        <v>63.6</v>
      </c>
      <c r="DM680" s="137">
        <v>34.700000000000003</v>
      </c>
      <c r="DN680" s="137">
        <v>0.24</v>
      </c>
      <c r="DO680" s="137">
        <v>7.65</v>
      </c>
      <c r="DP680" s="137">
        <v>97.1</v>
      </c>
      <c r="DQ680" s="138">
        <v>2550</v>
      </c>
      <c r="DR680" s="133"/>
      <c r="DS680" s="186" t="s">
        <v>1275</v>
      </c>
      <c r="DT680" s="138">
        <f>DU680*1.5</f>
        <v>12316.5</v>
      </c>
      <c r="DU680" s="133">
        <v>8211</v>
      </c>
      <c r="DV680" s="133">
        <v>2278</v>
      </c>
      <c r="DW680" s="138">
        <v>284</v>
      </c>
      <c r="DX680" s="186" t="s">
        <v>1275</v>
      </c>
      <c r="DY680" s="138">
        <f>AK680*AN680*AM680*AL680/1000</f>
        <v>308.29006728000002</v>
      </c>
      <c r="DZ680" s="138">
        <f>AK680*AM680*AO680*AL680/1000</f>
        <v>244.20109272000002</v>
      </c>
      <c r="EA680" s="137"/>
      <c r="EB680" s="137"/>
      <c r="EC680" s="137"/>
      <c r="ED680" s="137"/>
      <c r="EE680" s="137"/>
      <c r="EF680" s="186" t="s">
        <v>1275</v>
      </c>
      <c r="EG680" s="137" t="s">
        <v>1023</v>
      </c>
      <c r="EH680" s="137" t="s">
        <v>1023</v>
      </c>
      <c r="EI680" s="137" t="s">
        <v>1023</v>
      </c>
      <c r="EJ680" s="137" t="s">
        <v>1023</v>
      </c>
      <c r="EK680" s="137" t="s">
        <v>1023</v>
      </c>
      <c r="EL680" s="137" t="s">
        <v>1023</v>
      </c>
      <c r="EM680" s="137" t="s">
        <v>1023</v>
      </c>
      <c r="EN680" s="137" t="s">
        <v>1023</v>
      </c>
      <c r="EO680" s="137" t="s">
        <v>1023</v>
      </c>
      <c r="EP680" s="137" t="s">
        <v>1023</v>
      </c>
      <c r="EQ680" s="137" t="s">
        <v>1023</v>
      </c>
      <c r="ER680" s="137" t="s">
        <v>1023</v>
      </c>
      <c r="ES680" s="137" t="s">
        <v>1023</v>
      </c>
      <c r="ET680" s="137" t="s">
        <v>1023</v>
      </c>
      <c r="EU680" s="137" t="s">
        <v>1023</v>
      </c>
      <c r="EV680" s="137" t="s">
        <v>1023</v>
      </c>
      <c r="EW680" s="137" t="s">
        <v>1023</v>
      </c>
      <c r="EX680" s="137" t="s">
        <v>1023</v>
      </c>
      <c r="EY680" s="137" t="s">
        <v>1023</v>
      </c>
      <c r="EZ680" s="137" t="s">
        <v>1023</v>
      </c>
      <c r="FA680" s="137" t="s">
        <v>1023</v>
      </c>
      <c r="FB680" s="186" t="s">
        <v>1275</v>
      </c>
      <c r="FC680" s="137"/>
      <c r="FD680" s="137"/>
      <c r="FE680" s="137"/>
      <c r="FF680" s="137"/>
      <c r="FG680" s="137"/>
      <c r="FH680" s="190"/>
      <c r="FI680" s="190"/>
      <c r="FJ680" s="372"/>
      <c r="FK680"/>
      <c r="FL680"/>
      <c r="FM680"/>
      <c r="FN680"/>
      <c r="FO680"/>
      <c r="FP680"/>
      <c r="FQ680"/>
      <c r="FR680"/>
      <c r="FS680"/>
      <c r="FT680"/>
      <c r="FU680"/>
      <c r="FV680"/>
      <c r="FW680"/>
      <c r="FX680"/>
      <c r="FY680"/>
      <c r="FZ680"/>
      <c r="GA680"/>
      <c r="GB680"/>
      <c r="GC680"/>
      <c r="GD680"/>
      <c r="GE680"/>
      <c r="GF680"/>
      <c r="GG680"/>
      <c r="GH680"/>
      <c r="GI680"/>
      <c r="GJ680"/>
      <c r="GK680"/>
      <c r="GL680"/>
      <c r="GM680"/>
      <c r="GN680"/>
      <c r="GO680"/>
      <c r="GP680"/>
      <c r="GQ680"/>
      <c r="GR680"/>
      <c r="GS680"/>
      <c r="GT680"/>
      <c r="GU680"/>
      <c r="GV680"/>
      <c r="GW680"/>
      <c r="GX680"/>
      <c r="GY680"/>
      <c r="GZ680" s="372"/>
      <c r="HA680"/>
      <c r="HB680"/>
      <c r="HC680"/>
      <c r="HD680"/>
      <c r="HE680"/>
      <c r="HF680"/>
      <c r="HG680"/>
      <c r="HH680"/>
      <c r="HI680"/>
      <c r="HJ680"/>
      <c r="HK680"/>
      <c r="HL680"/>
      <c r="HM680"/>
      <c r="HN680"/>
      <c r="HO680" s="5" t="s">
        <v>862</v>
      </c>
      <c r="HP680" s="10">
        <v>59</v>
      </c>
      <c r="HQ680" s="27">
        <v>44640</v>
      </c>
      <c r="HR680" s="27"/>
      <c r="HS680" s="27">
        <v>44844</v>
      </c>
      <c r="HT680" s="10">
        <v>6</v>
      </c>
      <c r="HU680" s="10">
        <v>1</v>
      </c>
      <c r="HV680" s="28">
        <v>0</v>
      </c>
      <c r="HW680" s="28">
        <v>0</v>
      </c>
      <c r="HX680" s="28">
        <v>0</v>
      </c>
      <c r="HY680" s="28">
        <v>1</v>
      </c>
      <c r="HZ680" s="28">
        <v>0</v>
      </c>
      <c r="IA680" s="28">
        <v>0</v>
      </c>
      <c r="IB680" s="28"/>
      <c r="IC680" s="28">
        <v>0</v>
      </c>
      <c r="ID680" s="28">
        <v>0</v>
      </c>
      <c r="IE680" s="25" t="s">
        <v>69</v>
      </c>
      <c r="IF680" s="28">
        <v>0</v>
      </c>
      <c r="IG680" s="29"/>
      <c r="IH680" s="25"/>
      <c r="II680" s="28">
        <v>0</v>
      </c>
      <c r="IJ680" s="25" t="s">
        <v>70</v>
      </c>
      <c r="IK680" s="25"/>
      <c r="IL680" s="25"/>
      <c r="IM680" s="25">
        <v>1</v>
      </c>
      <c r="IN680" s="28">
        <v>1</v>
      </c>
      <c r="IO680" s="25"/>
      <c r="IP680" s="294"/>
      <c r="IQ680" s="24"/>
      <c r="IR680" s="24"/>
      <c r="IS680" s="170"/>
      <c r="IT680" s="170"/>
      <c r="IU680" s="170"/>
      <c r="IV680" s="274"/>
      <c r="IW680" s="170"/>
      <c r="IX680" s="170"/>
      <c r="IY680"/>
      <c r="IZ680" s="281"/>
      <c r="JA680" s="170"/>
      <c r="JB680" s="170"/>
      <c r="JC680" s="170"/>
      <c r="JD680"/>
      <c r="JE680" s="170"/>
      <c r="JF680" s="276"/>
      <c r="JG680"/>
      <c r="JH680" s="170"/>
      <c r="JI680"/>
      <c r="JJ680"/>
      <c r="JK680"/>
      <c r="JL680"/>
      <c r="JM680" s="279"/>
      <c r="JN680"/>
      <c r="JO680"/>
      <c r="JP680"/>
      <c r="JQ680"/>
      <c r="JR680" s="170"/>
      <c r="JS680" s="170"/>
      <c r="JT680" s="170"/>
      <c r="JU680" s="282"/>
      <c r="JV680" s="170"/>
      <c r="JW680" s="170"/>
      <c r="JX680"/>
      <c r="JY680" s="170"/>
      <c r="JZ680" s="170"/>
      <c r="KA680" s="170"/>
      <c r="KB680" s="170"/>
      <c r="KC680" s="170"/>
      <c r="KD680" s="170"/>
      <c r="KE680"/>
    </row>
    <row r="681" spans="1:291" s="4" customFormat="1" x14ac:dyDescent="0.25">
      <c r="A681" s="311"/>
      <c r="B681" s="15" t="s">
        <v>856</v>
      </c>
      <c r="C681" s="17" t="s">
        <v>857</v>
      </c>
      <c r="D681" s="26" t="s">
        <v>858</v>
      </c>
      <c r="E681" s="88">
        <v>44640</v>
      </c>
      <c r="F681" s="23"/>
      <c r="G681" s="94"/>
      <c r="H681" s="51"/>
      <c r="I681" s="377">
        <v>0</v>
      </c>
      <c r="J681" s="20">
        <v>44844</v>
      </c>
      <c r="K681" s="100">
        <f t="shared" si="68"/>
        <v>6</v>
      </c>
      <c r="L681" s="121">
        <v>8</v>
      </c>
      <c r="M681" s="4" t="s">
        <v>867</v>
      </c>
      <c r="N681" s="19"/>
      <c r="O681" s="22"/>
      <c r="P681" s="16"/>
      <c r="Q681" s="11"/>
      <c r="R681" s="11"/>
      <c r="S681" s="11">
        <v>7</v>
      </c>
      <c r="T681" s="145"/>
      <c r="U681" s="130"/>
      <c r="V681" s="130"/>
      <c r="W681" s="130"/>
      <c r="X681" s="129"/>
      <c r="Y681" s="129"/>
      <c r="Z681" s="132"/>
      <c r="AA681" s="129"/>
      <c r="AB681" s="133"/>
      <c r="AC681" s="134"/>
      <c r="AD681" s="135"/>
      <c r="AE681" s="136"/>
      <c r="AF681" s="220"/>
      <c r="AG681" s="220"/>
      <c r="AH681" s="220"/>
      <c r="AI681" s="220"/>
      <c r="AJ681" s="220"/>
      <c r="AK681" s="220"/>
      <c r="AL681" s="133"/>
      <c r="AM681" s="137"/>
      <c r="AN681" s="137"/>
      <c r="AO681" s="137"/>
      <c r="AP681" s="137"/>
      <c r="AQ681" s="137"/>
      <c r="AR681" s="137"/>
      <c r="AS681" s="137"/>
      <c r="AT681" s="137"/>
      <c r="AU681" s="137"/>
      <c r="AV681" s="137"/>
      <c r="AW681" s="137"/>
      <c r="AX681" s="137"/>
      <c r="AY681" s="137"/>
      <c r="AZ681" s="137"/>
      <c r="BA681" s="137"/>
      <c r="BB681" s="137"/>
      <c r="BC681" s="137"/>
      <c r="BD681" s="137"/>
      <c r="BE681" s="137"/>
      <c r="BF681" s="137"/>
      <c r="BG681" s="137"/>
      <c r="BH681" s="138"/>
      <c r="BI681" s="137"/>
      <c r="BJ681" s="137"/>
      <c r="BK681" s="137"/>
      <c r="BL681" s="137"/>
      <c r="BM681" s="139"/>
      <c r="BN681" s="137"/>
      <c r="BO681" s="137"/>
      <c r="BP681" s="137"/>
      <c r="BQ681" s="137"/>
      <c r="BR681" s="138"/>
      <c r="BS681" s="138"/>
      <c r="BT681" s="137"/>
      <c r="BU681" s="137"/>
      <c r="BV681" s="137"/>
      <c r="BW681" s="138"/>
      <c r="BX681" s="137"/>
      <c r="BY681" s="137"/>
      <c r="BZ681" s="138"/>
      <c r="CA681" s="133"/>
      <c r="CB681" s="137"/>
      <c r="CC681" s="137"/>
      <c r="CD681" s="186"/>
      <c r="CE681" s="186"/>
      <c r="CF681" s="186"/>
      <c r="CG681" s="186"/>
      <c r="CH681" s="137"/>
      <c r="CI681" s="137"/>
      <c r="CJ681" s="137"/>
      <c r="CK681" s="138"/>
      <c r="CL681" s="137"/>
      <c r="CM681" s="137"/>
      <c r="CN681" s="186"/>
      <c r="CO681" s="137"/>
      <c r="CP681" s="137"/>
      <c r="CQ681" s="137"/>
      <c r="CR681" s="137"/>
      <c r="CS681" s="137"/>
      <c r="CT681" s="137"/>
      <c r="CU681" s="137"/>
      <c r="CV681" s="137"/>
      <c r="CW681" s="137"/>
      <c r="CX681" s="186"/>
      <c r="CY681" s="133"/>
      <c r="CZ681" s="137"/>
      <c r="DA681" s="137"/>
      <c r="DB681" s="186"/>
      <c r="DC681" s="139"/>
      <c r="DD681" s="138"/>
      <c r="DE681" s="137"/>
      <c r="DF681" s="137"/>
      <c r="DG681" s="137"/>
      <c r="DH681" s="137"/>
      <c r="DI681" s="137"/>
      <c r="DJ681" s="186"/>
      <c r="DK681" s="137"/>
      <c r="DL681" s="137"/>
      <c r="DM681" s="137"/>
      <c r="DN681" s="137"/>
      <c r="DO681" s="137"/>
      <c r="DP681" s="137"/>
      <c r="DQ681" s="138"/>
      <c r="DR681" s="133"/>
      <c r="DS681" s="186"/>
      <c r="DT681" s="138"/>
      <c r="DU681" s="133"/>
      <c r="DV681" s="133"/>
      <c r="DW681" s="138"/>
      <c r="DX681" s="186"/>
      <c r="DY681" s="138"/>
      <c r="DZ681" s="138"/>
      <c r="EA681" s="137"/>
      <c r="EB681" s="137"/>
      <c r="EC681" s="137"/>
      <c r="ED681" s="137"/>
      <c r="EE681" s="137"/>
      <c r="EF681" s="186"/>
      <c r="EG681" s="137"/>
      <c r="EH681" s="137"/>
      <c r="EI681" s="137"/>
      <c r="EJ681" s="137"/>
      <c r="EK681" s="137"/>
      <c r="EL681" s="137"/>
      <c r="EM681" s="137"/>
      <c r="EN681" s="137"/>
      <c r="EO681" s="137"/>
      <c r="EP681" s="137"/>
      <c r="EQ681" s="137"/>
      <c r="ER681" s="137"/>
      <c r="ES681" s="137"/>
      <c r="ET681" s="137"/>
      <c r="EU681" s="137"/>
      <c r="EV681" s="137"/>
      <c r="EW681" s="137"/>
      <c r="EX681" s="137"/>
      <c r="EY681" s="137"/>
      <c r="EZ681" s="137"/>
      <c r="FA681" s="137"/>
      <c r="FB681" s="186"/>
      <c r="FC681" s="137"/>
      <c r="FD681" s="137"/>
      <c r="FE681" s="137"/>
      <c r="FF681" s="137"/>
      <c r="FG681" s="137"/>
      <c r="FH681" s="190"/>
      <c r="FI681" s="190"/>
      <c r="FJ681" s="5"/>
      <c r="GZ681" s="372"/>
      <c r="HA681"/>
      <c r="HB681"/>
      <c r="HC681"/>
      <c r="HD681"/>
      <c r="HE681"/>
      <c r="HF681"/>
      <c r="HG681"/>
      <c r="HH681"/>
      <c r="HI681"/>
      <c r="HJ681"/>
      <c r="HK681"/>
      <c r="HL681"/>
      <c r="HM681"/>
      <c r="HN681"/>
      <c r="HO681" s="5"/>
      <c r="HP681" s="17"/>
      <c r="HQ681" s="23"/>
      <c r="HR681" s="23"/>
      <c r="HS681" s="23"/>
      <c r="HT681" s="17"/>
      <c r="HU681" s="17"/>
      <c r="HV681" s="24"/>
      <c r="HW681" s="24"/>
      <c r="HX681" s="24"/>
      <c r="HY681" s="24"/>
      <c r="HZ681" s="24"/>
      <c r="IA681" s="24"/>
      <c r="IB681" s="24"/>
      <c r="IC681" s="24"/>
      <c r="ID681" s="24"/>
      <c r="IE681" s="24"/>
      <c r="IF681" s="24"/>
      <c r="IG681" s="24"/>
      <c r="IH681" s="24"/>
      <c r="II681" s="24"/>
      <c r="IJ681" s="24"/>
      <c r="IK681" s="24"/>
      <c r="IL681" s="24"/>
      <c r="IM681" s="24"/>
      <c r="IN681" s="25"/>
      <c r="IO681" s="25"/>
      <c r="IP681" s="294"/>
      <c r="IQ681" s="24"/>
      <c r="IR681" s="24"/>
      <c r="IS681" s="170"/>
      <c r="IT681" s="170"/>
      <c r="IU681" s="170"/>
      <c r="IV681" s="274"/>
      <c r="IW681" s="170"/>
      <c r="IX681" s="170"/>
      <c r="IY681"/>
      <c r="IZ681" s="281"/>
      <c r="JA681" s="170"/>
      <c r="JB681" s="170"/>
      <c r="JC681" s="170"/>
      <c r="JD681"/>
      <c r="JE681" s="170"/>
      <c r="JF681" s="276"/>
      <c r="JG681"/>
      <c r="JH681" s="170"/>
      <c r="JI681"/>
      <c r="JJ681"/>
      <c r="JK681"/>
      <c r="JL681"/>
      <c r="JM681" s="279"/>
      <c r="JN681"/>
      <c r="JO681"/>
      <c r="JP681"/>
      <c r="JQ681"/>
      <c r="JR681" s="170"/>
      <c r="JS681" s="170"/>
      <c r="JT681" s="170"/>
      <c r="JU681" s="282"/>
      <c r="JV681" s="170"/>
      <c r="JW681" s="170"/>
      <c r="JX681"/>
      <c r="JY681" s="170"/>
      <c r="JZ681" s="170"/>
      <c r="KA681" s="170"/>
      <c r="KB681" s="170"/>
      <c r="KC681" s="170"/>
      <c r="KD681" s="170"/>
      <c r="KE681"/>
    </row>
    <row r="682" spans="1:291" s="4" customFormat="1" x14ac:dyDescent="0.25">
      <c r="A682" s="311"/>
      <c r="B682" s="15" t="s">
        <v>856</v>
      </c>
      <c r="C682" s="17" t="s">
        <v>857</v>
      </c>
      <c r="D682" s="26" t="s">
        <v>858</v>
      </c>
      <c r="E682" s="88">
        <v>44640</v>
      </c>
      <c r="F682" s="23"/>
      <c r="G682" s="94"/>
      <c r="H682" s="51"/>
      <c r="I682" s="377">
        <v>0</v>
      </c>
      <c r="J682" s="20">
        <v>44851</v>
      </c>
      <c r="K682" s="100">
        <f t="shared" si="68"/>
        <v>6</v>
      </c>
      <c r="L682" s="121">
        <v>9</v>
      </c>
      <c r="M682" s="4" t="s">
        <v>868</v>
      </c>
      <c r="N682" s="19">
        <v>185</v>
      </c>
      <c r="O682" s="22">
        <v>4</v>
      </c>
      <c r="P682" s="16">
        <v>3</v>
      </c>
      <c r="Q682" s="11"/>
      <c r="R682" s="11"/>
      <c r="S682" s="11"/>
      <c r="T682" s="145">
        <v>18165</v>
      </c>
      <c r="U682" s="130"/>
      <c r="V682" s="130" t="s">
        <v>1120</v>
      </c>
      <c r="W682" s="130" t="s">
        <v>1045</v>
      </c>
      <c r="X682" s="131">
        <v>6356260471</v>
      </c>
      <c r="Y682" s="129">
        <v>59</v>
      </c>
      <c r="Z682" s="132">
        <v>44851</v>
      </c>
      <c r="AA682" s="129">
        <v>7</v>
      </c>
      <c r="AB682" s="133">
        <v>5</v>
      </c>
      <c r="AC682" s="134" t="s">
        <v>53</v>
      </c>
      <c r="AD682" s="135" t="s">
        <v>1025</v>
      </c>
      <c r="AE682" s="136" t="s">
        <v>75</v>
      </c>
      <c r="AF682" s="185">
        <v>29.2</v>
      </c>
      <c r="AG682" s="185">
        <v>15</v>
      </c>
      <c r="AH682" s="185">
        <v>52.5</v>
      </c>
      <c r="AI682" s="185">
        <v>2.7</v>
      </c>
      <c r="AJ682" s="185">
        <v>0.6</v>
      </c>
      <c r="AK682" s="185">
        <v>4.7300000000000004</v>
      </c>
      <c r="AL682" s="133">
        <v>33.1</v>
      </c>
      <c r="AM682" s="137">
        <v>81.2</v>
      </c>
      <c r="AN682" s="137">
        <v>64.7</v>
      </c>
      <c r="AO682" s="137">
        <v>35.299999999999997</v>
      </c>
      <c r="AP682" s="137">
        <v>1.8328611898017</v>
      </c>
      <c r="AQ682" s="137">
        <v>5.49</v>
      </c>
      <c r="AR682" s="137">
        <v>4.67</v>
      </c>
      <c r="AS682" s="137">
        <v>3.68</v>
      </c>
      <c r="AT682" s="137">
        <v>24.4</v>
      </c>
      <c r="AU682" s="137">
        <v>20.2</v>
      </c>
      <c r="AV682" s="137">
        <v>20</v>
      </c>
      <c r="AW682" s="137">
        <v>12.4</v>
      </c>
      <c r="AX682" s="137">
        <v>64.5</v>
      </c>
      <c r="AY682" s="137">
        <v>22.7</v>
      </c>
      <c r="AZ682" s="137">
        <v>0.39</v>
      </c>
      <c r="BA682" s="137">
        <v>29.6</v>
      </c>
      <c r="BB682" s="137">
        <v>30.5</v>
      </c>
      <c r="BC682" s="137">
        <v>55.9</v>
      </c>
      <c r="BD682" s="137">
        <v>2.7E-2</v>
      </c>
      <c r="BE682" s="137">
        <v>4.6399999999999997</v>
      </c>
      <c r="BF682" s="137">
        <v>66.92</v>
      </c>
      <c r="BG682" s="137">
        <v>53.7</v>
      </c>
      <c r="BH682" s="138">
        <v>1897.2</v>
      </c>
      <c r="BI682" s="137">
        <v>8.43</v>
      </c>
      <c r="BJ682" s="137">
        <v>19.3</v>
      </c>
      <c r="BK682" s="137">
        <v>30</v>
      </c>
      <c r="BL682" s="137">
        <v>59.4</v>
      </c>
      <c r="BM682" s="139">
        <v>5.6000000000000001E-2</v>
      </c>
      <c r="BN682" s="137">
        <v>12.5</v>
      </c>
      <c r="BO682" s="137">
        <v>89.79</v>
      </c>
      <c r="BP682" s="137">
        <v>6.96</v>
      </c>
      <c r="BQ682" s="137">
        <v>3.29</v>
      </c>
      <c r="BR682" s="138">
        <v>11238</v>
      </c>
      <c r="BS682" s="138">
        <v>3316.3333333333335</v>
      </c>
      <c r="BT682" s="137">
        <v>70.900000000000006</v>
      </c>
      <c r="BU682" s="137">
        <v>22.8</v>
      </c>
      <c r="BV682" s="137">
        <f>100-AL682-BN682-CB682-CC682</f>
        <v>49.400000000000006</v>
      </c>
      <c r="BW682" s="138">
        <v>2787.6106194690269</v>
      </c>
      <c r="BX682" s="137">
        <v>58.1</v>
      </c>
      <c r="BY682" s="137">
        <v>66.5</v>
      </c>
      <c r="BZ682" s="138">
        <v>4789</v>
      </c>
      <c r="CA682" s="138">
        <v>10180</v>
      </c>
      <c r="CB682" s="137">
        <v>3.5</v>
      </c>
      <c r="CC682" s="137">
        <v>1.5</v>
      </c>
      <c r="CD682" s="186" t="s">
        <v>1275</v>
      </c>
      <c r="CE682" s="186">
        <f>AL682+BN682+BV682+CC682+CB682</f>
        <v>100</v>
      </c>
      <c r="CF682" s="186" t="s">
        <v>1275</v>
      </c>
      <c r="CG682" s="186">
        <f>AM682+BI682+BE682+(DC682*100/AL682)+(CC682*100/AL682)</f>
        <v>99.285105740181265</v>
      </c>
      <c r="CH682" s="137">
        <v>7</v>
      </c>
      <c r="CI682" s="137">
        <f>CH682*100/AM682</f>
        <v>8.6206896551724128</v>
      </c>
      <c r="CJ682" s="137">
        <v>9.82</v>
      </c>
      <c r="CK682" s="138">
        <f>CJ682*BI682*AL682*AK682/1000</f>
        <v>12.960692203800001</v>
      </c>
      <c r="CL682" s="137">
        <v>3.19</v>
      </c>
      <c r="CM682" s="137">
        <v>14.4</v>
      </c>
      <c r="CN682" s="186" t="s">
        <v>1275</v>
      </c>
      <c r="CO682" s="137">
        <v>1.89</v>
      </c>
      <c r="CP682" s="137">
        <v>2.81</v>
      </c>
      <c r="CQ682" s="137">
        <v>22.3</v>
      </c>
      <c r="CR682" s="137">
        <v>19.100000000000001</v>
      </c>
      <c r="CS682" s="137">
        <v>15</v>
      </c>
      <c r="CT682" s="137">
        <v>43.6</v>
      </c>
      <c r="CU682" s="137">
        <v>67.2</v>
      </c>
      <c r="CV682" s="137">
        <v>1.05</v>
      </c>
      <c r="CW682" s="137"/>
      <c r="CX682" s="186" t="s">
        <v>1275</v>
      </c>
      <c r="CY682" s="133">
        <v>9949</v>
      </c>
      <c r="CZ682" s="137">
        <v>2.63</v>
      </c>
      <c r="DA682" s="137">
        <v>23.7</v>
      </c>
      <c r="DB682" s="186" t="s">
        <v>1275</v>
      </c>
      <c r="DC682" s="139">
        <v>0.16</v>
      </c>
      <c r="DD682" s="138">
        <v>41262</v>
      </c>
      <c r="DE682" s="137">
        <v>27.8</v>
      </c>
      <c r="DF682" s="137">
        <v>38.200000000000003</v>
      </c>
      <c r="DG682" s="137">
        <v>2.48</v>
      </c>
      <c r="DH682" s="137">
        <v>0.98</v>
      </c>
      <c r="DI682" s="137">
        <v>17.600000000000001</v>
      </c>
      <c r="DJ682" s="186" t="s">
        <v>1275</v>
      </c>
      <c r="DK682" s="137">
        <v>1.85</v>
      </c>
      <c r="DL682" s="137">
        <v>65.5</v>
      </c>
      <c r="DM682" s="137">
        <v>31.2</v>
      </c>
      <c r="DN682" s="137">
        <v>1.42</v>
      </c>
      <c r="DO682" s="137">
        <v>11.1</v>
      </c>
      <c r="DP682" s="137">
        <v>77.900000000000006</v>
      </c>
      <c r="DQ682" s="138">
        <v>1928</v>
      </c>
      <c r="DR682" s="133"/>
      <c r="DS682" s="186" t="s">
        <v>1275</v>
      </c>
      <c r="DT682" s="138">
        <f>DU682/1.1</f>
        <v>9155.4545454545441</v>
      </c>
      <c r="DU682" s="138">
        <v>10071</v>
      </c>
      <c r="DV682" s="138">
        <v>2346.9230769230767</v>
      </c>
      <c r="DW682" s="138">
        <v>331</v>
      </c>
      <c r="DX682" s="186" t="s">
        <v>1275</v>
      </c>
      <c r="DY682" s="138">
        <f>AK682*AN682*AM682*AL682/1000</f>
        <v>822.52563932000021</v>
      </c>
      <c r="DZ682" s="138">
        <f>AK682*AM682*AO682*AL682/1000</f>
        <v>448.76592067999997</v>
      </c>
      <c r="EA682" s="137"/>
      <c r="EB682" s="137"/>
      <c r="EC682" s="137"/>
      <c r="ED682" s="137"/>
      <c r="EE682" s="137"/>
      <c r="EF682" s="186" t="s">
        <v>1275</v>
      </c>
      <c r="EG682" s="137" t="s">
        <v>1023</v>
      </c>
      <c r="EH682" s="137" t="s">
        <v>1023</v>
      </c>
      <c r="EI682" s="137" t="s">
        <v>1023</v>
      </c>
      <c r="EJ682" s="137" t="s">
        <v>1023</v>
      </c>
      <c r="EK682" s="137" t="s">
        <v>1023</v>
      </c>
      <c r="EL682" s="137" t="s">
        <v>1023</v>
      </c>
      <c r="EM682" s="137" t="s">
        <v>1023</v>
      </c>
      <c r="EN682" s="137" t="s">
        <v>1023</v>
      </c>
      <c r="EO682" s="137" t="s">
        <v>1023</v>
      </c>
      <c r="EP682" s="137" t="s">
        <v>1023</v>
      </c>
      <c r="EQ682" s="137" t="s">
        <v>1023</v>
      </c>
      <c r="ER682" s="137" t="s">
        <v>1023</v>
      </c>
      <c r="ES682" s="137" t="s">
        <v>1023</v>
      </c>
      <c r="ET682" s="137" t="s">
        <v>1023</v>
      </c>
      <c r="EU682" s="137" t="s">
        <v>1023</v>
      </c>
      <c r="EV682" s="137" t="s">
        <v>1023</v>
      </c>
      <c r="EW682" s="137" t="s">
        <v>1023</v>
      </c>
      <c r="EX682" s="137" t="s">
        <v>1023</v>
      </c>
      <c r="EY682" s="137" t="s">
        <v>1023</v>
      </c>
      <c r="EZ682" s="137" t="s">
        <v>1023</v>
      </c>
      <c r="FA682" s="137" t="s">
        <v>1023</v>
      </c>
      <c r="FB682" s="186" t="s">
        <v>1275</v>
      </c>
      <c r="FC682" s="137"/>
      <c r="FD682" s="137"/>
      <c r="FE682" s="137"/>
      <c r="FF682" s="137"/>
      <c r="FG682" s="137"/>
      <c r="FH682" s="190"/>
      <c r="FI682" s="190"/>
      <c r="FJ682" s="372"/>
      <c r="FK682"/>
      <c r="FL682"/>
      <c r="FM682"/>
      <c r="FN682"/>
      <c r="FO682"/>
      <c r="FP682"/>
      <c r="FQ682"/>
      <c r="FR682"/>
      <c r="FS682"/>
      <c r="FT682"/>
      <c r="FU682"/>
      <c r="FV682"/>
      <c r="FW682"/>
      <c r="FX682"/>
      <c r="FY682"/>
      <c r="FZ682"/>
      <c r="GA682"/>
      <c r="GB682"/>
      <c r="GC682"/>
      <c r="GD682"/>
      <c r="GE682"/>
      <c r="GF682"/>
      <c r="GG682"/>
      <c r="GH682"/>
      <c r="GI682"/>
      <c r="GJ682"/>
      <c r="GK682"/>
      <c r="GL682"/>
      <c r="GM682"/>
      <c r="GN682"/>
      <c r="GO682"/>
      <c r="GP682"/>
      <c r="GQ682"/>
      <c r="GR682"/>
      <c r="GS682"/>
      <c r="GT682"/>
      <c r="GU682"/>
      <c r="GV682"/>
      <c r="GW682"/>
      <c r="GX682"/>
      <c r="GY682"/>
      <c r="GZ682" s="372"/>
      <c r="HA682"/>
      <c r="HB682"/>
      <c r="HC682"/>
      <c r="HD682"/>
      <c r="HE682"/>
      <c r="HF682"/>
      <c r="HG682"/>
      <c r="HH682"/>
      <c r="HI682"/>
      <c r="HJ682"/>
      <c r="HK682"/>
      <c r="HL682"/>
      <c r="HM682"/>
      <c r="HN682"/>
      <c r="HO682" s="5"/>
      <c r="HP682" s="17"/>
      <c r="HQ682" s="23"/>
      <c r="HR682" s="23"/>
      <c r="HS682" s="23"/>
      <c r="HT682" s="17"/>
      <c r="HU682" s="17"/>
      <c r="HV682" s="24"/>
      <c r="HW682" s="24"/>
      <c r="HX682" s="24"/>
      <c r="HY682" s="24"/>
      <c r="HZ682" s="24"/>
      <c r="IA682" s="24"/>
      <c r="IB682" s="24"/>
      <c r="IC682" s="24"/>
      <c r="ID682" s="24"/>
      <c r="IE682" s="24"/>
      <c r="IF682" s="24"/>
      <c r="IG682" s="24"/>
      <c r="IH682" s="24"/>
      <c r="II682" s="24"/>
      <c r="IJ682" s="24"/>
      <c r="IK682" s="24"/>
      <c r="IL682" s="24"/>
      <c r="IM682" s="24"/>
      <c r="IN682" s="25"/>
      <c r="IO682" s="25"/>
      <c r="IP682" s="294"/>
      <c r="IQ682" s="24"/>
      <c r="IR682" s="24"/>
      <c r="IS682" s="170"/>
      <c r="IT682" s="170"/>
      <c r="IU682" s="170"/>
      <c r="IV682" s="274"/>
      <c r="IW682" s="170"/>
      <c r="IX682" s="170"/>
      <c r="IY682"/>
      <c r="IZ682" s="281"/>
      <c r="JA682" s="170"/>
      <c r="JB682" s="170"/>
      <c r="JC682" s="170"/>
      <c r="JD682"/>
      <c r="JE682" s="170"/>
      <c r="JF682" s="276"/>
      <c r="JG682"/>
      <c r="JH682" s="170"/>
      <c r="JI682"/>
      <c r="JJ682"/>
      <c r="JK682"/>
      <c r="JL682"/>
      <c r="JM682" s="279"/>
      <c r="JN682"/>
      <c r="JO682"/>
      <c r="JP682"/>
      <c r="JQ682"/>
      <c r="JR682" s="170"/>
      <c r="JS682" s="170"/>
      <c r="JT682" s="170"/>
      <c r="JU682" s="282"/>
      <c r="JV682" s="170"/>
      <c r="JW682" s="170"/>
      <c r="JX682"/>
      <c r="JY682" s="170"/>
      <c r="JZ682" s="170"/>
      <c r="KA682" s="170"/>
      <c r="KB682" s="170"/>
      <c r="KC682" s="170"/>
      <c r="KD682" s="170"/>
      <c r="KE682"/>
    </row>
    <row r="683" spans="1:291" s="4" customFormat="1" x14ac:dyDescent="0.25">
      <c r="A683" s="311"/>
      <c r="B683" s="15" t="s">
        <v>856</v>
      </c>
      <c r="C683" s="17" t="s">
        <v>857</v>
      </c>
      <c r="D683" s="26" t="s">
        <v>858</v>
      </c>
      <c r="E683" s="88">
        <v>44640</v>
      </c>
      <c r="F683" s="23"/>
      <c r="G683" s="94"/>
      <c r="H683" s="51"/>
      <c r="I683" s="377">
        <v>0</v>
      </c>
      <c r="J683" s="20">
        <v>44867</v>
      </c>
      <c r="K683" s="100">
        <f t="shared" si="68"/>
        <v>7</v>
      </c>
      <c r="L683" s="121">
        <v>10</v>
      </c>
      <c r="M683" s="4" t="s">
        <v>869</v>
      </c>
      <c r="N683" s="19">
        <v>233</v>
      </c>
      <c r="O683" s="22">
        <v>4</v>
      </c>
      <c r="P683" s="16">
        <v>3</v>
      </c>
      <c r="Q683" s="11"/>
      <c r="R683" s="11"/>
      <c r="S683" s="11"/>
      <c r="T683" s="145">
        <v>18251</v>
      </c>
      <c r="U683" s="130"/>
      <c r="V683" s="130" t="s">
        <v>1120</v>
      </c>
      <c r="W683" s="130" t="s">
        <v>1045</v>
      </c>
      <c r="X683" s="131">
        <v>6356260471</v>
      </c>
      <c r="Y683" s="129">
        <v>59</v>
      </c>
      <c r="Z683" s="132">
        <v>44867</v>
      </c>
      <c r="AA683" s="129">
        <v>8</v>
      </c>
      <c r="AB683" s="133">
        <v>5</v>
      </c>
      <c r="AC683" s="134" t="s">
        <v>53</v>
      </c>
      <c r="AD683" s="135" t="s">
        <v>1025</v>
      </c>
      <c r="AE683" s="136" t="s">
        <v>75</v>
      </c>
      <c r="AF683" s="185">
        <v>35.299999999999997</v>
      </c>
      <c r="AG683" s="185">
        <v>14.3</v>
      </c>
      <c r="AH683" s="185">
        <v>47.2</v>
      </c>
      <c r="AI683" s="185">
        <v>2.7</v>
      </c>
      <c r="AJ683" s="185">
        <v>0.5</v>
      </c>
      <c r="AK683" s="185">
        <v>4.1399999999999997</v>
      </c>
      <c r="AL683" s="133">
        <v>42.9</v>
      </c>
      <c r="AM683" s="137">
        <v>83.1</v>
      </c>
      <c r="AN683" s="137">
        <v>62.7</v>
      </c>
      <c r="AO683" s="137">
        <v>37.299999999999997</v>
      </c>
      <c r="AP683" s="137">
        <f>AN683/AO683</f>
        <v>1.6809651474530833</v>
      </c>
      <c r="AQ683" s="137">
        <v>3.25</v>
      </c>
      <c r="AR683" s="137">
        <v>4.0999999999999996</v>
      </c>
      <c r="AS683" s="137">
        <v>2.7</v>
      </c>
      <c r="AT683" s="137">
        <v>22.3</v>
      </c>
      <c r="AU683" s="137">
        <v>19.399999999999999</v>
      </c>
      <c r="AV683" s="137">
        <v>15.8</v>
      </c>
      <c r="AW683" s="137">
        <v>10.3</v>
      </c>
      <c r="AX683" s="137">
        <v>54.2</v>
      </c>
      <c r="AY683" s="137">
        <v>34.4</v>
      </c>
      <c r="AZ683" s="137">
        <v>1.1000000000000001</v>
      </c>
      <c r="BA683" s="137">
        <v>31.3</v>
      </c>
      <c r="BB683" s="137">
        <v>29.9</v>
      </c>
      <c r="BC683" s="137">
        <v>52.1</v>
      </c>
      <c r="BD683" s="137">
        <v>0.12</v>
      </c>
      <c r="BE683" s="137">
        <v>4.7</v>
      </c>
      <c r="BF683" s="137">
        <v>59.4</v>
      </c>
      <c r="BG683" s="137">
        <v>50.2</v>
      </c>
      <c r="BH683" s="138">
        <v>1594.8</v>
      </c>
      <c r="BI683" s="137">
        <v>8.66</v>
      </c>
      <c r="BJ683" s="137">
        <v>10.7</v>
      </c>
      <c r="BK683" s="137">
        <v>20.5</v>
      </c>
      <c r="BL683" s="137">
        <v>51.1</v>
      </c>
      <c r="BM683" s="139">
        <v>9.5000000000000001E-2</v>
      </c>
      <c r="BN683" s="137">
        <v>13.9</v>
      </c>
      <c r="BO683" s="137">
        <v>87.75</v>
      </c>
      <c r="BP683" s="137">
        <v>7.21</v>
      </c>
      <c r="BQ683" s="137">
        <v>5.01</v>
      </c>
      <c r="BR683" s="138">
        <v>7797</v>
      </c>
      <c r="BS683" s="138">
        <v>3216.6666666666665</v>
      </c>
      <c r="BT683" s="137">
        <v>73.599999999999994</v>
      </c>
      <c r="BU683" s="137">
        <v>19.399999999999999</v>
      </c>
      <c r="BV683" s="137">
        <f>100-AL683-BN683-CB683-CC683</f>
        <v>39.67</v>
      </c>
      <c r="BW683" s="138">
        <v>2882.3008849557523</v>
      </c>
      <c r="BX683" s="137">
        <v>57.4</v>
      </c>
      <c r="BY683" s="137">
        <v>38</v>
      </c>
      <c r="BZ683" s="138">
        <v>4100</v>
      </c>
      <c r="CA683" s="138">
        <v>8402</v>
      </c>
      <c r="CB683" s="137">
        <v>2.5</v>
      </c>
      <c r="CC683" s="137">
        <v>1.03</v>
      </c>
      <c r="CD683" s="186" t="s">
        <v>1275</v>
      </c>
      <c r="CE683" s="186">
        <f>AL683+BN683+BV683+CC683+CB683</f>
        <v>100</v>
      </c>
      <c r="CF683" s="186" t="s">
        <v>1275</v>
      </c>
      <c r="CG683" s="186">
        <f>AM683+BI683+BE683+(DC683*100/AL683)+(CC683*100/AL683)</f>
        <v>99.257202797202794</v>
      </c>
      <c r="CH683" s="137">
        <v>6.39</v>
      </c>
      <c r="CI683" s="137">
        <f>CH683*100/AM683</f>
        <v>7.6895306859205785</v>
      </c>
      <c r="CJ683" s="137">
        <v>9.18</v>
      </c>
      <c r="CK683" s="138">
        <f>CJ683*BI683*AL683*AK683/1000</f>
        <v>14.119463872799999</v>
      </c>
      <c r="CL683" s="137">
        <v>4.1399999999999997</v>
      </c>
      <c r="CM683" s="137">
        <v>15</v>
      </c>
      <c r="CN683" s="186" t="s">
        <v>1275</v>
      </c>
      <c r="CO683" s="137">
        <v>1.83</v>
      </c>
      <c r="CP683" s="137">
        <v>3.38</v>
      </c>
      <c r="CQ683" s="137">
        <v>22.7</v>
      </c>
      <c r="CR683" s="137">
        <v>17.3</v>
      </c>
      <c r="CS683" s="137">
        <v>13.5</v>
      </c>
      <c r="CT683" s="137">
        <v>46.5</v>
      </c>
      <c r="CU683" s="137">
        <v>69.599999999999994</v>
      </c>
      <c r="CV683" s="137">
        <v>0.37</v>
      </c>
      <c r="CW683" s="137"/>
      <c r="CX683" s="186" t="s">
        <v>1275</v>
      </c>
      <c r="CY683" s="133">
        <v>9650</v>
      </c>
      <c r="CZ683" s="137">
        <v>3.83</v>
      </c>
      <c r="DA683" s="137">
        <v>19.600000000000001</v>
      </c>
      <c r="DB683" s="186" t="s">
        <v>1275</v>
      </c>
      <c r="DC683" s="139">
        <v>0.17</v>
      </c>
      <c r="DD683" s="138">
        <v>36976</v>
      </c>
      <c r="DE683" s="137">
        <v>24.9</v>
      </c>
      <c r="DF683" s="137">
        <v>39</v>
      </c>
      <c r="DG683" s="137">
        <v>2.62</v>
      </c>
      <c r="DH683" s="137">
        <v>1.59</v>
      </c>
      <c r="DI683" s="137">
        <v>12.7</v>
      </c>
      <c r="DJ683" s="186" t="s">
        <v>1275</v>
      </c>
      <c r="DK683" s="137">
        <v>3.67</v>
      </c>
      <c r="DL683" s="137">
        <v>59.4</v>
      </c>
      <c r="DM683" s="137">
        <v>36.9</v>
      </c>
      <c r="DN683" s="137">
        <v>0</v>
      </c>
      <c r="DO683" s="137">
        <v>7.17</v>
      </c>
      <c r="DP683" s="137">
        <v>89.7</v>
      </c>
      <c r="DQ683" s="138">
        <v>1244</v>
      </c>
      <c r="DR683" s="133"/>
      <c r="DS683" s="186" t="s">
        <v>1275</v>
      </c>
      <c r="DT683" s="138">
        <f>DU683/1.1</f>
        <v>7175.454545454545</v>
      </c>
      <c r="DU683" s="138">
        <v>7893</v>
      </c>
      <c r="DV683" s="138">
        <v>1768.4615384615383</v>
      </c>
      <c r="DW683" s="138">
        <v>160</v>
      </c>
      <c r="DX683" s="186" t="s">
        <v>1275</v>
      </c>
      <c r="DY683" s="138">
        <f>AK683*AN683*AM683*AL683/1000</f>
        <v>925.3929742199997</v>
      </c>
      <c r="DZ683" s="138">
        <f>AK683*AM683*AO683*AL683/1000</f>
        <v>550.51288577999981</v>
      </c>
      <c r="EA683" s="137"/>
      <c r="EB683" s="137"/>
      <c r="EC683" s="137"/>
      <c r="ED683" s="137"/>
      <c r="EE683" s="137"/>
      <c r="EF683" s="186" t="s">
        <v>1275</v>
      </c>
      <c r="EG683" s="137" t="s">
        <v>1023</v>
      </c>
      <c r="EH683" s="137" t="s">
        <v>1023</v>
      </c>
      <c r="EI683" s="137" t="s">
        <v>1023</v>
      </c>
      <c r="EJ683" s="137" t="s">
        <v>1023</v>
      </c>
      <c r="EK683" s="137" t="s">
        <v>1023</v>
      </c>
      <c r="EL683" s="137" t="s">
        <v>1023</v>
      </c>
      <c r="EM683" s="137" t="s">
        <v>1023</v>
      </c>
      <c r="EN683" s="137" t="s">
        <v>1023</v>
      </c>
      <c r="EO683" s="137" t="s">
        <v>1023</v>
      </c>
      <c r="EP683" s="137" t="s">
        <v>1023</v>
      </c>
      <c r="EQ683" s="137" t="s">
        <v>1023</v>
      </c>
      <c r="ER683" s="137" t="s">
        <v>1023</v>
      </c>
      <c r="ES683" s="137" t="s">
        <v>1023</v>
      </c>
      <c r="ET683" s="137" t="s">
        <v>1023</v>
      </c>
      <c r="EU683" s="137" t="s">
        <v>1023</v>
      </c>
      <c r="EV683" s="137" t="s">
        <v>1023</v>
      </c>
      <c r="EW683" s="137" t="s">
        <v>1023</v>
      </c>
      <c r="EX683" s="137" t="s">
        <v>1023</v>
      </c>
      <c r="EY683" s="137" t="s">
        <v>1023</v>
      </c>
      <c r="EZ683" s="137" t="s">
        <v>1023</v>
      </c>
      <c r="FA683" s="137" t="s">
        <v>1023</v>
      </c>
      <c r="FB683" s="186" t="s">
        <v>1275</v>
      </c>
      <c r="FC683" s="137"/>
      <c r="FD683" s="137"/>
      <c r="FE683" s="137"/>
      <c r="FF683" s="137"/>
      <c r="FG683" s="137"/>
      <c r="FH683" s="190"/>
      <c r="FI683" s="190"/>
      <c r="FJ683" s="372"/>
      <c r="FK683"/>
      <c r="FL683"/>
      <c r="FM683"/>
      <c r="FN683"/>
      <c r="FO683"/>
      <c r="FP683"/>
      <c r="FQ683"/>
      <c r="FR683"/>
      <c r="FS683"/>
      <c r="FT683"/>
      <c r="FU683"/>
      <c r="FV683"/>
      <c r="FW683"/>
      <c r="FX683"/>
      <c r="FY683"/>
      <c r="FZ683"/>
      <c r="GA683"/>
      <c r="GB683"/>
      <c r="GC683"/>
      <c r="GD683"/>
      <c r="GE683"/>
      <c r="GF683"/>
      <c r="GG683"/>
      <c r="GH683"/>
      <c r="GI683"/>
      <c r="GJ683"/>
      <c r="GK683"/>
      <c r="GL683"/>
      <c r="GM683"/>
      <c r="GN683"/>
      <c r="GO683"/>
      <c r="GP683"/>
      <c r="GQ683"/>
      <c r="GR683"/>
      <c r="GS683"/>
      <c r="GT683"/>
      <c r="GU683"/>
      <c r="GV683"/>
      <c r="GW683"/>
      <c r="GX683"/>
      <c r="GY683"/>
      <c r="GZ683" s="372"/>
      <c r="HA683"/>
      <c r="HB683"/>
      <c r="HC683"/>
      <c r="HD683"/>
      <c r="HE683"/>
      <c r="HF683"/>
      <c r="HG683"/>
      <c r="HH683"/>
      <c r="HI683"/>
      <c r="HJ683"/>
      <c r="HK683"/>
      <c r="HL683"/>
      <c r="HM683"/>
      <c r="HN683"/>
      <c r="HO683" s="5"/>
      <c r="HP683" s="17"/>
      <c r="HQ683" s="23"/>
      <c r="HR683" s="23"/>
      <c r="HS683" s="23"/>
      <c r="HT683" s="17"/>
      <c r="HU683" s="17"/>
      <c r="HV683" s="24"/>
      <c r="HW683" s="24"/>
      <c r="HX683" s="24"/>
      <c r="HY683" s="24"/>
      <c r="HZ683" s="24"/>
      <c r="IA683" s="24"/>
      <c r="IB683" s="24"/>
      <c r="IC683" s="24"/>
      <c r="ID683" s="24"/>
      <c r="IE683" s="24"/>
      <c r="IF683" s="24"/>
      <c r="IG683" s="24"/>
      <c r="IH683" s="24"/>
      <c r="II683" s="24"/>
      <c r="IJ683" s="24"/>
      <c r="IK683" s="24"/>
      <c r="IL683" s="24"/>
      <c r="IM683" s="24"/>
      <c r="IN683" s="25"/>
      <c r="IO683" s="25"/>
      <c r="IP683" s="294"/>
      <c r="IQ683" s="24"/>
      <c r="IR683" s="24"/>
      <c r="IS683" s="170"/>
      <c r="IT683" s="170"/>
      <c r="IU683" s="170"/>
      <c r="IV683" s="274"/>
      <c r="IW683" s="170"/>
      <c r="IX683" s="170"/>
      <c r="IY683"/>
      <c r="IZ683" s="281"/>
      <c r="JA683" s="170"/>
      <c r="JB683" s="170"/>
      <c r="JC683" s="170"/>
      <c r="JD683"/>
      <c r="JE683" s="170"/>
      <c r="JF683" s="276"/>
      <c r="JG683"/>
      <c r="JH683" s="170"/>
      <c r="JI683"/>
      <c r="JJ683"/>
      <c r="JK683"/>
      <c r="JL683"/>
      <c r="JM683" s="279"/>
      <c r="JN683"/>
      <c r="JO683"/>
      <c r="JP683"/>
      <c r="JQ683"/>
      <c r="JR683" s="170"/>
      <c r="JS683" s="170"/>
      <c r="JT683" s="170"/>
      <c r="JU683" s="282"/>
      <c r="JV683" s="170"/>
      <c r="JW683" s="170"/>
      <c r="JX683"/>
      <c r="JY683" s="170"/>
      <c r="JZ683" s="170"/>
      <c r="KA683" s="170"/>
      <c r="KB683" s="170"/>
      <c r="KC683" s="170"/>
      <c r="KD683" s="170"/>
      <c r="KE683"/>
    </row>
    <row r="684" spans="1:291" s="4" customFormat="1" x14ac:dyDescent="0.25">
      <c r="A684" s="311"/>
      <c r="B684" s="15" t="s">
        <v>856</v>
      </c>
      <c r="C684" s="17" t="s">
        <v>857</v>
      </c>
      <c r="D684" s="26" t="s">
        <v>858</v>
      </c>
      <c r="E684" s="88">
        <v>44640</v>
      </c>
      <c r="F684" s="23"/>
      <c r="G684" s="94"/>
      <c r="H684" s="51"/>
      <c r="I684" s="377">
        <v>0</v>
      </c>
      <c r="J684" s="20">
        <v>44889</v>
      </c>
      <c r="K684" s="100">
        <f t="shared" si="68"/>
        <v>8</v>
      </c>
      <c r="L684" s="121">
        <v>11</v>
      </c>
      <c r="M684" s="4" t="s">
        <v>870</v>
      </c>
      <c r="N684" s="19">
        <v>184</v>
      </c>
      <c r="O684" s="22">
        <v>4</v>
      </c>
      <c r="P684" s="16">
        <v>3</v>
      </c>
      <c r="Q684" s="11"/>
      <c r="R684" s="11"/>
      <c r="S684" s="11"/>
      <c r="T684" s="145">
        <v>18386</v>
      </c>
      <c r="U684" s="130"/>
      <c r="V684" s="130" t="s">
        <v>1120</v>
      </c>
      <c r="W684" s="130" t="s">
        <v>1045</v>
      </c>
      <c r="X684" s="131">
        <v>6356260471</v>
      </c>
      <c r="Y684" s="129">
        <f ca="1">ROUNDDOWN(YEARFRAC(DATE(IF(VALUE(LEFT(X684,2))&lt;VALUE(RIGHT(YEAR(TODAY()),2)),"20","19")&amp;LEFT(X684,2),IF(VALUE(MID(X684,3,1))&gt;4,MID(X684,3,2)-50,MID(X684,3,2)),MID(X684,5,2)),Z684,1),0)</f>
        <v>59</v>
      </c>
      <c r="Z684" s="132">
        <v>44889</v>
      </c>
      <c r="AA684" s="129">
        <v>9</v>
      </c>
      <c r="AB684" s="133">
        <f>DATEDIF(_xlfn.MINIFS(Z:Z,X:X,X684), Z684,  "m")</f>
        <v>6</v>
      </c>
      <c r="AC684" s="134" t="s">
        <v>53</v>
      </c>
      <c r="AD684" s="135" t="s">
        <v>1025</v>
      </c>
      <c r="AE684" s="136" t="s">
        <v>75</v>
      </c>
      <c r="AF684" s="185">
        <v>33.5</v>
      </c>
      <c r="AG684" s="185">
        <v>12</v>
      </c>
      <c r="AH684" s="185">
        <v>51.5</v>
      </c>
      <c r="AI684" s="185">
        <v>2.5</v>
      </c>
      <c r="AJ684" s="185">
        <v>0.5</v>
      </c>
      <c r="AK684" s="185">
        <v>4.42</v>
      </c>
      <c r="AL684" s="133">
        <v>40.9</v>
      </c>
      <c r="AM684" s="137">
        <v>81.400000000000006</v>
      </c>
      <c r="AN684" s="137">
        <v>60.8</v>
      </c>
      <c r="AO684" s="137">
        <v>39.200000000000003</v>
      </c>
      <c r="AP684" s="137">
        <f>AN684/AO684</f>
        <v>1.551020408163265</v>
      </c>
      <c r="AQ684" s="137">
        <v>4.7</v>
      </c>
      <c r="AR684" s="137">
        <v>5.26</v>
      </c>
      <c r="AS684" s="137">
        <v>3.35</v>
      </c>
      <c r="AT684" s="137">
        <v>21.9</v>
      </c>
      <c r="AU684" s="137">
        <v>19.3</v>
      </c>
      <c r="AV684" s="137">
        <v>18</v>
      </c>
      <c r="AW684" s="137">
        <v>8.5299999999999994</v>
      </c>
      <c r="AX684" s="137">
        <v>61.2</v>
      </c>
      <c r="AY684" s="137">
        <v>29.8</v>
      </c>
      <c r="AZ684" s="137">
        <v>0.53</v>
      </c>
      <c r="BA684" s="137">
        <v>32.799999999999997</v>
      </c>
      <c r="BB684" s="137">
        <v>31</v>
      </c>
      <c r="BC684" s="137">
        <v>51.1</v>
      </c>
      <c r="BD684" s="137">
        <v>0.28000000000000003</v>
      </c>
      <c r="BE684" s="137">
        <v>3.92</v>
      </c>
      <c r="BF684" s="137">
        <v>59.2</v>
      </c>
      <c r="BG684" s="137">
        <v>51.1</v>
      </c>
      <c r="BH684" s="138">
        <v>1828.8</v>
      </c>
      <c r="BI684" s="137">
        <v>10.199999999999999</v>
      </c>
      <c r="BJ684" s="137">
        <v>14</v>
      </c>
      <c r="BK684" s="137">
        <v>17.399999999999999</v>
      </c>
      <c r="BL684" s="137">
        <v>51</v>
      </c>
      <c r="BM684" s="139">
        <v>7.8E-2</v>
      </c>
      <c r="BN684" s="137">
        <v>11</v>
      </c>
      <c r="BO684" s="137">
        <v>90.9</v>
      </c>
      <c r="BP684" s="137">
        <v>5.2</v>
      </c>
      <c r="BQ684" s="137">
        <v>3.9</v>
      </c>
      <c r="BR684" s="138">
        <v>8020</v>
      </c>
      <c r="BS684" s="138">
        <v>4054.6666666666665</v>
      </c>
      <c r="BT684" s="137">
        <v>76.5</v>
      </c>
      <c r="BU684" s="137">
        <v>24</v>
      </c>
      <c r="BV684" s="137">
        <f>100-AL684-BN684-CB684-CC684</f>
        <v>45.480000000000004</v>
      </c>
      <c r="BW684" s="138">
        <v>2566</v>
      </c>
      <c r="BX684" s="137">
        <v>56.2</v>
      </c>
      <c r="BY684" s="137">
        <v>43.9</v>
      </c>
      <c r="BZ684" s="138">
        <v>5216</v>
      </c>
      <c r="CA684" s="138">
        <v>9628</v>
      </c>
      <c r="CB684" s="137">
        <v>1.4</v>
      </c>
      <c r="CC684" s="137">
        <v>1.22</v>
      </c>
      <c r="CD684" s="186" t="s">
        <v>1275</v>
      </c>
      <c r="CE684" s="186">
        <f>AL684+BN684+BV684+CC684+CB684</f>
        <v>100</v>
      </c>
      <c r="CF684" s="186" t="s">
        <v>1275</v>
      </c>
      <c r="CG684" s="186">
        <f>AM684+BI684+BE684+(DC684*100/AL684)+(CC684*100/AL684)</f>
        <v>98.869633251833747</v>
      </c>
      <c r="CH684" s="137">
        <v>3.84</v>
      </c>
      <c r="CI684" s="137">
        <f>CH684*100/AM684</f>
        <v>4.7174447174447174</v>
      </c>
      <c r="CJ684" s="137">
        <v>10.9</v>
      </c>
      <c r="CK684" s="138">
        <f>CJ684*BI684*AL684*AK684/1000</f>
        <v>20.098898040000002</v>
      </c>
      <c r="CL684" s="137">
        <v>4.34</v>
      </c>
      <c r="CM684" s="137">
        <v>16.7</v>
      </c>
      <c r="CN684" s="186" t="s">
        <v>1275</v>
      </c>
      <c r="CO684" s="137">
        <v>1.82</v>
      </c>
      <c r="CP684" s="137">
        <v>3.94</v>
      </c>
      <c r="CQ684" s="137">
        <v>22.6</v>
      </c>
      <c r="CR684" s="137">
        <v>17.399999999999999</v>
      </c>
      <c r="CS684" s="137">
        <v>12.9</v>
      </c>
      <c r="CT684" s="137">
        <v>47.1</v>
      </c>
      <c r="CU684" s="137">
        <v>70.2</v>
      </c>
      <c r="CV684" s="137">
        <v>2.72</v>
      </c>
      <c r="CW684" s="137"/>
      <c r="CX684" s="186" t="s">
        <v>1275</v>
      </c>
      <c r="CY684" s="133">
        <v>12164</v>
      </c>
      <c r="CZ684" s="137">
        <v>3.85</v>
      </c>
      <c r="DA684" s="137">
        <v>24.7</v>
      </c>
      <c r="DB684" s="186" t="s">
        <v>1275</v>
      </c>
      <c r="DC684" s="139">
        <v>0.15</v>
      </c>
      <c r="DD684" s="138">
        <v>39902</v>
      </c>
      <c r="DE684" s="137">
        <v>14.8</v>
      </c>
      <c r="DF684" s="137">
        <v>37</v>
      </c>
      <c r="DG684" s="137">
        <v>2.52</v>
      </c>
      <c r="DH684" s="137">
        <v>1.3</v>
      </c>
      <c r="DI684" s="137">
        <v>29.3</v>
      </c>
      <c r="DJ684" s="186" t="s">
        <v>1275</v>
      </c>
      <c r="DK684" s="137">
        <v>4.96</v>
      </c>
      <c r="DL684" s="137">
        <v>59.2</v>
      </c>
      <c r="DM684" s="137">
        <v>35.9</v>
      </c>
      <c r="DN684" s="137">
        <v>0</v>
      </c>
      <c r="DO684" s="137">
        <v>5.74</v>
      </c>
      <c r="DP684" s="137">
        <v>99.4</v>
      </c>
      <c r="DQ684" s="138">
        <v>915</v>
      </c>
      <c r="DR684" s="133"/>
      <c r="DS684" s="186" t="s">
        <v>1275</v>
      </c>
      <c r="DT684" s="138">
        <f>DU684/1.2</f>
        <v>7486.666666666667</v>
      </c>
      <c r="DU684" s="138">
        <v>8984</v>
      </c>
      <c r="DV684" s="138">
        <v>2251</v>
      </c>
      <c r="DW684" s="138">
        <v>251</v>
      </c>
      <c r="DX684" s="186" t="s">
        <v>1275</v>
      </c>
      <c r="DY684" s="138">
        <f>AK684*AN684*AM684*AL684/1000</f>
        <v>894.69201536000003</v>
      </c>
      <c r="DZ684" s="138">
        <f>AK684*AM684*AO684*AL684/1000</f>
        <v>576.84090464000008</v>
      </c>
      <c r="EA684" s="137"/>
      <c r="EB684" s="137"/>
      <c r="EC684" s="137"/>
      <c r="ED684" s="137"/>
      <c r="EE684" s="137"/>
      <c r="EF684" s="186" t="s">
        <v>1275</v>
      </c>
      <c r="EG684" s="137" t="s">
        <v>1023</v>
      </c>
      <c r="EH684" s="137" t="s">
        <v>1023</v>
      </c>
      <c r="EI684" s="137" t="s">
        <v>1023</v>
      </c>
      <c r="EJ684" s="137" t="s">
        <v>1023</v>
      </c>
      <c r="EK684" s="137" t="s">
        <v>1023</v>
      </c>
      <c r="EL684" s="137" t="s">
        <v>1023</v>
      </c>
      <c r="EM684" s="137" t="s">
        <v>1023</v>
      </c>
      <c r="EN684" s="137" t="s">
        <v>1023</v>
      </c>
      <c r="EO684" s="137" t="s">
        <v>1023</v>
      </c>
      <c r="EP684" s="137" t="s">
        <v>1023</v>
      </c>
      <c r="EQ684" s="137" t="s">
        <v>1023</v>
      </c>
      <c r="ER684" s="137" t="s">
        <v>1023</v>
      </c>
      <c r="ES684" s="137" t="s">
        <v>1023</v>
      </c>
      <c r="ET684" s="137" t="s">
        <v>1023</v>
      </c>
      <c r="EU684" s="137" t="s">
        <v>1023</v>
      </c>
      <c r="EV684" s="137" t="s">
        <v>1023</v>
      </c>
      <c r="EW684" s="137" t="s">
        <v>1023</v>
      </c>
      <c r="EX684" s="137" t="s">
        <v>1023</v>
      </c>
      <c r="EY684" s="137" t="s">
        <v>1023</v>
      </c>
      <c r="EZ684" s="137" t="s">
        <v>1023</v>
      </c>
      <c r="FA684" s="137" t="s">
        <v>1023</v>
      </c>
      <c r="FB684" s="186" t="s">
        <v>1275</v>
      </c>
      <c r="FC684" s="137"/>
      <c r="FD684" s="137"/>
      <c r="FE684" s="137"/>
      <c r="FF684" s="137"/>
      <c r="FG684" s="137"/>
      <c r="FH684" s="190"/>
      <c r="FI684" s="190"/>
      <c r="FJ684" s="372"/>
      <c r="FK684"/>
      <c r="FL684"/>
      <c r="FM684"/>
      <c r="FN684"/>
      <c r="FO684"/>
      <c r="FP684"/>
      <c r="FQ684"/>
      <c r="FR684"/>
      <c r="FS684"/>
      <c r="FT684"/>
      <c r="FU684"/>
      <c r="FV684"/>
      <c r="FW684"/>
      <c r="FX684"/>
      <c r="FY684"/>
      <c r="FZ684"/>
      <c r="GA684"/>
      <c r="GB684"/>
      <c r="GC684"/>
      <c r="GD684"/>
      <c r="GE684"/>
      <c r="GF684"/>
      <c r="GG684"/>
      <c r="GH684"/>
      <c r="GI684"/>
      <c r="GJ684"/>
      <c r="GK684"/>
      <c r="GL684"/>
      <c r="GM684"/>
      <c r="GN684"/>
      <c r="GO684"/>
      <c r="GP684"/>
      <c r="GQ684"/>
      <c r="GR684"/>
      <c r="GS684"/>
      <c r="GT684"/>
      <c r="GU684"/>
      <c r="GV684"/>
      <c r="GW684"/>
      <c r="GX684"/>
      <c r="GY684"/>
      <c r="GZ684" s="371" t="s">
        <v>870</v>
      </c>
      <c r="HA684" s="369" t="s">
        <v>1780</v>
      </c>
      <c r="HB684" s="358">
        <v>0</v>
      </c>
      <c r="HC684" s="356">
        <v>6.71</v>
      </c>
      <c r="HD684" s="356">
        <v>138.29</v>
      </c>
      <c r="HE684" s="356">
        <v>5.52</v>
      </c>
      <c r="HF684" s="356">
        <v>16.47</v>
      </c>
      <c r="HG684" s="356">
        <v>222.54</v>
      </c>
      <c r="HH684" s="356">
        <v>4.33</v>
      </c>
      <c r="HI684" s="356">
        <v>12</v>
      </c>
      <c r="HJ684" s="356">
        <v>2.5799999999999996</v>
      </c>
      <c r="HK684" s="356">
        <v>5.22</v>
      </c>
      <c r="HL684" s="356">
        <v>4.97</v>
      </c>
      <c r="HM684" s="356">
        <v>7.49</v>
      </c>
      <c r="HN684" s="357">
        <v>19.060000000000002</v>
      </c>
      <c r="HO684" s="5"/>
      <c r="HP684" s="17"/>
      <c r="HQ684" s="23"/>
      <c r="HR684" s="23"/>
      <c r="HS684" s="23"/>
      <c r="HT684" s="17"/>
      <c r="HU684" s="17"/>
      <c r="HV684" s="24"/>
      <c r="HW684" s="24"/>
      <c r="HX684" s="24"/>
      <c r="HY684" s="24"/>
      <c r="HZ684" s="24"/>
      <c r="IA684" s="24"/>
      <c r="IB684" s="24"/>
      <c r="IC684" s="24"/>
      <c r="ID684" s="24"/>
      <c r="IE684" s="24"/>
      <c r="IF684" s="24"/>
      <c r="IG684" s="24"/>
      <c r="IH684" s="24"/>
      <c r="II684" s="24"/>
      <c r="IJ684" s="24"/>
      <c r="IK684" s="24"/>
      <c r="IL684" s="24"/>
      <c r="IM684" s="24"/>
      <c r="IN684" s="25"/>
      <c r="IO684" s="25"/>
      <c r="IP684" s="294"/>
      <c r="IQ684" s="24"/>
      <c r="IR684" s="24"/>
      <c r="IS684" s="170"/>
      <c r="IT684" s="170"/>
      <c r="IU684" s="170"/>
      <c r="IV684" s="274"/>
      <c r="IW684" s="170"/>
      <c r="IX684" s="170"/>
      <c r="IY684"/>
      <c r="IZ684" s="281"/>
      <c r="JA684" s="170"/>
      <c r="JB684" s="170"/>
      <c r="JC684" s="170"/>
      <c r="JD684"/>
      <c r="JE684" s="170"/>
      <c r="JF684" s="276"/>
      <c r="JG684"/>
      <c r="JH684" s="170"/>
      <c r="JI684"/>
      <c r="JJ684"/>
      <c r="JK684"/>
      <c r="JL684"/>
      <c r="JM684" s="279"/>
      <c r="JN684"/>
      <c r="JO684"/>
      <c r="JP684"/>
      <c r="JQ684"/>
      <c r="JR684" s="170"/>
      <c r="JS684" s="170"/>
      <c r="JT684" s="170"/>
      <c r="JU684" s="282"/>
      <c r="JV684" s="170"/>
      <c r="JW684" s="170"/>
      <c r="JX684"/>
      <c r="JY684" s="170"/>
      <c r="JZ684" s="170"/>
      <c r="KA684" s="170"/>
      <c r="KB684" s="170"/>
      <c r="KC684" s="170"/>
      <c r="KD684" s="170"/>
      <c r="KE684"/>
    </row>
    <row r="685" spans="1:291" s="4" customFormat="1" x14ac:dyDescent="0.25">
      <c r="A685" s="311"/>
      <c r="B685" s="15" t="s">
        <v>856</v>
      </c>
      <c r="C685" s="17" t="s">
        <v>857</v>
      </c>
      <c r="D685" s="26" t="s">
        <v>858</v>
      </c>
      <c r="E685" s="88">
        <v>44640</v>
      </c>
      <c r="F685" s="27">
        <v>45015</v>
      </c>
      <c r="G685" s="94">
        <f>DATEDIF(E685, F685, "m")</f>
        <v>12</v>
      </c>
      <c r="H685" s="16">
        <v>1</v>
      </c>
      <c r="I685" s="377"/>
      <c r="J685" s="20" t="s">
        <v>316</v>
      </c>
      <c r="K685" s="100"/>
      <c r="L685" s="85"/>
      <c r="N685" s="19"/>
      <c r="O685" s="22"/>
      <c r="P685" s="16"/>
      <c r="Q685" s="11"/>
      <c r="R685" s="11"/>
      <c r="S685" s="11"/>
      <c r="T685" s="145"/>
      <c r="U685" s="130"/>
      <c r="V685" s="130"/>
      <c r="W685" s="130"/>
      <c r="X685" s="131"/>
      <c r="Y685" s="129"/>
      <c r="Z685" s="132"/>
      <c r="AA685" s="129"/>
      <c r="AB685" s="133"/>
      <c r="AC685" s="134"/>
      <c r="AD685" s="135"/>
      <c r="AE685" s="136"/>
      <c r="AF685" s="133"/>
      <c r="AG685" s="133"/>
      <c r="AH685" s="133"/>
      <c r="AI685" s="133"/>
      <c r="AJ685" s="133"/>
      <c r="AK685" s="133"/>
      <c r="AL685" s="133"/>
      <c r="AM685" s="137"/>
      <c r="AN685" s="137"/>
      <c r="AO685" s="137"/>
      <c r="AP685" s="137"/>
      <c r="AQ685" s="137"/>
      <c r="AR685" s="137"/>
      <c r="AS685" s="137"/>
      <c r="AT685" s="137"/>
      <c r="AU685" s="137"/>
      <c r="AV685" s="137"/>
      <c r="AW685" s="137"/>
      <c r="AX685" s="137"/>
      <c r="AY685" s="137"/>
      <c r="AZ685" s="137"/>
      <c r="BA685" s="137"/>
      <c r="BB685" s="137"/>
      <c r="BC685" s="137"/>
      <c r="BD685" s="137"/>
      <c r="BE685" s="137"/>
      <c r="BF685" s="137"/>
      <c r="BG685" s="137"/>
      <c r="BH685" s="138"/>
      <c r="BI685" s="137"/>
      <c r="BJ685" s="137"/>
      <c r="BK685" s="137"/>
      <c r="BL685" s="137"/>
      <c r="BM685" s="139"/>
      <c r="BN685" s="137"/>
      <c r="BO685" s="137"/>
      <c r="BP685" s="137"/>
      <c r="BQ685" s="137"/>
      <c r="BR685" s="138"/>
      <c r="BS685" s="138"/>
      <c r="BT685" s="137"/>
      <c r="BU685" s="137"/>
      <c r="BV685" s="137"/>
      <c r="BW685" s="138"/>
      <c r="BX685" s="137"/>
      <c r="BY685" s="137"/>
      <c r="BZ685" s="138"/>
      <c r="CA685" s="138"/>
      <c r="CB685" s="137"/>
      <c r="CC685" s="137"/>
      <c r="CD685" s="186"/>
      <c r="CE685" s="186"/>
      <c r="CF685" s="186"/>
      <c r="CG685" s="186"/>
      <c r="CH685" s="137"/>
      <c r="CI685" s="137"/>
      <c r="CJ685" s="137"/>
      <c r="CK685" s="138"/>
      <c r="CL685" s="137"/>
      <c r="CM685" s="137"/>
      <c r="CN685" s="186"/>
      <c r="CO685" s="137"/>
      <c r="CP685" s="137"/>
      <c r="CQ685" s="137"/>
      <c r="CR685" s="137"/>
      <c r="CS685" s="137"/>
      <c r="CT685" s="137"/>
      <c r="CU685" s="137"/>
      <c r="CV685" s="137"/>
      <c r="CW685" s="137"/>
      <c r="CX685" s="186"/>
      <c r="CY685" s="133"/>
      <c r="CZ685" s="137"/>
      <c r="DA685" s="137"/>
      <c r="DB685" s="186"/>
      <c r="DC685" s="139"/>
      <c r="DD685" s="138"/>
      <c r="DE685" s="137"/>
      <c r="DF685" s="137"/>
      <c r="DG685" s="137"/>
      <c r="DH685" s="137"/>
      <c r="DI685" s="137"/>
      <c r="DJ685" s="186"/>
      <c r="DK685" s="137"/>
      <c r="DL685" s="137"/>
      <c r="DM685" s="137"/>
      <c r="DN685" s="137"/>
      <c r="DO685" s="137"/>
      <c r="DP685" s="137"/>
      <c r="DQ685" s="138"/>
      <c r="DR685" s="133"/>
      <c r="DS685" s="186"/>
      <c r="DT685" s="138"/>
      <c r="DU685" s="138"/>
      <c r="DV685" s="138"/>
      <c r="DW685" s="138"/>
      <c r="DX685" s="186"/>
      <c r="DY685" s="138"/>
      <c r="DZ685" s="138"/>
      <c r="EA685" s="137"/>
      <c r="EB685" s="137"/>
      <c r="EC685" s="137"/>
      <c r="ED685" s="137"/>
      <c r="EE685" s="137"/>
      <c r="EF685" s="186"/>
      <c r="EG685" s="137"/>
      <c r="EH685" s="137"/>
      <c r="EI685" s="137"/>
      <c r="EJ685" s="137"/>
      <c r="EK685" s="137"/>
      <c r="EL685" s="137"/>
      <c r="EM685" s="137"/>
      <c r="EN685" s="137"/>
      <c r="EO685" s="137"/>
      <c r="EP685" s="137"/>
      <c r="EQ685" s="137"/>
      <c r="ER685" s="137"/>
      <c r="ES685" s="137"/>
      <c r="ET685" s="137"/>
      <c r="EU685" s="137"/>
      <c r="EV685" s="137"/>
      <c r="EW685" s="137"/>
      <c r="EX685" s="137"/>
      <c r="EY685" s="137"/>
      <c r="EZ685" s="137"/>
      <c r="FA685" s="137"/>
      <c r="FB685" s="186"/>
      <c r="FC685" s="137"/>
      <c r="FD685" s="137"/>
      <c r="FE685" s="137"/>
      <c r="FF685" s="137"/>
      <c r="FG685" s="137"/>
      <c r="FH685" s="190"/>
      <c r="FI685" s="190"/>
      <c r="FJ685" s="5"/>
      <c r="GZ685" s="372"/>
      <c r="HA685"/>
      <c r="HB685"/>
      <c r="HC685"/>
      <c r="HD685"/>
      <c r="HE685"/>
      <c r="HF685"/>
      <c r="HG685"/>
      <c r="HH685"/>
      <c r="HI685"/>
      <c r="HJ685"/>
      <c r="HK685"/>
      <c r="HL685"/>
      <c r="HM685"/>
      <c r="HN685"/>
      <c r="HO685" s="5" t="s">
        <v>862</v>
      </c>
      <c r="HP685" s="10">
        <v>59</v>
      </c>
      <c r="HQ685" s="27">
        <v>44640</v>
      </c>
      <c r="HR685" s="27"/>
      <c r="HS685" s="27">
        <v>45015</v>
      </c>
      <c r="HT685" s="10">
        <v>12</v>
      </c>
      <c r="HU685" s="10">
        <v>1</v>
      </c>
      <c r="HV685" s="28">
        <v>0</v>
      </c>
      <c r="HW685" s="28">
        <v>0</v>
      </c>
      <c r="HX685" s="28">
        <v>0</v>
      </c>
      <c r="HY685" s="28">
        <v>1</v>
      </c>
      <c r="HZ685" s="28">
        <v>0</v>
      </c>
      <c r="IA685" s="28">
        <v>0</v>
      </c>
      <c r="IB685" s="28">
        <v>0</v>
      </c>
      <c r="IC685" s="28">
        <v>0</v>
      </c>
      <c r="ID685" s="28">
        <v>0</v>
      </c>
      <c r="IE685" s="25"/>
      <c r="IF685" s="28">
        <v>0</v>
      </c>
      <c r="IG685" s="29"/>
      <c r="IH685" s="25"/>
      <c r="II685" s="28">
        <v>1</v>
      </c>
      <c r="IJ685" s="25" t="s">
        <v>204</v>
      </c>
      <c r="IK685" s="25" t="s">
        <v>80</v>
      </c>
      <c r="IM685" s="25">
        <v>0</v>
      </c>
      <c r="IN685" s="28">
        <v>1</v>
      </c>
      <c r="IO685" s="25"/>
      <c r="IP685" s="294"/>
      <c r="IQ685" s="24"/>
      <c r="IR685" s="24"/>
      <c r="IS685" s="170"/>
      <c r="IT685" s="170"/>
      <c r="IU685" s="170"/>
      <c r="IV685" s="274"/>
      <c r="IW685" s="170"/>
      <c r="IX685" s="170"/>
      <c r="IY685"/>
      <c r="IZ685" s="281"/>
      <c r="JA685" s="170"/>
      <c r="JB685" s="170"/>
      <c r="JC685" s="170"/>
      <c r="JD685"/>
      <c r="JE685" s="170"/>
      <c r="JF685" s="276"/>
      <c r="JG685"/>
      <c r="JH685" s="170"/>
      <c r="JI685"/>
      <c r="JJ685"/>
      <c r="JK685"/>
      <c r="JL685"/>
      <c r="JM685" s="279"/>
      <c r="JN685"/>
      <c r="JO685"/>
      <c r="JP685"/>
      <c r="JQ685"/>
      <c r="JR685" s="170"/>
      <c r="JS685" s="170"/>
      <c r="JT685" s="170"/>
      <c r="JU685" s="282"/>
      <c r="JV685" s="170"/>
      <c r="JW685" s="170"/>
      <c r="JX685"/>
      <c r="JY685" s="170"/>
      <c r="JZ685" s="170"/>
      <c r="KA685" s="170"/>
      <c r="KB685" s="170"/>
      <c r="KC685" s="170"/>
      <c r="KD685" s="170"/>
      <c r="KE685"/>
    </row>
    <row r="686" spans="1:291" s="4" customFormat="1" x14ac:dyDescent="0.25">
      <c r="A686" s="311"/>
      <c r="B686" s="15" t="s">
        <v>856</v>
      </c>
      <c r="C686" s="17" t="s">
        <v>857</v>
      </c>
      <c r="D686" s="26" t="s">
        <v>858</v>
      </c>
      <c r="E686" s="88">
        <v>44640</v>
      </c>
      <c r="F686" s="27">
        <v>45107</v>
      </c>
      <c r="G686" s="94">
        <f>DATEDIF(E686, F686, "m")</f>
        <v>15</v>
      </c>
      <c r="H686" s="16">
        <v>0</v>
      </c>
      <c r="I686" s="377"/>
      <c r="J686" s="20" t="s">
        <v>316</v>
      </c>
      <c r="K686" s="100"/>
      <c r="L686" s="85"/>
      <c r="N686" s="19"/>
      <c r="O686" s="22"/>
      <c r="P686" s="16"/>
      <c r="Q686" s="11"/>
      <c r="R686" s="11"/>
      <c r="S686" s="11"/>
      <c r="T686" s="145"/>
      <c r="U686" s="130"/>
      <c r="V686" s="130"/>
      <c r="W686" s="130"/>
      <c r="X686" s="131"/>
      <c r="Y686" s="129"/>
      <c r="Z686" s="132"/>
      <c r="AA686" s="129"/>
      <c r="AB686" s="133"/>
      <c r="AC686" s="134"/>
      <c r="AD686" s="135"/>
      <c r="AE686" s="136"/>
      <c r="AF686" s="220"/>
      <c r="AG686" s="220"/>
      <c r="AH686" s="220"/>
      <c r="AI686" s="220"/>
      <c r="AJ686" s="220"/>
      <c r="AK686" s="220"/>
      <c r="AL686" s="133"/>
      <c r="AM686" s="137"/>
      <c r="AN686" s="137"/>
      <c r="AO686" s="137"/>
      <c r="AP686" s="137"/>
      <c r="AQ686" s="137"/>
      <c r="AR686" s="137"/>
      <c r="AS686" s="137"/>
      <c r="AT686" s="137"/>
      <c r="AU686" s="137"/>
      <c r="AV686" s="137"/>
      <c r="AW686" s="137"/>
      <c r="AX686" s="137"/>
      <c r="AY686" s="137"/>
      <c r="AZ686" s="137"/>
      <c r="BA686" s="137"/>
      <c r="BB686" s="137"/>
      <c r="BC686" s="137"/>
      <c r="BD686" s="137"/>
      <c r="BE686" s="137"/>
      <c r="BF686" s="137"/>
      <c r="BG686" s="137"/>
      <c r="BH686" s="138"/>
      <c r="BI686" s="137"/>
      <c r="BJ686" s="137"/>
      <c r="BK686" s="137"/>
      <c r="BL686" s="137"/>
      <c r="BM686" s="139"/>
      <c r="BN686" s="137"/>
      <c r="BO686" s="137"/>
      <c r="BP686" s="137"/>
      <c r="BQ686" s="137"/>
      <c r="BR686" s="138"/>
      <c r="BS686" s="138"/>
      <c r="BT686" s="137"/>
      <c r="BU686" s="137"/>
      <c r="BV686" s="137"/>
      <c r="BW686" s="138"/>
      <c r="BX686" s="137"/>
      <c r="BY686" s="137"/>
      <c r="BZ686" s="138"/>
      <c r="CA686" s="138"/>
      <c r="CB686" s="137"/>
      <c r="CC686" s="137"/>
      <c r="CD686" s="186"/>
      <c r="CE686" s="186"/>
      <c r="CF686" s="186"/>
      <c r="CG686" s="186"/>
      <c r="CH686" s="137"/>
      <c r="CI686" s="137"/>
      <c r="CJ686" s="137"/>
      <c r="CK686" s="138"/>
      <c r="CL686" s="137"/>
      <c r="CM686" s="137"/>
      <c r="CN686" s="186"/>
      <c r="CO686" s="137"/>
      <c r="CP686" s="137"/>
      <c r="CQ686" s="137"/>
      <c r="CR686" s="137"/>
      <c r="CS686" s="137"/>
      <c r="CT686" s="137"/>
      <c r="CU686" s="137"/>
      <c r="CV686" s="137"/>
      <c r="CW686" s="137"/>
      <c r="CX686" s="186"/>
      <c r="CY686" s="133"/>
      <c r="CZ686" s="137"/>
      <c r="DA686" s="137"/>
      <c r="DB686" s="186"/>
      <c r="DC686" s="139"/>
      <c r="DD686" s="138"/>
      <c r="DE686" s="137"/>
      <c r="DF686" s="137"/>
      <c r="DG686" s="137"/>
      <c r="DH686" s="137"/>
      <c r="DI686" s="137"/>
      <c r="DJ686" s="186"/>
      <c r="DK686" s="137"/>
      <c r="DL686" s="137"/>
      <c r="DM686" s="137"/>
      <c r="DN686" s="137"/>
      <c r="DO686" s="137"/>
      <c r="DP686" s="137"/>
      <c r="DQ686" s="138"/>
      <c r="DR686" s="133"/>
      <c r="DS686" s="186"/>
      <c r="DT686" s="138"/>
      <c r="DU686" s="138"/>
      <c r="DV686" s="138"/>
      <c r="DW686" s="138"/>
      <c r="DX686" s="186"/>
      <c r="DY686" s="138"/>
      <c r="DZ686" s="138"/>
      <c r="EA686" s="137"/>
      <c r="EB686" s="137"/>
      <c r="EC686" s="137"/>
      <c r="ED686" s="137"/>
      <c r="EE686" s="137"/>
      <c r="EF686" s="186"/>
      <c r="EG686" s="137"/>
      <c r="EH686" s="137"/>
      <c r="EI686" s="137"/>
      <c r="EJ686" s="137"/>
      <c r="EK686" s="137"/>
      <c r="EL686" s="137"/>
      <c r="EM686" s="137"/>
      <c r="EN686" s="137"/>
      <c r="EO686" s="137"/>
      <c r="EP686" s="137"/>
      <c r="EQ686" s="137"/>
      <c r="ER686" s="137"/>
      <c r="ES686" s="137"/>
      <c r="ET686" s="137"/>
      <c r="EU686" s="137"/>
      <c r="EV686" s="137"/>
      <c r="EW686" s="137"/>
      <c r="EX686" s="137"/>
      <c r="EY686" s="137"/>
      <c r="EZ686" s="137"/>
      <c r="FA686" s="137"/>
      <c r="FB686" s="186"/>
      <c r="FC686" s="137"/>
      <c r="FD686" s="137"/>
      <c r="FE686" s="137"/>
      <c r="FF686" s="137"/>
      <c r="FG686" s="137"/>
      <c r="FH686" s="190"/>
      <c r="FI686" s="190"/>
      <c r="FJ686" s="5"/>
      <c r="GZ686" s="372"/>
      <c r="HA686"/>
      <c r="HB686"/>
      <c r="HC686"/>
      <c r="HD686"/>
      <c r="HE686"/>
      <c r="HF686"/>
      <c r="HG686"/>
      <c r="HH686"/>
      <c r="HI686"/>
      <c r="HJ686"/>
      <c r="HK686"/>
      <c r="HL686"/>
      <c r="HM686"/>
      <c r="HN686"/>
      <c r="HO686" s="5" t="s">
        <v>862</v>
      </c>
      <c r="HP686" s="121">
        <v>59</v>
      </c>
      <c r="HQ686" s="27">
        <v>44640</v>
      </c>
      <c r="HR686" s="27"/>
      <c r="HS686" s="27">
        <v>45107</v>
      </c>
      <c r="HT686" s="121">
        <v>15</v>
      </c>
      <c r="HU686" s="121">
        <v>0</v>
      </c>
      <c r="HV686" s="28">
        <v>1</v>
      </c>
      <c r="HW686" s="28">
        <v>0</v>
      </c>
      <c r="HX686" s="28">
        <v>0</v>
      </c>
      <c r="HY686" s="28">
        <v>1</v>
      </c>
      <c r="HZ686" s="28">
        <v>1</v>
      </c>
      <c r="IA686" s="28">
        <v>0</v>
      </c>
      <c r="IB686" s="28">
        <v>1</v>
      </c>
      <c r="IC686" s="28">
        <v>1</v>
      </c>
      <c r="ID686" s="28">
        <v>1</v>
      </c>
      <c r="IE686" s="25" t="s">
        <v>871</v>
      </c>
      <c r="IF686" s="28">
        <v>0</v>
      </c>
      <c r="IG686" s="29"/>
      <c r="IH686" s="25"/>
      <c r="II686" s="28">
        <v>1</v>
      </c>
      <c r="IJ686" s="25" t="s">
        <v>204</v>
      </c>
      <c r="IK686" s="25" t="s">
        <v>80</v>
      </c>
      <c r="IL686" s="25"/>
      <c r="IM686" s="25">
        <v>0</v>
      </c>
      <c r="IN686" s="28">
        <v>0</v>
      </c>
      <c r="IO686" s="25"/>
      <c r="IP686" s="294"/>
      <c r="IQ686" s="24"/>
      <c r="IR686" s="24"/>
      <c r="IS686" s="170"/>
      <c r="IT686" s="170"/>
      <c r="IU686" s="170"/>
      <c r="IV686" s="274"/>
      <c r="IW686" s="170"/>
      <c r="IX686" s="170"/>
      <c r="IY686"/>
      <c r="IZ686" s="281"/>
      <c r="JA686" s="170"/>
      <c r="JB686" s="170"/>
      <c r="JC686" s="170"/>
      <c r="JD686"/>
      <c r="JE686" s="170"/>
      <c r="JF686" s="276"/>
      <c r="JG686"/>
      <c r="JH686" s="170"/>
      <c r="JI686"/>
      <c r="JJ686"/>
      <c r="JK686"/>
      <c r="JL686"/>
      <c r="JM686" s="279"/>
      <c r="JN686"/>
      <c r="JO686"/>
      <c r="JP686"/>
      <c r="JQ686"/>
      <c r="JR686" s="170"/>
      <c r="JS686" s="170"/>
      <c r="JT686" s="170"/>
      <c r="JU686" s="282"/>
      <c r="JV686" s="170"/>
      <c r="JW686" s="170"/>
      <c r="JX686"/>
      <c r="JY686" s="170"/>
      <c r="JZ686" s="170"/>
      <c r="KA686" s="170"/>
      <c r="KB686" s="170"/>
      <c r="KC686" s="170"/>
      <c r="KD686" s="170"/>
      <c r="KE686"/>
    </row>
    <row r="687" spans="1:291" s="4" customFormat="1" x14ac:dyDescent="0.25">
      <c r="A687" s="311"/>
      <c r="B687" s="15" t="s">
        <v>856</v>
      </c>
      <c r="C687" s="17" t="s">
        <v>857</v>
      </c>
      <c r="D687" s="26" t="s">
        <v>858</v>
      </c>
      <c r="E687" s="88">
        <v>44640</v>
      </c>
      <c r="F687" s="27">
        <v>45127</v>
      </c>
      <c r="G687" s="94">
        <f>DATEDIF(E687, F687, "m")</f>
        <v>16</v>
      </c>
      <c r="H687" s="16">
        <v>0</v>
      </c>
      <c r="I687" s="377"/>
      <c r="J687" s="20" t="s">
        <v>316</v>
      </c>
      <c r="K687" s="100"/>
      <c r="L687" s="85"/>
      <c r="N687" s="19"/>
      <c r="O687" s="22"/>
      <c r="P687" s="16"/>
      <c r="Q687" s="11"/>
      <c r="R687" s="11"/>
      <c r="S687" s="11"/>
      <c r="T687" s="145"/>
      <c r="U687" s="130"/>
      <c r="V687" s="130"/>
      <c r="W687" s="130"/>
      <c r="X687" s="131"/>
      <c r="Y687" s="129"/>
      <c r="Z687" s="132"/>
      <c r="AA687" s="129"/>
      <c r="AB687" s="133"/>
      <c r="AC687" s="134"/>
      <c r="AD687" s="135"/>
      <c r="AE687" s="136"/>
      <c r="AF687" s="133"/>
      <c r="AG687" s="133"/>
      <c r="AH687" s="133"/>
      <c r="AI687" s="133"/>
      <c r="AJ687" s="133"/>
      <c r="AK687" s="133"/>
      <c r="AL687" s="133"/>
      <c r="AM687" s="137"/>
      <c r="AN687" s="137"/>
      <c r="AO687" s="137"/>
      <c r="AP687" s="137"/>
      <c r="AQ687" s="137"/>
      <c r="AR687" s="137"/>
      <c r="AS687" s="137"/>
      <c r="AT687" s="137"/>
      <c r="AU687" s="137"/>
      <c r="AV687" s="137"/>
      <c r="AW687" s="137"/>
      <c r="AX687" s="137"/>
      <c r="AY687" s="137"/>
      <c r="AZ687" s="137"/>
      <c r="BA687" s="137"/>
      <c r="BB687" s="137"/>
      <c r="BC687" s="137"/>
      <c r="BD687" s="137"/>
      <c r="BE687" s="137"/>
      <c r="BF687" s="137"/>
      <c r="BG687" s="137"/>
      <c r="BH687" s="138"/>
      <c r="BI687" s="137"/>
      <c r="BJ687" s="137"/>
      <c r="BK687" s="137"/>
      <c r="BL687" s="137"/>
      <c r="BM687" s="139"/>
      <c r="BN687" s="137"/>
      <c r="BO687" s="137"/>
      <c r="BP687" s="137"/>
      <c r="BQ687" s="137"/>
      <c r="BR687" s="138"/>
      <c r="BS687" s="138"/>
      <c r="BT687" s="137"/>
      <c r="BU687" s="137"/>
      <c r="BV687" s="137"/>
      <c r="BW687" s="138"/>
      <c r="BX687" s="137"/>
      <c r="BY687" s="137"/>
      <c r="BZ687" s="138"/>
      <c r="CA687" s="138"/>
      <c r="CB687" s="137"/>
      <c r="CC687" s="137"/>
      <c r="CD687" s="186"/>
      <c r="CE687" s="186"/>
      <c r="CF687" s="186"/>
      <c r="CG687" s="186"/>
      <c r="CH687" s="137"/>
      <c r="CI687" s="137"/>
      <c r="CJ687" s="137"/>
      <c r="CK687" s="138"/>
      <c r="CL687" s="137"/>
      <c r="CM687" s="137"/>
      <c r="CN687" s="186"/>
      <c r="CO687" s="137"/>
      <c r="CP687" s="137"/>
      <c r="CQ687" s="137"/>
      <c r="CR687" s="137"/>
      <c r="CS687" s="137"/>
      <c r="CT687" s="137"/>
      <c r="CU687" s="137"/>
      <c r="CV687" s="137"/>
      <c r="CW687" s="137"/>
      <c r="CX687" s="186"/>
      <c r="CY687" s="133"/>
      <c r="CZ687" s="137"/>
      <c r="DA687" s="137"/>
      <c r="DB687" s="186"/>
      <c r="DC687" s="139"/>
      <c r="DD687" s="138"/>
      <c r="DE687" s="137"/>
      <c r="DF687" s="137"/>
      <c r="DG687" s="137"/>
      <c r="DH687" s="137"/>
      <c r="DI687" s="137"/>
      <c r="DJ687" s="186"/>
      <c r="DK687" s="137"/>
      <c r="DL687" s="137"/>
      <c r="DM687" s="137"/>
      <c r="DN687" s="137"/>
      <c r="DO687" s="137"/>
      <c r="DP687" s="137"/>
      <c r="DQ687" s="138"/>
      <c r="DR687" s="133"/>
      <c r="DS687" s="186"/>
      <c r="DT687" s="138"/>
      <c r="DU687" s="138"/>
      <c r="DV687" s="138"/>
      <c r="DW687" s="138"/>
      <c r="DX687" s="186"/>
      <c r="DY687" s="138"/>
      <c r="DZ687" s="138"/>
      <c r="EA687" s="137"/>
      <c r="EB687" s="137"/>
      <c r="EC687" s="137"/>
      <c r="ED687" s="137"/>
      <c r="EE687" s="137"/>
      <c r="EF687" s="186"/>
      <c r="EG687" s="137"/>
      <c r="EH687" s="137"/>
      <c r="EI687" s="137"/>
      <c r="EJ687" s="137"/>
      <c r="EK687" s="137"/>
      <c r="EL687" s="137"/>
      <c r="EM687" s="137"/>
      <c r="EN687" s="137"/>
      <c r="EO687" s="137"/>
      <c r="EP687" s="137"/>
      <c r="EQ687" s="137"/>
      <c r="ER687" s="137"/>
      <c r="ES687" s="137"/>
      <c r="ET687" s="137"/>
      <c r="EU687" s="137"/>
      <c r="EV687" s="137"/>
      <c r="EW687" s="137"/>
      <c r="EX687" s="137"/>
      <c r="EY687" s="137"/>
      <c r="EZ687" s="137"/>
      <c r="FA687" s="137"/>
      <c r="FB687" s="186"/>
      <c r="FC687" s="137"/>
      <c r="FD687" s="137"/>
      <c r="FE687" s="137"/>
      <c r="FF687" s="137"/>
      <c r="FG687" s="137"/>
      <c r="FH687" s="190"/>
      <c r="FI687" s="190"/>
      <c r="FJ687" s="5"/>
      <c r="GZ687" s="372"/>
      <c r="HA687"/>
      <c r="HB687"/>
      <c r="HC687"/>
      <c r="HD687"/>
      <c r="HE687"/>
      <c r="HF687"/>
      <c r="HG687"/>
      <c r="HH687"/>
      <c r="HI687"/>
      <c r="HJ687"/>
      <c r="HK687"/>
      <c r="HL687"/>
      <c r="HM687"/>
      <c r="HN687"/>
      <c r="HO687" s="5" t="s">
        <v>862</v>
      </c>
      <c r="HP687" s="121">
        <v>59</v>
      </c>
      <c r="HQ687" s="27">
        <v>44640</v>
      </c>
      <c r="HR687" s="27"/>
      <c r="HS687" s="27">
        <v>45127</v>
      </c>
      <c r="HT687" s="121">
        <v>16</v>
      </c>
      <c r="HU687" s="121">
        <v>0</v>
      </c>
      <c r="HV687" s="28">
        <v>1</v>
      </c>
      <c r="HW687" s="28">
        <v>1</v>
      </c>
      <c r="HX687" s="28">
        <v>0</v>
      </c>
      <c r="HY687" s="28">
        <v>0</v>
      </c>
      <c r="HZ687" s="28">
        <v>0</v>
      </c>
      <c r="IA687" s="28">
        <v>0</v>
      </c>
      <c r="IB687" s="28">
        <v>1</v>
      </c>
      <c r="IC687" s="28">
        <v>1</v>
      </c>
      <c r="ID687" s="28">
        <v>1</v>
      </c>
      <c r="IE687" s="25" t="s">
        <v>62</v>
      </c>
      <c r="IF687" s="28">
        <v>1</v>
      </c>
      <c r="IG687" s="29"/>
      <c r="IH687" s="25" t="s">
        <v>872</v>
      </c>
      <c r="II687" s="28"/>
      <c r="IJ687" s="25"/>
      <c r="IK687" s="25"/>
      <c r="IL687" s="25"/>
      <c r="IM687" s="25">
        <v>0</v>
      </c>
      <c r="IN687" s="28">
        <v>0</v>
      </c>
      <c r="IO687" s="25"/>
      <c r="IP687" s="294"/>
      <c r="IQ687" s="24"/>
      <c r="IR687" s="24"/>
      <c r="IS687" s="170"/>
      <c r="IT687" s="170"/>
      <c r="IU687" s="170"/>
      <c r="IV687" s="274"/>
      <c r="IW687" s="170"/>
      <c r="IX687" s="170"/>
      <c r="IY687"/>
      <c r="IZ687" s="281"/>
      <c r="JA687" s="170"/>
      <c r="JB687" s="170"/>
      <c r="JC687" s="170"/>
      <c r="JD687"/>
      <c r="JE687" s="170"/>
      <c r="JF687" s="276"/>
      <c r="JG687"/>
      <c r="JH687" s="170"/>
      <c r="JI687"/>
      <c r="JJ687"/>
      <c r="JK687"/>
      <c r="JL687"/>
      <c r="JM687" s="279"/>
      <c r="JN687"/>
      <c r="JO687"/>
      <c r="JP687"/>
      <c r="JQ687"/>
      <c r="JR687" s="170"/>
      <c r="JS687" s="170"/>
      <c r="JT687" s="170"/>
      <c r="JU687" s="282"/>
      <c r="JV687" s="170"/>
      <c r="JW687" s="170"/>
      <c r="JX687"/>
      <c r="JY687" s="170"/>
      <c r="JZ687" s="170"/>
      <c r="KA687" s="170"/>
      <c r="KB687" s="170"/>
      <c r="KC687" s="170"/>
      <c r="KD687" s="170"/>
      <c r="KE687"/>
    </row>
    <row r="688" spans="1:291" s="4" customFormat="1" x14ac:dyDescent="0.25">
      <c r="A688" s="311"/>
      <c r="B688" s="15" t="s">
        <v>856</v>
      </c>
      <c r="C688" s="17" t="s">
        <v>857</v>
      </c>
      <c r="D688" s="26" t="s">
        <v>858</v>
      </c>
      <c r="E688" s="112">
        <v>45256</v>
      </c>
      <c r="F688" s="23"/>
      <c r="G688" s="94"/>
      <c r="H688" s="51"/>
      <c r="I688" s="377">
        <v>0</v>
      </c>
      <c r="J688" s="20">
        <v>45337</v>
      </c>
      <c r="K688" s="100">
        <f t="shared" ref="K688:K695" si="69">DATEDIF(E688, J688, "m")</f>
        <v>2</v>
      </c>
      <c r="L688" s="85">
        <v>12</v>
      </c>
      <c r="M688" s="4" t="s">
        <v>873</v>
      </c>
      <c r="N688" s="19"/>
      <c r="O688" s="22">
        <v>2</v>
      </c>
      <c r="P688" s="16">
        <v>3</v>
      </c>
      <c r="Q688" s="11"/>
      <c r="R688" s="11">
        <v>3</v>
      </c>
      <c r="S688" s="11"/>
      <c r="T688" s="145">
        <v>21018</v>
      </c>
      <c r="U688" s="130"/>
      <c r="V688" s="130" t="s">
        <v>1120</v>
      </c>
      <c r="W688" s="130" t="s">
        <v>1045</v>
      </c>
      <c r="X688" s="129">
        <v>6356260471</v>
      </c>
      <c r="Y688" s="129">
        <f ca="1">ROUNDDOWN(YEARFRAC(DATE(IF(VALUE(LEFT(X688,2))&lt;VALUE(RIGHT(YEAR(TODAY()),2)),"20","19")&amp;LEFT(X688,2),IF(VALUE(MID(X688,3,1))&gt;4,MID(X688,3,2)-50,MID(X688,3,2)),MID(X688,5,2)),Z688,1),0)</f>
        <v>60</v>
      </c>
      <c r="Z688" s="132">
        <v>45337</v>
      </c>
      <c r="AA688" s="129">
        <v>10</v>
      </c>
      <c r="AB688" s="133">
        <f>DATEDIF(_xlfn.MINIFS(Z:Z,X:X,X688), Z688,  "m")</f>
        <v>21</v>
      </c>
      <c r="AC688" s="134" t="s">
        <v>53</v>
      </c>
      <c r="AD688" s="135" t="s">
        <v>1022</v>
      </c>
      <c r="AE688" s="136" t="s">
        <v>54</v>
      </c>
      <c r="AF688" s="185">
        <v>9.5</v>
      </c>
      <c r="AG688" s="185">
        <v>3.6</v>
      </c>
      <c r="AH688" s="185">
        <v>86.8</v>
      </c>
      <c r="AI688" s="185">
        <v>0</v>
      </c>
      <c r="AJ688" s="185">
        <v>0.1</v>
      </c>
      <c r="AK688" s="185">
        <v>8.66</v>
      </c>
      <c r="AL688" s="133">
        <v>6</v>
      </c>
      <c r="AM688" s="137">
        <v>43.1</v>
      </c>
      <c r="AN688" s="137">
        <v>21.9</v>
      </c>
      <c r="AO688" s="137">
        <v>78.099999999999994</v>
      </c>
      <c r="AP688" s="137">
        <f>AN688/AO688</f>
        <v>0.28040973111395645</v>
      </c>
      <c r="AQ688" s="137">
        <v>5.32</v>
      </c>
      <c r="AR688" s="137">
        <v>1.68</v>
      </c>
      <c r="AS688" s="137">
        <v>0.57999999999999996</v>
      </c>
      <c r="AT688" s="137">
        <v>18.100000000000001</v>
      </c>
      <c r="AU688" s="137">
        <v>15.9</v>
      </c>
      <c r="AV688" s="137">
        <v>8.41</v>
      </c>
      <c r="AW688" s="137">
        <v>3.29</v>
      </c>
      <c r="AX688" s="137">
        <v>23.3</v>
      </c>
      <c r="AY688" s="137">
        <v>61.5</v>
      </c>
      <c r="AZ688" s="137">
        <v>11.9</v>
      </c>
      <c r="BA688" s="137">
        <v>17.2</v>
      </c>
      <c r="BB688" s="137">
        <v>13</v>
      </c>
      <c r="BC688" s="137">
        <v>27.9</v>
      </c>
      <c r="BD688" s="137">
        <v>2.78</v>
      </c>
      <c r="BE688" s="137">
        <v>9.1</v>
      </c>
      <c r="BF688" s="137">
        <f>DL688+DN688</f>
        <v>74.099999999999994</v>
      </c>
      <c r="BG688" s="137">
        <v>57.9</v>
      </c>
      <c r="BH688" s="138">
        <v>3823.2000000000003</v>
      </c>
      <c r="BI688" s="137">
        <v>45.5</v>
      </c>
      <c r="BJ688" s="137">
        <v>3.72</v>
      </c>
      <c r="BK688" s="137">
        <v>13.3</v>
      </c>
      <c r="BL688" s="137">
        <v>76.599999999999994</v>
      </c>
      <c r="BM688" s="139">
        <v>2.5999999999999999E-2</v>
      </c>
      <c r="BN688" s="137">
        <v>1.8</v>
      </c>
      <c r="BO688" s="137">
        <v>93.5</v>
      </c>
      <c r="BP688" s="137">
        <v>3.55</v>
      </c>
      <c r="BQ688" s="137">
        <v>2.96</v>
      </c>
      <c r="BR688" s="138">
        <v>4152.5</v>
      </c>
      <c r="BS688" s="138">
        <f>CY688*3.14</f>
        <v>1661.0600000000002</v>
      </c>
      <c r="BT688" s="137">
        <v>42.6</v>
      </c>
      <c r="BU688" s="137">
        <v>36.1</v>
      </c>
      <c r="BV688" s="137">
        <f>100-AL688-BN688-CB688-CC688</f>
        <v>92.001000000000005</v>
      </c>
      <c r="BW688" s="138">
        <v>2711.9469026548677</v>
      </c>
      <c r="BX688" s="137">
        <v>12.7</v>
      </c>
      <c r="BY688" s="137">
        <v>24.4</v>
      </c>
      <c r="BZ688" s="138">
        <v>3660</v>
      </c>
      <c r="CA688" s="138">
        <v>10886</v>
      </c>
      <c r="CB688" s="137">
        <v>3.9E-2</v>
      </c>
      <c r="CC688" s="137">
        <v>0.16</v>
      </c>
      <c r="CD688" s="186" t="s">
        <v>1275</v>
      </c>
      <c r="CE688" s="186">
        <f>AL688+BN688+BV688+CC688+CB688</f>
        <v>100</v>
      </c>
      <c r="CF688" s="186" t="s">
        <v>1275</v>
      </c>
      <c r="CG688" s="186">
        <f>AM688+BI688+BE688+(DC688*100/AL688)+(CC688*100/AL688)</f>
        <v>100.36666666666666</v>
      </c>
      <c r="CH688" s="137" t="s">
        <v>1023</v>
      </c>
      <c r="CI688" s="137" t="s">
        <v>1023</v>
      </c>
      <c r="CJ688" s="137">
        <v>19.8</v>
      </c>
      <c r="CK688" s="138">
        <f>CJ688*BI688*AL688*AK688/1000</f>
        <v>46.810763999999999</v>
      </c>
      <c r="CL688" s="137">
        <v>8.61</v>
      </c>
      <c r="CM688" s="137">
        <v>29.3</v>
      </c>
      <c r="CN688" s="186" t="s">
        <v>1275</v>
      </c>
      <c r="CO688" s="137">
        <v>0.75</v>
      </c>
      <c r="CP688" s="137">
        <v>2.81</v>
      </c>
      <c r="CQ688" s="137">
        <v>28.2</v>
      </c>
      <c r="CR688" s="137">
        <v>9.68</v>
      </c>
      <c r="CS688" s="137">
        <v>10.3</v>
      </c>
      <c r="CT688" s="137">
        <v>51.8</v>
      </c>
      <c r="CU688" s="137">
        <v>86</v>
      </c>
      <c r="CV688" s="137">
        <v>0</v>
      </c>
      <c r="CW688" s="137" t="s">
        <v>1023</v>
      </c>
      <c r="CX688" s="186" t="s">
        <v>1275</v>
      </c>
      <c r="CY688" s="133">
        <v>529</v>
      </c>
      <c r="CZ688" s="137">
        <v>2.84</v>
      </c>
      <c r="DA688" s="137">
        <v>9.07</v>
      </c>
      <c r="DB688" s="186" t="s">
        <v>1275</v>
      </c>
      <c r="DC688" s="139">
        <v>0</v>
      </c>
      <c r="DD688" s="138">
        <v>14165</v>
      </c>
      <c r="DE688" s="137" t="s">
        <v>1023</v>
      </c>
      <c r="DF688" s="137" t="s">
        <v>1023</v>
      </c>
      <c r="DG688" s="137">
        <v>0.98</v>
      </c>
      <c r="DH688" s="137">
        <f>DG688-CC688</f>
        <v>0.82</v>
      </c>
      <c r="DI688" s="137">
        <v>85.8</v>
      </c>
      <c r="DJ688" s="186" t="s">
        <v>1275</v>
      </c>
      <c r="DK688" s="137">
        <v>1.1399999999999999</v>
      </c>
      <c r="DL688" s="137">
        <v>74.099999999999994</v>
      </c>
      <c r="DM688" s="137">
        <v>24.7</v>
      </c>
      <c r="DN688" s="137">
        <v>0</v>
      </c>
      <c r="DO688" s="137">
        <v>4.45</v>
      </c>
      <c r="DP688" s="137">
        <v>98.5</v>
      </c>
      <c r="DQ688" s="138">
        <v>638</v>
      </c>
      <c r="DR688" s="133"/>
      <c r="DS688" s="186" t="s">
        <v>1275</v>
      </c>
      <c r="DT688" s="138">
        <f>DU688/1.2</f>
        <v>1333.3333333333335</v>
      </c>
      <c r="DU688" s="138">
        <v>1600</v>
      </c>
      <c r="DV688" s="138">
        <v>835.38461538461536</v>
      </c>
      <c r="DW688" s="138">
        <v>108</v>
      </c>
      <c r="DX688" s="186" t="s">
        <v>1275</v>
      </c>
      <c r="DY688" s="138">
        <f>AK688*AN688*AM688*AL688/1000</f>
        <v>49.0445244</v>
      </c>
      <c r="DZ688" s="138">
        <f>AK688*AM688*AO688*AL688/1000</f>
        <v>174.90307560000002</v>
      </c>
      <c r="EA688" s="137"/>
      <c r="EB688" s="137"/>
      <c r="EC688" s="137"/>
      <c r="ED688" s="137"/>
      <c r="EE688" s="137"/>
      <c r="EF688" s="186" t="s">
        <v>1275</v>
      </c>
      <c r="EG688" s="137" t="s">
        <v>1023</v>
      </c>
      <c r="EH688" s="137" t="s">
        <v>1023</v>
      </c>
      <c r="EI688" s="137" t="s">
        <v>1023</v>
      </c>
      <c r="EJ688" s="137" t="s">
        <v>1023</v>
      </c>
      <c r="EK688" s="137" t="s">
        <v>1023</v>
      </c>
      <c r="EL688" s="137" t="s">
        <v>1023</v>
      </c>
      <c r="EM688" s="137" t="s">
        <v>1023</v>
      </c>
      <c r="EN688" s="137" t="s">
        <v>1023</v>
      </c>
      <c r="EO688" s="137" t="s">
        <v>1023</v>
      </c>
      <c r="EP688" s="137" t="s">
        <v>1023</v>
      </c>
      <c r="EQ688" s="137" t="s">
        <v>1023</v>
      </c>
      <c r="ER688" s="137" t="s">
        <v>1023</v>
      </c>
      <c r="ES688" s="137" t="s">
        <v>1023</v>
      </c>
      <c r="ET688" s="137" t="s">
        <v>1023</v>
      </c>
      <c r="EU688" s="137" t="s">
        <v>1023</v>
      </c>
      <c r="EV688" s="137" t="s">
        <v>1023</v>
      </c>
      <c r="EW688" s="137" t="s">
        <v>1023</v>
      </c>
      <c r="EX688" s="137" t="s">
        <v>1023</v>
      </c>
      <c r="EY688" s="137" t="s">
        <v>1023</v>
      </c>
      <c r="EZ688" s="137" t="s">
        <v>1023</v>
      </c>
      <c r="FA688" s="137" t="s">
        <v>1023</v>
      </c>
      <c r="FB688" s="186" t="s">
        <v>1275</v>
      </c>
      <c r="FC688" s="137">
        <v>1.53</v>
      </c>
      <c r="FD688" s="137">
        <v>0</v>
      </c>
      <c r="FE688" s="137">
        <v>1.69</v>
      </c>
      <c r="FF688" s="137"/>
      <c r="FG688" s="137"/>
      <c r="FH688" s="190"/>
      <c r="FI688" s="190"/>
      <c r="FJ688" s="372"/>
      <c r="FK688"/>
      <c r="FL688"/>
      <c r="FM688"/>
      <c r="FN688"/>
      <c r="FO688"/>
      <c r="FP688"/>
      <c r="FQ688"/>
      <c r="FR688"/>
      <c r="FS688"/>
      <c r="FT688"/>
      <c r="FU688"/>
      <c r="FV688"/>
      <c r="FW688"/>
      <c r="FX688"/>
      <c r="FY688"/>
      <c r="FZ688"/>
      <c r="GA688"/>
      <c r="GB688"/>
      <c r="GC688"/>
      <c r="GD688"/>
      <c r="GE688"/>
      <c r="GF688"/>
      <c r="GG688"/>
      <c r="GH688"/>
      <c r="GI688"/>
      <c r="GJ688"/>
      <c r="GK688"/>
      <c r="GL688"/>
      <c r="GM688"/>
      <c r="GN688"/>
      <c r="GO688"/>
      <c r="GP688"/>
      <c r="GQ688"/>
      <c r="GR688"/>
      <c r="GS688"/>
      <c r="GT688"/>
      <c r="GU688"/>
      <c r="GV688"/>
      <c r="GW688"/>
      <c r="GX688"/>
      <c r="GY688"/>
      <c r="GZ688" s="372"/>
      <c r="HA688"/>
      <c r="HB688"/>
      <c r="HC688"/>
      <c r="HD688"/>
      <c r="HE688"/>
      <c r="HF688"/>
      <c r="HG688"/>
      <c r="HH688"/>
      <c r="HI688"/>
      <c r="HJ688"/>
      <c r="HK688"/>
      <c r="HL688"/>
      <c r="HM688"/>
      <c r="HN688"/>
      <c r="HO688" s="5"/>
      <c r="HP688" s="17"/>
      <c r="HQ688" s="23"/>
      <c r="HR688" s="23"/>
      <c r="HS688" s="23"/>
      <c r="HT688" s="17"/>
      <c r="HU688" s="17"/>
      <c r="HV688" s="24"/>
      <c r="HW688" s="24"/>
      <c r="HX688" s="24"/>
      <c r="HY688" s="24"/>
      <c r="HZ688" s="24"/>
      <c r="IA688" s="24"/>
      <c r="IB688" s="24"/>
      <c r="IC688" s="24"/>
      <c r="ID688" s="24"/>
      <c r="IE688" s="24"/>
      <c r="IF688" s="24"/>
      <c r="IG688" s="24"/>
      <c r="IH688" s="24"/>
      <c r="II688" s="24"/>
      <c r="IJ688" s="24"/>
      <c r="IK688" s="24"/>
      <c r="IL688" s="24"/>
      <c r="IM688" s="24"/>
      <c r="IN688" s="25"/>
      <c r="IO688" s="25"/>
      <c r="IP688" s="294"/>
      <c r="IQ688" s="24"/>
      <c r="IR688" s="24"/>
      <c r="IS688" s="170"/>
      <c r="IT688" s="170"/>
      <c r="IU688" s="170"/>
      <c r="IV688" s="274"/>
      <c r="IW688" s="170"/>
      <c r="IX688" s="170"/>
      <c r="IY688"/>
      <c r="IZ688" s="281"/>
      <c r="JA688" s="170"/>
      <c r="JB688" s="170"/>
      <c r="JC688" s="170"/>
      <c r="JD688"/>
      <c r="JE688" s="170"/>
      <c r="JF688" s="276"/>
      <c r="JG688"/>
      <c r="JH688" s="170"/>
      <c r="JI688"/>
      <c r="JJ688"/>
      <c r="JK688"/>
      <c r="JL688"/>
      <c r="JM688" s="279"/>
      <c r="JN688"/>
      <c r="JO688"/>
      <c r="JP688"/>
      <c r="JQ688"/>
      <c r="JR688" s="170"/>
      <c r="JS688" s="170"/>
      <c r="JT688" s="170"/>
      <c r="JU688" s="282"/>
      <c r="JV688" s="170"/>
      <c r="JW688" s="170"/>
      <c r="JX688"/>
      <c r="JY688" s="170"/>
      <c r="JZ688" s="170"/>
      <c r="KA688" s="170"/>
      <c r="KB688" s="170"/>
      <c r="KC688" s="170"/>
      <c r="KD688" s="170"/>
      <c r="KE688"/>
    </row>
    <row r="689" spans="1:317" s="4" customFormat="1" x14ac:dyDescent="0.25">
      <c r="A689" s="311"/>
      <c r="B689" s="15" t="s">
        <v>856</v>
      </c>
      <c r="C689" s="17" t="s">
        <v>857</v>
      </c>
      <c r="D689" s="26" t="s">
        <v>858</v>
      </c>
      <c r="E689" s="112">
        <v>45256</v>
      </c>
      <c r="F689" s="274">
        <v>45337</v>
      </c>
      <c r="G689" s="94">
        <f>DATEDIF(E689, F689, "m")</f>
        <v>2</v>
      </c>
      <c r="H689" s="51"/>
      <c r="I689" s="377">
        <v>0</v>
      </c>
      <c r="J689" s="20">
        <v>45337</v>
      </c>
      <c r="K689" s="100">
        <f t="shared" si="69"/>
        <v>2</v>
      </c>
      <c r="L689" s="85">
        <v>13</v>
      </c>
      <c r="M689" s="4" t="s">
        <v>874</v>
      </c>
      <c r="N689" s="19"/>
      <c r="O689" s="22"/>
      <c r="P689" s="16"/>
      <c r="Q689" s="11"/>
      <c r="R689" s="11"/>
      <c r="S689" s="11">
        <v>10</v>
      </c>
      <c r="T689" s="5"/>
      <c r="FJ689" s="5"/>
      <c r="GZ689" s="372"/>
      <c r="HA689"/>
      <c r="HB689"/>
      <c r="HC689"/>
      <c r="HD689"/>
      <c r="HE689"/>
      <c r="HF689"/>
      <c r="HG689"/>
      <c r="HH689"/>
      <c r="HI689"/>
      <c r="HJ689"/>
      <c r="HK689"/>
      <c r="HL689"/>
      <c r="HM689"/>
      <c r="HN689"/>
      <c r="HO689" s="59" t="s">
        <v>862</v>
      </c>
      <c r="HP689" s="62">
        <v>60</v>
      </c>
      <c r="HQ689" s="274"/>
      <c r="HR689" s="274">
        <v>45256</v>
      </c>
      <c r="HS689" s="274">
        <v>45337</v>
      </c>
      <c r="HT689" s="170">
        <v>3</v>
      </c>
      <c r="HU689" s="170">
        <v>1</v>
      </c>
      <c r="HV689" s="170">
        <v>0</v>
      </c>
      <c r="HW689" s="170">
        <v>0</v>
      </c>
      <c r="HX689" s="170">
        <v>0</v>
      </c>
      <c r="HY689" s="170">
        <v>1</v>
      </c>
      <c r="HZ689" s="170">
        <v>0</v>
      </c>
      <c r="IA689" s="170">
        <v>0</v>
      </c>
      <c r="IB689" s="170">
        <v>1</v>
      </c>
      <c r="IC689" s="170">
        <v>0</v>
      </c>
      <c r="ID689" s="170">
        <v>0</v>
      </c>
      <c r="IE689" t="s">
        <v>69</v>
      </c>
      <c r="IF689" s="170">
        <v>0</v>
      </c>
      <c r="IG689" s="276"/>
      <c r="IH689" s="276"/>
      <c r="II689"/>
      <c r="IJ689" s="170">
        <v>1</v>
      </c>
      <c r="IK689" t="s">
        <v>303</v>
      </c>
      <c r="IL689" t="s">
        <v>80</v>
      </c>
      <c r="IM689"/>
      <c r="IN689" s="170">
        <v>0</v>
      </c>
      <c r="IO689" s="62">
        <v>0</v>
      </c>
      <c r="IP689" s="294"/>
      <c r="IQ689" s="24"/>
      <c r="IR689" s="24"/>
      <c r="IS689" s="170"/>
      <c r="IT689" s="170"/>
      <c r="IU689" s="170"/>
      <c r="IV689" s="274"/>
      <c r="IW689" s="170"/>
      <c r="IX689" s="170"/>
      <c r="IY689"/>
      <c r="IZ689" s="281"/>
      <c r="JA689" s="170"/>
      <c r="JB689" s="170"/>
      <c r="JC689" s="170"/>
      <c r="JD689"/>
      <c r="JE689" s="170"/>
      <c r="JF689" s="276"/>
      <c r="JG689"/>
      <c r="JH689" s="170"/>
      <c r="JI689"/>
      <c r="JJ689"/>
      <c r="JK689"/>
      <c r="JL689"/>
      <c r="JM689" s="279"/>
      <c r="JN689"/>
      <c r="JO689"/>
      <c r="JP689"/>
      <c r="JQ689"/>
      <c r="JR689" s="170"/>
      <c r="JS689" s="170"/>
      <c r="JT689" s="170"/>
      <c r="JU689" s="282"/>
      <c r="JV689" s="170"/>
      <c r="JW689" s="170"/>
      <c r="JX689"/>
      <c r="JY689" s="170"/>
      <c r="JZ689" s="170"/>
      <c r="KA689" s="170"/>
      <c r="KB689" s="170"/>
      <c r="KC689" s="170"/>
      <c r="KD689" s="170"/>
      <c r="KE689"/>
    </row>
    <row r="690" spans="1:317" s="4" customFormat="1" x14ac:dyDescent="0.25">
      <c r="A690" s="311"/>
      <c r="B690" s="15" t="s">
        <v>856</v>
      </c>
      <c r="C690" s="17" t="s">
        <v>857</v>
      </c>
      <c r="D690" s="26" t="s">
        <v>858</v>
      </c>
      <c r="E690" s="112">
        <v>45256</v>
      </c>
      <c r="F690" s="23"/>
      <c r="G690" s="94"/>
      <c r="H690" s="51"/>
      <c r="I690" s="377"/>
      <c r="J690" s="20">
        <v>45379</v>
      </c>
      <c r="K690" s="100">
        <f t="shared" si="69"/>
        <v>4</v>
      </c>
      <c r="L690" s="116">
        <v>14</v>
      </c>
      <c r="M690" s="4" t="s">
        <v>901</v>
      </c>
      <c r="N690" s="19"/>
      <c r="O690" s="22">
        <v>2</v>
      </c>
      <c r="P690" s="16">
        <v>3</v>
      </c>
      <c r="Q690" s="116"/>
      <c r="R690" s="116">
        <v>3</v>
      </c>
      <c r="S690" s="116"/>
      <c r="T690" s="145">
        <v>21292</v>
      </c>
      <c r="U690" s="130"/>
      <c r="V690" s="130" t="s">
        <v>1120</v>
      </c>
      <c r="W690" s="130" t="s">
        <v>1045</v>
      </c>
      <c r="X690" s="129" t="s">
        <v>858</v>
      </c>
      <c r="Y690" s="129">
        <f ca="1">ROUNDDOWN(YEARFRAC(DATE(IF(VALUE(LEFT(X690,2))&lt;VALUE(RIGHT(YEAR(TODAY()),2)),"20","19")&amp;LEFT(X690,2),IF(VALUE(MID(X690,3,1))&gt;4,MID(X690,3,2)-50,MID(X690,3,2)),MID(X690,5,2)),Z690,1),0)</f>
        <v>60</v>
      </c>
      <c r="Z690" s="132">
        <v>45379</v>
      </c>
      <c r="AA690" s="129" t="e">
        <f>COUNTIFS(#REF!,X690)</f>
        <v>#REF!</v>
      </c>
      <c r="AB690" s="133">
        <f>DATEDIF(_xlfn.MINIFS(Z:Z,X:X,X690), Z690,  "m")</f>
        <v>22</v>
      </c>
      <c r="AC690" s="134" t="s">
        <v>53</v>
      </c>
      <c r="AD690" s="135" t="s">
        <v>1022</v>
      </c>
      <c r="AE690" s="136" t="s">
        <v>54</v>
      </c>
      <c r="AF690" s="185">
        <v>33.5</v>
      </c>
      <c r="AG690" s="185">
        <v>22.4</v>
      </c>
      <c r="AH690" s="185">
        <v>42.1</v>
      </c>
      <c r="AI690" s="185">
        <v>1</v>
      </c>
      <c r="AJ690" s="185">
        <v>1</v>
      </c>
      <c r="AK690" s="185">
        <v>3.88</v>
      </c>
      <c r="AL690" s="133">
        <v>22</v>
      </c>
      <c r="AM690" s="133">
        <v>44.5</v>
      </c>
      <c r="AN690" s="133">
        <v>46.2</v>
      </c>
      <c r="AO690" s="133">
        <v>53.8</v>
      </c>
      <c r="AP690" s="137">
        <f>AN690/AO690</f>
        <v>0.858736059479554</v>
      </c>
      <c r="AQ690" s="133">
        <v>6.06</v>
      </c>
      <c r="AR690" s="133">
        <v>4.5999999999999996</v>
      </c>
      <c r="AS690" s="133">
        <v>1.0900000000000001</v>
      </c>
      <c r="AT690" s="133">
        <v>25</v>
      </c>
      <c r="AU690" s="133">
        <v>23.7</v>
      </c>
      <c r="AV690" s="133">
        <v>15.5</v>
      </c>
      <c r="AW690" s="137">
        <v>9.44</v>
      </c>
      <c r="AX690" s="137">
        <v>37.200000000000003</v>
      </c>
      <c r="AY690" s="137">
        <v>52</v>
      </c>
      <c r="AZ690" s="137">
        <v>1.38</v>
      </c>
      <c r="BA690" s="133">
        <v>24.1</v>
      </c>
      <c r="BB690" s="137">
        <v>31</v>
      </c>
      <c r="BC690" s="133">
        <v>43.4</v>
      </c>
      <c r="BD690" s="137">
        <v>3.48</v>
      </c>
      <c r="BE690" s="137">
        <v>3.36</v>
      </c>
      <c r="BF690" s="137">
        <f>DL690+DN690</f>
        <v>44.01</v>
      </c>
      <c r="BG690" s="137">
        <v>38.299999999999997</v>
      </c>
      <c r="BH690" s="138">
        <v>4357.8</v>
      </c>
      <c r="BI690" s="133">
        <v>44.2</v>
      </c>
      <c r="BJ690" s="133">
        <v>10.7</v>
      </c>
      <c r="BK690" s="133">
        <v>32.200000000000003</v>
      </c>
      <c r="BL690" s="137">
        <v>62.8</v>
      </c>
      <c r="BM690" s="139">
        <v>0.11</v>
      </c>
      <c r="BN690" s="137">
        <v>10.199999999999999</v>
      </c>
      <c r="BO690" s="137">
        <v>84.41</v>
      </c>
      <c r="BP690" s="137">
        <v>11.9</v>
      </c>
      <c r="BQ690" s="137">
        <v>3.71</v>
      </c>
      <c r="BR690" s="138">
        <v>6739.166666666667</v>
      </c>
      <c r="BS690" s="138">
        <f>CY690*3.14</f>
        <v>2826</v>
      </c>
      <c r="BT690" s="137">
        <v>55.7</v>
      </c>
      <c r="BU690" s="137">
        <v>38.299999999999997</v>
      </c>
      <c r="BV690" s="137">
        <f>100-AL690-BN690-CB690-CC690</f>
        <v>64.899999999999991</v>
      </c>
      <c r="BW690" s="138">
        <v>3957.0796460176994</v>
      </c>
      <c r="BX690" s="133">
        <v>24.4</v>
      </c>
      <c r="BY690" s="133">
        <v>56.4</v>
      </c>
      <c r="BZ690" s="138">
        <v>1218.75</v>
      </c>
      <c r="CA690" s="133">
        <v>7394</v>
      </c>
      <c r="CB690" s="137">
        <v>1.5</v>
      </c>
      <c r="CC690" s="137">
        <v>1.4</v>
      </c>
      <c r="CD690" s="186" t="s">
        <v>1275</v>
      </c>
      <c r="CE690" s="186">
        <f>AL690+BN690+BV690+CC690+CB690</f>
        <v>100</v>
      </c>
      <c r="CF690" s="186" t="s">
        <v>1275</v>
      </c>
      <c r="CG690" s="186">
        <f>AM690+BI690+BE690+(DC690*100/AL690)+(CC690*100/AL690)</f>
        <v>98.678181818181812</v>
      </c>
      <c r="CH690" s="137">
        <v>1.53</v>
      </c>
      <c r="CI690" s="137">
        <f>CH690*100/AM690</f>
        <v>3.4382022471910112</v>
      </c>
      <c r="CJ690" s="133">
        <v>33.4</v>
      </c>
      <c r="CK690" s="138">
        <f>CJ690*BI690*AL690*AK690/1000</f>
        <v>126.01526079999999</v>
      </c>
      <c r="CL690" s="133">
        <v>6.17</v>
      </c>
      <c r="CM690" s="133">
        <v>37.1</v>
      </c>
      <c r="CN690" s="186" t="s">
        <v>1275</v>
      </c>
      <c r="CO690" s="137">
        <v>1.36</v>
      </c>
      <c r="CP690" s="137">
        <v>2.77</v>
      </c>
      <c r="CQ690" s="137">
        <v>19.899999999999999</v>
      </c>
      <c r="CR690" s="137">
        <v>17.8</v>
      </c>
      <c r="CS690" s="137">
        <v>11.5</v>
      </c>
      <c r="CT690" s="137">
        <v>50.9</v>
      </c>
      <c r="CU690" s="137">
        <v>75.2</v>
      </c>
      <c r="CV690" s="137">
        <v>1.48</v>
      </c>
      <c r="CW690" s="137" t="s">
        <v>1023</v>
      </c>
      <c r="CX690" s="186" t="s">
        <v>1275</v>
      </c>
      <c r="CY690" s="133">
        <v>900</v>
      </c>
      <c r="CZ690" s="137">
        <v>2.06</v>
      </c>
      <c r="DA690" s="137">
        <v>32.9</v>
      </c>
      <c r="DB690" s="186" t="s">
        <v>1275</v>
      </c>
      <c r="DC690" s="133">
        <v>5.6000000000000001E-2</v>
      </c>
      <c r="DD690" s="133">
        <v>40024</v>
      </c>
      <c r="DE690" s="137" t="s">
        <v>1023</v>
      </c>
      <c r="DF690" s="137" t="s">
        <v>1023</v>
      </c>
      <c r="DG690" s="133">
        <v>3.09</v>
      </c>
      <c r="DH690" s="137">
        <f>DG690-CC690</f>
        <v>1.69</v>
      </c>
      <c r="DI690" s="133">
        <v>7.61</v>
      </c>
      <c r="DJ690" s="186" t="s">
        <v>1275</v>
      </c>
      <c r="DK690" s="137">
        <v>1.68</v>
      </c>
      <c r="DL690" s="137">
        <v>43.8</v>
      </c>
      <c r="DM690" s="137">
        <v>54.3</v>
      </c>
      <c r="DN690" s="137">
        <v>0.21</v>
      </c>
      <c r="DO690" s="137">
        <v>14.9</v>
      </c>
      <c r="DP690" s="137">
        <v>97.3</v>
      </c>
      <c r="DQ690" s="138">
        <v>1257</v>
      </c>
      <c r="DR690" s="133"/>
      <c r="DS690" s="186" t="s">
        <v>1275</v>
      </c>
      <c r="DT690" s="138">
        <f>DU690/1.2</f>
        <v>9802.5</v>
      </c>
      <c r="DU690" s="133">
        <v>11763</v>
      </c>
      <c r="DV690" s="138">
        <v>1960.7692307692307</v>
      </c>
      <c r="DW690" s="133">
        <v>259</v>
      </c>
      <c r="DX690" s="186" t="s">
        <v>1275</v>
      </c>
      <c r="DY690" s="138">
        <f>AK690*AN690*AM690*AL690/1000</f>
        <v>175.491624</v>
      </c>
      <c r="DZ690" s="138">
        <f>AK690*AM690*AO690*AL690/1000</f>
        <v>204.360376</v>
      </c>
      <c r="EA690" s="137"/>
      <c r="EB690" s="137"/>
      <c r="EC690" s="137"/>
      <c r="ED690" s="137"/>
      <c r="EE690" s="137"/>
      <c r="EF690" s="186" t="s">
        <v>1275</v>
      </c>
      <c r="EG690" s="137" t="s">
        <v>1023</v>
      </c>
      <c r="EH690" s="137" t="s">
        <v>1023</v>
      </c>
      <c r="EI690" s="137" t="s">
        <v>1023</v>
      </c>
      <c r="EJ690" s="137" t="s">
        <v>1023</v>
      </c>
      <c r="EK690" s="137" t="s">
        <v>1023</v>
      </c>
      <c r="EL690" s="137" t="s">
        <v>1023</v>
      </c>
      <c r="EM690" s="137" t="s">
        <v>1023</v>
      </c>
      <c r="EN690" s="137" t="s">
        <v>1023</v>
      </c>
      <c r="EO690" s="137" t="s">
        <v>1023</v>
      </c>
      <c r="EP690" s="137" t="s">
        <v>1023</v>
      </c>
      <c r="EQ690" s="137" t="s">
        <v>1023</v>
      </c>
      <c r="ER690" s="137" t="s">
        <v>1023</v>
      </c>
      <c r="ES690" s="137" t="s">
        <v>1023</v>
      </c>
      <c r="ET690" s="137" t="s">
        <v>1023</v>
      </c>
      <c r="EU690" s="137" t="s">
        <v>1023</v>
      </c>
      <c r="EV690" s="137" t="s">
        <v>1023</v>
      </c>
      <c r="EW690" s="137" t="s">
        <v>1023</v>
      </c>
      <c r="EX690" s="137" t="s">
        <v>1023</v>
      </c>
      <c r="EY690" s="137" t="s">
        <v>1023</v>
      </c>
      <c r="EZ690" s="137" t="s">
        <v>1023</v>
      </c>
      <c r="FA690" s="137" t="s">
        <v>1023</v>
      </c>
      <c r="FB690" s="186" t="s">
        <v>1275</v>
      </c>
      <c r="FC690" s="219">
        <v>0.46</v>
      </c>
      <c r="FD690" s="219">
        <v>8.9</v>
      </c>
      <c r="FE690" s="219">
        <v>0.67</v>
      </c>
      <c r="FF690" s="137"/>
      <c r="FG690" s="137"/>
      <c r="FH690" s="190"/>
      <c r="FI690" s="190"/>
      <c r="FJ690" s="372"/>
      <c r="FK690"/>
      <c r="FL690"/>
      <c r="FM690"/>
      <c r="FN690"/>
      <c r="FO690"/>
      <c r="FP690"/>
      <c r="FQ690"/>
      <c r="FR690"/>
      <c r="FS690"/>
      <c r="FT690"/>
      <c r="FU690"/>
      <c r="FV690"/>
      <c r="FW690"/>
      <c r="FX690"/>
      <c r="FY690"/>
      <c r="FZ690"/>
      <c r="GA690"/>
      <c r="GB690"/>
      <c r="GC690"/>
      <c r="GD690"/>
      <c r="GE690"/>
      <c r="GF690"/>
      <c r="GG690"/>
      <c r="GH690"/>
      <c r="GI690"/>
      <c r="GJ690"/>
      <c r="GK690"/>
      <c r="GL690"/>
      <c r="GM690"/>
      <c r="GN690"/>
      <c r="GO690"/>
      <c r="GP690"/>
      <c r="GQ690"/>
      <c r="GR690"/>
      <c r="GS690"/>
      <c r="GT690"/>
      <c r="GU690"/>
      <c r="GV690"/>
      <c r="GW690"/>
      <c r="GX690"/>
      <c r="GY690"/>
      <c r="GZ690" s="372"/>
      <c r="HA690"/>
      <c r="HB690"/>
      <c r="HC690"/>
      <c r="HD690"/>
      <c r="HE690"/>
      <c r="HF690"/>
      <c r="HG690"/>
      <c r="HH690"/>
      <c r="HI690"/>
      <c r="HJ690"/>
      <c r="HK690"/>
      <c r="HL690"/>
      <c r="HM690"/>
      <c r="HN690"/>
      <c r="HO690" s="5"/>
      <c r="HP690" s="17"/>
      <c r="HQ690" s="23"/>
      <c r="HR690" s="23"/>
      <c r="HS690" s="23"/>
      <c r="HT690" s="17"/>
      <c r="HU690" s="17"/>
      <c r="HV690" s="24"/>
      <c r="HW690" s="24"/>
      <c r="HX690" s="24"/>
      <c r="HY690" s="24"/>
      <c r="HZ690" s="24"/>
      <c r="IA690" s="24"/>
      <c r="IB690" s="24"/>
      <c r="IC690" s="24"/>
      <c r="ID690" s="24"/>
      <c r="IE690" s="24"/>
      <c r="IF690" s="24"/>
      <c r="IG690" s="24"/>
      <c r="IH690" s="24"/>
      <c r="II690" s="24"/>
      <c r="IJ690" s="24"/>
      <c r="IK690" s="24"/>
      <c r="IL690" s="24"/>
      <c r="IM690" s="24"/>
      <c r="IN690" s="25"/>
      <c r="IO690" s="25"/>
      <c r="IP690" s="294"/>
      <c r="IQ690" s="24"/>
      <c r="IR690" s="24"/>
      <c r="IS690" s="170"/>
      <c r="IT690" s="170"/>
      <c r="IU690" s="170"/>
      <c r="IV690" s="274"/>
      <c r="IW690" s="170"/>
      <c r="IX690" s="170"/>
      <c r="IY690"/>
      <c r="IZ690" s="281"/>
      <c r="JA690" s="170"/>
      <c r="JB690" s="170"/>
      <c r="JC690" s="170"/>
      <c r="JD690"/>
      <c r="JE690" s="170"/>
      <c r="JF690" s="276"/>
      <c r="JG690"/>
      <c r="JH690" s="170"/>
      <c r="JI690"/>
      <c r="JJ690"/>
      <c r="JK690"/>
      <c r="JL690"/>
      <c r="JM690" s="279"/>
      <c r="JN690"/>
      <c r="JO690"/>
      <c r="JP690"/>
      <c r="JQ690"/>
      <c r="JR690" s="170"/>
      <c r="JS690" s="170"/>
      <c r="JT690" s="170"/>
      <c r="JU690" s="282"/>
      <c r="JV690" s="170"/>
      <c r="JW690" s="170"/>
      <c r="JX690"/>
      <c r="JY690" s="170"/>
      <c r="JZ690" s="170"/>
      <c r="KA690" s="170"/>
      <c r="KB690" s="170"/>
      <c r="KC690" s="170"/>
      <c r="KD690" s="170"/>
      <c r="KE690"/>
    </row>
    <row r="691" spans="1:317" s="4" customFormat="1" x14ac:dyDescent="0.25">
      <c r="A691" s="311"/>
      <c r="B691" s="15" t="s">
        <v>856</v>
      </c>
      <c r="C691" s="17" t="s">
        <v>857</v>
      </c>
      <c r="D691" s="26" t="s">
        <v>858</v>
      </c>
      <c r="E691" s="112">
        <v>45256</v>
      </c>
      <c r="F691" s="274">
        <v>45379</v>
      </c>
      <c r="G691" s="94">
        <f>DATEDIF(E691, F691, "m")</f>
        <v>4</v>
      </c>
      <c r="H691" s="51"/>
      <c r="I691" s="377"/>
      <c r="J691" s="20">
        <v>45379</v>
      </c>
      <c r="K691" s="100">
        <f t="shared" si="69"/>
        <v>4</v>
      </c>
      <c r="L691" s="116">
        <v>15</v>
      </c>
      <c r="M691" s="4" t="s">
        <v>902</v>
      </c>
      <c r="N691" s="19"/>
      <c r="O691" s="22"/>
      <c r="P691" s="16"/>
      <c r="Q691" s="116"/>
      <c r="R691" s="116"/>
      <c r="S691" s="116">
        <v>10</v>
      </c>
      <c r="T691" s="5"/>
      <c r="FJ691" s="5"/>
      <c r="GZ691" s="372"/>
      <c r="HA691"/>
      <c r="HB691"/>
      <c r="HC691"/>
      <c r="HD691"/>
      <c r="HE691"/>
      <c r="HF691"/>
      <c r="HG691"/>
      <c r="HH691"/>
      <c r="HI691"/>
      <c r="HJ691"/>
      <c r="HK691"/>
      <c r="HL691"/>
      <c r="HM691"/>
      <c r="HN691"/>
      <c r="HO691" s="59" t="s">
        <v>862</v>
      </c>
      <c r="HP691" s="62">
        <v>60</v>
      </c>
      <c r="HQ691" s="274"/>
      <c r="HR691" s="274">
        <v>45256</v>
      </c>
      <c r="HS691" s="274">
        <v>45379</v>
      </c>
      <c r="HT691" s="170">
        <v>4</v>
      </c>
      <c r="HU691" s="170">
        <v>0</v>
      </c>
      <c r="HV691" s="170">
        <v>1</v>
      </c>
      <c r="HW691" s="170">
        <v>0</v>
      </c>
      <c r="HX691" s="170">
        <v>0</v>
      </c>
      <c r="HY691" s="170">
        <v>1</v>
      </c>
      <c r="HZ691" s="170">
        <v>0</v>
      </c>
      <c r="IA691" s="170">
        <v>0</v>
      </c>
      <c r="IB691" s="170"/>
      <c r="IC691" s="170">
        <v>0</v>
      </c>
      <c r="ID691" s="170">
        <v>0</v>
      </c>
      <c r="IE691" t="s">
        <v>69</v>
      </c>
      <c r="IF691" s="170">
        <v>0</v>
      </c>
      <c r="IG691" s="276"/>
      <c r="IH691" s="276"/>
      <c r="II691"/>
      <c r="IJ691" s="170">
        <v>0</v>
      </c>
      <c r="IK691" t="s">
        <v>63</v>
      </c>
      <c r="IL691"/>
      <c r="IM691"/>
      <c r="IN691" s="170">
        <v>0</v>
      </c>
      <c r="IO691" s="62">
        <v>0</v>
      </c>
      <c r="IP691" s="294"/>
      <c r="IQ691" s="24"/>
      <c r="IR691" s="24"/>
      <c r="IS691" s="170"/>
      <c r="IT691" s="170"/>
      <c r="IU691" s="170"/>
      <c r="IV691" s="274"/>
      <c r="IW691" s="170"/>
      <c r="IX691" s="170"/>
      <c r="IY691"/>
      <c r="IZ691" s="281"/>
      <c r="JA691" s="170"/>
      <c r="JB691" s="170"/>
      <c r="JC691" s="170"/>
      <c r="JD691"/>
      <c r="JE691" s="170"/>
      <c r="JF691" s="276"/>
      <c r="JG691"/>
      <c r="JH691" s="170"/>
      <c r="JI691"/>
      <c r="JJ691"/>
      <c r="JK691"/>
      <c r="JL691"/>
      <c r="JM691" s="279"/>
      <c r="JN691"/>
      <c r="JO691"/>
      <c r="JP691"/>
      <c r="JQ691"/>
      <c r="JR691" s="170"/>
      <c r="JS691" s="170"/>
      <c r="JT691" s="170"/>
      <c r="JU691" s="282"/>
      <c r="JV691" s="170"/>
      <c r="JW691" s="170"/>
      <c r="JX691"/>
      <c r="JY691" s="170"/>
      <c r="JZ691" s="170"/>
      <c r="KA691" s="170"/>
      <c r="KB691" s="170"/>
      <c r="KC691" s="170"/>
      <c r="KD691" s="170"/>
      <c r="KE691"/>
    </row>
    <row r="692" spans="1:317" s="4" customFormat="1" x14ac:dyDescent="0.25">
      <c r="A692" s="311"/>
      <c r="B692" s="15" t="s">
        <v>856</v>
      </c>
      <c r="C692" s="17" t="s">
        <v>857</v>
      </c>
      <c r="D692" s="26" t="s">
        <v>858</v>
      </c>
      <c r="E692" s="112">
        <v>45256</v>
      </c>
      <c r="F692" s="23"/>
      <c r="G692" s="94"/>
      <c r="H692" s="51"/>
      <c r="I692" s="377"/>
      <c r="J692" s="20">
        <v>45435</v>
      </c>
      <c r="K692" s="100">
        <f t="shared" si="69"/>
        <v>5</v>
      </c>
      <c r="L692" s="120">
        <v>16</v>
      </c>
      <c r="M692" s="4" t="s">
        <v>917</v>
      </c>
      <c r="N692" s="19"/>
      <c r="O692" s="121">
        <v>2</v>
      </c>
      <c r="P692" s="22">
        <v>3</v>
      </c>
      <c r="Q692" s="22"/>
      <c r="R692" s="120">
        <v>3</v>
      </c>
      <c r="S692" s="120"/>
      <c r="T692" s="145">
        <v>21507</v>
      </c>
      <c r="U692" s="130"/>
      <c r="V692" s="130" t="s">
        <v>862</v>
      </c>
      <c r="W692" s="130" t="s">
        <v>1045</v>
      </c>
      <c r="X692" s="353" t="s">
        <v>858</v>
      </c>
      <c r="Y692" s="129">
        <v>60</v>
      </c>
      <c r="Z692" s="221">
        <v>45435</v>
      </c>
      <c r="AA692" s="129">
        <v>12</v>
      </c>
      <c r="AB692" s="133">
        <v>24</v>
      </c>
      <c r="AC692" s="354" t="s">
        <v>53</v>
      </c>
      <c r="AD692" s="135" t="s">
        <v>1022</v>
      </c>
      <c r="AE692" s="354" t="s">
        <v>54</v>
      </c>
      <c r="AF692" s="211">
        <v>28.4</v>
      </c>
      <c r="AG692" s="211">
        <v>17.5</v>
      </c>
      <c r="AH692" s="211">
        <v>49.4</v>
      </c>
      <c r="AI692" s="211">
        <v>3.8</v>
      </c>
      <c r="AJ692" s="211">
        <v>0.9</v>
      </c>
      <c r="AK692" s="208">
        <v>3.42</v>
      </c>
      <c r="AL692" s="133">
        <v>21.4</v>
      </c>
      <c r="AM692" s="137">
        <v>47.4</v>
      </c>
      <c r="AN692" s="137">
        <v>36.1</v>
      </c>
      <c r="AO692" s="137">
        <v>63.9</v>
      </c>
      <c r="AP692" s="137">
        <v>0.56494522691705795</v>
      </c>
      <c r="AQ692" s="137">
        <v>11.7</v>
      </c>
      <c r="AR692" s="137">
        <v>8.9700000000000006</v>
      </c>
      <c r="AS692" s="137">
        <v>1.1100000000000001</v>
      </c>
      <c r="AT692" s="137">
        <v>44.7</v>
      </c>
      <c r="AU692" s="137">
        <v>25.5</v>
      </c>
      <c r="AV692" s="137">
        <v>7.76</v>
      </c>
      <c r="AW692" s="137">
        <v>8.3800000000000008</v>
      </c>
      <c r="AX692" s="137">
        <v>21.5</v>
      </c>
      <c r="AY692" s="137">
        <v>64.099999999999994</v>
      </c>
      <c r="AZ692" s="137">
        <v>6.01</v>
      </c>
      <c r="BA692" s="137">
        <v>11.5</v>
      </c>
      <c r="BB692" s="137">
        <v>24.2</v>
      </c>
      <c r="BC692" s="137">
        <v>33.6</v>
      </c>
      <c r="BD692" s="137">
        <v>3.41</v>
      </c>
      <c r="BE692" s="137">
        <v>2.4</v>
      </c>
      <c r="BF692" s="137">
        <v>37</v>
      </c>
      <c r="BG692" s="137">
        <v>34.700000000000003</v>
      </c>
      <c r="BH692" s="138">
        <v>7425</v>
      </c>
      <c r="BI692" s="137">
        <v>41.5</v>
      </c>
      <c r="BJ692" s="137">
        <v>11</v>
      </c>
      <c r="BK692" s="137">
        <v>30.4</v>
      </c>
      <c r="BL692" s="137">
        <v>50.2</v>
      </c>
      <c r="BM692" s="139">
        <v>5.5E-2</v>
      </c>
      <c r="BN692" s="137">
        <v>4.0999999999999996</v>
      </c>
      <c r="BO692" s="137">
        <v>68.91</v>
      </c>
      <c r="BP692" s="137">
        <v>15.4</v>
      </c>
      <c r="BQ692" s="137">
        <v>15.6</v>
      </c>
      <c r="BR692" s="138">
        <v>5665</v>
      </c>
      <c r="BS692" s="138">
        <v>2433.5</v>
      </c>
      <c r="BT692" s="137">
        <v>5.39</v>
      </c>
      <c r="BU692" s="137">
        <v>32.1</v>
      </c>
      <c r="BV692" s="137">
        <v>72.009999999999991</v>
      </c>
      <c r="BW692" s="138">
        <v>4496.9026548672573</v>
      </c>
      <c r="BX692" s="137">
        <v>31.1</v>
      </c>
      <c r="BY692" s="137">
        <v>33.4</v>
      </c>
      <c r="BZ692" s="138">
        <v>2984.375</v>
      </c>
      <c r="CA692" s="138">
        <v>10464</v>
      </c>
      <c r="CB692" s="137">
        <v>1.2</v>
      </c>
      <c r="CC692" s="137">
        <v>1.29</v>
      </c>
      <c r="CD692" s="186" t="s">
        <v>1275</v>
      </c>
      <c r="CE692" s="186">
        <v>100</v>
      </c>
      <c r="CF692" s="186" t="s">
        <v>1275</v>
      </c>
      <c r="CG692" s="186">
        <v>97.45887850467291</v>
      </c>
      <c r="CH692" s="137">
        <v>0.89</v>
      </c>
      <c r="CI692" s="137">
        <v>1.8776371308016879</v>
      </c>
      <c r="CJ692" s="137">
        <v>17.399999999999999</v>
      </c>
      <c r="CK692" s="138">
        <v>52.84905479999999</v>
      </c>
      <c r="CL692" s="137">
        <v>7.3</v>
      </c>
      <c r="CM692" s="137">
        <v>24</v>
      </c>
      <c r="CN692" s="186" t="s">
        <v>1275</v>
      </c>
      <c r="CO692" s="137">
        <v>5.88</v>
      </c>
      <c r="CP692" s="137">
        <v>4.18</v>
      </c>
      <c r="CQ692" s="137">
        <v>23.6</v>
      </c>
      <c r="CR692" s="137">
        <v>18.100000000000001</v>
      </c>
      <c r="CS692" s="137">
        <v>11.4</v>
      </c>
      <c r="CT692" s="137">
        <v>47</v>
      </c>
      <c r="CU692" s="137">
        <v>63.4</v>
      </c>
      <c r="CV692" s="137">
        <v>0.36</v>
      </c>
      <c r="CW692" s="137"/>
      <c r="CX692" s="186" t="s">
        <v>1275</v>
      </c>
      <c r="CY692" s="133">
        <v>775</v>
      </c>
      <c r="CZ692" s="137">
        <v>3.77</v>
      </c>
      <c r="DA692" s="137">
        <v>16.5</v>
      </c>
      <c r="DB692" s="186" t="s">
        <v>1275</v>
      </c>
      <c r="DC692" s="139">
        <v>2.8000000000000001E-2</v>
      </c>
      <c r="DD692" s="138">
        <v>22166</v>
      </c>
      <c r="DE692" s="137"/>
      <c r="DF692" s="137"/>
      <c r="DG692" s="137">
        <v>2.83</v>
      </c>
      <c r="DH692" s="137"/>
      <c r="DI692" s="137">
        <v>22.1</v>
      </c>
      <c r="DJ692" s="186" t="s">
        <v>1275</v>
      </c>
      <c r="DK692" s="137">
        <v>2.98</v>
      </c>
      <c r="DL692" s="137">
        <v>35.299999999999997</v>
      </c>
      <c r="DM692" s="137">
        <v>60</v>
      </c>
      <c r="DN692" s="137">
        <v>1.7</v>
      </c>
      <c r="DO692" s="137">
        <v>18</v>
      </c>
      <c r="DP692" s="137">
        <v>90.2</v>
      </c>
      <c r="DQ692" s="138">
        <v>811</v>
      </c>
      <c r="DR692" s="133"/>
      <c r="DS692" s="186" t="s">
        <v>1275</v>
      </c>
      <c r="DT692" s="138">
        <v>8366.6666666666679</v>
      </c>
      <c r="DU692" s="138">
        <v>10040</v>
      </c>
      <c r="DV692" s="138">
        <v>1546.1538461538462</v>
      </c>
      <c r="DW692" s="138">
        <v>128</v>
      </c>
      <c r="DX692" s="186" t="s">
        <v>1275</v>
      </c>
      <c r="DY692" s="138">
        <v>125.23491431999999</v>
      </c>
      <c r="DZ692" s="138">
        <v>221.67620567999998</v>
      </c>
      <c r="EA692" s="343"/>
      <c r="EB692" s="343"/>
      <c r="EC692" s="343"/>
      <c r="ED692" s="343"/>
      <c r="EE692" s="343"/>
      <c r="EF692" s="344" t="s">
        <v>1275</v>
      </c>
      <c r="EG692" s="343"/>
      <c r="EH692" s="343"/>
      <c r="EI692" s="343"/>
      <c r="EJ692" s="343"/>
      <c r="EK692" s="343"/>
      <c r="EL692" s="343"/>
      <c r="EM692" s="343"/>
      <c r="EN692" s="343"/>
      <c r="EO692" s="343"/>
      <c r="EP692" s="343"/>
      <c r="EQ692" s="343"/>
      <c r="ER692" s="343"/>
      <c r="ES692" s="343"/>
      <c r="ET692" s="343"/>
      <c r="EU692" s="343"/>
      <c r="EV692" s="343"/>
      <c r="EW692" s="343"/>
      <c r="EX692" s="343"/>
      <c r="EY692" s="343"/>
      <c r="EZ692" s="343"/>
      <c r="FA692" s="343"/>
      <c r="FB692" s="344" t="s">
        <v>1275</v>
      </c>
      <c r="FC692">
        <v>0.56999999999999995</v>
      </c>
      <c r="FD692">
        <v>0</v>
      </c>
      <c r="FE692">
        <v>0</v>
      </c>
      <c r="FJ692" s="372"/>
      <c r="FK692"/>
      <c r="FL692"/>
      <c r="FM692"/>
      <c r="FN692"/>
      <c r="FO692"/>
      <c r="FP692"/>
      <c r="FQ692"/>
      <c r="FR692"/>
      <c r="FS692"/>
      <c r="FT692"/>
      <c r="FU692"/>
      <c r="FV692"/>
      <c r="FW692"/>
      <c r="FX692"/>
      <c r="FY692"/>
      <c r="FZ692"/>
      <c r="GA692"/>
      <c r="GB692"/>
      <c r="GC692"/>
      <c r="GD692"/>
      <c r="GE692"/>
      <c r="GF692"/>
      <c r="GG692"/>
      <c r="GH692"/>
      <c r="GI692"/>
      <c r="GJ692"/>
      <c r="GK692"/>
      <c r="GL692"/>
      <c r="GM692"/>
      <c r="GN692"/>
      <c r="GO692"/>
      <c r="GP692"/>
      <c r="GQ692"/>
      <c r="GR692"/>
      <c r="GS692"/>
      <c r="GT692"/>
      <c r="GU692"/>
      <c r="GV692"/>
      <c r="GW692"/>
      <c r="GX692"/>
      <c r="GY692"/>
      <c r="GZ692" s="372"/>
      <c r="HA692"/>
      <c r="HB692"/>
      <c r="HC692"/>
      <c r="HD692"/>
      <c r="HE692"/>
      <c r="HF692"/>
      <c r="HG692"/>
      <c r="HH692"/>
      <c r="HI692"/>
      <c r="HJ692"/>
      <c r="HK692"/>
      <c r="HL692"/>
      <c r="HM692"/>
      <c r="HN692"/>
      <c r="HO692" s="5"/>
      <c r="HP692" s="17"/>
      <c r="HQ692" s="23"/>
      <c r="HR692" s="23"/>
      <c r="HS692" s="23"/>
      <c r="HT692" s="17"/>
      <c r="HU692" s="17"/>
      <c r="HV692" s="24"/>
      <c r="HW692" s="24"/>
      <c r="HX692" s="24"/>
      <c r="HY692" s="24"/>
      <c r="HZ692" s="24"/>
      <c r="IA692" s="24"/>
      <c r="IB692" s="24"/>
      <c r="IC692" s="24"/>
      <c r="ID692" s="24"/>
      <c r="IE692" s="24"/>
      <c r="IF692" s="24"/>
      <c r="IG692" s="24"/>
      <c r="IH692" s="24"/>
      <c r="II692" s="24"/>
      <c r="IJ692" s="24"/>
      <c r="IK692" s="24"/>
      <c r="IL692" s="24"/>
      <c r="IM692" s="24"/>
      <c r="IN692" s="25"/>
      <c r="IO692" s="25"/>
      <c r="IP692" s="294"/>
      <c r="IQ692" s="24"/>
      <c r="IR692" s="24"/>
      <c r="IS692" s="170"/>
      <c r="IT692" s="170"/>
      <c r="IU692" s="170"/>
      <c r="IV692" s="274"/>
      <c r="IW692" s="170"/>
      <c r="IX692" s="170"/>
      <c r="IY692"/>
      <c r="IZ692" s="281"/>
      <c r="JA692" s="170"/>
      <c r="JB692" s="170"/>
      <c r="JC692" s="170"/>
      <c r="JD692"/>
      <c r="JE692" s="170"/>
      <c r="JF692" s="276"/>
      <c r="JG692"/>
      <c r="JH692" s="170"/>
      <c r="JI692"/>
      <c r="JJ692"/>
      <c r="JK692"/>
      <c r="JL692"/>
      <c r="JM692" s="279"/>
      <c r="JN692"/>
      <c r="JO692"/>
      <c r="JP692"/>
      <c r="JQ692"/>
      <c r="JR692" s="170"/>
      <c r="JS692" s="170"/>
      <c r="JT692" s="170"/>
      <c r="JU692" s="282"/>
      <c r="JV692" s="170"/>
      <c r="JW692" s="170"/>
      <c r="JX692"/>
      <c r="JY692" s="170"/>
      <c r="JZ692" s="170"/>
      <c r="KA692" s="170"/>
      <c r="KB692" s="170"/>
      <c r="KC692" s="170"/>
      <c r="KD692" s="170"/>
      <c r="KE692"/>
    </row>
    <row r="693" spans="1:317" s="4" customFormat="1" x14ac:dyDescent="0.25">
      <c r="A693" s="311"/>
      <c r="B693" s="15" t="s">
        <v>856</v>
      </c>
      <c r="C693" s="17" t="s">
        <v>857</v>
      </c>
      <c r="D693" s="26" t="s">
        <v>858</v>
      </c>
      <c r="E693" s="112">
        <v>45256</v>
      </c>
      <c r="F693" s="274">
        <v>45435</v>
      </c>
      <c r="G693" s="94">
        <f>DATEDIF(E693, F693, "m")</f>
        <v>5</v>
      </c>
      <c r="H693" s="51"/>
      <c r="I693" s="377"/>
      <c r="J693" s="20">
        <v>45435</v>
      </c>
      <c r="K693" s="100">
        <f t="shared" si="69"/>
        <v>5</v>
      </c>
      <c r="L693" s="120">
        <v>17</v>
      </c>
      <c r="M693" s="4" t="s">
        <v>918</v>
      </c>
      <c r="N693" s="19"/>
      <c r="O693" s="22"/>
      <c r="P693" s="16"/>
      <c r="Q693" s="120"/>
      <c r="R693" s="120"/>
      <c r="S693" s="120">
        <v>10</v>
      </c>
      <c r="T693" s="5"/>
      <c r="FJ693" s="5"/>
      <c r="GZ693" s="372"/>
      <c r="HA693"/>
      <c r="HB693"/>
      <c r="HC693"/>
      <c r="HD693"/>
      <c r="HE693"/>
      <c r="HF693"/>
      <c r="HG693"/>
      <c r="HH693"/>
      <c r="HI693"/>
      <c r="HJ693"/>
      <c r="HK693"/>
      <c r="HL693"/>
      <c r="HM693"/>
      <c r="HN693"/>
      <c r="HO693" s="59" t="s">
        <v>862</v>
      </c>
      <c r="HP693" s="62">
        <v>60</v>
      </c>
      <c r="HQ693" s="274"/>
      <c r="HR693" s="274">
        <v>45256</v>
      </c>
      <c r="HS693" s="274">
        <v>45435</v>
      </c>
      <c r="HT693" s="170">
        <v>6</v>
      </c>
      <c r="HU693" s="170">
        <v>1</v>
      </c>
      <c r="HV693" s="170">
        <v>0</v>
      </c>
      <c r="HW693" s="170">
        <v>0</v>
      </c>
      <c r="HX693" s="170">
        <v>0</v>
      </c>
      <c r="HY693" s="170">
        <v>1</v>
      </c>
      <c r="HZ693" s="170">
        <v>0</v>
      </c>
      <c r="IA693" s="170">
        <v>0</v>
      </c>
      <c r="IB693" s="170">
        <v>0</v>
      </c>
      <c r="IC693" s="170">
        <v>0</v>
      </c>
      <c r="ID693" s="170">
        <v>0</v>
      </c>
      <c r="IE693" t="s">
        <v>69</v>
      </c>
      <c r="IF693" s="170">
        <v>0</v>
      </c>
      <c r="IG693" s="276"/>
      <c r="IH693" s="276" t="s">
        <v>1876</v>
      </c>
      <c r="II693"/>
      <c r="IJ693" s="170">
        <v>1</v>
      </c>
      <c r="IK693" t="s">
        <v>79</v>
      </c>
      <c r="IL693" t="s">
        <v>80</v>
      </c>
      <c r="IM693"/>
      <c r="IN693" s="170">
        <v>1</v>
      </c>
      <c r="IO693" s="62">
        <v>1</v>
      </c>
      <c r="IP693" s="294"/>
      <c r="IQ693" s="24"/>
      <c r="IR693" s="24"/>
      <c r="IS693" s="170"/>
      <c r="IT693" s="170"/>
      <c r="IU693" s="170"/>
      <c r="IV693" s="274"/>
      <c r="IW693" s="170"/>
      <c r="IX693" s="170"/>
      <c r="IY693"/>
      <c r="IZ693" s="281"/>
      <c r="JA693" s="170"/>
      <c r="JB693" s="170"/>
      <c r="JC693" s="170"/>
      <c r="JD693"/>
      <c r="JE693" s="170"/>
      <c r="JF693" s="276"/>
      <c r="JG693"/>
      <c r="JH693" s="170"/>
      <c r="JI693"/>
      <c r="JJ693"/>
      <c r="JK693"/>
      <c r="JL693"/>
      <c r="JM693" s="279"/>
      <c r="JN693"/>
      <c r="JO693"/>
      <c r="JP693"/>
      <c r="JQ693"/>
      <c r="JR693" s="170"/>
      <c r="JS693" s="170"/>
      <c r="JT693" s="170"/>
      <c r="JU693" s="282"/>
      <c r="JV693" s="170"/>
      <c r="JW693" s="170"/>
      <c r="JX693"/>
      <c r="JY693" s="170"/>
      <c r="JZ693" s="170"/>
      <c r="KA693" s="170"/>
      <c r="KB693" s="170"/>
      <c r="KC693" s="170"/>
      <c r="KD693" s="170"/>
      <c r="KE693"/>
    </row>
    <row r="694" spans="1:317" s="4" customFormat="1" x14ac:dyDescent="0.25">
      <c r="A694" s="311"/>
      <c r="B694" s="15" t="s">
        <v>856</v>
      </c>
      <c r="C694" s="17" t="s">
        <v>857</v>
      </c>
      <c r="D694" s="26" t="s">
        <v>858</v>
      </c>
      <c r="E694" s="112">
        <v>45256</v>
      </c>
      <c r="F694" s="23"/>
      <c r="G694" s="94"/>
      <c r="H694" s="51"/>
      <c r="I694" s="377"/>
      <c r="J694" s="20">
        <v>45636</v>
      </c>
      <c r="K694" s="100">
        <f t="shared" ref="K694:K719" si="70">DATEDIF(E694, J694, "m")</f>
        <v>12</v>
      </c>
      <c r="L694" s="121">
        <v>18</v>
      </c>
      <c r="M694" s="4" t="s">
        <v>1872</v>
      </c>
      <c r="N694" s="19"/>
      <c r="O694" s="121">
        <v>2</v>
      </c>
      <c r="P694" s="22">
        <v>3</v>
      </c>
      <c r="Q694" s="22"/>
      <c r="R694" s="121">
        <v>3</v>
      </c>
      <c r="S694" s="121"/>
      <c r="T694" s="355"/>
      <c r="FJ694" s="5"/>
      <c r="GZ694" s="372"/>
      <c r="HA694"/>
      <c r="HB694"/>
      <c r="HC694"/>
      <c r="HD694"/>
      <c r="HE694"/>
      <c r="HF694"/>
      <c r="HG694"/>
      <c r="HH694"/>
      <c r="HI694"/>
      <c r="HJ694"/>
      <c r="HK694"/>
      <c r="HL694"/>
      <c r="HM694"/>
      <c r="HN694"/>
      <c r="HO694" s="5"/>
      <c r="HP694" s="17"/>
      <c r="HQ694" s="23"/>
      <c r="HR694" s="23"/>
      <c r="HS694" s="23"/>
      <c r="HT694" s="17"/>
      <c r="HU694" s="17"/>
      <c r="HV694" s="24"/>
      <c r="HW694" s="24"/>
      <c r="HX694" s="24"/>
      <c r="HY694" s="24"/>
      <c r="HZ694" s="24"/>
      <c r="IA694" s="24"/>
      <c r="IB694" s="24"/>
      <c r="IC694" s="24"/>
      <c r="ID694" s="24"/>
      <c r="IE694" s="24"/>
      <c r="IF694" s="24"/>
      <c r="IG694" s="24"/>
      <c r="IH694" s="24"/>
      <c r="II694" s="24"/>
      <c r="IJ694" s="24"/>
      <c r="IK694" s="24"/>
      <c r="IL694" s="24"/>
      <c r="IM694" s="24"/>
      <c r="IN694" s="25"/>
      <c r="IO694" s="25"/>
      <c r="IP694" s="294"/>
      <c r="IQ694" s="24"/>
      <c r="IR694" s="24"/>
      <c r="IS694" s="170"/>
      <c r="IT694" s="170"/>
      <c r="IU694" s="170"/>
      <c r="IV694" s="274"/>
      <c r="IW694" s="170"/>
      <c r="IX694" s="170"/>
      <c r="IY694"/>
      <c r="IZ694" s="281"/>
      <c r="JA694" s="170"/>
      <c r="JB694" s="170"/>
      <c r="JC694" s="170"/>
      <c r="JD694"/>
      <c r="JE694" s="170"/>
      <c r="JF694" s="276"/>
      <c r="JG694"/>
      <c r="JH694" s="170"/>
      <c r="JI694"/>
      <c r="JJ694"/>
      <c r="JK694"/>
      <c r="JL694"/>
      <c r="JM694" s="279"/>
      <c r="JN694"/>
      <c r="JO694"/>
      <c r="JP694"/>
      <c r="JQ694"/>
      <c r="JR694" s="170"/>
      <c r="JS694" s="170"/>
      <c r="JT694" s="170"/>
      <c r="JU694" s="282"/>
      <c r="JV694" s="170"/>
      <c r="JW694" s="170"/>
      <c r="JX694"/>
      <c r="JY694" s="170"/>
      <c r="JZ694" s="170"/>
      <c r="KA694" s="170"/>
      <c r="KB694" s="170"/>
      <c r="KC694" s="170"/>
      <c r="KD694" s="170"/>
      <c r="KE694"/>
    </row>
    <row r="695" spans="1:317" s="4" customFormat="1" x14ac:dyDescent="0.25">
      <c r="A695" s="311"/>
      <c r="B695" s="15" t="s">
        <v>856</v>
      </c>
      <c r="C695" s="17" t="s">
        <v>857</v>
      </c>
      <c r="D695" s="26" t="s">
        <v>858</v>
      </c>
      <c r="E695" s="112">
        <v>45256</v>
      </c>
      <c r="F695" s="23"/>
      <c r="G695" s="94"/>
      <c r="H695" s="51"/>
      <c r="I695" s="377"/>
      <c r="J695" s="20">
        <v>45638</v>
      </c>
      <c r="K695" s="100">
        <f t="shared" si="69"/>
        <v>12</v>
      </c>
      <c r="L695" s="121">
        <v>19</v>
      </c>
      <c r="M695" s="4" t="s">
        <v>1913</v>
      </c>
      <c r="N695" s="19"/>
      <c r="O695" s="121">
        <v>2</v>
      </c>
      <c r="P695" s="22">
        <v>3</v>
      </c>
      <c r="Q695" s="22"/>
      <c r="R695" s="121">
        <v>3</v>
      </c>
      <c r="S695" s="121"/>
      <c r="T695" s="355"/>
      <c r="FJ695" s="5"/>
      <c r="GZ695" s="372"/>
      <c r="HA695"/>
      <c r="HB695"/>
      <c r="HC695"/>
      <c r="HD695"/>
      <c r="HE695"/>
      <c r="HF695"/>
      <c r="HG695"/>
      <c r="HH695"/>
      <c r="HI695"/>
      <c r="HJ695"/>
      <c r="HK695"/>
      <c r="HL695"/>
      <c r="HM695"/>
      <c r="HN695"/>
      <c r="HO695" s="5"/>
      <c r="HP695" s="17"/>
      <c r="HQ695" s="23"/>
      <c r="HR695" s="23"/>
      <c r="HS695" s="23"/>
      <c r="HT695" s="17"/>
      <c r="HU695" s="17"/>
      <c r="HV695" s="24"/>
      <c r="HW695" s="24"/>
      <c r="HX695" s="24"/>
      <c r="HY695" s="24"/>
      <c r="HZ695" s="24"/>
      <c r="IA695" s="24"/>
      <c r="IB695" s="24"/>
      <c r="IC695" s="24"/>
      <c r="ID695" s="24"/>
      <c r="IE695" s="24"/>
      <c r="IF695" s="24"/>
      <c r="IG695" s="24"/>
      <c r="IH695" s="24"/>
      <c r="II695" s="24"/>
      <c r="IJ695" s="24"/>
      <c r="IK695" s="24"/>
      <c r="IL695" s="24"/>
      <c r="IM695" s="24"/>
      <c r="IN695" s="25"/>
      <c r="IO695" s="25"/>
      <c r="IP695" s="294"/>
      <c r="IQ695" s="24"/>
      <c r="IR695" s="24"/>
      <c r="IS695" s="170"/>
      <c r="IT695" s="170"/>
      <c r="IU695" s="170"/>
      <c r="IV695" s="274"/>
      <c r="IW695" s="170"/>
      <c r="IX695" s="170"/>
      <c r="IY695"/>
      <c r="IZ695" s="281"/>
      <c r="JA695" s="170"/>
      <c r="JB695" s="170"/>
      <c r="JC695" s="170"/>
      <c r="JD695"/>
      <c r="JE695" s="170"/>
      <c r="JF695" s="276"/>
      <c r="JG695"/>
      <c r="JH695" s="170"/>
      <c r="JI695"/>
      <c r="JJ695"/>
      <c r="JK695"/>
      <c r="JL695"/>
      <c r="JM695" s="279"/>
      <c r="JN695"/>
      <c r="JO695"/>
      <c r="JP695"/>
      <c r="JQ695"/>
      <c r="JR695" s="170"/>
      <c r="JS695" s="170"/>
      <c r="JT695" s="170"/>
      <c r="JU695" s="282"/>
      <c r="JV695" s="170"/>
      <c r="JW695" s="170"/>
      <c r="JX695"/>
      <c r="JY695" s="170"/>
      <c r="JZ695" s="170"/>
      <c r="KA695" s="170"/>
      <c r="KB695" s="170"/>
      <c r="KC695" s="170"/>
      <c r="KD695" s="170"/>
      <c r="KE695"/>
    </row>
    <row r="696" spans="1:317" s="4" customFormat="1" x14ac:dyDescent="0.25">
      <c r="A696" s="311"/>
      <c r="B696" s="15" t="s">
        <v>856</v>
      </c>
      <c r="C696" s="17" t="s">
        <v>857</v>
      </c>
      <c r="D696" s="26" t="s">
        <v>858</v>
      </c>
      <c r="E696" s="112">
        <v>45256</v>
      </c>
      <c r="F696" s="23"/>
      <c r="G696" s="94"/>
      <c r="H696" s="51"/>
      <c r="I696" s="377"/>
      <c r="J696" s="20">
        <v>45638</v>
      </c>
      <c r="K696" s="100">
        <f t="shared" si="70"/>
        <v>12</v>
      </c>
      <c r="L696" s="121">
        <v>20</v>
      </c>
      <c r="M696" s="4" t="s">
        <v>1914</v>
      </c>
      <c r="N696" s="19"/>
      <c r="O696" s="22"/>
      <c r="P696" s="16"/>
      <c r="Q696" s="121"/>
      <c r="R696" s="121"/>
      <c r="S696" s="121">
        <v>10</v>
      </c>
      <c r="T696" s="355"/>
      <c r="FJ696" s="5"/>
      <c r="GZ696" s="372"/>
      <c r="HA696"/>
      <c r="HB696"/>
      <c r="HC696"/>
      <c r="HD696"/>
      <c r="HE696"/>
      <c r="HF696"/>
      <c r="HG696"/>
      <c r="HH696"/>
      <c r="HI696"/>
      <c r="HJ696"/>
      <c r="HK696"/>
      <c r="HL696"/>
      <c r="HM696"/>
      <c r="HN696"/>
      <c r="HO696" s="5"/>
      <c r="HP696" s="17"/>
      <c r="HQ696" s="23"/>
      <c r="HR696" s="23"/>
      <c r="HS696" s="23"/>
      <c r="HT696" s="17"/>
      <c r="HU696" s="17"/>
      <c r="HV696" s="24"/>
      <c r="HW696" s="24"/>
      <c r="HX696" s="24"/>
      <c r="HY696" s="24"/>
      <c r="HZ696" s="24"/>
      <c r="IA696" s="24"/>
      <c r="IB696" s="24"/>
      <c r="IC696" s="24"/>
      <c r="ID696" s="24"/>
      <c r="IE696" s="24"/>
      <c r="IF696" s="24"/>
      <c r="IG696" s="24"/>
      <c r="IH696" s="24"/>
      <c r="II696" s="24"/>
      <c r="IJ696" s="24"/>
      <c r="IK696" s="24"/>
      <c r="IL696" s="24"/>
      <c r="IM696" s="24"/>
      <c r="IN696" s="25"/>
      <c r="IO696" s="25"/>
      <c r="IP696" s="294"/>
      <c r="IQ696" s="24"/>
      <c r="IR696" s="24"/>
      <c r="IS696" s="170"/>
      <c r="IT696" s="170"/>
      <c r="IU696" s="170"/>
      <c r="IV696" s="274"/>
      <c r="IW696" s="170"/>
      <c r="IX696" s="170"/>
      <c r="IY696"/>
      <c r="IZ696" s="281"/>
      <c r="JA696" s="170"/>
      <c r="JB696" s="170"/>
      <c r="JC696" s="170"/>
      <c r="JD696"/>
      <c r="JE696" s="170"/>
      <c r="JF696" s="276"/>
      <c r="JG696"/>
      <c r="JH696" s="170"/>
      <c r="JI696"/>
      <c r="JJ696"/>
      <c r="JK696"/>
      <c r="JL696"/>
      <c r="JM696" s="279"/>
      <c r="JN696"/>
      <c r="JO696"/>
      <c r="JP696"/>
      <c r="JQ696"/>
      <c r="JR696" s="170"/>
      <c r="JS696" s="170"/>
      <c r="JT696" s="170"/>
      <c r="JU696" s="282"/>
      <c r="JV696" s="170"/>
      <c r="JW696" s="170"/>
      <c r="JX696"/>
      <c r="JY696" s="170"/>
      <c r="JZ696" s="170"/>
      <c r="KA696" s="170"/>
      <c r="KB696" s="170"/>
      <c r="KC696" s="170"/>
      <c r="KD696" s="170"/>
      <c r="KE696"/>
    </row>
    <row r="697" spans="1:317" s="25" customFormat="1" x14ac:dyDescent="0.25">
      <c r="A697" s="311"/>
      <c r="B697" s="57"/>
      <c r="E697" s="89"/>
      <c r="F697" s="4"/>
      <c r="G697" s="94"/>
      <c r="H697" s="30"/>
      <c r="I697" s="377"/>
      <c r="J697" s="4"/>
      <c r="K697" s="4"/>
      <c r="L697" s="28"/>
      <c r="P697" s="30"/>
      <c r="T697" s="5"/>
      <c r="FJ697" s="5"/>
      <c r="FK697" s="4"/>
      <c r="FL697" s="4"/>
      <c r="FM697" s="4"/>
      <c r="FN697" s="4"/>
      <c r="FO697" s="4"/>
      <c r="FP697" s="4"/>
      <c r="FQ697" s="4"/>
      <c r="FR697" s="4"/>
      <c r="FS697" s="4"/>
      <c r="FT697" s="4"/>
      <c r="FU697" s="4"/>
      <c r="FV697" s="4"/>
      <c r="FW697" s="4"/>
      <c r="FX697" s="4"/>
      <c r="FY697" s="4"/>
      <c r="FZ697" s="4"/>
      <c r="GA697" s="4"/>
      <c r="GB697" s="4"/>
      <c r="GC697" s="4"/>
      <c r="GD697" s="4"/>
      <c r="GE697" s="4"/>
      <c r="GF697" s="4"/>
      <c r="GG697" s="4"/>
      <c r="GH697" s="4"/>
      <c r="GI697" s="4"/>
      <c r="GJ697" s="4"/>
      <c r="GK697" s="4"/>
      <c r="GL697" s="4"/>
      <c r="GM697" s="4"/>
      <c r="GN697" s="4"/>
      <c r="GO697" s="4"/>
      <c r="GP697" s="4"/>
      <c r="GQ697" s="4"/>
      <c r="GR697" s="4"/>
      <c r="GS697" s="4"/>
      <c r="GT697" s="4"/>
      <c r="GU697" s="4"/>
      <c r="GV697" s="4"/>
      <c r="GW697" s="4"/>
      <c r="GX697" s="4"/>
      <c r="GY697" s="4"/>
      <c r="GZ697" s="372"/>
      <c r="HA697"/>
      <c r="HB697"/>
      <c r="HC697"/>
      <c r="HD697"/>
      <c r="HE697"/>
      <c r="HF697"/>
      <c r="HG697"/>
      <c r="HH697"/>
      <c r="HI697"/>
      <c r="HJ697"/>
      <c r="HK697"/>
      <c r="HL697"/>
      <c r="HM697"/>
      <c r="HN697"/>
      <c r="HO697" s="5"/>
      <c r="HP697" s="4"/>
      <c r="HQ697" s="4"/>
      <c r="HR697" s="4"/>
      <c r="HS697" s="4"/>
      <c r="HT697" s="4"/>
      <c r="HU697" s="4"/>
      <c r="IK697" s="4"/>
      <c r="IL697" s="4"/>
      <c r="IP697" s="5"/>
      <c r="IQ697" s="4"/>
      <c r="IR697" s="4"/>
      <c r="IS697" s="4"/>
      <c r="IT697" s="4"/>
      <c r="IU697" s="4"/>
      <c r="IV697" s="4"/>
      <c r="IW697" s="4"/>
      <c r="IX697" s="4"/>
      <c r="IY697" s="4"/>
      <c r="IZ697" s="4"/>
      <c r="JA697" s="4"/>
      <c r="JB697" s="4"/>
      <c r="JC697" s="4"/>
      <c r="JD697" s="4"/>
      <c r="JE697" s="4"/>
      <c r="JF697" s="4"/>
      <c r="JG697" s="4"/>
      <c r="JH697" s="4"/>
      <c r="JI697" s="4"/>
      <c r="JJ697" s="4"/>
      <c r="JK697" s="4"/>
      <c r="JL697" s="4"/>
      <c r="JM697" s="4"/>
      <c r="JN697" s="4"/>
      <c r="JO697" s="4"/>
      <c r="JP697" s="4"/>
      <c r="JQ697" s="4"/>
      <c r="JR697" s="4"/>
      <c r="JS697" s="4"/>
      <c r="JT697" s="4"/>
      <c r="JU697" s="4"/>
      <c r="JV697" s="4"/>
      <c r="JW697" s="4"/>
      <c r="JX697" s="4"/>
      <c r="JY697" s="4"/>
      <c r="JZ697" s="4"/>
      <c r="KA697" s="4"/>
      <c r="KB697" s="4"/>
      <c r="KC697" s="4"/>
      <c r="KD697" s="4"/>
      <c r="KE697" s="4"/>
      <c r="KF697" s="4"/>
      <c r="KG697" s="4"/>
      <c r="KH697" s="4"/>
      <c r="KI697" s="4"/>
      <c r="KJ697" s="4"/>
      <c r="KK697" s="4"/>
      <c r="KL697" s="4"/>
      <c r="KM697" s="4"/>
      <c r="KN697" s="4"/>
      <c r="KO697" s="4"/>
      <c r="KP697" s="4"/>
      <c r="KQ697" s="4"/>
      <c r="KR697" s="4"/>
      <c r="KS697" s="4"/>
      <c r="KT697" s="4"/>
      <c r="KU697" s="4"/>
      <c r="KV697" s="4"/>
      <c r="KW697" s="4"/>
      <c r="KX697" s="4"/>
      <c r="KY697" s="4"/>
      <c r="KZ697" s="4"/>
      <c r="LA697" s="4"/>
      <c r="LB697" s="4"/>
      <c r="LC697" s="4"/>
      <c r="LD697" s="4"/>
      <c r="LE697" s="4"/>
    </row>
    <row r="698" spans="1:317" x14ac:dyDescent="0.25">
      <c r="A698" s="311"/>
      <c r="B698" s="57" t="s">
        <v>885</v>
      </c>
      <c r="C698" s="24" t="s">
        <v>888</v>
      </c>
      <c r="D698" s="6" t="s">
        <v>887</v>
      </c>
      <c r="E698" s="88">
        <v>45289</v>
      </c>
      <c r="G698" s="94"/>
      <c r="J698" s="350">
        <v>45365</v>
      </c>
      <c r="K698" s="100">
        <f t="shared" si="70"/>
        <v>2</v>
      </c>
      <c r="L698" s="28">
        <v>1</v>
      </c>
      <c r="M698" s="6" t="s">
        <v>886</v>
      </c>
      <c r="N698" s="80">
        <v>72.099999999999994</v>
      </c>
      <c r="O698" s="6">
        <v>2</v>
      </c>
      <c r="P698" s="6">
        <v>3</v>
      </c>
      <c r="R698" s="6">
        <v>3</v>
      </c>
      <c r="T698" s="145">
        <v>21191</v>
      </c>
      <c r="U698" s="130"/>
      <c r="V698" s="130" t="s">
        <v>1353</v>
      </c>
      <c r="W698" s="130" t="s">
        <v>1350</v>
      </c>
      <c r="X698" s="129">
        <v>5607102424</v>
      </c>
      <c r="Y698" s="129">
        <f ca="1">ROUNDDOWN(YEARFRAC(DATE(IF(VALUE(LEFT(X698,2))&lt;VALUE(RIGHT(YEAR(TODAY()),2)),"20","19")&amp;LEFT(X698,2),IF(VALUE(MID(X698,3,1))&gt;4,MID(X698,3,2)-50,MID(X698,3,2)),MID(X698,5,2)),Z698,1),0)</f>
        <v>67</v>
      </c>
      <c r="Z698" s="132">
        <v>45365</v>
      </c>
      <c r="AA698" s="129" t="e">
        <f>COUNTIFS(#REF!,X698)</f>
        <v>#REF!</v>
      </c>
      <c r="AB698" s="133">
        <f>DATEDIF(_xlfn.MINIFS(Z:Z,X:X,X698), Z698,  "m")</f>
        <v>0</v>
      </c>
      <c r="AC698" s="134" t="s">
        <v>53</v>
      </c>
      <c r="AD698" s="135" t="s">
        <v>1022</v>
      </c>
      <c r="AE698" s="136" t="s">
        <v>54</v>
      </c>
      <c r="AF698" s="211">
        <v>24.4</v>
      </c>
      <c r="AG698" s="211">
        <v>8.6999999999999993</v>
      </c>
      <c r="AH698" s="211">
        <v>66.5</v>
      </c>
      <c r="AI698" s="211">
        <v>0</v>
      </c>
      <c r="AJ698" s="211">
        <v>0.4</v>
      </c>
      <c r="AK698" s="208">
        <v>2.54</v>
      </c>
      <c r="AL698" s="133">
        <v>34.700000000000003</v>
      </c>
      <c r="AM698" s="137">
        <v>74</v>
      </c>
      <c r="AN698" s="137">
        <v>72.2</v>
      </c>
      <c r="AO698" s="137">
        <v>27.8</v>
      </c>
      <c r="AP698" s="137">
        <f>AN698/AO698</f>
        <v>2.5971223021582732</v>
      </c>
      <c r="AQ698" s="137">
        <v>1.66</v>
      </c>
      <c r="AR698" s="137">
        <v>1.46</v>
      </c>
      <c r="AS698" s="137">
        <v>2.57</v>
      </c>
      <c r="AT698" s="137">
        <v>11.3</v>
      </c>
      <c r="AU698" s="137">
        <v>3.27</v>
      </c>
      <c r="AV698" s="137">
        <v>6.58</v>
      </c>
      <c r="AW698" s="137">
        <v>32.700000000000003</v>
      </c>
      <c r="AX698" s="137">
        <v>24.9</v>
      </c>
      <c r="AY698" s="137">
        <v>30.6</v>
      </c>
      <c r="AZ698" s="137">
        <v>11.7</v>
      </c>
      <c r="BA698" s="133">
        <v>39.4</v>
      </c>
      <c r="BB698" s="137">
        <v>8.76</v>
      </c>
      <c r="BC698" s="137">
        <v>34.1</v>
      </c>
      <c r="BD698" s="137">
        <v>0.42</v>
      </c>
      <c r="BE698" s="137">
        <v>15.7</v>
      </c>
      <c r="BF698" s="137">
        <f>DL698+DN698</f>
        <v>48.292000000000002</v>
      </c>
      <c r="BG698" s="137">
        <v>27.6</v>
      </c>
      <c r="BH698" s="138">
        <v>1305</v>
      </c>
      <c r="BI698" s="137">
        <v>9.2799999999999994</v>
      </c>
      <c r="BJ698" s="137">
        <v>2.0299999999999998</v>
      </c>
      <c r="BK698" s="137">
        <v>11</v>
      </c>
      <c r="BL698" s="137">
        <v>61.2</v>
      </c>
      <c r="BM698" s="139">
        <v>0.34</v>
      </c>
      <c r="BN698" s="137">
        <v>8.8000000000000007</v>
      </c>
      <c r="BO698" s="137">
        <v>89.1</v>
      </c>
      <c r="BP698" s="137">
        <v>7</v>
      </c>
      <c r="BQ698" s="137">
        <v>3.9</v>
      </c>
      <c r="BR698" s="138">
        <v>2916.666666666667</v>
      </c>
      <c r="BS698" s="138">
        <f>CY698*3.14</f>
        <v>3463.42</v>
      </c>
      <c r="BT698" s="137">
        <v>62.1</v>
      </c>
      <c r="BU698" s="137">
        <v>14</v>
      </c>
      <c r="BV698" s="137">
        <f>100-AL698-BN698-CB698-CC698</f>
        <v>55.08</v>
      </c>
      <c r="BW698" s="138">
        <v>2591.1504424778764</v>
      </c>
      <c r="BX698" s="137">
        <v>54.7</v>
      </c>
      <c r="BY698" s="137">
        <v>17</v>
      </c>
      <c r="BZ698" s="138">
        <v>3681.875</v>
      </c>
      <c r="CA698" s="138">
        <v>5776</v>
      </c>
      <c r="CB698" s="137">
        <v>1.21</v>
      </c>
      <c r="CC698" s="137">
        <v>0.21</v>
      </c>
      <c r="CD698" s="186" t="s">
        <v>1275</v>
      </c>
      <c r="CE698" s="186">
        <f>AL698+BN698+BV698+CC698+CB698</f>
        <v>99.999999999999986</v>
      </c>
      <c r="CF698" s="186" t="s">
        <v>1275</v>
      </c>
      <c r="CG698" s="186">
        <f>AM698+BI698+BE698+(DC698*100/AL698)+(CC698*100/AL698)</f>
        <v>99.775389048991357</v>
      </c>
      <c r="CH698" s="137">
        <v>2.69</v>
      </c>
      <c r="CI698" s="137">
        <f>CH698*100/AM698</f>
        <v>3.6351351351351351</v>
      </c>
      <c r="CJ698" s="137">
        <v>7.69</v>
      </c>
      <c r="CK698" s="138">
        <f>CJ698*BI698*AL698*AK698/1000</f>
        <v>6.2898097215999993</v>
      </c>
      <c r="CL698" s="137">
        <v>4.3899999999999997</v>
      </c>
      <c r="CM698" s="137">
        <v>36.200000000000003</v>
      </c>
      <c r="CN698" s="186" t="s">
        <v>1275</v>
      </c>
      <c r="CO698" s="137">
        <v>0.67</v>
      </c>
      <c r="CP698" s="137">
        <v>0.41</v>
      </c>
      <c r="CQ698" s="137">
        <v>21.5</v>
      </c>
      <c r="CR698" s="137">
        <v>51.6</v>
      </c>
      <c r="CS698" s="137">
        <v>13.5</v>
      </c>
      <c r="CT698" s="137">
        <v>13.4</v>
      </c>
      <c r="CU698" s="137">
        <v>41.2</v>
      </c>
      <c r="CV698" s="137">
        <v>9.5000000000000001E-2</v>
      </c>
      <c r="CW698" s="137" t="s">
        <v>1023</v>
      </c>
      <c r="CX698" s="186" t="s">
        <v>1275</v>
      </c>
      <c r="CY698" s="138">
        <v>1103</v>
      </c>
      <c r="CZ698" s="137">
        <v>0.39</v>
      </c>
      <c r="DA698" s="137">
        <v>13.5</v>
      </c>
      <c r="DB698" s="186" t="s">
        <v>1275</v>
      </c>
      <c r="DC698" s="139">
        <v>6.6000000000000003E-2</v>
      </c>
      <c r="DD698" s="133">
        <v>47758</v>
      </c>
      <c r="DE698" s="137" t="s">
        <v>1023</v>
      </c>
      <c r="DF698" s="137" t="s">
        <v>1023</v>
      </c>
      <c r="DG698" s="137">
        <v>2.3199999999999998</v>
      </c>
      <c r="DH698" s="137">
        <f>DG698-CC698</f>
        <v>2.11</v>
      </c>
      <c r="DI698" s="137">
        <v>18.899999999999999</v>
      </c>
      <c r="DJ698" s="186" t="s">
        <v>1275</v>
      </c>
      <c r="DK698" s="137">
        <v>0.69</v>
      </c>
      <c r="DL698" s="137">
        <v>48.2</v>
      </c>
      <c r="DM698" s="137">
        <v>51</v>
      </c>
      <c r="DN698" s="137">
        <v>9.1999999999999998E-2</v>
      </c>
      <c r="DO698" s="137">
        <v>14.2</v>
      </c>
      <c r="DP698" s="137">
        <v>81.099999999999994</v>
      </c>
      <c r="DQ698" s="133">
        <v>488</v>
      </c>
      <c r="DR698" s="133"/>
      <c r="DS698" s="186" t="s">
        <v>1275</v>
      </c>
      <c r="DT698" s="138">
        <f>DU698/1.2</f>
        <v>13745.833333333334</v>
      </c>
      <c r="DU698" s="138">
        <v>16495</v>
      </c>
      <c r="DV698" s="138">
        <v>907.69230769230762</v>
      </c>
      <c r="DW698" s="138">
        <v>80.8</v>
      </c>
      <c r="DX698" s="186" t="s">
        <v>1275</v>
      </c>
      <c r="DY698" s="138">
        <f>AK698*AN698*AM698*AL698/1000</f>
        <v>470.90370640000003</v>
      </c>
      <c r="DZ698" s="138">
        <f>AK698*AM698*AO698*AL698/1000</f>
        <v>181.31749360000003</v>
      </c>
      <c r="EA698" s="137"/>
      <c r="EB698" s="137"/>
      <c r="EC698" s="137"/>
      <c r="ED698" s="137"/>
      <c r="EE698" s="137"/>
      <c r="EF698" s="186" t="s">
        <v>1275</v>
      </c>
      <c r="EG698" s="137" t="s">
        <v>1023</v>
      </c>
      <c r="EH698" s="137" t="s">
        <v>1023</v>
      </c>
      <c r="EI698" s="137" t="s">
        <v>1023</v>
      </c>
      <c r="EJ698" s="137" t="s">
        <v>1023</v>
      </c>
      <c r="EK698" s="137" t="s">
        <v>1023</v>
      </c>
      <c r="EL698" s="137" t="s">
        <v>1023</v>
      </c>
      <c r="EM698" s="137" t="s">
        <v>1023</v>
      </c>
      <c r="EN698" s="137" t="s">
        <v>1023</v>
      </c>
      <c r="EO698" s="137" t="s">
        <v>1023</v>
      </c>
      <c r="EP698" s="137" t="s">
        <v>1023</v>
      </c>
      <c r="EQ698" s="137" t="s">
        <v>1023</v>
      </c>
      <c r="ER698" s="137" t="s">
        <v>1023</v>
      </c>
      <c r="ES698" s="137" t="s">
        <v>1023</v>
      </c>
      <c r="ET698" s="137" t="s">
        <v>1023</v>
      </c>
      <c r="EU698" s="137" t="s">
        <v>1023</v>
      </c>
      <c r="EV698" s="137" t="s">
        <v>1023</v>
      </c>
      <c r="EW698" s="137" t="s">
        <v>1023</v>
      </c>
      <c r="EX698" s="137" t="s">
        <v>1023</v>
      </c>
      <c r="EY698" s="137" t="s">
        <v>1023</v>
      </c>
      <c r="EZ698" s="137" t="s">
        <v>1023</v>
      </c>
      <c r="FA698" s="137" t="s">
        <v>1023</v>
      </c>
      <c r="FB698" s="186" t="s">
        <v>1275</v>
      </c>
      <c r="FC698" s="137">
        <v>5.27</v>
      </c>
      <c r="FD698" s="137">
        <v>1.08</v>
      </c>
      <c r="FE698" s="137">
        <v>0</v>
      </c>
      <c r="FF698" s="137"/>
      <c r="FG698" s="137"/>
      <c r="FH698" s="190"/>
      <c r="FI698" s="190"/>
      <c r="FJ698" s="418" t="s">
        <v>886</v>
      </c>
      <c r="FK698" s="328" t="s">
        <v>1662</v>
      </c>
      <c r="FL698" s="328" t="s">
        <v>1667</v>
      </c>
      <c r="FM698" s="328" t="s">
        <v>1659</v>
      </c>
      <c r="FN698" s="328" t="s">
        <v>1665</v>
      </c>
      <c r="FO698" s="328" t="s">
        <v>1662</v>
      </c>
      <c r="FP698" s="328" t="s">
        <v>1665</v>
      </c>
      <c r="FQ698" s="328" t="s">
        <v>1659</v>
      </c>
      <c r="FR698" s="328" t="s">
        <v>1659</v>
      </c>
      <c r="FS698" s="328" t="s">
        <v>1659</v>
      </c>
      <c r="FT698" s="328" t="s">
        <v>1659</v>
      </c>
      <c r="FU698" s="328" t="s">
        <v>1659</v>
      </c>
      <c r="FV698" s="328" t="s">
        <v>1662</v>
      </c>
      <c r="FW698" s="328" t="s">
        <v>86</v>
      </c>
      <c r="FX698" s="328" t="s">
        <v>1662</v>
      </c>
      <c r="FY698" s="328" t="s">
        <v>1662</v>
      </c>
      <c r="FZ698" s="328" t="s">
        <v>1662</v>
      </c>
      <c r="GA698" s="328" t="s">
        <v>1663</v>
      </c>
      <c r="GB698" s="328" t="s">
        <v>1659</v>
      </c>
      <c r="GC698" s="328" t="s">
        <v>1660</v>
      </c>
      <c r="GD698" s="328" t="s">
        <v>1663</v>
      </c>
      <c r="GE698" s="328" t="s">
        <v>1662</v>
      </c>
      <c r="GF698" s="328" t="s">
        <v>1659</v>
      </c>
      <c r="GG698" s="328" t="s">
        <v>1664</v>
      </c>
      <c r="GH698" s="328" t="s">
        <v>33</v>
      </c>
      <c r="GI698" s="328" t="s">
        <v>1662</v>
      </c>
      <c r="GJ698" s="328" t="s">
        <v>33</v>
      </c>
      <c r="GK698" s="328" t="s">
        <v>33</v>
      </c>
      <c r="GL698" s="328" t="s">
        <v>86</v>
      </c>
      <c r="GM698" s="328" t="s">
        <v>1663</v>
      </c>
      <c r="GN698" s="328" t="s">
        <v>1659</v>
      </c>
      <c r="GO698" s="328" t="s">
        <v>1658</v>
      </c>
      <c r="GP698" s="328" t="s">
        <v>86</v>
      </c>
      <c r="GQ698" s="328" t="s">
        <v>33</v>
      </c>
      <c r="GR698" s="328" t="s">
        <v>33</v>
      </c>
      <c r="GS698" s="328" t="s">
        <v>1659</v>
      </c>
      <c r="GT698" s="328" t="s">
        <v>86</v>
      </c>
      <c r="GU698" s="328" t="s">
        <v>86</v>
      </c>
      <c r="GV698" s="328" t="s">
        <v>1662</v>
      </c>
      <c r="GW698" s="328" t="s">
        <v>1662</v>
      </c>
      <c r="GX698" s="328" t="s">
        <v>33</v>
      </c>
      <c r="GY698" s="328" t="s">
        <v>1660</v>
      </c>
      <c r="IK698" s="58"/>
      <c r="IL698" s="58"/>
      <c r="IQ698" s="4"/>
      <c r="IR698" s="4"/>
      <c r="IS698" s="4"/>
      <c r="IT698" s="4"/>
      <c r="IU698" s="4"/>
      <c r="IV698" s="4"/>
      <c r="IW698" s="4"/>
      <c r="IX698" s="4"/>
      <c r="IY698" s="4"/>
      <c r="IZ698" s="4"/>
      <c r="JA698" s="4"/>
      <c r="JB698" s="4"/>
      <c r="JC698" s="4"/>
      <c r="JD698" s="4"/>
      <c r="JE698" s="4"/>
      <c r="JF698" s="4"/>
      <c r="JG698" s="4"/>
      <c r="JH698" s="4"/>
      <c r="JI698" s="4"/>
      <c r="JJ698" s="4"/>
      <c r="JK698" s="4"/>
      <c r="JL698" s="4"/>
      <c r="JM698" s="4"/>
      <c r="JN698" s="4"/>
      <c r="JO698" s="4"/>
      <c r="JP698" s="4"/>
      <c r="JQ698" s="4"/>
      <c r="JR698" s="4"/>
      <c r="JS698" s="4"/>
      <c r="JT698" s="4"/>
      <c r="JU698" s="4"/>
      <c r="JV698" s="4"/>
      <c r="JW698" s="4"/>
      <c r="JX698" s="4"/>
      <c r="JY698" s="4"/>
      <c r="JZ698" s="4"/>
      <c r="KA698" s="4"/>
      <c r="KB698" s="4"/>
      <c r="KC698" s="4"/>
      <c r="KD698" s="4"/>
      <c r="KE698" s="4"/>
      <c r="KF698" s="4"/>
      <c r="KG698" s="4"/>
      <c r="KH698" s="4"/>
      <c r="KI698" s="4"/>
      <c r="KJ698" s="4"/>
      <c r="KK698" s="4"/>
      <c r="KL698" s="4"/>
      <c r="KM698" s="4"/>
      <c r="KN698" s="4"/>
      <c r="KO698" s="4"/>
      <c r="KP698" s="4"/>
      <c r="KQ698" s="4"/>
      <c r="KR698" s="4"/>
      <c r="KS698" s="4"/>
      <c r="KT698" s="4"/>
      <c r="KU698" s="4"/>
      <c r="KV698" s="4"/>
      <c r="KW698" s="4"/>
      <c r="KX698" s="4"/>
      <c r="KY698" s="4"/>
      <c r="KZ698" s="4"/>
      <c r="LA698" s="4"/>
      <c r="LB698" s="4"/>
      <c r="LC698" s="4"/>
      <c r="LD698" s="4"/>
      <c r="LE698" s="4"/>
    </row>
    <row r="699" spans="1:317" x14ac:dyDescent="0.25">
      <c r="A699" s="311"/>
      <c r="B699" s="57" t="s">
        <v>885</v>
      </c>
      <c r="C699" s="24" t="s">
        <v>888</v>
      </c>
      <c r="D699" s="6" t="s">
        <v>887</v>
      </c>
      <c r="E699" s="88">
        <v>45289</v>
      </c>
      <c r="F699" s="274">
        <v>45365</v>
      </c>
      <c r="G699" s="94">
        <f>DATEDIF(E699, F699, "m")</f>
        <v>2</v>
      </c>
      <c r="J699" s="350">
        <v>45365</v>
      </c>
      <c r="K699" s="100">
        <f t="shared" si="70"/>
        <v>2</v>
      </c>
      <c r="L699" s="28">
        <v>2</v>
      </c>
      <c r="M699" s="6" t="s">
        <v>889</v>
      </c>
      <c r="N699" s="58"/>
      <c r="S699" s="62">
        <v>10</v>
      </c>
      <c r="AF699" s="58"/>
      <c r="AG699" s="58"/>
      <c r="AH699" s="58"/>
      <c r="AI699" s="58"/>
      <c r="AJ699" s="58"/>
      <c r="AK699" s="58"/>
      <c r="FJ699" s="5"/>
      <c r="FK699" s="4"/>
      <c r="FL699" s="4"/>
      <c r="FM699" s="4"/>
      <c r="FN699" s="4"/>
      <c r="FO699" s="4"/>
      <c r="FP699" s="4"/>
      <c r="FQ699" s="4"/>
      <c r="FR699" s="4"/>
      <c r="FS699" s="4"/>
      <c r="FT699" s="4"/>
      <c r="FU699" s="4"/>
      <c r="FV699" s="4"/>
      <c r="FW699" s="4"/>
      <c r="FX699" s="4"/>
      <c r="FY699" s="4"/>
      <c r="FZ699" s="4"/>
      <c r="GA699" s="4"/>
      <c r="GB699" s="4"/>
      <c r="GC699" s="4"/>
      <c r="GD699" s="4"/>
      <c r="GE699" s="4"/>
      <c r="GF699" s="4"/>
      <c r="GG699" s="4"/>
      <c r="GH699" s="4"/>
      <c r="GI699" s="4"/>
      <c r="GJ699" s="4"/>
      <c r="GK699" s="4"/>
      <c r="GL699" s="4"/>
      <c r="GM699" s="4"/>
      <c r="GN699" s="4"/>
      <c r="GO699" s="4"/>
      <c r="GP699" s="4"/>
      <c r="GQ699" s="4"/>
      <c r="GR699" s="4"/>
      <c r="GS699" s="4"/>
      <c r="GT699" s="4"/>
      <c r="GU699" s="4"/>
      <c r="GV699" s="4"/>
      <c r="GW699" s="4"/>
      <c r="GX699" s="4"/>
      <c r="GY699" s="4"/>
      <c r="HO699" s="59" t="s">
        <v>1353</v>
      </c>
      <c r="HP699" s="62">
        <v>67</v>
      </c>
      <c r="HQ699" s="274">
        <v>45289</v>
      </c>
      <c r="HR699" s="274"/>
      <c r="HS699" s="274">
        <v>45365</v>
      </c>
      <c r="HT699" s="170">
        <v>3</v>
      </c>
      <c r="HU699" s="170">
        <v>1</v>
      </c>
      <c r="HV699" s="170">
        <v>0</v>
      </c>
      <c r="HW699" s="170">
        <v>0</v>
      </c>
      <c r="HX699" s="170">
        <v>0</v>
      </c>
      <c r="HY699" s="170">
        <v>1</v>
      </c>
      <c r="HZ699" s="170">
        <v>0</v>
      </c>
      <c r="IA699" s="170">
        <v>0</v>
      </c>
      <c r="IB699" s="170"/>
      <c r="IC699" s="170">
        <v>0</v>
      </c>
      <c r="ID699" s="170">
        <v>0</v>
      </c>
      <c r="IE699" t="s">
        <v>69</v>
      </c>
      <c r="IF699" s="170">
        <v>0</v>
      </c>
      <c r="IG699" s="170"/>
      <c r="IH699" s="170"/>
      <c r="II699"/>
      <c r="IJ699" s="170">
        <v>0</v>
      </c>
      <c r="IK699" t="s">
        <v>63</v>
      </c>
      <c r="IL699"/>
      <c r="IM699"/>
      <c r="IN699" s="170">
        <v>0</v>
      </c>
      <c r="IO699" s="62">
        <v>0</v>
      </c>
      <c r="IQ699" s="4"/>
      <c r="IR699" s="4"/>
      <c r="IS699" s="4"/>
      <c r="IT699" s="4"/>
      <c r="IU699" s="4"/>
      <c r="IV699" s="4"/>
      <c r="IW699" s="4"/>
      <c r="IX699" s="4"/>
      <c r="IY699" s="4"/>
      <c r="IZ699" s="4"/>
      <c r="JA699" s="4"/>
      <c r="JB699" s="4"/>
      <c r="JC699" s="4"/>
      <c r="JD699" s="4"/>
      <c r="JE699" s="4"/>
      <c r="JF699" s="4"/>
      <c r="JG699" s="4"/>
      <c r="JH699" s="4"/>
      <c r="JI699" s="4"/>
      <c r="JJ699" s="4"/>
      <c r="JK699" s="4"/>
      <c r="JL699" s="4"/>
      <c r="JM699" s="4"/>
      <c r="JN699" s="4"/>
      <c r="JO699" s="4"/>
      <c r="JP699" s="4"/>
      <c r="JQ699" s="4"/>
      <c r="JR699" s="4"/>
      <c r="JS699" s="4"/>
      <c r="JT699" s="4"/>
      <c r="JU699" s="4"/>
      <c r="JV699" s="4"/>
      <c r="JW699" s="4"/>
      <c r="JX699" s="4"/>
      <c r="JY699" s="4"/>
      <c r="JZ699" s="4"/>
      <c r="KA699" s="4"/>
      <c r="KB699" s="4"/>
      <c r="KC699" s="4"/>
      <c r="KD699" s="4"/>
      <c r="KE699" s="4"/>
      <c r="KF699" s="4"/>
      <c r="KG699" s="4"/>
      <c r="KH699" s="4"/>
      <c r="KI699" s="4"/>
      <c r="KJ699" s="4"/>
      <c r="KK699" s="4"/>
      <c r="KL699" s="4"/>
      <c r="KM699" s="4"/>
      <c r="KN699" s="4"/>
      <c r="KO699" s="4"/>
      <c r="KP699" s="4"/>
      <c r="KQ699" s="4"/>
      <c r="KR699" s="4"/>
      <c r="KS699" s="4"/>
      <c r="KT699" s="4"/>
      <c r="KU699" s="4"/>
      <c r="KV699" s="4"/>
      <c r="KW699" s="4"/>
      <c r="KX699" s="4"/>
      <c r="KY699" s="4"/>
      <c r="KZ699" s="4"/>
      <c r="LA699" s="25"/>
      <c r="LB699" s="25"/>
      <c r="LC699" s="25"/>
      <c r="LD699" s="25"/>
      <c r="LE699" s="25"/>
    </row>
    <row r="700" spans="1:317" x14ac:dyDescent="0.25">
      <c r="A700" s="311"/>
      <c r="B700" s="57" t="s">
        <v>885</v>
      </c>
      <c r="C700" s="24" t="s">
        <v>888</v>
      </c>
      <c r="D700" s="6" t="s">
        <v>887</v>
      </c>
      <c r="E700" s="88">
        <v>45289</v>
      </c>
      <c r="F700" s="274">
        <v>45463</v>
      </c>
      <c r="G700" s="94">
        <f t="shared" ref="G700:G701" si="71">DATEDIF(E700, F700, "m")</f>
        <v>5</v>
      </c>
      <c r="J700" s="350"/>
      <c r="K700" s="100"/>
      <c r="N700" s="58"/>
      <c r="S700" s="62"/>
      <c r="AF700" s="58"/>
      <c r="AG700" s="58"/>
      <c r="AH700" s="58"/>
      <c r="AI700" s="58"/>
      <c r="AJ700" s="58"/>
      <c r="AK700" s="58"/>
      <c r="FJ700" s="5"/>
      <c r="FK700" s="4"/>
      <c r="FL700" s="4"/>
      <c r="FM700" s="4"/>
      <c r="FN700" s="4"/>
      <c r="FO700" s="4"/>
      <c r="FP700" s="4"/>
      <c r="FQ700" s="4"/>
      <c r="FR700" s="4"/>
      <c r="FS700" s="4"/>
      <c r="FT700" s="4"/>
      <c r="FU700" s="4"/>
      <c r="FV700" s="4"/>
      <c r="FW700" s="4"/>
      <c r="FX700" s="4"/>
      <c r="FY700" s="4"/>
      <c r="FZ700" s="4"/>
      <c r="GA700" s="4"/>
      <c r="GB700" s="4"/>
      <c r="GC700" s="4"/>
      <c r="GD700" s="4"/>
      <c r="GE700" s="4"/>
      <c r="GF700" s="4"/>
      <c r="GG700" s="4"/>
      <c r="GH700" s="4"/>
      <c r="GI700" s="4"/>
      <c r="GJ700" s="4"/>
      <c r="GK700" s="4"/>
      <c r="GL700" s="4"/>
      <c r="GM700" s="4"/>
      <c r="GN700" s="4"/>
      <c r="GO700" s="4"/>
      <c r="GP700" s="4"/>
      <c r="GQ700" s="4"/>
      <c r="GR700" s="4"/>
      <c r="GS700" s="4"/>
      <c r="GT700" s="4"/>
      <c r="GU700" s="4"/>
      <c r="GV700" s="4"/>
      <c r="GW700" s="4"/>
      <c r="GX700" s="4"/>
      <c r="GY700" s="4"/>
      <c r="HO700" s="59" t="s">
        <v>1353</v>
      </c>
      <c r="HP700" s="62">
        <v>67</v>
      </c>
      <c r="HQ700" s="274">
        <v>45289</v>
      </c>
      <c r="HR700" s="274"/>
      <c r="HS700" s="274">
        <v>45463</v>
      </c>
      <c r="HT700" s="170">
        <v>6</v>
      </c>
      <c r="HU700" s="170">
        <v>1</v>
      </c>
      <c r="HV700" s="170">
        <v>0</v>
      </c>
      <c r="HW700" s="170">
        <v>0</v>
      </c>
      <c r="HX700" s="170">
        <v>0</v>
      </c>
      <c r="HY700" s="170">
        <v>1</v>
      </c>
      <c r="HZ700" s="170">
        <v>0</v>
      </c>
      <c r="IA700" s="170">
        <v>0</v>
      </c>
      <c r="IB700" s="170"/>
      <c r="IC700" s="170">
        <v>1</v>
      </c>
      <c r="ID700" s="170">
        <v>1</v>
      </c>
      <c r="IE700"/>
      <c r="IF700" s="170">
        <v>1</v>
      </c>
      <c r="IG700" s="170"/>
      <c r="IH700" s="170"/>
      <c r="II700" t="s">
        <v>175</v>
      </c>
      <c r="IJ700" s="170">
        <v>0</v>
      </c>
      <c r="IK700" t="s">
        <v>63</v>
      </c>
      <c r="IL700"/>
      <c r="IM700"/>
      <c r="IN700" s="170">
        <v>0</v>
      </c>
      <c r="IO700" s="62">
        <v>0</v>
      </c>
      <c r="IQ700" s="4"/>
      <c r="IR700" s="4"/>
      <c r="IS700" s="4"/>
      <c r="IT700" s="4"/>
      <c r="IU700" s="4"/>
      <c r="IV700" s="4"/>
      <c r="IW700" s="4"/>
      <c r="IX700" s="4"/>
      <c r="IY700" s="4"/>
      <c r="IZ700" s="4"/>
      <c r="JA700" s="4"/>
      <c r="JB700" s="4"/>
      <c r="JC700" s="4"/>
      <c r="JD700" s="4"/>
      <c r="JE700" s="4"/>
      <c r="JF700" s="4"/>
      <c r="JG700" s="4"/>
      <c r="JH700" s="4"/>
      <c r="JI700" s="4"/>
      <c r="JJ700" s="4"/>
      <c r="JK700" s="4"/>
      <c r="JL700" s="4"/>
      <c r="JM700" s="4"/>
      <c r="JN700" s="4"/>
      <c r="JO700" s="4"/>
      <c r="JP700" s="4"/>
      <c r="JQ700" s="4"/>
      <c r="JR700" s="4"/>
      <c r="JS700" s="4"/>
      <c r="JT700" s="4"/>
      <c r="JU700" s="4"/>
      <c r="JV700" s="4"/>
      <c r="JW700" s="4"/>
      <c r="JX700" s="4"/>
      <c r="JY700" s="4"/>
      <c r="JZ700" s="4"/>
      <c r="KA700" s="4"/>
      <c r="KB700" s="4"/>
      <c r="KC700" s="4"/>
      <c r="KD700" s="4"/>
      <c r="KE700" s="4"/>
      <c r="KF700" s="4"/>
      <c r="KG700" s="4"/>
      <c r="KH700" s="4"/>
      <c r="KI700" s="4"/>
      <c r="KJ700" s="4"/>
      <c r="KK700" s="4"/>
      <c r="KL700" s="4"/>
      <c r="KM700" s="4"/>
      <c r="KN700" s="4"/>
      <c r="KO700" s="4"/>
      <c r="KP700" s="4"/>
      <c r="KQ700" s="4"/>
      <c r="KR700" s="4"/>
      <c r="KS700" s="4"/>
      <c r="KT700" s="4"/>
      <c r="KU700" s="4"/>
      <c r="KV700" s="4"/>
      <c r="KW700" s="4"/>
      <c r="KX700" s="4"/>
      <c r="KY700" s="4"/>
      <c r="KZ700" s="4"/>
      <c r="LA700" s="25"/>
      <c r="LB700" s="25"/>
      <c r="LC700" s="25"/>
      <c r="LD700" s="25"/>
      <c r="LE700" s="25"/>
    </row>
    <row r="701" spans="1:317" x14ac:dyDescent="0.25">
      <c r="A701" s="311"/>
      <c r="B701" s="57" t="s">
        <v>885</v>
      </c>
      <c r="C701" s="24" t="s">
        <v>888</v>
      </c>
      <c r="D701" s="6" t="s">
        <v>887</v>
      </c>
      <c r="E701" s="88">
        <v>45289</v>
      </c>
      <c r="F701" s="274">
        <v>45617</v>
      </c>
      <c r="G701" s="94">
        <f t="shared" si="71"/>
        <v>10</v>
      </c>
      <c r="J701" s="350"/>
      <c r="K701" s="100"/>
      <c r="N701" s="58"/>
      <c r="S701" s="62"/>
      <c r="AF701" s="58"/>
      <c r="AG701" s="58"/>
      <c r="AH701" s="58"/>
      <c r="AI701" s="58"/>
      <c r="AJ701" s="58"/>
      <c r="AK701" s="58"/>
      <c r="FJ701" s="5"/>
      <c r="FK701" s="4"/>
      <c r="FL701" s="4"/>
      <c r="FM701" s="4"/>
      <c r="FN701" s="4"/>
      <c r="FO701" s="4"/>
      <c r="FP701" s="4"/>
      <c r="FQ701" s="4"/>
      <c r="FR701" s="4"/>
      <c r="FS701" s="4"/>
      <c r="FT701" s="4"/>
      <c r="FU701" s="4"/>
      <c r="FV701" s="4"/>
      <c r="FW701" s="4"/>
      <c r="FX701" s="4"/>
      <c r="FY701" s="4"/>
      <c r="FZ701" s="4"/>
      <c r="GA701" s="4"/>
      <c r="GB701" s="4"/>
      <c r="GC701" s="4"/>
      <c r="GD701" s="4"/>
      <c r="GE701" s="4"/>
      <c r="GF701" s="4"/>
      <c r="GG701" s="4"/>
      <c r="GH701" s="4"/>
      <c r="GI701" s="4"/>
      <c r="GJ701" s="4"/>
      <c r="GK701" s="4"/>
      <c r="GL701" s="4"/>
      <c r="GM701" s="4"/>
      <c r="GN701" s="4"/>
      <c r="GO701" s="4"/>
      <c r="GP701" s="4"/>
      <c r="GQ701" s="4"/>
      <c r="GR701" s="4"/>
      <c r="GS701" s="4"/>
      <c r="GT701" s="4"/>
      <c r="GU701" s="4"/>
      <c r="GV701" s="4"/>
      <c r="GW701" s="4"/>
      <c r="GX701" s="4"/>
      <c r="GY701" s="4"/>
      <c r="HO701" s="59" t="s">
        <v>1353</v>
      </c>
      <c r="HP701" s="62">
        <v>67</v>
      </c>
      <c r="HQ701" s="274">
        <v>45289</v>
      </c>
      <c r="HR701" s="274"/>
      <c r="HS701" s="274">
        <v>45617</v>
      </c>
      <c r="HT701" s="170">
        <v>12</v>
      </c>
      <c r="HU701" s="170">
        <v>1</v>
      </c>
      <c r="HV701" s="170">
        <v>0</v>
      </c>
      <c r="HW701" s="170">
        <v>0</v>
      </c>
      <c r="HX701" s="170">
        <v>0</v>
      </c>
      <c r="HY701" s="170">
        <v>1</v>
      </c>
      <c r="HZ701" s="170">
        <v>0</v>
      </c>
      <c r="IA701" s="170">
        <v>0</v>
      </c>
      <c r="IB701" s="170">
        <v>0</v>
      </c>
      <c r="IC701" s="170">
        <v>0</v>
      </c>
      <c r="ID701" s="170">
        <v>0</v>
      </c>
      <c r="IE701" t="s">
        <v>69</v>
      </c>
      <c r="IF701" s="170">
        <v>0</v>
      </c>
      <c r="IG701" s="170"/>
      <c r="IH701" s="170"/>
      <c r="II701"/>
      <c r="IJ701" s="170">
        <v>0</v>
      </c>
      <c r="IK701" t="s">
        <v>63</v>
      </c>
      <c r="IL701"/>
      <c r="IM701"/>
      <c r="IN701" s="170">
        <v>0</v>
      </c>
      <c r="IO701" s="62">
        <v>0</v>
      </c>
      <c r="IQ701" s="4"/>
      <c r="IR701" s="4"/>
      <c r="IS701" s="4"/>
      <c r="IT701" s="4"/>
      <c r="IU701" s="4"/>
      <c r="IV701" s="4"/>
      <c r="IW701" s="4"/>
      <c r="IX701" s="4"/>
      <c r="IY701" s="4"/>
      <c r="IZ701" s="4"/>
      <c r="JA701" s="4"/>
      <c r="JB701" s="4"/>
      <c r="JC701" s="4"/>
      <c r="JD701" s="4"/>
      <c r="JE701" s="4"/>
      <c r="JF701" s="4"/>
      <c r="JG701" s="4"/>
      <c r="JH701" s="4"/>
      <c r="JI701" s="4"/>
      <c r="JJ701" s="4"/>
      <c r="JK701" s="4"/>
      <c r="JL701" s="4"/>
      <c r="JM701" s="4"/>
      <c r="JN701" s="4"/>
      <c r="JO701" s="4"/>
      <c r="JP701" s="4"/>
      <c r="JQ701" s="4"/>
      <c r="JR701" s="4"/>
      <c r="JS701" s="4"/>
      <c r="JT701" s="4"/>
      <c r="JU701" s="4"/>
      <c r="JV701" s="4"/>
      <c r="JW701" s="4"/>
      <c r="JX701" s="4"/>
      <c r="JY701" s="4"/>
      <c r="JZ701" s="4"/>
      <c r="KA701" s="4"/>
      <c r="KB701" s="4"/>
      <c r="KC701" s="4"/>
      <c r="KD701" s="4"/>
      <c r="KE701" s="4"/>
      <c r="KF701" s="4"/>
      <c r="KG701" s="4"/>
      <c r="KH701" s="4"/>
      <c r="KI701" s="4"/>
      <c r="KJ701" s="4"/>
      <c r="KK701" s="4"/>
      <c r="KL701" s="4"/>
      <c r="KM701" s="4"/>
      <c r="KN701" s="4"/>
      <c r="KO701" s="4"/>
      <c r="KP701" s="4"/>
      <c r="KQ701" s="4"/>
      <c r="KR701" s="4"/>
      <c r="KS701" s="4"/>
      <c r="KT701" s="4"/>
      <c r="KU701" s="4"/>
      <c r="KV701" s="4"/>
      <c r="KW701" s="4"/>
      <c r="KX701" s="4"/>
      <c r="KY701" s="4"/>
      <c r="KZ701" s="4"/>
      <c r="LA701" s="25"/>
      <c r="LB701" s="25"/>
      <c r="LC701" s="25"/>
      <c r="LD701" s="25"/>
      <c r="LE701" s="25"/>
    </row>
    <row r="702" spans="1:317" x14ac:dyDescent="0.25">
      <c r="A702" s="311"/>
      <c r="H702" s="79"/>
      <c r="N702" s="58"/>
      <c r="S702" s="62"/>
      <c r="AF702" s="58"/>
      <c r="AG702" s="58"/>
      <c r="AH702" s="58"/>
      <c r="AI702" s="58"/>
      <c r="AJ702" s="58"/>
      <c r="AK702" s="58"/>
      <c r="FJ702" s="5"/>
      <c r="FK702" s="4"/>
      <c r="FL702" s="4"/>
      <c r="FM702" s="4"/>
      <c r="FN702" s="4"/>
      <c r="FO702" s="4"/>
      <c r="FP702" s="4"/>
      <c r="FQ702" s="4"/>
      <c r="FR702" s="4"/>
      <c r="FS702" s="4"/>
      <c r="FT702" s="4"/>
      <c r="FU702" s="4"/>
      <c r="FV702" s="4"/>
      <c r="FW702" s="4"/>
      <c r="FX702" s="4"/>
      <c r="FY702" s="4"/>
      <c r="FZ702" s="4"/>
      <c r="GA702" s="4"/>
      <c r="GB702" s="4"/>
      <c r="GC702" s="4"/>
      <c r="GD702" s="4"/>
      <c r="GE702" s="4"/>
      <c r="GF702" s="4"/>
      <c r="GG702" s="4"/>
      <c r="GH702" s="4"/>
      <c r="GI702" s="4"/>
      <c r="GJ702" s="4"/>
      <c r="GK702" s="4"/>
      <c r="GL702" s="4"/>
      <c r="GM702" s="4"/>
      <c r="GN702" s="4"/>
      <c r="GO702" s="4"/>
      <c r="GP702" s="4"/>
      <c r="GQ702" s="4"/>
      <c r="GR702" s="4"/>
      <c r="GS702" s="4"/>
      <c r="GT702" s="4"/>
      <c r="GU702" s="4"/>
      <c r="GV702" s="4"/>
      <c r="GW702" s="4"/>
      <c r="GX702" s="4"/>
      <c r="GY702" s="4"/>
      <c r="HP702" s="60"/>
      <c r="HQ702" s="61"/>
      <c r="HR702" s="61"/>
      <c r="HS702" s="27"/>
      <c r="HT702" s="60"/>
      <c r="HU702" s="60"/>
      <c r="HV702" s="62"/>
      <c r="HW702" s="62"/>
      <c r="HX702" s="62"/>
      <c r="HY702" s="62"/>
      <c r="HZ702" s="62"/>
      <c r="IA702" s="62"/>
      <c r="IB702" s="62"/>
      <c r="IC702" s="62"/>
      <c r="ID702" s="62"/>
      <c r="IF702" s="62"/>
      <c r="IG702" s="63"/>
      <c r="II702" s="62"/>
      <c r="IK702" s="58"/>
      <c r="IL702" s="58"/>
      <c r="IN702" s="62"/>
      <c r="IQ702" s="4"/>
      <c r="IR702" s="4"/>
      <c r="IS702" s="4"/>
      <c r="IT702" s="4"/>
      <c r="IU702" s="4"/>
      <c r="IV702" s="4"/>
      <c r="IW702" s="4"/>
      <c r="IX702" s="4"/>
      <c r="IY702" s="4"/>
      <c r="IZ702" s="4"/>
      <c r="JA702" s="4"/>
      <c r="JB702" s="4"/>
      <c r="JC702" s="4"/>
      <c r="JD702" s="4"/>
      <c r="JE702" s="4"/>
      <c r="JF702" s="4"/>
      <c r="JG702" s="4"/>
      <c r="JH702" s="4"/>
      <c r="JI702" s="4"/>
      <c r="JJ702" s="4"/>
      <c r="JK702" s="4"/>
      <c r="JL702" s="4"/>
      <c r="JM702" s="4"/>
      <c r="JN702" s="4"/>
      <c r="JO702" s="4"/>
      <c r="JP702" s="4"/>
      <c r="JQ702" s="4"/>
      <c r="JR702" s="4"/>
      <c r="JS702" s="4"/>
      <c r="JT702" s="4"/>
      <c r="JU702" s="4"/>
      <c r="JV702" s="4"/>
      <c r="JW702" s="4"/>
      <c r="JX702" s="4"/>
      <c r="JY702" s="4"/>
      <c r="JZ702" s="4"/>
      <c r="KA702" s="4"/>
      <c r="KB702" s="4"/>
      <c r="KC702" s="4"/>
      <c r="KD702" s="4"/>
      <c r="KE702" s="4"/>
      <c r="KF702" s="4"/>
      <c r="KG702" s="4"/>
      <c r="KH702" s="4"/>
      <c r="KI702" s="4"/>
      <c r="KJ702" s="4"/>
      <c r="KK702" s="4"/>
      <c r="KL702" s="4"/>
      <c r="KM702" s="4"/>
      <c r="KN702" s="4"/>
      <c r="KO702" s="4"/>
      <c r="KP702" s="4"/>
      <c r="KQ702" s="4"/>
      <c r="KR702" s="4"/>
      <c r="KS702" s="4"/>
      <c r="KT702" s="4"/>
      <c r="KU702" s="4"/>
      <c r="KV702" s="4"/>
      <c r="KW702" s="4"/>
      <c r="KX702" s="4"/>
      <c r="KY702" s="4"/>
      <c r="KZ702" s="4"/>
    </row>
    <row r="703" spans="1:317" x14ac:dyDescent="0.25">
      <c r="A703" s="311"/>
      <c r="B703" s="57" t="s">
        <v>906</v>
      </c>
      <c r="C703" s="24" t="s">
        <v>907</v>
      </c>
      <c r="D703" s="6" t="s">
        <v>908</v>
      </c>
      <c r="E703" s="88">
        <v>45266</v>
      </c>
      <c r="J703" s="350">
        <v>45393</v>
      </c>
      <c r="K703" s="100">
        <f t="shared" si="70"/>
        <v>4</v>
      </c>
      <c r="L703" s="28">
        <v>1</v>
      </c>
      <c r="M703" s="6" t="s">
        <v>909</v>
      </c>
      <c r="N703" s="78">
        <v>74.3</v>
      </c>
      <c r="O703" s="6">
        <v>2</v>
      </c>
      <c r="P703" s="6">
        <v>3</v>
      </c>
      <c r="R703" s="6">
        <v>3</v>
      </c>
      <c r="S703" s="62"/>
      <c r="T703" s="145">
        <v>21339</v>
      </c>
      <c r="U703" s="130"/>
      <c r="V703" s="130" t="s">
        <v>1356</v>
      </c>
      <c r="W703" s="130" t="s">
        <v>1357</v>
      </c>
      <c r="X703" s="129" t="s">
        <v>908</v>
      </c>
      <c r="Y703" s="129">
        <f ca="1">ROUNDDOWN(YEARFRAC(DATE(IF(VALUE(LEFT(X703,2))&lt;VALUE(RIGHT(YEAR(TODAY()),2)),"20","19")&amp;LEFT(X703,2),IF(VALUE(MID(X703,3,1))&gt;4,MID(X703,3,2)-50,MID(X703,3,2)),MID(X703,5,2)),Z703,1),0)</f>
        <v>65</v>
      </c>
      <c r="Z703" s="132">
        <v>45393</v>
      </c>
      <c r="AA703" s="129" t="e">
        <f>COUNTIFS(#REF!,X703)</f>
        <v>#REF!</v>
      </c>
      <c r="AB703" s="133">
        <f>DATEDIF(_xlfn.MINIFS(Z:Z,X:X,X703), Z703,  "m")</f>
        <v>0</v>
      </c>
      <c r="AC703" s="134" t="s">
        <v>53</v>
      </c>
      <c r="AD703" s="135" t="s">
        <v>1022</v>
      </c>
      <c r="AE703" s="136" t="s">
        <v>54</v>
      </c>
      <c r="AF703" s="185">
        <v>27.8</v>
      </c>
      <c r="AG703" s="185">
        <v>1.8</v>
      </c>
      <c r="AH703" s="185">
        <v>66.599999999999994</v>
      </c>
      <c r="AI703" s="185">
        <v>2.6</v>
      </c>
      <c r="AJ703" s="185">
        <v>1.2</v>
      </c>
      <c r="AK703" s="185">
        <v>3.42</v>
      </c>
      <c r="AL703" s="133">
        <v>22.5</v>
      </c>
      <c r="AM703" s="133">
        <v>47.5</v>
      </c>
      <c r="AN703" s="133">
        <v>56.4</v>
      </c>
      <c r="AO703" s="133">
        <v>43.6</v>
      </c>
      <c r="AP703" s="137">
        <f>AN703/AO703</f>
        <v>1.2935779816513762</v>
      </c>
      <c r="AQ703" s="137">
        <v>1.98</v>
      </c>
      <c r="AR703" s="137">
        <v>3.28</v>
      </c>
      <c r="AS703" s="137">
        <v>1.71</v>
      </c>
      <c r="AT703" s="133">
        <v>36.200000000000003</v>
      </c>
      <c r="AU703" s="133">
        <v>23.2</v>
      </c>
      <c r="AV703" s="133">
        <v>15.4</v>
      </c>
      <c r="AW703" s="133">
        <v>54</v>
      </c>
      <c r="AX703" s="133">
        <v>29.2</v>
      </c>
      <c r="AY703" s="133">
        <v>15.2</v>
      </c>
      <c r="AZ703" s="133">
        <v>1.71</v>
      </c>
      <c r="BA703" s="220">
        <v>19.8</v>
      </c>
      <c r="BB703" s="133">
        <v>10.4</v>
      </c>
      <c r="BC703" s="133">
        <v>27.8</v>
      </c>
      <c r="BD703" s="133">
        <v>0.73</v>
      </c>
      <c r="BE703" s="133">
        <v>13</v>
      </c>
      <c r="BF703" s="137">
        <f>DL703+DN703</f>
        <v>54.2</v>
      </c>
      <c r="BG703" s="133">
        <v>38</v>
      </c>
      <c r="BH703" s="133">
        <v>3663</v>
      </c>
      <c r="BI703" s="133">
        <v>30.5</v>
      </c>
      <c r="BJ703" s="133">
        <v>10.8</v>
      </c>
      <c r="BK703" s="133">
        <v>26.8</v>
      </c>
      <c r="BL703" s="133">
        <v>56.3</v>
      </c>
      <c r="BM703" s="139">
        <v>2.7E-2</v>
      </c>
      <c r="BN703" s="137">
        <v>2.1</v>
      </c>
      <c r="BO703" s="137">
        <v>40</v>
      </c>
      <c r="BP703" s="133">
        <v>28.5</v>
      </c>
      <c r="BQ703" s="133">
        <v>31.5</v>
      </c>
      <c r="BR703" s="138">
        <v>15245.833333333334</v>
      </c>
      <c r="BS703" s="138">
        <f>CY703*3.14</f>
        <v>2141.48</v>
      </c>
      <c r="BT703" s="133">
        <v>29.6</v>
      </c>
      <c r="BU703" s="133">
        <v>38.9</v>
      </c>
      <c r="BV703" s="137">
        <f>100-AL703-BN703-CB703-CC703</f>
        <v>71.600000000000009</v>
      </c>
      <c r="BW703" s="138">
        <v>2567.2566371681419</v>
      </c>
      <c r="BX703" s="133">
        <v>22.8</v>
      </c>
      <c r="BY703" s="133">
        <v>99.9</v>
      </c>
      <c r="BZ703" s="138">
        <v>1490</v>
      </c>
      <c r="CA703" s="133">
        <v>5920</v>
      </c>
      <c r="CB703" s="137">
        <v>2.2000000000000002</v>
      </c>
      <c r="CC703" s="137">
        <v>1.6</v>
      </c>
      <c r="CD703" s="186" t="s">
        <v>1275</v>
      </c>
      <c r="CE703" s="186">
        <f>AL703+BN703+BV703+CC703+CB703</f>
        <v>100.00000000000001</v>
      </c>
      <c r="CF703" s="186" t="s">
        <v>1275</v>
      </c>
      <c r="CG703" s="186">
        <f>AM703+BI703+BE703+(DC703*100/AL703)+(CC703*100/AL703)</f>
        <v>98.600000000000009</v>
      </c>
      <c r="CH703" s="137">
        <v>2.34</v>
      </c>
      <c r="CI703" s="137">
        <f>CH703*100/AM703</f>
        <v>4.9263157894736844</v>
      </c>
      <c r="CJ703" s="133">
        <v>25.9</v>
      </c>
      <c r="CK703" s="138">
        <f>CJ703*BI703*AL703*AK703/1000</f>
        <v>60.786652499999995</v>
      </c>
      <c r="CL703" s="133">
        <v>0.54</v>
      </c>
      <c r="CM703" s="133">
        <v>30.7</v>
      </c>
      <c r="CN703" s="186" t="s">
        <v>1275</v>
      </c>
      <c r="CO703" s="133">
        <v>0.74</v>
      </c>
      <c r="CP703" s="133">
        <v>2.52</v>
      </c>
      <c r="CQ703" s="133">
        <v>13.2</v>
      </c>
      <c r="CR703" s="133">
        <v>59.1</v>
      </c>
      <c r="CS703" s="133">
        <v>16</v>
      </c>
      <c r="CT703" s="133">
        <v>11.7</v>
      </c>
      <c r="CU703" s="133">
        <v>39.1</v>
      </c>
      <c r="CV703" s="133">
        <v>0.42</v>
      </c>
      <c r="CW703" s="137"/>
      <c r="CX703" s="186" t="s">
        <v>1275</v>
      </c>
      <c r="CY703" s="133">
        <v>682</v>
      </c>
      <c r="CZ703" s="133">
        <v>8.83</v>
      </c>
      <c r="DA703" s="133">
        <v>23.7</v>
      </c>
      <c r="DB703" s="186" t="s">
        <v>1275</v>
      </c>
      <c r="DC703" s="139">
        <v>0.11</v>
      </c>
      <c r="DD703" s="138">
        <v>41262</v>
      </c>
      <c r="DE703" s="137" t="s">
        <v>1023</v>
      </c>
      <c r="DF703" s="137" t="s">
        <v>1023</v>
      </c>
      <c r="DG703" s="137">
        <v>4.87</v>
      </c>
      <c r="DH703" s="137">
        <f>DG703-CC703</f>
        <v>3.27</v>
      </c>
      <c r="DI703" s="133">
        <v>16.8</v>
      </c>
      <c r="DJ703" s="186" t="s">
        <v>1275</v>
      </c>
      <c r="DK703" s="133">
        <v>0.26</v>
      </c>
      <c r="DL703" s="133">
        <v>54.2</v>
      </c>
      <c r="DM703" s="133">
        <v>45.6</v>
      </c>
      <c r="DN703" s="133">
        <v>0</v>
      </c>
      <c r="DO703" s="133">
        <v>22.4</v>
      </c>
      <c r="DP703" s="133">
        <v>79</v>
      </c>
      <c r="DQ703" s="133">
        <v>956</v>
      </c>
      <c r="DR703" s="133"/>
      <c r="DS703" s="186" t="s">
        <v>1275</v>
      </c>
      <c r="DT703" s="138">
        <f>DU703/1.2</f>
        <v>11450</v>
      </c>
      <c r="DU703" s="133">
        <v>13740</v>
      </c>
      <c r="DV703" s="133">
        <v>1998</v>
      </c>
      <c r="DW703" s="133">
        <v>3353</v>
      </c>
      <c r="DX703" s="186" t="s">
        <v>1275</v>
      </c>
      <c r="DY703" s="138">
        <f>AK703*AN703*AM703*AL703/1000</f>
        <v>206.14905000000002</v>
      </c>
      <c r="DZ703" s="138">
        <f>AK703*AM703*AO703*AL703/1000</f>
        <v>159.36344999999997</v>
      </c>
      <c r="EA703" s="137"/>
      <c r="EB703" s="137"/>
      <c r="EC703" s="137"/>
      <c r="ED703" s="137"/>
      <c r="EE703" s="137"/>
      <c r="EF703" s="186" t="s">
        <v>1275</v>
      </c>
      <c r="EG703" s="137"/>
      <c r="EH703" s="137"/>
      <c r="EI703" s="137"/>
      <c r="EJ703" s="137"/>
      <c r="EK703" s="137"/>
      <c r="EL703" s="137"/>
      <c r="EM703" s="137"/>
      <c r="EN703" s="137"/>
      <c r="EO703" s="137"/>
      <c r="EP703" s="137"/>
      <c r="EQ703" s="137"/>
      <c r="ER703" s="137"/>
      <c r="ES703" s="137"/>
      <c r="ET703" s="137"/>
      <c r="EU703" s="137"/>
      <c r="EV703" s="137"/>
      <c r="EW703" s="137"/>
      <c r="EX703" s="137"/>
      <c r="EY703" s="137"/>
      <c r="EZ703" s="137"/>
      <c r="FA703" s="137"/>
      <c r="FB703" s="186" t="s">
        <v>1275</v>
      </c>
      <c r="FC703" s="219">
        <v>3.5</v>
      </c>
      <c r="FD703" s="219">
        <v>0</v>
      </c>
      <c r="FE703" s="219">
        <v>0</v>
      </c>
      <c r="FF703" s="137"/>
      <c r="FG703" s="137"/>
      <c r="FH703" s="190"/>
      <c r="FI703" s="190"/>
      <c r="FJ703"/>
      <c r="FK703"/>
      <c r="FL703"/>
      <c r="FM703"/>
      <c r="FN703"/>
      <c r="FO703"/>
      <c r="FP703"/>
      <c r="FQ703"/>
      <c r="FR703"/>
      <c r="FS703"/>
      <c r="FT703"/>
      <c r="FU703"/>
      <c r="FV703"/>
      <c r="FW703"/>
      <c r="FX703"/>
      <c r="FY703"/>
      <c r="FZ703"/>
      <c r="GA703"/>
      <c r="GB703"/>
      <c r="GC703"/>
      <c r="GD703"/>
      <c r="GE703"/>
      <c r="GF703"/>
      <c r="GG703"/>
      <c r="GH703"/>
      <c r="GI703"/>
      <c r="GJ703"/>
      <c r="GK703"/>
      <c r="GL703"/>
      <c r="GM703"/>
      <c r="GN703"/>
      <c r="GO703"/>
      <c r="GP703"/>
      <c r="GQ703"/>
      <c r="GR703"/>
      <c r="GS703"/>
      <c r="GT703"/>
      <c r="GU703"/>
      <c r="GV703"/>
      <c r="GW703"/>
      <c r="GX703"/>
      <c r="GY703"/>
      <c r="HQ703" s="6"/>
      <c r="HR703" s="6"/>
      <c r="HS703" s="6"/>
      <c r="HT703" s="6"/>
      <c r="HU703" s="6"/>
      <c r="IK703" s="58"/>
      <c r="IL703" s="58"/>
      <c r="IQ703" s="4"/>
      <c r="IR703" s="4"/>
      <c r="IS703" s="4"/>
      <c r="IT703" s="4"/>
      <c r="IU703" s="4"/>
      <c r="IV703" s="4"/>
      <c r="IW703" s="4"/>
      <c r="IX703" s="4"/>
      <c r="IY703" s="4"/>
      <c r="IZ703" s="4"/>
      <c r="JA703" s="4"/>
      <c r="JB703" s="4"/>
      <c r="JC703" s="4"/>
      <c r="JD703" s="4"/>
      <c r="JE703" s="4"/>
      <c r="JF703" s="4"/>
      <c r="JG703" s="4"/>
      <c r="JH703" s="4"/>
      <c r="JI703" s="4"/>
      <c r="JJ703" s="4"/>
      <c r="JK703" s="4"/>
      <c r="JL703" s="4"/>
      <c r="JM703" s="4"/>
      <c r="JN703" s="4"/>
      <c r="JO703" s="4"/>
      <c r="JP703" s="4"/>
      <c r="JQ703" s="4"/>
      <c r="JR703" s="4"/>
      <c r="JS703" s="4"/>
      <c r="JT703" s="4"/>
      <c r="JU703" s="4"/>
      <c r="JV703" s="4"/>
      <c r="JW703" s="4"/>
      <c r="JX703" s="4"/>
      <c r="JY703" s="4"/>
      <c r="JZ703" s="4"/>
      <c r="KA703" s="4"/>
      <c r="KB703" s="4"/>
      <c r="KC703" s="4"/>
      <c r="KD703" s="4"/>
      <c r="KE703" s="4"/>
      <c r="KF703" s="4"/>
      <c r="KG703" s="4"/>
      <c r="KH703" s="4"/>
      <c r="KI703" s="4"/>
      <c r="KJ703" s="4"/>
      <c r="KK703" s="4"/>
      <c r="KL703" s="4"/>
      <c r="KM703" s="4"/>
      <c r="KN703" s="4"/>
      <c r="KO703" s="4"/>
      <c r="KP703" s="4"/>
      <c r="KQ703" s="4"/>
      <c r="KR703" s="4"/>
      <c r="KS703" s="4"/>
      <c r="KT703" s="4"/>
      <c r="KU703" s="4"/>
      <c r="KV703" s="4"/>
      <c r="KW703" s="4"/>
      <c r="KX703" s="4"/>
      <c r="KY703" s="4"/>
      <c r="KZ703" s="4"/>
    </row>
    <row r="704" spans="1:317" x14ac:dyDescent="0.25">
      <c r="A704" s="311"/>
      <c r="B704" s="57" t="s">
        <v>906</v>
      </c>
      <c r="C704" s="24" t="s">
        <v>907</v>
      </c>
      <c r="D704" s="6" t="s">
        <v>908</v>
      </c>
      <c r="E704" s="88">
        <v>45266</v>
      </c>
      <c r="F704" s="274">
        <v>45393</v>
      </c>
      <c r="G704" s="94">
        <f>DATEDIF(E704, F704, "m")</f>
        <v>4</v>
      </c>
      <c r="J704" s="350">
        <v>45393</v>
      </c>
      <c r="K704" s="100">
        <f t="shared" si="70"/>
        <v>4</v>
      </c>
      <c r="L704" s="28">
        <v>2</v>
      </c>
      <c r="M704" s="6" t="s">
        <v>910</v>
      </c>
      <c r="N704" s="58"/>
      <c r="S704" s="62">
        <v>10</v>
      </c>
      <c r="T704" s="5"/>
      <c r="U704" s="25"/>
      <c r="V704" s="25"/>
      <c r="W704" s="25"/>
      <c r="X704" s="25"/>
      <c r="Y704" s="25"/>
      <c r="Z704" s="25"/>
      <c r="AA704" s="25"/>
      <c r="AB704" s="25"/>
      <c r="AC704" s="25"/>
      <c r="AD704" s="25"/>
      <c r="AE704" s="25"/>
      <c r="AF704" s="4"/>
      <c r="AG704" s="4"/>
      <c r="AH704" s="4"/>
      <c r="AI704" s="4"/>
      <c r="AJ704" s="4"/>
      <c r="AK704" s="4"/>
      <c r="AL704" s="25"/>
      <c r="AM704" s="25"/>
      <c r="AN704" s="25"/>
      <c r="AO704" s="25"/>
      <c r="AP704" s="25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  <c r="BK704" s="4"/>
      <c r="BL704" s="4"/>
      <c r="BM704" s="4"/>
      <c r="BN704" s="4"/>
      <c r="BO704" s="4"/>
      <c r="BP704" s="4"/>
      <c r="BQ704" s="4"/>
      <c r="BR704" s="4"/>
      <c r="BS704" s="4"/>
      <c r="BT704" s="4"/>
      <c r="BU704" s="4"/>
      <c r="BV704" s="4"/>
      <c r="BW704" s="4"/>
      <c r="BX704" s="4"/>
      <c r="BY704" s="4"/>
      <c r="BZ704" s="4"/>
      <c r="CA704" s="4"/>
      <c r="CB704" s="4"/>
      <c r="CC704" s="4"/>
      <c r="CD704" s="4"/>
      <c r="CE704" s="4"/>
      <c r="CF704" s="4"/>
      <c r="CG704" s="4"/>
      <c r="CH704" s="4"/>
      <c r="CI704" s="4"/>
      <c r="CJ704" s="4"/>
      <c r="CK704" s="4"/>
      <c r="CL704" s="4"/>
      <c r="CM704" s="4"/>
      <c r="CN704" s="4"/>
      <c r="CO704" s="4"/>
      <c r="CP704" s="4"/>
      <c r="CQ704" s="4"/>
      <c r="CR704" s="4"/>
      <c r="CS704" s="4"/>
      <c r="CT704" s="4"/>
      <c r="CU704" s="4"/>
      <c r="CV704" s="4"/>
      <c r="CW704" s="4"/>
      <c r="CX704" s="4"/>
      <c r="CY704" s="4"/>
      <c r="CZ704" s="4"/>
      <c r="DA704" s="4"/>
      <c r="DB704" s="4"/>
      <c r="DC704" s="4"/>
      <c r="DD704" s="4"/>
      <c r="DE704" s="4"/>
      <c r="DF704" s="4"/>
      <c r="DG704" s="4"/>
      <c r="DH704" s="4"/>
      <c r="DI704" s="4"/>
      <c r="DJ704" s="4"/>
      <c r="DK704" s="4"/>
      <c r="DL704" s="4"/>
      <c r="DM704" s="4"/>
      <c r="DN704" s="4"/>
      <c r="DO704" s="4"/>
      <c r="DP704" s="4"/>
      <c r="DQ704" s="4"/>
      <c r="DR704" s="4"/>
      <c r="DS704" s="4"/>
      <c r="DT704" s="4"/>
      <c r="DU704" s="4"/>
      <c r="DV704" s="4"/>
      <c r="DW704" s="4"/>
      <c r="DX704" s="4"/>
      <c r="DY704" s="4"/>
      <c r="DZ704" s="4"/>
      <c r="EA704" s="4"/>
      <c r="EB704" s="4"/>
      <c r="EC704" s="4"/>
      <c r="ED704" s="4"/>
      <c r="EE704" s="4"/>
      <c r="EF704" s="4"/>
      <c r="EG704" s="4"/>
      <c r="EH704" s="4"/>
      <c r="EI704" s="4"/>
      <c r="EJ704" s="4"/>
      <c r="EK704" s="4"/>
      <c r="EL704" s="4"/>
      <c r="EM704" s="4"/>
      <c r="EN704" s="4"/>
      <c r="EO704" s="4"/>
      <c r="EP704" s="4"/>
      <c r="EQ704" s="4"/>
      <c r="ER704" s="4"/>
      <c r="ES704" s="4"/>
      <c r="ET704" s="4"/>
      <c r="EU704" s="4"/>
      <c r="EV704" s="4"/>
      <c r="EW704" s="4"/>
      <c r="EX704" s="4"/>
      <c r="EY704" s="4"/>
      <c r="EZ704" s="4"/>
      <c r="FA704" s="4"/>
      <c r="FB704" s="4"/>
      <c r="FC704" s="4"/>
      <c r="FD704" s="4"/>
      <c r="FE704" s="4"/>
      <c r="FF704" s="4"/>
      <c r="FG704" s="4"/>
      <c r="FH704" s="4"/>
      <c r="FI704" s="4"/>
      <c r="FJ704" s="5"/>
      <c r="FK704" s="4"/>
      <c r="FL704" s="4"/>
      <c r="FM704" s="4"/>
      <c r="FN704" s="4"/>
      <c r="FO704" s="4"/>
      <c r="FP704" s="4"/>
      <c r="FQ704" s="4"/>
      <c r="FR704" s="4"/>
      <c r="FS704" s="4"/>
      <c r="FT704" s="4"/>
      <c r="FU704" s="4"/>
      <c r="FV704" s="4"/>
      <c r="FW704" s="4"/>
      <c r="FX704" s="4"/>
      <c r="FY704" s="4"/>
      <c r="FZ704" s="4"/>
      <c r="GA704" s="4"/>
      <c r="GB704" s="4"/>
      <c r="GC704" s="4"/>
      <c r="GD704" s="4"/>
      <c r="GE704" s="4"/>
      <c r="GF704" s="4"/>
      <c r="GG704" s="4"/>
      <c r="GH704" s="4"/>
      <c r="GI704" s="4"/>
      <c r="GJ704" s="4"/>
      <c r="GK704" s="4"/>
      <c r="GL704" s="4"/>
      <c r="GM704" s="4"/>
      <c r="GN704" s="4"/>
      <c r="GO704" s="4"/>
      <c r="GP704" s="4"/>
      <c r="GQ704" s="4"/>
      <c r="GR704" s="4"/>
      <c r="GS704" s="4"/>
      <c r="GT704" s="4"/>
      <c r="GU704" s="4"/>
      <c r="GV704" s="4"/>
      <c r="GW704" s="4"/>
      <c r="GX704" s="4"/>
      <c r="GY704" s="4"/>
      <c r="HO704" s="59" t="s">
        <v>1356</v>
      </c>
      <c r="HP704" s="62">
        <v>65</v>
      </c>
      <c r="HQ704" s="274">
        <v>45266</v>
      </c>
      <c r="HR704" s="274"/>
      <c r="HS704" s="274">
        <v>45393</v>
      </c>
      <c r="HT704" s="170">
        <v>3</v>
      </c>
      <c r="HU704" s="170">
        <v>1</v>
      </c>
      <c r="HV704" s="170">
        <v>0</v>
      </c>
      <c r="HW704" s="170">
        <v>0</v>
      </c>
      <c r="HX704" s="170">
        <v>0</v>
      </c>
      <c r="HY704" s="170">
        <v>1</v>
      </c>
      <c r="HZ704" s="170">
        <v>0</v>
      </c>
      <c r="IA704" s="170">
        <v>0</v>
      </c>
      <c r="IB704" s="170"/>
      <c r="IC704" s="170">
        <v>0</v>
      </c>
      <c r="ID704" s="170">
        <v>0</v>
      </c>
      <c r="IE704" t="s">
        <v>69</v>
      </c>
      <c r="IF704" s="170">
        <v>0</v>
      </c>
      <c r="IG704" s="170"/>
      <c r="IH704" s="170"/>
      <c r="II704"/>
      <c r="IJ704" s="170">
        <v>0</v>
      </c>
      <c r="IK704" t="s">
        <v>70</v>
      </c>
      <c r="IL704"/>
      <c r="IM704"/>
      <c r="IN704" s="170">
        <v>0</v>
      </c>
      <c r="IO704" s="62">
        <v>0</v>
      </c>
      <c r="IQ704" s="4"/>
      <c r="IR704" s="4"/>
      <c r="IS704" s="4"/>
      <c r="IT704" s="4"/>
      <c r="IU704" s="4"/>
      <c r="IV704" s="4"/>
      <c r="IW704" s="4"/>
      <c r="IX704" s="4"/>
      <c r="IY704" s="4"/>
      <c r="IZ704" s="4"/>
      <c r="JA704" s="4"/>
      <c r="JB704" s="4"/>
      <c r="JC704" s="4"/>
      <c r="JD704" s="4"/>
      <c r="JE704" s="4"/>
      <c r="JF704" s="4"/>
      <c r="JG704" s="4"/>
      <c r="JH704" s="4"/>
      <c r="JI704" s="4"/>
      <c r="JJ704" s="4"/>
      <c r="JK704" s="4"/>
      <c r="JL704" s="4"/>
      <c r="JM704" s="4"/>
      <c r="JN704" s="4"/>
      <c r="JO704" s="4"/>
      <c r="JP704" s="4"/>
      <c r="JQ704" s="4"/>
      <c r="JR704" s="4"/>
      <c r="JS704" s="4"/>
      <c r="JT704" s="4"/>
      <c r="JU704" s="4"/>
      <c r="JV704" s="4"/>
      <c r="JW704" s="4"/>
      <c r="JX704" s="4"/>
      <c r="JY704" s="4"/>
      <c r="JZ704" s="4"/>
      <c r="KA704" s="4"/>
      <c r="KB704" s="4"/>
      <c r="KC704" s="4"/>
      <c r="KD704" s="4"/>
      <c r="KE704" s="4"/>
      <c r="KF704" s="4"/>
      <c r="KG704" s="4"/>
      <c r="KH704" s="4"/>
      <c r="KI704" s="4"/>
      <c r="KJ704" s="4"/>
      <c r="KK704" s="4"/>
      <c r="KL704" s="4"/>
      <c r="KM704" s="4"/>
      <c r="KN704" s="4"/>
      <c r="KO704" s="4"/>
      <c r="KP704" s="4"/>
      <c r="KQ704" s="4"/>
      <c r="KR704" s="4"/>
      <c r="KS704" s="4"/>
      <c r="KT704" s="4"/>
      <c r="KU704" s="4"/>
      <c r="KV704" s="4"/>
      <c r="KW704" s="4"/>
      <c r="KX704" s="4"/>
      <c r="KY704" s="4"/>
      <c r="KZ704" s="4"/>
    </row>
    <row r="705" spans="1:312" x14ac:dyDescent="0.25">
      <c r="A705" s="311"/>
      <c r="B705" s="57" t="s">
        <v>906</v>
      </c>
      <c r="C705" s="24" t="s">
        <v>907</v>
      </c>
      <c r="D705" s="6" t="s">
        <v>908</v>
      </c>
      <c r="E705" s="88">
        <v>45266</v>
      </c>
      <c r="J705" s="350">
        <v>45517</v>
      </c>
      <c r="K705" s="100">
        <f t="shared" si="70"/>
        <v>8</v>
      </c>
      <c r="L705" s="28">
        <v>3</v>
      </c>
      <c r="M705" s="6" t="s">
        <v>1788</v>
      </c>
      <c r="N705" s="58">
        <v>108</v>
      </c>
      <c r="O705" s="6">
        <v>2</v>
      </c>
      <c r="P705" s="6">
        <v>3</v>
      </c>
      <c r="R705" s="6">
        <v>3</v>
      </c>
      <c r="S705" s="62"/>
      <c r="T705" s="355"/>
      <c r="U705" s="25"/>
      <c r="V705" s="25"/>
      <c r="W705" s="25"/>
      <c r="X705" s="25"/>
      <c r="Y705" s="25"/>
      <c r="Z705" s="25"/>
      <c r="AA705" s="25"/>
      <c r="AB705" s="25"/>
      <c r="AC705" s="25"/>
      <c r="AD705" s="25"/>
      <c r="AE705" s="25"/>
      <c r="AF705" s="4"/>
      <c r="AG705" s="4"/>
      <c r="AH705" s="4"/>
      <c r="AI705" s="4"/>
      <c r="AJ705" s="4"/>
      <c r="AK705" s="4"/>
      <c r="AL705" s="25"/>
      <c r="AM705" s="25"/>
      <c r="AN705" s="25"/>
      <c r="AO705" s="25"/>
      <c r="AP705" s="25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  <c r="BS705" s="4"/>
      <c r="BT705" s="4"/>
      <c r="BU705" s="4"/>
      <c r="BV705" s="4"/>
      <c r="BW705" s="4"/>
      <c r="BX705" s="4"/>
      <c r="BY705" s="4"/>
      <c r="BZ705" s="4"/>
      <c r="CA705" s="4"/>
      <c r="CB705" s="4"/>
      <c r="CC705" s="4"/>
      <c r="CD705" s="4"/>
      <c r="CE705" s="4"/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  <c r="DT705" s="4"/>
      <c r="DU705" s="4"/>
      <c r="DV705" s="4"/>
      <c r="DW705" s="4"/>
      <c r="DX705" s="4"/>
      <c r="DY705" s="4"/>
      <c r="DZ705" s="4"/>
      <c r="EA705" s="4"/>
      <c r="EB705" s="4"/>
      <c r="EC705" s="4"/>
      <c r="ED705" s="4"/>
      <c r="EE705" s="4"/>
      <c r="EF705" s="4"/>
      <c r="EG705" s="4"/>
      <c r="EH705" s="4"/>
      <c r="EI705" s="4"/>
      <c r="EJ705" s="4"/>
      <c r="EK705" s="4"/>
      <c r="EL705" s="4"/>
      <c r="EM705" s="4"/>
      <c r="EN705" s="4"/>
      <c r="EO705" s="4"/>
      <c r="EP705" s="4"/>
      <c r="EQ705" s="4"/>
      <c r="ER705" s="4"/>
      <c r="ES705" s="4"/>
      <c r="ET705" s="4"/>
      <c r="EU705" s="4"/>
      <c r="EV705" s="4"/>
      <c r="EW705" s="4"/>
      <c r="EX705" s="4"/>
      <c r="EY705" s="4"/>
      <c r="EZ705" s="4"/>
      <c r="FA705" s="4"/>
      <c r="FB705" s="4"/>
      <c r="FC705" s="4"/>
      <c r="FD705" s="4"/>
      <c r="FE705" s="4"/>
      <c r="FF705" s="4"/>
      <c r="FG705" s="4"/>
      <c r="FH705" s="4"/>
      <c r="FI705" s="4"/>
      <c r="FJ705" s="419" t="s">
        <v>1788</v>
      </c>
      <c r="FK705" s="328" t="s">
        <v>33</v>
      </c>
      <c r="FL705" s="328" t="s">
        <v>1667</v>
      </c>
      <c r="FM705" s="328" t="s">
        <v>1665</v>
      </c>
      <c r="FN705" s="328" t="s">
        <v>1665</v>
      </c>
      <c r="FO705" s="328" t="s">
        <v>1662</v>
      </c>
      <c r="FP705" s="328" t="s">
        <v>1665</v>
      </c>
      <c r="FQ705" s="328" t="s">
        <v>1659</v>
      </c>
      <c r="FR705" s="328" t="s">
        <v>1662</v>
      </c>
      <c r="FS705" s="328" t="s">
        <v>86</v>
      </c>
      <c r="FT705" s="328" t="s">
        <v>1665</v>
      </c>
      <c r="FU705" s="328" t="s">
        <v>1663</v>
      </c>
      <c r="FV705" s="328" t="s">
        <v>33</v>
      </c>
      <c r="FW705" s="328" t="s">
        <v>1659</v>
      </c>
      <c r="FX705" s="328" t="s">
        <v>86</v>
      </c>
      <c r="FY705" s="328" t="s">
        <v>1661</v>
      </c>
      <c r="FZ705" s="328" t="s">
        <v>1658</v>
      </c>
      <c r="GA705" s="328" t="s">
        <v>33</v>
      </c>
      <c r="GB705" s="328" t="s">
        <v>1663</v>
      </c>
      <c r="GC705" s="328" t="s">
        <v>1662</v>
      </c>
      <c r="GD705" s="328" t="s">
        <v>33</v>
      </c>
      <c r="GE705" s="328" t="s">
        <v>1660</v>
      </c>
      <c r="GF705" s="328" t="s">
        <v>1659</v>
      </c>
      <c r="GG705" s="328" t="s">
        <v>33</v>
      </c>
      <c r="GH705" s="328" t="s">
        <v>33</v>
      </c>
      <c r="GI705" s="328" t="s">
        <v>1661</v>
      </c>
      <c r="GJ705" s="328" t="s">
        <v>33</v>
      </c>
      <c r="GK705" s="328" t="s">
        <v>1663</v>
      </c>
      <c r="GL705" s="328" t="s">
        <v>86</v>
      </c>
      <c r="GM705" s="328" t="s">
        <v>1659</v>
      </c>
      <c r="GN705" s="328" t="s">
        <v>1659</v>
      </c>
      <c r="GO705" s="328" t="s">
        <v>1658</v>
      </c>
      <c r="GP705" s="328" t="s">
        <v>1664</v>
      </c>
      <c r="GQ705" s="328" t="s">
        <v>1660</v>
      </c>
      <c r="GR705" s="328" t="s">
        <v>33</v>
      </c>
      <c r="GS705" s="328" t="s">
        <v>1659</v>
      </c>
      <c r="GT705" s="328" t="s">
        <v>1659</v>
      </c>
      <c r="GU705" s="328" t="s">
        <v>1661</v>
      </c>
      <c r="GV705" s="328" t="s">
        <v>1662</v>
      </c>
      <c r="GW705" s="328" t="s">
        <v>1660</v>
      </c>
      <c r="GX705" s="328" t="s">
        <v>33</v>
      </c>
      <c r="GY705" s="328" t="s">
        <v>33</v>
      </c>
      <c r="HQ705" s="6"/>
      <c r="HR705" s="6"/>
      <c r="HS705" s="6"/>
      <c r="HT705" s="6"/>
      <c r="HU705" s="6"/>
      <c r="IK705" s="58"/>
      <c r="IL705" s="58"/>
      <c r="IQ705" s="4"/>
      <c r="IR705" s="4"/>
      <c r="IS705" s="4"/>
      <c r="IT705" s="4"/>
      <c r="IU705" s="4"/>
      <c r="IV705" s="4"/>
      <c r="IW705" s="4"/>
      <c r="IX705" s="4"/>
      <c r="IY705" s="4"/>
      <c r="IZ705" s="4"/>
      <c r="JA705" s="4"/>
      <c r="JB705" s="4"/>
      <c r="JC705" s="4"/>
      <c r="JD705" s="4"/>
      <c r="JE705" s="4"/>
      <c r="JF705" s="4"/>
      <c r="JG705" s="4"/>
      <c r="JH705" s="4"/>
      <c r="JI705" s="4"/>
      <c r="JJ705" s="4"/>
      <c r="JK705" s="4"/>
      <c r="JL705" s="4"/>
      <c r="JM705" s="4"/>
      <c r="JN705" s="4"/>
      <c r="JO705" s="4"/>
      <c r="JP705" s="4"/>
      <c r="JQ705" s="4"/>
      <c r="JR705" s="4"/>
      <c r="JS705" s="4"/>
      <c r="JT705" s="4"/>
      <c r="JU705" s="4"/>
      <c r="JV705" s="4"/>
      <c r="JW705" s="4"/>
      <c r="JX705" s="4"/>
      <c r="JY705" s="4"/>
      <c r="JZ705" s="4"/>
      <c r="KA705" s="4"/>
      <c r="KB705" s="4"/>
      <c r="KC705" s="4"/>
      <c r="KD705" s="4"/>
      <c r="KE705" s="4"/>
      <c r="KF705" s="4"/>
      <c r="KG705" s="4"/>
      <c r="KH705" s="4"/>
      <c r="KI705" s="4"/>
      <c r="KJ705" s="4"/>
      <c r="KK705" s="4"/>
      <c r="KL705" s="4"/>
      <c r="KM705" s="4"/>
      <c r="KN705" s="4"/>
      <c r="KO705" s="4"/>
      <c r="KP705" s="4"/>
      <c r="KQ705" s="4"/>
      <c r="KR705" s="4"/>
      <c r="KS705" s="4"/>
      <c r="KT705" s="4"/>
      <c r="KU705" s="4"/>
      <c r="KV705" s="4"/>
      <c r="KW705" s="4"/>
      <c r="KX705" s="4"/>
      <c r="KY705" s="4"/>
      <c r="KZ705" s="4"/>
    </row>
    <row r="706" spans="1:312" x14ac:dyDescent="0.25">
      <c r="A706" s="311"/>
      <c r="B706" s="57" t="s">
        <v>906</v>
      </c>
      <c r="C706" s="24" t="s">
        <v>907</v>
      </c>
      <c r="D706" s="6" t="s">
        <v>908</v>
      </c>
      <c r="E706" s="88">
        <v>45266</v>
      </c>
      <c r="J706" s="14">
        <v>45519</v>
      </c>
      <c r="K706" s="100">
        <f t="shared" si="70"/>
        <v>8</v>
      </c>
      <c r="L706" s="28">
        <v>4</v>
      </c>
      <c r="M706" s="388" t="s">
        <v>1795</v>
      </c>
      <c r="N706" s="58">
        <v>27.3</v>
      </c>
      <c r="O706" s="6">
        <v>2</v>
      </c>
      <c r="P706" s="6">
        <v>3</v>
      </c>
      <c r="R706" s="6">
        <v>3</v>
      </c>
      <c r="S706" s="62"/>
      <c r="T706" s="355"/>
      <c r="U706" s="25"/>
      <c r="V706" s="25"/>
      <c r="W706" s="25"/>
      <c r="X706" s="25"/>
      <c r="Y706" s="25"/>
      <c r="Z706" s="25"/>
      <c r="AA706" s="25"/>
      <c r="AB706" s="25"/>
      <c r="AC706" s="25"/>
      <c r="AD706" s="25"/>
      <c r="AE706" s="25"/>
      <c r="AF706" s="4"/>
      <c r="AG706" s="4"/>
      <c r="AH706" s="4"/>
      <c r="AI706" s="4"/>
      <c r="AJ706" s="4"/>
      <c r="AK706" s="4"/>
      <c r="AL706" s="25"/>
      <c r="AM706" s="25"/>
      <c r="AN706" s="25"/>
      <c r="AO706" s="25"/>
      <c r="AP706" s="25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  <c r="BS706" s="4"/>
      <c r="BT706" s="4"/>
      <c r="BU706" s="4"/>
      <c r="BV706" s="4"/>
      <c r="BW706" s="4"/>
      <c r="BX706" s="4"/>
      <c r="BY706" s="4"/>
      <c r="BZ706" s="4"/>
      <c r="CA706" s="4"/>
      <c r="CB706" s="4"/>
      <c r="CC706" s="4"/>
      <c r="CD706" s="4"/>
      <c r="CE706" s="4"/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/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/>
      <c r="DR706" s="4"/>
      <c r="DS706" s="4"/>
      <c r="DT706" s="4"/>
      <c r="DU706" s="4"/>
      <c r="DV706" s="4"/>
      <c r="DW706" s="4"/>
      <c r="DX706" s="4"/>
      <c r="DY706" s="4"/>
      <c r="DZ706" s="4"/>
      <c r="EA706" s="4"/>
      <c r="EB706" s="4"/>
      <c r="EC706" s="4"/>
      <c r="ED706" s="4"/>
      <c r="EE706" s="4"/>
      <c r="EF706" s="4"/>
      <c r="EG706" s="4"/>
      <c r="EH706" s="4"/>
      <c r="EI706" s="4"/>
      <c r="EJ706" s="4"/>
      <c r="EK706" s="4"/>
      <c r="EL706" s="4"/>
      <c r="EM706" s="4"/>
      <c r="EN706" s="4"/>
      <c r="EO706" s="4"/>
      <c r="EP706" s="4"/>
      <c r="EQ706" s="4"/>
      <c r="ER706" s="4"/>
      <c r="ES706" s="4"/>
      <c r="ET706" s="4"/>
      <c r="EU706" s="4"/>
      <c r="EV706" s="4"/>
      <c r="EW706" s="4"/>
      <c r="EX706" s="4"/>
      <c r="EY706" s="4"/>
      <c r="EZ706" s="4"/>
      <c r="FA706" s="4"/>
      <c r="FB706" s="4"/>
      <c r="FC706" s="4"/>
      <c r="FD706" s="4"/>
      <c r="FE706" s="4"/>
      <c r="FF706" s="4"/>
      <c r="FG706" s="4"/>
      <c r="FH706" s="4"/>
      <c r="FI706" s="4"/>
      <c r="FJ706" s="5"/>
      <c r="FK706" s="4"/>
      <c r="FL706" s="4"/>
      <c r="FM706" s="4"/>
      <c r="FN706" s="4"/>
      <c r="FO706" s="4"/>
      <c r="FP706" s="4"/>
      <c r="FQ706" s="4"/>
      <c r="FR706" s="4"/>
      <c r="FS706" s="4"/>
      <c r="FT706" s="4"/>
      <c r="FU706" s="4"/>
      <c r="FV706" s="4"/>
      <c r="FW706" s="4"/>
      <c r="FX706" s="4"/>
      <c r="FY706" s="4"/>
      <c r="FZ706" s="4"/>
      <c r="GA706" s="4"/>
      <c r="GB706" s="4"/>
      <c r="GC706" s="4"/>
      <c r="GD706" s="4"/>
      <c r="GE706" s="4"/>
      <c r="GF706" s="4"/>
      <c r="GG706" s="4"/>
      <c r="GH706" s="4"/>
      <c r="GI706" s="4"/>
      <c r="GJ706" s="4"/>
      <c r="GK706" s="4"/>
      <c r="GL706" s="4"/>
      <c r="GM706" s="4"/>
      <c r="GN706" s="4"/>
      <c r="GO706" s="4"/>
      <c r="GP706" s="4"/>
      <c r="GQ706" s="4"/>
      <c r="GR706" s="4"/>
      <c r="GS706" s="4"/>
      <c r="GT706" s="4"/>
      <c r="GU706" s="4"/>
      <c r="GV706" s="4"/>
      <c r="GW706" s="4"/>
      <c r="GX706" s="4"/>
      <c r="GY706" s="4"/>
      <c r="HQ706" s="6"/>
      <c r="HR706" s="6"/>
      <c r="HS706" s="6"/>
      <c r="HT706" s="6"/>
      <c r="HU706" s="6"/>
      <c r="IK706" s="58"/>
      <c r="IL706" s="58"/>
      <c r="IQ706" s="4"/>
      <c r="IR706" s="4"/>
      <c r="IS706" s="4"/>
      <c r="IT706" s="4"/>
      <c r="IU706" s="4"/>
      <c r="IV706" s="4"/>
      <c r="IW706" s="4"/>
      <c r="IX706" s="4"/>
      <c r="IY706" s="4"/>
      <c r="IZ706" s="4"/>
      <c r="JA706" s="4"/>
      <c r="JB706" s="4"/>
      <c r="JC706" s="4"/>
      <c r="JD706" s="4"/>
      <c r="JE706" s="4"/>
      <c r="JF706" s="4"/>
      <c r="JG706" s="4"/>
      <c r="JH706" s="4"/>
      <c r="JI706" s="4"/>
      <c r="JJ706" s="4"/>
      <c r="JK706" s="4"/>
      <c r="JL706" s="4"/>
      <c r="JM706" s="4"/>
      <c r="JN706" s="4"/>
      <c r="JO706" s="4"/>
      <c r="JP706" s="4"/>
      <c r="JQ706" s="4"/>
      <c r="JR706" s="4"/>
      <c r="JS706" s="4"/>
      <c r="JT706" s="4"/>
      <c r="JU706" s="4"/>
      <c r="JV706" s="4"/>
      <c r="JW706" s="4"/>
      <c r="JX706" s="4"/>
      <c r="JY706" s="4"/>
      <c r="JZ706" s="4"/>
      <c r="KA706" s="4"/>
      <c r="KB706" s="4"/>
      <c r="KC706" s="4"/>
      <c r="KD706" s="4"/>
      <c r="KE706" s="4"/>
      <c r="KF706" s="4"/>
      <c r="KG706" s="4"/>
      <c r="KH706" s="4"/>
      <c r="KI706" s="4"/>
      <c r="KJ706" s="4"/>
      <c r="KK706" s="4"/>
      <c r="KL706" s="4"/>
      <c r="KM706" s="4"/>
      <c r="KN706" s="4"/>
      <c r="KO706" s="4"/>
      <c r="KP706" s="4"/>
      <c r="KQ706" s="4"/>
      <c r="KR706" s="4"/>
      <c r="KS706" s="4"/>
      <c r="KT706" s="4"/>
      <c r="KU706" s="4"/>
      <c r="KV706" s="4"/>
      <c r="KW706" s="4"/>
      <c r="KX706" s="4"/>
      <c r="KY706" s="4"/>
      <c r="KZ706" s="4"/>
    </row>
    <row r="707" spans="1:312" x14ac:dyDescent="0.25">
      <c r="A707" s="311"/>
      <c r="B707" s="57" t="s">
        <v>906</v>
      </c>
      <c r="C707" s="24" t="s">
        <v>907</v>
      </c>
      <c r="D707" s="6" t="s">
        <v>908</v>
      </c>
      <c r="E707" s="88">
        <v>45266</v>
      </c>
      <c r="F707" s="288">
        <v>45519</v>
      </c>
      <c r="G707" s="94">
        <f>DATEDIF(E707, F707, "m")</f>
        <v>8</v>
      </c>
      <c r="J707" s="14">
        <v>45519</v>
      </c>
      <c r="K707" s="100">
        <f t="shared" si="70"/>
        <v>8</v>
      </c>
      <c r="L707" s="28">
        <v>5</v>
      </c>
      <c r="M707" s="388" t="s">
        <v>1796</v>
      </c>
      <c r="N707" s="58"/>
      <c r="S707" s="62">
        <v>10</v>
      </c>
      <c r="T707" s="5"/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4"/>
      <c r="AG707" s="4"/>
      <c r="AH707" s="4"/>
      <c r="AI707" s="4"/>
      <c r="AJ707" s="4"/>
      <c r="AK707" s="4"/>
      <c r="AL707" s="25"/>
      <c r="AM707" s="25"/>
      <c r="AN707" s="25"/>
      <c r="AO707" s="25"/>
      <c r="AP707" s="25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/>
      <c r="DD707" s="4"/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/>
      <c r="DR707" s="4"/>
      <c r="DS707" s="4"/>
      <c r="DT707" s="4"/>
      <c r="DU707" s="4"/>
      <c r="DV707" s="4"/>
      <c r="DW707" s="4"/>
      <c r="DX707" s="4"/>
      <c r="DY707" s="4"/>
      <c r="DZ707" s="4"/>
      <c r="EA707" s="4"/>
      <c r="EB707" s="4"/>
      <c r="EC707" s="4"/>
      <c r="ED707" s="4"/>
      <c r="EE707" s="4"/>
      <c r="EF707" s="4"/>
      <c r="EG707" s="4"/>
      <c r="EH707" s="4"/>
      <c r="EI707" s="4"/>
      <c r="EJ707" s="4"/>
      <c r="EK707" s="4"/>
      <c r="EL707" s="4"/>
      <c r="EM707" s="4"/>
      <c r="EN707" s="4"/>
      <c r="EO707" s="4"/>
      <c r="EP707" s="4"/>
      <c r="EQ707" s="4"/>
      <c r="ER707" s="4"/>
      <c r="ES707" s="4"/>
      <c r="ET707" s="4"/>
      <c r="EU707" s="4"/>
      <c r="EV707" s="4"/>
      <c r="EW707" s="4"/>
      <c r="EX707" s="4"/>
      <c r="EY707" s="4"/>
      <c r="EZ707" s="4"/>
      <c r="FA707" s="4"/>
      <c r="FB707" s="4"/>
      <c r="FC707" s="4"/>
      <c r="FD707" s="4"/>
      <c r="FE707" s="4"/>
      <c r="FF707" s="4"/>
      <c r="FG707" s="4"/>
      <c r="FH707" s="4"/>
      <c r="FI707" s="4"/>
      <c r="FJ707" s="5"/>
      <c r="FK707" s="4"/>
      <c r="FL707" s="4"/>
      <c r="FM707" s="4"/>
      <c r="FN707" s="4"/>
      <c r="FO707" s="4"/>
      <c r="FP707" s="4"/>
      <c r="FQ707" s="4"/>
      <c r="FR707" s="4"/>
      <c r="FS707" s="4"/>
      <c r="FT707" s="4"/>
      <c r="FU707" s="4"/>
      <c r="FV707" s="4"/>
      <c r="FW707" s="4"/>
      <c r="FX707" s="4"/>
      <c r="FY707" s="4"/>
      <c r="FZ707" s="4"/>
      <c r="GA707" s="4"/>
      <c r="GB707" s="4"/>
      <c r="GC707" s="4"/>
      <c r="GD707" s="4"/>
      <c r="GE707" s="4"/>
      <c r="GF707" s="4"/>
      <c r="GG707" s="4"/>
      <c r="GH707" s="4"/>
      <c r="GI707" s="4"/>
      <c r="GJ707" s="4"/>
      <c r="GK707" s="4"/>
      <c r="GL707" s="4"/>
      <c r="GM707" s="4"/>
      <c r="GN707" s="4"/>
      <c r="GO707" s="4"/>
      <c r="GP707" s="4"/>
      <c r="GQ707" s="4"/>
      <c r="GR707" s="4"/>
      <c r="GS707" s="4"/>
      <c r="GT707" s="4"/>
      <c r="GU707" s="4"/>
      <c r="GV707" s="4"/>
      <c r="GW707" s="4"/>
      <c r="GX707" s="4"/>
      <c r="GY707" s="4"/>
      <c r="HO707" s="5" t="s">
        <v>1356</v>
      </c>
      <c r="HP707" s="28">
        <v>65</v>
      </c>
      <c r="HQ707" s="288">
        <v>45266</v>
      </c>
      <c r="HR707" s="288"/>
      <c r="HS707" s="288">
        <v>45519</v>
      </c>
      <c r="HT707" s="287">
        <v>6</v>
      </c>
      <c r="HU707" s="287">
        <v>1</v>
      </c>
      <c r="HV707" s="287">
        <v>0</v>
      </c>
      <c r="HW707" s="287">
        <v>0</v>
      </c>
      <c r="HX707" s="287">
        <v>0</v>
      </c>
      <c r="HY707" s="287">
        <v>1</v>
      </c>
      <c r="HZ707" s="287">
        <v>0</v>
      </c>
      <c r="IA707" s="287">
        <v>0</v>
      </c>
      <c r="IB707" s="287"/>
      <c r="IC707" s="287">
        <v>0</v>
      </c>
      <c r="ID707" s="287">
        <v>0</v>
      </c>
      <c r="IE707" s="153" t="s">
        <v>83</v>
      </c>
      <c r="IF707" s="287">
        <v>0</v>
      </c>
      <c r="IG707" s="287"/>
      <c r="IH707" s="287"/>
      <c r="II707" s="153"/>
      <c r="IJ707" s="287">
        <v>0</v>
      </c>
      <c r="IK707" s="153" t="s">
        <v>63</v>
      </c>
      <c r="IL707" s="153"/>
      <c r="IM707" s="153"/>
      <c r="IN707" s="287">
        <v>0</v>
      </c>
      <c r="IO707" s="28">
        <v>0</v>
      </c>
      <c r="IQ707" s="4"/>
      <c r="IR707" s="4"/>
      <c r="IS707" s="4"/>
      <c r="IT707" s="4"/>
      <c r="IU707" s="4"/>
      <c r="IV707" s="4"/>
      <c r="IW707" s="4"/>
      <c r="IX707" s="4"/>
      <c r="IY707" s="4"/>
      <c r="IZ707" s="4"/>
      <c r="JA707" s="4"/>
      <c r="JB707" s="4"/>
      <c r="JC707" s="4"/>
      <c r="JD707" s="4"/>
      <c r="JE707" s="4"/>
      <c r="JF707" s="4"/>
      <c r="JG707" s="4"/>
      <c r="JH707" s="4"/>
      <c r="JI707" s="4"/>
      <c r="JJ707" s="4"/>
      <c r="JK707" s="4"/>
      <c r="JL707" s="4"/>
      <c r="JM707" s="4"/>
      <c r="JN707" s="4"/>
      <c r="JO707" s="4"/>
      <c r="JP707" s="4"/>
      <c r="JQ707" s="4"/>
      <c r="JR707" s="4"/>
      <c r="JS707" s="4"/>
      <c r="JT707" s="4"/>
      <c r="JU707" s="4"/>
      <c r="JV707" s="4"/>
      <c r="JW707" s="4"/>
      <c r="JX707" s="4"/>
      <c r="JY707" s="4"/>
      <c r="JZ707" s="4"/>
      <c r="KA707" s="4"/>
      <c r="KB707" s="4"/>
      <c r="KC707" s="4"/>
      <c r="KD707" s="4"/>
      <c r="KE707" s="4"/>
      <c r="KF707" s="4"/>
      <c r="KG707" s="4"/>
      <c r="KH707" s="4"/>
      <c r="KI707" s="4"/>
      <c r="KJ707" s="4"/>
      <c r="KK707" s="4"/>
      <c r="KL707" s="4"/>
      <c r="KM707" s="4"/>
      <c r="KN707" s="4"/>
      <c r="KO707" s="4"/>
      <c r="KP707" s="4"/>
      <c r="KQ707" s="4"/>
      <c r="KR707" s="4"/>
      <c r="KS707" s="4"/>
      <c r="KT707" s="4"/>
      <c r="KU707" s="4"/>
      <c r="KV707" s="4"/>
      <c r="KW707" s="4"/>
      <c r="KX707" s="4"/>
      <c r="KY707" s="4"/>
      <c r="KZ707" s="4"/>
    </row>
    <row r="708" spans="1:312" x14ac:dyDescent="0.25">
      <c r="A708" s="311"/>
      <c r="N708" s="58"/>
      <c r="S708" s="62"/>
      <c r="T708" s="5"/>
      <c r="U708" s="25"/>
      <c r="V708" s="25"/>
      <c r="W708" s="25"/>
      <c r="X708" s="25"/>
      <c r="Y708" s="25"/>
      <c r="Z708" s="25"/>
      <c r="AA708" s="25"/>
      <c r="AB708" s="25"/>
      <c r="AC708" s="25"/>
      <c r="AD708" s="25"/>
      <c r="AE708" s="25"/>
      <c r="AF708" s="25"/>
      <c r="AG708" s="25"/>
      <c r="AH708" s="25"/>
      <c r="AI708" s="25"/>
      <c r="AJ708" s="25"/>
      <c r="AK708" s="25"/>
      <c r="AL708" s="25"/>
      <c r="AM708" s="25"/>
      <c r="AN708" s="25"/>
      <c r="AO708" s="25"/>
      <c r="AP708" s="25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/>
      <c r="BR708" s="4"/>
      <c r="BS708" s="4"/>
      <c r="BT708" s="4"/>
      <c r="BU708" s="4"/>
      <c r="BV708" s="4"/>
      <c r="BW708" s="4"/>
      <c r="BX708" s="4"/>
      <c r="BY708" s="4"/>
      <c r="BZ708" s="4"/>
      <c r="CA708" s="4"/>
      <c r="CB708" s="4"/>
      <c r="CC708" s="4"/>
      <c r="CD708" s="4"/>
      <c r="CE708" s="4"/>
      <c r="CF708" s="4"/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4"/>
      <c r="CS708" s="4"/>
      <c r="CT708" s="4"/>
      <c r="CU708" s="4"/>
      <c r="CV708" s="4"/>
      <c r="CW708" s="4"/>
      <c r="CX708" s="4"/>
      <c r="CY708" s="4"/>
      <c r="CZ708" s="4"/>
      <c r="DA708" s="4"/>
      <c r="DB708" s="4"/>
      <c r="DC708" s="4"/>
      <c r="DD708" s="4"/>
      <c r="DE708" s="4"/>
      <c r="DF708" s="4"/>
      <c r="DG708" s="4"/>
      <c r="DH708" s="4"/>
      <c r="DI708" s="4"/>
      <c r="DJ708" s="4"/>
      <c r="DK708" s="4"/>
      <c r="DL708" s="4"/>
      <c r="DM708" s="4"/>
      <c r="DN708" s="4"/>
      <c r="DO708" s="4"/>
      <c r="DP708" s="4"/>
      <c r="DQ708" s="4"/>
      <c r="DR708" s="4"/>
      <c r="DS708" s="4"/>
      <c r="DT708" s="4"/>
      <c r="DU708" s="4"/>
      <c r="DV708" s="4"/>
      <c r="DW708" s="4"/>
      <c r="DX708" s="4"/>
      <c r="DY708" s="4"/>
      <c r="DZ708" s="4"/>
      <c r="EA708" s="4"/>
      <c r="EB708" s="4"/>
      <c r="EC708" s="4"/>
      <c r="ED708" s="4"/>
      <c r="EE708" s="4"/>
      <c r="EF708" s="4"/>
      <c r="EG708" s="4"/>
      <c r="EH708" s="4"/>
      <c r="EI708" s="4"/>
      <c r="EJ708" s="4"/>
      <c r="EK708" s="4"/>
      <c r="EL708" s="4"/>
      <c r="EM708" s="4"/>
      <c r="EN708" s="4"/>
      <c r="EO708" s="4"/>
      <c r="EP708" s="4"/>
      <c r="EQ708" s="4"/>
      <c r="ER708" s="4"/>
      <c r="ES708" s="4"/>
      <c r="ET708" s="4"/>
      <c r="EU708" s="4"/>
      <c r="EV708" s="4"/>
      <c r="EW708" s="4"/>
      <c r="EX708" s="4"/>
      <c r="EY708" s="4"/>
      <c r="EZ708" s="4"/>
      <c r="FA708" s="4"/>
      <c r="FB708" s="4"/>
      <c r="FC708" s="4"/>
      <c r="FD708" s="4"/>
      <c r="FE708" s="4"/>
      <c r="FF708" s="4"/>
      <c r="FG708" s="4"/>
      <c r="FH708" s="4"/>
      <c r="FI708" s="4"/>
      <c r="FJ708" s="5"/>
      <c r="FK708" s="4"/>
      <c r="FL708" s="4"/>
      <c r="FM708" s="4"/>
      <c r="FN708" s="4"/>
      <c r="FO708" s="4"/>
      <c r="FP708" s="4"/>
      <c r="FQ708" s="4"/>
      <c r="FR708" s="4"/>
      <c r="FS708" s="4"/>
      <c r="FT708" s="4"/>
      <c r="FU708" s="4"/>
      <c r="FV708" s="4"/>
      <c r="FW708" s="4"/>
      <c r="FX708" s="4"/>
      <c r="FY708" s="4"/>
      <c r="FZ708" s="4"/>
      <c r="GA708" s="4"/>
      <c r="GB708" s="4"/>
      <c r="GC708" s="4"/>
      <c r="GD708" s="4"/>
      <c r="GE708" s="4"/>
      <c r="GF708" s="4"/>
      <c r="GG708" s="4"/>
      <c r="GH708" s="4"/>
      <c r="GI708" s="4"/>
      <c r="GJ708" s="4"/>
      <c r="GK708" s="4"/>
      <c r="GL708" s="4"/>
      <c r="GM708" s="4"/>
      <c r="GN708" s="4"/>
      <c r="GO708" s="4"/>
      <c r="GP708" s="4"/>
      <c r="GQ708" s="4"/>
      <c r="GR708" s="4"/>
      <c r="GS708" s="4"/>
      <c r="GT708" s="4"/>
      <c r="GU708" s="4"/>
      <c r="GV708" s="4"/>
      <c r="GW708" s="4"/>
      <c r="GX708" s="4"/>
      <c r="GY708" s="4"/>
      <c r="IK708" s="58"/>
      <c r="IL708" s="58"/>
      <c r="IQ708" s="4"/>
      <c r="IR708" s="4"/>
      <c r="IS708" s="4"/>
      <c r="IT708" s="4"/>
      <c r="IU708" s="4"/>
      <c r="IV708" s="4"/>
      <c r="IW708" s="4"/>
      <c r="IX708" s="4"/>
      <c r="IY708" s="4"/>
      <c r="IZ708" s="4"/>
      <c r="JA708" s="4"/>
      <c r="JB708" s="4"/>
      <c r="JC708" s="4"/>
      <c r="JD708" s="4"/>
      <c r="JE708" s="4"/>
      <c r="JF708" s="4"/>
      <c r="JG708" s="4"/>
      <c r="JH708" s="4"/>
      <c r="JI708" s="4"/>
      <c r="JJ708" s="4"/>
      <c r="JK708" s="4"/>
      <c r="JL708" s="4"/>
      <c r="JM708" s="4"/>
      <c r="JN708" s="4"/>
      <c r="JO708" s="4"/>
      <c r="JP708" s="4"/>
      <c r="JQ708" s="4"/>
      <c r="JR708" s="4"/>
      <c r="JS708" s="4"/>
      <c r="JT708" s="4"/>
      <c r="JU708" s="4"/>
      <c r="JV708" s="4"/>
      <c r="JW708" s="4"/>
      <c r="JX708" s="4"/>
      <c r="JY708" s="4"/>
      <c r="JZ708" s="4"/>
      <c r="KA708" s="4"/>
      <c r="KB708" s="4"/>
      <c r="KC708" s="4"/>
      <c r="KD708" s="4"/>
      <c r="KE708" s="4"/>
      <c r="KF708" s="4"/>
      <c r="KG708" s="4"/>
      <c r="KH708" s="4"/>
      <c r="KI708" s="4"/>
      <c r="KJ708" s="4"/>
      <c r="KK708" s="4"/>
      <c r="KL708" s="4"/>
      <c r="KM708" s="4"/>
      <c r="KN708" s="4"/>
      <c r="KO708" s="4"/>
      <c r="KP708" s="4"/>
      <c r="KQ708" s="4"/>
      <c r="KR708" s="4"/>
      <c r="KS708" s="4"/>
      <c r="KT708" s="4"/>
      <c r="KU708" s="25"/>
      <c r="KV708" s="25"/>
      <c r="KW708" s="25"/>
      <c r="KX708" s="25"/>
      <c r="KY708" s="25"/>
      <c r="KZ708" s="25"/>
    </row>
    <row r="709" spans="1:312" x14ac:dyDescent="0.25">
      <c r="A709" s="311"/>
      <c r="B709" s="57" t="s">
        <v>913</v>
      </c>
      <c r="C709" s="24" t="s">
        <v>914</v>
      </c>
      <c r="D709" s="122" t="s">
        <v>915</v>
      </c>
      <c r="E709" s="88">
        <v>45395</v>
      </c>
      <c r="J709" s="82">
        <v>45428</v>
      </c>
      <c r="K709" s="100">
        <f t="shared" si="70"/>
        <v>1</v>
      </c>
      <c r="L709" s="28">
        <v>1</v>
      </c>
      <c r="M709" s="58" t="s">
        <v>916</v>
      </c>
      <c r="N709" s="78">
        <v>118.4</v>
      </c>
      <c r="O709" s="6">
        <v>2</v>
      </c>
      <c r="P709" s="6">
        <v>3</v>
      </c>
      <c r="R709" s="6">
        <v>3</v>
      </c>
      <c r="S709" s="62"/>
      <c r="T709" s="341">
        <v>21486</v>
      </c>
      <c r="U709" s="338"/>
      <c r="V709" s="338" t="s">
        <v>1669</v>
      </c>
      <c r="W709" s="338" t="s">
        <v>1670</v>
      </c>
      <c r="X709" s="329" t="s">
        <v>915</v>
      </c>
      <c r="Y709" s="329">
        <f t="shared" ref="Y709" ca="1" si="72">ROUNDDOWN(YEARFRAC(DATE(IF(VALUE(LEFT(X709,2))&lt;VALUE(RIGHT(YEAR(TODAY()),2)),"20","19")&amp;LEFT(X709,2),IF(VALUE(MID(X709,3,1))&gt;4,MID(X709,3,2)-50,MID(X709,3,2)),MID(X709,5,2)),Z709,1),0)</f>
        <v>66</v>
      </c>
      <c r="Z709" s="77">
        <v>45428</v>
      </c>
      <c r="AA709" s="329">
        <f>COUNTIFS($E$5:X709,X709)</f>
        <v>1</v>
      </c>
      <c r="AB709" s="330">
        <f>DATEDIF(_xlfn.MINIFS(Z:Z,X:X,X709), Z709,  "m")</f>
        <v>0</v>
      </c>
      <c r="AC709" s="339" t="s">
        <v>53</v>
      </c>
      <c r="AD709" s="135" t="s">
        <v>1022</v>
      </c>
      <c r="AE709" s="136" t="s">
        <v>54</v>
      </c>
      <c r="AF709" s="185">
        <v>24.6</v>
      </c>
      <c r="AG709" s="185">
        <v>3.9</v>
      </c>
      <c r="AH709" s="185">
        <v>69.400000000000006</v>
      </c>
      <c r="AI709" s="185">
        <v>0.8</v>
      </c>
      <c r="AJ709" s="185">
        <v>1.3</v>
      </c>
      <c r="AK709" s="185">
        <v>6.13</v>
      </c>
      <c r="AL709" s="330">
        <v>14.2</v>
      </c>
      <c r="AM709" s="331">
        <v>56.7</v>
      </c>
      <c r="AN709" s="331">
        <v>35.1</v>
      </c>
      <c r="AO709" s="331">
        <v>64.900000000000006</v>
      </c>
      <c r="AP709" s="331">
        <f t="shared" ref="AP709" si="73">AN709/AO709</f>
        <v>0.54083204930662554</v>
      </c>
      <c r="AQ709" s="331">
        <v>13.2</v>
      </c>
      <c r="AR709" s="331">
        <v>3.87</v>
      </c>
      <c r="AS709" s="331">
        <v>0.87</v>
      </c>
      <c r="AT709" s="331">
        <v>42.8</v>
      </c>
      <c r="AU709" s="331">
        <v>25.7</v>
      </c>
      <c r="AV709" s="331">
        <v>6.51</v>
      </c>
      <c r="AW709" s="331">
        <v>32.4</v>
      </c>
      <c r="AX709" s="331">
        <v>33.700000000000003</v>
      </c>
      <c r="AY709" s="331">
        <v>26.4</v>
      </c>
      <c r="AZ709" s="331">
        <v>7.52</v>
      </c>
      <c r="BA709" s="331">
        <v>13.6</v>
      </c>
      <c r="BB709" s="331">
        <v>10.5</v>
      </c>
      <c r="BC709" s="331">
        <v>36.200000000000003</v>
      </c>
      <c r="BD709" s="331">
        <v>0.25</v>
      </c>
      <c r="BE709" s="331">
        <v>9.93</v>
      </c>
      <c r="BF709" s="331">
        <f t="shared" ref="BF709" si="74">DL709+DN709</f>
        <v>48.52</v>
      </c>
      <c r="BG709" s="331">
        <v>22.8</v>
      </c>
      <c r="BH709" s="332">
        <v>5247</v>
      </c>
      <c r="BI709" s="331">
        <v>23.6</v>
      </c>
      <c r="BJ709" s="331">
        <v>4.58</v>
      </c>
      <c r="BK709" s="331">
        <v>54.3</v>
      </c>
      <c r="BL709" s="331">
        <v>29.5</v>
      </c>
      <c r="BM709" s="333">
        <v>4.7E-2</v>
      </c>
      <c r="BN709" s="331">
        <v>3.9</v>
      </c>
      <c r="BO709" s="331">
        <v>94.89</v>
      </c>
      <c r="BP709" s="331">
        <v>3.07</v>
      </c>
      <c r="BQ709" s="331">
        <v>2.0499999999999998</v>
      </c>
      <c r="BR709" s="332">
        <v>7295</v>
      </c>
      <c r="BS709" s="332">
        <f t="shared" ref="BS709" si="75">CY709*3.14</f>
        <v>1494.64</v>
      </c>
      <c r="BT709" s="331">
        <v>27.2</v>
      </c>
      <c r="BU709" s="331">
        <v>19.2</v>
      </c>
      <c r="BV709" s="331">
        <f t="shared" ref="BV709" si="76">100-AL709-BN709-CB709-CC709</f>
        <v>80.3</v>
      </c>
      <c r="BW709" s="332">
        <v>2307.9646017699115</v>
      </c>
      <c r="BX709" s="331">
        <v>24.6</v>
      </c>
      <c r="BY709" s="331">
        <v>23.5</v>
      </c>
      <c r="BZ709" s="332">
        <v>2641.875</v>
      </c>
      <c r="CA709" s="332">
        <v>7150</v>
      </c>
      <c r="CB709" s="331">
        <v>0.6</v>
      </c>
      <c r="CC709" s="331">
        <v>1</v>
      </c>
      <c r="CD709" s="334" t="s">
        <v>1275</v>
      </c>
      <c r="CE709" s="335">
        <f t="shared" ref="CE709" si="77">AL709+BN709+BV709+CC709+CB709</f>
        <v>99.999999999999986</v>
      </c>
      <c r="CF709" s="334" t="s">
        <v>1275</v>
      </c>
      <c r="CG709" s="336">
        <f t="shared" ref="CG709" si="78">AM709+BI709+BE709+(DC709*100/AL709)+(CC709*100/AL709)</f>
        <v>97.330845070422555</v>
      </c>
      <c r="CH709" s="331">
        <v>2.39</v>
      </c>
      <c r="CI709" s="331">
        <f t="shared" ref="CI709" si="79">CH709*100/AM709</f>
        <v>4.2151675485008813</v>
      </c>
      <c r="CJ709" s="331">
        <v>12.1</v>
      </c>
      <c r="CK709" s="332">
        <f t="shared" ref="CK709" si="80">CJ709*BI709*AL709*AK709/1000</f>
        <v>24.856855759999998</v>
      </c>
      <c r="CL709" s="331">
        <v>10.4</v>
      </c>
      <c r="CM709" s="331">
        <v>58.9</v>
      </c>
      <c r="CN709" s="334" t="s">
        <v>1275</v>
      </c>
      <c r="CO709" s="331">
        <v>5.7</v>
      </c>
      <c r="CP709" s="331">
        <v>2.11</v>
      </c>
      <c r="CQ709" s="331">
        <v>16</v>
      </c>
      <c r="CR709" s="331">
        <v>45.9</v>
      </c>
      <c r="CS709" s="331">
        <v>24</v>
      </c>
      <c r="CT709" s="331">
        <v>14.1</v>
      </c>
      <c r="CU709" s="331">
        <v>52.6</v>
      </c>
      <c r="CV709" s="331">
        <v>2.6</v>
      </c>
      <c r="CW709" s="331"/>
      <c r="CX709" s="334" t="s">
        <v>1275</v>
      </c>
      <c r="CY709" s="337">
        <v>476</v>
      </c>
      <c r="CZ709" s="331">
        <v>5.53</v>
      </c>
      <c r="DA709" s="331">
        <v>17</v>
      </c>
      <c r="DB709" s="334" t="s">
        <v>1275</v>
      </c>
      <c r="DC709" s="333">
        <v>8.3199999999999993E-3</v>
      </c>
      <c r="DD709" s="332">
        <v>66971</v>
      </c>
      <c r="DE709" s="331"/>
      <c r="DF709" s="331"/>
      <c r="DG709" s="331">
        <v>3.58</v>
      </c>
      <c r="DH709" s="331"/>
      <c r="DI709" s="331">
        <v>8.8699999999999992</v>
      </c>
      <c r="DJ709" s="334" t="s">
        <v>1275</v>
      </c>
      <c r="DK709" s="331">
        <v>0.48</v>
      </c>
      <c r="DL709" s="331">
        <v>48.2</v>
      </c>
      <c r="DM709" s="331">
        <v>51</v>
      </c>
      <c r="DN709" s="331">
        <v>0.32</v>
      </c>
      <c r="DO709" s="331">
        <v>16.7</v>
      </c>
      <c r="DP709" s="331">
        <v>88.1</v>
      </c>
      <c r="DQ709" s="332">
        <v>429</v>
      </c>
      <c r="DR709" s="330"/>
      <c r="DS709" s="334" t="s">
        <v>1275</v>
      </c>
      <c r="DT709" s="332">
        <f t="shared" ref="DT709" si="81">DU709/1.2</f>
        <v>12393.333333333334</v>
      </c>
      <c r="DU709" s="332">
        <v>14872</v>
      </c>
      <c r="DV709" s="332">
        <v>996.92307692307691</v>
      </c>
      <c r="DW709" s="332">
        <v>113</v>
      </c>
      <c r="DX709" s="334" t="s">
        <v>1275</v>
      </c>
      <c r="DY709" s="332">
        <f t="shared" ref="DY709" si="82">AK709*AN709*AM709*AL709/1000</f>
        <v>173.23633782000002</v>
      </c>
      <c r="DZ709" s="332">
        <f t="shared" ref="DZ709" si="83">AK709*AM709*AO709*AL709/1000</f>
        <v>320.31448218000003</v>
      </c>
      <c r="EA709" s="331"/>
      <c r="EB709" s="331"/>
      <c r="EC709" s="331"/>
      <c r="ED709" s="331"/>
      <c r="EE709" s="331"/>
      <c r="EF709" s="334" t="s">
        <v>1275</v>
      </c>
      <c r="EG709" s="331"/>
      <c r="EH709" s="331"/>
      <c r="EI709" s="331"/>
      <c r="EJ709" s="331"/>
      <c r="EK709" s="331"/>
      <c r="EL709" s="331"/>
      <c r="EM709" s="331"/>
      <c r="EN709" s="331"/>
      <c r="EO709" s="331"/>
      <c r="EP709" s="331"/>
      <c r="EQ709" s="331"/>
      <c r="ER709" s="331"/>
      <c r="ES709" s="331"/>
      <c r="ET709" s="331"/>
      <c r="EU709" s="331"/>
      <c r="EV709" s="331"/>
      <c r="EW709" s="331"/>
      <c r="EX709" s="331"/>
      <c r="EY709" s="331"/>
      <c r="EZ709" s="331"/>
      <c r="FA709" s="331"/>
      <c r="FB709" s="334" t="s">
        <v>1275</v>
      </c>
      <c r="FC709">
        <v>4.87</v>
      </c>
      <c r="FD709">
        <v>2.74</v>
      </c>
      <c r="FE709">
        <v>0</v>
      </c>
      <c r="FF709" s="331"/>
      <c r="FG709" s="331"/>
      <c r="FH709" s="340"/>
      <c r="FI709" s="340"/>
      <c r="FJ709" s="419" t="s">
        <v>916</v>
      </c>
      <c r="FK709" s="328" t="s">
        <v>1662</v>
      </c>
      <c r="FL709" s="328" t="s">
        <v>1662</v>
      </c>
      <c r="FM709" s="328" t="s">
        <v>1659</v>
      </c>
      <c r="FN709" s="328" t="s">
        <v>1659</v>
      </c>
      <c r="FO709" s="328" t="s">
        <v>1662</v>
      </c>
      <c r="FP709" s="328" t="s">
        <v>1659</v>
      </c>
      <c r="FQ709" s="328" t="s">
        <v>1659</v>
      </c>
      <c r="FR709" s="328" t="s">
        <v>1662</v>
      </c>
      <c r="FS709" s="328" t="s">
        <v>86</v>
      </c>
      <c r="FT709" s="328" t="s">
        <v>1659</v>
      </c>
      <c r="FU709" s="328" t="s">
        <v>1659</v>
      </c>
      <c r="FV709" s="328" t="s">
        <v>1662</v>
      </c>
      <c r="FW709" s="328" t="s">
        <v>86</v>
      </c>
      <c r="FX709" s="328" t="s">
        <v>86</v>
      </c>
      <c r="FY709" s="328" t="s">
        <v>1662</v>
      </c>
      <c r="FZ709" s="328" t="s">
        <v>1658</v>
      </c>
      <c r="GA709" s="328" t="s">
        <v>1663</v>
      </c>
      <c r="GB709" s="328" t="s">
        <v>1663</v>
      </c>
      <c r="GC709" s="328" t="s">
        <v>1660</v>
      </c>
      <c r="GD709" s="328" t="s">
        <v>33</v>
      </c>
      <c r="GE709" s="328" t="s">
        <v>1660</v>
      </c>
      <c r="GF709" s="328" t="s">
        <v>1659</v>
      </c>
      <c r="GG709" s="328" t="s">
        <v>1664</v>
      </c>
      <c r="GH709" s="328" t="s">
        <v>33</v>
      </c>
      <c r="GI709" s="328" t="s">
        <v>86</v>
      </c>
      <c r="GJ709" s="328" t="s">
        <v>1660</v>
      </c>
      <c r="GK709" s="328" t="s">
        <v>33</v>
      </c>
      <c r="GL709" s="328" t="s">
        <v>86</v>
      </c>
      <c r="GM709" s="328" t="s">
        <v>1659</v>
      </c>
      <c r="GN709" s="328" t="s">
        <v>1659</v>
      </c>
      <c r="GO709" s="328" t="s">
        <v>1658</v>
      </c>
      <c r="GP709" s="328" t="s">
        <v>1664</v>
      </c>
      <c r="GQ709" s="328" t="s">
        <v>33</v>
      </c>
      <c r="GR709" s="328" t="s">
        <v>1664</v>
      </c>
      <c r="GS709" s="328" t="s">
        <v>1659</v>
      </c>
      <c r="GT709" s="328" t="s">
        <v>1666</v>
      </c>
      <c r="GU709" s="328" t="s">
        <v>1661</v>
      </c>
      <c r="GV709" s="328" t="s">
        <v>1662</v>
      </c>
      <c r="GW709" s="328" t="s">
        <v>1662</v>
      </c>
      <c r="GX709" s="328" t="s">
        <v>33</v>
      </c>
      <c r="GY709" s="328" t="s">
        <v>1660</v>
      </c>
      <c r="IK709" s="58"/>
      <c r="IL709" s="58"/>
      <c r="IQ709" s="4"/>
      <c r="IR709" s="4"/>
      <c r="IS709" s="4"/>
      <c r="IT709" s="4"/>
      <c r="IU709" s="4"/>
      <c r="IV709" s="4"/>
      <c r="IW709" s="4"/>
      <c r="IX709" s="4"/>
      <c r="IY709" s="4"/>
      <c r="IZ709" s="4"/>
      <c r="JA709" s="4"/>
      <c r="JB709" s="4"/>
      <c r="JC709" s="4"/>
      <c r="JD709" s="4"/>
      <c r="JE709" s="4"/>
      <c r="JF709" s="4"/>
      <c r="JG709" s="4"/>
      <c r="JH709" s="4"/>
      <c r="JI709" s="4"/>
      <c r="JJ709" s="4"/>
      <c r="JK709" s="4"/>
      <c r="JL709" s="4"/>
      <c r="JM709" s="4"/>
      <c r="JN709" s="4"/>
      <c r="JO709" s="4"/>
      <c r="JP709" s="4"/>
      <c r="JQ709" s="4"/>
      <c r="JR709" s="4"/>
      <c r="JS709" s="4"/>
      <c r="JT709" s="4"/>
      <c r="JU709" s="4"/>
      <c r="JV709" s="4"/>
      <c r="JW709" s="4"/>
      <c r="JX709" s="4"/>
      <c r="JY709" s="4"/>
      <c r="JZ709" s="4"/>
      <c r="KA709" s="4"/>
      <c r="KB709" s="4"/>
      <c r="KC709" s="4"/>
      <c r="KD709" s="4"/>
      <c r="KE709" s="4"/>
      <c r="KF709" s="4"/>
      <c r="KG709" s="4"/>
      <c r="KH709" s="4"/>
      <c r="KI709" s="4"/>
      <c r="KJ709" s="4"/>
      <c r="KK709" s="4"/>
      <c r="KL709" s="4"/>
      <c r="KM709" s="4"/>
      <c r="KN709" s="4"/>
      <c r="KO709" s="4"/>
      <c r="KP709" s="4"/>
      <c r="KQ709" s="4"/>
      <c r="KR709" s="4"/>
      <c r="KS709" s="4"/>
      <c r="KT709" s="4"/>
    </row>
    <row r="710" spans="1:312" x14ac:dyDescent="0.25">
      <c r="A710" s="311"/>
      <c r="B710" s="57" t="s">
        <v>913</v>
      </c>
      <c r="C710" s="24" t="s">
        <v>914</v>
      </c>
      <c r="D710" s="122" t="s">
        <v>915</v>
      </c>
      <c r="E710" s="88">
        <v>45395</v>
      </c>
      <c r="F710" s="274">
        <v>45428</v>
      </c>
      <c r="G710" s="94">
        <f>DATEDIF(E710, F710, "m")</f>
        <v>1</v>
      </c>
      <c r="J710" s="82">
        <v>45428</v>
      </c>
      <c r="K710" s="100">
        <f t="shared" si="70"/>
        <v>1</v>
      </c>
      <c r="L710" s="28">
        <v>2</v>
      </c>
      <c r="M710" s="110" t="s">
        <v>1360</v>
      </c>
      <c r="N710" s="58"/>
      <c r="S710" s="62">
        <v>10</v>
      </c>
      <c r="T710" s="5"/>
      <c r="U710" s="25"/>
      <c r="V710" s="25"/>
      <c r="W710" s="25"/>
      <c r="X710" s="25"/>
      <c r="Y710" s="25"/>
      <c r="Z710" s="25"/>
      <c r="AA710" s="25"/>
      <c r="AB710" s="25"/>
      <c r="AC710" s="25"/>
      <c r="AD710" s="25"/>
      <c r="AE710" s="25"/>
      <c r="AF710" s="25"/>
      <c r="AG710" s="25"/>
      <c r="AH710" s="25"/>
      <c r="AI710" s="25"/>
      <c r="AJ710" s="25"/>
      <c r="AK710" s="25"/>
      <c r="AL710" s="25"/>
      <c r="AM710" s="25"/>
      <c r="AN710" s="25"/>
      <c r="AO710" s="25"/>
      <c r="AP710" s="25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4"/>
      <c r="BS710" s="4"/>
      <c r="BT710" s="4"/>
      <c r="BU710" s="4"/>
      <c r="BV710" s="4"/>
      <c r="BW710" s="4"/>
      <c r="BX710" s="4"/>
      <c r="BY710" s="4"/>
      <c r="BZ710" s="4"/>
      <c r="CA710" s="4"/>
      <c r="CB710" s="4"/>
      <c r="CC710" s="4"/>
      <c r="CD710" s="4"/>
      <c r="CE710" s="4"/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  <c r="CW710" s="4"/>
      <c r="CX710" s="4"/>
      <c r="CY710" s="4"/>
      <c r="CZ710" s="4"/>
      <c r="DA710" s="4"/>
      <c r="DB710" s="4"/>
      <c r="DC710" s="4"/>
      <c r="DD710" s="4"/>
      <c r="DE710" s="4"/>
      <c r="DF710" s="4"/>
      <c r="DG710" s="4"/>
      <c r="DH710" s="4"/>
      <c r="DI710" s="4"/>
      <c r="DJ710" s="4"/>
      <c r="DK710" s="4"/>
      <c r="DL710" s="4"/>
      <c r="DM710" s="4"/>
      <c r="DN710" s="4"/>
      <c r="DO710" s="4"/>
      <c r="DP710" s="4"/>
      <c r="DQ710" s="4"/>
      <c r="DR710" s="4"/>
      <c r="DS710" s="4"/>
      <c r="DT710" s="4"/>
      <c r="DU710" s="4"/>
      <c r="DV710" s="4"/>
      <c r="DW710" s="4"/>
      <c r="DX710" s="4"/>
      <c r="DY710" s="4"/>
      <c r="DZ710" s="4"/>
      <c r="EA710" s="4"/>
      <c r="EB710" s="4"/>
      <c r="EC710" s="4"/>
      <c r="ED710" s="4"/>
      <c r="EE710" s="4"/>
      <c r="EF710" s="4"/>
      <c r="EG710" s="4"/>
      <c r="EH710" s="4"/>
      <c r="EI710" s="4"/>
      <c r="EJ710" s="4"/>
      <c r="EK710" s="4"/>
      <c r="EL710" s="4"/>
      <c r="EM710" s="4"/>
      <c r="EN710" s="4"/>
      <c r="EO710" s="4"/>
      <c r="EP710" s="4"/>
      <c r="EQ710" s="4"/>
      <c r="ER710" s="4"/>
      <c r="ES710" s="4"/>
      <c r="ET710" s="4"/>
      <c r="EU710" s="4"/>
      <c r="EV710" s="4"/>
      <c r="EW710" s="4"/>
      <c r="EX710" s="4"/>
      <c r="EY710" s="4"/>
      <c r="EZ710" s="4"/>
      <c r="FA710" s="4"/>
      <c r="FB710" s="4"/>
      <c r="FC710" s="4"/>
      <c r="FD710" s="4"/>
      <c r="FE710" s="4"/>
      <c r="FF710" s="4"/>
      <c r="FG710" s="4"/>
      <c r="FH710" s="4"/>
      <c r="FI710" s="4"/>
      <c r="FJ710" s="5"/>
      <c r="FK710" s="4"/>
      <c r="FL710" s="4"/>
      <c r="FM710" s="4"/>
      <c r="FN710" s="4"/>
      <c r="FO710" s="4"/>
      <c r="FP710" s="4"/>
      <c r="FQ710" s="4"/>
      <c r="FR710" s="4"/>
      <c r="FS710" s="4"/>
      <c r="FT710" s="4"/>
      <c r="FU710" s="4"/>
      <c r="FV710" s="4"/>
      <c r="FW710" s="4"/>
      <c r="FX710" s="4"/>
      <c r="FY710" s="4"/>
      <c r="FZ710" s="4"/>
      <c r="GA710" s="4"/>
      <c r="GB710" s="4"/>
      <c r="GC710" s="4"/>
      <c r="GD710" s="4"/>
      <c r="GE710" s="4"/>
      <c r="GF710" s="4"/>
      <c r="GG710" s="4"/>
      <c r="GH710" s="4"/>
      <c r="GI710" s="4"/>
      <c r="GJ710" s="4"/>
      <c r="GK710" s="4"/>
      <c r="GL710" s="4"/>
      <c r="GM710" s="4"/>
      <c r="GN710" s="4"/>
      <c r="GO710" s="4"/>
      <c r="GP710" s="4"/>
      <c r="GQ710" s="4"/>
      <c r="GR710" s="4"/>
      <c r="GS710" s="4"/>
      <c r="GT710" s="4"/>
      <c r="GU710" s="4"/>
      <c r="GV710" s="4"/>
      <c r="GW710" s="4"/>
      <c r="GX710" s="4"/>
      <c r="GY710" s="4"/>
      <c r="HO710" s="59" t="s">
        <v>1669</v>
      </c>
      <c r="HP710" s="62">
        <v>66</v>
      </c>
      <c r="HQ710" s="274">
        <v>45395</v>
      </c>
      <c r="HR710" s="274"/>
      <c r="HS710" s="274">
        <v>45428</v>
      </c>
      <c r="HT710" s="170">
        <v>1</v>
      </c>
      <c r="HU710" s="170">
        <v>1</v>
      </c>
      <c r="HV710" s="170">
        <v>0</v>
      </c>
      <c r="HW710" s="170">
        <v>0</v>
      </c>
      <c r="HX710" s="170">
        <v>0</v>
      </c>
      <c r="HY710" s="170">
        <v>1</v>
      </c>
      <c r="HZ710" s="170">
        <v>0</v>
      </c>
      <c r="IA710" s="170">
        <v>0</v>
      </c>
      <c r="IB710" s="170"/>
      <c r="IC710" s="170">
        <v>0</v>
      </c>
      <c r="ID710" s="170">
        <v>0</v>
      </c>
      <c r="IE710" s="153" t="s">
        <v>69</v>
      </c>
      <c r="IF710" s="170">
        <v>0</v>
      </c>
      <c r="IG710" s="170"/>
      <c r="IH710" s="170"/>
      <c r="II710"/>
      <c r="IJ710" s="170">
        <v>1</v>
      </c>
      <c r="IK710" s="153" t="s">
        <v>79</v>
      </c>
      <c r="IL710"/>
      <c r="IM710"/>
      <c r="IN710" s="170">
        <v>0</v>
      </c>
      <c r="IO710" s="62">
        <v>0</v>
      </c>
      <c r="IQ710" s="4"/>
      <c r="IR710" s="4"/>
      <c r="IS710" s="4"/>
      <c r="IT710" s="4"/>
      <c r="IU710" s="4"/>
      <c r="IV710" s="4"/>
      <c r="IW710" s="4"/>
      <c r="IX710" s="4"/>
      <c r="IY710" s="4"/>
      <c r="IZ710" s="4"/>
      <c r="JA710" s="4"/>
      <c r="JB710" s="4"/>
      <c r="JC710" s="4"/>
      <c r="JD710" s="4"/>
      <c r="JE710" s="4"/>
      <c r="JF710" s="4"/>
      <c r="JG710" s="4"/>
      <c r="JH710" s="4"/>
      <c r="JI710" s="4"/>
      <c r="JJ710" s="4"/>
      <c r="JK710" s="4"/>
      <c r="JL710" s="4"/>
      <c r="JM710" s="4"/>
      <c r="JN710" s="4"/>
      <c r="JO710" s="4"/>
      <c r="JP710" s="4"/>
      <c r="JQ710" s="4"/>
      <c r="JR710" s="4"/>
      <c r="JS710" s="4"/>
      <c r="JT710" s="4"/>
      <c r="JU710" s="4"/>
      <c r="JV710" s="4"/>
      <c r="JW710" s="4"/>
      <c r="JX710" s="4"/>
      <c r="JY710" s="4"/>
      <c r="JZ710" s="4"/>
      <c r="KA710" s="4"/>
      <c r="KB710" s="4"/>
      <c r="KC710" s="4"/>
      <c r="KD710" s="4"/>
      <c r="KE710" s="4"/>
      <c r="KF710" s="4"/>
      <c r="KG710" s="4"/>
      <c r="KH710" s="4"/>
      <c r="KI710" s="4"/>
      <c r="KJ710" s="4"/>
      <c r="KK710" s="4"/>
      <c r="KL710" s="4"/>
      <c r="KM710" s="4"/>
      <c r="KN710" s="4"/>
      <c r="KO710" s="4"/>
      <c r="KP710" s="4"/>
      <c r="KQ710" s="4"/>
      <c r="KR710" s="4"/>
      <c r="KS710" s="4"/>
      <c r="KT710" s="4"/>
    </row>
    <row r="711" spans="1:312" x14ac:dyDescent="0.25">
      <c r="A711" s="311"/>
      <c r="B711" s="57" t="s">
        <v>913</v>
      </c>
      <c r="C711" s="24" t="s">
        <v>914</v>
      </c>
      <c r="D711" s="122" t="s">
        <v>915</v>
      </c>
      <c r="E711" s="88">
        <v>45395</v>
      </c>
      <c r="F711" s="288">
        <v>45498</v>
      </c>
      <c r="G711" s="94">
        <f>DATEDIF(E711, F711, "m")</f>
        <v>3</v>
      </c>
      <c r="J711" s="77">
        <v>45498</v>
      </c>
      <c r="K711" s="100">
        <f t="shared" si="70"/>
        <v>3</v>
      </c>
      <c r="L711" s="28">
        <v>3</v>
      </c>
      <c r="M711" s="58" t="s">
        <v>1787</v>
      </c>
      <c r="N711" s="58"/>
      <c r="S711" s="62">
        <v>10</v>
      </c>
      <c r="T711" s="5"/>
      <c r="U711" s="25"/>
      <c r="V711" s="25"/>
      <c r="W711" s="25"/>
      <c r="X711" s="25"/>
      <c r="Y711" s="25"/>
      <c r="Z711" s="25"/>
      <c r="AA711" s="25"/>
      <c r="AB711" s="25"/>
      <c r="AC711" s="25"/>
      <c r="AD711" s="25"/>
      <c r="AE711" s="25"/>
      <c r="AF711" s="25"/>
      <c r="AG711" s="25"/>
      <c r="AH711" s="25"/>
      <c r="AI711" s="25"/>
      <c r="AJ711" s="25"/>
      <c r="AK711" s="25"/>
      <c r="AL711" s="25"/>
      <c r="AM711" s="25"/>
      <c r="AN711" s="25"/>
      <c r="AO711" s="25"/>
      <c r="AP711" s="25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  <c r="BS711" s="4"/>
      <c r="BT711" s="4"/>
      <c r="BU711" s="4"/>
      <c r="BV711" s="4"/>
      <c r="BW711" s="4"/>
      <c r="BX711" s="4"/>
      <c r="BY711" s="4"/>
      <c r="BZ711" s="4"/>
      <c r="CA711" s="4"/>
      <c r="CB711" s="4"/>
      <c r="CC711" s="4"/>
      <c r="CD711" s="4"/>
      <c r="CE711" s="4"/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/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/>
      <c r="DR711" s="4"/>
      <c r="DS711" s="4"/>
      <c r="DT711" s="4"/>
      <c r="DU711" s="4"/>
      <c r="DV711" s="4"/>
      <c r="DW711" s="4"/>
      <c r="DX711" s="4"/>
      <c r="DY711" s="4"/>
      <c r="DZ711" s="4"/>
      <c r="EA711" s="4"/>
      <c r="EB711" s="4"/>
      <c r="EC711" s="4"/>
      <c r="ED711" s="4"/>
      <c r="EE711" s="4"/>
      <c r="EF711" s="4"/>
      <c r="EG711" s="4"/>
      <c r="EH711" s="4"/>
      <c r="EI711" s="4"/>
      <c r="EJ711" s="4"/>
      <c r="EK711" s="4"/>
      <c r="EL711" s="4"/>
      <c r="EM711" s="4"/>
      <c r="EN711" s="4"/>
      <c r="EO711" s="4"/>
      <c r="EP711" s="4"/>
      <c r="EQ711" s="4"/>
      <c r="ER711" s="4"/>
      <c r="ES711" s="4"/>
      <c r="ET711" s="4"/>
      <c r="EU711" s="4"/>
      <c r="EV711" s="4"/>
      <c r="EW711" s="4"/>
      <c r="EX711" s="4"/>
      <c r="EY711" s="4"/>
      <c r="EZ711" s="4"/>
      <c r="FA711" s="4"/>
      <c r="FB711" s="4"/>
      <c r="FC711" s="4"/>
      <c r="FD711" s="4"/>
      <c r="FE711" s="4"/>
      <c r="FF711" s="4"/>
      <c r="FG711" s="4"/>
      <c r="FH711" s="4"/>
      <c r="FI711" s="4"/>
      <c r="FJ711" s="5"/>
      <c r="FK711" s="4"/>
      <c r="FL711" s="4"/>
      <c r="FM711" s="4"/>
      <c r="FN711" s="4"/>
      <c r="FO711" s="4"/>
      <c r="FP711" s="4"/>
      <c r="FQ711" s="4"/>
      <c r="FR711" s="4"/>
      <c r="FS711" s="4"/>
      <c r="FT711" s="4"/>
      <c r="FU711" s="4"/>
      <c r="FV711" s="4"/>
      <c r="FW711" s="4"/>
      <c r="FX711" s="4"/>
      <c r="FY711" s="4"/>
      <c r="FZ711" s="4"/>
      <c r="GA711" s="4"/>
      <c r="GB711" s="4"/>
      <c r="GC711" s="4"/>
      <c r="GD711" s="4"/>
      <c r="GE711" s="4"/>
      <c r="GF711" s="4"/>
      <c r="GG711" s="4"/>
      <c r="GH711" s="4"/>
      <c r="GI711" s="4"/>
      <c r="GJ711" s="4"/>
      <c r="GK711" s="4"/>
      <c r="GL711" s="4"/>
      <c r="GM711" s="4"/>
      <c r="GN711" s="4"/>
      <c r="GO711" s="4"/>
      <c r="GP711" s="4"/>
      <c r="GQ711" s="4"/>
      <c r="GR711" s="4"/>
      <c r="GS711" s="4"/>
      <c r="GT711" s="4"/>
      <c r="GU711" s="4"/>
      <c r="GV711" s="4"/>
      <c r="GW711" s="4"/>
      <c r="GX711" s="4"/>
      <c r="GY711" s="4"/>
      <c r="HO711" s="5" t="s">
        <v>1669</v>
      </c>
      <c r="HP711" s="28">
        <v>66</v>
      </c>
      <c r="HQ711" s="288">
        <v>45395</v>
      </c>
      <c r="HR711" s="288"/>
      <c r="HS711" s="288">
        <v>45498</v>
      </c>
      <c r="HT711" s="287">
        <v>3</v>
      </c>
      <c r="HU711" s="287">
        <v>1</v>
      </c>
      <c r="HV711" s="287">
        <v>0</v>
      </c>
      <c r="HW711" s="287">
        <v>0</v>
      </c>
      <c r="HX711" s="287">
        <v>0</v>
      </c>
      <c r="HY711" s="287">
        <v>1</v>
      </c>
      <c r="HZ711" s="287">
        <v>0</v>
      </c>
      <c r="IA711" s="287">
        <v>0</v>
      </c>
      <c r="IB711" s="287"/>
      <c r="IC711" s="287">
        <v>0</v>
      </c>
      <c r="ID711" s="287">
        <v>0</v>
      </c>
      <c r="IE711" s="153" t="s">
        <v>69</v>
      </c>
      <c r="IF711" s="287">
        <v>0</v>
      </c>
      <c r="IG711" s="287"/>
      <c r="IH711" s="287"/>
      <c r="II711" s="153"/>
      <c r="IJ711" s="287">
        <v>0</v>
      </c>
      <c r="IK711" s="153" t="s">
        <v>63</v>
      </c>
      <c r="IL711" s="153"/>
      <c r="IM711" s="153"/>
      <c r="IN711" s="287">
        <v>0</v>
      </c>
      <c r="IO711" s="28">
        <v>0</v>
      </c>
      <c r="IQ711" s="4"/>
      <c r="IR711" s="4"/>
      <c r="IS711" s="4"/>
      <c r="IT711" s="4"/>
      <c r="IU711" s="4"/>
      <c r="IV711" s="4"/>
      <c r="IW711" s="4"/>
      <c r="IX711" s="4"/>
      <c r="IY711" s="4"/>
      <c r="IZ711" s="4"/>
      <c r="JA711" s="4"/>
      <c r="JB711" s="4"/>
      <c r="JC711" s="4"/>
      <c r="JD711" s="4"/>
      <c r="JE711" s="4"/>
      <c r="JF711" s="4"/>
      <c r="JG711" s="4"/>
      <c r="JH711" s="4"/>
      <c r="JI711" s="4"/>
      <c r="JJ711" s="4"/>
      <c r="JK711" s="4"/>
      <c r="JL711" s="4"/>
      <c r="JM711" s="4"/>
      <c r="JN711" s="4"/>
      <c r="JO711" s="4"/>
      <c r="JP711" s="4"/>
      <c r="JQ711" s="4"/>
      <c r="JR711" s="4"/>
      <c r="JS711" s="4"/>
      <c r="JT711" s="4"/>
      <c r="JU711" s="4"/>
      <c r="JV711" s="4"/>
      <c r="JW711" s="4"/>
      <c r="JX711" s="4"/>
      <c r="JY711" s="4"/>
      <c r="JZ711" s="4"/>
      <c r="KA711" s="4"/>
      <c r="KB711" s="4"/>
      <c r="KC711" s="4"/>
      <c r="KD711" s="4"/>
      <c r="KE711" s="4"/>
      <c r="KF711" s="4"/>
      <c r="KG711" s="4"/>
      <c r="KH711" s="4"/>
      <c r="KI711" s="4"/>
      <c r="KJ711" s="4"/>
      <c r="KK711" s="4"/>
      <c r="KL711" s="4"/>
      <c r="KM711" s="4"/>
      <c r="KN711" s="4"/>
      <c r="KO711" s="4"/>
      <c r="KP711" s="4"/>
      <c r="KQ711" s="4"/>
      <c r="KR711" s="4"/>
      <c r="KS711" s="4"/>
      <c r="KT711" s="4"/>
    </row>
    <row r="712" spans="1:312" x14ac:dyDescent="0.25">
      <c r="A712" s="311"/>
      <c r="B712" s="57" t="s">
        <v>913</v>
      </c>
      <c r="C712" s="24" t="s">
        <v>914</v>
      </c>
      <c r="D712" s="122" t="s">
        <v>915</v>
      </c>
      <c r="E712" s="88">
        <v>45395</v>
      </c>
      <c r="J712" s="77">
        <v>45624</v>
      </c>
      <c r="K712" s="100">
        <f t="shared" si="70"/>
        <v>7</v>
      </c>
      <c r="L712" s="28">
        <v>4</v>
      </c>
      <c r="M712" s="58" t="s">
        <v>1860</v>
      </c>
      <c r="N712" s="58"/>
      <c r="O712" s="6">
        <v>2</v>
      </c>
      <c r="P712" s="6">
        <v>3</v>
      </c>
      <c r="R712" s="6">
        <v>3</v>
      </c>
      <c r="S712" s="62"/>
      <c r="T712" s="355"/>
      <c r="U712" s="25"/>
      <c r="V712" s="25"/>
      <c r="W712" s="25"/>
      <c r="X712" s="25"/>
      <c r="Y712" s="25"/>
      <c r="Z712" s="25"/>
      <c r="AA712" s="25"/>
      <c r="AB712" s="25"/>
      <c r="AC712" s="25"/>
      <c r="AD712" s="25"/>
      <c r="AE712" s="25"/>
      <c r="AF712" s="25"/>
      <c r="AG712" s="25"/>
      <c r="AH712" s="25"/>
      <c r="AI712" s="25"/>
      <c r="AJ712" s="25"/>
      <c r="AK712" s="25"/>
      <c r="AL712" s="25"/>
      <c r="AM712" s="25"/>
      <c r="AN712" s="25"/>
      <c r="AO712" s="25"/>
      <c r="AP712" s="25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4"/>
      <c r="BT712" s="4"/>
      <c r="BU712" s="4"/>
      <c r="BV712" s="4"/>
      <c r="BW712" s="4"/>
      <c r="BX712" s="4"/>
      <c r="BY712" s="4"/>
      <c r="BZ712" s="4"/>
      <c r="CA712" s="4"/>
      <c r="CB712" s="4"/>
      <c r="CC712" s="4"/>
      <c r="CD712" s="4"/>
      <c r="CE712" s="4"/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/>
      <c r="DT712" s="4"/>
      <c r="DU712" s="4"/>
      <c r="DV712" s="4"/>
      <c r="DW712" s="4"/>
      <c r="DX712" s="4"/>
      <c r="DY712" s="4"/>
      <c r="DZ712" s="4"/>
      <c r="EA712" s="4"/>
      <c r="EB712" s="4"/>
      <c r="EC712" s="4"/>
      <c r="ED712" s="4"/>
      <c r="EE712" s="4"/>
      <c r="EF712" s="4"/>
      <c r="EG712" s="4"/>
      <c r="EH712" s="4"/>
      <c r="EI712" s="4"/>
      <c r="EJ712" s="4"/>
      <c r="EK712" s="4"/>
      <c r="EL712" s="4"/>
      <c r="EM712" s="4"/>
      <c r="EN712" s="4"/>
      <c r="EO712" s="4"/>
      <c r="EP712" s="4"/>
      <c r="EQ712" s="4"/>
      <c r="ER712" s="4"/>
      <c r="ES712" s="4"/>
      <c r="ET712" s="4"/>
      <c r="EU712" s="4"/>
      <c r="EV712" s="4"/>
      <c r="EW712" s="4"/>
      <c r="EX712" s="4"/>
      <c r="EY712" s="4"/>
      <c r="EZ712" s="4"/>
      <c r="FA712" s="4"/>
      <c r="FB712" s="4"/>
      <c r="FC712" s="4"/>
      <c r="FD712" s="4"/>
      <c r="FE712" s="4"/>
      <c r="FF712" s="4"/>
      <c r="FG712" s="4"/>
      <c r="FH712" s="4"/>
      <c r="FI712" s="4"/>
      <c r="FJ712" s="5"/>
      <c r="FK712" s="4"/>
      <c r="FL712" s="4"/>
      <c r="FM712" s="4"/>
      <c r="FN712" s="4"/>
      <c r="FO712" s="4"/>
      <c r="FP712" s="4"/>
      <c r="FQ712" s="4"/>
      <c r="FR712" s="4"/>
      <c r="FS712" s="4"/>
      <c r="FT712" s="4"/>
      <c r="FU712" s="4"/>
      <c r="FV712" s="4"/>
      <c r="FW712" s="4"/>
      <c r="FX712" s="4"/>
      <c r="FY712" s="4"/>
      <c r="FZ712" s="4"/>
      <c r="GA712" s="4"/>
      <c r="GB712" s="4"/>
      <c r="GC712" s="4"/>
      <c r="GD712" s="4"/>
      <c r="GE712" s="4"/>
      <c r="GF712" s="4"/>
      <c r="GG712" s="4"/>
      <c r="GH712" s="4"/>
      <c r="GI712" s="4"/>
      <c r="GJ712" s="4"/>
      <c r="GK712" s="4"/>
      <c r="GL712" s="4"/>
      <c r="GM712" s="4"/>
      <c r="GN712" s="4"/>
      <c r="GO712" s="4"/>
      <c r="GP712" s="4"/>
      <c r="GQ712" s="4"/>
      <c r="GR712" s="4"/>
      <c r="GS712" s="4"/>
      <c r="GT712" s="4"/>
      <c r="GU712" s="4"/>
      <c r="GV712" s="4"/>
      <c r="GW712" s="4"/>
      <c r="GX712" s="4"/>
      <c r="GY712" s="4"/>
      <c r="IK712" s="58"/>
      <c r="IL712" s="58"/>
      <c r="IQ712" s="4"/>
      <c r="IR712" s="4"/>
      <c r="IS712" s="4"/>
      <c r="IT712" s="4"/>
      <c r="IU712" s="4"/>
      <c r="IV712" s="4"/>
      <c r="IW712" s="4"/>
      <c r="IX712" s="4"/>
      <c r="IY712" s="4"/>
      <c r="IZ712" s="4"/>
      <c r="JA712" s="4"/>
      <c r="JB712" s="4"/>
      <c r="JC712" s="4"/>
      <c r="JD712" s="4"/>
      <c r="JE712" s="4"/>
      <c r="JF712" s="4"/>
      <c r="JG712" s="4"/>
      <c r="JH712" s="4"/>
      <c r="JI712" s="4"/>
      <c r="JJ712" s="4"/>
      <c r="JK712" s="4"/>
      <c r="JL712" s="4"/>
      <c r="JM712" s="4"/>
      <c r="JN712" s="4"/>
      <c r="JO712" s="4"/>
      <c r="JP712" s="4"/>
      <c r="JQ712" s="4"/>
      <c r="JR712" s="4"/>
      <c r="JS712" s="4"/>
      <c r="JT712" s="4"/>
      <c r="JU712" s="4"/>
      <c r="JV712" s="4"/>
      <c r="JW712" s="4"/>
      <c r="JX712" s="4"/>
      <c r="JY712" s="4"/>
      <c r="JZ712" s="4"/>
      <c r="KA712" s="4"/>
      <c r="KB712" s="4"/>
      <c r="KC712" s="4"/>
      <c r="KD712" s="4"/>
      <c r="KE712" s="4"/>
      <c r="KF712" s="4"/>
      <c r="KG712" s="4"/>
      <c r="KH712" s="4"/>
      <c r="KI712" s="4"/>
      <c r="KJ712" s="4"/>
      <c r="KK712" s="4"/>
      <c r="KL712" s="4"/>
      <c r="KM712" s="4"/>
      <c r="KN712" s="4"/>
      <c r="KO712" s="4"/>
      <c r="KP712" s="4"/>
      <c r="KQ712" s="4"/>
      <c r="KR712" s="4"/>
      <c r="KS712" s="4"/>
      <c r="KT712" s="4"/>
    </row>
    <row r="713" spans="1:312" x14ac:dyDescent="0.25">
      <c r="A713" s="311"/>
      <c r="B713" s="57" t="s">
        <v>913</v>
      </c>
      <c r="C713" s="24" t="s">
        <v>914</v>
      </c>
      <c r="D713" s="122" t="s">
        <v>915</v>
      </c>
      <c r="E713" s="88">
        <v>45395</v>
      </c>
      <c r="F713" s="288">
        <v>45622</v>
      </c>
      <c r="G713" s="94">
        <f>DATEDIF(E713, F713, "m")</f>
        <v>7</v>
      </c>
      <c r="J713" s="77">
        <v>45624</v>
      </c>
      <c r="K713" s="100">
        <f t="shared" si="70"/>
        <v>7</v>
      </c>
      <c r="L713" s="28">
        <v>5</v>
      </c>
      <c r="M713" s="58" t="s">
        <v>1861</v>
      </c>
      <c r="N713" s="58"/>
      <c r="S713" s="62">
        <v>10</v>
      </c>
      <c r="T713" s="5"/>
      <c r="U713" s="25"/>
      <c r="V713" s="25"/>
      <c r="W713" s="25"/>
      <c r="X713" s="25"/>
      <c r="Y713" s="25"/>
      <c r="Z713" s="25"/>
      <c r="AA713" s="25"/>
      <c r="AB713" s="25"/>
      <c r="AC713" s="25"/>
      <c r="AD713" s="25"/>
      <c r="AE713" s="25"/>
      <c r="AF713" s="25"/>
      <c r="AG713" s="25"/>
      <c r="AH713" s="25"/>
      <c r="AI713" s="25"/>
      <c r="AJ713" s="25"/>
      <c r="AK713" s="25"/>
      <c r="AL713" s="25"/>
      <c r="AM713" s="25"/>
      <c r="AN713" s="25"/>
      <c r="AO713" s="25"/>
      <c r="AP713" s="25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  <c r="BS713" s="4"/>
      <c r="BT713" s="4"/>
      <c r="BU713" s="4"/>
      <c r="BV713" s="4"/>
      <c r="BW713" s="4"/>
      <c r="BX713" s="4"/>
      <c r="BY713" s="4"/>
      <c r="BZ713" s="4"/>
      <c r="CA713" s="4"/>
      <c r="CB713" s="4"/>
      <c r="CC713" s="4"/>
      <c r="CD713" s="4"/>
      <c r="CE713" s="4"/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  <c r="CW713" s="4"/>
      <c r="CX713" s="4"/>
      <c r="CY713" s="4"/>
      <c r="CZ713" s="4"/>
      <c r="DA713" s="4"/>
      <c r="DB713" s="4"/>
      <c r="DC713" s="4"/>
      <c r="DD713" s="4"/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/>
      <c r="DR713" s="4"/>
      <c r="DS713" s="4"/>
      <c r="DT713" s="4"/>
      <c r="DU713" s="4"/>
      <c r="DV713" s="4"/>
      <c r="DW713" s="4"/>
      <c r="DX713" s="4"/>
      <c r="DY713" s="4"/>
      <c r="DZ713" s="4"/>
      <c r="EA713" s="4"/>
      <c r="EB713" s="4"/>
      <c r="EC713" s="4"/>
      <c r="ED713" s="4"/>
      <c r="EE713" s="4"/>
      <c r="EF713" s="4"/>
      <c r="EG713" s="4"/>
      <c r="EH713" s="4"/>
      <c r="EI713" s="4"/>
      <c r="EJ713" s="4"/>
      <c r="EK713" s="4"/>
      <c r="EL713" s="4"/>
      <c r="EM713" s="4"/>
      <c r="EN713" s="4"/>
      <c r="EO713" s="4"/>
      <c r="EP713" s="4"/>
      <c r="EQ713" s="4"/>
      <c r="ER713" s="4"/>
      <c r="ES713" s="4"/>
      <c r="ET713" s="4"/>
      <c r="EU713" s="4"/>
      <c r="EV713" s="4"/>
      <c r="EW713" s="4"/>
      <c r="EX713" s="4"/>
      <c r="EY713" s="4"/>
      <c r="EZ713" s="4"/>
      <c r="FA713" s="4"/>
      <c r="FB713" s="4"/>
      <c r="FC713" s="4"/>
      <c r="FD713" s="4"/>
      <c r="FE713" s="4"/>
      <c r="FF713" s="4"/>
      <c r="FG713" s="4"/>
      <c r="FH713" s="4"/>
      <c r="FI713" s="4"/>
      <c r="FJ713" s="5"/>
      <c r="FK713" s="4"/>
      <c r="FL713" s="4"/>
      <c r="FM713" s="4"/>
      <c r="FN713" s="4"/>
      <c r="FO713" s="4"/>
      <c r="FP713" s="4"/>
      <c r="FQ713" s="4"/>
      <c r="FR713" s="4"/>
      <c r="FS713" s="4"/>
      <c r="FT713" s="4"/>
      <c r="FU713" s="4"/>
      <c r="FV713" s="4"/>
      <c r="FW713" s="4"/>
      <c r="FX713" s="4"/>
      <c r="FY713" s="4"/>
      <c r="FZ713" s="4"/>
      <c r="GA713" s="4"/>
      <c r="GB713" s="4"/>
      <c r="GC713" s="4"/>
      <c r="GD713" s="4"/>
      <c r="GE713" s="4"/>
      <c r="GF713" s="4"/>
      <c r="GG713" s="4"/>
      <c r="GH713" s="4"/>
      <c r="GI713" s="4"/>
      <c r="GJ713" s="4"/>
      <c r="GK713" s="4"/>
      <c r="GL713" s="4"/>
      <c r="GM713" s="4"/>
      <c r="GN713" s="4"/>
      <c r="GO713" s="4"/>
      <c r="GP713" s="4"/>
      <c r="GQ713" s="4"/>
      <c r="GR713" s="4"/>
      <c r="GS713" s="4"/>
      <c r="GT713" s="4"/>
      <c r="GU713" s="4"/>
      <c r="GV713" s="4"/>
      <c r="GW713" s="4"/>
      <c r="GX713" s="4"/>
      <c r="GY713" s="4"/>
      <c r="HO713" s="5" t="s">
        <v>1669</v>
      </c>
      <c r="HP713" s="28">
        <v>66</v>
      </c>
      <c r="HQ713" s="288">
        <v>45395</v>
      </c>
      <c r="HR713" s="288"/>
      <c r="HS713" s="288">
        <v>45622</v>
      </c>
      <c r="HT713" s="287">
        <v>6</v>
      </c>
      <c r="HU713" s="287">
        <v>1</v>
      </c>
      <c r="HV713" s="287">
        <v>0</v>
      </c>
      <c r="HW713" s="287">
        <v>0</v>
      </c>
      <c r="HX713" s="287">
        <v>0</v>
      </c>
      <c r="HY713" s="287">
        <v>1</v>
      </c>
      <c r="HZ713" s="287">
        <v>0</v>
      </c>
      <c r="IA713" s="287">
        <v>0</v>
      </c>
      <c r="IB713" s="287">
        <v>0</v>
      </c>
      <c r="IC713" s="287">
        <v>0</v>
      </c>
      <c r="ID713" s="287">
        <v>0</v>
      </c>
      <c r="IE713" s="153" t="s">
        <v>69</v>
      </c>
      <c r="IF713" s="287">
        <v>0</v>
      </c>
      <c r="IG713" s="287"/>
      <c r="IH713" s="287"/>
      <c r="II713" s="153"/>
      <c r="IJ713" s="287">
        <v>0</v>
      </c>
      <c r="IK713" s="153" t="s">
        <v>63</v>
      </c>
      <c r="IL713" s="153"/>
      <c r="IM713" s="153"/>
      <c r="IN713" s="287">
        <v>0</v>
      </c>
      <c r="IO713" s="28">
        <v>0</v>
      </c>
      <c r="IQ713" s="4"/>
      <c r="IR713" s="4"/>
      <c r="IS713" s="4"/>
      <c r="IT713" s="4"/>
      <c r="IU713" s="4"/>
      <c r="IV713" s="4"/>
      <c r="IW713" s="4"/>
      <c r="IX713" s="4"/>
      <c r="IY713" s="4"/>
      <c r="IZ713" s="4"/>
      <c r="JA713" s="4"/>
      <c r="JB713" s="4"/>
      <c r="JC713" s="4"/>
      <c r="JD713" s="4"/>
      <c r="JE713" s="4"/>
      <c r="JF713" s="4"/>
      <c r="JG713" s="4"/>
      <c r="JH713" s="4"/>
      <c r="JI713" s="4"/>
      <c r="JJ713" s="4"/>
      <c r="JK713" s="4"/>
      <c r="JL713" s="4"/>
      <c r="JM713" s="4"/>
      <c r="JN713" s="4"/>
      <c r="JO713" s="4"/>
      <c r="JP713" s="4"/>
      <c r="JQ713" s="4"/>
      <c r="JR713" s="4"/>
      <c r="JS713" s="4"/>
      <c r="JT713" s="4"/>
      <c r="JU713" s="4"/>
      <c r="JV713" s="4"/>
      <c r="JW713" s="4"/>
      <c r="JX713" s="4"/>
      <c r="JY713" s="4"/>
      <c r="JZ713" s="4"/>
      <c r="KA713" s="4"/>
      <c r="KB713" s="4"/>
      <c r="KC713" s="4"/>
      <c r="KD713" s="4"/>
      <c r="KE713" s="4"/>
      <c r="KF713" s="4"/>
      <c r="KG713" s="4"/>
      <c r="KH713" s="4"/>
      <c r="KI713" s="4"/>
      <c r="KJ713" s="4"/>
      <c r="KK713" s="4"/>
      <c r="KL713" s="4"/>
      <c r="KM713" s="4"/>
      <c r="KN713" s="4"/>
      <c r="KO713" s="4"/>
      <c r="KP713" s="4"/>
      <c r="KQ713" s="4"/>
      <c r="KR713" s="4"/>
      <c r="KS713" s="4"/>
      <c r="KT713" s="4"/>
    </row>
    <row r="714" spans="1:312" x14ac:dyDescent="0.25">
      <c r="A714" s="311"/>
      <c r="N714" s="58"/>
      <c r="S714" s="62"/>
      <c r="T714" s="5"/>
      <c r="U714" s="25"/>
      <c r="V714" s="25"/>
      <c r="W714" s="25"/>
      <c r="X714" s="25"/>
      <c r="Y714" s="25"/>
      <c r="Z714" s="25"/>
      <c r="AA714" s="25"/>
      <c r="AB714" s="25"/>
      <c r="AC714" s="25"/>
      <c r="AD714" s="25"/>
      <c r="AE714" s="25"/>
      <c r="AF714" s="25"/>
      <c r="AG714" s="25"/>
      <c r="AH714" s="25"/>
      <c r="AI714" s="25"/>
      <c r="AJ714" s="25"/>
      <c r="AK714" s="25"/>
      <c r="AL714" s="25"/>
      <c r="AM714" s="25"/>
      <c r="AN714" s="25"/>
      <c r="AO714" s="25"/>
      <c r="AP714" s="25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/>
      <c r="BR714" s="4"/>
      <c r="BS714" s="4"/>
      <c r="BT714" s="4"/>
      <c r="BU714" s="4"/>
      <c r="BV714" s="4"/>
      <c r="BW714" s="4"/>
      <c r="BX714" s="4"/>
      <c r="BY714" s="4"/>
      <c r="BZ714" s="4"/>
      <c r="CA714" s="4"/>
      <c r="CB714" s="4"/>
      <c r="CC714" s="4"/>
      <c r="CD714" s="4"/>
      <c r="CE714" s="4"/>
      <c r="CF714" s="4"/>
      <c r="CG714" s="4"/>
      <c r="CH714" s="4"/>
      <c r="CI714" s="4"/>
      <c r="CJ714" s="4"/>
      <c r="CK714" s="4"/>
      <c r="CL714" s="4"/>
      <c r="CM714" s="4"/>
      <c r="CN714" s="4"/>
      <c r="CO714" s="4"/>
      <c r="CP714" s="4"/>
      <c r="CQ714" s="4"/>
      <c r="CR714" s="4"/>
      <c r="CS714" s="4"/>
      <c r="CT714" s="4"/>
      <c r="CU714" s="4"/>
      <c r="CV714" s="4"/>
      <c r="CW714" s="4"/>
      <c r="CX714" s="4"/>
      <c r="CY714" s="4"/>
      <c r="CZ714" s="4"/>
      <c r="DA714" s="4"/>
      <c r="DB714" s="4"/>
      <c r="DC714" s="4"/>
      <c r="DD714" s="4"/>
      <c r="DE714" s="4"/>
      <c r="DF714" s="4"/>
      <c r="DG714" s="4"/>
      <c r="DH714" s="4"/>
      <c r="DI714" s="4"/>
      <c r="DJ714" s="4"/>
      <c r="DK714" s="4"/>
      <c r="DL714" s="4"/>
      <c r="DM714" s="4"/>
      <c r="DN714" s="4"/>
      <c r="DO714" s="4"/>
      <c r="DP714" s="4"/>
      <c r="DQ714" s="4"/>
      <c r="DR714" s="4"/>
      <c r="DS714" s="4"/>
      <c r="DT714" s="4"/>
      <c r="DU714" s="4"/>
      <c r="DV714" s="4"/>
      <c r="DW714" s="4"/>
      <c r="DX714" s="4"/>
      <c r="DY714" s="4"/>
      <c r="DZ714" s="4"/>
      <c r="EA714" s="4"/>
      <c r="EB714" s="4"/>
      <c r="EC714" s="4"/>
      <c r="ED714" s="4"/>
      <c r="EE714" s="4"/>
      <c r="EF714" s="4"/>
      <c r="EG714" s="4"/>
      <c r="EH714" s="4"/>
      <c r="EI714" s="4"/>
      <c r="EJ714" s="4"/>
      <c r="EK714" s="4"/>
      <c r="EL714" s="4"/>
      <c r="EM714" s="4"/>
      <c r="EN714" s="4"/>
      <c r="EO714" s="4"/>
      <c r="EP714" s="4"/>
      <c r="EQ714" s="4"/>
      <c r="ER714" s="4"/>
      <c r="ES714" s="4"/>
      <c r="ET714" s="4"/>
      <c r="EU714" s="4"/>
      <c r="EV714" s="4"/>
      <c r="EW714" s="4"/>
      <c r="EX714" s="4"/>
      <c r="EY714" s="4"/>
      <c r="EZ714" s="4"/>
      <c r="FA714" s="4"/>
      <c r="FB714" s="4"/>
      <c r="FC714" s="4"/>
      <c r="FD714" s="4"/>
      <c r="FE714" s="4"/>
      <c r="FF714" s="4"/>
      <c r="FG714" s="4"/>
      <c r="FH714" s="4"/>
      <c r="FI714" s="4"/>
      <c r="FJ714" s="5"/>
      <c r="FK714" s="4"/>
      <c r="FL714" s="4"/>
      <c r="FM714" s="4"/>
      <c r="FN714" s="4"/>
      <c r="FO714" s="4"/>
      <c r="FP714" s="4"/>
      <c r="FQ714" s="4"/>
      <c r="FR714" s="4"/>
      <c r="FS714" s="4"/>
      <c r="FT714" s="4"/>
      <c r="FU714" s="4"/>
      <c r="FV714" s="4"/>
      <c r="FW714" s="4"/>
      <c r="FX714" s="4"/>
      <c r="FY714" s="4"/>
      <c r="FZ714" s="4"/>
      <c r="GA714" s="4"/>
      <c r="GB714" s="4"/>
      <c r="GC714" s="4"/>
      <c r="GD714" s="4"/>
      <c r="GE714" s="4"/>
      <c r="GF714" s="4"/>
      <c r="GG714" s="4"/>
      <c r="GH714" s="4"/>
      <c r="GI714" s="4"/>
      <c r="GJ714" s="4"/>
      <c r="GK714" s="4"/>
      <c r="GL714" s="4"/>
      <c r="GM714" s="4"/>
      <c r="GN714" s="4"/>
      <c r="GO714" s="4"/>
      <c r="GP714" s="4"/>
      <c r="GQ714" s="4"/>
      <c r="GR714" s="4"/>
      <c r="GS714" s="4"/>
      <c r="GT714" s="4"/>
      <c r="GU714" s="4"/>
      <c r="GV714" s="4"/>
      <c r="GW714" s="4"/>
      <c r="GX714" s="4"/>
      <c r="GY714" s="4"/>
      <c r="IQ714" s="4"/>
      <c r="IR714" s="4"/>
      <c r="IS714" s="4"/>
      <c r="IT714" s="4"/>
      <c r="IU714" s="4"/>
      <c r="IV714" s="4"/>
      <c r="IW714" s="4"/>
      <c r="IX714" s="4"/>
      <c r="IY714" s="4"/>
      <c r="IZ714" s="4"/>
      <c r="JA714" s="4"/>
      <c r="JB714" s="4"/>
      <c r="JC714" s="4"/>
      <c r="JD714" s="4"/>
      <c r="JE714" s="4"/>
      <c r="JF714" s="4"/>
      <c r="JG714" s="4"/>
      <c r="JH714" s="4"/>
      <c r="JI714" s="4"/>
      <c r="JJ714" s="4"/>
      <c r="JK714" s="4"/>
      <c r="JL714" s="4"/>
      <c r="JM714" s="4"/>
      <c r="JN714" s="4"/>
      <c r="JO714" s="4"/>
      <c r="JP714" s="4"/>
      <c r="JQ714" s="4"/>
      <c r="JR714" s="4"/>
      <c r="JS714" s="4"/>
      <c r="JT714" s="4"/>
      <c r="JU714" s="4"/>
      <c r="JV714" s="4"/>
      <c r="JW714" s="4"/>
      <c r="JX714" s="4"/>
      <c r="JY714" s="4"/>
      <c r="JZ714" s="4"/>
      <c r="KA714" s="4"/>
      <c r="KB714" s="4"/>
      <c r="KC714" s="4"/>
      <c r="KD714" s="4"/>
      <c r="KE714" s="4"/>
      <c r="KF714" s="4"/>
      <c r="KG714" s="4"/>
      <c r="KH714" s="4"/>
      <c r="KI714" s="4"/>
      <c r="KJ714" s="4"/>
      <c r="KK714" s="4"/>
      <c r="KL714" s="4"/>
      <c r="KM714" s="4"/>
      <c r="KN714" s="25"/>
      <c r="KO714" s="25"/>
      <c r="KP714" s="25"/>
      <c r="KQ714" s="25"/>
      <c r="KR714" s="25"/>
      <c r="KS714" s="25"/>
      <c r="KT714" s="25"/>
    </row>
    <row r="715" spans="1:312" x14ac:dyDescent="0.25">
      <c r="A715" s="311"/>
      <c r="B715" s="57" t="s">
        <v>922</v>
      </c>
      <c r="C715" s="24" t="s">
        <v>923</v>
      </c>
      <c r="D715" s="6" t="s">
        <v>924</v>
      </c>
      <c r="E715" s="88">
        <v>45339</v>
      </c>
      <c r="F715" s="274">
        <v>45369</v>
      </c>
      <c r="G715" s="94">
        <f>DATEDIF(E715, F715, "m")</f>
        <v>1</v>
      </c>
      <c r="N715" s="58"/>
      <c r="S715" s="62"/>
      <c r="T715" s="5"/>
      <c r="U715" s="25"/>
      <c r="V715" s="25"/>
      <c r="W715" s="25"/>
      <c r="X715" s="25"/>
      <c r="Y715" s="25"/>
      <c r="Z715" s="25"/>
      <c r="AA715" s="25"/>
      <c r="AB715" s="25"/>
      <c r="AC715" s="25"/>
      <c r="AD715" s="25"/>
      <c r="AE715" s="25"/>
      <c r="AF715" s="25"/>
      <c r="AG715" s="25"/>
      <c r="AH715" s="25"/>
      <c r="AI715" s="25"/>
      <c r="AJ715" s="25"/>
      <c r="AK715" s="25"/>
      <c r="AL715" s="25"/>
      <c r="AM715" s="25"/>
      <c r="AN715" s="25"/>
      <c r="AO715" s="25"/>
      <c r="AP715" s="25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4"/>
      <c r="CE715" s="4"/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4"/>
      <c r="CX715" s="4"/>
      <c r="CY715" s="4"/>
      <c r="CZ715" s="4"/>
      <c r="DA715" s="4"/>
      <c r="DB715" s="4"/>
      <c r="DC715" s="4"/>
      <c r="DD715" s="4"/>
      <c r="DE715" s="4"/>
      <c r="DF715" s="4"/>
      <c r="DG715" s="4"/>
      <c r="DH715" s="4"/>
      <c r="DI715" s="4"/>
      <c r="DJ715" s="4"/>
      <c r="DK715" s="4"/>
      <c r="DL715" s="4"/>
      <c r="DM715" s="4"/>
      <c r="DN715" s="4"/>
      <c r="DO715" s="4"/>
      <c r="DP715" s="4"/>
      <c r="DQ715" s="4"/>
      <c r="DR715" s="4"/>
      <c r="DS715" s="4"/>
      <c r="DT715" s="4"/>
      <c r="DU715" s="4"/>
      <c r="DV715" s="4"/>
      <c r="DW715" s="4"/>
      <c r="DX715" s="4"/>
      <c r="DY715" s="4"/>
      <c r="DZ715" s="4"/>
      <c r="EA715" s="4"/>
      <c r="EB715" s="4"/>
      <c r="EC715" s="4"/>
      <c r="ED715" s="4"/>
      <c r="EE715" s="4"/>
      <c r="EF715" s="4"/>
      <c r="EG715" s="4"/>
      <c r="EH715" s="4"/>
      <c r="EI715" s="4"/>
      <c r="EJ715" s="4"/>
      <c r="EK715" s="4"/>
      <c r="EL715" s="4"/>
      <c r="EM715" s="4"/>
      <c r="EN715" s="4"/>
      <c r="EO715" s="4"/>
      <c r="EP715" s="4"/>
      <c r="EQ715" s="4"/>
      <c r="ER715" s="4"/>
      <c r="ES715" s="4"/>
      <c r="ET715" s="4"/>
      <c r="EU715" s="4"/>
      <c r="EV715" s="4"/>
      <c r="EW715" s="4"/>
      <c r="EX715" s="4"/>
      <c r="EY715" s="4"/>
      <c r="EZ715" s="4"/>
      <c r="FA715" s="4"/>
      <c r="FB715" s="4"/>
      <c r="FC715" s="4"/>
      <c r="FD715" s="4"/>
      <c r="FE715" s="4"/>
      <c r="FF715" s="4"/>
      <c r="FG715" s="4"/>
      <c r="FH715" s="4"/>
      <c r="FI715" s="4"/>
      <c r="FJ715" s="5"/>
      <c r="FK715" s="4"/>
      <c r="FL715" s="4"/>
      <c r="FM715" s="4"/>
      <c r="FN715" s="4"/>
      <c r="FO715" s="4"/>
      <c r="FP715" s="4"/>
      <c r="FQ715" s="4"/>
      <c r="FR715" s="4"/>
      <c r="FS715" s="4"/>
      <c r="FT715" s="4"/>
      <c r="FU715" s="4"/>
      <c r="FV715" s="4"/>
      <c r="FW715" s="4"/>
      <c r="FX715" s="4"/>
      <c r="FY715" s="4"/>
      <c r="FZ715" s="4"/>
      <c r="GA715" s="4"/>
      <c r="GB715" s="4"/>
      <c r="GC715" s="4"/>
      <c r="GD715" s="4"/>
      <c r="GE715" s="4"/>
      <c r="GF715" s="4"/>
      <c r="GG715" s="4"/>
      <c r="GH715" s="4"/>
      <c r="GI715" s="4"/>
      <c r="GJ715" s="4"/>
      <c r="GK715" s="4"/>
      <c r="GL715" s="4"/>
      <c r="GM715" s="4"/>
      <c r="GN715" s="4"/>
      <c r="GO715" s="4"/>
      <c r="GP715" s="4"/>
      <c r="GQ715" s="4"/>
      <c r="GR715" s="4"/>
      <c r="GS715" s="4"/>
      <c r="GT715" s="4"/>
      <c r="GU715" s="4"/>
      <c r="GV715" s="4"/>
      <c r="GW715" s="4"/>
      <c r="GX715" s="4"/>
      <c r="GY715" s="4"/>
      <c r="HO715" s="59" t="s">
        <v>1893</v>
      </c>
      <c r="HP715" s="62">
        <v>62</v>
      </c>
      <c r="HQ715" s="274">
        <v>45339</v>
      </c>
      <c r="HR715" s="274"/>
      <c r="HS715" s="274">
        <v>45369</v>
      </c>
      <c r="HT715" s="170">
        <v>1</v>
      </c>
      <c r="HU715" s="170">
        <v>1</v>
      </c>
      <c r="HV715" s="170">
        <v>0</v>
      </c>
      <c r="HW715" s="170">
        <v>0</v>
      </c>
      <c r="HX715" s="170">
        <v>0</v>
      </c>
      <c r="HY715" s="170">
        <v>1</v>
      </c>
      <c r="HZ715" s="170">
        <v>0</v>
      </c>
      <c r="IA715" s="170">
        <v>0</v>
      </c>
      <c r="IB715" s="170"/>
      <c r="IC715" s="170">
        <v>0</v>
      </c>
      <c r="ID715" s="170">
        <v>0</v>
      </c>
      <c r="IE715" t="s">
        <v>69</v>
      </c>
      <c r="IF715" s="170">
        <v>1</v>
      </c>
      <c r="IG715" s="170"/>
      <c r="IH715" s="170"/>
      <c r="II715" t="s">
        <v>1894</v>
      </c>
      <c r="IJ715" s="170">
        <v>0</v>
      </c>
      <c r="IK715" t="s">
        <v>63</v>
      </c>
      <c r="IL715"/>
      <c r="IM715"/>
      <c r="IN715" s="170">
        <v>0</v>
      </c>
      <c r="IO715" s="62">
        <v>0</v>
      </c>
      <c r="IQ715" s="4"/>
      <c r="IR715" s="4"/>
      <c r="IS715" s="4"/>
      <c r="IT715" s="4"/>
      <c r="IU715" s="4"/>
      <c r="IV715" s="4"/>
      <c r="IW715" s="4"/>
      <c r="IX715" s="4"/>
      <c r="IY715" s="4"/>
      <c r="IZ715" s="4"/>
      <c r="JA715" s="4"/>
      <c r="JB715" s="4"/>
      <c r="JC715" s="4"/>
      <c r="JD715" s="4"/>
      <c r="JE715" s="4"/>
      <c r="JF715" s="4"/>
      <c r="JG715" s="4"/>
      <c r="JH715" s="4"/>
      <c r="JI715" s="4"/>
      <c r="JJ715" s="4"/>
      <c r="JK715" s="4"/>
      <c r="JL715" s="4"/>
      <c r="JM715" s="4"/>
      <c r="JN715" s="4"/>
      <c r="JO715" s="4"/>
      <c r="JP715" s="4"/>
      <c r="JQ715" s="4"/>
      <c r="JR715" s="4"/>
      <c r="JS715" s="4"/>
      <c r="JT715" s="4"/>
      <c r="JU715" s="4"/>
      <c r="JV715" s="4"/>
      <c r="JW715" s="4"/>
      <c r="JX715" s="4"/>
      <c r="JY715" s="4"/>
      <c r="JZ715" s="4"/>
      <c r="KA715" s="4"/>
      <c r="KB715" s="4"/>
      <c r="KC715" s="4"/>
      <c r="KD715" s="4"/>
      <c r="KE715" s="4"/>
      <c r="KF715" s="4"/>
      <c r="KG715" s="4"/>
      <c r="KH715" s="4"/>
      <c r="KI715" s="4"/>
      <c r="KJ715" s="4"/>
      <c r="KK715" s="4"/>
      <c r="KL715" s="4"/>
      <c r="KM715" s="4"/>
      <c r="KN715" s="25"/>
      <c r="KO715" s="25"/>
      <c r="KP715" s="25"/>
      <c r="KQ715" s="25"/>
      <c r="KR715" s="25"/>
      <c r="KS715" s="25"/>
      <c r="KT715" s="25"/>
    </row>
    <row r="716" spans="1:312" x14ac:dyDescent="0.25">
      <c r="A716" s="311"/>
      <c r="B716" s="57" t="s">
        <v>922</v>
      </c>
      <c r="C716" s="24" t="s">
        <v>923</v>
      </c>
      <c r="D716" s="6" t="s">
        <v>924</v>
      </c>
      <c r="E716" s="88">
        <v>45339</v>
      </c>
      <c r="J716" s="82">
        <v>45446</v>
      </c>
      <c r="K716" s="100">
        <f t="shared" si="70"/>
        <v>3</v>
      </c>
      <c r="L716" s="28">
        <v>1</v>
      </c>
      <c r="M716" s="6" t="s">
        <v>925</v>
      </c>
      <c r="N716" s="84">
        <v>92.3</v>
      </c>
      <c r="O716" s="6">
        <v>2</v>
      </c>
      <c r="P716" s="6">
        <v>3</v>
      </c>
      <c r="R716" s="6">
        <v>3</v>
      </c>
      <c r="S716" s="62"/>
      <c r="T716" s="355"/>
      <c r="U716" s="25"/>
      <c r="V716" s="25"/>
      <c r="W716" s="25"/>
      <c r="X716" s="25"/>
      <c r="Y716" s="25"/>
      <c r="Z716" s="25"/>
      <c r="AA716" s="25"/>
      <c r="AB716" s="25"/>
      <c r="AC716" s="25"/>
      <c r="AD716" s="25"/>
      <c r="AE716" s="25"/>
      <c r="AF716" s="25"/>
      <c r="AG716" s="25"/>
      <c r="AH716" s="25"/>
      <c r="AI716" s="25"/>
      <c r="AJ716" s="25"/>
      <c r="AK716" s="25"/>
      <c r="AL716" s="25"/>
      <c r="AM716" s="25"/>
      <c r="AN716" s="25"/>
      <c r="AO716" s="25"/>
      <c r="AP716" s="25"/>
      <c r="AQ716" s="4"/>
      <c r="AR716" s="4"/>
      <c r="AS716" s="4"/>
      <c r="AT716" s="4"/>
      <c r="AU716" s="4"/>
      <c r="AV716" s="4"/>
      <c r="AW716" s="4"/>
      <c r="AX716" s="4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  <c r="BK716" s="4"/>
      <c r="BL716" s="4"/>
      <c r="BM716" s="4"/>
      <c r="BN716" s="4"/>
      <c r="BO716" s="4"/>
      <c r="BP716" s="4"/>
      <c r="BQ716" s="4"/>
      <c r="BR716" s="4"/>
      <c r="BS716" s="4"/>
      <c r="BT716" s="4"/>
      <c r="BU716" s="4"/>
      <c r="BV716" s="4"/>
      <c r="BW716" s="4"/>
      <c r="BX716" s="4"/>
      <c r="BY716" s="4"/>
      <c r="BZ716" s="4"/>
      <c r="CA716" s="4"/>
      <c r="CB716" s="4"/>
      <c r="CC716" s="4"/>
      <c r="CD716" s="4"/>
      <c r="CE716" s="4"/>
      <c r="CF716" s="4"/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/>
      <c r="CR716" s="4"/>
      <c r="CS716" s="4"/>
      <c r="CT716" s="4"/>
      <c r="CU716" s="4"/>
      <c r="CV716" s="4"/>
      <c r="CW716" s="4"/>
      <c r="CX716" s="4"/>
      <c r="CY716" s="4"/>
      <c r="CZ716" s="4"/>
      <c r="DA716" s="4"/>
      <c r="DB716" s="4"/>
      <c r="DC716" s="4"/>
      <c r="DD716" s="4"/>
      <c r="DE716" s="4"/>
      <c r="DF716" s="4"/>
      <c r="DG716" s="4"/>
      <c r="DH716" s="4"/>
      <c r="DI716" s="4"/>
      <c r="DJ716" s="4"/>
      <c r="DK716" s="4"/>
      <c r="DL716" s="4"/>
      <c r="DM716" s="4"/>
      <c r="DN716" s="4"/>
      <c r="DO716" s="4"/>
      <c r="DP716" s="4"/>
      <c r="DQ716" s="4"/>
      <c r="DR716" s="4"/>
      <c r="DS716" s="4"/>
      <c r="DT716" s="4"/>
      <c r="DU716" s="4"/>
      <c r="DV716" s="4"/>
      <c r="DW716" s="4"/>
      <c r="DX716" s="4"/>
      <c r="DY716" s="4"/>
      <c r="DZ716" s="4"/>
      <c r="EA716" s="4"/>
      <c r="EB716" s="4"/>
      <c r="EC716" s="4"/>
      <c r="ED716" s="4"/>
      <c r="EE716" s="4"/>
      <c r="EF716" s="4"/>
      <c r="EG716" s="4"/>
      <c r="EH716" s="4"/>
      <c r="EI716" s="4"/>
      <c r="EJ716" s="4"/>
      <c r="EK716" s="4"/>
      <c r="EL716" s="4"/>
      <c r="EM716" s="4"/>
      <c r="EN716" s="4"/>
      <c r="EO716" s="4"/>
      <c r="EP716" s="4"/>
      <c r="EQ716" s="4"/>
      <c r="ER716" s="4"/>
      <c r="ES716" s="4"/>
      <c r="ET716" s="4"/>
      <c r="EU716" s="4"/>
      <c r="EV716" s="4"/>
      <c r="EW716" s="4"/>
      <c r="EX716" s="4"/>
      <c r="EY716" s="4"/>
      <c r="EZ716" s="4"/>
      <c r="FA716" s="4"/>
      <c r="FB716" s="4"/>
      <c r="FC716" s="4"/>
      <c r="FD716" s="4"/>
      <c r="FE716" s="4"/>
      <c r="FF716" s="4"/>
      <c r="FG716" s="4"/>
      <c r="FH716" s="4"/>
      <c r="FI716" s="4"/>
      <c r="FJ716" s="419" t="s">
        <v>925</v>
      </c>
      <c r="FK716" s="328" t="s">
        <v>1658</v>
      </c>
      <c r="FL716" s="328" t="s">
        <v>1662</v>
      </c>
      <c r="FM716" s="328" t="s">
        <v>1659</v>
      </c>
      <c r="FN716" s="328" t="s">
        <v>1665</v>
      </c>
      <c r="FO716" s="328" t="s">
        <v>1662</v>
      </c>
      <c r="FP716" s="328" t="s">
        <v>1659</v>
      </c>
      <c r="FQ716" s="328" t="s">
        <v>1665</v>
      </c>
      <c r="FR716" s="328" t="s">
        <v>1667</v>
      </c>
      <c r="FS716" s="328" t="s">
        <v>1666</v>
      </c>
      <c r="FT716" s="328" t="s">
        <v>1659</v>
      </c>
      <c r="FU716" s="328" t="s">
        <v>1659</v>
      </c>
      <c r="FV716" s="328" t="s">
        <v>1660</v>
      </c>
      <c r="FW716" s="328" t="s">
        <v>86</v>
      </c>
      <c r="FX716" s="328" t="s">
        <v>1662</v>
      </c>
      <c r="FY716" s="328" t="s">
        <v>1662</v>
      </c>
      <c r="FZ716" s="328" t="s">
        <v>1658</v>
      </c>
      <c r="GA716" s="328" t="s">
        <v>33</v>
      </c>
      <c r="GB716" s="328" t="s">
        <v>1663</v>
      </c>
      <c r="GC716" s="328" t="s">
        <v>1660</v>
      </c>
      <c r="GD716" s="328" t="s">
        <v>33</v>
      </c>
      <c r="GE716" s="328" t="s">
        <v>1660</v>
      </c>
      <c r="GF716" s="328" t="s">
        <v>1665</v>
      </c>
      <c r="GG716" s="328" t="s">
        <v>33</v>
      </c>
      <c r="GH716" s="328" t="s">
        <v>33</v>
      </c>
      <c r="GI716" s="328" t="s">
        <v>1661</v>
      </c>
      <c r="GJ716" s="328" t="s">
        <v>33</v>
      </c>
      <c r="GK716" s="328" t="s">
        <v>33</v>
      </c>
      <c r="GL716" s="328" t="s">
        <v>86</v>
      </c>
      <c r="GM716" s="328" t="s">
        <v>1663</v>
      </c>
      <c r="GN716" s="328" t="s">
        <v>1659</v>
      </c>
      <c r="GO716" s="328" t="s">
        <v>1658</v>
      </c>
      <c r="GP716" s="328" t="s">
        <v>1664</v>
      </c>
      <c r="GQ716" s="328" t="s">
        <v>1662</v>
      </c>
      <c r="GR716" s="328" t="s">
        <v>33</v>
      </c>
      <c r="GS716" s="328" t="s">
        <v>1659</v>
      </c>
      <c r="GT716" s="328" t="s">
        <v>1659</v>
      </c>
      <c r="GU716" s="328" t="s">
        <v>1661</v>
      </c>
      <c r="GV716" s="328" t="s">
        <v>1662</v>
      </c>
      <c r="GW716" s="328" t="s">
        <v>1662</v>
      </c>
      <c r="GX716" s="328" t="s">
        <v>33</v>
      </c>
      <c r="GY716" s="328" t="s">
        <v>33</v>
      </c>
      <c r="IQ716" s="4"/>
      <c r="IR716" s="4"/>
      <c r="IS716" s="4"/>
      <c r="IT716" s="4"/>
      <c r="IU716" s="4"/>
      <c r="IV716" s="4"/>
      <c r="IW716" s="4"/>
      <c r="IX716" s="4"/>
      <c r="IY716" s="4"/>
      <c r="IZ716" s="4"/>
      <c r="JA716" s="4"/>
      <c r="JB716" s="4"/>
      <c r="JC716" s="4"/>
      <c r="JD716" s="4"/>
      <c r="JE716" s="4"/>
      <c r="JF716" s="4"/>
      <c r="JG716" s="4"/>
      <c r="JH716" s="4"/>
      <c r="JI716" s="4"/>
      <c r="JJ716" s="4"/>
      <c r="JK716" s="4"/>
      <c r="JL716" s="4"/>
      <c r="JM716" s="4"/>
      <c r="JN716" s="4"/>
      <c r="JO716" s="4"/>
      <c r="JP716" s="4"/>
      <c r="JQ716" s="4"/>
      <c r="JR716" s="4"/>
      <c r="JS716" s="4"/>
      <c r="JT716" s="4"/>
      <c r="JU716" s="4"/>
      <c r="JV716" s="4"/>
      <c r="JW716" s="4"/>
      <c r="JX716" s="4"/>
      <c r="JY716" s="4"/>
      <c r="JZ716" s="4"/>
      <c r="KA716" s="4"/>
      <c r="KB716" s="4"/>
      <c r="KC716" s="4"/>
      <c r="KD716" s="4"/>
      <c r="KE716" s="4"/>
      <c r="KF716" s="4"/>
      <c r="KG716" s="4"/>
      <c r="KH716" s="4"/>
      <c r="KI716" s="4"/>
      <c r="KJ716" s="4"/>
      <c r="KK716" s="4"/>
      <c r="KL716" s="4"/>
      <c r="KM716" s="4"/>
    </row>
    <row r="717" spans="1:312" x14ac:dyDescent="0.25">
      <c r="A717" s="311"/>
      <c r="B717" s="57" t="s">
        <v>922</v>
      </c>
      <c r="C717" s="24" t="s">
        <v>923</v>
      </c>
      <c r="D717" s="6" t="s">
        <v>924</v>
      </c>
      <c r="E717" s="88">
        <v>45339</v>
      </c>
      <c r="F717" s="288">
        <v>45446</v>
      </c>
      <c r="G717" s="94">
        <f>DATEDIF(E717, F717, "m")</f>
        <v>3</v>
      </c>
      <c r="J717" s="82">
        <v>45446</v>
      </c>
      <c r="K717" s="100">
        <f t="shared" si="70"/>
        <v>3</v>
      </c>
      <c r="L717" s="28">
        <v>2</v>
      </c>
      <c r="M717" s="6" t="s">
        <v>926</v>
      </c>
      <c r="N717" s="58"/>
      <c r="S717" s="62">
        <v>10</v>
      </c>
      <c r="T717" s="5"/>
      <c r="U717" s="25"/>
      <c r="V717" s="25"/>
      <c r="W717" s="25"/>
      <c r="X717" s="25"/>
      <c r="Y717" s="25"/>
      <c r="Z717" s="25"/>
      <c r="AA717" s="25"/>
      <c r="AB717" s="25"/>
      <c r="AC717" s="25"/>
      <c r="AD717" s="25"/>
      <c r="AE717" s="25"/>
      <c r="AF717" s="25"/>
      <c r="AG717" s="25"/>
      <c r="AH717" s="25"/>
      <c r="AI717" s="25"/>
      <c r="AJ717" s="25"/>
      <c r="AK717" s="25"/>
      <c r="AL717" s="25"/>
      <c r="AM717" s="25"/>
      <c r="AN717" s="25"/>
      <c r="AO717" s="25"/>
      <c r="AP717" s="25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  <c r="BS717" s="4"/>
      <c r="BT717" s="4"/>
      <c r="BU717" s="4"/>
      <c r="BV717" s="4"/>
      <c r="BW717" s="4"/>
      <c r="BX717" s="4"/>
      <c r="BY717" s="4"/>
      <c r="BZ717" s="4"/>
      <c r="CA717" s="4"/>
      <c r="CB717" s="4"/>
      <c r="CC717" s="4"/>
      <c r="CD717" s="4"/>
      <c r="CE717" s="4"/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/>
      <c r="CX717" s="4"/>
      <c r="CY717" s="4"/>
      <c r="CZ717" s="4"/>
      <c r="DA717" s="4"/>
      <c r="DB717" s="4"/>
      <c r="DC717" s="4"/>
      <c r="DD717" s="4"/>
      <c r="DE717" s="4"/>
      <c r="DF717" s="4"/>
      <c r="DG717" s="4"/>
      <c r="DH717" s="4"/>
      <c r="DI717" s="4"/>
      <c r="DJ717" s="4"/>
      <c r="DK717" s="4"/>
      <c r="DL717" s="4"/>
      <c r="DM717" s="4"/>
      <c r="DN717" s="4"/>
      <c r="DO717" s="4"/>
      <c r="DP717" s="4"/>
      <c r="DQ717" s="4"/>
      <c r="DR717" s="4"/>
      <c r="DS717" s="4"/>
      <c r="DT717" s="4"/>
      <c r="DU717" s="4"/>
      <c r="DV717" s="4"/>
      <c r="DW717" s="4"/>
      <c r="DX717" s="4"/>
      <c r="DY717" s="4"/>
      <c r="DZ717" s="4"/>
      <c r="EA717" s="4"/>
      <c r="EB717" s="4"/>
      <c r="EC717" s="4"/>
      <c r="ED717" s="4"/>
      <c r="EE717" s="4"/>
      <c r="EF717" s="4"/>
      <c r="EG717" s="4"/>
      <c r="EH717" s="4"/>
      <c r="EI717" s="4"/>
      <c r="EJ717" s="4"/>
      <c r="EK717" s="4"/>
      <c r="EL717" s="4"/>
      <c r="EM717" s="4"/>
      <c r="EN717" s="4"/>
      <c r="EO717" s="4"/>
      <c r="EP717" s="4"/>
      <c r="EQ717" s="4"/>
      <c r="ER717" s="4"/>
      <c r="ES717" s="4"/>
      <c r="ET717" s="4"/>
      <c r="EU717" s="4"/>
      <c r="EV717" s="4"/>
      <c r="EW717" s="4"/>
      <c r="EX717" s="4"/>
      <c r="EY717" s="4"/>
      <c r="EZ717" s="4"/>
      <c r="FA717" s="4"/>
      <c r="FB717" s="4"/>
      <c r="FC717" s="4"/>
      <c r="FD717" s="4"/>
      <c r="FE717" s="4"/>
      <c r="FF717" s="4"/>
      <c r="FG717" s="4"/>
      <c r="FH717" s="4"/>
      <c r="FI717" s="4"/>
      <c r="FJ717" s="5"/>
      <c r="FK717" s="4"/>
      <c r="FL717" s="4"/>
      <c r="FM717" s="4"/>
      <c r="FN717" s="4"/>
      <c r="FO717" s="4"/>
      <c r="FP717" s="4"/>
      <c r="FQ717" s="4"/>
      <c r="FR717" s="4"/>
      <c r="FS717" s="4"/>
      <c r="FT717" s="4"/>
      <c r="FU717" s="4"/>
      <c r="FV717" s="4"/>
      <c r="FW717" s="4"/>
      <c r="FX717" s="4"/>
      <c r="FY717" s="4"/>
      <c r="FZ717" s="4"/>
      <c r="GA717" s="4"/>
      <c r="GB717" s="4"/>
      <c r="GC717" s="4"/>
      <c r="GD717" s="4"/>
      <c r="GE717" s="4"/>
      <c r="GF717" s="4"/>
      <c r="GG717" s="4"/>
      <c r="GH717" s="4"/>
      <c r="GI717" s="4"/>
      <c r="GJ717" s="4"/>
      <c r="GK717" s="4"/>
      <c r="GL717" s="4"/>
      <c r="GM717" s="4"/>
      <c r="GN717" s="4"/>
      <c r="GO717" s="4"/>
      <c r="GP717" s="4"/>
      <c r="GQ717" s="4"/>
      <c r="GR717" s="4"/>
      <c r="GS717" s="4"/>
      <c r="GT717" s="4"/>
      <c r="GU717" s="4"/>
      <c r="GV717" s="4"/>
      <c r="GW717" s="4"/>
      <c r="GX717" s="4"/>
      <c r="GY717" s="4"/>
      <c r="HO717" s="5" t="s">
        <v>1893</v>
      </c>
      <c r="HP717" s="28">
        <v>62</v>
      </c>
      <c r="HQ717" s="288">
        <v>45339</v>
      </c>
      <c r="HR717" s="288"/>
      <c r="HS717" s="288">
        <v>45446</v>
      </c>
      <c r="HT717" s="287">
        <v>3</v>
      </c>
      <c r="HU717" s="287">
        <v>1</v>
      </c>
      <c r="HV717" s="287">
        <v>0</v>
      </c>
      <c r="HW717" s="287">
        <v>0</v>
      </c>
      <c r="HX717" s="287">
        <v>0</v>
      </c>
      <c r="HY717" s="287">
        <v>1</v>
      </c>
      <c r="HZ717" s="287">
        <v>0</v>
      </c>
      <c r="IA717" s="287">
        <v>0</v>
      </c>
      <c r="IB717" s="287"/>
      <c r="IC717" s="287">
        <v>0</v>
      </c>
      <c r="ID717" s="287">
        <v>0</v>
      </c>
      <c r="IE717" s="153" t="s">
        <v>69</v>
      </c>
      <c r="IF717" s="287">
        <v>0</v>
      </c>
      <c r="IG717" s="287"/>
      <c r="IH717" s="287"/>
      <c r="II717" s="153"/>
      <c r="IJ717" s="287">
        <v>0</v>
      </c>
      <c r="IK717" s="153" t="s">
        <v>63</v>
      </c>
      <c r="IL717" s="153"/>
      <c r="IM717" s="153"/>
      <c r="IN717" s="287">
        <v>0</v>
      </c>
      <c r="IO717" s="28">
        <v>0</v>
      </c>
      <c r="IQ717" s="4"/>
      <c r="IR717" s="4"/>
      <c r="IS717" s="4"/>
      <c r="IT717" s="4"/>
      <c r="IU717" s="4"/>
      <c r="IV717" s="4"/>
      <c r="IW717" s="4"/>
      <c r="IX717" s="4"/>
      <c r="IY717" s="4"/>
      <c r="IZ717" s="4"/>
      <c r="JA717" s="4"/>
      <c r="JB717" s="4"/>
      <c r="JC717" s="4"/>
      <c r="JD717" s="4"/>
      <c r="JE717" s="4"/>
      <c r="JF717" s="4"/>
      <c r="JG717" s="4"/>
      <c r="JH717" s="4"/>
      <c r="JI717" s="4"/>
      <c r="JJ717" s="4"/>
      <c r="JK717" s="4"/>
      <c r="JL717" s="4"/>
      <c r="JM717" s="4"/>
      <c r="JN717" s="4"/>
      <c r="JO717" s="4"/>
      <c r="JP717" s="4"/>
      <c r="JQ717" s="4"/>
      <c r="JR717" s="4"/>
      <c r="JS717" s="4"/>
      <c r="JT717" s="4"/>
      <c r="JU717" s="4"/>
      <c r="JV717" s="4"/>
      <c r="JW717" s="4"/>
      <c r="JX717" s="4"/>
      <c r="JY717" s="4"/>
      <c r="JZ717" s="4"/>
      <c r="KA717" s="4"/>
      <c r="KB717" s="4"/>
      <c r="KC717" s="4"/>
      <c r="KD717" s="4"/>
      <c r="KE717" s="4"/>
      <c r="KF717" s="4"/>
      <c r="KG717" s="4"/>
      <c r="KH717" s="4"/>
      <c r="KI717" s="4"/>
      <c r="KJ717" s="4"/>
      <c r="KK717" s="4"/>
      <c r="KL717" s="4"/>
      <c r="KM717" s="4"/>
    </row>
    <row r="718" spans="1:312" x14ac:dyDescent="0.25">
      <c r="A718" s="311"/>
      <c r="B718" s="57" t="s">
        <v>922</v>
      </c>
      <c r="C718" s="24" t="s">
        <v>923</v>
      </c>
      <c r="D718" s="6" t="s">
        <v>924</v>
      </c>
      <c r="E718" s="88">
        <v>45339</v>
      </c>
      <c r="J718" s="77">
        <v>45554</v>
      </c>
      <c r="K718" s="100">
        <f t="shared" si="70"/>
        <v>7</v>
      </c>
      <c r="L718" s="28">
        <v>3</v>
      </c>
      <c r="M718" s="388" t="s">
        <v>1820</v>
      </c>
      <c r="N718" s="58"/>
      <c r="O718" s="6">
        <v>2</v>
      </c>
      <c r="P718" s="6">
        <v>3</v>
      </c>
      <c r="R718" s="6">
        <v>3</v>
      </c>
      <c r="S718" s="62"/>
      <c r="T718" s="355"/>
      <c r="U718" s="25"/>
      <c r="V718" s="25"/>
      <c r="W718" s="25"/>
      <c r="X718" s="25"/>
      <c r="Y718" s="25"/>
      <c r="Z718" s="25"/>
      <c r="AA718" s="25"/>
      <c r="AB718" s="25"/>
      <c r="AC718" s="25"/>
      <c r="AD718" s="25"/>
      <c r="AE718" s="25"/>
      <c r="AF718" s="25"/>
      <c r="AG718" s="25"/>
      <c r="AH718" s="25"/>
      <c r="AI718" s="25"/>
      <c r="AJ718" s="25"/>
      <c r="AK718" s="25"/>
      <c r="AL718" s="25"/>
      <c r="AM718" s="25"/>
      <c r="AN718" s="25"/>
      <c r="AO718" s="25"/>
      <c r="AP718" s="25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/>
      <c r="BR718" s="4"/>
      <c r="BS718" s="4"/>
      <c r="BT718" s="4"/>
      <c r="BU718" s="4"/>
      <c r="BV718" s="4"/>
      <c r="BW718" s="4"/>
      <c r="BX718" s="4"/>
      <c r="BY718" s="4"/>
      <c r="BZ718" s="4"/>
      <c r="CA718" s="4"/>
      <c r="CB718" s="4"/>
      <c r="CC718" s="4"/>
      <c r="CD718" s="4"/>
      <c r="CE718" s="4"/>
      <c r="CF718" s="4"/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4"/>
      <c r="CR718" s="4"/>
      <c r="CS718" s="4"/>
      <c r="CT718" s="4"/>
      <c r="CU718" s="4"/>
      <c r="CV718" s="4"/>
      <c r="CW718" s="4"/>
      <c r="CX718" s="4"/>
      <c r="CY718" s="4"/>
      <c r="CZ718" s="4"/>
      <c r="DA718" s="4"/>
      <c r="DB718" s="4"/>
      <c r="DC718" s="4"/>
      <c r="DD718" s="4"/>
      <c r="DE718" s="4"/>
      <c r="DF718" s="4"/>
      <c r="DG718" s="4"/>
      <c r="DH718" s="4"/>
      <c r="DI718" s="4"/>
      <c r="DJ718" s="4"/>
      <c r="DK718" s="4"/>
      <c r="DL718" s="4"/>
      <c r="DM718" s="4"/>
      <c r="DN718" s="4"/>
      <c r="DO718" s="4"/>
      <c r="DP718" s="4"/>
      <c r="DQ718" s="4"/>
      <c r="DR718" s="4"/>
      <c r="DS718" s="4"/>
      <c r="DT718" s="4"/>
      <c r="DU718" s="4"/>
      <c r="DV718" s="4"/>
      <c r="DW718" s="4"/>
      <c r="DX718" s="4"/>
      <c r="DY718" s="4"/>
      <c r="DZ718" s="4"/>
      <c r="EA718" s="4"/>
      <c r="EB718" s="4"/>
      <c r="EC718" s="4"/>
      <c r="ED718" s="4"/>
      <c r="EE718" s="4"/>
      <c r="EF718" s="4"/>
      <c r="EG718" s="4"/>
      <c r="EH718" s="4"/>
      <c r="EI718" s="4"/>
      <c r="EJ718" s="4"/>
      <c r="EK718" s="4"/>
      <c r="EL718" s="4"/>
      <c r="EM718" s="4"/>
      <c r="EN718" s="4"/>
      <c r="EO718" s="4"/>
      <c r="EP718" s="4"/>
      <c r="EQ718" s="4"/>
      <c r="ER718" s="4"/>
      <c r="ES718" s="4"/>
      <c r="ET718" s="4"/>
      <c r="EU718" s="4"/>
      <c r="EV718" s="4"/>
      <c r="EW718" s="4"/>
      <c r="EX718" s="4"/>
      <c r="EY718" s="4"/>
      <c r="EZ718" s="4"/>
      <c r="FA718" s="4"/>
      <c r="FB718" s="4"/>
      <c r="FC718" s="4"/>
      <c r="FD718" s="4"/>
      <c r="FE718" s="4"/>
      <c r="FF718" s="4"/>
      <c r="FG718" s="4"/>
      <c r="FH718" s="4"/>
      <c r="FI718" s="4"/>
      <c r="FJ718" s="5"/>
      <c r="FK718" s="4"/>
      <c r="FL718" s="4"/>
      <c r="FM718" s="4"/>
      <c r="FN718" s="4"/>
      <c r="FO718" s="4"/>
      <c r="FP718" s="4"/>
      <c r="FQ718" s="4"/>
      <c r="FR718" s="4"/>
      <c r="FS718" s="4"/>
      <c r="FT718" s="4"/>
      <c r="FU718" s="4"/>
      <c r="FV718" s="4"/>
      <c r="FW718" s="4"/>
      <c r="FX718" s="4"/>
      <c r="FY718" s="4"/>
      <c r="FZ718" s="4"/>
      <c r="GA718" s="4"/>
      <c r="GB718" s="4"/>
      <c r="GC718" s="4"/>
      <c r="GD718" s="4"/>
      <c r="GE718" s="4"/>
      <c r="GF718" s="4"/>
      <c r="GG718" s="4"/>
      <c r="GH718" s="4"/>
      <c r="GI718" s="4"/>
      <c r="GJ718" s="4"/>
      <c r="GK718" s="4"/>
      <c r="GL718" s="4"/>
      <c r="GM718" s="4"/>
      <c r="GN718" s="4"/>
      <c r="GO718" s="4"/>
      <c r="GP718" s="4"/>
      <c r="GQ718" s="4"/>
      <c r="GR718" s="4"/>
      <c r="GS718" s="4"/>
      <c r="GT718" s="4"/>
      <c r="GU718" s="4"/>
      <c r="GV718" s="4"/>
      <c r="GW718" s="4"/>
      <c r="GX718" s="4"/>
      <c r="GY718" s="4"/>
      <c r="IQ718" s="4"/>
      <c r="IR718" s="4"/>
      <c r="IS718" s="4"/>
      <c r="IT718" s="4"/>
      <c r="IU718" s="4"/>
      <c r="IV718" s="4"/>
      <c r="IW718" s="4"/>
      <c r="IX718" s="4"/>
      <c r="IY718" s="4"/>
      <c r="IZ718" s="4"/>
      <c r="JA718" s="4"/>
      <c r="JB718" s="4"/>
      <c r="JC718" s="4"/>
      <c r="JD718" s="4"/>
      <c r="JE718" s="4"/>
      <c r="JF718" s="4"/>
      <c r="JG718" s="4"/>
      <c r="JH718" s="4"/>
      <c r="JI718" s="4"/>
      <c r="JJ718" s="4"/>
      <c r="JK718" s="4"/>
      <c r="JL718" s="4"/>
      <c r="JM718" s="4"/>
      <c r="JN718" s="4"/>
      <c r="JO718" s="4"/>
      <c r="JP718" s="4"/>
      <c r="JQ718" s="4"/>
      <c r="JR718" s="4"/>
      <c r="JS718" s="4"/>
      <c r="JT718" s="4"/>
      <c r="JU718" s="4"/>
      <c r="JV718" s="4"/>
      <c r="JW718" s="4"/>
      <c r="JX718" s="4"/>
      <c r="JY718" s="4"/>
      <c r="JZ718" s="4"/>
      <c r="KA718" s="4"/>
      <c r="KB718" s="4"/>
      <c r="KC718" s="4"/>
      <c r="KD718" s="4"/>
      <c r="KE718" s="4"/>
      <c r="KF718" s="4"/>
      <c r="KG718" s="4"/>
      <c r="KH718" s="4"/>
      <c r="KI718" s="4"/>
      <c r="KJ718" s="4"/>
      <c r="KK718" s="4"/>
      <c r="KL718" s="4"/>
      <c r="KM718" s="4"/>
    </row>
    <row r="719" spans="1:312" x14ac:dyDescent="0.25">
      <c r="A719" s="311"/>
      <c r="B719" s="57" t="s">
        <v>922</v>
      </c>
      <c r="C719" s="24" t="s">
        <v>923</v>
      </c>
      <c r="D719" s="6" t="s">
        <v>924</v>
      </c>
      <c r="E719" s="88">
        <v>45339</v>
      </c>
      <c r="F719" s="288">
        <v>45551</v>
      </c>
      <c r="G719" s="94">
        <f>DATEDIF(E719, F719, "m")</f>
        <v>6</v>
      </c>
      <c r="J719" s="77">
        <v>45554</v>
      </c>
      <c r="K719" s="100">
        <f t="shared" si="70"/>
        <v>7</v>
      </c>
      <c r="L719" s="28">
        <v>4</v>
      </c>
      <c r="M719" s="388" t="s">
        <v>1821</v>
      </c>
      <c r="N719" s="58"/>
      <c r="S719" s="62">
        <v>10</v>
      </c>
      <c r="T719" s="5"/>
      <c r="U719" s="25"/>
      <c r="V719" s="25"/>
      <c r="W719" s="25"/>
      <c r="X719" s="25"/>
      <c r="Y719" s="25"/>
      <c r="Z719" s="25"/>
      <c r="AA719" s="25"/>
      <c r="AB719" s="25"/>
      <c r="AC719" s="25"/>
      <c r="AD719" s="25"/>
      <c r="AE719" s="25"/>
      <c r="AF719" s="25"/>
      <c r="AG719" s="25"/>
      <c r="AH719" s="25"/>
      <c r="AI719" s="25"/>
      <c r="AJ719" s="25"/>
      <c r="AK719" s="25"/>
      <c r="AL719" s="25"/>
      <c r="AM719" s="25"/>
      <c r="AN719" s="25"/>
      <c r="AO719" s="25"/>
      <c r="AP719" s="25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  <c r="BS719" s="4"/>
      <c r="BT719" s="4"/>
      <c r="BU719" s="4"/>
      <c r="BV719" s="4"/>
      <c r="BW719" s="4"/>
      <c r="BX719" s="4"/>
      <c r="BY719" s="4"/>
      <c r="BZ719" s="4"/>
      <c r="CA719" s="4"/>
      <c r="CB719" s="4"/>
      <c r="CC719" s="4"/>
      <c r="CD719" s="4"/>
      <c r="CE719" s="4"/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  <c r="CW719" s="4"/>
      <c r="CX719" s="4"/>
      <c r="CY719" s="4"/>
      <c r="CZ719" s="4"/>
      <c r="DA719" s="4"/>
      <c r="DB719" s="4"/>
      <c r="DC719" s="4"/>
      <c r="DD719" s="4"/>
      <c r="DE719" s="4"/>
      <c r="DF719" s="4"/>
      <c r="DG719" s="4"/>
      <c r="DH719" s="4"/>
      <c r="DI719" s="4"/>
      <c r="DJ719" s="4"/>
      <c r="DK719" s="4"/>
      <c r="DL719" s="4"/>
      <c r="DM719" s="4"/>
      <c r="DN719" s="4"/>
      <c r="DO719" s="4"/>
      <c r="DP719" s="4"/>
      <c r="DQ719" s="4"/>
      <c r="DR719" s="4"/>
      <c r="DS719" s="4"/>
      <c r="DT719" s="4"/>
      <c r="DU719" s="4"/>
      <c r="DV719" s="4"/>
      <c r="DW719" s="4"/>
      <c r="DX719" s="4"/>
      <c r="DY719" s="4"/>
      <c r="DZ719" s="4"/>
      <c r="EA719" s="4"/>
      <c r="EB719" s="4"/>
      <c r="EC719" s="4"/>
      <c r="ED719" s="4"/>
      <c r="EE719" s="4"/>
      <c r="EF719" s="4"/>
      <c r="EG719" s="4"/>
      <c r="EH719" s="4"/>
      <c r="EI719" s="4"/>
      <c r="EJ719" s="4"/>
      <c r="EK719" s="4"/>
      <c r="EL719" s="4"/>
      <c r="EM719" s="4"/>
      <c r="EN719" s="4"/>
      <c r="EO719" s="4"/>
      <c r="EP719" s="4"/>
      <c r="EQ719" s="4"/>
      <c r="ER719" s="4"/>
      <c r="ES719" s="4"/>
      <c r="ET719" s="4"/>
      <c r="EU719" s="4"/>
      <c r="EV719" s="4"/>
      <c r="EW719" s="4"/>
      <c r="EX719" s="4"/>
      <c r="EY719" s="4"/>
      <c r="EZ719" s="4"/>
      <c r="FA719" s="4"/>
      <c r="FB719" s="4"/>
      <c r="FC719" s="4"/>
      <c r="FD719" s="4"/>
      <c r="FE719" s="4"/>
      <c r="FF719" s="4"/>
      <c r="FG719" s="4"/>
      <c r="FH719" s="4"/>
      <c r="FI719" s="4"/>
      <c r="FJ719" s="5"/>
      <c r="FK719" s="4"/>
      <c r="FL719" s="4"/>
      <c r="FM719" s="4"/>
      <c r="FN719" s="4"/>
      <c r="FO719" s="4"/>
      <c r="FP719" s="4"/>
      <c r="FQ719" s="4"/>
      <c r="FR719" s="4"/>
      <c r="FS719" s="4"/>
      <c r="FT719" s="4"/>
      <c r="FU719" s="4"/>
      <c r="FV719" s="4"/>
      <c r="FW719" s="4"/>
      <c r="FX719" s="4"/>
      <c r="FY719" s="4"/>
      <c r="FZ719" s="4"/>
      <c r="GA719" s="4"/>
      <c r="GB719" s="4"/>
      <c r="GC719" s="4"/>
      <c r="GD719" s="4"/>
      <c r="GE719" s="4"/>
      <c r="GF719" s="4"/>
      <c r="GG719" s="4"/>
      <c r="GH719" s="4"/>
      <c r="GI719" s="4"/>
      <c r="GJ719" s="4"/>
      <c r="GK719" s="4"/>
      <c r="GL719" s="4"/>
      <c r="GM719" s="4"/>
      <c r="GN719" s="4"/>
      <c r="GO719" s="4"/>
      <c r="GP719" s="4"/>
      <c r="GQ719" s="4"/>
      <c r="GR719" s="4"/>
      <c r="GS719" s="4"/>
      <c r="GT719" s="4"/>
      <c r="GU719" s="4"/>
      <c r="GV719" s="4"/>
      <c r="GW719" s="4"/>
      <c r="GX719" s="4"/>
      <c r="GY719" s="4"/>
      <c r="HO719" s="5" t="s">
        <v>1893</v>
      </c>
      <c r="HP719" s="28">
        <v>62</v>
      </c>
      <c r="HQ719" s="288">
        <v>45339</v>
      </c>
      <c r="HR719" s="288"/>
      <c r="HS719" s="288">
        <v>45551</v>
      </c>
      <c r="HT719" s="287">
        <v>6</v>
      </c>
      <c r="HU719" s="287">
        <v>1</v>
      </c>
      <c r="HV719" s="287">
        <v>0</v>
      </c>
      <c r="HW719" s="287">
        <v>0</v>
      </c>
      <c r="HX719" s="287">
        <v>0</v>
      </c>
      <c r="HY719" s="287">
        <v>1</v>
      </c>
      <c r="HZ719" s="287">
        <v>0</v>
      </c>
      <c r="IA719" s="287">
        <v>0</v>
      </c>
      <c r="IB719" s="287"/>
      <c r="IC719" s="287">
        <v>0</v>
      </c>
      <c r="ID719" s="287">
        <v>0</v>
      </c>
      <c r="IE719" s="153" t="s">
        <v>69</v>
      </c>
      <c r="IF719" s="287">
        <v>0</v>
      </c>
      <c r="IG719" s="287"/>
      <c r="IH719" s="287"/>
      <c r="II719" s="153"/>
      <c r="IJ719" s="287">
        <v>0</v>
      </c>
      <c r="IK719" s="153" t="s">
        <v>63</v>
      </c>
      <c r="IL719" s="153"/>
      <c r="IM719" s="153"/>
      <c r="IN719" s="287">
        <v>0</v>
      </c>
      <c r="IO719" s="28">
        <v>0</v>
      </c>
      <c r="IQ719" s="4"/>
      <c r="IR719" s="4"/>
      <c r="IS719" s="4"/>
      <c r="IT719" s="4"/>
      <c r="IU719" s="4"/>
      <c r="IV719" s="4"/>
      <c r="IW719" s="4"/>
      <c r="IX719" s="4"/>
      <c r="IY719" s="4"/>
      <c r="IZ719" s="4"/>
      <c r="JA719" s="4"/>
      <c r="JB719" s="4"/>
      <c r="JC719" s="4"/>
      <c r="JD719" s="4"/>
      <c r="JE719" s="4"/>
      <c r="JF719" s="4"/>
      <c r="JG719" s="4"/>
      <c r="JH719" s="4"/>
      <c r="JI719" s="4"/>
      <c r="JJ719" s="4"/>
      <c r="JK719" s="4"/>
      <c r="JL719" s="4"/>
      <c r="JM719" s="4"/>
      <c r="JN719" s="4"/>
      <c r="JO719" s="4"/>
      <c r="JP719" s="4"/>
      <c r="JQ719" s="4"/>
      <c r="JR719" s="4"/>
      <c r="JS719" s="4"/>
      <c r="JT719" s="4"/>
      <c r="JU719" s="4"/>
      <c r="JV719" s="4"/>
      <c r="JW719" s="4"/>
      <c r="JX719" s="4"/>
      <c r="JY719" s="4"/>
      <c r="JZ719" s="4"/>
      <c r="KA719" s="4"/>
      <c r="KB719" s="4"/>
      <c r="KC719" s="4"/>
      <c r="KD719" s="4"/>
      <c r="KE719" s="4"/>
      <c r="KF719" s="4"/>
      <c r="KG719" s="4"/>
      <c r="KH719" s="4"/>
      <c r="KI719" s="4"/>
      <c r="KJ719" s="4"/>
      <c r="KK719" s="4"/>
      <c r="KL719" s="4"/>
      <c r="KM719" s="4"/>
    </row>
    <row r="720" spans="1:312" ht="15.75" x14ac:dyDescent="0.25">
      <c r="A720" s="311"/>
      <c r="D720" s="386"/>
      <c r="N720" s="58"/>
      <c r="S720" s="62"/>
      <c r="T720" s="5"/>
      <c r="U720" s="25"/>
      <c r="V720" s="25"/>
      <c r="W720" s="25"/>
      <c r="X720" s="25"/>
      <c r="Y720" s="25"/>
      <c r="Z720" s="25"/>
      <c r="AA720" s="25"/>
      <c r="AB720" s="25"/>
      <c r="AC720" s="25"/>
      <c r="AD720" s="25"/>
      <c r="AE720" s="25"/>
      <c r="AF720" s="25"/>
      <c r="AG720" s="25"/>
      <c r="AH720" s="25"/>
      <c r="AI720" s="25"/>
      <c r="AJ720" s="25"/>
      <c r="AK720" s="25"/>
      <c r="AL720" s="25"/>
      <c r="AM720" s="25"/>
      <c r="AN720" s="25"/>
      <c r="AO720" s="25"/>
      <c r="AP720" s="25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/>
      <c r="BR720" s="4"/>
      <c r="BS720" s="4"/>
      <c r="BT720" s="4"/>
      <c r="BU720" s="4"/>
      <c r="BV720" s="4"/>
      <c r="BW720" s="4"/>
      <c r="BX720" s="4"/>
      <c r="BY720" s="4"/>
      <c r="BZ720" s="4"/>
      <c r="CA720" s="4"/>
      <c r="CB720" s="4"/>
      <c r="CC720" s="4"/>
      <c r="CD720" s="4"/>
      <c r="CE720" s="4"/>
      <c r="CF720" s="4"/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4"/>
      <c r="CS720" s="4"/>
      <c r="CT720" s="4"/>
      <c r="CU720" s="4"/>
      <c r="CV720" s="4"/>
      <c r="CW720" s="4"/>
      <c r="CX720" s="4"/>
      <c r="CY720" s="4"/>
      <c r="CZ720" s="4"/>
      <c r="DA720" s="4"/>
      <c r="DB720" s="4"/>
      <c r="DC720" s="4"/>
      <c r="DD720" s="4"/>
      <c r="DE720" s="4"/>
      <c r="DF720" s="4"/>
      <c r="DG720" s="4"/>
      <c r="DH720" s="4"/>
      <c r="DI720" s="4"/>
      <c r="DJ720" s="4"/>
      <c r="DK720" s="4"/>
      <c r="DL720" s="4"/>
      <c r="DM720" s="4"/>
      <c r="DN720" s="4"/>
      <c r="DO720" s="4"/>
      <c r="DP720" s="4"/>
      <c r="DQ720" s="4"/>
      <c r="DR720" s="4"/>
      <c r="DS720" s="4"/>
      <c r="DT720" s="4"/>
      <c r="DU720" s="4"/>
      <c r="DV720" s="4"/>
      <c r="DW720" s="4"/>
      <c r="DX720" s="4"/>
      <c r="DY720" s="4"/>
      <c r="DZ720" s="4"/>
      <c r="EA720" s="4"/>
      <c r="EB720" s="4"/>
      <c r="EC720" s="4"/>
      <c r="ED720" s="4"/>
      <c r="EE720" s="4"/>
      <c r="EF720" s="4"/>
      <c r="EG720" s="4"/>
      <c r="EH720" s="4"/>
      <c r="EI720" s="4"/>
      <c r="EJ720" s="4"/>
      <c r="EK720" s="4"/>
      <c r="EL720" s="4"/>
      <c r="EM720" s="4"/>
      <c r="EN720" s="4"/>
      <c r="EO720" s="4"/>
      <c r="EP720" s="4"/>
      <c r="EQ720" s="4"/>
      <c r="ER720" s="4"/>
      <c r="ES720" s="4"/>
      <c r="ET720" s="4"/>
      <c r="EU720" s="4"/>
      <c r="EV720" s="4"/>
      <c r="EW720" s="4"/>
      <c r="EX720" s="4"/>
      <c r="EY720" s="4"/>
      <c r="EZ720" s="4"/>
      <c r="FA720" s="4"/>
      <c r="FB720" s="4"/>
      <c r="FC720" s="4"/>
      <c r="FD720" s="4"/>
      <c r="FE720" s="4"/>
      <c r="FF720" s="4"/>
      <c r="FG720" s="4"/>
      <c r="FH720" s="4"/>
      <c r="FI720" s="4"/>
      <c r="FJ720" s="5"/>
      <c r="FK720" s="4"/>
      <c r="FL720" s="4"/>
      <c r="FM720" s="4"/>
      <c r="FN720" s="4"/>
      <c r="FO720" s="4"/>
      <c r="FP720" s="4"/>
      <c r="FQ720" s="4"/>
      <c r="FR720" s="4"/>
      <c r="FS720" s="4"/>
      <c r="FT720" s="4"/>
      <c r="FU720" s="4"/>
      <c r="FV720" s="4"/>
      <c r="FW720" s="4"/>
      <c r="FX720" s="4"/>
      <c r="FY720" s="4"/>
      <c r="FZ720" s="4"/>
      <c r="GA720" s="4"/>
      <c r="GB720" s="4"/>
      <c r="GC720" s="4"/>
      <c r="GD720" s="4"/>
      <c r="GE720" s="4"/>
      <c r="GF720" s="4"/>
      <c r="GG720" s="4"/>
      <c r="GH720" s="4"/>
      <c r="GI720" s="4"/>
      <c r="GJ720" s="4"/>
      <c r="GK720" s="4"/>
      <c r="GL720" s="4"/>
      <c r="GM720" s="4"/>
      <c r="GN720" s="4"/>
      <c r="GO720" s="4"/>
      <c r="GP720" s="4"/>
      <c r="GQ720" s="4"/>
      <c r="GR720" s="4"/>
      <c r="GS720" s="4"/>
      <c r="GT720" s="4"/>
      <c r="GU720" s="4"/>
      <c r="GV720" s="4"/>
      <c r="GW720" s="4"/>
      <c r="GX720" s="4"/>
      <c r="GY720" s="4"/>
      <c r="IQ720" s="4"/>
      <c r="IR720" s="4"/>
      <c r="IS720" s="4"/>
      <c r="IT720" s="4"/>
      <c r="IU720" s="4"/>
      <c r="IV720" s="4"/>
      <c r="IW720" s="4"/>
      <c r="IX720" s="4"/>
      <c r="IY720" s="4"/>
      <c r="IZ720" s="4"/>
      <c r="JA720" s="4"/>
      <c r="JB720" s="4"/>
      <c r="JC720" s="4"/>
      <c r="JD720" s="4"/>
      <c r="JE720" s="4"/>
      <c r="JF720" s="4"/>
      <c r="JG720" s="4"/>
      <c r="JH720" s="4"/>
      <c r="JI720" s="4"/>
      <c r="JJ720" s="4"/>
      <c r="JK720" s="4"/>
      <c r="JL720" s="4"/>
      <c r="JM720" s="4"/>
      <c r="JN720" s="4"/>
      <c r="JO720" s="4"/>
      <c r="JP720" s="4"/>
      <c r="JQ720" s="4"/>
      <c r="JR720" s="4"/>
      <c r="JS720" s="4"/>
      <c r="JT720" s="4"/>
      <c r="JU720" s="4"/>
      <c r="JV720" s="4"/>
      <c r="JW720" s="4"/>
      <c r="JX720" s="4"/>
      <c r="JY720" s="4"/>
      <c r="JZ720" s="4"/>
      <c r="KA720" s="4"/>
      <c r="KB720" s="4"/>
      <c r="KC720" s="4"/>
      <c r="KD720" s="4"/>
      <c r="KE720" s="4"/>
      <c r="KF720" s="4"/>
      <c r="KG720" s="4"/>
      <c r="KH720" s="4"/>
      <c r="KI720" s="4"/>
      <c r="KJ720" s="4"/>
      <c r="KK720" s="4"/>
      <c r="KL720" s="4"/>
      <c r="KM720" s="4"/>
    </row>
    <row r="721" spans="1:299" x14ac:dyDescent="0.25">
      <c r="A721" s="311"/>
      <c r="B721" s="57" t="s">
        <v>1673</v>
      </c>
      <c r="C721" s="24" t="s">
        <v>1674</v>
      </c>
      <c r="D721" s="122" t="s">
        <v>1675</v>
      </c>
      <c r="E721" s="352">
        <v>45433</v>
      </c>
      <c r="J721" s="82">
        <v>45470</v>
      </c>
      <c r="K721" s="100">
        <f t="shared" ref="K721:K774" si="84">DATEDIF(E721, J721, "m")</f>
        <v>1</v>
      </c>
      <c r="L721" s="28">
        <v>1</v>
      </c>
      <c r="M721" s="58" t="s">
        <v>1676</v>
      </c>
      <c r="N721" s="58">
        <v>412</v>
      </c>
      <c r="O721" s="6">
        <v>2</v>
      </c>
      <c r="P721" s="6">
        <v>3</v>
      </c>
      <c r="R721" s="6">
        <v>3</v>
      </c>
      <c r="S721" s="62"/>
      <c r="T721" s="355"/>
      <c r="U721" s="25"/>
      <c r="V721" s="25"/>
      <c r="W721" s="25"/>
      <c r="X721" s="25"/>
      <c r="Y721" s="25"/>
      <c r="Z721" s="25"/>
      <c r="AA721" s="25"/>
      <c r="AB721" s="25"/>
      <c r="AC721" s="25"/>
      <c r="AD721" s="25"/>
      <c r="AE721" s="25"/>
      <c r="AF721" s="25"/>
      <c r="AG721" s="25"/>
      <c r="AH721" s="25"/>
      <c r="AI721" s="25"/>
      <c r="AJ721" s="25"/>
      <c r="AK721" s="25"/>
      <c r="AL721" s="25"/>
      <c r="AM721" s="25"/>
      <c r="AN721" s="25"/>
      <c r="AO721" s="25"/>
      <c r="AP721" s="25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4"/>
      <c r="CE721" s="4"/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/>
      <c r="DE721" s="4"/>
      <c r="DF721" s="4"/>
      <c r="DG721" s="4"/>
      <c r="DH721" s="4"/>
      <c r="DI721" s="4"/>
      <c r="DJ721" s="4"/>
      <c r="DK721" s="4"/>
      <c r="DL721" s="4"/>
      <c r="DM721" s="4"/>
      <c r="DN721" s="4"/>
      <c r="DO721" s="4"/>
      <c r="DP721" s="4"/>
      <c r="DQ721" s="4"/>
      <c r="DR721" s="4"/>
      <c r="DS721" s="4"/>
      <c r="DT721" s="4"/>
      <c r="DU721" s="4"/>
      <c r="DV721" s="4"/>
      <c r="DW721" s="4"/>
      <c r="DX721" s="4"/>
      <c r="DY721" s="4"/>
      <c r="DZ721" s="4"/>
      <c r="EA721" s="4"/>
      <c r="EB721" s="4"/>
      <c r="EC721" s="4"/>
      <c r="ED721" s="4"/>
      <c r="EE721" s="4"/>
      <c r="EF721" s="4"/>
      <c r="EG721" s="4"/>
      <c r="EH721" s="4"/>
      <c r="EI721" s="4"/>
      <c r="EJ721" s="4"/>
      <c r="EK721" s="4"/>
      <c r="EL721" s="4"/>
      <c r="EM721" s="4"/>
      <c r="EN721" s="4"/>
      <c r="EO721" s="4"/>
      <c r="EP721" s="4"/>
      <c r="EQ721" s="4"/>
      <c r="ER721" s="4"/>
      <c r="ES721" s="4"/>
      <c r="ET721" s="4"/>
      <c r="EU721" s="4"/>
      <c r="EV721" s="4"/>
      <c r="EW721" s="4"/>
      <c r="EX721" s="4"/>
      <c r="EY721" s="4"/>
      <c r="EZ721" s="4"/>
      <c r="FA721" s="4"/>
      <c r="FB721" s="4"/>
      <c r="FC721" s="4"/>
      <c r="FD721" s="4"/>
      <c r="FE721" s="4"/>
      <c r="FF721" s="4"/>
      <c r="FG721" s="4"/>
      <c r="FH721" s="4"/>
      <c r="FI721" s="4"/>
      <c r="FJ721" s="419" t="s">
        <v>1676</v>
      </c>
      <c r="FK721" s="328" t="s">
        <v>1658</v>
      </c>
      <c r="FL721" s="328" t="s">
        <v>1659</v>
      </c>
      <c r="FM721" s="328" t="s">
        <v>1665</v>
      </c>
      <c r="FN721" s="328" t="s">
        <v>1659</v>
      </c>
      <c r="FO721" s="328" t="s">
        <v>1662</v>
      </c>
      <c r="FP721" s="328" t="s">
        <v>1665</v>
      </c>
      <c r="FQ721" s="328" t="s">
        <v>1659</v>
      </c>
      <c r="FR721" s="328" t="s">
        <v>1667</v>
      </c>
      <c r="FS721" s="328" t="s">
        <v>1666</v>
      </c>
      <c r="FT721" s="328" t="s">
        <v>1665</v>
      </c>
      <c r="FU721" s="328" t="s">
        <v>1663</v>
      </c>
      <c r="FV721" s="328" t="s">
        <v>1660</v>
      </c>
      <c r="FW721" s="328" t="s">
        <v>86</v>
      </c>
      <c r="FX721" s="328" t="s">
        <v>86</v>
      </c>
      <c r="FY721" s="328" t="s">
        <v>1661</v>
      </c>
      <c r="FZ721" s="328" t="s">
        <v>1662</v>
      </c>
      <c r="GA721" s="328" t="s">
        <v>1663</v>
      </c>
      <c r="GB721" s="328" t="s">
        <v>1663</v>
      </c>
      <c r="GC721" s="328" t="s">
        <v>1660</v>
      </c>
      <c r="GD721" s="328" t="s">
        <v>33</v>
      </c>
      <c r="GE721" s="328" t="s">
        <v>1662</v>
      </c>
      <c r="GF721" s="328" t="s">
        <v>1659</v>
      </c>
      <c r="GG721" s="328" t="s">
        <v>33</v>
      </c>
      <c r="GH721" s="328" t="s">
        <v>33</v>
      </c>
      <c r="GI721" s="328" t="s">
        <v>86</v>
      </c>
      <c r="GJ721" s="328" t="s">
        <v>1662</v>
      </c>
      <c r="GK721" s="328" t="s">
        <v>33</v>
      </c>
      <c r="GL721" s="328" t="s">
        <v>86</v>
      </c>
      <c r="GM721" s="328" t="s">
        <v>1663</v>
      </c>
      <c r="GN721" s="328" t="s">
        <v>1659</v>
      </c>
      <c r="GO721" s="328" t="s">
        <v>1658</v>
      </c>
      <c r="GP721" s="328" t="s">
        <v>1664</v>
      </c>
      <c r="GQ721" s="328" t="s">
        <v>33</v>
      </c>
      <c r="GR721" s="328" t="s">
        <v>33</v>
      </c>
      <c r="GS721" s="328" t="s">
        <v>1659</v>
      </c>
      <c r="GT721" s="328" t="s">
        <v>1659</v>
      </c>
      <c r="GU721" s="328" t="s">
        <v>1661</v>
      </c>
      <c r="GV721" s="328" t="s">
        <v>1662</v>
      </c>
      <c r="GW721" s="328" t="s">
        <v>1662</v>
      </c>
      <c r="GX721" s="328" t="s">
        <v>33</v>
      </c>
      <c r="GY721" s="328" t="s">
        <v>1662</v>
      </c>
      <c r="IQ721" s="4"/>
      <c r="IR721" s="4"/>
      <c r="IS721" s="4"/>
      <c r="IT721" s="4"/>
      <c r="IU721" s="4"/>
      <c r="IV721" s="4"/>
      <c r="IW721" s="4"/>
      <c r="IX721" s="4"/>
      <c r="IY721" s="4"/>
      <c r="IZ721" s="4"/>
      <c r="JA721" s="4"/>
      <c r="JB721" s="4"/>
      <c r="JC721" s="4"/>
      <c r="JD721" s="4"/>
      <c r="JE721" s="4"/>
      <c r="JF721" s="4"/>
      <c r="JG721" s="4"/>
      <c r="JH721" s="4"/>
      <c r="JI721" s="4"/>
      <c r="JJ721" s="4"/>
      <c r="JK721" s="4"/>
      <c r="JL721" s="4"/>
      <c r="JM721" s="4"/>
      <c r="JN721" s="4"/>
      <c r="JO721" s="4"/>
      <c r="JP721" s="4"/>
      <c r="JQ721" s="4"/>
      <c r="JR721" s="4"/>
      <c r="JS721" s="4"/>
      <c r="JT721" s="4"/>
      <c r="JU721" s="4"/>
      <c r="JV721" s="4"/>
      <c r="JW721" s="4"/>
      <c r="JX721" s="4"/>
      <c r="JY721" s="4"/>
      <c r="JZ721" s="4"/>
      <c r="KA721" s="4"/>
      <c r="KB721" s="4"/>
      <c r="KC721" s="4"/>
      <c r="KD721" s="4"/>
      <c r="KE721" s="4"/>
      <c r="KF721" s="4"/>
      <c r="KG721" s="4"/>
      <c r="KH721" s="4"/>
      <c r="KI721" s="4"/>
      <c r="KJ721" s="4"/>
      <c r="KK721" s="4"/>
      <c r="KL721" s="4"/>
      <c r="KM721" s="4"/>
    </row>
    <row r="722" spans="1:299" x14ac:dyDescent="0.25">
      <c r="A722" s="311"/>
      <c r="B722" s="57" t="s">
        <v>1673</v>
      </c>
      <c r="C722" s="24" t="s">
        <v>1674</v>
      </c>
      <c r="D722" s="122" t="s">
        <v>1675</v>
      </c>
      <c r="E722" s="352">
        <v>45433</v>
      </c>
      <c r="F722" s="288">
        <v>45470</v>
      </c>
      <c r="G722" s="94">
        <f>DATEDIF(E722, F722, "m")</f>
        <v>1</v>
      </c>
      <c r="J722" s="82">
        <v>45470</v>
      </c>
      <c r="K722" s="100">
        <f t="shared" si="84"/>
        <v>1</v>
      </c>
      <c r="L722" s="28">
        <v>2</v>
      </c>
      <c r="M722" s="58" t="s">
        <v>1677</v>
      </c>
      <c r="N722" s="58"/>
      <c r="S722" s="62">
        <v>10</v>
      </c>
      <c r="T722" s="5"/>
      <c r="U722" s="25"/>
      <c r="V722" s="25"/>
      <c r="W722" s="25"/>
      <c r="X722" s="25"/>
      <c r="Y722" s="25"/>
      <c r="Z722" s="25"/>
      <c r="AA722" s="25"/>
      <c r="AB722" s="25"/>
      <c r="AC722" s="25"/>
      <c r="AD722" s="25"/>
      <c r="AE722" s="25"/>
      <c r="AF722" s="25"/>
      <c r="AG722" s="25"/>
      <c r="AH722" s="25"/>
      <c r="AI722" s="25"/>
      <c r="AJ722" s="25"/>
      <c r="AK722" s="25"/>
      <c r="AL722" s="25"/>
      <c r="AM722" s="25"/>
      <c r="AN722" s="25"/>
      <c r="AO722" s="25"/>
      <c r="AP722" s="25"/>
      <c r="AQ722" s="4"/>
      <c r="AR722" s="4"/>
      <c r="AS722" s="4"/>
      <c r="AT722" s="4"/>
      <c r="AU722" s="4"/>
      <c r="AV722" s="4"/>
      <c r="AW722" s="4"/>
      <c r="AX722" s="4"/>
      <c r="AY722" s="4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/>
      <c r="BR722" s="4"/>
      <c r="BS722" s="4"/>
      <c r="BT722" s="4"/>
      <c r="BU722" s="4"/>
      <c r="BV722" s="4"/>
      <c r="BW722" s="4"/>
      <c r="BX722" s="4"/>
      <c r="BY722" s="4"/>
      <c r="BZ722" s="4"/>
      <c r="CA722" s="4"/>
      <c r="CB722" s="4"/>
      <c r="CC722" s="4"/>
      <c r="CD722" s="4"/>
      <c r="CE722" s="4"/>
      <c r="CF722" s="4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  <c r="CS722" s="4"/>
      <c r="CT722" s="4"/>
      <c r="CU722" s="4"/>
      <c r="CV722" s="4"/>
      <c r="CW722" s="4"/>
      <c r="CX722" s="4"/>
      <c r="CY722" s="4"/>
      <c r="CZ722" s="4"/>
      <c r="DA722" s="4"/>
      <c r="DB722" s="4"/>
      <c r="DC722" s="4"/>
      <c r="DD722" s="4"/>
      <c r="DE722" s="4"/>
      <c r="DF722" s="4"/>
      <c r="DG722" s="4"/>
      <c r="DH722" s="4"/>
      <c r="DI722" s="4"/>
      <c r="DJ722" s="4"/>
      <c r="DK722" s="4"/>
      <c r="DL722" s="4"/>
      <c r="DM722" s="4"/>
      <c r="DN722" s="4"/>
      <c r="DO722" s="4"/>
      <c r="DP722" s="4"/>
      <c r="DQ722" s="4"/>
      <c r="DR722" s="4"/>
      <c r="DS722" s="4"/>
      <c r="DT722" s="4"/>
      <c r="DU722" s="4"/>
      <c r="DV722" s="4"/>
      <c r="DW722" s="4"/>
      <c r="DX722" s="4"/>
      <c r="DY722" s="4"/>
      <c r="DZ722" s="4"/>
      <c r="EA722" s="4"/>
      <c r="EB722" s="4"/>
      <c r="EC722" s="4"/>
      <c r="ED722" s="4"/>
      <c r="EE722" s="4"/>
      <c r="EF722" s="4"/>
      <c r="EG722" s="4"/>
      <c r="EH722" s="4"/>
      <c r="EI722" s="4"/>
      <c r="EJ722" s="4"/>
      <c r="EK722" s="4"/>
      <c r="EL722" s="4"/>
      <c r="EM722" s="4"/>
      <c r="EN722" s="4"/>
      <c r="EO722" s="4"/>
      <c r="EP722" s="4"/>
      <c r="EQ722" s="4"/>
      <c r="ER722" s="4"/>
      <c r="ES722" s="4"/>
      <c r="ET722" s="4"/>
      <c r="EU722" s="4"/>
      <c r="EV722" s="4"/>
      <c r="EW722" s="4"/>
      <c r="EX722" s="4"/>
      <c r="EY722" s="4"/>
      <c r="EZ722" s="4"/>
      <c r="FA722" s="4"/>
      <c r="FB722" s="4"/>
      <c r="FC722" s="4"/>
      <c r="FD722" s="4"/>
      <c r="FE722" s="4"/>
      <c r="FF722" s="4"/>
      <c r="FG722" s="4"/>
      <c r="FH722" s="4"/>
      <c r="FI722" s="4"/>
      <c r="FJ722" s="5"/>
      <c r="FK722" s="4"/>
      <c r="FL722" s="4"/>
      <c r="FM722" s="4"/>
      <c r="FN722" s="4"/>
      <c r="FO722" s="4"/>
      <c r="FP722" s="4"/>
      <c r="FQ722" s="4"/>
      <c r="FR722" s="4"/>
      <c r="FS722" s="4"/>
      <c r="FT722" s="4"/>
      <c r="FU722" s="4"/>
      <c r="FV722" s="4"/>
      <c r="FW722" s="4"/>
      <c r="FX722" s="4"/>
      <c r="FY722" s="4"/>
      <c r="FZ722" s="4"/>
      <c r="GA722" s="4"/>
      <c r="GB722" s="4"/>
      <c r="GC722" s="4"/>
      <c r="GD722" s="4"/>
      <c r="GE722" s="4"/>
      <c r="GF722" s="4"/>
      <c r="GG722" s="4"/>
      <c r="GH722" s="4"/>
      <c r="GI722" s="4"/>
      <c r="GJ722" s="4"/>
      <c r="GK722" s="4"/>
      <c r="GL722" s="4"/>
      <c r="GM722" s="4"/>
      <c r="GN722" s="4"/>
      <c r="GO722" s="4"/>
      <c r="GP722" s="4"/>
      <c r="GQ722" s="4"/>
      <c r="GR722" s="4"/>
      <c r="GS722" s="4"/>
      <c r="GT722" s="4"/>
      <c r="GU722" s="4"/>
      <c r="GV722" s="4"/>
      <c r="GW722" s="4"/>
      <c r="GX722" s="4"/>
      <c r="GY722" s="4"/>
      <c r="HO722" s="5" t="s">
        <v>1896</v>
      </c>
      <c r="HP722" s="28">
        <v>19</v>
      </c>
      <c r="HQ722" s="288">
        <v>45433</v>
      </c>
      <c r="HR722" s="288"/>
      <c r="HS722" s="288">
        <v>45470</v>
      </c>
      <c r="HT722" s="287">
        <v>1</v>
      </c>
      <c r="HU722" s="287">
        <v>1</v>
      </c>
      <c r="HV722" s="287">
        <v>0</v>
      </c>
      <c r="HW722" s="287">
        <v>0</v>
      </c>
      <c r="HX722" s="287">
        <v>0</v>
      </c>
      <c r="HY722" s="287">
        <v>1</v>
      </c>
      <c r="HZ722" s="287">
        <v>1</v>
      </c>
      <c r="IA722" s="287">
        <v>0</v>
      </c>
      <c r="IB722" s="287">
        <v>0</v>
      </c>
      <c r="IC722" s="287">
        <v>0</v>
      </c>
      <c r="ID722" s="287">
        <v>0</v>
      </c>
      <c r="IE722" s="153" t="s">
        <v>69</v>
      </c>
      <c r="IF722" s="287">
        <v>0</v>
      </c>
      <c r="IG722" s="287"/>
      <c r="IH722" s="287"/>
      <c r="II722" s="153"/>
      <c r="IJ722" s="287">
        <v>0</v>
      </c>
      <c r="IK722" s="153" t="s">
        <v>70</v>
      </c>
      <c r="IL722" s="153"/>
      <c r="IM722" s="153"/>
      <c r="IN722" s="287">
        <v>0</v>
      </c>
      <c r="IO722" s="28">
        <v>0</v>
      </c>
      <c r="IQ722" s="4"/>
      <c r="IR722" s="4"/>
      <c r="IS722" s="4"/>
      <c r="IT722" s="4"/>
      <c r="IU722" s="4"/>
      <c r="IV722" s="4"/>
      <c r="IW722" s="4"/>
      <c r="IX722" s="4"/>
      <c r="IY722" s="4"/>
      <c r="IZ722" s="4"/>
      <c r="JA722" s="4"/>
      <c r="JB722" s="4"/>
      <c r="JC722" s="4"/>
      <c r="JD722" s="4"/>
      <c r="JE722" s="4"/>
      <c r="JF722" s="4"/>
      <c r="JG722" s="4"/>
      <c r="JH722" s="4"/>
      <c r="JI722" s="4"/>
      <c r="JJ722" s="4"/>
      <c r="JK722" s="4"/>
      <c r="JL722" s="4"/>
      <c r="JM722" s="4"/>
      <c r="JN722" s="4"/>
      <c r="JO722" s="4"/>
      <c r="JP722" s="4"/>
      <c r="JQ722" s="4"/>
      <c r="JR722" s="4"/>
      <c r="JS722" s="4"/>
      <c r="JT722" s="4"/>
      <c r="JU722" s="4"/>
      <c r="JV722" s="4"/>
      <c r="JW722" s="4"/>
      <c r="JX722" s="4"/>
      <c r="JY722" s="4"/>
      <c r="JZ722" s="4"/>
      <c r="KA722" s="4"/>
      <c r="KB722" s="4"/>
      <c r="KC722" s="4"/>
      <c r="KD722" s="4"/>
      <c r="KE722" s="4"/>
      <c r="KF722" s="4"/>
      <c r="KG722" s="4"/>
      <c r="KH722" s="4"/>
      <c r="KI722" s="4"/>
      <c r="KJ722" s="4"/>
      <c r="KK722" s="4"/>
      <c r="KL722" s="4"/>
      <c r="KM722" s="4"/>
    </row>
    <row r="723" spans="1:299" x14ac:dyDescent="0.25">
      <c r="A723" s="311"/>
      <c r="B723" s="57" t="s">
        <v>1673</v>
      </c>
      <c r="C723" s="24" t="s">
        <v>1674</v>
      </c>
      <c r="D723" s="122" t="s">
        <v>1675</v>
      </c>
      <c r="E723" s="352">
        <v>45433</v>
      </c>
      <c r="J723" s="82">
        <v>45531</v>
      </c>
      <c r="K723" s="100">
        <f t="shared" si="84"/>
        <v>3</v>
      </c>
      <c r="L723" s="28">
        <v>3</v>
      </c>
      <c r="M723" s="388" t="s">
        <v>1799</v>
      </c>
      <c r="N723" s="58">
        <v>273</v>
      </c>
      <c r="O723" s="6">
        <v>2</v>
      </c>
      <c r="P723" s="6">
        <v>3</v>
      </c>
      <c r="R723" s="6">
        <v>3</v>
      </c>
      <c r="S723" s="62"/>
      <c r="T723" s="355"/>
      <c r="U723" s="25"/>
      <c r="V723" s="25"/>
      <c r="W723" s="25"/>
      <c r="X723" s="25"/>
      <c r="Y723" s="25"/>
      <c r="Z723" s="25"/>
      <c r="AA723" s="25"/>
      <c r="AB723" s="25"/>
      <c r="AC723" s="25"/>
      <c r="AD723" s="25"/>
      <c r="AE723" s="25"/>
      <c r="AF723" s="25"/>
      <c r="AG723" s="25"/>
      <c r="AH723" s="25"/>
      <c r="AI723" s="25"/>
      <c r="AJ723" s="25"/>
      <c r="AK723" s="25"/>
      <c r="AL723" s="25"/>
      <c r="AM723" s="25"/>
      <c r="AN723" s="25"/>
      <c r="AO723" s="25"/>
      <c r="AP723" s="25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/>
      <c r="CD723" s="4"/>
      <c r="CE723" s="4"/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4"/>
      <c r="DC723" s="4"/>
      <c r="DD723" s="4"/>
      <c r="DE723" s="4"/>
      <c r="DF723" s="4"/>
      <c r="DG723" s="4"/>
      <c r="DH723" s="4"/>
      <c r="DI723" s="4"/>
      <c r="DJ723" s="4"/>
      <c r="DK723" s="4"/>
      <c r="DL723" s="4"/>
      <c r="DM723" s="4"/>
      <c r="DN723" s="4"/>
      <c r="DO723" s="4"/>
      <c r="DP723" s="4"/>
      <c r="DQ723" s="4"/>
      <c r="DR723" s="4"/>
      <c r="DS723" s="4"/>
      <c r="DT723" s="4"/>
      <c r="DU723" s="4"/>
      <c r="DV723" s="4"/>
      <c r="DW723" s="4"/>
      <c r="DX723" s="4"/>
      <c r="DY723" s="4"/>
      <c r="DZ723" s="4"/>
      <c r="EA723" s="4"/>
      <c r="EB723" s="4"/>
      <c r="EC723" s="4"/>
      <c r="ED723" s="4"/>
      <c r="EE723" s="4"/>
      <c r="EF723" s="4"/>
      <c r="EG723" s="4"/>
      <c r="EH723" s="4"/>
      <c r="EI723" s="4"/>
      <c r="EJ723" s="4"/>
      <c r="EK723" s="4"/>
      <c r="EL723" s="4"/>
      <c r="EM723" s="4"/>
      <c r="EN723" s="4"/>
      <c r="EO723" s="4"/>
      <c r="EP723" s="4"/>
      <c r="EQ723" s="4"/>
      <c r="ER723" s="4"/>
      <c r="ES723" s="4"/>
      <c r="ET723" s="4"/>
      <c r="EU723" s="4"/>
      <c r="EV723" s="4"/>
      <c r="EW723" s="4"/>
      <c r="EX723" s="4"/>
      <c r="EY723" s="4"/>
      <c r="EZ723" s="4"/>
      <c r="FA723" s="4"/>
      <c r="FB723" s="4"/>
      <c r="FC723" s="4"/>
      <c r="FD723" s="4"/>
      <c r="FE723" s="4"/>
      <c r="FF723" s="4"/>
      <c r="FG723" s="4"/>
      <c r="FH723" s="4"/>
      <c r="FI723" s="4"/>
      <c r="FJ723" s="5"/>
      <c r="FK723" s="4"/>
      <c r="FL723" s="4"/>
      <c r="FM723" s="4"/>
      <c r="FN723" s="4"/>
      <c r="FO723" s="4"/>
      <c r="FP723" s="4"/>
      <c r="FQ723" s="4"/>
      <c r="FR723" s="4"/>
      <c r="FS723" s="4"/>
      <c r="FT723" s="4"/>
      <c r="FU723" s="4"/>
      <c r="FV723" s="4"/>
      <c r="FW723" s="4"/>
      <c r="FX723" s="4"/>
      <c r="FY723" s="4"/>
      <c r="FZ723" s="4"/>
      <c r="GA723" s="4"/>
      <c r="GB723" s="4"/>
      <c r="GC723" s="4"/>
      <c r="GD723" s="4"/>
      <c r="GE723" s="4"/>
      <c r="GF723" s="4"/>
      <c r="GG723" s="4"/>
      <c r="GH723" s="4"/>
      <c r="GI723" s="4"/>
      <c r="GJ723" s="4"/>
      <c r="GK723" s="4"/>
      <c r="GL723" s="4"/>
      <c r="GM723" s="4"/>
      <c r="GN723" s="4"/>
      <c r="GO723" s="4"/>
      <c r="GP723" s="4"/>
      <c r="GQ723" s="4"/>
      <c r="GR723" s="4"/>
      <c r="GS723" s="4"/>
      <c r="GT723" s="4"/>
      <c r="GU723" s="4"/>
      <c r="GV723" s="4"/>
      <c r="GW723" s="4"/>
      <c r="GX723" s="4"/>
      <c r="GY723" s="4"/>
      <c r="IQ723" s="4"/>
      <c r="IR723" s="4"/>
      <c r="IS723" s="4"/>
      <c r="IT723" s="4"/>
      <c r="IU723" s="4"/>
      <c r="IV723" s="4"/>
      <c r="IW723" s="4"/>
      <c r="IX723" s="4"/>
      <c r="IY723" s="4"/>
      <c r="IZ723" s="4"/>
      <c r="JA723" s="4"/>
      <c r="JB723" s="4"/>
      <c r="JC723" s="4"/>
      <c r="JD723" s="4"/>
      <c r="JE723" s="4"/>
      <c r="JF723" s="4"/>
      <c r="JG723" s="4"/>
      <c r="JH723" s="4"/>
      <c r="JI723" s="4"/>
      <c r="JJ723" s="4"/>
      <c r="JK723" s="4"/>
      <c r="JL723" s="4"/>
      <c r="JM723" s="4"/>
      <c r="JN723" s="4"/>
      <c r="JO723" s="4"/>
      <c r="JP723" s="4"/>
      <c r="JQ723" s="4"/>
      <c r="JR723" s="4"/>
      <c r="JS723" s="4"/>
      <c r="JT723" s="4"/>
      <c r="JU723" s="4"/>
      <c r="JV723" s="4"/>
      <c r="JW723" s="4"/>
      <c r="JX723" s="4"/>
      <c r="JY723" s="4"/>
      <c r="JZ723" s="4"/>
      <c r="KA723" s="4"/>
      <c r="KB723" s="4"/>
      <c r="KC723" s="4"/>
      <c r="KD723" s="4"/>
      <c r="KE723" s="4"/>
      <c r="KF723" s="4"/>
      <c r="KG723" s="4"/>
      <c r="KH723" s="4"/>
      <c r="KI723" s="4"/>
      <c r="KJ723" s="4"/>
      <c r="KK723" s="4"/>
      <c r="KL723" s="4"/>
      <c r="KM723" s="4"/>
    </row>
    <row r="724" spans="1:299" x14ac:dyDescent="0.25">
      <c r="A724" s="311"/>
      <c r="B724" s="57" t="s">
        <v>1673</v>
      </c>
      <c r="C724" s="24" t="s">
        <v>1674</v>
      </c>
      <c r="D724" s="122" t="s">
        <v>1675</v>
      </c>
      <c r="E724" s="352">
        <v>45433</v>
      </c>
      <c r="J724" s="82">
        <v>45547</v>
      </c>
      <c r="K724" s="100">
        <f t="shared" si="84"/>
        <v>3</v>
      </c>
      <c r="L724" s="28">
        <v>4</v>
      </c>
      <c r="M724" s="388" t="s">
        <v>1818</v>
      </c>
      <c r="N724" s="58"/>
      <c r="O724" s="6">
        <v>2</v>
      </c>
      <c r="P724" s="6">
        <v>3</v>
      </c>
      <c r="R724" s="6">
        <v>3</v>
      </c>
      <c r="S724" s="62"/>
      <c r="T724" s="355"/>
      <c r="U724" s="25"/>
      <c r="V724" s="25"/>
      <c r="W724" s="25"/>
      <c r="X724" s="25"/>
      <c r="Y724" s="25"/>
      <c r="Z724" s="25"/>
      <c r="AA724" s="25"/>
      <c r="AB724" s="25"/>
      <c r="AC724" s="25"/>
      <c r="AD724" s="25"/>
      <c r="AE724" s="25"/>
      <c r="AF724" s="25"/>
      <c r="AG724" s="25"/>
      <c r="AH724" s="25"/>
      <c r="AI724" s="25"/>
      <c r="AJ724" s="25"/>
      <c r="AK724" s="25"/>
      <c r="AL724" s="25"/>
      <c r="AM724" s="25"/>
      <c r="AN724" s="25"/>
      <c r="AO724" s="25"/>
      <c r="AP724" s="25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/>
      <c r="BR724" s="4"/>
      <c r="BS724" s="4"/>
      <c r="BT724" s="4"/>
      <c r="BU724" s="4"/>
      <c r="BV724" s="4"/>
      <c r="BW724" s="4"/>
      <c r="BX724" s="4"/>
      <c r="BY724" s="4"/>
      <c r="BZ724" s="4"/>
      <c r="CA724" s="4"/>
      <c r="CB724" s="4"/>
      <c r="CC724" s="4"/>
      <c r="CD724" s="4"/>
      <c r="CE724" s="4"/>
      <c r="CF724" s="4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  <c r="CS724" s="4"/>
      <c r="CT724" s="4"/>
      <c r="CU724" s="4"/>
      <c r="CV724" s="4"/>
      <c r="CW724" s="4"/>
      <c r="CX724" s="4"/>
      <c r="CY724" s="4"/>
      <c r="CZ724" s="4"/>
      <c r="DA724" s="4"/>
      <c r="DB724" s="4"/>
      <c r="DC724" s="4"/>
      <c r="DD724" s="4"/>
      <c r="DE724" s="4"/>
      <c r="DF724" s="4"/>
      <c r="DG724" s="4"/>
      <c r="DH724" s="4"/>
      <c r="DI724" s="4"/>
      <c r="DJ724" s="4"/>
      <c r="DK724" s="4"/>
      <c r="DL724" s="4"/>
      <c r="DM724" s="4"/>
      <c r="DN724" s="4"/>
      <c r="DO724" s="4"/>
      <c r="DP724" s="4"/>
      <c r="DQ724" s="4"/>
      <c r="DR724" s="4"/>
      <c r="DS724" s="4"/>
      <c r="DT724" s="4"/>
      <c r="DU724" s="4"/>
      <c r="DV724" s="4"/>
      <c r="DW724" s="4"/>
      <c r="DX724" s="4"/>
      <c r="DY724" s="4"/>
      <c r="DZ724" s="4"/>
      <c r="EA724" s="4"/>
      <c r="EB724" s="4"/>
      <c r="EC724" s="4"/>
      <c r="ED724" s="4"/>
      <c r="EE724" s="4"/>
      <c r="EF724" s="4"/>
      <c r="EG724" s="4"/>
      <c r="EH724" s="4"/>
      <c r="EI724" s="4"/>
      <c r="EJ724" s="4"/>
      <c r="EK724" s="4"/>
      <c r="EL724" s="4"/>
      <c r="EM724" s="4"/>
      <c r="EN724" s="4"/>
      <c r="EO724" s="4"/>
      <c r="EP724" s="4"/>
      <c r="EQ724" s="4"/>
      <c r="ER724" s="4"/>
      <c r="ES724" s="4"/>
      <c r="ET724" s="4"/>
      <c r="EU724" s="4"/>
      <c r="EV724" s="4"/>
      <c r="EW724" s="4"/>
      <c r="EX724" s="4"/>
      <c r="EY724" s="4"/>
      <c r="EZ724" s="4"/>
      <c r="FA724" s="4"/>
      <c r="FB724" s="4"/>
      <c r="FC724" s="4"/>
      <c r="FD724" s="4"/>
      <c r="FE724" s="4"/>
      <c r="FF724" s="4"/>
      <c r="FG724" s="4"/>
      <c r="FH724" s="4"/>
      <c r="FI724" s="4"/>
      <c r="FJ724" s="5"/>
      <c r="FK724" s="4"/>
      <c r="FL724" s="4"/>
      <c r="FM724" s="4"/>
      <c r="FN724" s="4"/>
      <c r="FO724" s="4"/>
      <c r="FP724" s="4"/>
      <c r="FQ724" s="4"/>
      <c r="FR724" s="4"/>
      <c r="FS724" s="4"/>
      <c r="FT724" s="4"/>
      <c r="FU724" s="4"/>
      <c r="FV724" s="4"/>
      <c r="FW724" s="4"/>
      <c r="FX724" s="4"/>
      <c r="FY724" s="4"/>
      <c r="FZ724" s="4"/>
      <c r="GA724" s="4"/>
      <c r="GB724" s="4"/>
      <c r="GC724" s="4"/>
      <c r="GD724" s="4"/>
      <c r="GE724" s="4"/>
      <c r="GF724" s="4"/>
      <c r="GG724" s="4"/>
      <c r="GH724" s="4"/>
      <c r="GI724" s="4"/>
      <c r="GJ724" s="4"/>
      <c r="GK724" s="4"/>
      <c r="GL724" s="4"/>
      <c r="GM724" s="4"/>
      <c r="GN724" s="4"/>
      <c r="GO724" s="4"/>
      <c r="GP724" s="4"/>
      <c r="GQ724" s="4"/>
      <c r="GR724" s="4"/>
      <c r="GS724" s="4"/>
      <c r="GT724" s="4"/>
      <c r="GU724" s="4"/>
      <c r="GV724" s="4"/>
      <c r="GW724" s="4"/>
      <c r="GX724" s="4"/>
      <c r="GY724" s="4"/>
      <c r="IQ724" s="4"/>
      <c r="IR724" s="4"/>
      <c r="IS724" s="4"/>
      <c r="IT724" s="4"/>
      <c r="IU724" s="4"/>
      <c r="IV724" s="4"/>
      <c r="IW724" s="4"/>
      <c r="IX724" s="4"/>
      <c r="IY724" s="4"/>
      <c r="IZ724" s="4"/>
      <c r="JA724" s="4"/>
      <c r="JB724" s="4"/>
      <c r="JC724" s="4"/>
      <c r="JD724" s="4"/>
      <c r="JE724" s="4"/>
      <c r="JF724" s="4"/>
      <c r="JG724" s="4"/>
      <c r="JH724" s="4"/>
      <c r="JI724" s="4"/>
      <c r="JJ724" s="4"/>
      <c r="JK724" s="4"/>
      <c r="JL724" s="4"/>
      <c r="JM724" s="4"/>
      <c r="JN724" s="4"/>
      <c r="JO724" s="4"/>
      <c r="JP724" s="4"/>
      <c r="JQ724" s="4"/>
      <c r="JR724" s="4"/>
      <c r="JS724" s="4"/>
      <c r="JT724" s="4"/>
      <c r="JU724" s="4"/>
      <c r="JV724" s="4"/>
      <c r="JW724" s="4"/>
      <c r="JX724" s="4"/>
      <c r="JY724" s="4"/>
      <c r="JZ724" s="4"/>
      <c r="KA724" s="4"/>
      <c r="KB724" s="4"/>
      <c r="KC724" s="4"/>
      <c r="KD724" s="4"/>
      <c r="KE724" s="4"/>
      <c r="KF724" s="4"/>
      <c r="KG724" s="4"/>
      <c r="KH724" s="4"/>
      <c r="KI724" s="4"/>
      <c r="KJ724" s="4"/>
      <c r="KK724" s="4"/>
      <c r="KL724" s="4"/>
      <c r="KM724" s="4"/>
    </row>
    <row r="725" spans="1:299" x14ac:dyDescent="0.25">
      <c r="A725" s="311"/>
      <c r="B725" s="57" t="s">
        <v>1673</v>
      </c>
      <c r="C725" s="24" t="s">
        <v>1674</v>
      </c>
      <c r="D725" s="122" t="s">
        <v>1675</v>
      </c>
      <c r="E725" s="352">
        <v>45433</v>
      </c>
      <c r="F725" s="288">
        <v>45547</v>
      </c>
      <c r="G725" s="94">
        <f>DATEDIF(E725, F725, "m")</f>
        <v>3</v>
      </c>
      <c r="J725" s="82">
        <v>45547</v>
      </c>
      <c r="K725" s="100">
        <f t="shared" si="84"/>
        <v>3</v>
      </c>
      <c r="L725" s="28">
        <v>5</v>
      </c>
      <c r="M725" s="388" t="s">
        <v>1819</v>
      </c>
      <c r="N725" s="58"/>
      <c r="S725" s="62">
        <v>10</v>
      </c>
      <c r="T725" s="5"/>
      <c r="U725" s="25"/>
      <c r="V725" s="25"/>
      <c r="W725" s="25"/>
      <c r="X725" s="25"/>
      <c r="Y725" s="25"/>
      <c r="Z725" s="25"/>
      <c r="AA725" s="25"/>
      <c r="AB725" s="25"/>
      <c r="AC725" s="25"/>
      <c r="AD725" s="25"/>
      <c r="AE725" s="25"/>
      <c r="AF725" s="25"/>
      <c r="AG725" s="25"/>
      <c r="AH725" s="25"/>
      <c r="AI725" s="25"/>
      <c r="AJ725" s="25"/>
      <c r="AK725" s="25"/>
      <c r="AL725" s="25"/>
      <c r="AM725" s="25"/>
      <c r="AN725" s="25"/>
      <c r="AO725" s="25"/>
      <c r="AP725" s="25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/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/>
      <c r="DE725" s="4"/>
      <c r="DF725" s="4"/>
      <c r="DG725" s="4"/>
      <c r="DH725" s="4"/>
      <c r="DI725" s="4"/>
      <c r="DJ725" s="4"/>
      <c r="DK725" s="4"/>
      <c r="DL725" s="4"/>
      <c r="DM725" s="4"/>
      <c r="DN725" s="4"/>
      <c r="DO725" s="4"/>
      <c r="DP725" s="4"/>
      <c r="DQ725" s="4"/>
      <c r="DR725" s="4"/>
      <c r="DS725" s="4"/>
      <c r="DT725" s="4"/>
      <c r="DU725" s="4"/>
      <c r="DV725" s="4"/>
      <c r="DW725" s="4"/>
      <c r="DX725" s="4"/>
      <c r="DY725" s="4"/>
      <c r="DZ725" s="4"/>
      <c r="EA725" s="4"/>
      <c r="EB725" s="4"/>
      <c r="EC725" s="4"/>
      <c r="ED725" s="4"/>
      <c r="EE725" s="4"/>
      <c r="EF725" s="4"/>
      <c r="EG725" s="4"/>
      <c r="EH725" s="4"/>
      <c r="EI725" s="4"/>
      <c r="EJ725" s="4"/>
      <c r="EK725" s="4"/>
      <c r="EL725" s="4"/>
      <c r="EM725" s="4"/>
      <c r="EN725" s="4"/>
      <c r="EO725" s="4"/>
      <c r="EP725" s="4"/>
      <c r="EQ725" s="4"/>
      <c r="ER725" s="4"/>
      <c r="ES725" s="4"/>
      <c r="ET725" s="4"/>
      <c r="EU725" s="4"/>
      <c r="EV725" s="4"/>
      <c r="EW725" s="4"/>
      <c r="EX725" s="4"/>
      <c r="EY725" s="4"/>
      <c r="EZ725" s="4"/>
      <c r="FA725" s="4"/>
      <c r="FB725" s="4"/>
      <c r="FC725" s="4"/>
      <c r="FD725" s="4"/>
      <c r="FE725" s="4"/>
      <c r="FF725" s="4"/>
      <c r="FG725" s="4"/>
      <c r="FH725" s="4"/>
      <c r="FI725" s="4"/>
      <c r="FJ725" s="5"/>
      <c r="FK725" s="4"/>
      <c r="FL725" s="4"/>
      <c r="FM725" s="4"/>
      <c r="FN725" s="4"/>
      <c r="FO725" s="4"/>
      <c r="FP725" s="4"/>
      <c r="FQ725" s="4"/>
      <c r="FR725" s="4"/>
      <c r="FS725" s="4"/>
      <c r="FT725" s="4"/>
      <c r="FU725" s="4"/>
      <c r="FV725" s="4"/>
      <c r="FW725" s="4"/>
      <c r="FX725" s="4"/>
      <c r="FY725" s="4"/>
      <c r="FZ725" s="4"/>
      <c r="GA725" s="4"/>
      <c r="GB725" s="4"/>
      <c r="GC725" s="4"/>
      <c r="GD725" s="4"/>
      <c r="GE725" s="4"/>
      <c r="GF725" s="4"/>
      <c r="GG725" s="4"/>
      <c r="GH725" s="4"/>
      <c r="GI725" s="4"/>
      <c r="GJ725" s="4"/>
      <c r="GK725" s="4"/>
      <c r="GL725" s="4"/>
      <c r="GM725" s="4"/>
      <c r="GN725" s="4"/>
      <c r="GO725" s="4"/>
      <c r="GP725" s="4"/>
      <c r="GQ725" s="4"/>
      <c r="GR725" s="4"/>
      <c r="GS725" s="4"/>
      <c r="GT725" s="4"/>
      <c r="GU725" s="4"/>
      <c r="GV725" s="4"/>
      <c r="GW725" s="4"/>
      <c r="GX725" s="4"/>
      <c r="GY725" s="4"/>
      <c r="HO725" s="5" t="s">
        <v>1896</v>
      </c>
      <c r="HP725" s="28">
        <v>19</v>
      </c>
      <c r="HQ725" s="288">
        <v>45433</v>
      </c>
      <c r="HR725" s="288"/>
      <c r="HS725" s="288">
        <v>45547</v>
      </c>
      <c r="HT725" s="287">
        <v>3</v>
      </c>
      <c r="HU725" s="287">
        <v>1</v>
      </c>
      <c r="HV725" s="287">
        <v>0</v>
      </c>
      <c r="HW725" s="287">
        <v>0</v>
      </c>
      <c r="HX725" s="287">
        <v>0</v>
      </c>
      <c r="HY725" s="287">
        <v>1</v>
      </c>
      <c r="HZ725" s="287">
        <v>0</v>
      </c>
      <c r="IA725" s="287">
        <v>0</v>
      </c>
      <c r="IB725" s="287"/>
      <c r="IC725" s="287">
        <v>0</v>
      </c>
      <c r="ID725" s="287">
        <v>0</v>
      </c>
      <c r="IE725" s="153" t="s">
        <v>69</v>
      </c>
      <c r="IF725" s="287">
        <v>0</v>
      </c>
      <c r="IG725" s="287"/>
      <c r="IH725" s="287"/>
      <c r="II725" s="153"/>
      <c r="IJ725" s="287">
        <v>0</v>
      </c>
      <c r="IK725" s="153" t="s">
        <v>70</v>
      </c>
      <c r="IL725" s="153"/>
      <c r="IM725" s="153"/>
      <c r="IN725" s="287">
        <v>0</v>
      </c>
      <c r="IO725" s="28">
        <v>0</v>
      </c>
      <c r="IQ725" s="4"/>
      <c r="IR725" s="4"/>
      <c r="IS725" s="4"/>
      <c r="IT725" s="4"/>
      <c r="IU725" s="4"/>
      <c r="IV725" s="4"/>
      <c r="IW725" s="4"/>
      <c r="IX725" s="4"/>
      <c r="IY725" s="4"/>
      <c r="IZ725" s="4"/>
      <c r="JA725" s="4"/>
      <c r="JB725" s="4"/>
      <c r="JC725" s="4"/>
      <c r="JD725" s="4"/>
      <c r="JE725" s="4"/>
      <c r="JF725" s="4"/>
      <c r="JG725" s="4"/>
      <c r="JH725" s="4"/>
      <c r="JI725" s="4"/>
      <c r="JJ725" s="4"/>
      <c r="JK725" s="4"/>
      <c r="JL725" s="4"/>
      <c r="JM725" s="4"/>
      <c r="JN725" s="4"/>
      <c r="JO725" s="4"/>
      <c r="JP725" s="4"/>
      <c r="JQ725" s="4"/>
      <c r="JR725" s="4"/>
      <c r="JS725" s="4"/>
      <c r="JT725" s="4"/>
      <c r="JU725" s="4"/>
      <c r="JV725" s="4"/>
      <c r="JW725" s="4"/>
      <c r="JX725" s="4"/>
      <c r="JY725" s="4"/>
      <c r="JZ725" s="4"/>
      <c r="KA725" s="4"/>
      <c r="KB725" s="4"/>
      <c r="KC725" s="4"/>
      <c r="KD725" s="4"/>
      <c r="KE725" s="4"/>
      <c r="KF725" s="4"/>
      <c r="KG725" s="4"/>
      <c r="KH725" s="4"/>
      <c r="KI725" s="4"/>
      <c r="KJ725" s="4"/>
      <c r="KK725" s="4"/>
      <c r="KL725" s="4"/>
      <c r="KM725" s="4"/>
    </row>
    <row r="726" spans="1:299" x14ac:dyDescent="0.25">
      <c r="A726" s="311"/>
      <c r="B726" s="57" t="s">
        <v>1673</v>
      </c>
      <c r="C726" s="24" t="s">
        <v>1674</v>
      </c>
      <c r="D726" s="122" t="s">
        <v>1675</v>
      </c>
      <c r="E726" s="352">
        <v>45433</v>
      </c>
      <c r="J726" s="82">
        <v>45616</v>
      </c>
      <c r="K726" s="100">
        <f t="shared" si="84"/>
        <v>5</v>
      </c>
      <c r="L726" s="28">
        <v>6</v>
      </c>
      <c r="M726" s="388" t="s">
        <v>1846</v>
      </c>
      <c r="N726" s="390">
        <v>433.9</v>
      </c>
      <c r="O726" s="6">
        <v>2</v>
      </c>
      <c r="P726" s="6">
        <v>3</v>
      </c>
      <c r="R726" s="6">
        <v>3</v>
      </c>
      <c r="S726" s="62"/>
      <c r="T726" s="355"/>
      <c r="U726" s="25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  <c r="AF726" s="25"/>
      <c r="AG726" s="25"/>
      <c r="AH726" s="25"/>
      <c r="AI726" s="25"/>
      <c r="AJ726" s="25"/>
      <c r="AK726" s="25"/>
      <c r="AL726" s="25"/>
      <c r="AM726" s="25"/>
      <c r="AN726" s="25"/>
      <c r="AO726" s="25"/>
      <c r="AP726" s="25"/>
      <c r="AQ726" s="4"/>
      <c r="AR726" s="4"/>
      <c r="AS726" s="4"/>
      <c r="AT726" s="4"/>
      <c r="AU726" s="4"/>
      <c r="AV726" s="4"/>
      <c r="AW726" s="4"/>
      <c r="AX726" s="4"/>
      <c r="AY726" s="4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/>
      <c r="BR726" s="4"/>
      <c r="BS726" s="4"/>
      <c r="BT726" s="4"/>
      <c r="BU726" s="4"/>
      <c r="BV726" s="4"/>
      <c r="BW726" s="4"/>
      <c r="BX726" s="4"/>
      <c r="BY726" s="4"/>
      <c r="BZ726" s="4"/>
      <c r="CA726" s="4"/>
      <c r="CB726" s="4"/>
      <c r="CC726" s="4"/>
      <c r="CD726" s="4"/>
      <c r="CE726" s="4"/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  <c r="CS726" s="4"/>
      <c r="CT726" s="4"/>
      <c r="CU726" s="4"/>
      <c r="CV726" s="4"/>
      <c r="CW726" s="4"/>
      <c r="CX726" s="4"/>
      <c r="CY726" s="4"/>
      <c r="CZ726" s="4"/>
      <c r="DA726" s="4"/>
      <c r="DB726" s="4"/>
      <c r="DC726" s="4"/>
      <c r="DD726" s="4"/>
      <c r="DE726" s="4"/>
      <c r="DF726" s="4"/>
      <c r="DG726" s="4"/>
      <c r="DH726" s="4"/>
      <c r="DI726" s="4"/>
      <c r="DJ726" s="4"/>
      <c r="DK726" s="4"/>
      <c r="DL726" s="4"/>
      <c r="DM726" s="4"/>
      <c r="DN726" s="4"/>
      <c r="DO726" s="4"/>
      <c r="DP726" s="4"/>
      <c r="DQ726" s="4"/>
      <c r="DR726" s="4"/>
      <c r="DS726" s="4"/>
      <c r="DT726" s="4"/>
      <c r="DU726" s="4"/>
      <c r="DV726" s="4"/>
      <c r="DW726" s="4"/>
      <c r="DX726" s="4"/>
      <c r="DY726" s="4"/>
      <c r="DZ726" s="4"/>
      <c r="EA726" s="4"/>
      <c r="EB726" s="4"/>
      <c r="EC726" s="4"/>
      <c r="ED726" s="4"/>
      <c r="EE726" s="4"/>
      <c r="EF726" s="4"/>
      <c r="EG726" s="4"/>
      <c r="EH726" s="4"/>
      <c r="EI726" s="4"/>
      <c r="EJ726" s="4"/>
      <c r="EK726" s="4"/>
      <c r="EL726" s="4"/>
      <c r="EM726" s="4"/>
      <c r="EN726" s="4"/>
      <c r="EO726" s="4"/>
      <c r="EP726" s="4"/>
      <c r="EQ726" s="4"/>
      <c r="ER726" s="4"/>
      <c r="ES726" s="4"/>
      <c r="ET726" s="4"/>
      <c r="EU726" s="4"/>
      <c r="EV726" s="4"/>
      <c r="EW726" s="4"/>
      <c r="EX726" s="4"/>
      <c r="EY726" s="4"/>
      <c r="EZ726" s="4"/>
      <c r="FA726" s="4"/>
      <c r="FB726" s="4"/>
      <c r="FC726" s="4"/>
      <c r="FD726" s="4"/>
      <c r="FE726" s="4"/>
      <c r="FF726" s="4"/>
      <c r="FG726" s="4"/>
      <c r="FH726" s="4"/>
      <c r="FI726" s="4"/>
      <c r="FJ726" s="5"/>
      <c r="FK726" s="4"/>
      <c r="FL726" s="4"/>
      <c r="FM726" s="4"/>
      <c r="FN726" s="4"/>
      <c r="FO726" s="4"/>
      <c r="FP726" s="4"/>
      <c r="FQ726" s="4"/>
      <c r="FR726" s="4"/>
      <c r="FS726" s="4"/>
      <c r="FT726" s="4"/>
      <c r="FU726" s="4"/>
      <c r="FV726" s="4"/>
      <c r="FW726" s="4"/>
      <c r="FX726" s="4"/>
      <c r="FY726" s="4"/>
      <c r="FZ726" s="4"/>
      <c r="GA726" s="4"/>
      <c r="GB726" s="4"/>
      <c r="GC726" s="4"/>
      <c r="GD726" s="4"/>
      <c r="GE726" s="4"/>
      <c r="GF726" s="4"/>
      <c r="GG726" s="4"/>
      <c r="GH726" s="4"/>
      <c r="GI726" s="4"/>
      <c r="GJ726" s="4"/>
      <c r="GK726" s="4"/>
      <c r="GL726" s="4"/>
      <c r="GM726" s="4"/>
      <c r="GN726" s="4"/>
      <c r="GO726" s="4"/>
      <c r="GP726" s="4"/>
      <c r="GQ726" s="4"/>
      <c r="GR726" s="4"/>
      <c r="GS726" s="4"/>
      <c r="GT726" s="4"/>
      <c r="GU726" s="4"/>
      <c r="GV726" s="4"/>
      <c r="GW726" s="4"/>
      <c r="GX726" s="4"/>
      <c r="GY726" s="4"/>
      <c r="IQ726" s="4"/>
      <c r="IR726" s="4"/>
      <c r="IS726" s="4"/>
      <c r="IT726" s="4"/>
      <c r="IU726" s="4"/>
      <c r="IV726" s="4"/>
      <c r="IW726" s="4"/>
      <c r="IX726" s="4"/>
      <c r="IY726" s="4"/>
      <c r="IZ726" s="4"/>
      <c r="JA726" s="4"/>
      <c r="JB726" s="4"/>
      <c r="JC726" s="4"/>
      <c r="JD726" s="4"/>
      <c r="JE726" s="4"/>
      <c r="JF726" s="4"/>
      <c r="JG726" s="4"/>
      <c r="JH726" s="4"/>
      <c r="JI726" s="4"/>
      <c r="JJ726" s="4"/>
      <c r="JK726" s="4"/>
      <c r="JL726" s="4"/>
      <c r="JM726" s="4"/>
      <c r="JN726" s="4"/>
      <c r="JO726" s="4"/>
      <c r="JP726" s="4"/>
      <c r="JQ726" s="4"/>
      <c r="JR726" s="4"/>
      <c r="JS726" s="4"/>
      <c r="JT726" s="4"/>
      <c r="JU726" s="4"/>
      <c r="JV726" s="4"/>
      <c r="JW726" s="4"/>
      <c r="JX726" s="4"/>
      <c r="JY726" s="4"/>
      <c r="JZ726" s="4"/>
      <c r="KA726" s="4"/>
      <c r="KB726" s="4"/>
      <c r="KC726" s="4"/>
      <c r="KD726" s="4"/>
      <c r="KE726" s="4"/>
      <c r="KF726" s="4"/>
      <c r="KG726" s="4"/>
      <c r="KH726" s="4"/>
      <c r="KI726" s="4"/>
      <c r="KJ726" s="4"/>
      <c r="KK726" s="4"/>
      <c r="KL726" s="4"/>
      <c r="KM726" s="4"/>
    </row>
    <row r="727" spans="1:299" x14ac:dyDescent="0.25">
      <c r="A727" s="311"/>
      <c r="B727" s="57" t="s">
        <v>1673</v>
      </c>
      <c r="C727" s="24" t="s">
        <v>1674</v>
      </c>
      <c r="D727" s="122" t="s">
        <v>1675</v>
      </c>
      <c r="E727" s="352">
        <v>45433</v>
      </c>
      <c r="J727" s="82">
        <v>45617</v>
      </c>
      <c r="K727" s="100">
        <f t="shared" si="84"/>
        <v>6</v>
      </c>
      <c r="L727" s="28">
        <v>7</v>
      </c>
      <c r="M727" s="388" t="s">
        <v>1855</v>
      </c>
      <c r="N727" s="78"/>
      <c r="O727" s="6">
        <v>2</v>
      </c>
      <c r="P727" s="6">
        <v>3</v>
      </c>
      <c r="R727" s="6">
        <v>3</v>
      </c>
      <c r="S727" s="62"/>
      <c r="T727" s="355"/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  <c r="AG727" s="25"/>
      <c r="AH727" s="25"/>
      <c r="AI727" s="25"/>
      <c r="AJ727" s="25"/>
      <c r="AK727" s="25"/>
      <c r="AL727" s="25"/>
      <c r="AM727" s="25"/>
      <c r="AN727" s="25"/>
      <c r="AO727" s="25"/>
      <c r="AP727" s="25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4"/>
      <c r="BT727" s="4"/>
      <c r="BU727" s="4"/>
      <c r="BV727" s="4"/>
      <c r="BW727" s="4"/>
      <c r="BX727" s="4"/>
      <c r="BY727" s="4"/>
      <c r="BZ727" s="4"/>
      <c r="CA727" s="4"/>
      <c r="CB727" s="4"/>
      <c r="CC727" s="4"/>
      <c r="CD727" s="4"/>
      <c r="CE727" s="4"/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/>
      <c r="DE727" s="4"/>
      <c r="DF727" s="4"/>
      <c r="DG727" s="4"/>
      <c r="DH727" s="4"/>
      <c r="DI727" s="4"/>
      <c r="DJ727" s="4"/>
      <c r="DK727" s="4"/>
      <c r="DL727" s="4"/>
      <c r="DM727" s="4"/>
      <c r="DN727" s="4"/>
      <c r="DO727" s="4"/>
      <c r="DP727" s="4"/>
      <c r="DQ727" s="4"/>
      <c r="DR727" s="4"/>
      <c r="DS727" s="4"/>
      <c r="DT727" s="4"/>
      <c r="DU727" s="4"/>
      <c r="DV727" s="4"/>
      <c r="DW727" s="4"/>
      <c r="DX727" s="4"/>
      <c r="DY727" s="4"/>
      <c r="DZ727" s="4"/>
      <c r="EA727" s="4"/>
      <c r="EB727" s="4"/>
      <c r="EC727" s="4"/>
      <c r="ED727" s="4"/>
      <c r="EE727" s="4"/>
      <c r="EF727" s="4"/>
      <c r="EG727" s="4"/>
      <c r="EH727" s="4"/>
      <c r="EI727" s="4"/>
      <c r="EJ727" s="4"/>
      <c r="EK727" s="4"/>
      <c r="EL727" s="4"/>
      <c r="EM727" s="4"/>
      <c r="EN727" s="4"/>
      <c r="EO727" s="4"/>
      <c r="EP727" s="4"/>
      <c r="EQ727" s="4"/>
      <c r="ER727" s="4"/>
      <c r="ES727" s="4"/>
      <c r="ET727" s="4"/>
      <c r="EU727" s="4"/>
      <c r="EV727" s="4"/>
      <c r="EW727" s="4"/>
      <c r="EX727" s="4"/>
      <c r="EY727" s="4"/>
      <c r="EZ727" s="4"/>
      <c r="FA727" s="4"/>
      <c r="FB727" s="4"/>
      <c r="FC727" s="4"/>
      <c r="FD727" s="4"/>
      <c r="FE727" s="4"/>
      <c r="FF727" s="4"/>
      <c r="FG727" s="4"/>
      <c r="FH727" s="4"/>
      <c r="FI727" s="4"/>
      <c r="FJ727" s="5"/>
      <c r="FK727" s="4"/>
      <c r="FL727" s="4"/>
      <c r="FM727" s="4"/>
      <c r="FN727" s="4"/>
      <c r="FO727" s="4"/>
      <c r="FP727" s="4"/>
      <c r="FQ727" s="4"/>
      <c r="FR727" s="4"/>
      <c r="FS727" s="4"/>
      <c r="FT727" s="4"/>
      <c r="FU727" s="4"/>
      <c r="FV727" s="4"/>
      <c r="FW727" s="4"/>
      <c r="FX727" s="4"/>
      <c r="FY727" s="4"/>
      <c r="FZ727" s="4"/>
      <c r="GA727" s="4"/>
      <c r="GB727" s="4"/>
      <c r="GC727" s="4"/>
      <c r="GD727" s="4"/>
      <c r="GE727" s="4"/>
      <c r="GF727" s="4"/>
      <c r="GG727" s="4"/>
      <c r="GH727" s="4"/>
      <c r="GI727" s="4"/>
      <c r="GJ727" s="4"/>
      <c r="GK727" s="4"/>
      <c r="GL727" s="4"/>
      <c r="GM727" s="4"/>
      <c r="GN727" s="4"/>
      <c r="GO727" s="4"/>
      <c r="GP727" s="4"/>
      <c r="GQ727" s="4"/>
      <c r="GR727" s="4"/>
      <c r="GS727" s="4"/>
      <c r="GT727" s="4"/>
      <c r="GU727" s="4"/>
      <c r="GV727" s="4"/>
      <c r="GW727" s="4"/>
      <c r="GX727" s="4"/>
      <c r="GY727" s="4"/>
      <c r="IQ727" s="4"/>
      <c r="IR727" s="4"/>
      <c r="IS727" s="4"/>
      <c r="IT727" s="4"/>
      <c r="IU727" s="4"/>
      <c r="IV727" s="4"/>
      <c r="IW727" s="4"/>
      <c r="IX727" s="4"/>
      <c r="IY727" s="4"/>
      <c r="IZ727" s="4"/>
      <c r="JA727" s="4"/>
      <c r="JB727" s="4"/>
      <c r="JC727" s="4"/>
      <c r="JD727" s="4"/>
      <c r="JE727" s="4"/>
      <c r="JF727" s="4"/>
      <c r="JG727" s="4"/>
      <c r="JH727" s="4"/>
      <c r="JI727" s="4"/>
      <c r="JJ727" s="4"/>
      <c r="JK727" s="4"/>
      <c r="JL727" s="4"/>
      <c r="JM727" s="4"/>
      <c r="JN727" s="4"/>
      <c r="JO727" s="4"/>
      <c r="JP727" s="4"/>
      <c r="JQ727" s="4"/>
      <c r="JR727" s="4"/>
      <c r="JS727" s="4"/>
      <c r="JT727" s="4"/>
      <c r="JU727" s="4"/>
      <c r="JV727" s="4"/>
      <c r="JW727" s="4"/>
      <c r="JX727" s="4"/>
      <c r="JY727" s="4"/>
      <c r="JZ727" s="4"/>
      <c r="KA727" s="4"/>
      <c r="KB727" s="4"/>
      <c r="KC727" s="4"/>
      <c r="KD727" s="4"/>
      <c r="KE727" s="4"/>
      <c r="KF727" s="4"/>
      <c r="KG727" s="4"/>
      <c r="KH727" s="4"/>
      <c r="KI727" s="4"/>
      <c r="KJ727" s="4"/>
      <c r="KK727" s="4"/>
      <c r="KL727" s="4"/>
      <c r="KM727" s="4"/>
    </row>
    <row r="728" spans="1:299" x14ac:dyDescent="0.25">
      <c r="A728" s="311"/>
      <c r="B728" s="57" t="s">
        <v>1673</v>
      </c>
      <c r="C728" s="24" t="s">
        <v>1674</v>
      </c>
      <c r="D728" s="122" t="s">
        <v>1675</v>
      </c>
      <c r="E728" s="352">
        <v>45433</v>
      </c>
      <c r="F728" s="288">
        <v>45617</v>
      </c>
      <c r="G728" s="94">
        <f>DATEDIF(E728, F728, "m")</f>
        <v>6</v>
      </c>
      <c r="J728" s="82">
        <v>45617</v>
      </c>
      <c r="K728" s="100">
        <f t="shared" si="84"/>
        <v>6</v>
      </c>
      <c r="L728" s="28">
        <v>8</v>
      </c>
      <c r="M728" s="388" t="s">
        <v>1856</v>
      </c>
      <c r="N728" s="78"/>
      <c r="S728" s="62">
        <v>10</v>
      </c>
      <c r="T728" s="5"/>
      <c r="U728" s="25"/>
      <c r="V728" s="25"/>
      <c r="W728" s="25"/>
      <c r="X728" s="25"/>
      <c r="Y728" s="25"/>
      <c r="Z728" s="25"/>
      <c r="AA728" s="25"/>
      <c r="AB728" s="25"/>
      <c r="AC728" s="25"/>
      <c r="AD728" s="25"/>
      <c r="AE728" s="25"/>
      <c r="AF728" s="25"/>
      <c r="AG728" s="25"/>
      <c r="AH728" s="25"/>
      <c r="AI728" s="25"/>
      <c r="AJ728" s="25"/>
      <c r="AK728" s="25"/>
      <c r="AL728" s="25"/>
      <c r="AM728" s="25"/>
      <c r="AN728" s="25"/>
      <c r="AO728" s="25"/>
      <c r="AP728" s="25"/>
      <c r="AQ728" s="4"/>
      <c r="AR728" s="4"/>
      <c r="AS728" s="4"/>
      <c r="AT728" s="4"/>
      <c r="AU728" s="4"/>
      <c r="AV728" s="4"/>
      <c r="AW728" s="4"/>
      <c r="AX728" s="4"/>
      <c r="AY728" s="4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4"/>
      <c r="BS728" s="4"/>
      <c r="BT728" s="4"/>
      <c r="BU728" s="4"/>
      <c r="BV728" s="4"/>
      <c r="BW728" s="4"/>
      <c r="BX728" s="4"/>
      <c r="BY728" s="4"/>
      <c r="BZ728" s="4"/>
      <c r="CA728" s="4"/>
      <c r="CB728" s="4"/>
      <c r="CC728" s="4"/>
      <c r="CD728" s="4"/>
      <c r="CE728" s="4"/>
      <c r="CF728" s="4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  <c r="CS728" s="4"/>
      <c r="CT728" s="4"/>
      <c r="CU728" s="4"/>
      <c r="CV728" s="4"/>
      <c r="CW728" s="4"/>
      <c r="CX728" s="4"/>
      <c r="CY728" s="4"/>
      <c r="CZ728" s="4"/>
      <c r="DA728" s="4"/>
      <c r="DB728" s="4"/>
      <c r="DC728" s="4"/>
      <c r="DD728" s="4"/>
      <c r="DE728" s="4"/>
      <c r="DF728" s="4"/>
      <c r="DG728" s="4"/>
      <c r="DH728" s="4"/>
      <c r="DI728" s="4"/>
      <c r="DJ728" s="4"/>
      <c r="DK728" s="4"/>
      <c r="DL728" s="4"/>
      <c r="DM728" s="4"/>
      <c r="DN728" s="4"/>
      <c r="DO728" s="4"/>
      <c r="DP728" s="4"/>
      <c r="DQ728" s="4"/>
      <c r="DR728" s="4"/>
      <c r="DS728" s="4"/>
      <c r="DT728" s="4"/>
      <c r="DU728" s="4"/>
      <c r="DV728" s="4"/>
      <c r="DW728" s="4"/>
      <c r="DX728" s="4"/>
      <c r="DY728" s="4"/>
      <c r="DZ728" s="4"/>
      <c r="EA728" s="4"/>
      <c r="EB728" s="4"/>
      <c r="EC728" s="4"/>
      <c r="ED728" s="4"/>
      <c r="EE728" s="4"/>
      <c r="EF728" s="4"/>
      <c r="EG728" s="4"/>
      <c r="EH728" s="4"/>
      <c r="EI728" s="4"/>
      <c r="EJ728" s="4"/>
      <c r="EK728" s="4"/>
      <c r="EL728" s="4"/>
      <c r="EM728" s="4"/>
      <c r="EN728" s="4"/>
      <c r="EO728" s="4"/>
      <c r="EP728" s="4"/>
      <c r="EQ728" s="4"/>
      <c r="ER728" s="4"/>
      <c r="ES728" s="4"/>
      <c r="ET728" s="4"/>
      <c r="EU728" s="4"/>
      <c r="EV728" s="4"/>
      <c r="EW728" s="4"/>
      <c r="EX728" s="4"/>
      <c r="EY728" s="4"/>
      <c r="EZ728" s="4"/>
      <c r="FA728" s="4"/>
      <c r="FB728" s="4"/>
      <c r="FC728" s="4"/>
      <c r="FD728" s="4"/>
      <c r="FE728" s="4"/>
      <c r="FF728" s="4"/>
      <c r="FG728" s="4"/>
      <c r="FH728" s="4"/>
      <c r="FI728" s="4"/>
      <c r="FJ728" s="5"/>
      <c r="FK728" s="4"/>
      <c r="FL728" s="4"/>
      <c r="FM728" s="4"/>
      <c r="FN728" s="4"/>
      <c r="FO728" s="4"/>
      <c r="FP728" s="4"/>
      <c r="FQ728" s="4"/>
      <c r="FR728" s="4"/>
      <c r="FS728" s="4"/>
      <c r="FT728" s="4"/>
      <c r="FU728" s="4"/>
      <c r="FV728" s="4"/>
      <c r="FW728" s="4"/>
      <c r="FX728" s="4"/>
      <c r="FY728" s="4"/>
      <c r="FZ728" s="4"/>
      <c r="GA728" s="4"/>
      <c r="GB728" s="4"/>
      <c r="GC728" s="4"/>
      <c r="GD728" s="4"/>
      <c r="GE728" s="4"/>
      <c r="GF728" s="4"/>
      <c r="GG728" s="4"/>
      <c r="GH728" s="4"/>
      <c r="GI728" s="4"/>
      <c r="GJ728" s="4"/>
      <c r="GK728" s="4"/>
      <c r="GL728" s="4"/>
      <c r="GM728" s="4"/>
      <c r="GN728" s="4"/>
      <c r="GO728" s="4"/>
      <c r="GP728" s="4"/>
      <c r="GQ728" s="4"/>
      <c r="GR728" s="4"/>
      <c r="GS728" s="4"/>
      <c r="GT728" s="4"/>
      <c r="GU728" s="4"/>
      <c r="GV728" s="4"/>
      <c r="GW728" s="4"/>
      <c r="GX728" s="4"/>
      <c r="GY728" s="4"/>
      <c r="HO728" s="5" t="s">
        <v>1896</v>
      </c>
      <c r="HP728" s="28">
        <v>19</v>
      </c>
      <c r="HQ728" s="288">
        <v>45433</v>
      </c>
      <c r="HR728" s="288"/>
      <c r="HS728" s="288">
        <v>45617</v>
      </c>
      <c r="HT728" s="287">
        <v>6</v>
      </c>
      <c r="HU728" s="287">
        <v>1</v>
      </c>
      <c r="HV728" s="287">
        <v>0</v>
      </c>
      <c r="HW728" s="287">
        <v>0</v>
      </c>
      <c r="HX728" s="287">
        <v>0</v>
      </c>
      <c r="HY728" s="287">
        <v>1</v>
      </c>
      <c r="HZ728" s="287">
        <v>0</v>
      </c>
      <c r="IA728" s="287">
        <v>0</v>
      </c>
      <c r="IB728" s="287"/>
      <c r="IC728" s="287">
        <v>0</v>
      </c>
      <c r="ID728" s="287">
        <v>0</v>
      </c>
      <c r="IE728" s="153" t="s">
        <v>69</v>
      </c>
      <c r="IF728" s="287">
        <v>0</v>
      </c>
      <c r="IG728" s="287"/>
      <c r="IH728" s="287"/>
      <c r="II728" s="153"/>
      <c r="IJ728" s="287">
        <v>0</v>
      </c>
      <c r="IK728" s="153" t="s">
        <v>63</v>
      </c>
      <c r="IL728" s="153"/>
      <c r="IM728" s="153"/>
      <c r="IN728" s="287">
        <v>0</v>
      </c>
      <c r="IO728" s="28">
        <v>0</v>
      </c>
      <c r="IQ728" s="4"/>
      <c r="IR728" s="4"/>
      <c r="IS728" s="4"/>
      <c r="IT728" s="4"/>
      <c r="IU728" s="4"/>
      <c r="IV728" s="4"/>
      <c r="IW728" s="4"/>
      <c r="IX728" s="4"/>
      <c r="IY728" s="4"/>
      <c r="IZ728" s="4"/>
      <c r="JA728" s="4"/>
      <c r="JB728" s="4"/>
      <c r="JC728" s="4"/>
      <c r="JD728" s="4"/>
      <c r="JE728" s="4"/>
      <c r="JF728" s="4"/>
      <c r="JG728" s="4"/>
      <c r="JH728" s="4"/>
      <c r="JI728" s="4"/>
      <c r="JJ728" s="4"/>
      <c r="JK728" s="4"/>
      <c r="JL728" s="4"/>
      <c r="JM728" s="4"/>
      <c r="JN728" s="4"/>
      <c r="JO728" s="4"/>
      <c r="JP728" s="4"/>
      <c r="JQ728" s="4"/>
      <c r="JR728" s="4"/>
      <c r="JS728" s="4"/>
      <c r="JT728" s="4"/>
      <c r="JU728" s="4"/>
      <c r="JV728" s="4"/>
      <c r="JW728" s="4"/>
      <c r="JX728" s="4"/>
      <c r="JY728" s="4"/>
      <c r="JZ728" s="4"/>
      <c r="KA728" s="4"/>
      <c r="KB728" s="4"/>
      <c r="KC728" s="4"/>
      <c r="KD728" s="4"/>
      <c r="KE728" s="4"/>
      <c r="KF728" s="4"/>
      <c r="KG728" s="4"/>
      <c r="KH728" s="4"/>
      <c r="KI728" s="4"/>
      <c r="KJ728" s="4"/>
      <c r="KK728" s="4"/>
      <c r="KL728" s="4"/>
      <c r="KM728" s="4"/>
    </row>
    <row r="729" spans="1:299" ht="15.75" x14ac:dyDescent="0.25">
      <c r="A729" s="311"/>
      <c r="D729" s="386"/>
      <c r="T729" s="5"/>
      <c r="U729" s="25"/>
      <c r="V729" s="25"/>
      <c r="W729" s="25"/>
      <c r="X729" s="25"/>
      <c r="Y729" s="25"/>
      <c r="Z729" s="25"/>
      <c r="AA729" s="25"/>
      <c r="AB729" s="25"/>
      <c r="AC729" s="25"/>
      <c r="AD729" s="25"/>
      <c r="AE729" s="25"/>
      <c r="AF729" s="25"/>
      <c r="AG729" s="25"/>
      <c r="AH729" s="25"/>
      <c r="AI729" s="25"/>
      <c r="AJ729" s="25"/>
      <c r="AK729" s="25"/>
      <c r="AL729" s="25"/>
      <c r="AM729" s="25"/>
      <c r="AN729" s="25"/>
      <c r="AO729" s="25"/>
      <c r="AP729" s="25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  <c r="BS729" s="4"/>
      <c r="BT729" s="4"/>
      <c r="BU729" s="4"/>
      <c r="BV729" s="4"/>
      <c r="BW729" s="4"/>
      <c r="BX729" s="4"/>
      <c r="BY729" s="4"/>
      <c r="BZ729" s="4"/>
      <c r="CA729" s="4"/>
      <c r="CB729" s="4"/>
      <c r="CC729" s="4"/>
      <c r="CD729" s="4"/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/>
      <c r="DE729" s="4"/>
      <c r="DF729" s="4"/>
      <c r="DG729" s="4"/>
      <c r="DH729" s="4"/>
      <c r="DI729" s="4"/>
      <c r="DJ729" s="4"/>
      <c r="DK729" s="4"/>
      <c r="DL729" s="4"/>
      <c r="DM729" s="4"/>
      <c r="DN729" s="4"/>
      <c r="DO729" s="4"/>
      <c r="DP729" s="4"/>
      <c r="DQ729" s="4"/>
      <c r="DR729" s="4"/>
      <c r="DS729" s="4"/>
      <c r="DT729" s="4"/>
      <c r="DU729" s="4"/>
      <c r="DV729" s="4"/>
      <c r="DW729" s="4"/>
      <c r="DX729" s="4"/>
      <c r="DY729" s="4"/>
      <c r="DZ729" s="4"/>
      <c r="EA729" s="4"/>
      <c r="EB729" s="4"/>
      <c r="EC729" s="4"/>
      <c r="ED729" s="4"/>
      <c r="EE729" s="4"/>
      <c r="EF729" s="4"/>
      <c r="EG729" s="4"/>
      <c r="EH729" s="4"/>
      <c r="EI729" s="4"/>
      <c r="EJ729" s="4"/>
      <c r="EK729" s="4"/>
      <c r="EL729" s="4"/>
      <c r="EM729" s="4"/>
      <c r="EN729" s="4"/>
      <c r="EO729" s="4"/>
      <c r="EP729" s="4"/>
      <c r="EQ729" s="4"/>
      <c r="ER729" s="4"/>
      <c r="ES729" s="4"/>
      <c r="ET729" s="4"/>
      <c r="EU729" s="4"/>
      <c r="EV729" s="4"/>
      <c r="EW729" s="4"/>
      <c r="EX729" s="4"/>
      <c r="EY729" s="4"/>
      <c r="EZ729" s="4"/>
      <c r="FA729" s="4"/>
      <c r="FB729" s="4"/>
      <c r="FC729" s="4"/>
      <c r="FD729" s="4"/>
      <c r="FE729" s="4"/>
      <c r="FF729" s="4"/>
      <c r="FG729" s="4"/>
      <c r="FH729" s="4"/>
      <c r="FI729" s="4"/>
      <c r="FJ729" s="5"/>
      <c r="FK729" s="4"/>
      <c r="FL729" s="4"/>
      <c r="FM729" s="4"/>
      <c r="FN729" s="4"/>
      <c r="FO729" s="4"/>
      <c r="FP729" s="4"/>
      <c r="FQ729" s="4"/>
      <c r="FR729" s="4"/>
      <c r="FS729" s="4"/>
      <c r="FT729" s="4"/>
      <c r="FU729" s="4"/>
      <c r="FV729" s="4"/>
      <c r="FW729" s="4"/>
      <c r="FX729" s="4"/>
      <c r="FY729" s="4"/>
      <c r="FZ729" s="4"/>
      <c r="GA729" s="4"/>
      <c r="GB729" s="4"/>
      <c r="GC729" s="4"/>
      <c r="GD729" s="4"/>
      <c r="GE729" s="4"/>
      <c r="GF729" s="4"/>
      <c r="GG729" s="4"/>
      <c r="GH729" s="4"/>
      <c r="GI729" s="4"/>
      <c r="GJ729" s="4"/>
      <c r="GK729" s="4"/>
      <c r="GL729" s="4"/>
      <c r="GM729" s="4"/>
      <c r="GN729" s="4"/>
      <c r="GO729" s="4"/>
      <c r="GP729" s="4"/>
      <c r="GQ729" s="4"/>
      <c r="GR729" s="4"/>
      <c r="GS729" s="4"/>
      <c r="GT729" s="4"/>
      <c r="GU729" s="4"/>
      <c r="GV729" s="4"/>
      <c r="GW729" s="4"/>
      <c r="GX729" s="4"/>
      <c r="GY729" s="4"/>
      <c r="IQ729" s="4"/>
      <c r="IR729" s="4"/>
      <c r="IS729" s="4"/>
      <c r="IT729" s="4"/>
      <c r="IU729" s="4"/>
      <c r="IV729" s="4"/>
      <c r="IW729" s="4"/>
      <c r="IX729" s="4"/>
      <c r="IY729" s="4"/>
      <c r="IZ729" s="4"/>
      <c r="JA729" s="4"/>
      <c r="JB729" s="4"/>
      <c r="JC729" s="4"/>
      <c r="JD729" s="4"/>
      <c r="JE729" s="4"/>
      <c r="JF729" s="4"/>
      <c r="JG729" s="4"/>
      <c r="JH729" s="4"/>
      <c r="JI729" s="4"/>
      <c r="JJ729" s="4"/>
      <c r="JK729" s="4"/>
      <c r="JL729" s="4"/>
      <c r="JM729" s="4"/>
      <c r="JN729" s="4"/>
      <c r="JO729" s="4"/>
      <c r="JP729" s="4"/>
      <c r="JQ729" s="4"/>
      <c r="JR729" s="4"/>
      <c r="JS729" s="4"/>
      <c r="JT729" s="4"/>
      <c r="JU729" s="4"/>
      <c r="JV729" s="4"/>
      <c r="JW729" s="4"/>
      <c r="JX729" s="4"/>
      <c r="JY729" s="4"/>
      <c r="JZ729" s="4"/>
      <c r="KA729" s="4"/>
      <c r="KB729" s="4"/>
      <c r="KC729" s="4"/>
      <c r="KD729" s="4"/>
      <c r="KE729" s="4"/>
      <c r="KF729" s="4"/>
      <c r="KG729" s="4"/>
      <c r="KH729" s="4"/>
      <c r="KI729" s="4"/>
      <c r="KJ729" s="4"/>
      <c r="KK729" s="4"/>
      <c r="KL729" s="4"/>
      <c r="KM729" s="25"/>
    </row>
    <row r="730" spans="1:299" x14ac:dyDescent="0.25">
      <c r="A730" s="311"/>
      <c r="B730" s="57" t="s">
        <v>1783</v>
      </c>
      <c r="C730" s="51" t="s">
        <v>1784</v>
      </c>
      <c r="D730" s="83">
        <v>7403315073</v>
      </c>
      <c r="E730" s="352">
        <v>45456</v>
      </c>
      <c r="J730" s="82">
        <v>45498</v>
      </c>
      <c r="K730" s="100">
        <f t="shared" si="84"/>
        <v>1</v>
      </c>
      <c r="L730" s="28">
        <v>1</v>
      </c>
      <c r="M730" s="58" t="s">
        <v>1785</v>
      </c>
      <c r="N730" s="80">
        <v>125</v>
      </c>
      <c r="O730" s="6">
        <v>2</v>
      </c>
      <c r="P730" s="6">
        <v>3</v>
      </c>
      <c r="R730" s="6">
        <v>3</v>
      </c>
      <c r="S730" s="62"/>
      <c r="T730" s="355"/>
      <c r="U730" s="25"/>
      <c r="V730" s="25"/>
      <c r="W730" s="25"/>
      <c r="X730" s="25"/>
      <c r="Y730" s="25"/>
      <c r="Z730" s="25"/>
      <c r="AA730" s="25"/>
      <c r="AB730" s="25"/>
      <c r="AC730" s="25"/>
      <c r="AD730" s="25"/>
      <c r="AE730" s="25"/>
      <c r="AF730" s="25"/>
      <c r="AG730" s="25"/>
      <c r="AH730" s="25"/>
      <c r="AI730" s="25"/>
      <c r="AJ730" s="25"/>
      <c r="AK730" s="25"/>
      <c r="AL730" s="25"/>
      <c r="AM730" s="25"/>
      <c r="AN730" s="25"/>
      <c r="AO730" s="25"/>
      <c r="AP730" s="25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  <c r="BS730" s="4"/>
      <c r="BT730" s="4"/>
      <c r="BU730" s="4"/>
      <c r="BV730" s="4"/>
      <c r="BW730" s="4"/>
      <c r="BX730" s="4"/>
      <c r="BY730" s="4"/>
      <c r="BZ730" s="4"/>
      <c r="CA730" s="4"/>
      <c r="CB730" s="4"/>
      <c r="CC730" s="4"/>
      <c r="CD730" s="4"/>
      <c r="CE730" s="4"/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4"/>
      <c r="CT730" s="4"/>
      <c r="CU730" s="4"/>
      <c r="CV730" s="4"/>
      <c r="CW730" s="4"/>
      <c r="CX730" s="4"/>
      <c r="CY730" s="4"/>
      <c r="CZ730" s="4"/>
      <c r="DA730" s="4"/>
      <c r="DB730" s="4"/>
      <c r="DC730" s="4"/>
      <c r="DD730" s="4"/>
      <c r="DE730" s="4"/>
      <c r="DF730" s="4"/>
      <c r="DG730" s="4"/>
      <c r="DH730" s="4"/>
      <c r="DI730" s="4"/>
      <c r="DJ730" s="4"/>
      <c r="DK730" s="4"/>
      <c r="DL730" s="4"/>
      <c r="DM730" s="4"/>
      <c r="DN730" s="4"/>
      <c r="DO730" s="4"/>
      <c r="DP730" s="4"/>
      <c r="DQ730" s="4"/>
      <c r="DR730" s="4"/>
      <c r="DS730" s="4"/>
      <c r="DT730" s="4"/>
      <c r="DU730" s="4"/>
      <c r="DV730" s="4"/>
      <c r="DW730" s="4"/>
      <c r="DX730" s="4"/>
      <c r="DY730" s="4"/>
      <c r="DZ730" s="4"/>
      <c r="EA730" s="4"/>
      <c r="EB730" s="4"/>
      <c r="EC730" s="4"/>
      <c r="ED730" s="4"/>
      <c r="EE730" s="4"/>
      <c r="EF730" s="4"/>
      <c r="EG730" s="4"/>
      <c r="EH730" s="4"/>
      <c r="EI730" s="4"/>
      <c r="EJ730" s="4"/>
      <c r="EK730" s="4"/>
      <c r="EL730" s="4"/>
      <c r="EM730" s="4"/>
      <c r="EN730" s="4"/>
      <c r="EO730" s="4"/>
      <c r="EP730" s="4"/>
      <c r="EQ730" s="4"/>
      <c r="ER730" s="4"/>
      <c r="ES730" s="4"/>
      <c r="ET730" s="4"/>
      <c r="EU730" s="4"/>
      <c r="EV730" s="4"/>
      <c r="EW730" s="4"/>
      <c r="EX730" s="4"/>
      <c r="EY730" s="4"/>
      <c r="EZ730" s="4"/>
      <c r="FA730" s="4"/>
      <c r="FB730" s="4"/>
      <c r="FC730" s="4"/>
      <c r="FD730" s="4"/>
      <c r="FE730" s="4"/>
      <c r="FF730" s="4"/>
      <c r="FG730" s="4"/>
      <c r="FH730" s="4"/>
      <c r="FI730" s="4"/>
      <c r="FJ730" s="419" t="s">
        <v>1785</v>
      </c>
      <c r="FK730" s="328" t="s">
        <v>1658</v>
      </c>
      <c r="FL730" s="328" t="s">
        <v>1659</v>
      </c>
      <c r="FM730" s="328" t="s">
        <v>1659</v>
      </c>
      <c r="FN730" s="328" t="s">
        <v>1659</v>
      </c>
      <c r="FO730" s="328" t="s">
        <v>1658</v>
      </c>
      <c r="FP730" s="328" t="s">
        <v>1659</v>
      </c>
      <c r="FQ730" s="328" t="s">
        <v>1665</v>
      </c>
      <c r="FR730" s="328" t="s">
        <v>1662</v>
      </c>
      <c r="FS730" s="328" t="s">
        <v>86</v>
      </c>
      <c r="FT730" s="328" t="s">
        <v>1659</v>
      </c>
      <c r="FU730" s="328" t="s">
        <v>1659</v>
      </c>
      <c r="FV730" s="328" t="s">
        <v>33</v>
      </c>
      <c r="FW730" s="328" t="s">
        <v>86</v>
      </c>
      <c r="FX730" s="328" t="s">
        <v>86</v>
      </c>
      <c r="FY730" s="328" t="s">
        <v>1662</v>
      </c>
      <c r="FZ730" s="328" t="s">
        <v>1662</v>
      </c>
      <c r="GA730" s="328" t="s">
        <v>1659</v>
      </c>
      <c r="GB730" s="328" t="s">
        <v>1659</v>
      </c>
      <c r="GC730" s="328" t="s">
        <v>1660</v>
      </c>
      <c r="GD730" s="328" t="s">
        <v>33</v>
      </c>
      <c r="GE730" s="328" t="s">
        <v>1662</v>
      </c>
      <c r="GF730" s="328" t="s">
        <v>86</v>
      </c>
      <c r="GG730" s="328" t="s">
        <v>1664</v>
      </c>
      <c r="GH730" s="328" t="s">
        <v>33</v>
      </c>
      <c r="GI730" s="328" t="s">
        <v>1661</v>
      </c>
      <c r="GJ730" s="328" t="s">
        <v>33</v>
      </c>
      <c r="GK730" s="328" t="s">
        <v>33</v>
      </c>
      <c r="GL730" s="328" t="s">
        <v>86</v>
      </c>
      <c r="GM730" s="328" t="s">
        <v>1659</v>
      </c>
      <c r="GN730" s="328" t="s">
        <v>1659</v>
      </c>
      <c r="GO730" s="328" t="s">
        <v>1658</v>
      </c>
      <c r="GP730" s="328" t="s">
        <v>86</v>
      </c>
      <c r="GQ730" s="328" t="s">
        <v>1662</v>
      </c>
      <c r="GR730" s="328" t="s">
        <v>1664</v>
      </c>
      <c r="GS730" s="328" t="s">
        <v>1659</v>
      </c>
      <c r="GT730" s="328" t="s">
        <v>1659</v>
      </c>
      <c r="GU730" s="328" t="s">
        <v>1662</v>
      </c>
      <c r="GV730" s="328" t="s">
        <v>1662</v>
      </c>
      <c r="GW730" s="328" t="s">
        <v>1662</v>
      </c>
      <c r="GX730" s="328" t="s">
        <v>33</v>
      </c>
      <c r="GY730" s="328" t="s">
        <v>1662</v>
      </c>
      <c r="IQ730" s="4"/>
      <c r="IR730" s="4"/>
      <c r="IS730" s="4"/>
      <c r="IT730" s="4"/>
      <c r="IU730" s="4"/>
      <c r="IV730" s="4"/>
      <c r="IW730" s="4"/>
      <c r="IX730" s="4"/>
      <c r="IY730" s="4"/>
      <c r="IZ730" s="4"/>
      <c r="JA730" s="4"/>
      <c r="JB730" s="4"/>
      <c r="JC730" s="4"/>
      <c r="JD730" s="4"/>
      <c r="JE730" s="4"/>
      <c r="JF730" s="4"/>
      <c r="JG730" s="4"/>
      <c r="JH730" s="4"/>
      <c r="JI730" s="4"/>
      <c r="JJ730" s="4"/>
      <c r="JK730" s="4"/>
      <c r="JL730" s="4"/>
      <c r="JM730" s="4"/>
      <c r="JN730" s="4"/>
      <c r="JO730" s="4"/>
      <c r="JP730" s="4"/>
      <c r="JQ730" s="4"/>
      <c r="JR730" s="4"/>
      <c r="JS730" s="4"/>
      <c r="JT730" s="4"/>
      <c r="JU730" s="4"/>
      <c r="JV730" s="4"/>
      <c r="JW730" s="4"/>
      <c r="JX730" s="4"/>
      <c r="JY730" s="4"/>
      <c r="JZ730" s="4"/>
      <c r="KA730" s="4"/>
      <c r="KB730" s="4"/>
      <c r="KC730" s="4"/>
      <c r="KD730" s="4"/>
      <c r="KE730" s="4"/>
      <c r="KF730" s="4"/>
      <c r="KG730" s="4"/>
      <c r="KH730" s="4"/>
      <c r="KI730" s="4"/>
      <c r="KJ730" s="4"/>
      <c r="KK730" s="4"/>
      <c r="KL730" s="4"/>
    </row>
    <row r="731" spans="1:299" x14ac:dyDescent="0.25">
      <c r="A731" s="311"/>
      <c r="B731" s="57" t="s">
        <v>1783</v>
      </c>
      <c r="C731" s="51" t="s">
        <v>1784</v>
      </c>
      <c r="D731" s="83">
        <v>7403315073</v>
      </c>
      <c r="E731" s="352">
        <v>45456</v>
      </c>
      <c r="F731" s="288">
        <v>45498</v>
      </c>
      <c r="G731" s="94">
        <f>DATEDIF(E731, F731, "m")</f>
        <v>1</v>
      </c>
      <c r="J731" s="82">
        <v>45498</v>
      </c>
      <c r="K731" s="100">
        <f t="shared" si="84"/>
        <v>1</v>
      </c>
      <c r="L731" s="28">
        <v>2</v>
      </c>
      <c r="M731" s="58" t="s">
        <v>1786</v>
      </c>
      <c r="S731" s="62">
        <v>10</v>
      </c>
      <c r="T731" s="5"/>
      <c r="U731" s="25"/>
      <c r="V731" s="25"/>
      <c r="W731" s="25"/>
      <c r="X731" s="25"/>
      <c r="Y731" s="25"/>
      <c r="Z731" s="25"/>
      <c r="AA731" s="25"/>
      <c r="AB731" s="25"/>
      <c r="AC731" s="25"/>
      <c r="AD731" s="25"/>
      <c r="AE731" s="25"/>
      <c r="AF731" s="25"/>
      <c r="AG731" s="25"/>
      <c r="AH731" s="25"/>
      <c r="AI731" s="25"/>
      <c r="AJ731" s="25"/>
      <c r="AK731" s="25"/>
      <c r="AL731" s="25"/>
      <c r="AM731" s="25"/>
      <c r="AN731" s="25"/>
      <c r="AO731" s="25"/>
      <c r="AP731" s="25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4"/>
      <c r="CE731" s="4"/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4"/>
      <c r="DE731" s="4"/>
      <c r="DF731" s="4"/>
      <c r="DG731" s="4"/>
      <c r="DH731" s="4"/>
      <c r="DI731" s="4"/>
      <c r="DJ731" s="4"/>
      <c r="DK731" s="4"/>
      <c r="DL731" s="4"/>
      <c r="DM731" s="4"/>
      <c r="DN731" s="4"/>
      <c r="DO731" s="4"/>
      <c r="DP731" s="4"/>
      <c r="DQ731" s="4"/>
      <c r="DR731" s="4"/>
      <c r="DS731" s="4"/>
      <c r="DT731" s="4"/>
      <c r="DU731" s="4"/>
      <c r="DV731" s="4"/>
      <c r="DW731" s="4"/>
      <c r="DX731" s="4"/>
      <c r="DY731" s="4"/>
      <c r="DZ731" s="4"/>
      <c r="EA731" s="4"/>
      <c r="EB731" s="4"/>
      <c r="EC731" s="4"/>
      <c r="ED731" s="4"/>
      <c r="EE731" s="4"/>
      <c r="EF731" s="4"/>
      <c r="EG731" s="4"/>
      <c r="EH731" s="4"/>
      <c r="EI731" s="4"/>
      <c r="EJ731" s="4"/>
      <c r="EK731" s="4"/>
      <c r="EL731" s="4"/>
      <c r="EM731" s="4"/>
      <c r="EN731" s="4"/>
      <c r="EO731" s="4"/>
      <c r="EP731" s="4"/>
      <c r="EQ731" s="4"/>
      <c r="ER731" s="4"/>
      <c r="ES731" s="4"/>
      <c r="ET731" s="4"/>
      <c r="EU731" s="4"/>
      <c r="EV731" s="4"/>
      <c r="EW731" s="4"/>
      <c r="EX731" s="4"/>
      <c r="EY731" s="4"/>
      <c r="EZ731" s="4"/>
      <c r="FA731" s="4"/>
      <c r="FB731" s="4"/>
      <c r="FC731" s="4"/>
      <c r="FD731" s="4"/>
      <c r="FE731" s="4"/>
      <c r="FF731" s="4"/>
      <c r="FG731" s="4"/>
      <c r="FH731" s="4"/>
      <c r="FI731" s="4"/>
      <c r="FJ731" s="5"/>
      <c r="FK731" s="4"/>
      <c r="FL731" s="4"/>
      <c r="FM731" s="4"/>
      <c r="FN731" s="4"/>
      <c r="FO731" s="4"/>
      <c r="FP731" s="4"/>
      <c r="FQ731" s="4"/>
      <c r="FR731" s="4"/>
      <c r="FS731" s="4"/>
      <c r="FT731" s="4"/>
      <c r="FU731" s="4"/>
      <c r="FV731" s="4"/>
      <c r="FW731" s="4"/>
      <c r="FX731" s="4"/>
      <c r="FY731" s="4"/>
      <c r="FZ731" s="4"/>
      <c r="GA731" s="4"/>
      <c r="GB731" s="4"/>
      <c r="GC731" s="4"/>
      <c r="GD731" s="4"/>
      <c r="GE731" s="4"/>
      <c r="GF731" s="4"/>
      <c r="GG731" s="4"/>
      <c r="GH731" s="4"/>
      <c r="GI731" s="4"/>
      <c r="GJ731" s="4"/>
      <c r="GK731" s="4"/>
      <c r="GL731" s="4"/>
      <c r="GM731" s="4"/>
      <c r="GN731" s="4"/>
      <c r="GO731" s="4"/>
      <c r="GP731" s="4"/>
      <c r="GQ731" s="4"/>
      <c r="GR731" s="4"/>
      <c r="GS731" s="4"/>
      <c r="GT731" s="4"/>
      <c r="GU731" s="4"/>
      <c r="GV731" s="4"/>
      <c r="GW731" s="4"/>
      <c r="GX731" s="4"/>
      <c r="GY731" s="4"/>
      <c r="HO731" s="5" t="s">
        <v>1899</v>
      </c>
      <c r="HP731" s="28">
        <v>50</v>
      </c>
      <c r="HQ731" s="288">
        <v>45456</v>
      </c>
      <c r="HR731" s="288"/>
      <c r="HS731" s="288">
        <v>45498</v>
      </c>
      <c r="HT731" s="287">
        <v>1</v>
      </c>
      <c r="HU731" s="287">
        <v>1</v>
      </c>
      <c r="HV731" s="287">
        <v>0</v>
      </c>
      <c r="HW731" s="287">
        <v>0</v>
      </c>
      <c r="HX731" s="287">
        <v>0</v>
      </c>
      <c r="HY731" s="287">
        <v>1</v>
      </c>
      <c r="HZ731" s="287">
        <v>0</v>
      </c>
      <c r="IA731" s="287">
        <v>0</v>
      </c>
      <c r="IB731" s="287"/>
      <c r="IC731" s="287">
        <v>0</v>
      </c>
      <c r="ID731" s="287">
        <v>0</v>
      </c>
      <c r="IE731" s="153" t="s">
        <v>1900</v>
      </c>
      <c r="IF731" s="287">
        <v>0</v>
      </c>
      <c r="IG731" s="287"/>
      <c r="IH731" s="287"/>
      <c r="II731" s="153"/>
      <c r="IJ731" s="287">
        <v>0</v>
      </c>
      <c r="IK731" s="153" t="s">
        <v>63</v>
      </c>
      <c r="IL731" s="153"/>
      <c r="IM731" s="153"/>
      <c r="IN731" s="287">
        <v>0</v>
      </c>
      <c r="IO731" s="28">
        <v>0</v>
      </c>
      <c r="IQ731" s="4"/>
      <c r="IR731" s="4"/>
      <c r="IS731" s="4"/>
      <c r="IT731" s="4"/>
      <c r="IU731" s="4"/>
      <c r="IV731" s="4"/>
      <c r="IW731" s="4"/>
      <c r="IX731" s="4"/>
      <c r="IY731" s="4"/>
      <c r="IZ731" s="4"/>
      <c r="JA731" s="4"/>
      <c r="JB731" s="4"/>
      <c r="JC731" s="4"/>
      <c r="JD731" s="4"/>
      <c r="JE731" s="4"/>
      <c r="JF731" s="4"/>
      <c r="JG731" s="4"/>
      <c r="JH731" s="4"/>
      <c r="JI731" s="4"/>
      <c r="JJ731" s="4"/>
      <c r="JK731" s="4"/>
      <c r="JL731" s="4"/>
      <c r="JM731" s="4"/>
      <c r="JN731" s="4"/>
      <c r="JO731" s="4"/>
      <c r="JP731" s="4"/>
      <c r="JQ731" s="4"/>
      <c r="JR731" s="4"/>
      <c r="JS731" s="4"/>
      <c r="JT731" s="4"/>
      <c r="JU731" s="4"/>
      <c r="JV731" s="4"/>
      <c r="JW731" s="4"/>
      <c r="JX731" s="4"/>
      <c r="JY731" s="4"/>
      <c r="JZ731" s="4"/>
      <c r="KA731" s="4"/>
      <c r="KB731" s="4"/>
      <c r="KC731" s="4"/>
      <c r="KD731" s="4"/>
      <c r="KE731" s="4"/>
      <c r="KF731" s="4"/>
      <c r="KG731" s="4"/>
      <c r="KH731" s="4"/>
      <c r="KI731" s="4"/>
      <c r="KJ731" s="4"/>
      <c r="KK731" s="4"/>
      <c r="KL731" s="4"/>
    </row>
    <row r="732" spans="1:299" x14ac:dyDescent="0.25">
      <c r="A732" s="311"/>
      <c r="B732" s="57" t="s">
        <v>1783</v>
      </c>
      <c r="C732" s="51" t="s">
        <v>1784</v>
      </c>
      <c r="D732" s="83">
        <v>7403315073</v>
      </c>
      <c r="E732" s="352">
        <v>45456</v>
      </c>
      <c r="J732" s="82">
        <v>45572</v>
      </c>
      <c r="K732" s="100">
        <f t="shared" si="84"/>
        <v>3</v>
      </c>
      <c r="L732" s="28">
        <v>3</v>
      </c>
      <c r="M732" s="58" t="s">
        <v>1823</v>
      </c>
      <c r="O732" s="6">
        <v>2</v>
      </c>
      <c r="P732" s="6">
        <v>3</v>
      </c>
      <c r="R732" s="6">
        <v>3</v>
      </c>
      <c r="S732" s="62"/>
      <c r="T732" s="355"/>
      <c r="U732" s="25"/>
      <c r="V732" s="25"/>
      <c r="W732" s="25"/>
      <c r="X732" s="25"/>
      <c r="Y732" s="25"/>
      <c r="Z732" s="25"/>
      <c r="AA732" s="25"/>
      <c r="AB732" s="25"/>
      <c r="AC732" s="25"/>
      <c r="AD732" s="25"/>
      <c r="AE732" s="25"/>
      <c r="AF732" s="25"/>
      <c r="AG732" s="25"/>
      <c r="AH732" s="25"/>
      <c r="AI732" s="25"/>
      <c r="AJ732" s="25"/>
      <c r="AK732" s="25"/>
      <c r="AL732" s="25"/>
      <c r="AM732" s="25"/>
      <c r="AN732" s="25"/>
      <c r="AO732" s="25"/>
      <c r="AP732" s="25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4"/>
      <c r="BS732" s="4"/>
      <c r="BT732" s="4"/>
      <c r="BU732" s="4"/>
      <c r="BV732" s="4"/>
      <c r="BW732" s="4"/>
      <c r="BX732" s="4"/>
      <c r="BY732" s="4"/>
      <c r="BZ732" s="4"/>
      <c r="CA732" s="4"/>
      <c r="CB732" s="4"/>
      <c r="CC732" s="4"/>
      <c r="CD732" s="4"/>
      <c r="CE732" s="4"/>
      <c r="CF732" s="4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4"/>
      <c r="CT732" s="4"/>
      <c r="CU732" s="4"/>
      <c r="CV732" s="4"/>
      <c r="CW732" s="4"/>
      <c r="CX732" s="4"/>
      <c r="CY732" s="4"/>
      <c r="CZ732" s="4"/>
      <c r="DA732" s="4"/>
      <c r="DB732" s="4"/>
      <c r="DC732" s="4"/>
      <c r="DD732" s="4"/>
      <c r="DE732" s="4"/>
      <c r="DF732" s="4"/>
      <c r="DG732" s="4"/>
      <c r="DH732" s="4"/>
      <c r="DI732" s="4"/>
      <c r="DJ732" s="4"/>
      <c r="DK732" s="4"/>
      <c r="DL732" s="4"/>
      <c r="DM732" s="4"/>
      <c r="DN732" s="4"/>
      <c r="DO732" s="4"/>
      <c r="DP732" s="4"/>
      <c r="DQ732" s="4"/>
      <c r="DR732" s="4"/>
      <c r="DS732" s="4"/>
      <c r="DT732" s="4"/>
      <c r="DU732" s="4"/>
      <c r="DV732" s="4"/>
      <c r="DW732" s="4"/>
      <c r="DX732" s="4"/>
      <c r="DY732" s="4"/>
      <c r="DZ732" s="4"/>
      <c r="EA732" s="4"/>
      <c r="EB732" s="4"/>
      <c r="EC732" s="4"/>
      <c r="ED732" s="4"/>
      <c r="EE732" s="4"/>
      <c r="EF732" s="4"/>
      <c r="EG732" s="4"/>
      <c r="EH732" s="4"/>
      <c r="EI732" s="4"/>
      <c r="EJ732" s="4"/>
      <c r="EK732" s="4"/>
      <c r="EL732" s="4"/>
      <c r="EM732" s="4"/>
      <c r="EN732" s="4"/>
      <c r="EO732" s="4"/>
      <c r="EP732" s="4"/>
      <c r="EQ732" s="4"/>
      <c r="ER732" s="4"/>
      <c r="ES732" s="4"/>
      <c r="ET732" s="4"/>
      <c r="EU732" s="4"/>
      <c r="EV732" s="4"/>
      <c r="EW732" s="4"/>
      <c r="EX732" s="4"/>
      <c r="EY732" s="4"/>
      <c r="EZ732" s="4"/>
      <c r="FA732" s="4"/>
      <c r="FB732" s="4"/>
      <c r="FC732" s="4"/>
      <c r="FD732" s="4"/>
      <c r="FE732" s="4"/>
      <c r="FF732" s="4"/>
      <c r="FG732" s="4"/>
      <c r="FH732" s="4"/>
      <c r="FI732" s="4"/>
      <c r="FJ732" s="5"/>
      <c r="FK732" s="4"/>
      <c r="FL732" s="4"/>
      <c r="FM732" s="4"/>
      <c r="FN732" s="4"/>
      <c r="FO732" s="4"/>
      <c r="FP732" s="4"/>
      <c r="FQ732" s="4"/>
      <c r="FR732" s="4"/>
      <c r="FS732" s="4"/>
      <c r="FT732" s="4"/>
      <c r="FU732" s="4"/>
      <c r="FV732" s="4"/>
      <c r="FW732" s="4"/>
      <c r="FX732" s="4"/>
      <c r="FY732" s="4"/>
      <c r="FZ732" s="4"/>
      <c r="GA732" s="4"/>
      <c r="GB732" s="4"/>
      <c r="GC732" s="4"/>
      <c r="GD732" s="4"/>
      <c r="GE732" s="4"/>
      <c r="GF732" s="4"/>
      <c r="GG732" s="4"/>
      <c r="GH732" s="4"/>
      <c r="GI732" s="4"/>
      <c r="GJ732" s="4"/>
      <c r="GK732" s="4"/>
      <c r="GL732" s="4"/>
      <c r="GM732" s="4"/>
      <c r="GN732" s="4"/>
      <c r="GO732" s="4"/>
      <c r="GP732" s="4"/>
      <c r="GQ732" s="4"/>
      <c r="GR732" s="4"/>
      <c r="GS732" s="4"/>
      <c r="GT732" s="4"/>
      <c r="GU732" s="4"/>
      <c r="GV732" s="4"/>
      <c r="GW732" s="4"/>
      <c r="GX732" s="4"/>
      <c r="GY732" s="4"/>
      <c r="IQ732" s="4"/>
      <c r="IR732" s="4"/>
      <c r="IS732" s="4"/>
      <c r="IT732" s="4"/>
      <c r="IU732" s="4"/>
      <c r="IV732" s="4"/>
      <c r="IW732" s="4"/>
      <c r="IX732" s="4"/>
      <c r="IY732" s="4"/>
      <c r="IZ732" s="4"/>
      <c r="JA732" s="4"/>
      <c r="JB732" s="4"/>
      <c r="JC732" s="4"/>
      <c r="JD732" s="4"/>
      <c r="JE732" s="4"/>
      <c r="JF732" s="4"/>
      <c r="JG732" s="4"/>
      <c r="JH732" s="4"/>
      <c r="JI732" s="4"/>
      <c r="JJ732" s="4"/>
      <c r="JK732" s="4"/>
      <c r="JL732" s="4"/>
      <c r="JM732" s="4"/>
      <c r="JN732" s="4"/>
      <c r="JO732" s="4"/>
      <c r="JP732" s="4"/>
      <c r="JQ732" s="4"/>
      <c r="JR732" s="4"/>
      <c r="JS732" s="4"/>
      <c r="JT732" s="4"/>
      <c r="JU732" s="4"/>
      <c r="JV732" s="4"/>
      <c r="JW732" s="4"/>
      <c r="JX732" s="4"/>
      <c r="JY732" s="4"/>
      <c r="JZ732" s="4"/>
      <c r="KA732" s="4"/>
      <c r="KB732" s="4"/>
      <c r="KC732" s="4"/>
      <c r="KD732" s="4"/>
      <c r="KE732" s="4"/>
      <c r="KF732" s="4"/>
      <c r="KG732" s="4"/>
      <c r="KH732" s="4"/>
      <c r="KI732" s="4"/>
      <c r="KJ732" s="4"/>
      <c r="KK732" s="4"/>
      <c r="KL732" s="4"/>
    </row>
    <row r="733" spans="1:299" x14ac:dyDescent="0.25">
      <c r="A733" s="311"/>
      <c r="B733" s="57" t="s">
        <v>1783</v>
      </c>
      <c r="C733" s="51" t="s">
        <v>1784</v>
      </c>
      <c r="D733" s="83">
        <v>7403315073</v>
      </c>
      <c r="E733" s="352">
        <v>45456</v>
      </c>
      <c r="F733" s="288">
        <v>45572</v>
      </c>
      <c r="G733" s="94">
        <f>DATEDIF(E733, F733, "m")</f>
        <v>3</v>
      </c>
      <c r="J733" s="82">
        <v>45572</v>
      </c>
      <c r="K733" s="100">
        <f t="shared" si="84"/>
        <v>3</v>
      </c>
      <c r="L733" s="28">
        <v>4</v>
      </c>
      <c r="M733" s="58" t="s">
        <v>1824</v>
      </c>
      <c r="S733" s="62">
        <v>10</v>
      </c>
      <c r="T733" s="5"/>
      <c r="U733" s="25"/>
      <c r="V733" s="25"/>
      <c r="W733" s="25"/>
      <c r="X733" s="25"/>
      <c r="Y733" s="25"/>
      <c r="Z733" s="25"/>
      <c r="AA733" s="25"/>
      <c r="AB733" s="25"/>
      <c r="AC733" s="25"/>
      <c r="AD733" s="25"/>
      <c r="AE733" s="25"/>
      <c r="AF733" s="25"/>
      <c r="AG733" s="25"/>
      <c r="AH733" s="25"/>
      <c r="AI733" s="25"/>
      <c r="AJ733" s="25"/>
      <c r="AK733" s="25"/>
      <c r="AL733" s="25"/>
      <c r="AM733" s="25"/>
      <c r="AN733" s="25"/>
      <c r="AO733" s="25"/>
      <c r="AP733" s="25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/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/>
      <c r="DE733" s="4"/>
      <c r="DF733" s="4"/>
      <c r="DG733" s="4"/>
      <c r="DH733" s="4"/>
      <c r="DI733" s="4"/>
      <c r="DJ733" s="4"/>
      <c r="DK733" s="4"/>
      <c r="DL733" s="4"/>
      <c r="DM733" s="4"/>
      <c r="DN733" s="4"/>
      <c r="DO733" s="4"/>
      <c r="DP733" s="4"/>
      <c r="DQ733" s="4"/>
      <c r="DR733" s="4"/>
      <c r="DS733" s="4"/>
      <c r="DT733" s="4"/>
      <c r="DU733" s="4"/>
      <c r="DV733" s="4"/>
      <c r="DW733" s="4"/>
      <c r="DX733" s="4"/>
      <c r="DY733" s="4"/>
      <c r="DZ733" s="4"/>
      <c r="EA733" s="4"/>
      <c r="EB733" s="4"/>
      <c r="EC733" s="4"/>
      <c r="ED733" s="4"/>
      <c r="EE733" s="4"/>
      <c r="EF733" s="4"/>
      <c r="EG733" s="4"/>
      <c r="EH733" s="4"/>
      <c r="EI733" s="4"/>
      <c r="EJ733" s="4"/>
      <c r="EK733" s="4"/>
      <c r="EL733" s="4"/>
      <c r="EM733" s="4"/>
      <c r="EN733" s="4"/>
      <c r="EO733" s="4"/>
      <c r="EP733" s="4"/>
      <c r="EQ733" s="4"/>
      <c r="ER733" s="4"/>
      <c r="ES733" s="4"/>
      <c r="ET733" s="4"/>
      <c r="EU733" s="4"/>
      <c r="EV733" s="4"/>
      <c r="EW733" s="4"/>
      <c r="EX733" s="4"/>
      <c r="EY733" s="4"/>
      <c r="EZ733" s="4"/>
      <c r="FA733" s="4"/>
      <c r="FB733" s="4"/>
      <c r="FC733" s="4"/>
      <c r="FD733" s="4"/>
      <c r="FE733" s="4"/>
      <c r="FF733" s="4"/>
      <c r="FG733" s="4"/>
      <c r="FH733" s="4"/>
      <c r="FI733" s="4"/>
      <c r="FJ733" s="5"/>
      <c r="FK733" s="4"/>
      <c r="FL733" s="4"/>
      <c r="FM733" s="4"/>
      <c r="FN733" s="4"/>
      <c r="FO733" s="4"/>
      <c r="FP733" s="4"/>
      <c r="FQ733" s="4"/>
      <c r="FR733" s="4"/>
      <c r="FS733" s="4"/>
      <c r="FT733" s="4"/>
      <c r="FU733" s="4"/>
      <c r="FV733" s="4"/>
      <c r="FW733" s="4"/>
      <c r="FX733" s="4"/>
      <c r="FY733" s="4"/>
      <c r="FZ733" s="4"/>
      <c r="GA733" s="4"/>
      <c r="GB733" s="4"/>
      <c r="GC733" s="4"/>
      <c r="GD733" s="4"/>
      <c r="GE733" s="4"/>
      <c r="GF733" s="4"/>
      <c r="GG733" s="4"/>
      <c r="GH733" s="4"/>
      <c r="GI733" s="4"/>
      <c r="GJ733" s="4"/>
      <c r="GK733" s="4"/>
      <c r="GL733" s="4"/>
      <c r="GM733" s="4"/>
      <c r="GN733" s="4"/>
      <c r="GO733" s="4"/>
      <c r="GP733" s="4"/>
      <c r="GQ733" s="4"/>
      <c r="GR733" s="4"/>
      <c r="GS733" s="4"/>
      <c r="GT733" s="4"/>
      <c r="GU733" s="4"/>
      <c r="GV733" s="4"/>
      <c r="GW733" s="4"/>
      <c r="GX733" s="4"/>
      <c r="GY733" s="4"/>
      <c r="HO733" s="5" t="s">
        <v>1899</v>
      </c>
      <c r="HP733" s="28">
        <v>50</v>
      </c>
      <c r="HQ733" s="288">
        <v>45456</v>
      </c>
      <c r="HR733" s="288"/>
      <c r="HS733" s="288">
        <v>45572</v>
      </c>
      <c r="HT733" s="287">
        <v>3</v>
      </c>
      <c r="HU733" s="287">
        <v>1</v>
      </c>
      <c r="HV733" s="287">
        <v>0</v>
      </c>
      <c r="HW733" s="287">
        <v>0</v>
      </c>
      <c r="HX733" s="287">
        <v>0</v>
      </c>
      <c r="HY733" s="287">
        <v>1</v>
      </c>
      <c r="HZ733" s="287">
        <v>0</v>
      </c>
      <c r="IA733" s="287">
        <v>0</v>
      </c>
      <c r="IB733" s="287"/>
      <c r="IC733" s="287">
        <v>0</v>
      </c>
      <c r="ID733" s="287">
        <v>0</v>
      </c>
      <c r="IE733" s="153" t="s">
        <v>69</v>
      </c>
      <c r="IF733" s="287">
        <v>0</v>
      </c>
      <c r="IG733" s="287"/>
      <c r="IH733" s="287"/>
      <c r="II733" s="153"/>
      <c r="IJ733" s="287">
        <v>0</v>
      </c>
      <c r="IK733" s="153" t="s">
        <v>70</v>
      </c>
      <c r="IL733" s="153"/>
      <c r="IM733" s="153"/>
      <c r="IN733" s="287">
        <v>0</v>
      </c>
      <c r="IO733" s="28">
        <v>0</v>
      </c>
      <c r="IQ733" s="4"/>
      <c r="IR733" s="4"/>
      <c r="IS733" s="4"/>
      <c r="IT733" s="4"/>
      <c r="IU733" s="4"/>
      <c r="IV733" s="4"/>
      <c r="IW733" s="4"/>
      <c r="IX733" s="4"/>
      <c r="IY733" s="4"/>
      <c r="IZ733" s="4"/>
      <c r="JA733" s="4"/>
      <c r="JB733" s="4"/>
      <c r="JC733" s="4"/>
      <c r="JD733" s="4"/>
      <c r="JE733" s="4"/>
      <c r="JF733" s="4"/>
      <c r="JG733" s="4"/>
      <c r="JH733" s="4"/>
      <c r="JI733" s="4"/>
      <c r="JJ733" s="4"/>
      <c r="JK733" s="4"/>
      <c r="JL733" s="4"/>
      <c r="JM733" s="4"/>
      <c r="JN733" s="4"/>
      <c r="JO733" s="4"/>
      <c r="JP733" s="4"/>
      <c r="JQ733" s="4"/>
      <c r="JR733" s="4"/>
      <c r="JS733" s="4"/>
      <c r="JT733" s="4"/>
      <c r="JU733" s="4"/>
      <c r="JV733" s="4"/>
      <c r="JW733" s="4"/>
      <c r="JX733" s="4"/>
      <c r="JY733" s="4"/>
      <c r="JZ733" s="4"/>
      <c r="KA733" s="4"/>
      <c r="KB733" s="4"/>
      <c r="KC733" s="4"/>
      <c r="KD733" s="4"/>
      <c r="KE733" s="4"/>
      <c r="KF733" s="4"/>
      <c r="KG733" s="4"/>
      <c r="KH733" s="4"/>
      <c r="KI733" s="4"/>
      <c r="KJ733" s="4"/>
      <c r="KK733" s="4"/>
      <c r="KL733" s="4"/>
    </row>
    <row r="734" spans="1:299" x14ac:dyDescent="0.25">
      <c r="A734" s="311"/>
      <c r="B734" s="57" t="s">
        <v>1783</v>
      </c>
      <c r="C734" s="51" t="s">
        <v>1784</v>
      </c>
      <c r="D734" s="83">
        <v>7403315073</v>
      </c>
      <c r="E734" s="352">
        <v>45456</v>
      </c>
      <c r="F734" s="288"/>
      <c r="G734" s="94"/>
      <c r="J734" s="82">
        <v>45694</v>
      </c>
      <c r="K734" s="100">
        <f t="shared" ref="K734:K735" si="85">DATEDIF(E734, J734, "m")</f>
        <v>7</v>
      </c>
      <c r="L734" s="28">
        <v>5</v>
      </c>
      <c r="M734" s="58" t="s">
        <v>1942</v>
      </c>
      <c r="O734" s="6">
        <v>2</v>
      </c>
      <c r="P734" s="6">
        <v>3</v>
      </c>
      <c r="R734" s="6">
        <v>3</v>
      </c>
      <c r="S734" s="62"/>
      <c r="T734" s="355"/>
      <c r="U734" s="25"/>
      <c r="V734" s="25"/>
      <c r="W734" s="25"/>
      <c r="X734" s="25"/>
      <c r="Y734" s="25"/>
      <c r="Z734" s="25"/>
      <c r="AA734" s="25"/>
      <c r="AB734" s="25"/>
      <c r="AC734" s="25"/>
      <c r="AD734" s="25"/>
      <c r="AE734" s="25"/>
      <c r="AF734" s="25"/>
      <c r="AG734" s="25"/>
      <c r="AH734" s="25"/>
      <c r="AI734" s="25"/>
      <c r="AJ734" s="25"/>
      <c r="AK734" s="25"/>
      <c r="AL734" s="25"/>
      <c r="AM734" s="25"/>
      <c r="AN734" s="25"/>
      <c r="AO734" s="25"/>
      <c r="AP734" s="25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/>
      <c r="DE734" s="4"/>
      <c r="DF734" s="4"/>
      <c r="DG734" s="4"/>
      <c r="DH734" s="4"/>
      <c r="DI734" s="4"/>
      <c r="DJ734" s="4"/>
      <c r="DK734" s="4"/>
      <c r="DL734" s="4"/>
      <c r="DM734" s="4"/>
      <c r="DN734" s="4"/>
      <c r="DO734" s="4"/>
      <c r="DP734" s="4"/>
      <c r="DQ734" s="4"/>
      <c r="DR734" s="4"/>
      <c r="DS734" s="4"/>
      <c r="DT734" s="4"/>
      <c r="DU734" s="4"/>
      <c r="DV734" s="4"/>
      <c r="DW734" s="4"/>
      <c r="DX734" s="4"/>
      <c r="DY734" s="4"/>
      <c r="DZ734" s="4"/>
      <c r="EA734" s="4"/>
      <c r="EB734" s="4"/>
      <c r="EC734" s="4"/>
      <c r="ED734" s="4"/>
      <c r="EE734" s="4"/>
      <c r="EF734" s="4"/>
      <c r="EG734" s="4"/>
      <c r="EH734" s="4"/>
      <c r="EI734" s="4"/>
      <c r="EJ734" s="4"/>
      <c r="EK734" s="4"/>
      <c r="EL734" s="4"/>
      <c r="EM734" s="4"/>
      <c r="EN734" s="4"/>
      <c r="EO734" s="4"/>
      <c r="EP734" s="4"/>
      <c r="EQ734" s="4"/>
      <c r="ER734" s="4"/>
      <c r="ES734" s="4"/>
      <c r="ET734" s="4"/>
      <c r="EU734" s="4"/>
      <c r="EV734" s="4"/>
      <c r="EW734" s="4"/>
      <c r="EX734" s="4"/>
      <c r="EY734" s="4"/>
      <c r="EZ734" s="4"/>
      <c r="FA734" s="4"/>
      <c r="FB734" s="4"/>
      <c r="FC734" s="4"/>
      <c r="FD734" s="4"/>
      <c r="FE734" s="4"/>
      <c r="FF734" s="4"/>
      <c r="FG734" s="4"/>
      <c r="FH734" s="4"/>
      <c r="FI734" s="4"/>
      <c r="FJ734" s="5"/>
      <c r="FK734" s="4"/>
      <c r="FL734" s="4"/>
      <c r="FM734" s="4"/>
      <c r="FN734" s="4"/>
      <c r="FO734" s="4"/>
      <c r="FP734" s="4"/>
      <c r="FQ734" s="4"/>
      <c r="FR734" s="4"/>
      <c r="FS734" s="4"/>
      <c r="FT734" s="4"/>
      <c r="FU734" s="4"/>
      <c r="FV734" s="4"/>
      <c r="FW734" s="4"/>
      <c r="FX734" s="4"/>
      <c r="FY734" s="4"/>
      <c r="FZ734" s="4"/>
      <c r="GA734" s="4"/>
      <c r="GB734" s="4"/>
      <c r="GC734" s="4"/>
      <c r="GD734" s="4"/>
      <c r="GE734" s="4"/>
      <c r="GF734" s="4"/>
      <c r="GG734" s="4"/>
      <c r="GH734" s="4"/>
      <c r="GI734" s="4"/>
      <c r="GJ734" s="4"/>
      <c r="GK734" s="4"/>
      <c r="GL734" s="4"/>
      <c r="GM734" s="4"/>
      <c r="GN734" s="4"/>
      <c r="GO734" s="4"/>
      <c r="GP734" s="4"/>
      <c r="GQ734" s="4"/>
      <c r="GR734" s="4"/>
      <c r="GS734" s="4"/>
      <c r="GT734" s="4"/>
      <c r="GU734" s="4"/>
      <c r="GV734" s="4"/>
      <c r="GW734" s="4"/>
      <c r="GX734" s="4"/>
      <c r="GY734" s="4"/>
      <c r="HO734" s="5"/>
      <c r="HP734" s="28"/>
      <c r="HQ734" s="288"/>
      <c r="HR734" s="288"/>
      <c r="HS734" s="288"/>
      <c r="HT734" s="287"/>
      <c r="HU734" s="287"/>
      <c r="HV734" s="287"/>
      <c r="HW734" s="287"/>
      <c r="HX734" s="287"/>
      <c r="HY734" s="287"/>
      <c r="HZ734" s="287"/>
      <c r="IA734" s="287"/>
      <c r="IB734" s="287"/>
      <c r="IC734" s="287"/>
      <c r="ID734" s="287"/>
      <c r="IE734" s="153"/>
      <c r="IF734" s="287"/>
      <c r="IG734" s="287"/>
      <c r="IH734" s="287"/>
      <c r="II734" s="153"/>
      <c r="IJ734" s="287"/>
      <c r="IK734" s="153"/>
      <c r="IL734" s="153"/>
      <c r="IM734" s="153"/>
      <c r="IN734" s="287"/>
      <c r="IO734" s="28"/>
      <c r="IQ734" s="4"/>
      <c r="IR734" s="4"/>
      <c r="IS734" s="4"/>
      <c r="IT734" s="4"/>
      <c r="IU734" s="4"/>
      <c r="IV734" s="4"/>
      <c r="IW734" s="4"/>
      <c r="IX734" s="4"/>
      <c r="IY734" s="4"/>
      <c r="IZ734" s="4"/>
      <c r="JA734" s="4"/>
      <c r="JB734" s="4"/>
      <c r="JC734" s="4"/>
      <c r="JD734" s="4"/>
      <c r="JE734" s="4"/>
      <c r="JF734" s="4"/>
      <c r="JG734" s="4"/>
      <c r="JH734" s="4"/>
      <c r="JI734" s="4"/>
      <c r="JJ734" s="4"/>
      <c r="JK734" s="4"/>
      <c r="JL734" s="4"/>
      <c r="JM734" s="4"/>
      <c r="JN734" s="4"/>
      <c r="JO734" s="4"/>
      <c r="JP734" s="4"/>
      <c r="JQ734" s="4"/>
      <c r="JR734" s="4"/>
      <c r="JS734" s="4"/>
      <c r="JT734" s="4"/>
      <c r="JU734" s="4"/>
      <c r="JV734" s="4"/>
      <c r="JW734" s="4"/>
      <c r="JX734" s="4"/>
      <c r="JY734" s="4"/>
      <c r="JZ734" s="4"/>
      <c r="KA734" s="4"/>
      <c r="KB734" s="4"/>
      <c r="KC734" s="4"/>
      <c r="KD734" s="4"/>
      <c r="KE734" s="4"/>
      <c r="KF734" s="4"/>
      <c r="KG734" s="4"/>
      <c r="KH734" s="4"/>
      <c r="KI734" s="4"/>
      <c r="KJ734" s="4"/>
      <c r="KK734" s="4"/>
      <c r="KL734" s="4"/>
    </row>
    <row r="735" spans="1:299" x14ac:dyDescent="0.25">
      <c r="A735" s="311"/>
      <c r="B735" s="57" t="s">
        <v>1783</v>
      </c>
      <c r="C735" s="51" t="s">
        <v>1784</v>
      </c>
      <c r="D735" s="83">
        <v>7403315073</v>
      </c>
      <c r="E735" s="352">
        <v>45456</v>
      </c>
      <c r="F735" s="288"/>
      <c r="G735" s="94"/>
      <c r="J735" s="82">
        <v>45694</v>
      </c>
      <c r="K735" s="100">
        <f t="shared" si="85"/>
        <v>7</v>
      </c>
      <c r="L735" s="28">
        <v>6</v>
      </c>
      <c r="M735" s="58" t="s">
        <v>1943</v>
      </c>
      <c r="S735" s="62">
        <v>10</v>
      </c>
      <c r="T735" s="5"/>
      <c r="U735" s="25"/>
      <c r="V735" s="25"/>
      <c r="W735" s="25"/>
      <c r="X735" s="25"/>
      <c r="Y735" s="25"/>
      <c r="Z735" s="25"/>
      <c r="AA735" s="25"/>
      <c r="AB735" s="25"/>
      <c r="AC735" s="25"/>
      <c r="AD735" s="25"/>
      <c r="AE735" s="25"/>
      <c r="AF735" s="25"/>
      <c r="AG735" s="25"/>
      <c r="AH735" s="25"/>
      <c r="AI735" s="25"/>
      <c r="AJ735" s="25"/>
      <c r="AK735" s="25"/>
      <c r="AL735" s="25"/>
      <c r="AM735" s="25"/>
      <c r="AN735" s="25"/>
      <c r="AO735" s="25"/>
      <c r="AP735" s="25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  <c r="BS735" s="4"/>
      <c r="BT735" s="4"/>
      <c r="BU735" s="4"/>
      <c r="BV735" s="4"/>
      <c r="BW735" s="4"/>
      <c r="BX735" s="4"/>
      <c r="BY735" s="4"/>
      <c r="BZ735" s="4"/>
      <c r="CA735" s="4"/>
      <c r="CB735" s="4"/>
      <c r="CC735" s="4"/>
      <c r="CD735" s="4"/>
      <c r="CE735" s="4"/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  <c r="CW735" s="4"/>
      <c r="CX735" s="4"/>
      <c r="CY735" s="4"/>
      <c r="CZ735" s="4"/>
      <c r="DA735" s="4"/>
      <c r="DB735" s="4"/>
      <c r="DC735" s="4"/>
      <c r="DD735" s="4"/>
      <c r="DE735" s="4"/>
      <c r="DF735" s="4"/>
      <c r="DG735" s="4"/>
      <c r="DH735" s="4"/>
      <c r="DI735" s="4"/>
      <c r="DJ735" s="4"/>
      <c r="DK735" s="4"/>
      <c r="DL735" s="4"/>
      <c r="DM735" s="4"/>
      <c r="DN735" s="4"/>
      <c r="DO735" s="4"/>
      <c r="DP735" s="4"/>
      <c r="DQ735" s="4"/>
      <c r="DR735" s="4"/>
      <c r="DS735" s="4"/>
      <c r="DT735" s="4"/>
      <c r="DU735" s="4"/>
      <c r="DV735" s="4"/>
      <c r="DW735" s="4"/>
      <c r="DX735" s="4"/>
      <c r="DY735" s="4"/>
      <c r="DZ735" s="4"/>
      <c r="EA735" s="4"/>
      <c r="EB735" s="4"/>
      <c r="EC735" s="4"/>
      <c r="ED735" s="4"/>
      <c r="EE735" s="4"/>
      <c r="EF735" s="4"/>
      <c r="EG735" s="4"/>
      <c r="EH735" s="4"/>
      <c r="EI735" s="4"/>
      <c r="EJ735" s="4"/>
      <c r="EK735" s="4"/>
      <c r="EL735" s="4"/>
      <c r="EM735" s="4"/>
      <c r="EN735" s="4"/>
      <c r="EO735" s="4"/>
      <c r="EP735" s="4"/>
      <c r="EQ735" s="4"/>
      <c r="ER735" s="4"/>
      <c r="ES735" s="4"/>
      <c r="ET735" s="4"/>
      <c r="EU735" s="4"/>
      <c r="EV735" s="4"/>
      <c r="EW735" s="4"/>
      <c r="EX735" s="4"/>
      <c r="EY735" s="4"/>
      <c r="EZ735" s="4"/>
      <c r="FA735" s="4"/>
      <c r="FB735" s="4"/>
      <c r="FC735" s="4"/>
      <c r="FD735" s="4"/>
      <c r="FE735" s="4"/>
      <c r="FF735" s="4"/>
      <c r="FG735" s="4"/>
      <c r="FH735" s="4"/>
      <c r="FI735" s="4"/>
      <c r="FJ735" s="5"/>
      <c r="FK735" s="4"/>
      <c r="FL735" s="4"/>
      <c r="FM735" s="4"/>
      <c r="FN735" s="4"/>
      <c r="FO735" s="4"/>
      <c r="FP735" s="4"/>
      <c r="FQ735" s="4"/>
      <c r="FR735" s="4"/>
      <c r="FS735" s="4"/>
      <c r="FT735" s="4"/>
      <c r="FU735" s="4"/>
      <c r="FV735" s="4"/>
      <c r="FW735" s="4"/>
      <c r="FX735" s="4"/>
      <c r="FY735" s="4"/>
      <c r="FZ735" s="4"/>
      <c r="GA735" s="4"/>
      <c r="GB735" s="4"/>
      <c r="GC735" s="4"/>
      <c r="GD735" s="4"/>
      <c r="GE735" s="4"/>
      <c r="GF735" s="4"/>
      <c r="GG735" s="4"/>
      <c r="GH735" s="4"/>
      <c r="GI735" s="4"/>
      <c r="GJ735" s="4"/>
      <c r="GK735" s="4"/>
      <c r="GL735" s="4"/>
      <c r="GM735" s="4"/>
      <c r="GN735" s="4"/>
      <c r="GO735" s="4"/>
      <c r="GP735" s="4"/>
      <c r="GQ735" s="4"/>
      <c r="GR735" s="4"/>
      <c r="GS735" s="4"/>
      <c r="GT735" s="4"/>
      <c r="GU735" s="4"/>
      <c r="GV735" s="4"/>
      <c r="GW735" s="4"/>
      <c r="GX735" s="4"/>
      <c r="GY735" s="4"/>
      <c r="HO735" s="5"/>
      <c r="HP735" s="28"/>
      <c r="HQ735" s="288"/>
      <c r="HR735" s="288"/>
      <c r="HS735" s="288"/>
      <c r="HT735" s="287"/>
      <c r="HU735" s="287"/>
      <c r="HV735" s="287"/>
      <c r="HW735" s="287"/>
      <c r="HX735" s="287"/>
      <c r="HY735" s="287"/>
      <c r="HZ735" s="287"/>
      <c r="IA735" s="287"/>
      <c r="IB735" s="287"/>
      <c r="IC735" s="287"/>
      <c r="ID735" s="287"/>
      <c r="IE735" s="153"/>
      <c r="IF735" s="287"/>
      <c r="IG735" s="287"/>
      <c r="IH735" s="287"/>
      <c r="II735" s="153"/>
      <c r="IJ735" s="287"/>
      <c r="IK735" s="153"/>
      <c r="IL735" s="153"/>
      <c r="IM735" s="153"/>
      <c r="IN735" s="287"/>
      <c r="IO735" s="28"/>
      <c r="IQ735" s="4"/>
      <c r="IR735" s="4"/>
      <c r="IS735" s="4"/>
      <c r="IT735" s="4"/>
      <c r="IU735" s="4"/>
      <c r="IV735" s="4"/>
      <c r="IW735" s="4"/>
      <c r="IX735" s="4"/>
      <c r="IY735" s="4"/>
      <c r="IZ735" s="4"/>
      <c r="JA735" s="4"/>
      <c r="JB735" s="4"/>
      <c r="JC735" s="4"/>
      <c r="JD735" s="4"/>
      <c r="JE735" s="4"/>
      <c r="JF735" s="4"/>
      <c r="JG735" s="4"/>
      <c r="JH735" s="4"/>
      <c r="JI735" s="4"/>
      <c r="JJ735" s="4"/>
      <c r="JK735" s="4"/>
      <c r="JL735" s="4"/>
      <c r="JM735" s="4"/>
      <c r="JN735" s="4"/>
      <c r="JO735" s="4"/>
      <c r="JP735" s="4"/>
      <c r="JQ735" s="4"/>
      <c r="JR735" s="4"/>
      <c r="JS735" s="4"/>
      <c r="JT735" s="4"/>
      <c r="JU735" s="4"/>
      <c r="JV735" s="4"/>
      <c r="JW735" s="4"/>
      <c r="JX735" s="4"/>
      <c r="JY735" s="4"/>
      <c r="JZ735" s="4"/>
      <c r="KA735" s="4"/>
      <c r="KB735" s="4"/>
      <c r="KC735" s="4"/>
      <c r="KD735" s="4"/>
      <c r="KE735" s="4"/>
      <c r="KF735" s="4"/>
      <c r="KG735" s="4"/>
      <c r="KH735" s="4"/>
      <c r="KI735" s="4"/>
      <c r="KJ735" s="4"/>
      <c r="KK735" s="4"/>
      <c r="KL735" s="4"/>
    </row>
    <row r="736" spans="1:299" x14ac:dyDescent="0.25">
      <c r="A736" s="311"/>
      <c r="T736" s="5"/>
      <c r="U736" s="25"/>
      <c r="V736" s="25"/>
      <c r="W736" s="25"/>
      <c r="X736" s="25"/>
      <c r="Y736" s="25"/>
      <c r="Z736" s="25"/>
      <c r="AA736" s="25"/>
      <c r="AB736" s="25"/>
      <c r="AC736" s="25"/>
      <c r="AD736" s="25"/>
      <c r="AE736" s="25"/>
      <c r="AF736" s="25"/>
      <c r="AG736" s="25"/>
      <c r="AH736" s="25"/>
      <c r="AI736" s="25"/>
      <c r="AJ736" s="25"/>
      <c r="AK736" s="25"/>
      <c r="AL736" s="25"/>
      <c r="AM736" s="25"/>
      <c r="AN736" s="25"/>
      <c r="AO736" s="25"/>
      <c r="AP736" s="25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  <c r="DE736" s="4"/>
      <c r="DF736" s="4"/>
      <c r="DG736" s="4"/>
      <c r="DH736" s="4"/>
      <c r="DI736" s="4"/>
      <c r="DJ736" s="4"/>
      <c r="DK736" s="4"/>
      <c r="DL736" s="4"/>
      <c r="DM736" s="4"/>
      <c r="DN736" s="4"/>
      <c r="DO736" s="4"/>
      <c r="DP736" s="4"/>
      <c r="DQ736" s="4"/>
      <c r="DR736" s="4"/>
      <c r="DS736" s="4"/>
      <c r="DT736" s="4"/>
      <c r="DU736" s="4"/>
      <c r="DV736" s="4"/>
      <c r="DW736" s="4"/>
      <c r="DX736" s="4"/>
      <c r="DY736" s="4"/>
      <c r="DZ736" s="4"/>
      <c r="EA736" s="4"/>
      <c r="EB736" s="4"/>
      <c r="EC736" s="4"/>
      <c r="ED736" s="4"/>
      <c r="EE736" s="4"/>
      <c r="EF736" s="4"/>
      <c r="EG736" s="4"/>
      <c r="EH736" s="4"/>
      <c r="EI736" s="4"/>
      <c r="EJ736" s="4"/>
      <c r="EK736" s="4"/>
      <c r="EL736" s="4"/>
      <c r="EM736" s="4"/>
      <c r="EN736" s="4"/>
      <c r="EO736" s="4"/>
      <c r="EP736" s="4"/>
      <c r="EQ736" s="4"/>
      <c r="ER736" s="4"/>
      <c r="ES736" s="4"/>
      <c r="ET736" s="4"/>
      <c r="EU736" s="4"/>
      <c r="EV736" s="4"/>
      <c r="EW736" s="4"/>
      <c r="EX736" s="4"/>
      <c r="EY736" s="4"/>
      <c r="EZ736" s="4"/>
      <c r="FA736" s="4"/>
      <c r="FB736" s="4"/>
      <c r="FC736" s="4"/>
      <c r="FD736" s="4"/>
      <c r="FE736" s="4"/>
      <c r="FF736" s="4"/>
      <c r="FG736" s="4"/>
      <c r="FH736" s="4"/>
      <c r="FI736" s="4"/>
      <c r="FJ736" s="5"/>
      <c r="FK736" s="4"/>
      <c r="FL736" s="4"/>
      <c r="FM736" s="4"/>
      <c r="FN736" s="4"/>
      <c r="FO736" s="4"/>
      <c r="FP736" s="4"/>
      <c r="FQ736" s="4"/>
      <c r="FR736" s="4"/>
      <c r="FS736" s="4"/>
      <c r="FT736" s="4"/>
      <c r="FU736" s="4"/>
      <c r="FV736" s="4"/>
      <c r="FW736" s="4"/>
      <c r="FX736" s="4"/>
      <c r="FY736" s="4"/>
      <c r="FZ736" s="4"/>
      <c r="GA736" s="4"/>
      <c r="GB736" s="4"/>
      <c r="GC736" s="4"/>
      <c r="GD736" s="4"/>
      <c r="GE736" s="4"/>
      <c r="GF736" s="4"/>
      <c r="GG736" s="4"/>
      <c r="GH736" s="4"/>
      <c r="GI736" s="4"/>
      <c r="GJ736" s="4"/>
      <c r="GK736" s="4"/>
      <c r="GL736" s="4"/>
      <c r="GM736" s="4"/>
      <c r="GN736" s="4"/>
      <c r="GO736" s="4"/>
      <c r="GP736" s="4"/>
      <c r="GQ736" s="4"/>
      <c r="GR736" s="4"/>
      <c r="GS736" s="4"/>
      <c r="GT736" s="4"/>
      <c r="GU736" s="4"/>
      <c r="GV736" s="4"/>
      <c r="GW736" s="4"/>
      <c r="GX736" s="4"/>
      <c r="GY736" s="4"/>
      <c r="IQ736" s="4"/>
      <c r="IR736" s="4"/>
      <c r="IS736" s="4"/>
      <c r="IT736" s="4"/>
      <c r="IU736" s="4"/>
      <c r="IV736" s="4"/>
      <c r="IW736" s="4"/>
      <c r="IX736" s="4"/>
      <c r="IY736" s="4"/>
      <c r="IZ736" s="4"/>
      <c r="JA736" s="4"/>
      <c r="JB736" s="4"/>
      <c r="JC736" s="4"/>
      <c r="JD736" s="4"/>
      <c r="JE736" s="4"/>
      <c r="JF736" s="4"/>
      <c r="JG736" s="4"/>
      <c r="JH736" s="4"/>
      <c r="JI736" s="4"/>
      <c r="JJ736" s="4"/>
      <c r="JK736" s="4"/>
      <c r="JL736" s="4"/>
      <c r="JM736" s="4"/>
      <c r="JN736" s="4"/>
      <c r="JO736" s="4"/>
      <c r="JP736" s="4"/>
      <c r="JQ736" s="4"/>
      <c r="JR736" s="4"/>
      <c r="JS736" s="4"/>
      <c r="JT736" s="4"/>
      <c r="JU736" s="4"/>
      <c r="JV736" s="4"/>
      <c r="JW736" s="4"/>
      <c r="JX736" s="4"/>
      <c r="JY736" s="4"/>
      <c r="JZ736" s="4"/>
      <c r="KA736" s="4"/>
      <c r="KB736" s="4"/>
      <c r="KC736" s="4"/>
      <c r="KD736" s="4"/>
      <c r="KE736" s="4"/>
      <c r="KF736" s="4"/>
      <c r="KG736" s="4"/>
      <c r="KH736" s="4"/>
      <c r="KI736" s="4"/>
      <c r="KJ736" s="4"/>
      <c r="KK736" s="4"/>
      <c r="KL736" s="4"/>
    </row>
    <row r="737" spans="1:298" x14ac:dyDescent="0.25">
      <c r="A737" s="311"/>
      <c r="B737" s="57" t="s">
        <v>1790</v>
      </c>
      <c r="C737" s="24" t="s">
        <v>1789</v>
      </c>
      <c r="D737" s="387" t="s">
        <v>1791</v>
      </c>
      <c r="E737" s="352">
        <v>45393</v>
      </c>
      <c r="J737" s="14">
        <v>45517</v>
      </c>
      <c r="K737" s="100">
        <f t="shared" si="84"/>
        <v>4</v>
      </c>
      <c r="L737" s="28">
        <v>1</v>
      </c>
      <c r="M737" s="6" t="s">
        <v>1792</v>
      </c>
      <c r="N737" s="6">
        <v>262</v>
      </c>
      <c r="O737" s="6">
        <v>2</v>
      </c>
      <c r="P737" s="6">
        <v>3</v>
      </c>
      <c r="R737" s="6">
        <v>3</v>
      </c>
      <c r="T737" s="355"/>
      <c r="U737" s="25"/>
      <c r="V737" s="25"/>
      <c r="W737" s="25"/>
      <c r="X737" s="25"/>
      <c r="Y737" s="25"/>
      <c r="Z737" s="25"/>
      <c r="AA737" s="25"/>
      <c r="AB737" s="25"/>
      <c r="AC737" s="25"/>
      <c r="AD737" s="25"/>
      <c r="AE737" s="25"/>
      <c r="AF737" s="25"/>
      <c r="AG737" s="25"/>
      <c r="AH737" s="25"/>
      <c r="AI737" s="25"/>
      <c r="AJ737" s="25"/>
      <c r="AK737" s="25"/>
      <c r="AL737" s="25"/>
      <c r="AM737" s="25"/>
      <c r="AN737" s="25"/>
      <c r="AO737" s="25"/>
      <c r="AP737" s="25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  <c r="BS737" s="4"/>
      <c r="BT737" s="4"/>
      <c r="BU737" s="4"/>
      <c r="BV737" s="4"/>
      <c r="BW737" s="4"/>
      <c r="BX737" s="4"/>
      <c r="BY737" s="4"/>
      <c r="BZ737" s="4"/>
      <c r="CA737" s="4"/>
      <c r="CB737" s="4"/>
      <c r="CC737" s="4"/>
      <c r="CD737" s="4"/>
      <c r="CE737" s="4"/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  <c r="CW737" s="4"/>
      <c r="CX737" s="4"/>
      <c r="CY737" s="4"/>
      <c r="CZ737" s="4"/>
      <c r="DA737" s="4"/>
      <c r="DB737" s="4"/>
      <c r="DC737" s="4"/>
      <c r="DD737" s="4"/>
      <c r="DE737" s="4"/>
      <c r="DF737" s="4"/>
      <c r="DG737" s="4"/>
      <c r="DH737" s="4"/>
      <c r="DI737" s="4"/>
      <c r="DJ737" s="4"/>
      <c r="DK737" s="4"/>
      <c r="DL737" s="4"/>
      <c r="DM737" s="4"/>
      <c r="DN737" s="4"/>
      <c r="DO737" s="4"/>
      <c r="DP737" s="4"/>
      <c r="DQ737" s="4"/>
      <c r="DR737" s="4"/>
      <c r="DS737" s="4"/>
      <c r="DT737" s="4"/>
      <c r="DU737" s="4"/>
      <c r="DV737" s="4"/>
      <c r="DW737" s="4"/>
      <c r="DX737" s="4"/>
      <c r="DY737" s="4"/>
      <c r="DZ737" s="4"/>
      <c r="EA737" s="4"/>
      <c r="EB737" s="4"/>
      <c r="EC737" s="4"/>
      <c r="ED737" s="4"/>
      <c r="EE737" s="4"/>
      <c r="EF737" s="4"/>
      <c r="EG737" s="4"/>
      <c r="EH737" s="4"/>
      <c r="EI737" s="4"/>
      <c r="EJ737" s="4"/>
      <c r="EK737" s="4"/>
      <c r="EL737" s="4"/>
      <c r="EM737" s="4"/>
      <c r="EN737" s="4"/>
      <c r="EO737" s="4"/>
      <c r="EP737" s="4"/>
      <c r="EQ737" s="4"/>
      <c r="ER737" s="4"/>
      <c r="ES737" s="4"/>
      <c r="ET737" s="4"/>
      <c r="EU737" s="4"/>
      <c r="EV737" s="4"/>
      <c r="EW737" s="4"/>
      <c r="EX737" s="4"/>
      <c r="EY737" s="4"/>
      <c r="EZ737" s="4"/>
      <c r="FA737" s="4"/>
      <c r="FB737" s="4"/>
      <c r="FC737" s="4"/>
      <c r="FD737" s="4"/>
      <c r="FE737" s="4"/>
      <c r="FF737" s="4"/>
      <c r="FG737" s="4"/>
      <c r="FH737" s="4"/>
      <c r="FI737" s="4"/>
      <c r="FJ737" s="419" t="s">
        <v>1792</v>
      </c>
      <c r="FK737" s="328" t="s">
        <v>1662</v>
      </c>
      <c r="FL737" s="328" t="s">
        <v>1667</v>
      </c>
      <c r="FM737" s="328" t="s">
        <v>1665</v>
      </c>
      <c r="FN737" s="328" t="s">
        <v>1659</v>
      </c>
      <c r="FO737" s="328" t="s">
        <v>1658</v>
      </c>
      <c r="FP737" s="328" t="s">
        <v>1665</v>
      </c>
      <c r="FQ737" s="328" t="s">
        <v>1659</v>
      </c>
      <c r="FR737" s="328" t="s">
        <v>1667</v>
      </c>
      <c r="FS737" s="328" t="s">
        <v>1666</v>
      </c>
      <c r="FT737" s="328" t="s">
        <v>1659</v>
      </c>
      <c r="FU737" s="328" t="s">
        <v>1659</v>
      </c>
      <c r="FV737" s="328" t="s">
        <v>1660</v>
      </c>
      <c r="FW737" s="328" t="s">
        <v>1659</v>
      </c>
      <c r="FX737" s="328" t="s">
        <v>1661</v>
      </c>
      <c r="FY737" s="328" t="s">
        <v>1661</v>
      </c>
      <c r="FZ737" s="328" t="s">
        <v>1662</v>
      </c>
      <c r="GA737" s="328" t="s">
        <v>33</v>
      </c>
      <c r="GB737" s="328" t="s">
        <v>1663</v>
      </c>
      <c r="GC737" s="328" t="s">
        <v>1660</v>
      </c>
      <c r="GD737" s="328" t="s">
        <v>33</v>
      </c>
      <c r="GE737" s="328" t="s">
        <v>1662</v>
      </c>
      <c r="GF737" s="328" t="s">
        <v>86</v>
      </c>
      <c r="GG737" s="328" t="s">
        <v>86</v>
      </c>
      <c r="GH737" s="328" t="s">
        <v>1663</v>
      </c>
      <c r="GI737" s="328" t="s">
        <v>1662</v>
      </c>
      <c r="GJ737" s="328" t="s">
        <v>1660</v>
      </c>
      <c r="GK737" s="328" t="s">
        <v>33</v>
      </c>
      <c r="GL737" s="328" t="s">
        <v>86</v>
      </c>
      <c r="GM737" s="328" t="s">
        <v>1659</v>
      </c>
      <c r="GN737" s="328" t="s">
        <v>1659</v>
      </c>
      <c r="GO737" s="328" t="s">
        <v>1662</v>
      </c>
      <c r="GP737" s="328" t="s">
        <v>1664</v>
      </c>
      <c r="GQ737" s="328" t="s">
        <v>1660</v>
      </c>
      <c r="GR737" s="328" t="s">
        <v>1664</v>
      </c>
      <c r="GS737" s="328" t="s">
        <v>1659</v>
      </c>
      <c r="GT737" s="328" t="s">
        <v>1659</v>
      </c>
      <c r="GU737" s="328" t="s">
        <v>86</v>
      </c>
      <c r="GV737" s="328" t="s">
        <v>1662</v>
      </c>
      <c r="GW737" s="328" t="s">
        <v>1662</v>
      </c>
      <c r="GX737" s="328" t="s">
        <v>33</v>
      </c>
      <c r="GY737" s="328" t="s">
        <v>1662</v>
      </c>
      <c r="IQ737" s="4"/>
      <c r="IR737" s="4"/>
      <c r="IS737" s="4"/>
      <c r="IT737" s="4"/>
      <c r="IU737" s="4"/>
      <c r="IV737" s="4"/>
      <c r="IW737" s="4"/>
      <c r="IX737" s="4"/>
      <c r="IY737" s="4"/>
      <c r="IZ737" s="4"/>
      <c r="JA737" s="4"/>
      <c r="JB737" s="4"/>
      <c r="JC737" s="4"/>
      <c r="JD737" s="4"/>
      <c r="JE737" s="4"/>
      <c r="JF737" s="4"/>
      <c r="JG737" s="4"/>
      <c r="JH737" s="4"/>
      <c r="JI737" s="4"/>
      <c r="JJ737" s="4"/>
      <c r="JK737" s="4"/>
      <c r="JL737" s="4"/>
      <c r="JM737" s="4"/>
      <c r="JN737" s="4"/>
      <c r="JO737" s="4"/>
      <c r="JP737" s="4"/>
      <c r="JQ737" s="4"/>
      <c r="JR737" s="4"/>
      <c r="JS737" s="4"/>
      <c r="JT737" s="4"/>
      <c r="JU737" s="4"/>
      <c r="JV737" s="4"/>
      <c r="JW737" s="4"/>
      <c r="JX737" s="4"/>
      <c r="JY737" s="4"/>
      <c r="JZ737" s="4"/>
      <c r="KA737" s="4"/>
      <c r="KB737" s="4"/>
      <c r="KC737" s="4"/>
      <c r="KD737" s="4"/>
      <c r="KE737" s="4"/>
      <c r="KF737" s="4"/>
      <c r="KG737" s="4"/>
      <c r="KH737" s="4"/>
      <c r="KI737" s="4"/>
      <c r="KJ737" s="4"/>
      <c r="KK737" s="4"/>
      <c r="KL737" s="4"/>
    </row>
    <row r="738" spans="1:298" x14ac:dyDescent="0.25">
      <c r="A738" s="311"/>
      <c r="B738" s="57" t="s">
        <v>1790</v>
      </c>
      <c r="C738" s="24" t="s">
        <v>1789</v>
      </c>
      <c r="D738" s="387" t="s">
        <v>1791</v>
      </c>
      <c r="E738" s="352">
        <v>45393</v>
      </c>
      <c r="J738" s="14">
        <v>45519</v>
      </c>
      <c r="K738" s="100">
        <f t="shared" si="84"/>
        <v>4</v>
      </c>
      <c r="L738" s="28">
        <v>2</v>
      </c>
      <c r="M738" s="6" t="s">
        <v>1793</v>
      </c>
      <c r="N738" s="6">
        <v>72.8</v>
      </c>
      <c r="O738" s="6">
        <v>2</v>
      </c>
      <c r="P738" s="6">
        <v>3</v>
      </c>
      <c r="R738" s="6">
        <v>3</v>
      </c>
      <c r="T738" s="355"/>
      <c r="U738" s="25"/>
      <c r="V738" s="25"/>
      <c r="W738" s="25"/>
      <c r="X738" s="25"/>
      <c r="Y738" s="25"/>
      <c r="Z738" s="25"/>
      <c r="AA738" s="25"/>
      <c r="AB738" s="25"/>
      <c r="AC738" s="25"/>
      <c r="AD738" s="25"/>
      <c r="AE738" s="25"/>
      <c r="AF738" s="25"/>
      <c r="AG738" s="25"/>
      <c r="AH738" s="25"/>
      <c r="AI738" s="25"/>
      <c r="AJ738" s="25"/>
      <c r="AK738" s="25"/>
      <c r="AL738" s="25"/>
      <c r="AM738" s="25"/>
      <c r="AN738" s="25"/>
      <c r="AO738" s="25"/>
      <c r="AP738" s="25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  <c r="DE738" s="4"/>
      <c r="DF738" s="4"/>
      <c r="DG738" s="4"/>
      <c r="DH738" s="4"/>
      <c r="DI738" s="4"/>
      <c r="DJ738" s="4"/>
      <c r="DK738" s="4"/>
      <c r="DL738" s="4"/>
      <c r="DM738" s="4"/>
      <c r="DN738" s="4"/>
      <c r="DO738" s="4"/>
      <c r="DP738" s="4"/>
      <c r="DQ738" s="4"/>
      <c r="DR738" s="4"/>
      <c r="DS738" s="4"/>
      <c r="DT738" s="4"/>
      <c r="DU738" s="4"/>
      <c r="DV738" s="4"/>
      <c r="DW738" s="4"/>
      <c r="DX738" s="4"/>
      <c r="DY738" s="4"/>
      <c r="DZ738" s="4"/>
      <c r="EA738" s="4"/>
      <c r="EB738" s="4"/>
      <c r="EC738" s="4"/>
      <c r="ED738" s="4"/>
      <c r="EE738" s="4"/>
      <c r="EF738" s="4"/>
      <c r="EG738" s="4"/>
      <c r="EH738" s="4"/>
      <c r="EI738" s="4"/>
      <c r="EJ738" s="4"/>
      <c r="EK738" s="4"/>
      <c r="EL738" s="4"/>
      <c r="EM738" s="4"/>
      <c r="EN738" s="4"/>
      <c r="EO738" s="4"/>
      <c r="EP738" s="4"/>
      <c r="EQ738" s="4"/>
      <c r="ER738" s="4"/>
      <c r="ES738" s="4"/>
      <c r="ET738" s="4"/>
      <c r="EU738" s="4"/>
      <c r="EV738" s="4"/>
      <c r="EW738" s="4"/>
      <c r="EX738" s="4"/>
      <c r="EY738" s="4"/>
      <c r="EZ738" s="4"/>
      <c r="FA738" s="4"/>
      <c r="FB738" s="4"/>
      <c r="FC738" s="4"/>
      <c r="FD738" s="4"/>
      <c r="FE738" s="4"/>
      <c r="FF738" s="4"/>
      <c r="FG738" s="4"/>
      <c r="FH738" s="4"/>
      <c r="FI738" s="4"/>
      <c r="FJ738" s="5"/>
      <c r="FK738" s="4"/>
      <c r="FL738" s="4"/>
      <c r="FM738" s="4"/>
      <c r="FN738" s="4"/>
      <c r="FO738" s="4"/>
      <c r="FP738" s="4"/>
      <c r="FQ738" s="4"/>
      <c r="FR738" s="4"/>
      <c r="FS738" s="4"/>
      <c r="FT738" s="4"/>
      <c r="FU738" s="4"/>
      <c r="FV738" s="4"/>
      <c r="FW738" s="4"/>
      <c r="FX738" s="4"/>
      <c r="FY738" s="4"/>
      <c r="FZ738" s="4"/>
      <c r="GA738" s="4"/>
      <c r="GB738" s="4"/>
      <c r="GC738" s="4"/>
      <c r="GD738" s="4"/>
      <c r="GE738" s="4"/>
      <c r="GF738" s="4"/>
      <c r="GG738" s="4"/>
      <c r="GH738" s="4"/>
      <c r="GI738" s="4"/>
      <c r="GJ738" s="4"/>
      <c r="GK738" s="4"/>
      <c r="GL738" s="4"/>
      <c r="GM738" s="4"/>
      <c r="GN738" s="4"/>
      <c r="GO738" s="4"/>
      <c r="GP738" s="4"/>
      <c r="GQ738" s="4"/>
      <c r="GR738" s="4"/>
      <c r="GS738" s="4"/>
      <c r="GT738" s="4"/>
      <c r="GU738" s="4"/>
      <c r="GV738" s="4"/>
      <c r="GW738" s="4"/>
      <c r="GX738" s="4"/>
      <c r="GY738" s="4"/>
      <c r="IQ738" s="4"/>
      <c r="IR738" s="4"/>
      <c r="IS738" s="4"/>
      <c r="IT738" s="4"/>
      <c r="IU738" s="4"/>
      <c r="IV738" s="4"/>
      <c r="IW738" s="4"/>
      <c r="IX738" s="4"/>
      <c r="IY738" s="4"/>
      <c r="IZ738" s="4"/>
      <c r="JA738" s="4"/>
      <c r="JB738" s="4"/>
      <c r="JC738" s="4"/>
      <c r="JD738" s="4"/>
      <c r="JE738" s="4"/>
      <c r="JF738" s="4"/>
      <c r="JG738" s="4"/>
      <c r="JH738" s="4"/>
      <c r="JI738" s="4"/>
      <c r="JJ738" s="4"/>
      <c r="JK738" s="4"/>
      <c r="JL738" s="4"/>
      <c r="JM738" s="4"/>
      <c r="JN738" s="4"/>
      <c r="JO738" s="4"/>
      <c r="JP738" s="4"/>
      <c r="JQ738" s="4"/>
      <c r="JR738" s="4"/>
      <c r="JS738" s="4"/>
      <c r="JT738" s="4"/>
      <c r="JU738" s="4"/>
      <c r="JV738" s="4"/>
      <c r="JW738" s="4"/>
      <c r="JX738" s="4"/>
      <c r="JY738" s="4"/>
      <c r="JZ738" s="4"/>
      <c r="KA738" s="4"/>
      <c r="KB738" s="4"/>
      <c r="KC738" s="4"/>
      <c r="KD738" s="4"/>
      <c r="KE738" s="4"/>
      <c r="KF738" s="4"/>
      <c r="KG738" s="4"/>
      <c r="KH738" s="4"/>
      <c r="KI738" s="4"/>
      <c r="KJ738" s="4"/>
      <c r="KK738" s="4"/>
      <c r="KL738" s="4"/>
    </row>
    <row r="739" spans="1:298" x14ac:dyDescent="0.25">
      <c r="A739" s="311"/>
      <c r="B739" s="57" t="s">
        <v>1790</v>
      </c>
      <c r="C739" s="24" t="s">
        <v>1789</v>
      </c>
      <c r="D739" s="387" t="s">
        <v>1791</v>
      </c>
      <c r="E739" s="352">
        <v>45393</v>
      </c>
      <c r="F739" s="288">
        <v>45519</v>
      </c>
      <c r="G739" s="94">
        <f>DATEDIF(E739, F739, "m")</f>
        <v>4</v>
      </c>
      <c r="J739" s="14">
        <v>45519</v>
      </c>
      <c r="K739" s="100">
        <f t="shared" si="84"/>
        <v>4</v>
      </c>
      <c r="L739" s="28">
        <v>3</v>
      </c>
      <c r="M739" s="6" t="s">
        <v>1794</v>
      </c>
      <c r="S739" s="6">
        <v>10</v>
      </c>
      <c r="T739" s="5"/>
      <c r="U739" s="25"/>
      <c r="V739" s="25"/>
      <c r="W739" s="25"/>
      <c r="X739" s="25"/>
      <c r="Y739" s="25"/>
      <c r="Z739" s="25"/>
      <c r="AA739" s="25"/>
      <c r="AB739" s="25"/>
      <c r="AC739" s="25"/>
      <c r="AD739" s="25"/>
      <c r="AE739" s="25"/>
      <c r="AF739" s="25"/>
      <c r="AG739" s="25"/>
      <c r="AH739" s="25"/>
      <c r="AI739" s="25"/>
      <c r="AJ739" s="25"/>
      <c r="AK739" s="25"/>
      <c r="AL739" s="25"/>
      <c r="AM739" s="25"/>
      <c r="AN739" s="25"/>
      <c r="AO739" s="25"/>
      <c r="AP739" s="25"/>
      <c r="AQ739" s="4"/>
      <c r="AR739" s="4"/>
      <c r="AS739" s="4"/>
      <c r="AT739" s="4"/>
      <c r="AU739" s="4"/>
      <c r="AV739" s="4"/>
      <c r="AW739" s="4"/>
      <c r="AX739" s="4"/>
      <c r="AY739" s="4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  <c r="BS739" s="4"/>
      <c r="BT739" s="4"/>
      <c r="BU739" s="4"/>
      <c r="BV739" s="4"/>
      <c r="BW739" s="4"/>
      <c r="BX739" s="4"/>
      <c r="BY739" s="4"/>
      <c r="BZ739" s="4"/>
      <c r="CA739" s="4"/>
      <c r="CB739" s="4"/>
      <c r="CC739" s="4"/>
      <c r="CD739" s="4"/>
      <c r="CE739" s="4"/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/>
      <c r="CW739" s="4"/>
      <c r="CX739" s="4"/>
      <c r="CY739" s="4"/>
      <c r="CZ739" s="4"/>
      <c r="DA739" s="4"/>
      <c r="DB739" s="4"/>
      <c r="DC739" s="4"/>
      <c r="DD739" s="4"/>
      <c r="DE739" s="4"/>
      <c r="DF739" s="4"/>
      <c r="DG739" s="4"/>
      <c r="DH739" s="4"/>
      <c r="DI739" s="4"/>
      <c r="DJ739" s="4"/>
      <c r="DK739" s="4"/>
      <c r="DL739" s="4"/>
      <c r="DM739" s="4"/>
      <c r="DN739" s="4"/>
      <c r="DO739" s="4"/>
      <c r="DP739" s="4"/>
      <c r="DQ739" s="4"/>
      <c r="DR739" s="4"/>
      <c r="DS739" s="4"/>
      <c r="DT739" s="4"/>
      <c r="DU739" s="4"/>
      <c r="DV739" s="4"/>
      <c r="DW739" s="4"/>
      <c r="DX739" s="4"/>
      <c r="DY739" s="4"/>
      <c r="DZ739" s="4"/>
      <c r="EA739" s="4"/>
      <c r="EB739" s="4"/>
      <c r="EC739" s="4"/>
      <c r="ED739" s="4"/>
      <c r="EE739" s="4"/>
      <c r="EF739" s="4"/>
      <c r="EG739" s="4"/>
      <c r="EH739" s="4"/>
      <c r="EI739" s="4"/>
      <c r="EJ739" s="4"/>
      <c r="EK739" s="4"/>
      <c r="EL739" s="4"/>
      <c r="EM739" s="4"/>
      <c r="EN739" s="4"/>
      <c r="EO739" s="4"/>
      <c r="EP739" s="4"/>
      <c r="EQ739" s="4"/>
      <c r="ER739" s="4"/>
      <c r="ES739" s="4"/>
      <c r="ET739" s="4"/>
      <c r="EU739" s="4"/>
      <c r="EV739" s="4"/>
      <c r="EW739" s="4"/>
      <c r="EX739" s="4"/>
      <c r="EY739" s="4"/>
      <c r="EZ739" s="4"/>
      <c r="FA739" s="4"/>
      <c r="FB739" s="4"/>
      <c r="FC739" s="4"/>
      <c r="FD739" s="4"/>
      <c r="FE739" s="4"/>
      <c r="FF739" s="4"/>
      <c r="FG739" s="4"/>
      <c r="FH739" s="4"/>
      <c r="FI739" s="4"/>
      <c r="FJ739" s="5"/>
      <c r="FK739" s="4"/>
      <c r="FL739" s="4"/>
      <c r="FM739" s="4"/>
      <c r="FN739" s="4"/>
      <c r="FO739" s="4"/>
      <c r="FP739" s="4"/>
      <c r="FQ739" s="4"/>
      <c r="FR739" s="4"/>
      <c r="FS739" s="4"/>
      <c r="FT739" s="4"/>
      <c r="FU739" s="4"/>
      <c r="FV739" s="4"/>
      <c r="FW739" s="4"/>
      <c r="FX739" s="4"/>
      <c r="FY739" s="4"/>
      <c r="FZ739" s="4"/>
      <c r="GA739" s="4"/>
      <c r="GB739" s="4"/>
      <c r="GC739" s="4"/>
      <c r="GD739" s="4"/>
      <c r="GE739" s="4"/>
      <c r="GF739" s="4"/>
      <c r="GG739" s="4"/>
      <c r="GH739" s="4"/>
      <c r="GI739" s="4"/>
      <c r="GJ739" s="4"/>
      <c r="GK739" s="4"/>
      <c r="GL739" s="4"/>
      <c r="GM739" s="4"/>
      <c r="GN739" s="4"/>
      <c r="GO739" s="4"/>
      <c r="GP739" s="4"/>
      <c r="GQ739" s="4"/>
      <c r="GR739" s="4"/>
      <c r="GS739" s="4"/>
      <c r="GT739" s="4"/>
      <c r="GU739" s="4"/>
      <c r="GV739" s="4"/>
      <c r="GW739" s="4"/>
      <c r="GX739" s="4"/>
      <c r="GY739" s="4"/>
      <c r="HO739" s="5" t="s">
        <v>1895</v>
      </c>
      <c r="HP739" s="28">
        <v>59</v>
      </c>
      <c r="HQ739" s="288">
        <v>45393</v>
      </c>
      <c r="HR739" s="288"/>
      <c r="HS739" s="288">
        <v>45519</v>
      </c>
      <c r="HT739" s="287">
        <v>3</v>
      </c>
      <c r="HU739" s="287">
        <v>1</v>
      </c>
      <c r="HV739" s="287">
        <v>0</v>
      </c>
      <c r="HW739" s="287">
        <v>0</v>
      </c>
      <c r="HX739" s="287">
        <v>0</v>
      </c>
      <c r="HY739" s="287">
        <v>1</v>
      </c>
      <c r="HZ739" s="287">
        <v>0</v>
      </c>
      <c r="IA739" s="287">
        <v>0</v>
      </c>
      <c r="IB739" s="287"/>
      <c r="IC739" s="287">
        <v>0</v>
      </c>
      <c r="ID739" s="287">
        <v>0</v>
      </c>
      <c r="IE739" s="153" t="s">
        <v>62</v>
      </c>
      <c r="IF739" s="287">
        <v>0</v>
      </c>
      <c r="IG739" s="287"/>
      <c r="IH739" s="287"/>
      <c r="II739" s="153"/>
      <c r="IJ739" s="287">
        <v>0</v>
      </c>
      <c r="IK739" s="153" t="s">
        <v>63</v>
      </c>
      <c r="IL739" s="153"/>
      <c r="IM739" s="153"/>
      <c r="IN739" s="287">
        <v>0</v>
      </c>
      <c r="IO739" s="28">
        <v>0</v>
      </c>
      <c r="IQ739" s="4"/>
      <c r="IR739" s="4"/>
      <c r="IS739" s="4"/>
      <c r="IT739" s="4"/>
      <c r="IU739" s="4"/>
      <c r="IV739" s="4"/>
      <c r="IW739" s="4"/>
      <c r="IX739" s="4"/>
      <c r="IY739" s="4"/>
      <c r="IZ739" s="4"/>
      <c r="JA739" s="4"/>
      <c r="JB739" s="4"/>
      <c r="JC739" s="4"/>
      <c r="JD739" s="4"/>
      <c r="JE739" s="4"/>
      <c r="JF739" s="4"/>
      <c r="JG739" s="4"/>
      <c r="JH739" s="4"/>
      <c r="JI739" s="4"/>
      <c r="JJ739" s="4"/>
      <c r="JK739" s="4"/>
      <c r="JL739" s="4"/>
      <c r="JM739" s="4"/>
      <c r="JN739" s="4"/>
      <c r="JO739" s="4"/>
      <c r="JP739" s="4"/>
      <c r="JQ739" s="4"/>
      <c r="JR739" s="4"/>
      <c r="JS739" s="4"/>
      <c r="JT739" s="4"/>
      <c r="JU739" s="4"/>
      <c r="JV739" s="4"/>
      <c r="JW739" s="4"/>
      <c r="JX739" s="4"/>
      <c r="JY739" s="4"/>
      <c r="JZ739" s="4"/>
      <c r="KA739" s="4"/>
      <c r="KB739" s="4"/>
      <c r="KC739" s="4"/>
      <c r="KD739" s="4"/>
      <c r="KE739" s="4"/>
      <c r="KF739" s="25"/>
      <c r="KG739" s="25"/>
      <c r="KH739" s="25"/>
      <c r="KI739" s="25"/>
      <c r="KJ739" s="25"/>
      <c r="KK739" s="25"/>
      <c r="KL739" s="25"/>
    </row>
    <row r="740" spans="1:298" x14ac:dyDescent="0.25">
      <c r="A740" s="311"/>
      <c r="B740" s="57" t="s">
        <v>1790</v>
      </c>
      <c r="C740" s="24" t="s">
        <v>1789</v>
      </c>
      <c r="D740" s="387" t="s">
        <v>1791</v>
      </c>
      <c r="E740" s="352">
        <v>45393</v>
      </c>
      <c r="F740" s="288"/>
      <c r="G740" s="94"/>
      <c r="J740" s="14">
        <v>45673</v>
      </c>
      <c r="K740" s="100">
        <f t="shared" si="84"/>
        <v>9</v>
      </c>
      <c r="L740" s="28">
        <v>4</v>
      </c>
      <c r="M740" s="6" t="s">
        <v>1928</v>
      </c>
      <c r="O740" s="6">
        <v>2</v>
      </c>
      <c r="P740" s="6">
        <v>3</v>
      </c>
      <c r="R740" s="6">
        <v>3</v>
      </c>
      <c r="T740" s="355"/>
      <c r="U740" s="25"/>
      <c r="V740" s="25"/>
      <c r="W740" s="25"/>
      <c r="X740" s="25"/>
      <c r="Y740" s="25"/>
      <c r="Z740" s="25"/>
      <c r="AA740" s="25"/>
      <c r="AB740" s="25"/>
      <c r="AC740" s="25"/>
      <c r="AD740" s="25"/>
      <c r="AE740" s="25"/>
      <c r="AF740" s="25"/>
      <c r="AG740" s="25"/>
      <c r="AH740" s="25"/>
      <c r="AI740" s="25"/>
      <c r="AJ740" s="25"/>
      <c r="AK740" s="25"/>
      <c r="AL740" s="25"/>
      <c r="AM740" s="25"/>
      <c r="AN740" s="25"/>
      <c r="AO740" s="25"/>
      <c r="AP740" s="25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E740" s="4"/>
      <c r="DF740" s="4"/>
      <c r="DG740" s="4"/>
      <c r="DH740" s="4"/>
      <c r="DI740" s="4"/>
      <c r="DJ740" s="4"/>
      <c r="DK740" s="4"/>
      <c r="DL740" s="4"/>
      <c r="DM740" s="4"/>
      <c r="DN740" s="4"/>
      <c r="DO740" s="4"/>
      <c r="DP740" s="4"/>
      <c r="DQ740" s="4"/>
      <c r="DR740" s="4"/>
      <c r="DS740" s="4"/>
      <c r="DT740" s="4"/>
      <c r="DU740" s="4"/>
      <c r="DV740" s="4"/>
      <c r="DW740" s="4"/>
      <c r="DX740" s="4"/>
      <c r="DY740" s="4"/>
      <c r="DZ740" s="4"/>
      <c r="EA740" s="4"/>
      <c r="EB740" s="4"/>
      <c r="EC740" s="4"/>
      <c r="ED740" s="4"/>
      <c r="EE740" s="4"/>
      <c r="EF740" s="4"/>
      <c r="EG740" s="4"/>
      <c r="EH740" s="4"/>
      <c r="EI740" s="4"/>
      <c r="EJ740" s="4"/>
      <c r="EK740" s="4"/>
      <c r="EL740" s="4"/>
      <c r="EM740" s="4"/>
      <c r="EN740" s="4"/>
      <c r="EO740" s="4"/>
      <c r="EP740" s="4"/>
      <c r="EQ740" s="4"/>
      <c r="ER740" s="4"/>
      <c r="ES740" s="4"/>
      <c r="ET740" s="4"/>
      <c r="EU740" s="4"/>
      <c r="EV740" s="4"/>
      <c r="EW740" s="4"/>
      <c r="EX740" s="4"/>
      <c r="EY740" s="4"/>
      <c r="EZ740" s="4"/>
      <c r="FA740" s="4"/>
      <c r="FB740" s="4"/>
      <c r="FC740" s="4"/>
      <c r="FD740" s="4"/>
      <c r="FE740" s="4"/>
      <c r="FF740" s="4"/>
      <c r="FG740" s="4"/>
      <c r="FH740" s="4"/>
      <c r="FI740" s="4"/>
      <c r="FJ740" s="5"/>
      <c r="FK740" s="4"/>
      <c r="FL740" s="4"/>
      <c r="FM740" s="4"/>
      <c r="FN740" s="4"/>
      <c r="FO740" s="4"/>
      <c r="FP740" s="4"/>
      <c r="FQ740" s="4"/>
      <c r="FR740" s="4"/>
      <c r="FS740" s="4"/>
      <c r="FT740" s="4"/>
      <c r="FU740" s="4"/>
      <c r="FV740" s="4"/>
      <c r="FW740" s="4"/>
      <c r="FX740" s="4"/>
      <c r="FY740" s="4"/>
      <c r="FZ740" s="4"/>
      <c r="GA740" s="4"/>
      <c r="GB740" s="4"/>
      <c r="GC740" s="4"/>
      <c r="GD740" s="4"/>
      <c r="GE740" s="4"/>
      <c r="GF740" s="4"/>
      <c r="GG740" s="4"/>
      <c r="GH740" s="4"/>
      <c r="GI740" s="4"/>
      <c r="GJ740" s="4"/>
      <c r="GK740" s="4"/>
      <c r="GL740" s="4"/>
      <c r="GM740" s="4"/>
      <c r="GN740" s="4"/>
      <c r="GO740" s="4"/>
      <c r="GP740" s="4"/>
      <c r="GQ740" s="4"/>
      <c r="GR740" s="4"/>
      <c r="GS740" s="4"/>
      <c r="GT740" s="4"/>
      <c r="GU740" s="4"/>
      <c r="GV740" s="4"/>
      <c r="GW740" s="4"/>
      <c r="GX740" s="4"/>
      <c r="GY740" s="4"/>
      <c r="HO740" s="5"/>
      <c r="HP740" s="28"/>
      <c r="HQ740" s="288"/>
      <c r="HR740" s="288"/>
      <c r="HS740" s="288"/>
      <c r="HT740" s="287"/>
      <c r="HU740" s="287"/>
      <c r="HV740" s="287"/>
      <c r="HW740" s="287"/>
      <c r="HX740" s="287"/>
      <c r="HY740" s="287"/>
      <c r="HZ740" s="287"/>
      <c r="IA740" s="287"/>
      <c r="IB740" s="287"/>
      <c r="IC740" s="287"/>
      <c r="ID740" s="287"/>
      <c r="IE740" s="153"/>
      <c r="IF740" s="287"/>
      <c r="IG740" s="287"/>
      <c r="IH740" s="287"/>
      <c r="II740" s="153"/>
      <c r="IJ740" s="287"/>
      <c r="IK740" s="153"/>
      <c r="IL740" s="153"/>
      <c r="IM740" s="153"/>
      <c r="IN740" s="287"/>
      <c r="IO740" s="28"/>
      <c r="IQ740" s="4"/>
      <c r="IR740" s="4"/>
      <c r="IS740" s="4"/>
      <c r="IT740" s="4"/>
      <c r="IU740" s="4"/>
      <c r="IV740" s="4"/>
      <c r="IW740" s="4"/>
      <c r="IX740" s="4"/>
      <c r="IY740" s="4"/>
      <c r="IZ740" s="4"/>
      <c r="JA740" s="4"/>
      <c r="JB740" s="4"/>
      <c r="JC740" s="4"/>
      <c r="JD740" s="4"/>
      <c r="JE740" s="4"/>
      <c r="JF740" s="4"/>
      <c r="JG740" s="4"/>
      <c r="JH740" s="4"/>
      <c r="JI740" s="4"/>
      <c r="JJ740" s="4"/>
      <c r="JK740" s="4"/>
      <c r="JL740" s="4"/>
      <c r="JM740" s="4"/>
      <c r="JN740" s="4"/>
      <c r="JO740" s="4"/>
      <c r="JP740" s="4"/>
      <c r="JQ740" s="4"/>
      <c r="JR740" s="4"/>
      <c r="JS740" s="4"/>
      <c r="JT740" s="4"/>
      <c r="JU740" s="4"/>
      <c r="JV740" s="4"/>
      <c r="JW740" s="4"/>
      <c r="JX740" s="4"/>
      <c r="JY740" s="4"/>
      <c r="JZ740" s="4"/>
      <c r="KA740" s="4"/>
      <c r="KB740" s="4"/>
      <c r="KC740" s="4"/>
      <c r="KD740" s="4"/>
      <c r="KE740" s="4"/>
      <c r="KF740" s="25"/>
      <c r="KG740" s="25"/>
      <c r="KH740" s="25"/>
      <c r="KI740" s="25"/>
      <c r="KJ740" s="25"/>
      <c r="KK740" s="25"/>
      <c r="KL740" s="25"/>
    </row>
    <row r="741" spans="1:298" x14ac:dyDescent="0.25">
      <c r="A741" s="311"/>
      <c r="B741" s="57" t="s">
        <v>1790</v>
      </c>
      <c r="C741" s="24" t="s">
        <v>1789</v>
      </c>
      <c r="D741" s="387" t="s">
        <v>1791</v>
      </c>
      <c r="E741" s="352">
        <v>45393</v>
      </c>
      <c r="F741" s="288"/>
      <c r="G741" s="94"/>
      <c r="J741" s="14">
        <v>45673</v>
      </c>
      <c r="K741" s="100">
        <f t="shared" ref="K741" si="86">DATEDIF(E741, J741, "m")</f>
        <v>9</v>
      </c>
      <c r="L741" s="28">
        <v>5</v>
      </c>
      <c r="M741" s="6" t="s">
        <v>1929</v>
      </c>
      <c r="S741" s="6">
        <v>10</v>
      </c>
      <c r="T741" s="5"/>
      <c r="U741" s="25"/>
      <c r="V741" s="25"/>
      <c r="W741" s="25"/>
      <c r="X741" s="25"/>
      <c r="Y741" s="25"/>
      <c r="Z741" s="25"/>
      <c r="AA741" s="25"/>
      <c r="AB741" s="25"/>
      <c r="AC741" s="25"/>
      <c r="AD741" s="25"/>
      <c r="AE741" s="25"/>
      <c r="AF741" s="25"/>
      <c r="AG741" s="25"/>
      <c r="AH741" s="25"/>
      <c r="AI741" s="25"/>
      <c r="AJ741" s="25"/>
      <c r="AK741" s="25"/>
      <c r="AL741" s="25"/>
      <c r="AM741" s="25"/>
      <c r="AN741" s="25"/>
      <c r="AO741" s="25"/>
      <c r="AP741" s="25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E741" s="4"/>
      <c r="DF741" s="4"/>
      <c r="DG741" s="4"/>
      <c r="DH741" s="4"/>
      <c r="DI741" s="4"/>
      <c r="DJ741" s="4"/>
      <c r="DK741" s="4"/>
      <c r="DL741" s="4"/>
      <c r="DM741" s="4"/>
      <c r="DN741" s="4"/>
      <c r="DO741" s="4"/>
      <c r="DP741" s="4"/>
      <c r="DQ741" s="4"/>
      <c r="DR741" s="4"/>
      <c r="DS741" s="4"/>
      <c r="DT741" s="4"/>
      <c r="DU741" s="4"/>
      <c r="DV741" s="4"/>
      <c r="DW741" s="4"/>
      <c r="DX741" s="4"/>
      <c r="DY741" s="4"/>
      <c r="DZ741" s="4"/>
      <c r="EA741" s="4"/>
      <c r="EB741" s="4"/>
      <c r="EC741" s="4"/>
      <c r="ED741" s="4"/>
      <c r="EE741" s="4"/>
      <c r="EF741" s="4"/>
      <c r="EG741" s="4"/>
      <c r="EH741" s="4"/>
      <c r="EI741" s="4"/>
      <c r="EJ741" s="4"/>
      <c r="EK741" s="4"/>
      <c r="EL741" s="4"/>
      <c r="EM741" s="4"/>
      <c r="EN741" s="4"/>
      <c r="EO741" s="4"/>
      <c r="EP741" s="4"/>
      <c r="EQ741" s="4"/>
      <c r="ER741" s="4"/>
      <c r="ES741" s="4"/>
      <c r="ET741" s="4"/>
      <c r="EU741" s="4"/>
      <c r="EV741" s="4"/>
      <c r="EW741" s="4"/>
      <c r="EX741" s="4"/>
      <c r="EY741" s="4"/>
      <c r="EZ741" s="4"/>
      <c r="FA741" s="4"/>
      <c r="FB741" s="4"/>
      <c r="FC741" s="4"/>
      <c r="FD741" s="4"/>
      <c r="FE741" s="4"/>
      <c r="FF741" s="4"/>
      <c r="FG741" s="4"/>
      <c r="FH741" s="4"/>
      <c r="FI741" s="4"/>
      <c r="FJ741" s="5"/>
      <c r="FK741" s="4"/>
      <c r="FL741" s="4"/>
      <c r="FM741" s="4"/>
      <c r="FN741" s="4"/>
      <c r="FO741" s="4"/>
      <c r="FP741" s="4"/>
      <c r="FQ741" s="4"/>
      <c r="FR741" s="4"/>
      <c r="FS741" s="4"/>
      <c r="FT741" s="4"/>
      <c r="FU741" s="4"/>
      <c r="FV741" s="4"/>
      <c r="FW741" s="4"/>
      <c r="FX741" s="4"/>
      <c r="FY741" s="4"/>
      <c r="FZ741" s="4"/>
      <c r="GA741" s="4"/>
      <c r="GB741" s="4"/>
      <c r="GC741" s="4"/>
      <c r="GD741" s="4"/>
      <c r="GE741" s="4"/>
      <c r="GF741" s="4"/>
      <c r="GG741" s="4"/>
      <c r="GH741" s="4"/>
      <c r="GI741" s="4"/>
      <c r="GJ741" s="4"/>
      <c r="GK741" s="4"/>
      <c r="GL741" s="4"/>
      <c r="GM741" s="4"/>
      <c r="GN741" s="4"/>
      <c r="GO741" s="4"/>
      <c r="GP741" s="4"/>
      <c r="GQ741" s="4"/>
      <c r="GR741" s="4"/>
      <c r="GS741" s="4"/>
      <c r="GT741" s="4"/>
      <c r="GU741" s="4"/>
      <c r="GV741" s="4"/>
      <c r="GW741" s="4"/>
      <c r="GX741" s="4"/>
      <c r="GY741" s="4"/>
      <c r="HO741" s="5"/>
      <c r="HP741" s="28"/>
      <c r="HQ741" s="288"/>
      <c r="HR741" s="288"/>
      <c r="HS741" s="288"/>
      <c r="HT741" s="287"/>
      <c r="HU741" s="287"/>
      <c r="HV741" s="287"/>
      <c r="HW741" s="287"/>
      <c r="HX741" s="287"/>
      <c r="HY741" s="287"/>
      <c r="HZ741" s="287"/>
      <c r="IA741" s="287"/>
      <c r="IB741" s="287"/>
      <c r="IC741" s="287"/>
      <c r="ID741" s="287"/>
      <c r="IE741" s="153"/>
      <c r="IF741" s="287"/>
      <c r="IG741" s="287"/>
      <c r="IH741" s="287"/>
      <c r="II741" s="153"/>
      <c r="IJ741" s="287"/>
      <c r="IK741" s="153"/>
      <c r="IL741" s="153"/>
      <c r="IM741" s="153"/>
      <c r="IN741" s="287"/>
      <c r="IO741" s="28"/>
      <c r="IQ741" s="4"/>
      <c r="IR741" s="4"/>
      <c r="IS741" s="4"/>
      <c r="IT741" s="4"/>
      <c r="IU741" s="4"/>
      <c r="IV741" s="4"/>
      <c r="IW741" s="4"/>
      <c r="IX741" s="4"/>
      <c r="IY741" s="4"/>
      <c r="IZ741" s="4"/>
      <c r="JA741" s="4"/>
      <c r="JB741" s="4"/>
      <c r="JC741" s="4"/>
      <c r="JD741" s="4"/>
      <c r="JE741" s="4"/>
      <c r="JF741" s="4"/>
      <c r="JG741" s="4"/>
      <c r="JH741" s="4"/>
      <c r="JI741" s="4"/>
      <c r="JJ741" s="4"/>
      <c r="JK741" s="4"/>
      <c r="JL741" s="4"/>
      <c r="JM741" s="4"/>
      <c r="JN741" s="4"/>
      <c r="JO741" s="4"/>
      <c r="JP741" s="4"/>
      <c r="JQ741" s="4"/>
      <c r="JR741" s="4"/>
      <c r="JS741" s="4"/>
      <c r="JT741" s="4"/>
      <c r="JU741" s="4"/>
      <c r="JV741" s="4"/>
      <c r="JW741" s="4"/>
      <c r="JX741" s="4"/>
      <c r="JY741" s="4"/>
      <c r="JZ741" s="4"/>
      <c r="KA741" s="4"/>
      <c r="KB741" s="4"/>
      <c r="KC741" s="4"/>
      <c r="KD741" s="4"/>
      <c r="KE741" s="4"/>
      <c r="KF741" s="25"/>
      <c r="KG741" s="25"/>
      <c r="KH741" s="25"/>
      <c r="KI741" s="25"/>
      <c r="KJ741" s="25"/>
      <c r="KK741" s="25"/>
      <c r="KL741" s="25"/>
    </row>
    <row r="742" spans="1:298" x14ac:dyDescent="0.25">
      <c r="A742" s="311"/>
      <c r="E742" s="352"/>
      <c r="T742" s="5"/>
      <c r="U742" s="25"/>
      <c r="V742" s="25"/>
      <c r="W742" s="25"/>
      <c r="X742" s="25"/>
      <c r="Y742" s="25"/>
      <c r="Z742" s="25"/>
      <c r="AA742" s="25"/>
      <c r="AB742" s="25"/>
      <c r="AC742" s="25"/>
      <c r="AD742" s="25"/>
      <c r="AE742" s="25"/>
      <c r="AF742" s="25"/>
      <c r="AG742" s="25"/>
      <c r="AH742" s="25"/>
      <c r="AI742" s="25"/>
      <c r="AJ742" s="25"/>
      <c r="AK742" s="25"/>
      <c r="AL742" s="25"/>
      <c r="AM742" s="25"/>
      <c r="AN742" s="25"/>
      <c r="AO742" s="25"/>
      <c r="AP742" s="25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  <c r="BS742" s="4"/>
      <c r="BT742" s="4"/>
      <c r="BU742" s="4"/>
      <c r="BV742" s="4"/>
      <c r="BW742" s="4"/>
      <c r="BX742" s="4"/>
      <c r="BY742" s="4"/>
      <c r="BZ742" s="4"/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4"/>
      <c r="DA742" s="4"/>
      <c r="DB742" s="4"/>
      <c r="DC742" s="4"/>
      <c r="DD742" s="4"/>
      <c r="DE742" s="4"/>
      <c r="DF742" s="4"/>
      <c r="DG742" s="4"/>
      <c r="DH742" s="4"/>
      <c r="DI742" s="4"/>
      <c r="DJ742" s="4"/>
      <c r="DK742" s="4"/>
      <c r="DL742" s="4"/>
      <c r="DM742" s="4"/>
      <c r="DN742" s="4"/>
      <c r="DO742" s="4"/>
      <c r="DP742" s="4"/>
      <c r="DQ742" s="4"/>
      <c r="DR742" s="4"/>
      <c r="DS742" s="4"/>
      <c r="DT742" s="4"/>
      <c r="DU742" s="4"/>
      <c r="DV742" s="4"/>
      <c r="DW742" s="4"/>
      <c r="DX742" s="4"/>
      <c r="DY742" s="4"/>
      <c r="DZ742" s="4"/>
      <c r="EA742" s="4"/>
      <c r="EB742" s="4"/>
      <c r="EC742" s="4"/>
      <c r="ED742" s="4"/>
      <c r="EE742" s="4"/>
      <c r="EF742" s="4"/>
      <c r="EG742" s="4"/>
      <c r="EH742" s="4"/>
      <c r="EI742" s="4"/>
      <c r="EJ742" s="4"/>
      <c r="EK742" s="4"/>
      <c r="EL742" s="4"/>
      <c r="EM742" s="4"/>
      <c r="EN742" s="4"/>
      <c r="EO742" s="4"/>
      <c r="EP742" s="4"/>
      <c r="EQ742" s="4"/>
      <c r="ER742" s="4"/>
      <c r="ES742" s="4"/>
      <c r="ET742" s="4"/>
      <c r="EU742" s="4"/>
      <c r="EV742" s="4"/>
      <c r="EW742" s="4"/>
      <c r="EX742" s="4"/>
      <c r="EY742" s="4"/>
      <c r="EZ742" s="4"/>
      <c r="FA742" s="4"/>
      <c r="FB742" s="4"/>
      <c r="FC742" s="4"/>
      <c r="FD742" s="4"/>
      <c r="FE742" s="4"/>
      <c r="FF742" s="4"/>
      <c r="FG742" s="4"/>
      <c r="FH742" s="4"/>
      <c r="FI742" s="4"/>
      <c r="FJ742" s="5"/>
      <c r="FK742" s="4"/>
      <c r="FL742" s="4"/>
      <c r="FM742" s="4"/>
      <c r="FN742" s="4"/>
      <c r="FO742" s="4"/>
      <c r="FP742" s="4"/>
      <c r="FQ742" s="4"/>
      <c r="FR742" s="4"/>
      <c r="FS742" s="4"/>
      <c r="FT742" s="4"/>
      <c r="FU742" s="4"/>
      <c r="FV742" s="4"/>
      <c r="FW742" s="4"/>
      <c r="FX742" s="4"/>
      <c r="FY742" s="4"/>
      <c r="FZ742" s="4"/>
      <c r="GA742" s="4"/>
      <c r="GB742" s="4"/>
      <c r="GC742" s="4"/>
      <c r="GD742" s="4"/>
      <c r="GE742" s="4"/>
      <c r="GF742" s="4"/>
      <c r="GG742" s="4"/>
      <c r="GH742" s="4"/>
      <c r="GI742" s="4"/>
      <c r="GJ742" s="4"/>
      <c r="GK742" s="4"/>
      <c r="GL742" s="4"/>
      <c r="GM742" s="4"/>
      <c r="GN742" s="4"/>
      <c r="GO742" s="4"/>
      <c r="GP742" s="4"/>
      <c r="GQ742" s="4"/>
      <c r="GR742" s="4"/>
      <c r="GS742" s="4"/>
      <c r="GT742" s="4"/>
      <c r="GU742" s="4"/>
      <c r="GV742" s="4"/>
      <c r="GW742" s="4"/>
      <c r="GX742" s="4"/>
      <c r="GY742" s="4"/>
      <c r="IQ742" s="4"/>
      <c r="IR742" s="4"/>
      <c r="IS742" s="4"/>
      <c r="IT742" s="4"/>
      <c r="IU742" s="4"/>
      <c r="IV742" s="4"/>
      <c r="IW742" s="4"/>
      <c r="IX742" s="4"/>
      <c r="IY742" s="4"/>
      <c r="IZ742" s="4"/>
      <c r="JA742" s="4"/>
      <c r="JB742" s="4"/>
      <c r="JC742" s="4"/>
      <c r="JD742" s="4"/>
      <c r="JE742" s="4"/>
      <c r="JF742" s="4"/>
      <c r="JG742" s="4"/>
      <c r="JH742" s="4"/>
      <c r="JI742" s="4"/>
      <c r="JJ742" s="4"/>
      <c r="JK742" s="4"/>
      <c r="JL742" s="4"/>
      <c r="JM742" s="4"/>
      <c r="JN742" s="4"/>
      <c r="JO742" s="4"/>
      <c r="JP742" s="4"/>
      <c r="JQ742" s="4"/>
      <c r="JR742" s="4"/>
      <c r="JS742" s="4"/>
      <c r="JT742" s="4"/>
      <c r="JU742" s="4"/>
      <c r="JV742" s="4"/>
      <c r="JW742" s="4"/>
      <c r="JX742" s="4"/>
      <c r="JY742" s="4"/>
      <c r="JZ742" s="4"/>
      <c r="KA742" s="4"/>
      <c r="KB742" s="4"/>
      <c r="KC742" s="4"/>
      <c r="KD742" s="4"/>
      <c r="KE742" s="4"/>
    </row>
    <row r="743" spans="1:298" x14ac:dyDescent="0.25">
      <c r="A743" s="311"/>
      <c r="B743" s="57" t="s">
        <v>1800</v>
      </c>
      <c r="C743" s="17" t="s">
        <v>1801</v>
      </c>
      <c r="D743" s="387" t="s">
        <v>1802</v>
      </c>
      <c r="E743" s="88">
        <v>45501</v>
      </c>
      <c r="J743" s="82">
        <v>45532</v>
      </c>
      <c r="K743" s="100">
        <f t="shared" si="84"/>
        <v>1</v>
      </c>
      <c r="L743" s="28">
        <v>1</v>
      </c>
      <c r="M743" s="58" t="s">
        <v>1803</v>
      </c>
      <c r="N743" s="6">
        <v>246</v>
      </c>
      <c r="O743" s="6">
        <v>2</v>
      </c>
      <c r="P743" s="6">
        <v>3</v>
      </c>
      <c r="R743" s="6">
        <v>3</v>
      </c>
      <c r="T743" s="355"/>
      <c r="U743" s="25"/>
      <c r="V743" s="25"/>
      <c r="W743" s="25"/>
      <c r="X743" s="25"/>
      <c r="Y743" s="25"/>
      <c r="Z743" s="25"/>
      <c r="AA743" s="25"/>
      <c r="AB743" s="25"/>
      <c r="AC743" s="25"/>
      <c r="AD743" s="25"/>
      <c r="AE743" s="25"/>
      <c r="AF743" s="25"/>
      <c r="AG743" s="25"/>
      <c r="AH743" s="25"/>
      <c r="AI743" s="25"/>
      <c r="AJ743" s="25"/>
      <c r="AK743" s="25"/>
      <c r="AL743" s="25"/>
      <c r="AM743" s="25"/>
      <c r="AN743" s="25"/>
      <c r="AO743" s="25"/>
      <c r="AP743" s="25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E743" s="4"/>
      <c r="DF743" s="4"/>
      <c r="DG743" s="4"/>
      <c r="DH743" s="4"/>
      <c r="DI743" s="4"/>
      <c r="DJ743" s="4"/>
      <c r="DK743" s="4"/>
      <c r="DL743" s="4"/>
      <c r="DM743" s="4"/>
      <c r="DN743" s="4"/>
      <c r="DO743" s="4"/>
      <c r="DP743" s="4"/>
      <c r="DQ743" s="4"/>
      <c r="DR743" s="4"/>
      <c r="DS743" s="4"/>
      <c r="DT743" s="4"/>
      <c r="DU743" s="4"/>
      <c r="DV743" s="4"/>
      <c r="DW743" s="4"/>
      <c r="DX743" s="4"/>
      <c r="DY743" s="4"/>
      <c r="DZ743" s="4"/>
      <c r="EA743" s="4"/>
      <c r="EB743" s="4"/>
      <c r="EC743" s="4"/>
      <c r="ED743" s="4"/>
      <c r="EE743" s="4"/>
      <c r="EF743" s="4"/>
      <c r="EG743" s="4"/>
      <c r="EH743" s="4"/>
      <c r="EI743" s="4"/>
      <c r="EJ743" s="4"/>
      <c r="EK743" s="4"/>
      <c r="EL743" s="4"/>
      <c r="EM743" s="4"/>
      <c r="EN743" s="4"/>
      <c r="EO743" s="4"/>
      <c r="EP743" s="4"/>
      <c r="EQ743" s="4"/>
      <c r="ER743" s="4"/>
      <c r="ES743" s="4"/>
      <c r="ET743" s="4"/>
      <c r="EU743" s="4"/>
      <c r="EV743" s="4"/>
      <c r="EW743" s="4"/>
      <c r="EX743" s="4"/>
      <c r="EY743" s="4"/>
      <c r="EZ743" s="4"/>
      <c r="FA743" s="4"/>
      <c r="FB743" s="4"/>
      <c r="FC743" s="4"/>
      <c r="FD743" s="4"/>
      <c r="FE743" s="4"/>
      <c r="FF743" s="4"/>
      <c r="FG743" s="4"/>
      <c r="FH743" s="4"/>
      <c r="FI743" s="4"/>
      <c r="FJ743" s="419" t="s">
        <v>1803</v>
      </c>
      <c r="FK743" s="328" t="s">
        <v>33</v>
      </c>
      <c r="FL743" s="328" t="s">
        <v>1659</v>
      </c>
      <c r="FM743" s="328" t="s">
        <v>1665</v>
      </c>
      <c r="FN743" s="328" t="s">
        <v>1665</v>
      </c>
      <c r="FO743" s="328" t="s">
        <v>1662</v>
      </c>
      <c r="FP743" s="328" t="s">
        <v>1665</v>
      </c>
      <c r="FQ743" s="328" t="s">
        <v>1665</v>
      </c>
      <c r="FR743" s="328" t="s">
        <v>1667</v>
      </c>
      <c r="FS743" s="328" t="s">
        <v>1666</v>
      </c>
      <c r="FT743" s="328" t="s">
        <v>1665</v>
      </c>
      <c r="FU743" s="328" t="s">
        <v>1663</v>
      </c>
      <c r="FV743" s="328" t="s">
        <v>1660</v>
      </c>
      <c r="FW743" s="328" t="s">
        <v>86</v>
      </c>
      <c r="FX743" s="328" t="s">
        <v>1661</v>
      </c>
      <c r="FY743" s="328" t="s">
        <v>1662</v>
      </c>
      <c r="FZ743" s="328" t="s">
        <v>1662</v>
      </c>
      <c r="GA743" s="328" t="s">
        <v>1663</v>
      </c>
      <c r="GB743" s="328" t="s">
        <v>1663</v>
      </c>
      <c r="GC743" s="328" t="s">
        <v>1662</v>
      </c>
      <c r="GD743" s="328" t="s">
        <v>33</v>
      </c>
      <c r="GE743" s="328" t="s">
        <v>1662</v>
      </c>
      <c r="GF743" s="328" t="s">
        <v>1659</v>
      </c>
      <c r="GG743" s="328" t="s">
        <v>86</v>
      </c>
      <c r="GH743" s="328" t="s">
        <v>33</v>
      </c>
      <c r="GI743" s="328" t="s">
        <v>86</v>
      </c>
      <c r="GJ743" s="328" t="s">
        <v>33</v>
      </c>
      <c r="GK743" s="328" t="s">
        <v>33</v>
      </c>
      <c r="GL743" s="328" t="s">
        <v>86</v>
      </c>
      <c r="GM743" s="328" t="s">
        <v>1663</v>
      </c>
      <c r="GN743" s="328" t="s">
        <v>1659</v>
      </c>
      <c r="GO743" s="328" t="s">
        <v>1662</v>
      </c>
      <c r="GP743" s="328" t="s">
        <v>1664</v>
      </c>
      <c r="GQ743" s="328" t="s">
        <v>33</v>
      </c>
      <c r="GR743" s="328" t="s">
        <v>33</v>
      </c>
      <c r="GS743" s="328" t="s">
        <v>1659</v>
      </c>
      <c r="GT743" s="328" t="s">
        <v>86</v>
      </c>
      <c r="GU743" s="328" t="s">
        <v>1661</v>
      </c>
      <c r="GV743" s="328" t="s">
        <v>1662</v>
      </c>
      <c r="GW743" s="328" t="s">
        <v>1662</v>
      </c>
      <c r="GX743" s="328" t="s">
        <v>33</v>
      </c>
      <c r="GY743" s="328" t="s">
        <v>33</v>
      </c>
      <c r="IQ743" s="4"/>
      <c r="IR743" s="4"/>
      <c r="IS743" s="4"/>
      <c r="IT743" s="4"/>
      <c r="IU743" s="4"/>
      <c r="IV743" s="4"/>
      <c r="IW743" s="4"/>
      <c r="IX743" s="4"/>
      <c r="IY743" s="4"/>
      <c r="IZ743" s="4"/>
      <c r="JA743" s="4"/>
      <c r="JB743" s="4"/>
      <c r="JC743" s="4"/>
      <c r="JD743" s="4"/>
      <c r="JE743" s="4"/>
      <c r="JF743" s="4"/>
      <c r="JG743" s="4"/>
      <c r="JH743" s="4"/>
      <c r="JI743" s="4"/>
      <c r="JJ743" s="4"/>
      <c r="JK743" s="4"/>
      <c r="JL743" s="4"/>
      <c r="JM743" s="4"/>
      <c r="JN743" s="4"/>
      <c r="JO743" s="4"/>
      <c r="JP743" s="4"/>
      <c r="JQ743" s="4"/>
      <c r="JR743" s="4"/>
      <c r="JS743" s="4"/>
      <c r="JT743" s="4"/>
      <c r="JU743" s="4"/>
      <c r="JV743" s="4"/>
      <c r="JW743" s="4"/>
      <c r="JX743" s="4"/>
      <c r="JY743" s="4"/>
      <c r="JZ743" s="4"/>
      <c r="KA743" s="4"/>
      <c r="KB743" s="4"/>
      <c r="KC743" s="4"/>
      <c r="KD743" s="4"/>
      <c r="KE743" s="4"/>
    </row>
    <row r="744" spans="1:298" x14ac:dyDescent="0.25">
      <c r="A744" s="311"/>
      <c r="B744" s="57" t="s">
        <v>1800</v>
      </c>
      <c r="C744" s="17" t="s">
        <v>1801</v>
      </c>
      <c r="D744" s="387" t="s">
        <v>1802</v>
      </c>
      <c r="E744" s="88">
        <v>45501</v>
      </c>
      <c r="F744" s="274">
        <v>45539</v>
      </c>
      <c r="G744" s="94">
        <f t="shared" ref="G744:G746" si="87">DATEDIF(E744, F744, "m")</f>
        <v>1</v>
      </c>
      <c r="J744" s="82"/>
      <c r="K744" s="100"/>
      <c r="M744" s="58"/>
      <c r="P744" s="6"/>
      <c r="T744" s="25"/>
      <c r="U744" s="25"/>
      <c r="V744" s="25"/>
      <c r="W744" s="25"/>
      <c r="X744" s="25"/>
      <c r="Y744" s="25"/>
      <c r="Z744" s="25"/>
      <c r="AA744" s="25"/>
      <c r="AB744" s="25"/>
      <c r="AC744" s="25"/>
      <c r="AD744" s="25"/>
      <c r="AE744" s="25"/>
      <c r="AF744" s="25"/>
      <c r="AG744" s="25"/>
      <c r="AH744" s="25"/>
      <c r="AI744" s="25"/>
      <c r="AJ744" s="25"/>
      <c r="AK744" s="25"/>
      <c r="AL744" s="25"/>
      <c r="AM744" s="25"/>
      <c r="AN744" s="25"/>
      <c r="AO744" s="25"/>
      <c r="AP744" s="25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E744" s="4"/>
      <c r="DF744" s="4"/>
      <c r="DG744" s="4"/>
      <c r="DH744" s="4"/>
      <c r="DI744" s="4"/>
      <c r="DJ744" s="4"/>
      <c r="DK744" s="4"/>
      <c r="DL744" s="4"/>
      <c r="DM744" s="4"/>
      <c r="DN744" s="4"/>
      <c r="DO744" s="4"/>
      <c r="DP744" s="4"/>
      <c r="DQ744" s="4"/>
      <c r="DR744" s="4"/>
      <c r="DS744" s="4"/>
      <c r="DT744" s="4"/>
      <c r="DU744" s="4"/>
      <c r="DV744" s="4"/>
      <c r="DW744" s="4"/>
      <c r="DX744" s="4"/>
      <c r="DY744" s="4"/>
      <c r="DZ744" s="4"/>
      <c r="EA744" s="4"/>
      <c r="EB744" s="4"/>
      <c r="EC744" s="4"/>
      <c r="ED744" s="4"/>
      <c r="EE744" s="4"/>
      <c r="EF744" s="4"/>
      <c r="EG744" s="4"/>
      <c r="EH744" s="4"/>
      <c r="EI744" s="4"/>
      <c r="EJ744" s="4"/>
      <c r="EK744" s="4"/>
      <c r="EL744" s="4"/>
      <c r="EM744" s="4"/>
      <c r="EN744" s="4"/>
      <c r="EO744" s="4"/>
      <c r="EP744" s="4"/>
      <c r="EQ744" s="4"/>
      <c r="ER744" s="4"/>
      <c r="ES744" s="4"/>
      <c r="ET744" s="4"/>
      <c r="EU744" s="4"/>
      <c r="EV744" s="4"/>
      <c r="EW744" s="4"/>
      <c r="EX744" s="4"/>
      <c r="EY744" s="4"/>
      <c r="EZ744" s="4"/>
      <c r="FA744" s="4"/>
      <c r="FB744" s="4"/>
      <c r="FC744" s="4"/>
      <c r="FD744" s="4"/>
      <c r="FE744" s="4"/>
      <c r="FF744" s="4"/>
      <c r="FG744" s="4"/>
      <c r="FH744" s="4"/>
      <c r="FI744" s="4"/>
      <c r="FJ744" s="4"/>
      <c r="FK744" s="4"/>
      <c r="FL744" s="4"/>
      <c r="FM744" s="4"/>
      <c r="FN744" s="4"/>
      <c r="FO744" s="4"/>
      <c r="FP744" s="4"/>
      <c r="FQ744" s="4"/>
      <c r="FR744" s="4"/>
      <c r="FS744" s="4"/>
      <c r="FT744" s="4"/>
      <c r="FU744" s="4"/>
      <c r="FV744" s="4"/>
      <c r="FW744" s="4"/>
      <c r="FX744" s="4"/>
      <c r="FY744" s="4"/>
      <c r="FZ744" s="4"/>
      <c r="GA744" s="4"/>
      <c r="GB744" s="4"/>
      <c r="GC744" s="4"/>
      <c r="GD744" s="4"/>
      <c r="GE744" s="4"/>
      <c r="GF744" s="4"/>
      <c r="GG744" s="4"/>
      <c r="GH744" s="4"/>
      <c r="GI744" s="4"/>
      <c r="GJ744" s="4"/>
      <c r="GK744" s="4"/>
      <c r="GL744" s="4"/>
      <c r="GM744" s="4"/>
      <c r="GN744" s="4"/>
      <c r="GO744" s="4"/>
      <c r="GP744" s="4"/>
      <c r="GQ744" s="4"/>
      <c r="GR744" s="4"/>
      <c r="GS744" s="4"/>
      <c r="GT744" s="4"/>
      <c r="GU744" s="4"/>
      <c r="GV744" s="4"/>
      <c r="GW744" s="4"/>
      <c r="GX744" s="4"/>
      <c r="GY744" s="4"/>
      <c r="HO744" s="5" t="s">
        <v>1903</v>
      </c>
      <c r="HP744" s="62">
        <v>69</v>
      </c>
      <c r="HQ744" s="274">
        <v>45501</v>
      </c>
      <c r="HR744" s="274"/>
      <c r="HS744" s="274">
        <v>45539</v>
      </c>
      <c r="HT744" s="170">
        <v>1</v>
      </c>
      <c r="HU744" s="170">
        <v>1</v>
      </c>
      <c r="HV744" s="170">
        <v>0</v>
      </c>
      <c r="HW744" s="170">
        <v>1</v>
      </c>
      <c r="HX744" s="170">
        <v>0</v>
      </c>
      <c r="HY744" s="170">
        <v>0</v>
      </c>
      <c r="HZ744" s="170">
        <v>0</v>
      </c>
      <c r="IA744" s="170">
        <v>0</v>
      </c>
      <c r="IB744" s="170">
        <v>0</v>
      </c>
      <c r="IC744" s="170">
        <v>1</v>
      </c>
      <c r="ID744" s="170">
        <v>1</v>
      </c>
      <c r="IE744" s="153" t="s">
        <v>62</v>
      </c>
      <c r="IF744" s="170">
        <v>1</v>
      </c>
      <c r="IG744" s="170"/>
      <c r="IH744" s="170"/>
      <c r="II744" t="s">
        <v>1904</v>
      </c>
      <c r="IJ744" s="170"/>
      <c r="IK744"/>
      <c r="IL744"/>
      <c r="IM744"/>
      <c r="IN744" s="287">
        <v>0</v>
      </c>
      <c r="IO744" s="62">
        <v>0</v>
      </c>
      <c r="IQ744" s="4"/>
      <c r="IR744" s="4"/>
      <c r="IS744" s="4"/>
      <c r="IT744" s="4"/>
      <c r="IU744" s="4"/>
      <c r="IV744" s="4"/>
      <c r="IW744" s="4"/>
      <c r="IX744" s="4"/>
      <c r="IY744" s="4"/>
      <c r="IZ744" s="4"/>
      <c r="JA744" s="4"/>
      <c r="JB744" s="4"/>
      <c r="JC744" s="4"/>
      <c r="JD744" s="4"/>
      <c r="JE744" s="4"/>
      <c r="JF744" s="4"/>
      <c r="JG744" s="4"/>
      <c r="JH744" s="4"/>
      <c r="JI744" s="4"/>
      <c r="JJ744" s="4"/>
      <c r="JK744" s="4"/>
      <c r="JL744" s="4"/>
      <c r="JM744" s="4"/>
      <c r="JN744" s="4"/>
      <c r="JO744" s="4"/>
      <c r="JP744" s="4"/>
      <c r="JQ744" s="4"/>
      <c r="JR744" s="4"/>
      <c r="JS744" s="4"/>
      <c r="JT744" s="4"/>
      <c r="JU744" s="4"/>
      <c r="JV744" s="4"/>
      <c r="JW744" s="4"/>
      <c r="JX744" s="4"/>
      <c r="JY744" s="4"/>
      <c r="JZ744" s="4"/>
      <c r="KA744" s="4"/>
      <c r="KB744" s="4"/>
      <c r="KC744" s="4"/>
      <c r="KD744" s="4"/>
      <c r="KE744" s="4"/>
    </row>
    <row r="745" spans="1:298" x14ac:dyDescent="0.25">
      <c r="A745" s="311"/>
      <c r="B745" s="57" t="s">
        <v>1800</v>
      </c>
      <c r="C745" s="17" t="s">
        <v>1801</v>
      </c>
      <c r="D745" s="387" t="s">
        <v>1802</v>
      </c>
      <c r="E745" s="88">
        <v>45501</v>
      </c>
      <c r="F745" s="274">
        <v>45561</v>
      </c>
      <c r="G745" s="94">
        <f t="shared" si="87"/>
        <v>1</v>
      </c>
      <c r="J745" s="82"/>
      <c r="K745" s="100"/>
      <c r="M745" s="58"/>
      <c r="P745" s="6"/>
      <c r="T745" s="25"/>
      <c r="U745" s="25"/>
      <c r="V745" s="25"/>
      <c r="W745" s="25"/>
      <c r="X745" s="25"/>
      <c r="Y745" s="25"/>
      <c r="Z745" s="25"/>
      <c r="AA745" s="25"/>
      <c r="AB745" s="25"/>
      <c r="AC745" s="25"/>
      <c r="AD745" s="25"/>
      <c r="AE745" s="25"/>
      <c r="AF745" s="25"/>
      <c r="AG745" s="25"/>
      <c r="AH745" s="25"/>
      <c r="AI745" s="25"/>
      <c r="AJ745" s="25"/>
      <c r="AK745" s="25"/>
      <c r="AL745" s="25"/>
      <c r="AM745" s="25"/>
      <c r="AN745" s="25"/>
      <c r="AO745" s="25"/>
      <c r="AP745" s="25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  <c r="BS745" s="4"/>
      <c r="BT745" s="4"/>
      <c r="BU745" s="4"/>
      <c r="BV745" s="4"/>
      <c r="BW745" s="4"/>
      <c r="BX745" s="4"/>
      <c r="BY745" s="4"/>
      <c r="BZ745" s="4"/>
      <c r="CA745" s="4"/>
      <c r="CB745" s="4"/>
      <c r="CC745" s="4"/>
      <c r="CD745" s="4"/>
      <c r="CE745" s="4"/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/>
      <c r="CY745" s="4"/>
      <c r="CZ745" s="4"/>
      <c r="DA745" s="4"/>
      <c r="DB745" s="4"/>
      <c r="DC745" s="4"/>
      <c r="DD745" s="4"/>
      <c r="DE745" s="4"/>
      <c r="DF745" s="4"/>
      <c r="DG745" s="4"/>
      <c r="DH745" s="4"/>
      <c r="DI745" s="4"/>
      <c r="DJ745" s="4"/>
      <c r="DK745" s="4"/>
      <c r="DL745" s="4"/>
      <c r="DM745" s="4"/>
      <c r="DN745" s="4"/>
      <c r="DO745" s="4"/>
      <c r="DP745" s="4"/>
      <c r="DQ745" s="4"/>
      <c r="DR745" s="4"/>
      <c r="DS745" s="4"/>
      <c r="DT745" s="4"/>
      <c r="DU745" s="4"/>
      <c r="DV745" s="4"/>
      <c r="DW745" s="4"/>
      <c r="DX745" s="4"/>
      <c r="DY745" s="4"/>
      <c r="DZ745" s="4"/>
      <c r="EA745" s="4"/>
      <c r="EB745" s="4"/>
      <c r="EC745" s="4"/>
      <c r="ED745" s="4"/>
      <c r="EE745" s="4"/>
      <c r="EF745" s="4"/>
      <c r="EG745" s="4"/>
      <c r="EH745" s="4"/>
      <c r="EI745" s="4"/>
      <c r="EJ745" s="4"/>
      <c r="EK745" s="4"/>
      <c r="EL745" s="4"/>
      <c r="EM745" s="4"/>
      <c r="EN745" s="4"/>
      <c r="EO745" s="4"/>
      <c r="EP745" s="4"/>
      <c r="EQ745" s="4"/>
      <c r="ER745" s="4"/>
      <c r="ES745" s="4"/>
      <c r="ET745" s="4"/>
      <c r="EU745" s="4"/>
      <c r="EV745" s="4"/>
      <c r="EW745" s="4"/>
      <c r="EX745" s="4"/>
      <c r="EY745" s="4"/>
      <c r="EZ745" s="4"/>
      <c r="FA745" s="4"/>
      <c r="FB745" s="4"/>
      <c r="FC745" s="4"/>
      <c r="FD745" s="4"/>
      <c r="FE745" s="4"/>
      <c r="FF745" s="4"/>
      <c r="FG745" s="4"/>
      <c r="FH745" s="4"/>
      <c r="FI745" s="4"/>
      <c r="FJ745" s="4"/>
      <c r="FK745" s="4"/>
      <c r="FL745" s="4"/>
      <c r="FM745" s="4"/>
      <c r="FN745" s="4"/>
      <c r="FO745" s="4"/>
      <c r="FP745" s="4"/>
      <c r="FQ745" s="4"/>
      <c r="FR745" s="4"/>
      <c r="FS745" s="4"/>
      <c r="FT745" s="4"/>
      <c r="FU745" s="4"/>
      <c r="FV745" s="4"/>
      <c r="FW745" s="4"/>
      <c r="FX745" s="4"/>
      <c r="FY745" s="4"/>
      <c r="FZ745" s="4"/>
      <c r="GA745" s="4"/>
      <c r="GB745" s="4"/>
      <c r="GC745" s="4"/>
      <c r="GD745" s="4"/>
      <c r="GE745" s="4"/>
      <c r="GF745" s="4"/>
      <c r="GG745" s="4"/>
      <c r="GH745" s="4"/>
      <c r="GI745" s="4"/>
      <c r="GJ745" s="4"/>
      <c r="GK745" s="4"/>
      <c r="GL745" s="4"/>
      <c r="GM745" s="4"/>
      <c r="GN745" s="4"/>
      <c r="GO745" s="4"/>
      <c r="GP745" s="4"/>
      <c r="GQ745" s="4"/>
      <c r="GR745" s="4"/>
      <c r="GS745" s="4"/>
      <c r="GT745" s="4"/>
      <c r="GU745" s="4"/>
      <c r="GV745" s="4"/>
      <c r="GW745" s="4"/>
      <c r="GX745" s="4"/>
      <c r="GY745" s="4"/>
      <c r="HO745" s="5" t="s">
        <v>1903</v>
      </c>
      <c r="HP745" s="62">
        <v>69</v>
      </c>
      <c r="HQ745" s="274">
        <v>45501</v>
      </c>
      <c r="HR745" s="274"/>
      <c r="HS745" s="274">
        <v>45561</v>
      </c>
      <c r="HT745" s="170">
        <v>2</v>
      </c>
      <c r="HU745" s="170">
        <v>0</v>
      </c>
      <c r="HV745" s="170">
        <v>1</v>
      </c>
      <c r="HW745" s="170">
        <v>1</v>
      </c>
      <c r="HX745" s="170">
        <v>0</v>
      </c>
      <c r="HY745" s="170">
        <v>0</v>
      </c>
      <c r="HZ745" s="170">
        <v>0</v>
      </c>
      <c r="IA745" s="170">
        <v>0</v>
      </c>
      <c r="IB745" s="170"/>
      <c r="IC745" s="170">
        <v>0</v>
      </c>
      <c r="ID745" s="170">
        <v>0</v>
      </c>
      <c r="IE745" s="153" t="s">
        <v>69</v>
      </c>
      <c r="IF745" s="170">
        <v>1</v>
      </c>
      <c r="IG745" s="170"/>
      <c r="IH745" s="170"/>
      <c r="II745" t="s">
        <v>1905</v>
      </c>
      <c r="IJ745" s="170"/>
      <c r="IK745"/>
      <c r="IL745"/>
      <c r="IM745"/>
      <c r="IN745" s="287">
        <v>0</v>
      </c>
      <c r="IO745" s="62">
        <v>0</v>
      </c>
      <c r="IQ745" s="4"/>
      <c r="IR745" s="4"/>
      <c r="IS745" s="4"/>
      <c r="IT745" s="4"/>
      <c r="IU745" s="4"/>
      <c r="IV745" s="4"/>
      <c r="IW745" s="4"/>
      <c r="IX745" s="4"/>
      <c r="IY745" s="4"/>
      <c r="IZ745" s="4"/>
      <c r="JA745" s="4"/>
      <c r="JB745" s="4"/>
      <c r="JC745" s="4"/>
      <c r="JD745" s="4"/>
      <c r="JE745" s="4"/>
      <c r="JF745" s="4"/>
      <c r="JG745" s="4"/>
      <c r="JH745" s="4"/>
      <c r="JI745" s="4"/>
      <c r="JJ745" s="4"/>
      <c r="JK745" s="4"/>
      <c r="JL745" s="4"/>
      <c r="JM745" s="4"/>
      <c r="JN745" s="4"/>
      <c r="JO745" s="4"/>
      <c r="JP745" s="4"/>
      <c r="JQ745" s="4"/>
      <c r="JR745" s="4"/>
      <c r="JS745" s="4"/>
      <c r="JT745" s="4"/>
      <c r="JU745" s="4"/>
      <c r="JV745" s="4"/>
      <c r="JW745" s="4"/>
      <c r="JX745" s="4"/>
      <c r="JY745" s="4"/>
      <c r="JZ745" s="4"/>
      <c r="KA745" s="4"/>
      <c r="KB745" s="4"/>
      <c r="KC745" s="4"/>
      <c r="KD745" s="4"/>
      <c r="KE745" s="4"/>
    </row>
    <row r="746" spans="1:298" x14ac:dyDescent="0.25">
      <c r="A746" s="311"/>
      <c r="B746" s="57" t="s">
        <v>1800</v>
      </c>
      <c r="C746" s="17" t="s">
        <v>1801</v>
      </c>
      <c r="D746" s="387" t="s">
        <v>1802</v>
      </c>
      <c r="E746" s="88">
        <v>45501</v>
      </c>
      <c r="F746" s="274">
        <v>45594</v>
      </c>
      <c r="G746" s="94">
        <f t="shared" si="87"/>
        <v>3</v>
      </c>
      <c r="J746" s="82"/>
      <c r="K746" s="100"/>
      <c r="M746" s="58"/>
      <c r="P746" s="6"/>
      <c r="T746" s="25"/>
      <c r="U746" s="25"/>
      <c r="V746" s="25"/>
      <c r="W746" s="25"/>
      <c r="X746" s="25"/>
      <c r="Y746" s="25"/>
      <c r="Z746" s="25"/>
      <c r="AA746" s="25"/>
      <c r="AB746" s="25"/>
      <c r="AC746" s="25"/>
      <c r="AD746" s="25"/>
      <c r="AE746" s="25"/>
      <c r="AF746" s="25"/>
      <c r="AG746" s="25"/>
      <c r="AH746" s="25"/>
      <c r="AI746" s="25"/>
      <c r="AJ746" s="25"/>
      <c r="AK746" s="25"/>
      <c r="AL746" s="25"/>
      <c r="AM746" s="25"/>
      <c r="AN746" s="25"/>
      <c r="AO746" s="25"/>
      <c r="AP746" s="25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E746" s="4"/>
      <c r="DF746" s="4"/>
      <c r="DG746" s="4"/>
      <c r="DH746" s="4"/>
      <c r="DI746" s="4"/>
      <c r="DJ746" s="4"/>
      <c r="DK746" s="4"/>
      <c r="DL746" s="4"/>
      <c r="DM746" s="4"/>
      <c r="DN746" s="4"/>
      <c r="DO746" s="4"/>
      <c r="DP746" s="4"/>
      <c r="DQ746" s="4"/>
      <c r="DR746" s="4"/>
      <c r="DS746" s="4"/>
      <c r="DT746" s="4"/>
      <c r="DU746" s="4"/>
      <c r="DV746" s="4"/>
      <c r="DW746" s="4"/>
      <c r="DX746" s="4"/>
      <c r="DY746" s="4"/>
      <c r="DZ746" s="4"/>
      <c r="EA746" s="4"/>
      <c r="EB746" s="4"/>
      <c r="EC746" s="4"/>
      <c r="ED746" s="4"/>
      <c r="EE746" s="4"/>
      <c r="EF746" s="4"/>
      <c r="EG746" s="4"/>
      <c r="EH746" s="4"/>
      <c r="EI746" s="4"/>
      <c r="EJ746" s="4"/>
      <c r="EK746" s="4"/>
      <c r="EL746" s="4"/>
      <c r="EM746" s="4"/>
      <c r="EN746" s="4"/>
      <c r="EO746" s="4"/>
      <c r="EP746" s="4"/>
      <c r="EQ746" s="4"/>
      <c r="ER746" s="4"/>
      <c r="ES746" s="4"/>
      <c r="ET746" s="4"/>
      <c r="EU746" s="4"/>
      <c r="EV746" s="4"/>
      <c r="EW746" s="4"/>
      <c r="EX746" s="4"/>
      <c r="EY746" s="4"/>
      <c r="EZ746" s="4"/>
      <c r="FA746" s="4"/>
      <c r="FB746" s="4"/>
      <c r="FC746" s="4"/>
      <c r="FD746" s="4"/>
      <c r="FE746" s="4"/>
      <c r="FF746" s="4"/>
      <c r="FG746" s="4"/>
      <c r="FH746" s="4"/>
      <c r="FI746" s="4"/>
      <c r="FJ746" s="4"/>
      <c r="FK746" s="4"/>
      <c r="FL746" s="4"/>
      <c r="FM746" s="4"/>
      <c r="FN746" s="4"/>
      <c r="FO746" s="4"/>
      <c r="FP746" s="4"/>
      <c r="FQ746" s="4"/>
      <c r="FR746" s="4"/>
      <c r="FS746" s="4"/>
      <c r="FT746" s="4"/>
      <c r="FU746" s="4"/>
      <c r="FV746" s="4"/>
      <c r="FW746" s="4"/>
      <c r="FX746" s="4"/>
      <c r="FY746" s="4"/>
      <c r="FZ746" s="4"/>
      <c r="GA746" s="4"/>
      <c r="GB746" s="4"/>
      <c r="GC746" s="4"/>
      <c r="GD746" s="4"/>
      <c r="GE746" s="4"/>
      <c r="GF746" s="4"/>
      <c r="GG746" s="4"/>
      <c r="GH746" s="4"/>
      <c r="GI746" s="4"/>
      <c r="GJ746" s="4"/>
      <c r="GK746" s="4"/>
      <c r="GL746" s="4"/>
      <c r="GM746" s="4"/>
      <c r="GN746" s="4"/>
      <c r="GO746" s="4"/>
      <c r="GP746" s="4"/>
      <c r="GQ746" s="4"/>
      <c r="GR746" s="4"/>
      <c r="GS746" s="4"/>
      <c r="GT746" s="4"/>
      <c r="GU746" s="4"/>
      <c r="GV746" s="4"/>
      <c r="GW746" s="4"/>
      <c r="GX746" s="4"/>
      <c r="GY746" s="4"/>
      <c r="HO746" s="5" t="s">
        <v>1906</v>
      </c>
      <c r="HP746" s="62">
        <v>69</v>
      </c>
      <c r="HQ746" s="274">
        <v>45501</v>
      </c>
      <c r="HR746" s="274"/>
      <c r="HS746" s="274">
        <v>45594</v>
      </c>
      <c r="HT746" s="170">
        <v>3</v>
      </c>
      <c r="HU746" s="170">
        <v>1</v>
      </c>
      <c r="HV746" s="170">
        <v>0</v>
      </c>
      <c r="HW746" s="170">
        <v>1</v>
      </c>
      <c r="HX746" s="170">
        <v>0</v>
      </c>
      <c r="HY746" s="170">
        <v>0</v>
      </c>
      <c r="HZ746" s="170">
        <v>0</v>
      </c>
      <c r="IA746" s="170">
        <v>0</v>
      </c>
      <c r="IB746" s="170"/>
      <c r="IC746" s="170">
        <v>0</v>
      </c>
      <c r="ID746" s="170">
        <v>0</v>
      </c>
      <c r="IE746" s="153" t="s">
        <v>69</v>
      </c>
      <c r="IF746" s="170">
        <v>1</v>
      </c>
      <c r="IG746" s="170"/>
      <c r="IH746" s="170"/>
      <c r="II746" t="s">
        <v>175</v>
      </c>
      <c r="IJ746" s="170"/>
      <c r="IK746"/>
      <c r="IL746"/>
      <c r="IM746"/>
      <c r="IN746" s="287">
        <v>0</v>
      </c>
      <c r="IO746" s="62">
        <v>0</v>
      </c>
      <c r="IQ746" s="4"/>
      <c r="IR746" s="4"/>
      <c r="IS746" s="4"/>
      <c r="IT746" s="4"/>
      <c r="IU746" s="4"/>
      <c r="IV746" s="4"/>
      <c r="IW746" s="4"/>
      <c r="IX746" s="4"/>
      <c r="IY746" s="4"/>
      <c r="IZ746" s="4"/>
      <c r="JA746" s="4"/>
      <c r="JB746" s="4"/>
      <c r="JC746" s="4"/>
      <c r="JD746" s="4"/>
      <c r="JE746" s="4"/>
      <c r="JF746" s="4"/>
      <c r="JG746" s="4"/>
      <c r="JH746" s="4"/>
      <c r="JI746" s="4"/>
      <c r="JJ746" s="4"/>
      <c r="JK746" s="4"/>
      <c r="JL746" s="4"/>
      <c r="JM746" s="4"/>
      <c r="JN746" s="4"/>
      <c r="JO746" s="4"/>
      <c r="JP746" s="4"/>
      <c r="JQ746" s="4"/>
      <c r="JR746" s="4"/>
      <c r="JS746" s="4"/>
      <c r="JT746" s="4"/>
      <c r="JU746" s="4"/>
      <c r="JV746" s="4"/>
      <c r="JW746" s="4"/>
      <c r="JX746" s="4"/>
      <c r="JY746" s="4"/>
      <c r="JZ746" s="4"/>
      <c r="KA746" s="4"/>
      <c r="KB746" s="4"/>
      <c r="KC746" s="4"/>
      <c r="KD746" s="4"/>
      <c r="KE746" s="4"/>
    </row>
    <row r="747" spans="1:298" x14ac:dyDescent="0.25">
      <c r="A747" s="311"/>
      <c r="B747" s="57" t="s">
        <v>1800</v>
      </c>
      <c r="C747" s="17" t="s">
        <v>1801</v>
      </c>
      <c r="D747" s="387" t="s">
        <v>1802</v>
      </c>
      <c r="E747" s="88">
        <v>45501</v>
      </c>
      <c r="J747" s="82">
        <v>45632</v>
      </c>
      <c r="K747" s="100">
        <f t="shared" si="84"/>
        <v>4</v>
      </c>
      <c r="L747" s="28">
        <v>2</v>
      </c>
      <c r="M747" s="58" t="s">
        <v>1870</v>
      </c>
      <c r="O747" s="6">
        <v>2</v>
      </c>
      <c r="P747" s="6">
        <v>3</v>
      </c>
      <c r="R747" s="6">
        <v>3</v>
      </c>
      <c r="T747" s="355"/>
      <c r="U747" s="25"/>
      <c r="V747" s="25"/>
      <c r="W747" s="25"/>
      <c r="X747" s="25"/>
      <c r="Y747" s="25"/>
      <c r="Z747" s="25"/>
      <c r="AA747" s="25"/>
      <c r="AB747" s="25"/>
      <c r="AC747" s="25"/>
      <c r="AD747" s="25"/>
      <c r="AE747" s="25"/>
      <c r="AF747" s="25"/>
      <c r="AG747" s="25"/>
      <c r="AH747" s="25"/>
      <c r="AI747" s="25"/>
      <c r="AJ747" s="25"/>
      <c r="AK747" s="25"/>
      <c r="AL747" s="25"/>
      <c r="AM747" s="25"/>
      <c r="AN747" s="25"/>
      <c r="AO747" s="25"/>
      <c r="AP747" s="25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  <c r="BS747" s="4"/>
      <c r="BT747" s="4"/>
      <c r="BU747" s="4"/>
      <c r="BV747" s="4"/>
      <c r="BW747" s="4"/>
      <c r="BX747" s="4"/>
      <c r="BY747" s="4"/>
      <c r="BZ747" s="4"/>
      <c r="CA747" s="4"/>
      <c r="CB747" s="4"/>
      <c r="CC747" s="4"/>
      <c r="CD747" s="4"/>
      <c r="CE747" s="4"/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4"/>
      <c r="CX747" s="4"/>
      <c r="CY747" s="4"/>
      <c r="CZ747" s="4"/>
      <c r="DA747" s="4"/>
      <c r="DB747" s="4"/>
      <c r="DC747" s="4"/>
      <c r="DD747" s="4"/>
      <c r="DE747" s="4"/>
      <c r="DF747" s="4"/>
      <c r="DG747" s="4"/>
      <c r="DH747" s="4"/>
      <c r="DI747" s="4"/>
      <c r="DJ747" s="4"/>
      <c r="DK747" s="4"/>
      <c r="DL747" s="4"/>
      <c r="DM747" s="4"/>
      <c r="DN747" s="4"/>
      <c r="DO747" s="4"/>
      <c r="DP747" s="4"/>
      <c r="DQ747" s="4"/>
      <c r="DR747" s="4"/>
      <c r="DS747" s="4"/>
      <c r="DT747" s="4"/>
      <c r="DU747" s="4"/>
      <c r="DV747" s="4"/>
      <c r="DW747" s="4"/>
      <c r="DX747" s="4"/>
      <c r="DY747" s="4"/>
      <c r="DZ747" s="4"/>
      <c r="EA747" s="4"/>
      <c r="EB747" s="4"/>
      <c r="EC747" s="4"/>
      <c r="ED747" s="4"/>
      <c r="EE747" s="4"/>
      <c r="EF747" s="4"/>
      <c r="EG747" s="4"/>
      <c r="EH747" s="4"/>
      <c r="EI747" s="4"/>
      <c r="EJ747" s="4"/>
      <c r="EK747" s="4"/>
      <c r="EL747" s="4"/>
      <c r="EM747" s="4"/>
      <c r="EN747" s="4"/>
      <c r="EO747" s="4"/>
      <c r="EP747" s="4"/>
      <c r="EQ747" s="4"/>
      <c r="ER747" s="4"/>
      <c r="ES747" s="4"/>
      <c r="ET747" s="4"/>
      <c r="EU747" s="4"/>
      <c r="EV747" s="4"/>
      <c r="EW747" s="4"/>
      <c r="EX747" s="4"/>
      <c r="EY747" s="4"/>
      <c r="EZ747" s="4"/>
      <c r="FA747" s="4"/>
      <c r="FB747" s="4"/>
      <c r="FC747" s="4"/>
      <c r="FD747" s="4"/>
      <c r="FE747" s="4"/>
      <c r="FF747" s="4"/>
      <c r="FG747" s="4"/>
      <c r="FH747" s="4"/>
      <c r="FI747" s="4"/>
      <c r="FJ747" s="4"/>
      <c r="FK747" s="4"/>
      <c r="FL747" s="4"/>
      <c r="FM747" s="4"/>
      <c r="FN747" s="4"/>
      <c r="FO747" s="4"/>
      <c r="FP747" s="4"/>
      <c r="FQ747" s="4"/>
      <c r="FR747" s="4"/>
      <c r="FS747" s="4"/>
      <c r="FT747" s="4"/>
      <c r="FU747" s="4"/>
      <c r="FV747" s="4"/>
      <c r="FW747" s="4"/>
      <c r="FX747" s="4"/>
      <c r="FY747" s="4"/>
      <c r="FZ747" s="4"/>
      <c r="GA747" s="4"/>
      <c r="GB747" s="4"/>
      <c r="GC747" s="4"/>
      <c r="GD747" s="4"/>
      <c r="GE747" s="4"/>
      <c r="GF747" s="4"/>
      <c r="GG747" s="4"/>
      <c r="GH747" s="4"/>
      <c r="GI747" s="4"/>
      <c r="GJ747" s="4"/>
      <c r="GK747" s="4"/>
      <c r="GL747" s="4"/>
      <c r="GM747" s="4"/>
      <c r="GN747" s="4"/>
      <c r="GO747" s="4"/>
      <c r="GP747" s="4"/>
      <c r="GQ747" s="4"/>
      <c r="GR747" s="4"/>
      <c r="GS747" s="4"/>
      <c r="GT747" s="4"/>
      <c r="GU747" s="4"/>
      <c r="GV747" s="4"/>
      <c r="GW747" s="4"/>
      <c r="GX747" s="4"/>
      <c r="GY747" s="4"/>
      <c r="IQ747" s="4"/>
      <c r="IR747" s="4"/>
      <c r="IS747" s="4"/>
      <c r="IT747" s="4"/>
      <c r="IU747" s="4"/>
      <c r="IV747" s="4"/>
      <c r="IW747" s="4"/>
      <c r="IX747" s="4"/>
      <c r="IY747" s="4"/>
      <c r="IZ747" s="4"/>
      <c r="JA747" s="4"/>
      <c r="JB747" s="4"/>
      <c r="JC747" s="4"/>
      <c r="JD747" s="4"/>
      <c r="JE747" s="4"/>
      <c r="JF747" s="4"/>
      <c r="JG747" s="4"/>
      <c r="JH747" s="4"/>
      <c r="JI747" s="4"/>
      <c r="JJ747" s="4"/>
      <c r="JK747" s="4"/>
      <c r="JL747" s="4"/>
      <c r="JM747" s="4"/>
      <c r="JN747" s="4"/>
      <c r="JO747" s="4"/>
      <c r="JP747" s="4"/>
      <c r="JQ747" s="4"/>
      <c r="JR747" s="4"/>
      <c r="JS747" s="4"/>
      <c r="JT747" s="4"/>
      <c r="JU747" s="4"/>
      <c r="JV747" s="4"/>
      <c r="JW747" s="4"/>
      <c r="JX747" s="4"/>
      <c r="JY747" s="4"/>
      <c r="JZ747" s="4"/>
      <c r="KA747" s="4"/>
      <c r="KB747" s="4"/>
      <c r="KC747" s="4"/>
      <c r="KD747" s="4"/>
      <c r="KE747" s="4"/>
    </row>
    <row r="748" spans="1:298" x14ac:dyDescent="0.25">
      <c r="A748" s="311"/>
      <c r="B748" s="57" t="s">
        <v>1800</v>
      </c>
      <c r="C748" s="17" t="s">
        <v>1801</v>
      </c>
      <c r="D748" s="387" t="s">
        <v>1802</v>
      </c>
      <c r="E748" s="88">
        <v>45501</v>
      </c>
      <c r="J748" s="82">
        <v>45678</v>
      </c>
      <c r="K748" s="100">
        <f t="shared" si="84"/>
        <v>5</v>
      </c>
      <c r="L748" s="28">
        <v>3</v>
      </c>
      <c r="M748" s="58" t="s">
        <v>1931</v>
      </c>
      <c r="O748" s="6">
        <v>2</v>
      </c>
      <c r="P748" s="6">
        <v>3</v>
      </c>
      <c r="R748" s="6">
        <v>3</v>
      </c>
      <c r="T748" s="355"/>
      <c r="U748" s="25"/>
      <c r="V748" s="25"/>
      <c r="W748" s="25"/>
      <c r="X748" s="25"/>
      <c r="Y748" s="25"/>
      <c r="Z748" s="25"/>
      <c r="AA748" s="25"/>
      <c r="AB748" s="25"/>
      <c r="AC748" s="25"/>
      <c r="AD748" s="25"/>
      <c r="AE748" s="25"/>
      <c r="AF748" s="25"/>
      <c r="AG748" s="25"/>
      <c r="AH748" s="25"/>
      <c r="AI748" s="25"/>
      <c r="AJ748" s="25"/>
      <c r="AK748" s="25"/>
      <c r="AL748" s="25"/>
      <c r="AM748" s="25"/>
      <c r="AN748" s="25"/>
      <c r="AO748" s="25"/>
      <c r="AP748" s="25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  <c r="DE748" s="4"/>
      <c r="DF748" s="4"/>
      <c r="DG748" s="4"/>
      <c r="DH748" s="4"/>
      <c r="DI748" s="4"/>
      <c r="DJ748" s="4"/>
      <c r="DK748" s="4"/>
      <c r="DL748" s="4"/>
      <c r="DM748" s="4"/>
      <c r="DN748" s="4"/>
      <c r="DO748" s="4"/>
      <c r="DP748" s="4"/>
      <c r="DQ748" s="4"/>
      <c r="DR748" s="4"/>
      <c r="DS748" s="4"/>
      <c r="DT748" s="4"/>
      <c r="DU748" s="4"/>
      <c r="DV748" s="4"/>
      <c r="DW748" s="4"/>
      <c r="DX748" s="4"/>
      <c r="DY748" s="4"/>
      <c r="DZ748" s="4"/>
      <c r="EA748" s="4"/>
      <c r="EB748" s="4"/>
      <c r="EC748" s="4"/>
      <c r="ED748" s="4"/>
      <c r="EE748" s="4"/>
      <c r="EF748" s="4"/>
      <c r="EG748" s="4"/>
      <c r="EH748" s="4"/>
      <c r="EI748" s="4"/>
      <c r="EJ748" s="4"/>
      <c r="EK748" s="4"/>
      <c r="EL748" s="4"/>
      <c r="EM748" s="4"/>
      <c r="EN748" s="4"/>
      <c r="EO748" s="4"/>
      <c r="EP748" s="4"/>
      <c r="EQ748" s="4"/>
      <c r="ER748" s="4"/>
      <c r="ES748" s="4"/>
      <c r="ET748" s="4"/>
      <c r="EU748" s="4"/>
      <c r="EV748" s="4"/>
      <c r="EW748" s="4"/>
      <c r="EX748" s="4"/>
      <c r="EY748" s="4"/>
      <c r="EZ748" s="4"/>
      <c r="FA748" s="4"/>
      <c r="FB748" s="4"/>
      <c r="FC748" s="4"/>
      <c r="FD748" s="4"/>
      <c r="FE748" s="4"/>
      <c r="FF748" s="4"/>
      <c r="FG748" s="4"/>
      <c r="FH748" s="4"/>
      <c r="FI748" s="4"/>
      <c r="FJ748" s="4"/>
      <c r="FK748" s="4"/>
      <c r="FL748" s="4"/>
      <c r="FM748" s="4"/>
      <c r="FN748" s="4"/>
      <c r="FO748" s="4"/>
      <c r="FP748" s="4"/>
      <c r="FQ748" s="4"/>
      <c r="FR748" s="4"/>
      <c r="FS748" s="4"/>
      <c r="FT748" s="4"/>
      <c r="FU748" s="4"/>
      <c r="FV748" s="4"/>
      <c r="FW748" s="4"/>
      <c r="FX748" s="4"/>
      <c r="FY748" s="4"/>
      <c r="FZ748" s="4"/>
      <c r="GA748" s="4"/>
      <c r="GB748" s="4"/>
      <c r="GC748" s="4"/>
      <c r="GD748" s="4"/>
      <c r="GE748" s="4"/>
      <c r="GF748" s="4"/>
      <c r="GG748" s="4"/>
      <c r="GH748" s="4"/>
      <c r="GI748" s="4"/>
      <c r="GJ748" s="4"/>
      <c r="GK748" s="4"/>
      <c r="GL748" s="4"/>
      <c r="GM748" s="4"/>
      <c r="GN748" s="4"/>
      <c r="GO748" s="4"/>
      <c r="GP748" s="4"/>
      <c r="GQ748" s="4"/>
      <c r="GR748" s="4"/>
      <c r="GS748" s="4"/>
      <c r="GT748" s="4"/>
      <c r="GU748" s="4"/>
      <c r="GV748" s="4"/>
      <c r="GW748" s="4"/>
      <c r="GX748" s="4"/>
      <c r="GY748" s="4"/>
      <c r="IQ748" s="4"/>
      <c r="IR748" s="4"/>
      <c r="IS748" s="4"/>
      <c r="IT748" s="4"/>
      <c r="IU748" s="4"/>
      <c r="IV748" s="4"/>
      <c r="IW748" s="4"/>
      <c r="IX748" s="4"/>
      <c r="IY748" s="4"/>
      <c r="IZ748" s="4"/>
      <c r="JA748" s="4"/>
      <c r="JB748" s="4"/>
      <c r="JC748" s="4"/>
      <c r="JD748" s="4"/>
      <c r="JE748" s="4"/>
      <c r="JF748" s="4"/>
      <c r="JG748" s="4"/>
      <c r="JH748" s="4"/>
      <c r="JI748" s="4"/>
      <c r="JJ748" s="4"/>
      <c r="JK748" s="4"/>
      <c r="JL748" s="4"/>
      <c r="JM748" s="4"/>
      <c r="JN748" s="4"/>
      <c r="JO748" s="4"/>
      <c r="JP748" s="4"/>
      <c r="JQ748" s="4"/>
      <c r="JR748" s="4"/>
      <c r="JS748" s="4"/>
      <c r="JT748" s="4"/>
      <c r="JU748" s="4"/>
      <c r="JV748" s="4"/>
      <c r="JW748" s="4"/>
      <c r="JX748" s="4"/>
      <c r="JY748" s="4"/>
      <c r="JZ748" s="4"/>
      <c r="KA748" s="4"/>
      <c r="KB748" s="4"/>
      <c r="KC748" s="4"/>
      <c r="KD748" s="4"/>
      <c r="KE748" s="4"/>
    </row>
    <row r="749" spans="1:298" x14ac:dyDescent="0.25">
      <c r="A749" s="311"/>
      <c r="B749" s="57" t="s">
        <v>1800</v>
      </c>
      <c r="C749" s="17" t="s">
        <v>1801</v>
      </c>
      <c r="D749" s="387" t="s">
        <v>1802</v>
      </c>
      <c r="E749" s="88">
        <v>45501</v>
      </c>
      <c r="J749" s="82">
        <v>45678</v>
      </c>
      <c r="K749" s="100">
        <f t="shared" si="84"/>
        <v>5</v>
      </c>
      <c r="L749" s="28">
        <v>4</v>
      </c>
      <c r="M749" s="58" t="s">
        <v>1932</v>
      </c>
      <c r="S749" s="6">
        <v>10</v>
      </c>
      <c r="T749" s="5"/>
      <c r="U749" s="25"/>
      <c r="V749" s="25"/>
      <c r="W749" s="25"/>
      <c r="X749" s="25"/>
      <c r="Y749" s="25"/>
      <c r="Z749" s="25"/>
      <c r="AA749" s="25"/>
      <c r="AB749" s="25"/>
      <c r="AC749" s="25"/>
      <c r="AD749" s="25"/>
      <c r="AE749" s="25"/>
      <c r="AF749" s="25"/>
      <c r="AG749" s="25"/>
      <c r="AH749" s="25"/>
      <c r="AI749" s="25"/>
      <c r="AJ749" s="25"/>
      <c r="AK749" s="25"/>
      <c r="AL749" s="25"/>
      <c r="AM749" s="25"/>
      <c r="AN749" s="25"/>
      <c r="AO749" s="25"/>
      <c r="AP749" s="25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  <c r="BS749" s="4"/>
      <c r="BT749" s="4"/>
      <c r="BU749" s="4"/>
      <c r="BV749" s="4"/>
      <c r="BW749" s="4"/>
      <c r="BX749" s="4"/>
      <c r="BY749" s="4"/>
      <c r="BZ749" s="4"/>
      <c r="CA749" s="4"/>
      <c r="CB749" s="4"/>
      <c r="CC749" s="4"/>
      <c r="CD749" s="4"/>
      <c r="CE749" s="4"/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/>
      <c r="DA749" s="4"/>
      <c r="DB749" s="4"/>
      <c r="DC749" s="4"/>
      <c r="DD749" s="4"/>
      <c r="DE749" s="4"/>
      <c r="DF749" s="4"/>
      <c r="DG749" s="4"/>
      <c r="DH749" s="4"/>
      <c r="DI749" s="4"/>
      <c r="DJ749" s="4"/>
      <c r="DK749" s="4"/>
      <c r="DL749" s="4"/>
      <c r="DM749" s="4"/>
      <c r="DN749" s="4"/>
      <c r="DO749" s="4"/>
      <c r="DP749" s="4"/>
      <c r="DQ749" s="4"/>
      <c r="DR749" s="4"/>
      <c r="DS749" s="4"/>
      <c r="DT749" s="4"/>
      <c r="DU749" s="4"/>
      <c r="DV749" s="4"/>
      <c r="DW749" s="4"/>
      <c r="DX749" s="4"/>
      <c r="DY749" s="4"/>
      <c r="DZ749" s="4"/>
      <c r="EA749" s="4"/>
      <c r="EB749" s="4"/>
      <c r="EC749" s="4"/>
      <c r="ED749" s="4"/>
      <c r="EE749" s="4"/>
      <c r="EF749" s="4"/>
      <c r="EG749" s="4"/>
      <c r="EH749" s="4"/>
      <c r="EI749" s="4"/>
      <c r="EJ749" s="4"/>
      <c r="EK749" s="4"/>
      <c r="EL749" s="4"/>
      <c r="EM749" s="4"/>
      <c r="EN749" s="4"/>
      <c r="EO749" s="4"/>
      <c r="EP749" s="4"/>
      <c r="EQ749" s="4"/>
      <c r="ER749" s="4"/>
      <c r="ES749" s="4"/>
      <c r="ET749" s="4"/>
      <c r="EU749" s="4"/>
      <c r="EV749" s="4"/>
      <c r="EW749" s="4"/>
      <c r="EX749" s="4"/>
      <c r="EY749" s="4"/>
      <c r="EZ749" s="4"/>
      <c r="FA749" s="4"/>
      <c r="FB749" s="4"/>
      <c r="FC749" s="4"/>
      <c r="FD749" s="4"/>
      <c r="FE749" s="4"/>
      <c r="FF749" s="4"/>
      <c r="FG749" s="4"/>
      <c r="FH749" s="4"/>
      <c r="FI749" s="4"/>
      <c r="FJ749" s="4"/>
      <c r="FK749" s="4"/>
      <c r="FL749" s="4"/>
      <c r="FM749" s="4"/>
      <c r="FN749" s="4"/>
      <c r="FO749" s="4"/>
      <c r="FP749" s="4"/>
      <c r="FQ749" s="4"/>
      <c r="FR749" s="4"/>
      <c r="FS749" s="4"/>
      <c r="FT749" s="4"/>
      <c r="FU749" s="4"/>
      <c r="FV749" s="4"/>
      <c r="FW749" s="4"/>
      <c r="FX749" s="4"/>
      <c r="FY749" s="4"/>
      <c r="FZ749" s="4"/>
      <c r="GA749" s="4"/>
      <c r="GB749" s="4"/>
      <c r="GC749" s="4"/>
      <c r="GD749" s="4"/>
      <c r="GE749" s="4"/>
      <c r="GF749" s="4"/>
      <c r="GG749" s="4"/>
      <c r="GH749" s="4"/>
      <c r="GI749" s="4"/>
      <c r="GJ749" s="4"/>
      <c r="GK749" s="4"/>
      <c r="GL749" s="4"/>
      <c r="GM749" s="4"/>
      <c r="GN749" s="4"/>
      <c r="GO749" s="4"/>
      <c r="GP749" s="4"/>
      <c r="GQ749" s="4"/>
      <c r="GR749" s="4"/>
      <c r="GS749" s="4"/>
      <c r="GT749" s="4"/>
      <c r="GU749" s="4"/>
      <c r="GV749" s="4"/>
      <c r="GW749" s="4"/>
      <c r="GX749" s="4"/>
      <c r="GY749" s="4"/>
      <c r="IQ749" s="4"/>
      <c r="IR749" s="4"/>
      <c r="IS749" s="4"/>
      <c r="IT749" s="4"/>
      <c r="IU749" s="4"/>
      <c r="IV749" s="4"/>
      <c r="IW749" s="4"/>
      <c r="IX749" s="4"/>
      <c r="IY749" s="4"/>
      <c r="IZ749" s="4"/>
      <c r="JA749" s="4"/>
      <c r="JB749" s="4"/>
      <c r="JC749" s="4"/>
      <c r="JD749" s="4"/>
      <c r="JE749" s="4"/>
      <c r="JF749" s="4"/>
      <c r="JG749" s="4"/>
      <c r="JH749" s="4"/>
      <c r="JI749" s="4"/>
      <c r="JJ749" s="4"/>
      <c r="JK749" s="4"/>
      <c r="JL749" s="4"/>
      <c r="JM749" s="4"/>
      <c r="JN749" s="4"/>
      <c r="JO749" s="4"/>
      <c r="JP749" s="4"/>
      <c r="JQ749" s="4"/>
      <c r="JR749" s="4"/>
      <c r="JS749" s="4"/>
      <c r="JT749" s="4"/>
      <c r="JU749" s="4"/>
      <c r="JV749" s="4"/>
      <c r="JW749" s="4"/>
      <c r="JX749" s="4"/>
      <c r="JY749" s="4"/>
      <c r="JZ749" s="4"/>
      <c r="KA749" s="4"/>
      <c r="KB749" s="4"/>
      <c r="KC749" s="4"/>
      <c r="KD749" s="4"/>
      <c r="KE749" s="4"/>
    </row>
    <row r="750" spans="1:298" x14ac:dyDescent="0.25">
      <c r="A750" s="311"/>
      <c r="T750" s="5"/>
      <c r="U750" s="25"/>
      <c r="V750" s="25"/>
      <c r="W750" s="25"/>
      <c r="X750" s="25"/>
      <c r="Y750" s="25"/>
      <c r="Z750" s="25"/>
      <c r="AA750" s="25"/>
      <c r="AB750" s="25"/>
      <c r="AC750" s="25"/>
      <c r="AD750" s="25"/>
      <c r="AE750" s="25"/>
      <c r="AF750" s="25"/>
      <c r="AG750" s="25"/>
      <c r="AH750" s="25"/>
      <c r="AI750" s="25"/>
      <c r="AJ750" s="25"/>
      <c r="AK750" s="25"/>
      <c r="AL750" s="25"/>
      <c r="AM750" s="25"/>
      <c r="AN750" s="25"/>
      <c r="AO750" s="25"/>
      <c r="AP750" s="25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E750" s="4"/>
      <c r="DF750" s="4"/>
      <c r="DG750" s="4"/>
      <c r="DH750" s="4"/>
      <c r="DI750" s="4"/>
      <c r="DJ750" s="4"/>
      <c r="DK750" s="4"/>
      <c r="DL750" s="4"/>
      <c r="DM750" s="4"/>
      <c r="DN750" s="4"/>
      <c r="DO750" s="4"/>
      <c r="DP750" s="4"/>
      <c r="DQ750" s="4"/>
      <c r="DR750" s="4"/>
      <c r="DS750" s="4"/>
      <c r="DT750" s="4"/>
      <c r="DU750" s="4"/>
      <c r="DV750" s="4"/>
      <c r="DW750" s="4"/>
      <c r="DX750" s="4"/>
      <c r="DY750" s="4"/>
      <c r="DZ750" s="4"/>
      <c r="EA750" s="4"/>
      <c r="EB750" s="4"/>
      <c r="EC750" s="4"/>
      <c r="ED750" s="4"/>
      <c r="EE750" s="4"/>
      <c r="EF750" s="4"/>
      <c r="EG750" s="4"/>
      <c r="EH750" s="4"/>
      <c r="EI750" s="4"/>
      <c r="EJ750" s="4"/>
      <c r="EK750" s="4"/>
      <c r="EL750" s="4"/>
      <c r="EM750" s="4"/>
      <c r="EN750" s="4"/>
      <c r="EO750" s="4"/>
      <c r="EP750" s="4"/>
      <c r="EQ750" s="4"/>
      <c r="ER750" s="4"/>
      <c r="ES750" s="4"/>
      <c r="ET750" s="4"/>
      <c r="EU750" s="4"/>
      <c r="EV750" s="4"/>
      <c r="EW750" s="4"/>
      <c r="EX750" s="4"/>
      <c r="EY750" s="4"/>
      <c r="EZ750" s="4"/>
      <c r="FA750" s="4"/>
      <c r="FB750" s="4"/>
      <c r="FC750" s="4"/>
      <c r="FD750" s="4"/>
      <c r="FE750" s="4"/>
      <c r="FF750" s="4"/>
      <c r="FG750" s="4"/>
      <c r="FH750" s="4"/>
      <c r="FI750" s="4"/>
      <c r="FJ750" s="5"/>
      <c r="FK750" s="4"/>
      <c r="FL750" s="4"/>
      <c r="FM750" s="4"/>
      <c r="FN750" s="4"/>
      <c r="FO750" s="4"/>
      <c r="FP750" s="4"/>
      <c r="FQ750" s="4"/>
      <c r="FR750" s="4"/>
      <c r="FS750" s="4"/>
      <c r="FT750" s="4"/>
      <c r="FU750" s="4"/>
      <c r="FV750" s="4"/>
      <c r="FW750" s="4"/>
      <c r="FX750" s="4"/>
      <c r="FY750" s="4"/>
      <c r="FZ750" s="4"/>
      <c r="GA750" s="4"/>
      <c r="GB750" s="4"/>
      <c r="GC750" s="4"/>
      <c r="GD750" s="4"/>
      <c r="GE750" s="4"/>
      <c r="GF750" s="4"/>
      <c r="GG750" s="4"/>
      <c r="GH750" s="4"/>
      <c r="GI750" s="4"/>
      <c r="GJ750" s="4"/>
      <c r="GK750" s="4"/>
      <c r="GL750" s="4"/>
      <c r="GM750" s="4"/>
      <c r="GN750" s="4"/>
      <c r="GO750" s="4"/>
      <c r="GP750" s="4"/>
      <c r="GQ750" s="4"/>
      <c r="GR750" s="4"/>
      <c r="GS750" s="4"/>
      <c r="GT750" s="4"/>
      <c r="GU750" s="4"/>
      <c r="GV750" s="4"/>
      <c r="GW750" s="4"/>
      <c r="GX750" s="4"/>
      <c r="GY750" s="4"/>
      <c r="IQ750" s="4"/>
      <c r="IR750" s="4"/>
      <c r="IS750" s="4"/>
      <c r="IT750" s="4"/>
      <c r="IU750" s="4"/>
      <c r="IV750" s="4"/>
      <c r="IW750" s="4"/>
      <c r="IX750" s="4"/>
      <c r="IY750" s="4"/>
      <c r="IZ750" s="4"/>
      <c r="JA750" s="4"/>
      <c r="JB750" s="4"/>
      <c r="JC750" s="4"/>
      <c r="JD750" s="4"/>
      <c r="JE750" s="4"/>
      <c r="JF750" s="4"/>
      <c r="JG750" s="4"/>
      <c r="JH750" s="4"/>
      <c r="JI750" s="4"/>
      <c r="JJ750" s="4"/>
      <c r="JK750" s="4"/>
      <c r="JL750" s="4"/>
      <c r="JM750" s="4"/>
      <c r="JN750" s="4"/>
      <c r="JO750" s="4"/>
      <c r="JP750" s="4"/>
      <c r="JQ750" s="4"/>
      <c r="JR750" s="4"/>
      <c r="JS750" s="4"/>
      <c r="JT750" s="4"/>
      <c r="JU750" s="4"/>
      <c r="JV750" s="4"/>
      <c r="JW750" s="4"/>
      <c r="JX750" s="4"/>
      <c r="JY750" s="4"/>
      <c r="JZ750" s="4"/>
      <c r="KA750" s="4"/>
      <c r="KB750" s="4"/>
      <c r="KC750" s="4"/>
      <c r="KD750" s="4"/>
      <c r="KE750" s="4"/>
    </row>
    <row r="751" spans="1:298" x14ac:dyDescent="0.25">
      <c r="A751" s="311"/>
      <c r="B751" s="57" t="s">
        <v>1807</v>
      </c>
      <c r="C751" s="17" t="s">
        <v>1808</v>
      </c>
      <c r="D751" s="122" t="s">
        <v>1809</v>
      </c>
      <c r="E751" s="88">
        <v>45499</v>
      </c>
      <c r="J751" s="82">
        <v>45537</v>
      </c>
      <c r="K751" s="100">
        <f t="shared" si="84"/>
        <v>1</v>
      </c>
      <c r="L751" s="28">
        <v>1</v>
      </c>
      <c r="M751" s="58" t="s">
        <v>1810</v>
      </c>
      <c r="N751" s="6">
        <v>316</v>
      </c>
      <c r="O751" s="6">
        <v>2</v>
      </c>
      <c r="P751" s="6">
        <v>3</v>
      </c>
      <c r="R751" s="6">
        <v>3</v>
      </c>
      <c r="T751" s="355"/>
      <c r="U751" s="25"/>
      <c r="V751" s="25"/>
      <c r="W751" s="25"/>
      <c r="X751" s="25"/>
      <c r="Y751" s="25"/>
      <c r="Z751" s="25"/>
      <c r="AA751" s="25"/>
      <c r="AB751" s="25"/>
      <c r="AC751" s="25"/>
      <c r="AD751" s="25"/>
      <c r="AE751" s="25"/>
      <c r="AF751" s="25"/>
      <c r="AG751" s="25"/>
      <c r="AH751" s="25"/>
      <c r="AI751" s="25"/>
      <c r="AJ751" s="25"/>
      <c r="AK751" s="25"/>
      <c r="AL751" s="25"/>
      <c r="AM751" s="25"/>
      <c r="AN751" s="25"/>
      <c r="AO751" s="25"/>
      <c r="AP751" s="25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E751" s="4"/>
      <c r="DF751" s="4"/>
      <c r="DG751" s="4"/>
      <c r="DH751" s="4"/>
      <c r="DI751" s="4"/>
      <c r="DJ751" s="4"/>
      <c r="DK751" s="4"/>
      <c r="DL751" s="4"/>
      <c r="DM751" s="4"/>
      <c r="DN751" s="4"/>
      <c r="DO751" s="4"/>
      <c r="DP751" s="4"/>
      <c r="DQ751" s="4"/>
      <c r="DR751" s="4"/>
      <c r="DS751" s="4"/>
      <c r="DT751" s="4"/>
      <c r="DU751" s="4"/>
      <c r="DV751" s="4"/>
      <c r="DW751" s="4"/>
      <c r="DX751" s="4"/>
      <c r="DY751" s="4"/>
      <c r="DZ751" s="4"/>
      <c r="EA751" s="4"/>
      <c r="EB751" s="4"/>
      <c r="EC751" s="4"/>
      <c r="ED751" s="4"/>
      <c r="EE751" s="4"/>
      <c r="EF751" s="4"/>
      <c r="EG751" s="4"/>
      <c r="EH751" s="4"/>
      <c r="EI751" s="4"/>
      <c r="EJ751" s="4"/>
      <c r="EK751" s="4"/>
      <c r="EL751" s="4"/>
      <c r="EM751" s="4"/>
      <c r="EN751" s="4"/>
      <c r="EO751" s="4"/>
      <c r="EP751" s="4"/>
      <c r="EQ751" s="4"/>
      <c r="ER751" s="4"/>
      <c r="ES751" s="4"/>
      <c r="ET751" s="4"/>
      <c r="EU751" s="4"/>
      <c r="EV751" s="4"/>
      <c r="EW751" s="4"/>
      <c r="EX751" s="4"/>
      <c r="EY751" s="4"/>
      <c r="EZ751" s="4"/>
      <c r="FA751" s="4"/>
      <c r="FB751" s="4"/>
      <c r="FC751" s="4"/>
      <c r="FD751" s="4"/>
      <c r="FE751" s="4"/>
      <c r="FF751" s="4"/>
      <c r="FG751" s="4"/>
      <c r="FH751" s="4"/>
      <c r="FI751" s="4"/>
      <c r="FJ751" s="419" t="s">
        <v>1810</v>
      </c>
      <c r="FK751" s="328" t="s">
        <v>1658</v>
      </c>
      <c r="FL751" s="328" t="s">
        <v>1667</v>
      </c>
      <c r="FM751" s="328" t="s">
        <v>1659</v>
      </c>
      <c r="FN751" s="328" t="s">
        <v>1665</v>
      </c>
      <c r="FO751" s="328" t="s">
        <v>1662</v>
      </c>
      <c r="FP751" s="328" t="s">
        <v>1659</v>
      </c>
      <c r="FQ751" s="328" t="s">
        <v>1665</v>
      </c>
      <c r="FR751" s="328" t="s">
        <v>1667</v>
      </c>
      <c r="FS751" s="328" t="s">
        <v>1666</v>
      </c>
      <c r="FT751" s="328" t="s">
        <v>86</v>
      </c>
      <c r="FU751" s="328" t="s">
        <v>33</v>
      </c>
      <c r="FV751" s="328" t="s">
        <v>33</v>
      </c>
      <c r="FW751" s="328" t="s">
        <v>86</v>
      </c>
      <c r="FX751" s="328" t="s">
        <v>1662</v>
      </c>
      <c r="FY751" s="328" t="s">
        <v>1662</v>
      </c>
      <c r="FZ751" s="328" t="s">
        <v>1658</v>
      </c>
      <c r="GA751" s="328" t="s">
        <v>33</v>
      </c>
      <c r="GB751" s="328" t="s">
        <v>1663</v>
      </c>
      <c r="GC751" s="328" t="s">
        <v>1662</v>
      </c>
      <c r="GD751" s="328" t="s">
        <v>33</v>
      </c>
      <c r="GE751" s="328" t="s">
        <v>1660</v>
      </c>
      <c r="GF751" s="328" t="s">
        <v>1659</v>
      </c>
      <c r="GG751" s="328" t="s">
        <v>1664</v>
      </c>
      <c r="GH751" s="328" t="s">
        <v>1663</v>
      </c>
      <c r="GI751" s="328" t="s">
        <v>86</v>
      </c>
      <c r="GJ751" s="328" t="s">
        <v>33</v>
      </c>
      <c r="GK751" s="328" t="s">
        <v>1663</v>
      </c>
      <c r="GL751" s="328" t="s">
        <v>86</v>
      </c>
      <c r="GM751" s="328" t="s">
        <v>1659</v>
      </c>
      <c r="GN751" s="328" t="s">
        <v>1666</v>
      </c>
      <c r="GO751" s="328" t="s">
        <v>33</v>
      </c>
      <c r="GP751" s="328" t="s">
        <v>1664</v>
      </c>
      <c r="GQ751" s="328" t="s">
        <v>1660</v>
      </c>
      <c r="GR751" s="328" t="s">
        <v>33</v>
      </c>
      <c r="GS751" s="328" t="s">
        <v>1659</v>
      </c>
      <c r="GT751" s="328" t="s">
        <v>1666</v>
      </c>
      <c r="GU751" s="328" t="s">
        <v>1661</v>
      </c>
      <c r="GV751" s="328" t="s">
        <v>1662</v>
      </c>
      <c r="GW751" s="328" t="s">
        <v>1662</v>
      </c>
      <c r="GX751" s="328" t="s">
        <v>33</v>
      </c>
      <c r="GY751" s="328" t="s">
        <v>1660</v>
      </c>
      <c r="IQ751" s="4"/>
      <c r="IR751" s="4"/>
      <c r="IS751" s="4"/>
      <c r="IT751" s="4"/>
      <c r="IU751" s="4"/>
      <c r="IV751" s="4"/>
      <c r="IW751" s="4"/>
      <c r="IX751" s="4"/>
      <c r="IY751" s="4"/>
      <c r="IZ751" s="4"/>
      <c r="JA751" s="4"/>
      <c r="JB751" s="4"/>
      <c r="JC751" s="4"/>
      <c r="JD751" s="4"/>
      <c r="JE751" s="4"/>
      <c r="JF751" s="4"/>
      <c r="JG751" s="4"/>
      <c r="JH751" s="4"/>
      <c r="JI751" s="4"/>
      <c r="JJ751" s="4"/>
      <c r="JK751" s="4"/>
      <c r="JL751" s="4"/>
      <c r="JM751" s="4"/>
      <c r="JN751" s="4"/>
      <c r="JO751" s="4"/>
      <c r="JP751" s="4"/>
      <c r="JQ751" s="4"/>
      <c r="JR751" s="4"/>
      <c r="JS751" s="4"/>
      <c r="JT751" s="4"/>
      <c r="JU751" s="4"/>
      <c r="JV751" s="4"/>
      <c r="JW751" s="4"/>
      <c r="JX751" s="4"/>
      <c r="JY751" s="4"/>
      <c r="JZ751" s="4"/>
      <c r="KA751" s="4"/>
      <c r="KB751" s="4"/>
      <c r="KC751" s="4"/>
      <c r="KD751" s="4"/>
      <c r="KE751" s="4"/>
    </row>
    <row r="752" spans="1:298" x14ac:dyDescent="0.25">
      <c r="A752" s="311"/>
      <c r="B752" s="57" t="s">
        <v>1807</v>
      </c>
      <c r="C752" s="17" t="s">
        <v>1808</v>
      </c>
      <c r="D752" s="122" t="s">
        <v>1809</v>
      </c>
      <c r="E752" s="88">
        <v>45499</v>
      </c>
      <c r="F752" s="274">
        <v>45537</v>
      </c>
      <c r="G752" s="94">
        <f>DATEDIF(E752, F752, "m")</f>
        <v>1</v>
      </c>
      <c r="J752" s="82">
        <v>45537</v>
      </c>
      <c r="K752" s="100">
        <f t="shared" si="84"/>
        <v>1</v>
      </c>
      <c r="L752" s="28">
        <v>2</v>
      </c>
      <c r="M752" s="58" t="s">
        <v>1811</v>
      </c>
      <c r="S752" s="6">
        <v>10</v>
      </c>
      <c r="T752" s="5"/>
      <c r="U752" s="25"/>
      <c r="V752" s="25"/>
      <c r="W752" s="25"/>
      <c r="X752" s="25"/>
      <c r="Y752" s="25"/>
      <c r="Z752" s="25"/>
      <c r="AA752" s="25"/>
      <c r="AB752" s="25"/>
      <c r="AC752" s="25"/>
      <c r="AD752" s="25"/>
      <c r="AE752" s="25"/>
      <c r="AF752" s="25"/>
      <c r="AG752" s="25"/>
      <c r="AH752" s="25"/>
      <c r="AI752" s="25"/>
      <c r="AJ752" s="25"/>
      <c r="AK752" s="25"/>
      <c r="AL752" s="25"/>
      <c r="AM752" s="25"/>
      <c r="AN752" s="25"/>
      <c r="AO752" s="25"/>
      <c r="AP752" s="25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E752" s="4"/>
      <c r="DF752" s="4"/>
      <c r="DG752" s="4"/>
      <c r="DH752" s="4"/>
      <c r="DI752" s="4"/>
      <c r="DJ752" s="4"/>
      <c r="DK752" s="4"/>
      <c r="DL752" s="4"/>
      <c r="DM752" s="4"/>
      <c r="DN752" s="4"/>
      <c r="DO752" s="4"/>
      <c r="DP752" s="4"/>
      <c r="DQ752" s="4"/>
      <c r="DR752" s="4"/>
      <c r="DS752" s="4"/>
      <c r="DT752" s="4"/>
      <c r="DU752" s="4"/>
      <c r="DV752" s="4"/>
      <c r="DW752" s="4"/>
      <c r="DX752" s="4"/>
      <c r="DY752" s="4"/>
      <c r="DZ752" s="4"/>
      <c r="EA752" s="4"/>
      <c r="EB752" s="4"/>
      <c r="EC752" s="4"/>
      <c r="ED752" s="4"/>
      <c r="EE752" s="4"/>
      <c r="EF752" s="4"/>
      <c r="EG752" s="4"/>
      <c r="EH752" s="4"/>
      <c r="EI752" s="4"/>
      <c r="EJ752" s="4"/>
      <c r="EK752" s="4"/>
      <c r="EL752" s="4"/>
      <c r="EM752" s="4"/>
      <c r="EN752" s="4"/>
      <c r="EO752" s="4"/>
      <c r="EP752" s="4"/>
      <c r="EQ752" s="4"/>
      <c r="ER752" s="4"/>
      <c r="ES752" s="4"/>
      <c r="ET752" s="4"/>
      <c r="EU752" s="4"/>
      <c r="EV752" s="4"/>
      <c r="EW752" s="4"/>
      <c r="EX752" s="4"/>
      <c r="EY752" s="4"/>
      <c r="EZ752" s="4"/>
      <c r="FA752" s="4"/>
      <c r="FB752" s="4"/>
      <c r="FC752" s="4"/>
      <c r="FD752" s="4"/>
      <c r="FE752" s="4"/>
      <c r="FF752" s="4"/>
      <c r="FG752" s="4"/>
      <c r="FH752" s="4"/>
      <c r="FI752" s="4"/>
      <c r="FJ752" s="5"/>
      <c r="FK752" s="4"/>
      <c r="FL752" s="4"/>
      <c r="FM752" s="4"/>
      <c r="FN752" s="4"/>
      <c r="FO752" s="4"/>
      <c r="FP752" s="4"/>
      <c r="FQ752" s="4"/>
      <c r="FR752" s="4"/>
      <c r="FS752" s="4"/>
      <c r="FT752" s="4"/>
      <c r="FU752" s="4"/>
      <c r="FV752" s="4"/>
      <c r="FW752" s="4"/>
      <c r="FX752" s="4"/>
      <c r="FY752" s="4"/>
      <c r="FZ752" s="4"/>
      <c r="GA752" s="4"/>
      <c r="GB752" s="4"/>
      <c r="GC752" s="4"/>
      <c r="GD752" s="4"/>
      <c r="GE752" s="4"/>
      <c r="GF752" s="4"/>
      <c r="GG752" s="4"/>
      <c r="GH752" s="4"/>
      <c r="GI752" s="4"/>
      <c r="GJ752" s="4"/>
      <c r="GK752" s="4"/>
      <c r="GL752" s="4"/>
      <c r="GM752" s="4"/>
      <c r="GN752" s="4"/>
      <c r="GO752" s="4"/>
      <c r="GP752" s="4"/>
      <c r="GQ752" s="4"/>
      <c r="GR752" s="4"/>
      <c r="GS752" s="4"/>
      <c r="GT752" s="4"/>
      <c r="GU752" s="4"/>
      <c r="GV752" s="4"/>
      <c r="GW752" s="4"/>
      <c r="GX752" s="4"/>
      <c r="GY752" s="4"/>
      <c r="HO752" s="5" t="s">
        <v>1902</v>
      </c>
      <c r="HP752" s="62">
        <v>63</v>
      </c>
      <c r="HQ752" s="274">
        <v>45499</v>
      </c>
      <c r="HR752" s="274"/>
      <c r="HS752" s="274">
        <v>45537</v>
      </c>
      <c r="HT752" s="170">
        <v>1</v>
      </c>
      <c r="HU752" s="170">
        <v>1</v>
      </c>
      <c r="HV752" s="170">
        <v>0</v>
      </c>
      <c r="HW752" s="170">
        <v>0</v>
      </c>
      <c r="HX752" s="170">
        <v>0</v>
      </c>
      <c r="HY752" s="170">
        <v>1</v>
      </c>
      <c r="HZ752" s="170">
        <v>0</v>
      </c>
      <c r="IA752" s="170">
        <v>0</v>
      </c>
      <c r="IB752" s="170"/>
      <c r="IC752" s="170">
        <v>1</v>
      </c>
      <c r="ID752" s="170">
        <v>1</v>
      </c>
      <c r="IE752" s="153" t="s">
        <v>62</v>
      </c>
      <c r="IF752" s="170">
        <v>0</v>
      </c>
      <c r="IG752" s="170"/>
      <c r="IH752" s="170"/>
      <c r="II752"/>
      <c r="IJ752" s="170">
        <v>1</v>
      </c>
      <c r="IK752" s="153" t="s">
        <v>84</v>
      </c>
      <c r="IL752"/>
      <c r="IM752"/>
      <c r="IN752" s="287">
        <v>0</v>
      </c>
      <c r="IO752" s="62">
        <v>0</v>
      </c>
      <c r="IQ752" s="4"/>
      <c r="IR752" s="4"/>
      <c r="IS752" s="4"/>
      <c r="IT752" s="4"/>
      <c r="IU752" s="4"/>
      <c r="IV752" s="4"/>
      <c r="IW752" s="4"/>
      <c r="IX752" s="4"/>
      <c r="IY752" s="4"/>
      <c r="IZ752" s="4"/>
      <c r="JA752" s="4"/>
      <c r="JB752" s="4"/>
      <c r="JC752" s="4"/>
      <c r="JD752" s="4"/>
      <c r="JE752" s="4"/>
      <c r="JF752" s="4"/>
      <c r="JG752" s="4"/>
      <c r="JH752" s="4"/>
      <c r="JI752" s="4"/>
      <c r="JJ752" s="4"/>
      <c r="JK752" s="4"/>
      <c r="JL752" s="4"/>
      <c r="JM752" s="4"/>
      <c r="JN752" s="4"/>
      <c r="JO752" s="4"/>
      <c r="JP752" s="4"/>
      <c r="JQ752" s="4"/>
      <c r="JR752" s="4"/>
      <c r="JS752" s="4"/>
      <c r="JT752" s="4"/>
      <c r="JU752" s="4"/>
      <c r="JV752" s="4"/>
      <c r="JW752" s="4"/>
      <c r="JX752" s="4"/>
      <c r="JY752" s="4"/>
      <c r="JZ752" s="4"/>
      <c r="KA752" s="4"/>
      <c r="KB752" s="4"/>
      <c r="KC752" s="4"/>
      <c r="KD752" s="4"/>
      <c r="KE752" s="4"/>
    </row>
    <row r="753" spans="1:291" x14ac:dyDescent="0.25">
      <c r="A753" s="311"/>
      <c r="B753" s="57" t="s">
        <v>1807</v>
      </c>
      <c r="C753" s="17" t="s">
        <v>1808</v>
      </c>
      <c r="D753" s="122" t="s">
        <v>1809</v>
      </c>
      <c r="E753" s="88">
        <v>45499</v>
      </c>
      <c r="J753" s="82">
        <v>45624</v>
      </c>
      <c r="K753" s="100">
        <f t="shared" si="84"/>
        <v>4</v>
      </c>
      <c r="L753" s="28">
        <v>3</v>
      </c>
      <c r="M753" s="58" t="s">
        <v>1864</v>
      </c>
      <c r="O753" s="6">
        <v>2</v>
      </c>
      <c r="P753" s="6">
        <v>3</v>
      </c>
      <c r="R753" s="6">
        <v>3</v>
      </c>
      <c r="T753" s="355"/>
      <c r="U753" s="25"/>
      <c r="V753" s="25"/>
      <c r="W753" s="25"/>
      <c r="X753" s="25"/>
      <c r="Y753" s="25"/>
      <c r="Z753" s="25"/>
      <c r="AA753" s="25"/>
      <c r="AB753" s="25"/>
      <c r="AC753" s="25"/>
      <c r="AD753" s="25"/>
      <c r="AE753" s="25"/>
      <c r="AF753" s="25"/>
      <c r="AG753" s="25"/>
      <c r="AH753" s="25"/>
      <c r="AI753" s="25"/>
      <c r="AJ753" s="25"/>
      <c r="AK753" s="25"/>
      <c r="AL753" s="25"/>
      <c r="AM753" s="25"/>
      <c r="AN753" s="25"/>
      <c r="AO753" s="25"/>
      <c r="AP753" s="25"/>
      <c r="AQ753" s="4"/>
      <c r="AR753" s="4"/>
      <c r="AS753" s="4"/>
      <c r="AT753" s="4"/>
      <c r="AU753" s="4"/>
      <c r="AV753" s="4"/>
      <c r="AW753" s="4"/>
      <c r="AX753" s="4"/>
      <c r="AY753" s="4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  <c r="BS753" s="4"/>
      <c r="BT753" s="4"/>
      <c r="BU753" s="4"/>
      <c r="BV753" s="4"/>
      <c r="BW753" s="4"/>
      <c r="BX753" s="4"/>
      <c r="BY753" s="4"/>
      <c r="BZ753" s="4"/>
      <c r="CA753" s="4"/>
      <c r="CB753" s="4"/>
      <c r="CC753" s="4"/>
      <c r="CD753" s="4"/>
      <c r="CE753" s="4"/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  <c r="CW753" s="4"/>
      <c r="CX753" s="4"/>
      <c r="CY753" s="4"/>
      <c r="CZ753" s="4"/>
      <c r="DA753" s="4"/>
      <c r="DB753" s="4"/>
      <c r="DC753" s="4"/>
      <c r="DD753" s="4"/>
      <c r="DE753" s="4"/>
      <c r="DF753" s="4"/>
      <c r="DG753" s="4"/>
      <c r="DH753" s="4"/>
      <c r="DI753" s="4"/>
      <c r="DJ753" s="4"/>
      <c r="DK753" s="4"/>
      <c r="DL753" s="4"/>
      <c r="DM753" s="4"/>
      <c r="DN753" s="4"/>
      <c r="DO753" s="4"/>
      <c r="DP753" s="4"/>
      <c r="DQ753" s="4"/>
      <c r="DR753" s="4"/>
      <c r="DS753" s="4"/>
      <c r="DT753" s="4"/>
      <c r="DU753" s="4"/>
      <c r="DV753" s="4"/>
      <c r="DW753" s="4"/>
      <c r="DX753" s="4"/>
      <c r="DY753" s="4"/>
      <c r="DZ753" s="4"/>
      <c r="EA753" s="4"/>
      <c r="EB753" s="4"/>
      <c r="EC753" s="4"/>
      <c r="ED753" s="4"/>
      <c r="EE753" s="4"/>
      <c r="EF753" s="4"/>
      <c r="EG753" s="4"/>
      <c r="EH753" s="4"/>
      <c r="EI753" s="4"/>
      <c r="EJ753" s="4"/>
      <c r="EK753" s="4"/>
      <c r="EL753" s="4"/>
      <c r="EM753" s="4"/>
      <c r="EN753" s="4"/>
      <c r="EO753" s="4"/>
      <c r="EP753" s="4"/>
      <c r="EQ753" s="4"/>
      <c r="ER753" s="4"/>
      <c r="ES753" s="4"/>
      <c r="ET753" s="4"/>
      <c r="EU753" s="4"/>
      <c r="EV753" s="4"/>
      <c r="EW753" s="4"/>
      <c r="EX753" s="4"/>
      <c r="EY753" s="4"/>
      <c r="EZ753" s="4"/>
      <c r="FA753" s="4"/>
      <c r="FB753" s="4"/>
      <c r="FC753" s="4"/>
      <c r="FD753" s="4"/>
      <c r="FE753" s="4"/>
      <c r="FF753" s="4"/>
      <c r="FG753" s="4"/>
      <c r="FH753" s="4"/>
      <c r="FI753" s="4"/>
      <c r="FJ753" s="5"/>
      <c r="FK753" s="4"/>
      <c r="FL753" s="4"/>
      <c r="FM753" s="4"/>
      <c r="FN753" s="4"/>
      <c r="FO753" s="4"/>
      <c r="FP753" s="4"/>
      <c r="FQ753" s="4"/>
      <c r="FR753" s="4"/>
      <c r="FS753" s="4"/>
      <c r="FT753" s="4"/>
      <c r="FU753" s="4"/>
      <c r="FV753" s="4"/>
      <c r="FW753" s="4"/>
      <c r="FX753" s="4"/>
      <c r="FY753" s="4"/>
      <c r="FZ753" s="4"/>
      <c r="GA753" s="4"/>
      <c r="GB753" s="4"/>
      <c r="GC753" s="4"/>
      <c r="GD753" s="4"/>
      <c r="GE753" s="4"/>
      <c r="GF753" s="4"/>
      <c r="GG753" s="4"/>
      <c r="GH753" s="4"/>
      <c r="GI753" s="4"/>
      <c r="GJ753" s="4"/>
      <c r="GK753" s="4"/>
      <c r="GL753" s="4"/>
      <c r="GM753" s="4"/>
      <c r="GN753" s="4"/>
      <c r="GO753" s="4"/>
      <c r="GP753" s="4"/>
      <c r="GQ753" s="4"/>
      <c r="GR753" s="4"/>
      <c r="GS753" s="4"/>
      <c r="GT753" s="4"/>
      <c r="GU753" s="4"/>
      <c r="GV753" s="4"/>
      <c r="GW753" s="4"/>
      <c r="GX753" s="4"/>
      <c r="GY753" s="4"/>
      <c r="IQ753" s="4"/>
      <c r="IR753" s="4"/>
      <c r="IS753" s="4"/>
      <c r="IT753" s="4"/>
      <c r="IU753" s="4"/>
      <c r="IV753" s="4"/>
      <c r="IW753" s="4"/>
      <c r="IX753" s="4"/>
      <c r="IY753" s="4"/>
      <c r="IZ753" s="4"/>
      <c r="JA753" s="4"/>
      <c r="JB753" s="4"/>
      <c r="JC753" s="4"/>
      <c r="JD753" s="4"/>
      <c r="JE753" s="4"/>
      <c r="JF753" s="4"/>
      <c r="JG753" s="4"/>
      <c r="JH753" s="4"/>
      <c r="JI753" s="4"/>
      <c r="JJ753" s="4"/>
      <c r="JK753" s="4"/>
      <c r="JL753" s="4"/>
      <c r="JM753" s="4"/>
      <c r="JN753" s="4"/>
      <c r="JO753" s="4"/>
      <c r="JP753" s="4"/>
      <c r="JQ753" s="4"/>
      <c r="JR753" s="4"/>
      <c r="JS753" s="4"/>
      <c r="JT753" s="4"/>
      <c r="JU753" s="4"/>
      <c r="JV753" s="4"/>
      <c r="JW753" s="4"/>
      <c r="JX753" s="4"/>
      <c r="JY753" s="4"/>
      <c r="JZ753" s="4"/>
      <c r="KA753" s="4"/>
      <c r="KB753" s="4"/>
      <c r="KC753" s="4"/>
      <c r="KD753" s="4"/>
      <c r="KE753" s="4"/>
    </row>
    <row r="754" spans="1:291" x14ac:dyDescent="0.25">
      <c r="A754" s="311"/>
      <c r="B754" s="57" t="s">
        <v>1807</v>
      </c>
      <c r="C754" s="17" t="s">
        <v>1808</v>
      </c>
      <c r="D754" s="122" t="s">
        <v>1809</v>
      </c>
      <c r="E754" s="88">
        <v>45499</v>
      </c>
      <c r="F754" s="274">
        <v>45624</v>
      </c>
      <c r="G754" s="94">
        <f>DATEDIF(E754, F754, "m")</f>
        <v>4</v>
      </c>
      <c r="J754" s="82">
        <v>45624</v>
      </c>
      <c r="K754" s="100">
        <f t="shared" si="84"/>
        <v>4</v>
      </c>
      <c r="L754" s="28">
        <v>4</v>
      </c>
      <c r="M754" s="58" t="s">
        <v>1865</v>
      </c>
      <c r="S754" s="6">
        <v>10</v>
      </c>
      <c r="T754" s="5"/>
      <c r="U754" s="25"/>
      <c r="V754" s="25"/>
      <c r="W754" s="25"/>
      <c r="X754" s="25"/>
      <c r="Y754" s="25"/>
      <c r="Z754" s="25"/>
      <c r="AA754" s="25"/>
      <c r="AB754" s="25"/>
      <c r="AC754" s="25"/>
      <c r="AD754" s="25"/>
      <c r="AE754" s="25"/>
      <c r="AF754" s="25"/>
      <c r="AG754" s="25"/>
      <c r="AH754" s="25"/>
      <c r="AI754" s="25"/>
      <c r="AJ754" s="25"/>
      <c r="AK754" s="25"/>
      <c r="AL754" s="25"/>
      <c r="AM754" s="25"/>
      <c r="AN754" s="25"/>
      <c r="AO754" s="25"/>
      <c r="AP754" s="25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  <c r="DE754" s="4"/>
      <c r="DF754" s="4"/>
      <c r="DG754" s="4"/>
      <c r="DH754" s="4"/>
      <c r="DI754" s="4"/>
      <c r="DJ754" s="4"/>
      <c r="DK754" s="4"/>
      <c r="DL754" s="4"/>
      <c r="DM754" s="4"/>
      <c r="DN754" s="4"/>
      <c r="DO754" s="4"/>
      <c r="DP754" s="4"/>
      <c r="DQ754" s="4"/>
      <c r="DR754" s="4"/>
      <c r="DS754" s="4"/>
      <c r="DT754" s="4"/>
      <c r="DU754" s="4"/>
      <c r="DV754" s="4"/>
      <c r="DW754" s="4"/>
      <c r="DX754" s="4"/>
      <c r="DY754" s="4"/>
      <c r="DZ754" s="4"/>
      <c r="EA754" s="4"/>
      <c r="EB754" s="4"/>
      <c r="EC754" s="4"/>
      <c r="ED754" s="4"/>
      <c r="EE754" s="4"/>
      <c r="EF754" s="4"/>
      <c r="EG754" s="4"/>
      <c r="EH754" s="4"/>
      <c r="EI754" s="4"/>
      <c r="EJ754" s="4"/>
      <c r="EK754" s="4"/>
      <c r="EL754" s="4"/>
      <c r="EM754" s="4"/>
      <c r="EN754" s="4"/>
      <c r="EO754" s="4"/>
      <c r="EP754" s="4"/>
      <c r="EQ754" s="4"/>
      <c r="ER754" s="4"/>
      <c r="ES754" s="4"/>
      <c r="ET754" s="4"/>
      <c r="EU754" s="4"/>
      <c r="EV754" s="4"/>
      <c r="EW754" s="4"/>
      <c r="EX754" s="4"/>
      <c r="EY754" s="4"/>
      <c r="EZ754" s="4"/>
      <c r="FA754" s="4"/>
      <c r="FB754" s="4"/>
      <c r="FC754" s="4"/>
      <c r="FD754" s="4"/>
      <c r="FE754" s="4"/>
      <c r="FF754" s="4"/>
      <c r="FG754" s="4"/>
      <c r="FH754" s="4"/>
      <c r="FI754" s="4"/>
      <c r="FJ754" s="5"/>
      <c r="FK754" s="4"/>
      <c r="FL754" s="4"/>
      <c r="FM754" s="4"/>
      <c r="FN754" s="4"/>
      <c r="FO754" s="4"/>
      <c r="FP754" s="4"/>
      <c r="FQ754" s="4"/>
      <c r="FR754" s="4"/>
      <c r="FS754" s="4"/>
      <c r="FT754" s="4"/>
      <c r="FU754" s="4"/>
      <c r="FV754" s="4"/>
      <c r="FW754" s="4"/>
      <c r="FX754" s="4"/>
      <c r="FY754" s="4"/>
      <c r="FZ754" s="4"/>
      <c r="GA754" s="4"/>
      <c r="GB754" s="4"/>
      <c r="GC754" s="4"/>
      <c r="GD754" s="4"/>
      <c r="GE754" s="4"/>
      <c r="GF754" s="4"/>
      <c r="GG754" s="4"/>
      <c r="GH754" s="4"/>
      <c r="GI754" s="4"/>
      <c r="GJ754" s="4"/>
      <c r="GK754" s="4"/>
      <c r="GL754" s="4"/>
      <c r="GM754" s="4"/>
      <c r="GN754" s="4"/>
      <c r="GO754" s="4"/>
      <c r="GP754" s="4"/>
      <c r="GQ754" s="4"/>
      <c r="GR754" s="4"/>
      <c r="GS754" s="4"/>
      <c r="GT754" s="4"/>
      <c r="GU754" s="4"/>
      <c r="GV754" s="4"/>
      <c r="GW754" s="4"/>
      <c r="GX754" s="4"/>
      <c r="GY754" s="4"/>
      <c r="HO754" s="5" t="s">
        <v>1902</v>
      </c>
      <c r="HP754" s="62">
        <v>63</v>
      </c>
      <c r="HQ754" s="274">
        <v>45499</v>
      </c>
      <c r="HR754" s="274"/>
      <c r="HS754" s="274">
        <v>45624</v>
      </c>
      <c r="HT754" s="170">
        <v>3</v>
      </c>
      <c r="HU754" s="170">
        <v>1</v>
      </c>
      <c r="HV754" s="170">
        <v>0</v>
      </c>
      <c r="HW754" s="170">
        <v>0</v>
      </c>
      <c r="HX754" s="170">
        <v>0</v>
      </c>
      <c r="HY754" s="170">
        <v>1</v>
      </c>
      <c r="HZ754" s="170">
        <v>0</v>
      </c>
      <c r="IA754" s="170">
        <v>0</v>
      </c>
      <c r="IB754" s="170"/>
      <c r="IC754" s="170">
        <v>0</v>
      </c>
      <c r="ID754" s="170">
        <v>0</v>
      </c>
      <c r="IE754" s="153" t="s">
        <v>62</v>
      </c>
      <c r="IF754" s="170">
        <v>0</v>
      </c>
      <c r="IG754" s="170"/>
      <c r="IH754" s="170"/>
      <c r="II754"/>
      <c r="IJ754" s="170">
        <v>0</v>
      </c>
      <c r="IK754" s="153" t="s">
        <v>70</v>
      </c>
      <c r="IL754"/>
      <c r="IM754"/>
      <c r="IN754" s="287">
        <v>0</v>
      </c>
      <c r="IO754" s="62">
        <v>0</v>
      </c>
      <c r="IQ754" s="4"/>
      <c r="IR754" s="4"/>
      <c r="IS754" s="4"/>
      <c r="IT754" s="4"/>
      <c r="IU754" s="4"/>
      <c r="IV754" s="4"/>
      <c r="IW754" s="4"/>
      <c r="IX754" s="4"/>
      <c r="IY754" s="4"/>
      <c r="IZ754" s="4"/>
      <c r="JA754" s="4"/>
      <c r="JB754" s="4"/>
      <c r="JC754" s="4"/>
      <c r="JD754" s="4"/>
      <c r="JE754" s="4"/>
      <c r="JF754" s="4"/>
      <c r="JG754" s="4"/>
      <c r="JH754" s="4"/>
      <c r="JI754" s="4"/>
      <c r="JJ754" s="4"/>
      <c r="JK754" s="4"/>
      <c r="JL754" s="4"/>
      <c r="JM754" s="4"/>
      <c r="JN754" s="4"/>
      <c r="JO754" s="4"/>
      <c r="JP754" s="4"/>
      <c r="JQ754" s="4"/>
      <c r="JR754" s="4"/>
      <c r="JS754" s="4"/>
      <c r="JT754" s="4"/>
      <c r="JU754" s="4"/>
      <c r="JV754" s="4"/>
      <c r="JW754" s="4"/>
      <c r="JX754" s="4"/>
      <c r="JY754" s="4"/>
      <c r="JZ754" s="4"/>
      <c r="KA754" s="4"/>
      <c r="KB754" s="4"/>
      <c r="KC754" s="4"/>
      <c r="KD754" s="4"/>
      <c r="KE754" s="4"/>
    </row>
    <row r="755" spans="1:291" x14ac:dyDescent="0.25">
      <c r="A755" s="311"/>
      <c r="B755" s="57" t="s">
        <v>1807</v>
      </c>
      <c r="C755" s="17" t="s">
        <v>1808</v>
      </c>
      <c r="D755" s="122" t="s">
        <v>1809</v>
      </c>
      <c r="E755" s="88">
        <v>45499</v>
      </c>
      <c r="F755" s="274"/>
      <c r="G755" s="94"/>
      <c r="J755" s="82">
        <v>45649</v>
      </c>
      <c r="K755" s="100">
        <f t="shared" si="84"/>
        <v>4</v>
      </c>
      <c r="L755" s="28">
        <v>5</v>
      </c>
      <c r="M755" s="58" t="s">
        <v>1924</v>
      </c>
      <c r="O755" s="6">
        <v>2</v>
      </c>
      <c r="P755" s="6">
        <v>3</v>
      </c>
      <c r="R755" s="6">
        <v>3</v>
      </c>
      <c r="T755" s="355"/>
      <c r="U755" s="25"/>
      <c r="V755" s="25"/>
      <c r="W755" s="25"/>
      <c r="X755" s="25"/>
      <c r="Y755" s="25"/>
      <c r="Z755" s="25"/>
      <c r="AA755" s="25"/>
      <c r="AB755" s="25"/>
      <c r="AC755" s="25"/>
      <c r="AD755" s="25"/>
      <c r="AE755" s="25"/>
      <c r="AF755" s="25"/>
      <c r="AG755" s="25"/>
      <c r="AH755" s="25"/>
      <c r="AI755" s="25"/>
      <c r="AJ755" s="25"/>
      <c r="AK755" s="25"/>
      <c r="AL755" s="25"/>
      <c r="AM755" s="25"/>
      <c r="AN755" s="25"/>
      <c r="AO755" s="25"/>
      <c r="AP755" s="25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  <c r="DE755" s="4"/>
      <c r="DF755" s="4"/>
      <c r="DG755" s="4"/>
      <c r="DH755" s="4"/>
      <c r="DI755" s="4"/>
      <c r="DJ755" s="4"/>
      <c r="DK755" s="4"/>
      <c r="DL755" s="4"/>
      <c r="DM755" s="4"/>
      <c r="DN755" s="4"/>
      <c r="DO755" s="4"/>
      <c r="DP755" s="4"/>
      <c r="DQ755" s="4"/>
      <c r="DR755" s="4"/>
      <c r="DS755" s="4"/>
      <c r="DT755" s="4"/>
      <c r="DU755" s="4"/>
      <c r="DV755" s="4"/>
      <c r="DW755" s="4"/>
      <c r="DX755" s="4"/>
      <c r="DY755" s="4"/>
      <c r="DZ755" s="4"/>
      <c r="EA755" s="4"/>
      <c r="EB755" s="4"/>
      <c r="EC755" s="4"/>
      <c r="ED755" s="4"/>
      <c r="EE755" s="4"/>
      <c r="EF755" s="4"/>
      <c r="EG755" s="4"/>
      <c r="EH755" s="4"/>
      <c r="EI755" s="4"/>
      <c r="EJ755" s="4"/>
      <c r="EK755" s="4"/>
      <c r="EL755" s="4"/>
      <c r="EM755" s="4"/>
      <c r="EN755" s="4"/>
      <c r="EO755" s="4"/>
      <c r="EP755" s="4"/>
      <c r="EQ755" s="4"/>
      <c r="ER755" s="4"/>
      <c r="ES755" s="4"/>
      <c r="ET755" s="4"/>
      <c r="EU755" s="4"/>
      <c r="EV755" s="4"/>
      <c r="EW755" s="4"/>
      <c r="EX755" s="4"/>
      <c r="EY755" s="4"/>
      <c r="EZ755" s="4"/>
      <c r="FA755" s="4"/>
      <c r="FB755" s="4"/>
      <c r="FC755" s="4"/>
      <c r="FD755" s="4"/>
      <c r="FE755" s="4"/>
      <c r="FF755" s="4"/>
      <c r="FG755" s="4"/>
      <c r="FH755" s="4"/>
      <c r="FI755" s="4"/>
      <c r="FJ755" s="5"/>
      <c r="FK755" s="4"/>
      <c r="FL755" s="4"/>
      <c r="FM755" s="4"/>
      <c r="FN755" s="4"/>
      <c r="FO755" s="4"/>
      <c r="FP755" s="4"/>
      <c r="FQ755" s="4"/>
      <c r="FR755" s="4"/>
      <c r="FS755" s="4"/>
      <c r="FT755" s="4"/>
      <c r="FU755" s="4"/>
      <c r="FV755" s="4"/>
      <c r="FW755" s="4"/>
      <c r="FX755" s="4"/>
      <c r="FY755" s="4"/>
      <c r="FZ755" s="4"/>
      <c r="GA755" s="4"/>
      <c r="GB755" s="4"/>
      <c r="GC755" s="4"/>
      <c r="GD755" s="4"/>
      <c r="GE755" s="4"/>
      <c r="GF755" s="4"/>
      <c r="GG755" s="4"/>
      <c r="GH755" s="4"/>
      <c r="GI755" s="4"/>
      <c r="GJ755" s="4"/>
      <c r="GK755" s="4"/>
      <c r="GL755" s="4"/>
      <c r="GM755" s="4"/>
      <c r="GN755" s="4"/>
      <c r="GO755" s="4"/>
      <c r="GP755" s="4"/>
      <c r="GQ755" s="4"/>
      <c r="GR755" s="4"/>
      <c r="GS755" s="4"/>
      <c r="GT755" s="4"/>
      <c r="GU755" s="4"/>
      <c r="GV755" s="4"/>
      <c r="GW755" s="4"/>
      <c r="GX755" s="4"/>
      <c r="GY755" s="4"/>
      <c r="HO755" s="5"/>
      <c r="HP755" s="62"/>
      <c r="HQ755" s="274"/>
      <c r="HR755" s="274"/>
      <c r="HS755" s="274"/>
      <c r="HT755" s="170"/>
      <c r="HU755" s="170"/>
      <c r="HV755" s="170"/>
      <c r="HW755" s="170"/>
      <c r="HX755" s="170"/>
      <c r="HY755" s="170"/>
      <c r="HZ755" s="170"/>
      <c r="IA755" s="170"/>
      <c r="IB755" s="170"/>
      <c r="IC755" s="170"/>
      <c r="ID755" s="170"/>
      <c r="IE755" s="153"/>
      <c r="IF755" s="170"/>
      <c r="IG755" s="170"/>
      <c r="IH755" s="170"/>
      <c r="II755"/>
      <c r="IJ755" s="170"/>
      <c r="IK755" s="153"/>
      <c r="IL755"/>
      <c r="IM755"/>
      <c r="IN755" s="287"/>
      <c r="IO755" s="62"/>
      <c r="IQ755" s="4"/>
      <c r="IR755" s="4"/>
      <c r="IS755" s="4"/>
      <c r="IT755" s="4"/>
      <c r="IU755" s="4"/>
      <c r="IV755" s="4"/>
      <c r="IW755" s="4"/>
      <c r="IX755" s="4"/>
      <c r="IY755" s="4"/>
      <c r="IZ755" s="4"/>
      <c r="JA755" s="4"/>
      <c r="JB755" s="4"/>
      <c r="JC755" s="4"/>
      <c r="JD755" s="4"/>
      <c r="JE755" s="4"/>
      <c r="JF755" s="4"/>
      <c r="JG755" s="4"/>
      <c r="JH755" s="4"/>
      <c r="JI755" s="4"/>
      <c r="JJ755" s="4"/>
      <c r="JK755" s="4"/>
      <c r="JL755" s="4"/>
      <c r="JM755" s="4"/>
      <c r="JN755" s="4"/>
      <c r="JO755" s="4"/>
      <c r="JP755" s="4"/>
      <c r="JQ755" s="4"/>
      <c r="JR755" s="4"/>
      <c r="JS755" s="4"/>
      <c r="JT755" s="4"/>
      <c r="JU755" s="4"/>
      <c r="JV755" s="4"/>
      <c r="JW755" s="4"/>
      <c r="JX755" s="4"/>
      <c r="JY755" s="4"/>
      <c r="JZ755" s="4"/>
      <c r="KA755" s="4"/>
      <c r="KB755" s="4"/>
      <c r="KC755" s="4"/>
      <c r="KD755" s="4"/>
      <c r="KE755" s="4"/>
    </row>
    <row r="756" spans="1:291" x14ac:dyDescent="0.25">
      <c r="A756" s="311"/>
      <c r="B756" s="57" t="s">
        <v>1807</v>
      </c>
      <c r="C756" s="17" t="s">
        <v>1808</v>
      </c>
      <c r="D756" s="122" t="s">
        <v>1809</v>
      </c>
      <c r="E756" s="88">
        <v>45499</v>
      </c>
      <c r="F756" s="274"/>
      <c r="G756" s="94"/>
      <c r="J756" s="82">
        <v>45649</v>
      </c>
      <c r="K756" s="100">
        <f t="shared" si="84"/>
        <v>4</v>
      </c>
      <c r="L756" s="28">
        <v>6</v>
      </c>
      <c r="M756" s="58" t="s">
        <v>1925</v>
      </c>
      <c r="S756" s="6">
        <v>10</v>
      </c>
      <c r="T756" s="5"/>
      <c r="U756" s="25"/>
      <c r="V756" s="25"/>
      <c r="W756" s="25"/>
      <c r="X756" s="25"/>
      <c r="Y756" s="25"/>
      <c r="Z756" s="25"/>
      <c r="AA756" s="25"/>
      <c r="AB756" s="25"/>
      <c r="AC756" s="25"/>
      <c r="AD756" s="25"/>
      <c r="AE756" s="25"/>
      <c r="AF756" s="25"/>
      <c r="AG756" s="25"/>
      <c r="AH756" s="25"/>
      <c r="AI756" s="25"/>
      <c r="AJ756" s="25"/>
      <c r="AK756" s="25"/>
      <c r="AL756" s="25"/>
      <c r="AM756" s="25"/>
      <c r="AN756" s="25"/>
      <c r="AO756" s="25"/>
      <c r="AP756" s="25"/>
      <c r="AQ756" s="4"/>
      <c r="AR756" s="4"/>
      <c r="AS756" s="4"/>
      <c r="AT756" s="4"/>
      <c r="AU756" s="4"/>
      <c r="AV756" s="4"/>
      <c r="AW756" s="4"/>
      <c r="AX756" s="4"/>
      <c r="AY756" s="4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4"/>
      <c r="BS756" s="4"/>
      <c r="BT756" s="4"/>
      <c r="BU756" s="4"/>
      <c r="BV756" s="4"/>
      <c r="BW756" s="4"/>
      <c r="BX756" s="4"/>
      <c r="BY756" s="4"/>
      <c r="BZ756" s="4"/>
      <c r="CA756" s="4"/>
      <c r="CB756" s="4"/>
      <c r="CC756" s="4"/>
      <c r="CD756" s="4"/>
      <c r="CE756" s="4"/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  <c r="CW756" s="4"/>
      <c r="CX756" s="4"/>
      <c r="CY756" s="4"/>
      <c r="CZ756" s="4"/>
      <c r="DA756" s="4"/>
      <c r="DB756" s="4"/>
      <c r="DC756" s="4"/>
      <c r="DD756" s="4"/>
      <c r="DE756" s="4"/>
      <c r="DF756" s="4"/>
      <c r="DG756" s="4"/>
      <c r="DH756" s="4"/>
      <c r="DI756" s="4"/>
      <c r="DJ756" s="4"/>
      <c r="DK756" s="4"/>
      <c r="DL756" s="4"/>
      <c r="DM756" s="4"/>
      <c r="DN756" s="4"/>
      <c r="DO756" s="4"/>
      <c r="DP756" s="4"/>
      <c r="DQ756" s="4"/>
      <c r="DR756" s="4"/>
      <c r="DS756" s="4"/>
      <c r="DT756" s="4"/>
      <c r="DU756" s="4"/>
      <c r="DV756" s="4"/>
      <c r="DW756" s="4"/>
      <c r="DX756" s="4"/>
      <c r="DY756" s="4"/>
      <c r="DZ756" s="4"/>
      <c r="EA756" s="4"/>
      <c r="EB756" s="4"/>
      <c r="EC756" s="4"/>
      <c r="ED756" s="4"/>
      <c r="EE756" s="4"/>
      <c r="EF756" s="4"/>
      <c r="EG756" s="4"/>
      <c r="EH756" s="4"/>
      <c r="EI756" s="4"/>
      <c r="EJ756" s="4"/>
      <c r="EK756" s="4"/>
      <c r="EL756" s="4"/>
      <c r="EM756" s="4"/>
      <c r="EN756" s="4"/>
      <c r="EO756" s="4"/>
      <c r="EP756" s="4"/>
      <c r="EQ756" s="4"/>
      <c r="ER756" s="4"/>
      <c r="ES756" s="4"/>
      <c r="ET756" s="4"/>
      <c r="EU756" s="4"/>
      <c r="EV756" s="4"/>
      <c r="EW756" s="4"/>
      <c r="EX756" s="4"/>
      <c r="EY756" s="4"/>
      <c r="EZ756" s="4"/>
      <c r="FA756" s="4"/>
      <c r="FB756" s="4"/>
      <c r="FC756" s="4"/>
      <c r="FD756" s="4"/>
      <c r="FE756" s="4"/>
      <c r="FF756" s="4"/>
      <c r="FG756" s="4"/>
      <c r="FH756" s="4"/>
      <c r="FI756" s="4"/>
      <c r="FJ756" s="5"/>
      <c r="FK756" s="4"/>
      <c r="FL756" s="4"/>
      <c r="FM756" s="4"/>
      <c r="FN756" s="4"/>
      <c r="FO756" s="4"/>
      <c r="FP756" s="4"/>
      <c r="FQ756" s="4"/>
      <c r="FR756" s="4"/>
      <c r="FS756" s="4"/>
      <c r="FT756" s="4"/>
      <c r="FU756" s="4"/>
      <c r="FV756" s="4"/>
      <c r="FW756" s="4"/>
      <c r="FX756" s="4"/>
      <c r="FY756" s="4"/>
      <c r="FZ756" s="4"/>
      <c r="GA756" s="4"/>
      <c r="GB756" s="4"/>
      <c r="GC756" s="4"/>
      <c r="GD756" s="4"/>
      <c r="GE756" s="4"/>
      <c r="GF756" s="4"/>
      <c r="GG756" s="4"/>
      <c r="GH756" s="4"/>
      <c r="GI756" s="4"/>
      <c r="GJ756" s="4"/>
      <c r="GK756" s="4"/>
      <c r="GL756" s="4"/>
      <c r="GM756" s="4"/>
      <c r="GN756" s="4"/>
      <c r="GO756" s="4"/>
      <c r="GP756" s="4"/>
      <c r="GQ756" s="4"/>
      <c r="GR756" s="4"/>
      <c r="GS756" s="4"/>
      <c r="GT756" s="4"/>
      <c r="GU756" s="4"/>
      <c r="GV756" s="4"/>
      <c r="GW756" s="4"/>
      <c r="GX756" s="4"/>
      <c r="GY756" s="4"/>
      <c r="HO756" s="5"/>
      <c r="HP756" s="62"/>
      <c r="HQ756" s="274"/>
      <c r="HR756" s="274"/>
      <c r="HS756" s="274"/>
      <c r="HT756" s="170"/>
      <c r="HU756" s="170"/>
      <c r="HV756" s="170"/>
      <c r="HW756" s="170"/>
      <c r="HX756" s="170"/>
      <c r="HY756" s="170"/>
      <c r="HZ756" s="170"/>
      <c r="IA756" s="170"/>
      <c r="IB756" s="170"/>
      <c r="IC756" s="170"/>
      <c r="ID756" s="170"/>
      <c r="IE756" s="153"/>
      <c r="IF756" s="170"/>
      <c r="IG756" s="170"/>
      <c r="IH756" s="170"/>
      <c r="II756"/>
      <c r="IJ756" s="170"/>
      <c r="IK756" s="153"/>
      <c r="IL756"/>
      <c r="IM756"/>
      <c r="IN756" s="287"/>
      <c r="IO756" s="62"/>
      <c r="IQ756" s="4"/>
      <c r="IR756" s="4"/>
      <c r="IS756" s="4"/>
      <c r="IT756" s="4"/>
      <c r="IU756" s="4"/>
      <c r="IV756" s="4"/>
      <c r="IW756" s="4"/>
      <c r="IX756" s="4"/>
      <c r="IY756" s="4"/>
      <c r="IZ756" s="4"/>
      <c r="JA756" s="4"/>
      <c r="JB756" s="4"/>
      <c r="JC756" s="4"/>
      <c r="JD756" s="4"/>
      <c r="JE756" s="4"/>
      <c r="JF756" s="4"/>
      <c r="JG756" s="4"/>
      <c r="JH756" s="4"/>
      <c r="JI756" s="4"/>
      <c r="JJ756" s="4"/>
      <c r="JK756" s="4"/>
      <c r="JL756" s="4"/>
      <c r="JM756" s="4"/>
      <c r="JN756" s="4"/>
      <c r="JO756" s="4"/>
      <c r="JP756" s="4"/>
      <c r="JQ756" s="4"/>
      <c r="JR756" s="4"/>
      <c r="JS756" s="4"/>
      <c r="JT756" s="4"/>
      <c r="JU756" s="4"/>
      <c r="JV756" s="4"/>
      <c r="JW756" s="4"/>
      <c r="JX756" s="4"/>
      <c r="JY756" s="4"/>
      <c r="JZ756" s="4"/>
      <c r="KA756" s="4"/>
      <c r="KB756" s="4"/>
      <c r="KC756" s="4"/>
      <c r="KD756" s="4"/>
      <c r="KE756" s="4"/>
    </row>
    <row r="757" spans="1:291" x14ac:dyDescent="0.25">
      <c r="A757" s="311"/>
      <c r="T757" s="5"/>
      <c r="U757" s="25"/>
      <c r="V757" s="25"/>
      <c r="W757" s="25"/>
      <c r="X757" s="25"/>
      <c r="Y757" s="25"/>
      <c r="Z757" s="25"/>
      <c r="AA757" s="25"/>
      <c r="AB757" s="25"/>
      <c r="AC757" s="25"/>
      <c r="AD757" s="25"/>
      <c r="AE757" s="25"/>
      <c r="AF757" s="25"/>
      <c r="AG757" s="25"/>
      <c r="AH757" s="25"/>
      <c r="AI757" s="25"/>
      <c r="AJ757" s="25"/>
      <c r="AK757" s="25"/>
      <c r="AL757" s="25"/>
      <c r="AM757" s="25"/>
      <c r="AN757" s="25"/>
      <c r="AO757" s="25"/>
      <c r="AP757" s="25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E757" s="4"/>
      <c r="DF757" s="4"/>
      <c r="DG757" s="4"/>
      <c r="DH757" s="4"/>
      <c r="DI757" s="4"/>
      <c r="DJ757" s="4"/>
      <c r="DK757" s="4"/>
      <c r="DL757" s="4"/>
      <c r="DM757" s="4"/>
      <c r="DN757" s="4"/>
      <c r="DO757" s="4"/>
      <c r="DP757" s="4"/>
      <c r="DQ757" s="4"/>
      <c r="DR757" s="4"/>
      <c r="DS757" s="4"/>
      <c r="DT757" s="4"/>
      <c r="DU757" s="4"/>
      <c r="DV757" s="4"/>
      <c r="DW757" s="4"/>
      <c r="DX757" s="4"/>
      <c r="DY757" s="4"/>
      <c r="DZ757" s="4"/>
      <c r="EA757" s="4"/>
      <c r="EB757" s="4"/>
      <c r="EC757" s="4"/>
      <c r="ED757" s="4"/>
      <c r="EE757" s="4"/>
      <c r="EF757" s="4"/>
      <c r="EG757" s="4"/>
      <c r="EH757" s="4"/>
      <c r="EI757" s="4"/>
      <c r="EJ757" s="4"/>
      <c r="EK757" s="4"/>
      <c r="EL757" s="4"/>
      <c r="EM757" s="4"/>
      <c r="EN757" s="4"/>
      <c r="EO757" s="4"/>
      <c r="EP757" s="4"/>
      <c r="EQ757" s="4"/>
      <c r="ER757" s="4"/>
      <c r="ES757" s="4"/>
      <c r="ET757" s="4"/>
      <c r="EU757" s="4"/>
      <c r="EV757" s="4"/>
      <c r="EW757" s="4"/>
      <c r="EX757" s="4"/>
      <c r="EY757" s="4"/>
      <c r="EZ757" s="4"/>
      <c r="FA757" s="4"/>
      <c r="FB757" s="4"/>
      <c r="FC757" s="4"/>
      <c r="FD757" s="4"/>
      <c r="FE757" s="4"/>
      <c r="FF757" s="4"/>
      <c r="FG757" s="4"/>
      <c r="FH757" s="4"/>
      <c r="FI757" s="4"/>
      <c r="FJ757" s="5"/>
      <c r="FK757" s="4"/>
      <c r="FL757" s="4"/>
      <c r="FM757" s="4"/>
      <c r="FN757" s="4"/>
      <c r="FO757" s="4"/>
      <c r="FP757" s="4"/>
      <c r="FQ757" s="4"/>
      <c r="FR757" s="4"/>
      <c r="FS757" s="4"/>
      <c r="FT757" s="4"/>
      <c r="FU757" s="4"/>
      <c r="FV757" s="4"/>
      <c r="FW757" s="4"/>
      <c r="FX757" s="4"/>
      <c r="FY757" s="4"/>
      <c r="FZ757" s="4"/>
      <c r="GA757" s="4"/>
      <c r="GB757" s="4"/>
      <c r="GC757" s="4"/>
      <c r="GD757" s="4"/>
      <c r="GE757" s="4"/>
      <c r="GF757" s="4"/>
      <c r="GG757" s="4"/>
      <c r="GH757" s="4"/>
      <c r="GI757" s="4"/>
      <c r="GJ757" s="4"/>
      <c r="GK757" s="4"/>
      <c r="GL757" s="4"/>
      <c r="GM757" s="4"/>
      <c r="GN757" s="4"/>
      <c r="GO757" s="4"/>
      <c r="GP757" s="4"/>
      <c r="GQ757" s="4"/>
      <c r="GR757" s="4"/>
      <c r="GS757" s="4"/>
      <c r="GT757" s="4"/>
      <c r="GU757" s="4"/>
      <c r="GV757" s="4"/>
      <c r="GW757" s="4"/>
      <c r="GX757" s="4"/>
      <c r="GY757" s="4"/>
      <c r="IQ757" s="4"/>
      <c r="IR757" s="4"/>
      <c r="IS757" s="4"/>
      <c r="IT757" s="4"/>
      <c r="IU757" s="4"/>
      <c r="IV757" s="4"/>
      <c r="IW757" s="4"/>
      <c r="IX757" s="4"/>
      <c r="IY757" s="4"/>
      <c r="IZ757" s="4"/>
      <c r="JA757" s="4"/>
      <c r="JB757" s="4"/>
      <c r="JC757" s="4"/>
      <c r="JD757" s="4"/>
      <c r="JE757" s="4"/>
      <c r="JF757" s="4"/>
      <c r="JG757" s="4"/>
      <c r="JH757" s="4"/>
      <c r="JI757" s="4"/>
      <c r="JJ757" s="4"/>
      <c r="JK757" s="4"/>
      <c r="JL757" s="4"/>
      <c r="JM757" s="4"/>
      <c r="JN757" s="4"/>
      <c r="JO757" s="4"/>
      <c r="JP757" s="4"/>
      <c r="JQ757" s="4"/>
      <c r="JR757" s="4"/>
      <c r="JS757" s="4"/>
      <c r="JT757" s="4"/>
      <c r="JU757" s="4"/>
      <c r="JV757" s="4"/>
      <c r="JW757" s="4"/>
      <c r="JX757" s="4"/>
      <c r="JY757" s="4"/>
      <c r="JZ757" s="4"/>
      <c r="KA757" s="4"/>
      <c r="KB757" s="4"/>
      <c r="KC757" s="4"/>
      <c r="KD757" s="4"/>
      <c r="KE757" s="4"/>
    </row>
    <row r="758" spans="1:291" x14ac:dyDescent="0.25">
      <c r="A758" s="311"/>
      <c r="B758" s="57" t="s">
        <v>1812</v>
      </c>
      <c r="C758" s="17" t="s">
        <v>1822</v>
      </c>
      <c r="D758" s="122" t="s">
        <v>1813</v>
      </c>
      <c r="E758" s="88">
        <v>45406</v>
      </c>
      <c r="J758" s="82">
        <v>45537</v>
      </c>
      <c r="K758" s="100">
        <f t="shared" si="84"/>
        <v>4</v>
      </c>
      <c r="L758" s="28">
        <v>1</v>
      </c>
      <c r="M758" s="58" t="s">
        <v>1814</v>
      </c>
      <c r="N758" s="80">
        <v>71.900000000000006</v>
      </c>
      <c r="O758" s="6">
        <v>2</v>
      </c>
      <c r="P758" s="6">
        <v>3</v>
      </c>
      <c r="R758" s="6">
        <v>3</v>
      </c>
      <c r="T758" s="355"/>
      <c r="U758" s="25"/>
      <c r="V758" s="25"/>
      <c r="W758" s="25"/>
      <c r="X758" s="25"/>
      <c r="Y758" s="25"/>
      <c r="Z758" s="25"/>
      <c r="AA758" s="25"/>
      <c r="AB758" s="25"/>
      <c r="AC758" s="25"/>
      <c r="AD758" s="25"/>
      <c r="AE758" s="25"/>
      <c r="AF758" s="25"/>
      <c r="AG758" s="25"/>
      <c r="AH758" s="25"/>
      <c r="AI758" s="25"/>
      <c r="AJ758" s="25"/>
      <c r="AK758" s="25"/>
      <c r="AL758" s="25"/>
      <c r="AM758" s="25"/>
      <c r="AN758" s="25"/>
      <c r="AO758" s="25"/>
      <c r="AP758" s="25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  <c r="DE758" s="4"/>
      <c r="DF758" s="4"/>
      <c r="DG758" s="4"/>
      <c r="DH758" s="4"/>
      <c r="DI758" s="4"/>
      <c r="DJ758" s="4"/>
      <c r="DK758" s="4"/>
      <c r="DL758" s="4"/>
      <c r="DM758" s="4"/>
      <c r="DN758" s="4"/>
      <c r="DO758" s="4"/>
      <c r="DP758" s="4"/>
      <c r="DQ758" s="4"/>
      <c r="DR758" s="4"/>
      <c r="DS758" s="4"/>
      <c r="DT758" s="4"/>
      <c r="DU758" s="4"/>
      <c r="DV758" s="4"/>
      <c r="DW758" s="4"/>
      <c r="DX758" s="4"/>
      <c r="DY758" s="4"/>
      <c r="DZ758" s="4"/>
      <c r="EA758" s="4"/>
      <c r="EB758" s="4"/>
      <c r="EC758" s="4"/>
      <c r="ED758" s="4"/>
      <c r="EE758" s="4"/>
      <c r="EF758" s="4"/>
      <c r="EG758" s="4"/>
      <c r="EH758" s="4"/>
      <c r="EI758" s="4"/>
      <c r="EJ758" s="4"/>
      <c r="EK758" s="4"/>
      <c r="EL758" s="4"/>
      <c r="EM758" s="4"/>
      <c r="EN758" s="4"/>
      <c r="EO758" s="4"/>
      <c r="EP758" s="4"/>
      <c r="EQ758" s="4"/>
      <c r="ER758" s="4"/>
      <c r="ES758" s="4"/>
      <c r="ET758" s="4"/>
      <c r="EU758" s="4"/>
      <c r="EV758" s="4"/>
      <c r="EW758" s="4"/>
      <c r="EX758" s="4"/>
      <c r="EY758" s="4"/>
      <c r="EZ758" s="4"/>
      <c r="FA758" s="4"/>
      <c r="FB758" s="4"/>
      <c r="FC758" s="4"/>
      <c r="FD758" s="4"/>
      <c r="FE758" s="4"/>
      <c r="FF758" s="4"/>
      <c r="FG758" s="4"/>
      <c r="FH758" s="4"/>
      <c r="FI758" s="4"/>
      <c r="FJ758" s="419" t="s">
        <v>1814</v>
      </c>
      <c r="FK758" s="328" t="s">
        <v>1658</v>
      </c>
      <c r="FL758" s="328" t="s">
        <v>1667</v>
      </c>
      <c r="FM758" s="328" t="s">
        <v>1659</v>
      </c>
      <c r="FN758" s="328" t="s">
        <v>1665</v>
      </c>
      <c r="FO758" s="328" t="s">
        <v>1662</v>
      </c>
      <c r="FP758" s="328" t="s">
        <v>1659</v>
      </c>
      <c r="FQ758" s="328" t="s">
        <v>1665</v>
      </c>
      <c r="FR758" s="328" t="s">
        <v>1667</v>
      </c>
      <c r="FS758" s="328" t="s">
        <v>1666</v>
      </c>
      <c r="FT758" s="328" t="s">
        <v>1665</v>
      </c>
      <c r="FU758" s="328" t="s">
        <v>1663</v>
      </c>
      <c r="FV758" s="328" t="s">
        <v>1660</v>
      </c>
      <c r="FW758" s="328" t="s">
        <v>86</v>
      </c>
      <c r="FX758" s="328" t="s">
        <v>1661</v>
      </c>
      <c r="FY758" s="328" t="s">
        <v>1661</v>
      </c>
      <c r="FZ758" s="328" t="s">
        <v>1662</v>
      </c>
      <c r="GA758" s="328" t="s">
        <v>1663</v>
      </c>
      <c r="GB758" s="328" t="s">
        <v>33</v>
      </c>
      <c r="GC758" s="328" t="s">
        <v>1660</v>
      </c>
      <c r="GD758" s="328" t="s">
        <v>33</v>
      </c>
      <c r="GE758" s="328" t="s">
        <v>1662</v>
      </c>
      <c r="GF758" s="328" t="s">
        <v>1659</v>
      </c>
      <c r="GG758" s="328" t="s">
        <v>1664</v>
      </c>
      <c r="GH758" s="328" t="s">
        <v>1663</v>
      </c>
      <c r="GI758" s="328" t="s">
        <v>1661</v>
      </c>
      <c r="GJ758" s="328" t="s">
        <v>1660</v>
      </c>
      <c r="GK758" s="328" t="s">
        <v>33</v>
      </c>
      <c r="GL758" s="328" t="s">
        <v>86</v>
      </c>
      <c r="GM758" s="328" t="s">
        <v>1659</v>
      </c>
      <c r="GN758" s="328" t="s">
        <v>1659</v>
      </c>
      <c r="GO758" s="328" t="s">
        <v>1658</v>
      </c>
      <c r="GP758" s="328" t="s">
        <v>33</v>
      </c>
      <c r="GQ758" s="328" t="s">
        <v>33</v>
      </c>
      <c r="GR758" s="328" t="s">
        <v>33</v>
      </c>
      <c r="GS758" s="328" t="s">
        <v>1659</v>
      </c>
      <c r="GT758" s="328" t="s">
        <v>1666</v>
      </c>
      <c r="GU758" s="328" t="s">
        <v>1661</v>
      </c>
      <c r="GV758" s="328" t="s">
        <v>1662</v>
      </c>
      <c r="GW758" s="328" t="s">
        <v>1662</v>
      </c>
      <c r="GX758" s="328" t="s">
        <v>1660</v>
      </c>
      <c r="GY758" s="328" t="s">
        <v>1660</v>
      </c>
      <c r="IQ758" s="4"/>
      <c r="IR758" s="4"/>
      <c r="IS758" s="4"/>
      <c r="IT758" s="4"/>
      <c r="IU758" s="4"/>
      <c r="IV758" s="4"/>
      <c r="IW758" s="4"/>
      <c r="IX758" s="4"/>
      <c r="IY758" s="4"/>
      <c r="IZ758" s="4"/>
      <c r="JA758" s="4"/>
      <c r="JB758" s="4"/>
      <c r="JC758" s="4"/>
      <c r="JD758" s="4"/>
      <c r="JE758" s="4"/>
      <c r="JF758" s="4"/>
      <c r="JG758" s="4"/>
      <c r="JH758" s="4"/>
      <c r="JI758" s="4"/>
      <c r="JJ758" s="4"/>
      <c r="JK758" s="4"/>
      <c r="JL758" s="4"/>
      <c r="JM758" s="4"/>
      <c r="JN758" s="4"/>
      <c r="JO758" s="4"/>
      <c r="JP758" s="4"/>
      <c r="JQ758" s="4"/>
      <c r="JR758" s="4"/>
      <c r="JS758" s="4"/>
      <c r="JT758" s="4"/>
      <c r="JU758" s="4"/>
      <c r="JV758" s="4"/>
      <c r="JW758" s="4"/>
      <c r="JX758" s="4"/>
      <c r="JY758" s="4"/>
      <c r="JZ758" s="4"/>
      <c r="KA758" s="4"/>
      <c r="KB758" s="4"/>
      <c r="KC758" s="4"/>
      <c r="KD758" s="4"/>
      <c r="KE758" s="4"/>
    </row>
    <row r="759" spans="1:291" x14ac:dyDescent="0.25">
      <c r="A759" s="311"/>
      <c r="B759" s="57" t="s">
        <v>1812</v>
      </c>
      <c r="C759" s="17" t="s">
        <v>1822</v>
      </c>
      <c r="D759" s="122" t="s">
        <v>1813</v>
      </c>
      <c r="E759" s="88">
        <v>45406</v>
      </c>
      <c r="F759" s="274">
        <v>45537</v>
      </c>
      <c r="G759" s="94">
        <f>DATEDIF(E759, F759, "m")</f>
        <v>4</v>
      </c>
      <c r="J759" s="82">
        <v>45537</v>
      </c>
      <c r="K759" s="100">
        <f t="shared" si="84"/>
        <v>4</v>
      </c>
      <c r="L759" s="28">
        <v>2</v>
      </c>
      <c r="M759" s="58" t="s">
        <v>1815</v>
      </c>
      <c r="S759" s="6">
        <v>10</v>
      </c>
      <c r="T759" s="5"/>
      <c r="U759" s="25"/>
      <c r="V759" s="25"/>
      <c r="W759" s="25"/>
      <c r="X759" s="25"/>
      <c r="Y759" s="25"/>
      <c r="Z759" s="25"/>
      <c r="AA759" s="25"/>
      <c r="AB759" s="25"/>
      <c r="AC759" s="25"/>
      <c r="AD759" s="25"/>
      <c r="AE759" s="25"/>
      <c r="AF759" s="25"/>
      <c r="AG759" s="25"/>
      <c r="AH759" s="25"/>
      <c r="AI759" s="25"/>
      <c r="AJ759" s="25"/>
      <c r="AK759" s="25"/>
      <c r="AL759" s="25"/>
      <c r="AM759" s="25"/>
      <c r="AN759" s="25"/>
      <c r="AO759" s="25"/>
      <c r="AP759" s="25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  <c r="DE759" s="4"/>
      <c r="DF759" s="4"/>
      <c r="DG759" s="4"/>
      <c r="DH759" s="4"/>
      <c r="DI759" s="4"/>
      <c r="DJ759" s="4"/>
      <c r="DK759" s="4"/>
      <c r="DL759" s="4"/>
      <c r="DM759" s="4"/>
      <c r="DN759" s="4"/>
      <c r="DO759" s="4"/>
      <c r="DP759" s="4"/>
      <c r="DQ759" s="4"/>
      <c r="DR759" s="4"/>
      <c r="DS759" s="4"/>
      <c r="DT759" s="4"/>
      <c r="DU759" s="4"/>
      <c r="DV759" s="4"/>
      <c r="DW759" s="4"/>
      <c r="DX759" s="4"/>
      <c r="DY759" s="4"/>
      <c r="DZ759" s="4"/>
      <c r="EA759" s="4"/>
      <c r="EB759" s="4"/>
      <c r="EC759" s="4"/>
      <c r="ED759" s="4"/>
      <c r="EE759" s="4"/>
      <c r="EF759" s="4"/>
      <c r="EG759" s="4"/>
      <c r="EH759" s="4"/>
      <c r="EI759" s="4"/>
      <c r="EJ759" s="4"/>
      <c r="EK759" s="4"/>
      <c r="EL759" s="4"/>
      <c r="EM759" s="4"/>
      <c r="EN759" s="4"/>
      <c r="EO759" s="4"/>
      <c r="EP759" s="4"/>
      <c r="EQ759" s="4"/>
      <c r="ER759" s="4"/>
      <c r="ES759" s="4"/>
      <c r="ET759" s="4"/>
      <c r="EU759" s="4"/>
      <c r="EV759" s="4"/>
      <c r="EW759" s="4"/>
      <c r="EX759" s="4"/>
      <c r="EY759" s="4"/>
      <c r="EZ759" s="4"/>
      <c r="FA759" s="4"/>
      <c r="FB759" s="4"/>
      <c r="FC759" s="4"/>
      <c r="FD759" s="4"/>
      <c r="FE759" s="4"/>
      <c r="FF759" s="4"/>
      <c r="FG759" s="4"/>
      <c r="FH759" s="4"/>
      <c r="FI759" s="4"/>
      <c r="FJ759" s="5"/>
      <c r="FK759" s="4"/>
      <c r="FL759" s="4"/>
      <c r="FM759" s="4"/>
      <c r="FN759" s="4"/>
      <c r="FO759" s="4"/>
      <c r="FP759" s="4"/>
      <c r="FQ759" s="4"/>
      <c r="FR759" s="4"/>
      <c r="FS759" s="4"/>
      <c r="FT759" s="4"/>
      <c r="FU759" s="4"/>
      <c r="FV759" s="4"/>
      <c r="FW759" s="4"/>
      <c r="FX759" s="4"/>
      <c r="FY759" s="4"/>
      <c r="FZ759" s="4"/>
      <c r="GA759" s="4"/>
      <c r="GB759" s="4"/>
      <c r="GC759" s="4"/>
      <c r="GD759" s="4"/>
      <c r="GE759" s="4"/>
      <c r="GF759" s="4"/>
      <c r="GG759" s="4"/>
      <c r="GH759" s="4"/>
      <c r="GI759" s="4"/>
      <c r="GJ759" s="4"/>
      <c r="GK759" s="4"/>
      <c r="GL759" s="4"/>
      <c r="GM759" s="4"/>
      <c r="GN759" s="4"/>
      <c r="GO759" s="4"/>
      <c r="GP759" s="4"/>
      <c r="GQ759" s="4"/>
      <c r="GR759" s="4"/>
      <c r="GS759" s="4"/>
      <c r="GT759" s="4"/>
      <c r="GU759" s="4"/>
      <c r="GV759" s="4"/>
      <c r="GW759" s="4"/>
      <c r="GX759" s="4"/>
      <c r="GY759" s="4"/>
      <c r="HO759" s="5" t="s">
        <v>1897</v>
      </c>
      <c r="HP759" s="62">
        <v>62</v>
      </c>
      <c r="HQ759" s="274">
        <v>45406</v>
      </c>
      <c r="HR759" s="274"/>
      <c r="HS759" s="274">
        <v>45537</v>
      </c>
      <c r="HT759" s="170">
        <v>6</v>
      </c>
      <c r="HU759" s="170">
        <v>1</v>
      </c>
      <c r="HV759" s="170">
        <v>0</v>
      </c>
      <c r="HW759" s="170">
        <v>0</v>
      </c>
      <c r="HX759" s="170">
        <v>0</v>
      </c>
      <c r="HY759" s="170">
        <v>1</v>
      </c>
      <c r="HZ759" s="170">
        <v>0</v>
      </c>
      <c r="IA759" s="170">
        <v>0</v>
      </c>
      <c r="IB759" s="170">
        <v>1</v>
      </c>
      <c r="IC759" s="170">
        <v>1</v>
      </c>
      <c r="ID759" s="170">
        <v>1</v>
      </c>
      <c r="IE759" s="153" t="s">
        <v>62</v>
      </c>
      <c r="IF759" s="170">
        <v>1</v>
      </c>
      <c r="IG759" s="170"/>
      <c r="IH759" s="170"/>
      <c r="II759" t="s">
        <v>1898</v>
      </c>
      <c r="IJ759" s="170">
        <v>0</v>
      </c>
      <c r="IK759" s="153" t="s">
        <v>63</v>
      </c>
      <c r="IL759"/>
      <c r="IM759"/>
      <c r="IN759" s="287">
        <v>0</v>
      </c>
      <c r="IO759" s="62">
        <v>0</v>
      </c>
      <c r="IQ759" s="4"/>
      <c r="IR759" s="4"/>
      <c r="IS759" s="4"/>
      <c r="IT759" s="4"/>
      <c r="IU759" s="4"/>
      <c r="IV759" s="4"/>
      <c r="IW759" s="4"/>
      <c r="IX759" s="4"/>
      <c r="IY759" s="4"/>
      <c r="IZ759" s="4"/>
      <c r="JA759" s="4"/>
      <c r="JB759" s="4"/>
      <c r="JC759" s="4"/>
      <c r="JD759" s="4"/>
      <c r="JE759" s="4"/>
      <c r="JF759" s="4"/>
      <c r="JG759" s="4"/>
      <c r="JH759" s="4"/>
      <c r="JI759" s="4"/>
      <c r="JJ759" s="4"/>
      <c r="JK759" s="4"/>
      <c r="JL759" s="4"/>
      <c r="JM759" s="4"/>
      <c r="JN759" s="4"/>
      <c r="JO759" s="4"/>
      <c r="JP759" s="4"/>
      <c r="JQ759" s="4"/>
      <c r="JR759" s="4"/>
      <c r="JS759" s="4"/>
      <c r="JT759" s="4"/>
      <c r="JU759" s="4"/>
      <c r="JV759" s="4"/>
      <c r="JW759" s="4"/>
      <c r="JX759" s="4"/>
      <c r="JY759" s="4"/>
      <c r="JZ759" s="4"/>
      <c r="KA759" s="4"/>
      <c r="KB759" s="4"/>
      <c r="KC759" s="4"/>
      <c r="KD759" s="4"/>
      <c r="KE759" s="4"/>
    </row>
    <row r="760" spans="1:291" x14ac:dyDescent="0.25">
      <c r="A760" s="311"/>
      <c r="B760" s="6"/>
      <c r="T760" s="5"/>
      <c r="U760" s="25"/>
      <c r="V760" s="25"/>
      <c r="W760" s="25"/>
      <c r="X760" s="25"/>
      <c r="Y760" s="25"/>
      <c r="Z760" s="25"/>
      <c r="AA760" s="25"/>
      <c r="AB760" s="25"/>
      <c r="AC760" s="25"/>
      <c r="AD760" s="25"/>
      <c r="AE760" s="25"/>
      <c r="AF760" s="25"/>
      <c r="AG760" s="25"/>
      <c r="AH760" s="25"/>
      <c r="AI760" s="25"/>
      <c r="AJ760" s="25"/>
      <c r="AK760" s="25"/>
      <c r="AL760" s="25"/>
      <c r="AM760" s="25"/>
      <c r="AN760" s="25"/>
      <c r="AO760" s="25"/>
      <c r="AP760" s="25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  <c r="BS760" s="4"/>
      <c r="BT760" s="4"/>
      <c r="BU760" s="4"/>
      <c r="BV760" s="4"/>
      <c r="BW760" s="4"/>
      <c r="BX760" s="4"/>
      <c r="BY760" s="4"/>
      <c r="BZ760" s="4"/>
      <c r="CA760" s="4"/>
      <c r="CB760" s="4"/>
      <c r="CC760" s="4"/>
      <c r="CD760" s="4"/>
      <c r="CE760" s="4"/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  <c r="CW760" s="4"/>
      <c r="CX760" s="4"/>
      <c r="CY760" s="4"/>
      <c r="CZ760" s="4"/>
      <c r="DA760" s="4"/>
      <c r="DB760" s="4"/>
      <c r="DC760" s="4"/>
      <c r="DD760" s="4"/>
      <c r="DE760" s="4"/>
      <c r="DF760" s="4"/>
      <c r="DG760" s="4"/>
      <c r="DH760" s="4"/>
      <c r="DI760" s="4"/>
      <c r="DJ760" s="4"/>
      <c r="DK760" s="4"/>
      <c r="DL760" s="4"/>
      <c r="DM760" s="4"/>
      <c r="DN760" s="4"/>
      <c r="DO760" s="4"/>
      <c r="DP760" s="4"/>
      <c r="DQ760" s="4"/>
      <c r="DR760" s="4"/>
      <c r="DS760" s="4"/>
      <c r="DT760" s="4"/>
      <c r="DU760" s="4"/>
      <c r="DV760" s="4"/>
      <c r="DW760" s="4"/>
      <c r="DX760" s="4"/>
      <c r="DY760" s="4"/>
      <c r="DZ760" s="4"/>
      <c r="EA760" s="4"/>
      <c r="EB760" s="4"/>
      <c r="EC760" s="4"/>
      <c r="ED760" s="4"/>
      <c r="EE760" s="4"/>
      <c r="EF760" s="4"/>
      <c r="EG760" s="4"/>
      <c r="EH760" s="4"/>
      <c r="EI760" s="4"/>
      <c r="EJ760" s="4"/>
      <c r="EK760" s="4"/>
      <c r="EL760" s="4"/>
      <c r="EM760" s="4"/>
      <c r="EN760" s="4"/>
      <c r="EO760" s="4"/>
      <c r="EP760" s="4"/>
      <c r="EQ760" s="4"/>
      <c r="ER760" s="4"/>
      <c r="ES760" s="4"/>
      <c r="ET760" s="4"/>
      <c r="EU760" s="4"/>
      <c r="EV760" s="4"/>
      <c r="EW760" s="4"/>
      <c r="EX760" s="4"/>
      <c r="EY760" s="4"/>
      <c r="EZ760" s="4"/>
      <c r="FA760" s="4"/>
      <c r="FB760" s="4"/>
      <c r="FC760" s="4"/>
      <c r="FD760" s="4"/>
      <c r="FE760" s="4"/>
      <c r="FF760" s="4"/>
      <c r="FG760" s="4"/>
      <c r="FH760" s="4"/>
      <c r="FI760" s="4"/>
      <c r="FJ760" s="5"/>
      <c r="FK760" s="4"/>
      <c r="FL760" s="4"/>
      <c r="FM760" s="4"/>
      <c r="FN760" s="4"/>
      <c r="FO760" s="4"/>
      <c r="FP760" s="4"/>
      <c r="FQ760" s="4"/>
      <c r="FR760" s="4"/>
      <c r="FS760" s="4"/>
      <c r="FT760" s="4"/>
      <c r="FU760" s="4"/>
      <c r="FV760" s="4"/>
      <c r="FW760" s="4"/>
      <c r="FX760" s="4"/>
      <c r="FY760" s="4"/>
      <c r="FZ760" s="4"/>
      <c r="GA760" s="4"/>
      <c r="GB760" s="4"/>
      <c r="GC760" s="4"/>
      <c r="GD760" s="4"/>
      <c r="GE760" s="4"/>
      <c r="GF760" s="4"/>
      <c r="GG760" s="4"/>
      <c r="GH760" s="4"/>
      <c r="GI760" s="4"/>
      <c r="GJ760" s="4"/>
      <c r="GK760" s="4"/>
      <c r="GL760" s="4"/>
      <c r="GM760" s="4"/>
      <c r="GN760" s="4"/>
      <c r="GO760" s="4"/>
      <c r="GP760" s="4"/>
      <c r="GQ760" s="4"/>
      <c r="GR760" s="4"/>
      <c r="GS760" s="4"/>
      <c r="GT760" s="4"/>
      <c r="GU760" s="4"/>
      <c r="GV760" s="4"/>
      <c r="GW760" s="4"/>
      <c r="GX760" s="4"/>
      <c r="GY760" s="4"/>
      <c r="IQ760" s="4"/>
      <c r="IR760" s="4"/>
      <c r="IS760" s="4"/>
      <c r="IT760" s="4"/>
      <c r="IU760" s="4"/>
      <c r="IV760" s="4"/>
      <c r="IW760" s="4"/>
      <c r="IX760" s="4"/>
      <c r="IY760" s="4"/>
      <c r="IZ760" s="4"/>
      <c r="JA760" s="4"/>
      <c r="JB760" s="4"/>
      <c r="JC760" s="4"/>
      <c r="JD760" s="4"/>
      <c r="JE760" s="4"/>
      <c r="JF760" s="4"/>
      <c r="JG760" s="4"/>
      <c r="JH760" s="4"/>
      <c r="JI760" s="4"/>
      <c r="JJ760" s="4"/>
      <c r="JK760" s="4"/>
      <c r="JL760" s="4"/>
      <c r="JM760" s="4"/>
      <c r="JN760" s="4"/>
      <c r="JO760" s="4"/>
      <c r="JP760" s="4"/>
      <c r="JQ760" s="4"/>
      <c r="JR760" s="4"/>
      <c r="JS760" s="4"/>
      <c r="JT760" s="4"/>
      <c r="JU760" s="4"/>
      <c r="JV760" s="4"/>
      <c r="JW760" s="4"/>
      <c r="JX760" s="4"/>
      <c r="JY760" s="4"/>
      <c r="JZ760" s="4"/>
      <c r="KA760" s="4"/>
      <c r="KB760" s="4"/>
      <c r="KC760" s="4"/>
      <c r="KD760" s="4"/>
      <c r="KE760" s="4"/>
    </row>
    <row r="761" spans="1:291" x14ac:dyDescent="0.25">
      <c r="A761" s="311"/>
      <c r="B761" s="57" t="s">
        <v>1825</v>
      </c>
      <c r="C761" s="24" t="s">
        <v>1826</v>
      </c>
      <c r="D761" s="122" t="s">
        <v>1827</v>
      </c>
      <c r="E761" s="88">
        <v>45544</v>
      </c>
      <c r="J761" s="14">
        <v>45579</v>
      </c>
      <c r="K761" s="100">
        <f t="shared" si="84"/>
        <v>1</v>
      </c>
      <c r="L761" s="28">
        <v>1</v>
      </c>
      <c r="M761" s="6" t="s">
        <v>1828</v>
      </c>
      <c r="N761" s="80">
        <v>228</v>
      </c>
      <c r="O761" s="6">
        <v>2</v>
      </c>
      <c r="P761" s="6">
        <v>3</v>
      </c>
      <c r="R761" s="6">
        <v>3</v>
      </c>
      <c r="T761" s="355"/>
      <c r="U761" s="25"/>
      <c r="V761" s="25"/>
      <c r="W761" s="25"/>
      <c r="X761" s="25"/>
      <c r="Y761" s="25"/>
      <c r="Z761" s="25"/>
      <c r="AA761" s="25"/>
      <c r="AB761" s="25"/>
      <c r="AC761" s="25"/>
      <c r="AD761" s="25"/>
      <c r="AE761" s="25"/>
      <c r="AF761" s="25"/>
      <c r="AG761" s="25"/>
      <c r="AH761" s="25"/>
      <c r="AI761" s="25"/>
      <c r="AJ761" s="25"/>
      <c r="AK761" s="25"/>
      <c r="AL761" s="25"/>
      <c r="AM761" s="25"/>
      <c r="AN761" s="25"/>
      <c r="AO761" s="25"/>
      <c r="AP761" s="25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E761" s="4"/>
      <c r="DF761" s="4"/>
      <c r="DG761" s="4"/>
      <c r="DH761" s="4"/>
      <c r="DI761" s="4"/>
      <c r="DJ761" s="4"/>
      <c r="DK761" s="4"/>
      <c r="DL761" s="4"/>
      <c r="DM761" s="4"/>
      <c r="DN761" s="4"/>
      <c r="DO761" s="4"/>
      <c r="DP761" s="4"/>
      <c r="DQ761" s="4"/>
      <c r="DR761" s="4"/>
      <c r="DS761" s="4"/>
      <c r="DT761" s="4"/>
      <c r="DU761" s="4"/>
      <c r="DV761" s="4"/>
      <c r="DW761" s="4"/>
      <c r="DX761" s="4"/>
      <c r="DY761" s="4"/>
      <c r="DZ761" s="4"/>
      <c r="EA761" s="4"/>
      <c r="EB761" s="4"/>
      <c r="EC761" s="4"/>
      <c r="ED761" s="4"/>
      <c r="EE761" s="4"/>
      <c r="EF761" s="4"/>
      <c r="EG761" s="4"/>
      <c r="EH761" s="4"/>
      <c r="EI761" s="4"/>
      <c r="EJ761" s="4"/>
      <c r="EK761" s="4"/>
      <c r="EL761" s="4"/>
      <c r="EM761" s="4"/>
      <c r="EN761" s="4"/>
      <c r="EO761" s="4"/>
      <c r="EP761" s="4"/>
      <c r="EQ761" s="4"/>
      <c r="ER761" s="4"/>
      <c r="ES761" s="4"/>
      <c r="ET761" s="4"/>
      <c r="EU761" s="4"/>
      <c r="EV761" s="4"/>
      <c r="EW761" s="4"/>
      <c r="EX761" s="4"/>
      <c r="EY761" s="4"/>
      <c r="EZ761" s="4"/>
      <c r="FA761" s="4"/>
      <c r="FB761" s="4"/>
      <c r="FC761" s="4"/>
      <c r="FD761" s="4"/>
      <c r="FE761" s="4"/>
      <c r="FF761" s="4"/>
      <c r="FG761" s="4"/>
      <c r="FH761" s="4"/>
      <c r="FI761" s="4"/>
      <c r="FJ761" s="419" t="s">
        <v>1828</v>
      </c>
      <c r="FK761" s="328" t="s">
        <v>33</v>
      </c>
      <c r="FL761" s="328" t="s">
        <v>1667</v>
      </c>
      <c r="FM761" s="328" t="s">
        <v>1659</v>
      </c>
      <c r="FN761" s="328" t="s">
        <v>1665</v>
      </c>
      <c r="FO761" s="328" t="s">
        <v>1662</v>
      </c>
      <c r="FP761" s="328" t="s">
        <v>1665</v>
      </c>
      <c r="FQ761" s="328" t="s">
        <v>1659</v>
      </c>
      <c r="FR761" s="328" t="s">
        <v>1659</v>
      </c>
      <c r="FS761" s="328" t="s">
        <v>1659</v>
      </c>
      <c r="FT761" s="328" t="s">
        <v>86</v>
      </c>
      <c r="FU761" s="328" t="s">
        <v>33</v>
      </c>
      <c r="FV761" s="328" t="s">
        <v>33</v>
      </c>
      <c r="FW761" s="328" t="s">
        <v>1665</v>
      </c>
      <c r="FX761" s="328" t="s">
        <v>86</v>
      </c>
      <c r="FY761" s="328" t="s">
        <v>1662</v>
      </c>
      <c r="FZ761" s="328" t="s">
        <v>1662</v>
      </c>
      <c r="GA761" s="328" t="s">
        <v>1663</v>
      </c>
      <c r="GB761" s="328" t="s">
        <v>33</v>
      </c>
      <c r="GC761" s="328" t="s">
        <v>1660</v>
      </c>
      <c r="GD761" s="328" t="s">
        <v>33</v>
      </c>
      <c r="GE761" s="328" t="s">
        <v>1662</v>
      </c>
      <c r="GF761" s="328" t="s">
        <v>1659</v>
      </c>
      <c r="GG761" s="328" t="s">
        <v>33</v>
      </c>
      <c r="GH761" s="328" t="s">
        <v>33</v>
      </c>
      <c r="GI761" s="328" t="s">
        <v>86</v>
      </c>
      <c r="GJ761" s="328" t="s">
        <v>33</v>
      </c>
      <c r="GK761" s="328" t="s">
        <v>33</v>
      </c>
      <c r="GL761" s="328" t="s">
        <v>86</v>
      </c>
      <c r="GM761" s="328" t="s">
        <v>1659</v>
      </c>
      <c r="GN761" s="328" t="s">
        <v>1666</v>
      </c>
      <c r="GO761" s="328" t="s">
        <v>1658</v>
      </c>
      <c r="GP761" s="328" t="s">
        <v>33</v>
      </c>
      <c r="GQ761" s="328" t="s">
        <v>33</v>
      </c>
      <c r="GR761" s="328" t="s">
        <v>33</v>
      </c>
      <c r="GS761" s="328" t="s">
        <v>1659</v>
      </c>
      <c r="GT761" s="328" t="s">
        <v>1666</v>
      </c>
      <c r="GU761" s="328" t="s">
        <v>1662</v>
      </c>
      <c r="GV761" s="328" t="s">
        <v>1662</v>
      </c>
      <c r="GW761" s="328" t="s">
        <v>1662</v>
      </c>
      <c r="GX761" s="328" t="s">
        <v>33</v>
      </c>
      <c r="GY761" s="328" t="s">
        <v>1662</v>
      </c>
      <c r="IQ761" s="4"/>
      <c r="IR761" s="4"/>
      <c r="IS761" s="4"/>
      <c r="IT761" s="4"/>
      <c r="IU761" s="4"/>
      <c r="IV761" s="4"/>
      <c r="IW761" s="4"/>
      <c r="IX761" s="4"/>
      <c r="IY761" s="4"/>
      <c r="IZ761" s="4"/>
      <c r="JA761" s="4"/>
      <c r="JB761" s="4"/>
      <c r="JC761" s="4"/>
      <c r="JD761" s="4"/>
      <c r="JE761" s="4"/>
      <c r="JF761" s="4"/>
      <c r="JG761" s="4"/>
      <c r="JH761" s="4"/>
      <c r="JI761" s="4"/>
      <c r="JJ761" s="4"/>
      <c r="JK761" s="4"/>
      <c r="JL761" s="4"/>
      <c r="JM761" s="4"/>
      <c r="JN761" s="4"/>
      <c r="JO761" s="4"/>
      <c r="JP761" s="4"/>
      <c r="JQ761" s="4"/>
      <c r="JR761" s="4"/>
      <c r="JS761" s="4"/>
      <c r="JT761" s="4"/>
      <c r="JU761" s="4"/>
      <c r="JV761" s="4"/>
      <c r="JW761" s="4"/>
      <c r="JX761" s="4"/>
      <c r="JY761" s="4"/>
      <c r="JZ761" s="4"/>
      <c r="KA761" s="4"/>
      <c r="KB761" s="4"/>
      <c r="KC761" s="4"/>
      <c r="KD761" s="4"/>
      <c r="KE761" s="4"/>
    </row>
    <row r="762" spans="1:291" x14ac:dyDescent="0.25">
      <c r="A762" s="311"/>
      <c r="B762" s="57" t="s">
        <v>1825</v>
      </c>
      <c r="C762" s="24" t="s">
        <v>1826</v>
      </c>
      <c r="D762" s="122" t="s">
        <v>1827</v>
      </c>
      <c r="E762" s="88">
        <v>45544</v>
      </c>
      <c r="F762" s="274">
        <v>45579</v>
      </c>
      <c r="G762" s="94">
        <f>DATEDIF(E762, F762, "m")</f>
        <v>1</v>
      </c>
      <c r="J762" s="14">
        <v>45579</v>
      </c>
      <c r="K762" s="100">
        <f t="shared" si="84"/>
        <v>1</v>
      </c>
      <c r="L762" s="28">
        <v>2</v>
      </c>
      <c r="M762" s="6" t="s">
        <v>1829</v>
      </c>
      <c r="S762" s="6">
        <v>8</v>
      </c>
      <c r="T762" s="5"/>
      <c r="U762" s="25"/>
      <c r="V762" s="25"/>
      <c r="W762" s="25"/>
      <c r="X762" s="25"/>
      <c r="Y762" s="25"/>
      <c r="Z762" s="25"/>
      <c r="AA762" s="25"/>
      <c r="AB762" s="25"/>
      <c r="AC762" s="25"/>
      <c r="AD762" s="25"/>
      <c r="AE762" s="25"/>
      <c r="AF762" s="25"/>
      <c r="AG762" s="25"/>
      <c r="AH762" s="25"/>
      <c r="AI762" s="25"/>
      <c r="AJ762" s="25"/>
      <c r="AK762" s="25"/>
      <c r="AL762" s="25"/>
      <c r="AM762" s="25"/>
      <c r="AN762" s="25"/>
      <c r="AO762" s="25"/>
      <c r="AP762" s="25"/>
      <c r="AQ762" s="4"/>
      <c r="AR762" s="4"/>
      <c r="AS762" s="4"/>
      <c r="AT762" s="4"/>
      <c r="AU762" s="4"/>
      <c r="AV762" s="4"/>
      <c r="AW762" s="4"/>
      <c r="AX762" s="4"/>
      <c r="AY762" s="4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  <c r="BS762" s="4"/>
      <c r="BT762" s="4"/>
      <c r="BU762" s="4"/>
      <c r="BV762" s="4"/>
      <c r="BW762" s="4"/>
      <c r="BX762" s="4"/>
      <c r="BY762" s="4"/>
      <c r="BZ762" s="4"/>
      <c r="CA762" s="4"/>
      <c r="CB762" s="4"/>
      <c r="CC762" s="4"/>
      <c r="CD762" s="4"/>
      <c r="CE762" s="4"/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  <c r="CW762" s="4"/>
      <c r="CX762" s="4"/>
      <c r="CY762" s="4"/>
      <c r="CZ762" s="4"/>
      <c r="DA762" s="4"/>
      <c r="DB762" s="4"/>
      <c r="DC762" s="4"/>
      <c r="DD762" s="4"/>
      <c r="DE762" s="4"/>
      <c r="DF762" s="4"/>
      <c r="DG762" s="4"/>
      <c r="DH762" s="4"/>
      <c r="DI762" s="4"/>
      <c r="DJ762" s="4"/>
      <c r="DK762" s="4"/>
      <c r="DL762" s="4"/>
      <c r="DM762" s="4"/>
      <c r="DN762" s="4"/>
      <c r="DO762" s="4"/>
      <c r="DP762" s="4"/>
      <c r="DQ762" s="4"/>
      <c r="DR762" s="4"/>
      <c r="DS762" s="4"/>
      <c r="DT762" s="4"/>
      <c r="DU762" s="4"/>
      <c r="DV762" s="4"/>
      <c r="DW762" s="4"/>
      <c r="DX762" s="4"/>
      <c r="DY762" s="4"/>
      <c r="DZ762" s="4"/>
      <c r="EA762" s="4"/>
      <c r="EB762" s="4"/>
      <c r="EC762" s="4"/>
      <c r="ED762" s="4"/>
      <c r="EE762" s="4"/>
      <c r="EF762" s="4"/>
      <c r="EG762" s="4"/>
      <c r="EH762" s="4"/>
      <c r="EI762" s="4"/>
      <c r="EJ762" s="4"/>
      <c r="EK762" s="4"/>
      <c r="EL762" s="4"/>
      <c r="EM762" s="4"/>
      <c r="EN762" s="4"/>
      <c r="EO762" s="4"/>
      <c r="EP762" s="4"/>
      <c r="EQ762" s="4"/>
      <c r="ER762" s="4"/>
      <c r="ES762" s="4"/>
      <c r="ET762" s="4"/>
      <c r="EU762" s="4"/>
      <c r="EV762" s="4"/>
      <c r="EW762" s="4"/>
      <c r="EX762" s="4"/>
      <c r="EY762" s="4"/>
      <c r="EZ762" s="4"/>
      <c r="FA762" s="4"/>
      <c r="FB762" s="4"/>
      <c r="FC762" s="4"/>
      <c r="FD762" s="4"/>
      <c r="FE762" s="4"/>
      <c r="FF762" s="4"/>
      <c r="FG762" s="4"/>
      <c r="FH762" s="4"/>
      <c r="FI762" s="4"/>
      <c r="FJ762" s="5"/>
      <c r="FK762" s="4"/>
      <c r="FL762" s="4"/>
      <c r="FM762" s="4"/>
      <c r="FN762" s="4"/>
      <c r="FO762" s="4"/>
      <c r="FP762" s="4"/>
      <c r="FQ762" s="4"/>
      <c r="FR762" s="4"/>
      <c r="FS762" s="4"/>
      <c r="FT762" s="4"/>
      <c r="FU762" s="4"/>
      <c r="FV762" s="4"/>
      <c r="FW762" s="4"/>
      <c r="FX762" s="4"/>
      <c r="FY762" s="4"/>
      <c r="FZ762" s="4"/>
      <c r="GA762" s="4"/>
      <c r="GB762" s="4"/>
      <c r="GC762" s="4"/>
      <c r="GD762" s="4"/>
      <c r="GE762" s="4"/>
      <c r="GF762" s="4"/>
      <c r="GG762" s="4"/>
      <c r="GH762" s="4"/>
      <c r="GI762" s="4"/>
      <c r="GJ762" s="4"/>
      <c r="GK762" s="4"/>
      <c r="GL762" s="4"/>
      <c r="GM762" s="4"/>
      <c r="GN762" s="4"/>
      <c r="GO762" s="4"/>
      <c r="GP762" s="4"/>
      <c r="GQ762" s="4"/>
      <c r="GR762" s="4"/>
      <c r="GS762" s="4"/>
      <c r="GT762" s="4"/>
      <c r="GU762" s="4"/>
      <c r="GV762" s="4"/>
      <c r="GW762" s="4"/>
      <c r="GX762" s="4"/>
      <c r="GY762" s="4"/>
      <c r="HO762" s="5" t="s">
        <v>1909</v>
      </c>
      <c r="HP762" s="62">
        <v>52</v>
      </c>
      <c r="HQ762" s="274">
        <v>45544</v>
      </c>
      <c r="HR762" s="274"/>
      <c r="HS762" s="274">
        <v>45579</v>
      </c>
      <c r="HT762" s="170">
        <v>1</v>
      </c>
      <c r="HU762" s="170">
        <v>1</v>
      </c>
      <c r="HV762" s="170">
        <v>0</v>
      </c>
      <c r="HW762" s="170">
        <v>0</v>
      </c>
      <c r="HX762" s="170">
        <v>0</v>
      </c>
      <c r="HY762" s="170">
        <v>1</v>
      </c>
      <c r="HZ762" s="170">
        <v>1</v>
      </c>
      <c r="IA762" s="170">
        <v>0</v>
      </c>
      <c r="IB762" s="170"/>
      <c r="IC762" s="170">
        <v>0</v>
      </c>
      <c r="ID762" s="170">
        <v>0</v>
      </c>
      <c r="IE762" s="153" t="s">
        <v>62</v>
      </c>
      <c r="IF762" s="170">
        <v>1</v>
      </c>
      <c r="IG762" s="170"/>
      <c r="IH762" s="170"/>
      <c r="II762" t="s">
        <v>1910</v>
      </c>
      <c r="IJ762" s="170">
        <v>0</v>
      </c>
      <c r="IK762" t="s">
        <v>63</v>
      </c>
      <c r="IL762"/>
      <c r="IM762"/>
      <c r="IN762" s="287">
        <v>0</v>
      </c>
      <c r="IO762" s="62">
        <v>0</v>
      </c>
      <c r="IQ762" s="4"/>
      <c r="IR762" s="4"/>
      <c r="IS762" s="4"/>
      <c r="IT762" s="4"/>
      <c r="IU762" s="4"/>
      <c r="IV762" s="4"/>
      <c r="IW762" s="4"/>
      <c r="IX762" s="4"/>
      <c r="IY762" s="4"/>
      <c r="IZ762" s="4"/>
      <c r="JA762" s="4"/>
      <c r="JB762" s="4"/>
      <c r="JC762" s="4"/>
      <c r="JD762" s="4"/>
      <c r="JE762" s="4"/>
      <c r="JF762" s="4"/>
      <c r="JG762" s="4"/>
      <c r="JH762" s="4"/>
      <c r="JI762" s="4"/>
      <c r="JJ762" s="4"/>
      <c r="JK762" s="4"/>
      <c r="JL762" s="4"/>
      <c r="JM762" s="4"/>
      <c r="JN762" s="4"/>
      <c r="JO762" s="4"/>
      <c r="JP762" s="4"/>
      <c r="JQ762" s="4"/>
      <c r="JR762" s="4"/>
      <c r="JS762" s="4"/>
      <c r="JT762" s="4"/>
      <c r="JU762" s="4"/>
      <c r="JV762" s="4"/>
      <c r="JW762" s="4"/>
      <c r="JX762" s="4"/>
      <c r="JY762" s="4"/>
      <c r="JZ762" s="4"/>
      <c r="KA762" s="4"/>
      <c r="KB762" s="4"/>
      <c r="KC762" s="4"/>
      <c r="KD762" s="4"/>
      <c r="KE762" s="4"/>
    </row>
    <row r="763" spans="1:291" x14ac:dyDescent="0.25">
      <c r="A763" s="311"/>
      <c r="B763" s="57" t="s">
        <v>1825</v>
      </c>
      <c r="C763" s="24" t="s">
        <v>1826</v>
      </c>
      <c r="D763" s="122" t="s">
        <v>1827</v>
      </c>
      <c r="E763" s="88">
        <v>45544</v>
      </c>
      <c r="F763" s="274"/>
      <c r="G763" s="94"/>
      <c r="J763" s="14">
        <v>45642</v>
      </c>
      <c r="K763" s="100">
        <f t="shared" si="84"/>
        <v>3</v>
      </c>
      <c r="L763" s="28">
        <v>3</v>
      </c>
      <c r="M763" s="6" t="s">
        <v>1917</v>
      </c>
      <c r="O763" s="6">
        <v>2</v>
      </c>
      <c r="P763" s="6">
        <v>3</v>
      </c>
      <c r="R763" s="6">
        <v>3</v>
      </c>
      <c r="T763" s="355"/>
      <c r="U763" s="25"/>
      <c r="V763" s="25"/>
      <c r="W763" s="25"/>
      <c r="X763" s="25"/>
      <c r="Y763" s="25"/>
      <c r="Z763" s="25"/>
      <c r="AA763" s="25"/>
      <c r="AB763" s="25"/>
      <c r="AC763" s="25"/>
      <c r="AD763" s="25"/>
      <c r="AE763" s="25"/>
      <c r="AF763" s="25"/>
      <c r="AG763" s="25"/>
      <c r="AH763" s="25"/>
      <c r="AI763" s="25"/>
      <c r="AJ763" s="25"/>
      <c r="AK763" s="25"/>
      <c r="AL763" s="25"/>
      <c r="AM763" s="25"/>
      <c r="AN763" s="25"/>
      <c r="AO763" s="25"/>
      <c r="AP763" s="25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E763" s="4"/>
      <c r="DF763" s="4"/>
      <c r="DG763" s="4"/>
      <c r="DH763" s="4"/>
      <c r="DI763" s="4"/>
      <c r="DJ763" s="4"/>
      <c r="DK763" s="4"/>
      <c r="DL763" s="4"/>
      <c r="DM763" s="4"/>
      <c r="DN763" s="4"/>
      <c r="DO763" s="4"/>
      <c r="DP763" s="4"/>
      <c r="DQ763" s="4"/>
      <c r="DR763" s="4"/>
      <c r="DS763" s="4"/>
      <c r="DT763" s="4"/>
      <c r="DU763" s="4"/>
      <c r="DV763" s="4"/>
      <c r="DW763" s="4"/>
      <c r="DX763" s="4"/>
      <c r="DY763" s="4"/>
      <c r="DZ763" s="4"/>
      <c r="EA763" s="4"/>
      <c r="EB763" s="4"/>
      <c r="EC763" s="4"/>
      <c r="ED763" s="4"/>
      <c r="EE763" s="4"/>
      <c r="EF763" s="4"/>
      <c r="EG763" s="4"/>
      <c r="EH763" s="4"/>
      <c r="EI763" s="4"/>
      <c r="EJ763" s="4"/>
      <c r="EK763" s="4"/>
      <c r="EL763" s="4"/>
      <c r="EM763" s="4"/>
      <c r="EN763" s="4"/>
      <c r="EO763" s="4"/>
      <c r="EP763" s="4"/>
      <c r="EQ763" s="4"/>
      <c r="ER763" s="4"/>
      <c r="ES763" s="4"/>
      <c r="ET763" s="4"/>
      <c r="EU763" s="4"/>
      <c r="EV763" s="4"/>
      <c r="EW763" s="4"/>
      <c r="EX763" s="4"/>
      <c r="EY763" s="4"/>
      <c r="EZ763" s="4"/>
      <c r="FA763" s="4"/>
      <c r="FB763" s="4"/>
      <c r="FC763" s="4"/>
      <c r="FD763" s="4"/>
      <c r="FE763" s="4"/>
      <c r="FF763" s="4"/>
      <c r="FG763" s="4"/>
      <c r="FH763" s="4"/>
      <c r="FI763" s="4"/>
      <c r="FJ763" s="5"/>
      <c r="FK763" s="4"/>
      <c r="FL763" s="4"/>
      <c r="FM763" s="4"/>
      <c r="FN763" s="4"/>
      <c r="FO763" s="4"/>
      <c r="FP763" s="4"/>
      <c r="FQ763" s="4"/>
      <c r="FR763" s="4"/>
      <c r="FS763" s="4"/>
      <c r="FT763" s="4"/>
      <c r="FU763" s="4"/>
      <c r="FV763" s="4"/>
      <c r="FW763" s="4"/>
      <c r="FX763" s="4"/>
      <c r="FY763" s="4"/>
      <c r="FZ763" s="4"/>
      <c r="GA763" s="4"/>
      <c r="GB763" s="4"/>
      <c r="GC763" s="4"/>
      <c r="GD763" s="4"/>
      <c r="GE763" s="4"/>
      <c r="GF763" s="4"/>
      <c r="GG763" s="4"/>
      <c r="GH763" s="4"/>
      <c r="GI763" s="4"/>
      <c r="GJ763" s="4"/>
      <c r="GK763" s="4"/>
      <c r="GL763" s="4"/>
      <c r="GM763" s="4"/>
      <c r="GN763" s="4"/>
      <c r="GO763" s="4"/>
      <c r="GP763" s="4"/>
      <c r="GQ763" s="4"/>
      <c r="GR763" s="4"/>
      <c r="GS763" s="4"/>
      <c r="GT763" s="4"/>
      <c r="GU763" s="4"/>
      <c r="GV763" s="4"/>
      <c r="GW763" s="4"/>
      <c r="GX763" s="4"/>
      <c r="GY763" s="4"/>
      <c r="HO763" s="5"/>
      <c r="HP763" s="62"/>
      <c r="HQ763" s="274"/>
      <c r="HR763" s="274"/>
      <c r="HS763" s="274"/>
      <c r="HT763" s="170"/>
      <c r="HU763" s="170"/>
      <c r="HV763" s="170"/>
      <c r="HW763" s="170"/>
      <c r="HX763" s="170"/>
      <c r="HY763" s="170"/>
      <c r="HZ763" s="170"/>
      <c r="IA763" s="170"/>
      <c r="IB763" s="170"/>
      <c r="IC763" s="170"/>
      <c r="ID763" s="170"/>
      <c r="IE763" s="153"/>
      <c r="IF763" s="170"/>
      <c r="IG763" s="170"/>
      <c r="IH763" s="170"/>
      <c r="II763"/>
      <c r="IJ763" s="170"/>
      <c r="IK763"/>
      <c r="IL763"/>
      <c r="IM763"/>
      <c r="IN763" s="287"/>
      <c r="IO763" s="62"/>
      <c r="IQ763" s="4"/>
      <c r="IR763" s="4"/>
      <c r="IS763" s="4"/>
      <c r="IT763" s="4"/>
      <c r="IU763" s="4"/>
      <c r="IV763" s="4"/>
      <c r="IW763" s="4"/>
      <c r="IX763" s="4"/>
      <c r="IY763" s="4"/>
      <c r="IZ763" s="4"/>
      <c r="JA763" s="4"/>
      <c r="JB763" s="4"/>
      <c r="JC763" s="4"/>
      <c r="JD763" s="4"/>
      <c r="JE763" s="4"/>
      <c r="JF763" s="4"/>
      <c r="JG763" s="4"/>
      <c r="JH763" s="4"/>
      <c r="JI763" s="4"/>
      <c r="JJ763" s="4"/>
      <c r="JK763" s="4"/>
      <c r="JL763" s="4"/>
      <c r="JM763" s="4"/>
      <c r="JN763" s="4"/>
      <c r="JO763" s="4"/>
      <c r="JP763" s="4"/>
      <c r="JQ763" s="4"/>
      <c r="JR763" s="4"/>
      <c r="JS763" s="4"/>
      <c r="JT763" s="4"/>
      <c r="JU763" s="4"/>
      <c r="JV763" s="4"/>
      <c r="JW763" s="4"/>
      <c r="JX763" s="4"/>
      <c r="JY763" s="4"/>
      <c r="JZ763" s="4"/>
      <c r="KA763" s="4"/>
      <c r="KB763" s="4"/>
      <c r="KC763" s="4"/>
      <c r="KD763" s="4"/>
      <c r="KE763" s="4"/>
    </row>
    <row r="764" spans="1:291" x14ac:dyDescent="0.25">
      <c r="A764" s="311"/>
      <c r="B764" s="57" t="s">
        <v>1825</v>
      </c>
      <c r="C764" s="24" t="s">
        <v>1826</v>
      </c>
      <c r="D764" s="122" t="s">
        <v>1827</v>
      </c>
      <c r="E764" s="88">
        <v>45544</v>
      </c>
      <c r="F764" s="274"/>
      <c r="G764" s="94"/>
      <c r="J764" s="14">
        <v>45642</v>
      </c>
      <c r="K764" s="100">
        <f t="shared" si="84"/>
        <v>3</v>
      </c>
      <c r="L764" s="28">
        <v>4</v>
      </c>
      <c r="M764" s="6" t="s">
        <v>1918</v>
      </c>
      <c r="S764" s="6">
        <v>10</v>
      </c>
      <c r="T764" s="5"/>
      <c r="U764" s="25"/>
      <c r="V764" s="25"/>
      <c r="W764" s="25"/>
      <c r="X764" s="25"/>
      <c r="Y764" s="25"/>
      <c r="Z764" s="25"/>
      <c r="AA764" s="25"/>
      <c r="AB764" s="25"/>
      <c r="AC764" s="25"/>
      <c r="AD764" s="25"/>
      <c r="AE764" s="25"/>
      <c r="AF764" s="25"/>
      <c r="AG764" s="25"/>
      <c r="AH764" s="25"/>
      <c r="AI764" s="25"/>
      <c r="AJ764" s="25"/>
      <c r="AK764" s="25"/>
      <c r="AL764" s="25"/>
      <c r="AM764" s="25"/>
      <c r="AN764" s="25"/>
      <c r="AO764" s="25"/>
      <c r="AP764" s="25"/>
      <c r="AQ764" s="4"/>
      <c r="AR764" s="4"/>
      <c r="AS764" s="4"/>
      <c r="AT764" s="4"/>
      <c r="AU764" s="4"/>
      <c r="AV764" s="4"/>
      <c r="AW764" s="4"/>
      <c r="AX764" s="4"/>
      <c r="AY764" s="4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  <c r="BS764" s="4"/>
      <c r="BT764" s="4"/>
      <c r="BU764" s="4"/>
      <c r="BV764" s="4"/>
      <c r="BW764" s="4"/>
      <c r="BX764" s="4"/>
      <c r="BY764" s="4"/>
      <c r="BZ764" s="4"/>
      <c r="CA764" s="4"/>
      <c r="CB764" s="4"/>
      <c r="CC764" s="4"/>
      <c r="CD764" s="4"/>
      <c r="CE764" s="4"/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  <c r="CW764" s="4"/>
      <c r="CX764" s="4"/>
      <c r="CY764" s="4"/>
      <c r="CZ764" s="4"/>
      <c r="DA764" s="4"/>
      <c r="DB764" s="4"/>
      <c r="DC764" s="4"/>
      <c r="DD764" s="4"/>
      <c r="DE764" s="4"/>
      <c r="DF764" s="4"/>
      <c r="DG764" s="4"/>
      <c r="DH764" s="4"/>
      <c r="DI764" s="4"/>
      <c r="DJ764" s="4"/>
      <c r="DK764" s="4"/>
      <c r="DL764" s="4"/>
      <c r="DM764" s="4"/>
      <c r="DN764" s="4"/>
      <c r="DO764" s="4"/>
      <c r="DP764" s="4"/>
      <c r="DQ764" s="4"/>
      <c r="DR764" s="4"/>
      <c r="DS764" s="4"/>
      <c r="DT764" s="4"/>
      <c r="DU764" s="4"/>
      <c r="DV764" s="4"/>
      <c r="DW764" s="4"/>
      <c r="DX764" s="4"/>
      <c r="DY764" s="4"/>
      <c r="DZ764" s="4"/>
      <c r="EA764" s="4"/>
      <c r="EB764" s="4"/>
      <c r="EC764" s="4"/>
      <c r="ED764" s="4"/>
      <c r="EE764" s="4"/>
      <c r="EF764" s="4"/>
      <c r="EG764" s="4"/>
      <c r="EH764" s="4"/>
      <c r="EI764" s="4"/>
      <c r="EJ764" s="4"/>
      <c r="EK764" s="4"/>
      <c r="EL764" s="4"/>
      <c r="EM764" s="4"/>
      <c r="EN764" s="4"/>
      <c r="EO764" s="4"/>
      <c r="EP764" s="4"/>
      <c r="EQ764" s="4"/>
      <c r="ER764" s="4"/>
      <c r="ES764" s="4"/>
      <c r="ET764" s="4"/>
      <c r="EU764" s="4"/>
      <c r="EV764" s="4"/>
      <c r="EW764" s="4"/>
      <c r="EX764" s="4"/>
      <c r="EY764" s="4"/>
      <c r="EZ764" s="4"/>
      <c r="FA764" s="4"/>
      <c r="FB764" s="4"/>
      <c r="FC764" s="4"/>
      <c r="FD764" s="4"/>
      <c r="FE764" s="4"/>
      <c r="FF764" s="4"/>
      <c r="FG764" s="4"/>
      <c r="FH764" s="4"/>
      <c r="FI764" s="4"/>
      <c r="FJ764" s="5"/>
      <c r="FK764" s="4"/>
      <c r="FL764" s="4"/>
      <c r="FM764" s="4"/>
      <c r="FN764" s="4"/>
      <c r="FO764" s="4"/>
      <c r="FP764" s="4"/>
      <c r="FQ764" s="4"/>
      <c r="FR764" s="4"/>
      <c r="FS764" s="4"/>
      <c r="FT764" s="4"/>
      <c r="FU764" s="4"/>
      <c r="FV764" s="4"/>
      <c r="FW764" s="4"/>
      <c r="FX764" s="4"/>
      <c r="FY764" s="4"/>
      <c r="FZ764" s="4"/>
      <c r="GA764" s="4"/>
      <c r="GB764" s="4"/>
      <c r="GC764" s="4"/>
      <c r="GD764" s="4"/>
      <c r="GE764" s="4"/>
      <c r="GF764" s="4"/>
      <c r="GG764" s="4"/>
      <c r="GH764" s="4"/>
      <c r="GI764" s="4"/>
      <c r="GJ764" s="4"/>
      <c r="GK764" s="4"/>
      <c r="GL764" s="4"/>
      <c r="GM764" s="4"/>
      <c r="GN764" s="4"/>
      <c r="GO764" s="4"/>
      <c r="GP764" s="4"/>
      <c r="GQ764" s="4"/>
      <c r="GR764" s="4"/>
      <c r="GS764" s="4"/>
      <c r="GT764" s="4"/>
      <c r="GU764" s="4"/>
      <c r="GV764" s="4"/>
      <c r="GW764" s="4"/>
      <c r="GX764" s="4"/>
      <c r="GY764" s="4"/>
      <c r="HO764" s="5"/>
      <c r="HP764" s="62"/>
      <c r="HQ764" s="274"/>
      <c r="HR764" s="274"/>
      <c r="HS764" s="274"/>
      <c r="HT764" s="170"/>
      <c r="HU764" s="170"/>
      <c r="HV764" s="170"/>
      <c r="HW764" s="170"/>
      <c r="HX764" s="170"/>
      <c r="HY764" s="170"/>
      <c r="HZ764" s="170"/>
      <c r="IA764" s="170"/>
      <c r="IB764" s="170"/>
      <c r="IC764" s="170"/>
      <c r="ID764" s="170"/>
      <c r="IE764" s="153"/>
      <c r="IF764" s="170"/>
      <c r="IG764" s="170"/>
      <c r="IH764" s="170"/>
      <c r="II764"/>
      <c r="IJ764" s="170"/>
      <c r="IK764"/>
      <c r="IL764"/>
      <c r="IM764"/>
      <c r="IN764" s="287"/>
      <c r="IO764" s="62"/>
      <c r="IQ764" s="4"/>
      <c r="IR764" s="4"/>
      <c r="IS764" s="4"/>
      <c r="IT764" s="4"/>
      <c r="IU764" s="4"/>
      <c r="IV764" s="4"/>
      <c r="IW764" s="4"/>
      <c r="IX764" s="4"/>
      <c r="IY764" s="4"/>
      <c r="IZ764" s="4"/>
      <c r="JA764" s="4"/>
      <c r="JB764" s="4"/>
      <c r="JC764" s="4"/>
      <c r="JD764" s="4"/>
      <c r="JE764" s="4"/>
      <c r="JF764" s="4"/>
      <c r="JG764" s="4"/>
      <c r="JH764" s="4"/>
      <c r="JI764" s="4"/>
      <c r="JJ764" s="4"/>
      <c r="JK764" s="4"/>
      <c r="JL764" s="4"/>
      <c r="JM764" s="4"/>
      <c r="JN764" s="4"/>
      <c r="JO764" s="4"/>
      <c r="JP764" s="4"/>
      <c r="JQ764" s="4"/>
      <c r="JR764" s="4"/>
      <c r="JS764" s="4"/>
      <c r="JT764" s="4"/>
      <c r="JU764" s="4"/>
      <c r="JV764" s="4"/>
      <c r="JW764" s="4"/>
      <c r="JX764" s="4"/>
      <c r="JY764" s="4"/>
      <c r="JZ764" s="4"/>
      <c r="KA764" s="4"/>
      <c r="KB764" s="4"/>
      <c r="KC764" s="4"/>
      <c r="KD764" s="4"/>
      <c r="KE764" s="4"/>
    </row>
    <row r="765" spans="1:291" x14ac:dyDescent="0.25">
      <c r="A765" s="311"/>
      <c r="B765" s="57" t="s">
        <v>1825</v>
      </c>
      <c r="C765" s="24" t="s">
        <v>1826</v>
      </c>
      <c r="D765" s="122" t="s">
        <v>1827</v>
      </c>
      <c r="E765" s="88">
        <v>45544</v>
      </c>
      <c r="F765" s="274"/>
      <c r="G765" s="94"/>
      <c r="J765" s="14">
        <v>45757</v>
      </c>
      <c r="K765" s="100">
        <f t="shared" si="84"/>
        <v>7</v>
      </c>
      <c r="L765" s="28">
        <v>5</v>
      </c>
      <c r="M765" s="6" t="s">
        <v>1959</v>
      </c>
      <c r="O765" s="6">
        <v>2</v>
      </c>
      <c r="P765" s="6">
        <v>3</v>
      </c>
      <c r="R765" s="6">
        <v>3</v>
      </c>
      <c r="T765" s="355"/>
      <c r="U765" s="25"/>
      <c r="V765" s="25"/>
      <c r="W765" s="25"/>
      <c r="X765" s="25"/>
      <c r="Y765" s="25"/>
      <c r="Z765" s="25"/>
      <c r="AA765" s="25"/>
      <c r="AB765" s="25"/>
      <c r="AC765" s="25"/>
      <c r="AD765" s="25"/>
      <c r="AE765" s="25"/>
      <c r="AF765" s="25"/>
      <c r="AG765" s="25"/>
      <c r="AH765" s="25"/>
      <c r="AI765" s="25"/>
      <c r="AJ765" s="25"/>
      <c r="AK765" s="25"/>
      <c r="AL765" s="25"/>
      <c r="AM765" s="25"/>
      <c r="AN765" s="25"/>
      <c r="AO765" s="25"/>
      <c r="AP765" s="25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E765" s="4"/>
      <c r="DF765" s="4"/>
      <c r="DG765" s="4"/>
      <c r="DH765" s="4"/>
      <c r="DI765" s="4"/>
      <c r="DJ765" s="4"/>
      <c r="DK765" s="4"/>
      <c r="DL765" s="4"/>
      <c r="DM765" s="4"/>
      <c r="DN765" s="4"/>
      <c r="DO765" s="4"/>
      <c r="DP765" s="4"/>
      <c r="DQ765" s="4"/>
      <c r="DR765" s="4"/>
      <c r="DS765" s="4"/>
      <c r="DT765" s="4"/>
      <c r="DU765" s="4"/>
      <c r="DV765" s="4"/>
      <c r="DW765" s="4"/>
      <c r="DX765" s="4"/>
      <c r="DY765" s="4"/>
      <c r="DZ765" s="4"/>
      <c r="EA765" s="4"/>
      <c r="EB765" s="4"/>
      <c r="EC765" s="4"/>
      <c r="ED765" s="4"/>
      <c r="EE765" s="4"/>
      <c r="EF765" s="4"/>
      <c r="EG765" s="4"/>
      <c r="EH765" s="4"/>
      <c r="EI765" s="4"/>
      <c r="EJ765" s="4"/>
      <c r="EK765" s="4"/>
      <c r="EL765" s="4"/>
      <c r="EM765" s="4"/>
      <c r="EN765" s="4"/>
      <c r="EO765" s="4"/>
      <c r="EP765" s="4"/>
      <c r="EQ765" s="4"/>
      <c r="ER765" s="4"/>
      <c r="ES765" s="4"/>
      <c r="ET765" s="4"/>
      <c r="EU765" s="4"/>
      <c r="EV765" s="4"/>
      <c r="EW765" s="4"/>
      <c r="EX765" s="4"/>
      <c r="EY765" s="4"/>
      <c r="EZ765" s="4"/>
      <c r="FA765" s="4"/>
      <c r="FB765" s="4"/>
      <c r="FC765" s="4"/>
      <c r="FD765" s="4"/>
      <c r="FE765" s="4"/>
      <c r="FF765" s="4"/>
      <c r="FG765" s="4"/>
      <c r="FH765" s="4"/>
      <c r="FI765" s="4"/>
      <c r="FJ765" s="5"/>
      <c r="FK765" s="4"/>
      <c r="FL765" s="4"/>
      <c r="FM765" s="4"/>
      <c r="FN765" s="4"/>
      <c r="FO765" s="4"/>
      <c r="FP765" s="4"/>
      <c r="FQ765" s="4"/>
      <c r="FR765" s="4"/>
      <c r="FS765" s="4"/>
      <c r="FT765" s="4"/>
      <c r="FU765" s="4"/>
      <c r="FV765" s="4"/>
      <c r="FW765" s="4"/>
      <c r="FX765" s="4"/>
      <c r="FY765" s="4"/>
      <c r="FZ765" s="4"/>
      <c r="GA765" s="4"/>
      <c r="GB765" s="4"/>
      <c r="GC765" s="4"/>
      <c r="GD765" s="4"/>
      <c r="GE765" s="4"/>
      <c r="GF765" s="4"/>
      <c r="GG765" s="4"/>
      <c r="GH765" s="4"/>
      <c r="GI765" s="4"/>
      <c r="GJ765" s="4"/>
      <c r="GK765" s="4"/>
      <c r="GL765" s="4"/>
      <c r="GM765" s="4"/>
      <c r="GN765" s="4"/>
      <c r="GO765" s="4"/>
      <c r="GP765" s="4"/>
      <c r="GQ765" s="4"/>
      <c r="GR765" s="4"/>
      <c r="GS765" s="4"/>
      <c r="GT765" s="4"/>
      <c r="GU765" s="4"/>
      <c r="GV765" s="4"/>
      <c r="GW765" s="4"/>
      <c r="GX765" s="4"/>
      <c r="GY765" s="4"/>
      <c r="HO765" s="5"/>
      <c r="HP765" s="62"/>
      <c r="HQ765" s="274"/>
      <c r="HR765" s="274"/>
      <c r="HS765" s="274"/>
      <c r="HT765" s="170"/>
      <c r="HU765" s="170"/>
      <c r="HV765" s="170"/>
      <c r="HW765" s="170"/>
      <c r="HX765" s="170"/>
      <c r="HY765" s="170"/>
      <c r="HZ765" s="170"/>
      <c r="IA765" s="170"/>
      <c r="IB765" s="170"/>
      <c r="IC765" s="170"/>
      <c r="ID765" s="170"/>
      <c r="IE765" s="153"/>
      <c r="IF765" s="170"/>
      <c r="IG765" s="170"/>
      <c r="IH765" s="170"/>
      <c r="II765"/>
      <c r="IJ765" s="170"/>
      <c r="IK765"/>
      <c r="IL765"/>
      <c r="IM765"/>
      <c r="IN765" s="287"/>
      <c r="IO765" s="62"/>
      <c r="IQ765" s="4"/>
      <c r="IR765" s="4"/>
      <c r="IS765" s="4"/>
      <c r="IT765" s="4"/>
      <c r="IU765" s="4"/>
      <c r="IV765" s="4"/>
      <c r="IW765" s="4"/>
      <c r="IX765" s="4"/>
      <c r="IY765" s="4"/>
      <c r="IZ765" s="4"/>
      <c r="JA765" s="4"/>
      <c r="JB765" s="4"/>
      <c r="JC765" s="4"/>
      <c r="JD765" s="4"/>
      <c r="JE765" s="4"/>
      <c r="JF765" s="4"/>
      <c r="JG765" s="4"/>
      <c r="JH765" s="4"/>
      <c r="JI765" s="4"/>
      <c r="JJ765" s="4"/>
      <c r="JK765" s="4"/>
      <c r="JL765" s="4"/>
      <c r="JM765" s="4"/>
      <c r="JN765" s="4"/>
      <c r="JO765" s="4"/>
      <c r="JP765" s="4"/>
      <c r="JQ765" s="4"/>
      <c r="JR765" s="4"/>
      <c r="JS765" s="4"/>
      <c r="JT765" s="4"/>
      <c r="JU765" s="4"/>
      <c r="JV765" s="4"/>
      <c r="JW765" s="4"/>
      <c r="JX765" s="4"/>
      <c r="JY765" s="4"/>
      <c r="JZ765" s="4"/>
      <c r="KA765" s="4"/>
      <c r="KB765" s="4"/>
      <c r="KC765" s="4"/>
      <c r="KD765" s="4"/>
      <c r="KE765" s="4"/>
    </row>
    <row r="766" spans="1:291" x14ac:dyDescent="0.25">
      <c r="A766" s="311"/>
      <c r="B766" s="57" t="s">
        <v>1825</v>
      </c>
      <c r="C766" s="24" t="s">
        <v>1826</v>
      </c>
      <c r="D766" s="122" t="s">
        <v>1827</v>
      </c>
      <c r="E766" s="88">
        <v>45544</v>
      </c>
      <c r="F766" s="274"/>
      <c r="G766" s="94"/>
      <c r="J766" s="14">
        <v>45757</v>
      </c>
      <c r="K766" s="100">
        <f t="shared" si="84"/>
        <v>7</v>
      </c>
      <c r="L766" s="28">
        <v>6</v>
      </c>
      <c r="M766" s="6" t="s">
        <v>1960</v>
      </c>
      <c r="S766" s="6">
        <v>10</v>
      </c>
      <c r="T766" s="5"/>
      <c r="U766" s="25"/>
      <c r="V766" s="25"/>
      <c r="W766" s="25"/>
      <c r="X766" s="25"/>
      <c r="Y766" s="25"/>
      <c r="Z766" s="25"/>
      <c r="AA766" s="25"/>
      <c r="AB766" s="25"/>
      <c r="AC766" s="25"/>
      <c r="AD766" s="25"/>
      <c r="AE766" s="25"/>
      <c r="AF766" s="25"/>
      <c r="AG766" s="25"/>
      <c r="AH766" s="25"/>
      <c r="AI766" s="25"/>
      <c r="AJ766" s="25"/>
      <c r="AK766" s="25"/>
      <c r="AL766" s="25"/>
      <c r="AM766" s="25"/>
      <c r="AN766" s="25"/>
      <c r="AO766" s="25"/>
      <c r="AP766" s="25"/>
      <c r="AQ766" s="4"/>
      <c r="AR766" s="4"/>
      <c r="AS766" s="4"/>
      <c r="AT766" s="4"/>
      <c r="AU766" s="4"/>
      <c r="AV766" s="4"/>
      <c r="AW766" s="4"/>
      <c r="AX766" s="4"/>
      <c r="AY766" s="4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  <c r="BS766" s="4"/>
      <c r="BT766" s="4"/>
      <c r="BU766" s="4"/>
      <c r="BV766" s="4"/>
      <c r="BW766" s="4"/>
      <c r="BX766" s="4"/>
      <c r="BY766" s="4"/>
      <c r="BZ766" s="4"/>
      <c r="CA766" s="4"/>
      <c r="CB766" s="4"/>
      <c r="CC766" s="4"/>
      <c r="CD766" s="4"/>
      <c r="CE766" s="4"/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4"/>
      <c r="CX766" s="4"/>
      <c r="CY766" s="4"/>
      <c r="CZ766" s="4"/>
      <c r="DA766" s="4"/>
      <c r="DB766" s="4"/>
      <c r="DC766" s="4"/>
      <c r="DD766" s="4"/>
      <c r="DE766" s="4"/>
      <c r="DF766" s="4"/>
      <c r="DG766" s="4"/>
      <c r="DH766" s="4"/>
      <c r="DI766" s="4"/>
      <c r="DJ766" s="4"/>
      <c r="DK766" s="4"/>
      <c r="DL766" s="4"/>
      <c r="DM766" s="4"/>
      <c r="DN766" s="4"/>
      <c r="DO766" s="4"/>
      <c r="DP766" s="4"/>
      <c r="DQ766" s="4"/>
      <c r="DR766" s="4"/>
      <c r="DS766" s="4"/>
      <c r="DT766" s="4"/>
      <c r="DU766" s="4"/>
      <c r="DV766" s="4"/>
      <c r="DW766" s="4"/>
      <c r="DX766" s="4"/>
      <c r="DY766" s="4"/>
      <c r="DZ766" s="4"/>
      <c r="EA766" s="4"/>
      <c r="EB766" s="4"/>
      <c r="EC766" s="4"/>
      <c r="ED766" s="4"/>
      <c r="EE766" s="4"/>
      <c r="EF766" s="4"/>
      <c r="EG766" s="4"/>
      <c r="EH766" s="4"/>
      <c r="EI766" s="4"/>
      <c r="EJ766" s="4"/>
      <c r="EK766" s="4"/>
      <c r="EL766" s="4"/>
      <c r="EM766" s="4"/>
      <c r="EN766" s="4"/>
      <c r="EO766" s="4"/>
      <c r="EP766" s="4"/>
      <c r="EQ766" s="4"/>
      <c r="ER766" s="4"/>
      <c r="ES766" s="4"/>
      <c r="ET766" s="4"/>
      <c r="EU766" s="4"/>
      <c r="EV766" s="4"/>
      <c r="EW766" s="4"/>
      <c r="EX766" s="4"/>
      <c r="EY766" s="4"/>
      <c r="EZ766" s="4"/>
      <c r="FA766" s="4"/>
      <c r="FB766" s="4"/>
      <c r="FC766" s="4"/>
      <c r="FD766" s="4"/>
      <c r="FE766" s="4"/>
      <c r="FF766" s="4"/>
      <c r="FG766" s="4"/>
      <c r="FH766" s="4"/>
      <c r="FI766" s="4"/>
      <c r="FJ766" s="5"/>
      <c r="FK766" s="4"/>
      <c r="FL766" s="4"/>
      <c r="FM766" s="4"/>
      <c r="FN766" s="4"/>
      <c r="FO766" s="4"/>
      <c r="FP766" s="4"/>
      <c r="FQ766" s="4"/>
      <c r="FR766" s="4"/>
      <c r="FS766" s="4"/>
      <c r="FT766" s="4"/>
      <c r="FU766" s="4"/>
      <c r="FV766" s="4"/>
      <c r="FW766" s="4"/>
      <c r="FX766" s="4"/>
      <c r="FY766" s="4"/>
      <c r="FZ766" s="4"/>
      <c r="GA766" s="4"/>
      <c r="GB766" s="4"/>
      <c r="GC766" s="4"/>
      <c r="GD766" s="4"/>
      <c r="GE766" s="4"/>
      <c r="GF766" s="4"/>
      <c r="GG766" s="4"/>
      <c r="GH766" s="4"/>
      <c r="GI766" s="4"/>
      <c r="GJ766" s="4"/>
      <c r="GK766" s="4"/>
      <c r="GL766" s="4"/>
      <c r="GM766" s="4"/>
      <c r="GN766" s="4"/>
      <c r="GO766" s="4"/>
      <c r="GP766" s="4"/>
      <c r="GQ766" s="4"/>
      <c r="GR766" s="4"/>
      <c r="GS766" s="4"/>
      <c r="GT766" s="4"/>
      <c r="GU766" s="4"/>
      <c r="GV766" s="4"/>
      <c r="GW766" s="4"/>
      <c r="GX766" s="4"/>
      <c r="GY766" s="4"/>
      <c r="HO766" s="5"/>
      <c r="HP766" s="62"/>
      <c r="HQ766" s="274"/>
      <c r="HR766" s="274"/>
      <c r="HS766" s="274"/>
      <c r="HT766" s="170"/>
      <c r="HU766" s="170"/>
      <c r="HV766" s="170"/>
      <c r="HW766" s="170"/>
      <c r="HX766" s="170"/>
      <c r="HY766" s="170"/>
      <c r="HZ766" s="170"/>
      <c r="IA766" s="170"/>
      <c r="IB766" s="170"/>
      <c r="IC766" s="170"/>
      <c r="ID766" s="170"/>
      <c r="IE766" s="153"/>
      <c r="IF766" s="170"/>
      <c r="IG766" s="170"/>
      <c r="IH766" s="170"/>
      <c r="II766"/>
      <c r="IJ766" s="170"/>
      <c r="IK766"/>
      <c r="IL766"/>
      <c r="IM766"/>
      <c r="IN766" s="287"/>
      <c r="IO766" s="62"/>
      <c r="IQ766" s="4"/>
      <c r="IR766" s="4"/>
      <c r="IS766" s="4"/>
      <c r="IT766" s="4"/>
      <c r="IU766" s="4"/>
      <c r="IV766" s="4"/>
      <c r="IW766" s="4"/>
      <c r="IX766" s="4"/>
      <c r="IY766" s="4"/>
      <c r="IZ766" s="4"/>
      <c r="JA766" s="4"/>
      <c r="JB766" s="4"/>
      <c r="JC766" s="4"/>
      <c r="JD766" s="4"/>
      <c r="JE766" s="4"/>
      <c r="JF766" s="4"/>
      <c r="JG766" s="4"/>
      <c r="JH766" s="4"/>
      <c r="JI766" s="4"/>
      <c r="JJ766" s="4"/>
      <c r="JK766" s="4"/>
      <c r="JL766" s="4"/>
      <c r="JM766" s="4"/>
      <c r="JN766" s="4"/>
      <c r="JO766" s="4"/>
      <c r="JP766" s="4"/>
      <c r="JQ766" s="4"/>
      <c r="JR766" s="4"/>
      <c r="JS766" s="4"/>
      <c r="JT766" s="4"/>
      <c r="JU766" s="4"/>
      <c r="JV766" s="4"/>
      <c r="JW766" s="4"/>
      <c r="JX766" s="4"/>
      <c r="JY766" s="4"/>
      <c r="JZ766" s="4"/>
      <c r="KA766" s="4"/>
      <c r="KB766" s="4"/>
      <c r="KC766" s="4"/>
      <c r="KD766" s="4"/>
      <c r="KE766" s="4"/>
    </row>
    <row r="767" spans="1:291" x14ac:dyDescent="0.25">
      <c r="A767" s="311"/>
      <c r="T767" s="5"/>
      <c r="U767" s="25"/>
      <c r="V767" s="25"/>
      <c r="W767" s="25"/>
      <c r="X767" s="25"/>
      <c r="Y767" s="25"/>
      <c r="Z767" s="25"/>
      <c r="AA767" s="25"/>
      <c r="AB767" s="25"/>
      <c r="AC767" s="25"/>
      <c r="AD767" s="25"/>
      <c r="AE767" s="25"/>
      <c r="AF767" s="25"/>
      <c r="AG767" s="25"/>
      <c r="AH767" s="25"/>
      <c r="AI767" s="25"/>
      <c r="AJ767" s="25"/>
      <c r="AK767" s="25"/>
      <c r="AL767" s="25"/>
      <c r="AM767" s="25"/>
      <c r="AN767" s="25"/>
      <c r="AO767" s="25"/>
      <c r="AP767" s="25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E767" s="4"/>
      <c r="DF767" s="4"/>
      <c r="DG767" s="4"/>
      <c r="DH767" s="4"/>
      <c r="DI767" s="4"/>
      <c r="DJ767" s="4"/>
      <c r="DK767" s="4"/>
      <c r="DL767" s="4"/>
      <c r="DM767" s="4"/>
      <c r="DN767" s="4"/>
      <c r="DO767" s="4"/>
      <c r="DP767" s="4"/>
      <c r="DQ767" s="4"/>
      <c r="DR767" s="4"/>
      <c r="DS767" s="4"/>
      <c r="DT767" s="4"/>
      <c r="DU767" s="4"/>
      <c r="DV767" s="4"/>
      <c r="DW767" s="4"/>
      <c r="DX767" s="4"/>
      <c r="DY767" s="4"/>
      <c r="DZ767" s="4"/>
      <c r="EA767" s="4"/>
      <c r="EB767" s="4"/>
      <c r="EC767" s="4"/>
      <c r="ED767" s="4"/>
      <c r="EE767" s="4"/>
      <c r="EF767" s="4"/>
      <c r="EG767" s="4"/>
      <c r="EH767" s="4"/>
      <c r="EI767" s="4"/>
      <c r="EJ767" s="4"/>
      <c r="EK767" s="4"/>
      <c r="EL767" s="4"/>
      <c r="EM767" s="4"/>
      <c r="EN767" s="4"/>
      <c r="EO767" s="4"/>
      <c r="EP767" s="4"/>
      <c r="EQ767" s="4"/>
      <c r="ER767" s="4"/>
      <c r="ES767" s="4"/>
      <c r="ET767" s="4"/>
      <c r="EU767" s="4"/>
      <c r="EV767" s="4"/>
      <c r="EW767" s="4"/>
      <c r="EX767" s="4"/>
      <c r="EY767" s="4"/>
      <c r="EZ767" s="4"/>
      <c r="FA767" s="4"/>
      <c r="FB767" s="4"/>
      <c r="FC767" s="4"/>
      <c r="FD767" s="4"/>
      <c r="FE767" s="4"/>
      <c r="FF767" s="4"/>
      <c r="FG767" s="4"/>
      <c r="FH767" s="4"/>
      <c r="FI767" s="4"/>
      <c r="FJ767" s="5"/>
      <c r="FK767" s="4"/>
      <c r="FL767" s="4"/>
      <c r="FM767" s="4"/>
      <c r="FN767" s="4"/>
      <c r="FO767" s="4"/>
      <c r="FP767" s="4"/>
      <c r="FQ767" s="4"/>
      <c r="FR767" s="4"/>
      <c r="FS767" s="4"/>
      <c r="FT767" s="4"/>
      <c r="FU767" s="4"/>
      <c r="FV767" s="4"/>
      <c r="FW767" s="4"/>
      <c r="FX767" s="4"/>
      <c r="FY767" s="4"/>
      <c r="FZ767" s="4"/>
      <c r="GA767" s="4"/>
      <c r="GB767" s="4"/>
      <c r="GC767" s="4"/>
      <c r="GD767" s="4"/>
      <c r="GE767" s="4"/>
      <c r="GF767" s="4"/>
      <c r="GG767" s="4"/>
      <c r="GH767" s="4"/>
      <c r="GI767" s="4"/>
      <c r="GJ767" s="4"/>
      <c r="GK767" s="4"/>
      <c r="GL767" s="4"/>
      <c r="GM767" s="4"/>
      <c r="GN767" s="4"/>
      <c r="GO767" s="4"/>
      <c r="GP767" s="4"/>
      <c r="GQ767" s="4"/>
      <c r="GR767" s="4"/>
      <c r="GS767" s="4"/>
      <c r="GT767" s="4"/>
      <c r="GU767" s="4"/>
      <c r="GV767" s="4"/>
      <c r="GW767" s="4"/>
      <c r="GX767" s="4"/>
      <c r="GY767" s="4"/>
      <c r="IQ767" s="4"/>
      <c r="IR767" s="4"/>
      <c r="IS767" s="4"/>
      <c r="IT767" s="4"/>
      <c r="IU767" s="4"/>
      <c r="IV767" s="4"/>
      <c r="IW767" s="4"/>
      <c r="IX767" s="4"/>
      <c r="IY767" s="4"/>
      <c r="IZ767" s="4"/>
      <c r="JA767" s="4"/>
      <c r="JB767" s="4"/>
      <c r="JC767" s="4"/>
      <c r="JD767" s="4"/>
      <c r="JE767" s="4"/>
      <c r="JF767" s="4"/>
      <c r="JG767" s="4"/>
      <c r="JH767" s="4"/>
      <c r="JI767" s="4"/>
      <c r="JJ767" s="4"/>
      <c r="JK767" s="4"/>
      <c r="JL767" s="4"/>
      <c r="JM767" s="4"/>
      <c r="JN767" s="4"/>
      <c r="JO767" s="4"/>
      <c r="JP767" s="4"/>
      <c r="JQ767" s="4"/>
      <c r="JR767" s="4"/>
      <c r="JS767" s="4"/>
      <c r="JT767" s="4"/>
      <c r="JU767" s="4"/>
      <c r="JV767" s="4"/>
      <c r="JW767" s="4"/>
      <c r="JX767" s="4"/>
      <c r="JY767" s="4"/>
      <c r="JZ767" s="4"/>
      <c r="KA767" s="4"/>
      <c r="KB767" s="4"/>
      <c r="KC767" s="4"/>
      <c r="KD767" s="4"/>
      <c r="KE767" s="4"/>
    </row>
    <row r="768" spans="1:291" x14ac:dyDescent="0.25">
      <c r="A768" s="311"/>
      <c r="B768" s="57" t="s">
        <v>1830</v>
      </c>
      <c r="C768" s="24" t="s">
        <v>1831</v>
      </c>
      <c r="D768" s="122" t="s">
        <v>1832</v>
      </c>
      <c r="E768" s="88">
        <v>45470</v>
      </c>
      <c r="J768" s="14">
        <v>45586</v>
      </c>
      <c r="K768" s="100">
        <f t="shared" si="84"/>
        <v>3</v>
      </c>
      <c r="L768" s="28">
        <v>1</v>
      </c>
      <c r="M768" s="6" t="s">
        <v>1833</v>
      </c>
      <c r="N768" s="80">
        <v>148</v>
      </c>
      <c r="O768" s="6">
        <v>2</v>
      </c>
      <c r="P768" s="6">
        <v>3</v>
      </c>
      <c r="R768" s="6">
        <v>3</v>
      </c>
      <c r="T768" s="355"/>
      <c r="U768" s="25"/>
      <c r="V768" s="25"/>
      <c r="W768" s="25"/>
      <c r="X768" s="25"/>
      <c r="Y768" s="25"/>
      <c r="Z768" s="25"/>
      <c r="AA768" s="25"/>
      <c r="AB768" s="25"/>
      <c r="AC768" s="25"/>
      <c r="AD768" s="25"/>
      <c r="AE768" s="25"/>
      <c r="AF768" s="25"/>
      <c r="AG768" s="25"/>
      <c r="AH768" s="25"/>
      <c r="AI768" s="25"/>
      <c r="AJ768" s="25"/>
      <c r="AK768" s="25"/>
      <c r="AL768" s="25"/>
      <c r="AM768" s="25"/>
      <c r="AN768" s="25"/>
      <c r="AO768" s="25"/>
      <c r="AP768" s="25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  <c r="DE768" s="4"/>
      <c r="DF768" s="4"/>
      <c r="DG768" s="4"/>
      <c r="DH768" s="4"/>
      <c r="DI768" s="4"/>
      <c r="DJ768" s="4"/>
      <c r="DK768" s="4"/>
      <c r="DL768" s="4"/>
      <c r="DM768" s="4"/>
      <c r="DN768" s="4"/>
      <c r="DO768" s="4"/>
      <c r="DP768" s="4"/>
      <c r="DQ768" s="4"/>
      <c r="DR768" s="4"/>
      <c r="DS768" s="4"/>
      <c r="DT768" s="4"/>
      <c r="DU768" s="4"/>
      <c r="DV768" s="4"/>
      <c r="DW768" s="4"/>
      <c r="DX768" s="4"/>
      <c r="DY768" s="4"/>
      <c r="DZ768" s="4"/>
      <c r="EA768" s="4"/>
      <c r="EB768" s="4"/>
      <c r="EC768" s="4"/>
      <c r="ED768" s="4"/>
      <c r="EE768" s="4"/>
      <c r="EF768" s="4"/>
      <c r="EG768" s="4"/>
      <c r="EH768" s="4"/>
      <c r="EI768" s="4"/>
      <c r="EJ768" s="4"/>
      <c r="EK768" s="4"/>
      <c r="EL768" s="4"/>
      <c r="EM768" s="4"/>
      <c r="EN768" s="4"/>
      <c r="EO768" s="4"/>
      <c r="EP768" s="4"/>
      <c r="EQ768" s="4"/>
      <c r="ER768" s="4"/>
      <c r="ES768" s="4"/>
      <c r="ET768" s="4"/>
      <c r="EU768" s="4"/>
      <c r="EV768" s="4"/>
      <c r="EW768" s="4"/>
      <c r="EX768" s="4"/>
      <c r="EY768" s="4"/>
      <c r="EZ768" s="4"/>
      <c r="FA768" s="4"/>
      <c r="FB768" s="4"/>
      <c r="FC768" s="4"/>
      <c r="FD768" s="4"/>
      <c r="FE768" s="4"/>
      <c r="FF768" s="4"/>
      <c r="FG768" s="4"/>
      <c r="FH768" s="4"/>
      <c r="FI768" s="4"/>
      <c r="FJ768" s="419" t="s">
        <v>1833</v>
      </c>
      <c r="FK768" s="328" t="s">
        <v>1658</v>
      </c>
      <c r="FL768" s="328" t="s">
        <v>1659</v>
      </c>
      <c r="FM768" s="328" t="s">
        <v>1659</v>
      </c>
      <c r="FN768" s="328" t="s">
        <v>1659</v>
      </c>
      <c r="FO768" s="328" t="s">
        <v>1662</v>
      </c>
      <c r="FP768" s="328" t="s">
        <v>1665</v>
      </c>
      <c r="FQ768" s="328" t="s">
        <v>1659</v>
      </c>
      <c r="FR768" s="328" t="s">
        <v>1659</v>
      </c>
      <c r="FS768" s="328" t="s">
        <v>1659</v>
      </c>
      <c r="FT768" s="328" t="s">
        <v>1659</v>
      </c>
      <c r="FU768" s="328" t="s">
        <v>1659</v>
      </c>
      <c r="FV768" s="328" t="s">
        <v>1662</v>
      </c>
      <c r="FW768" s="328" t="s">
        <v>1665</v>
      </c>
      <c r="FX768" s="328" t="s">
        <v>1661</v>
      </c>
      <c r="FY768" s="328" t="s">
        <v>1661</v>
      </c>
      <c r="FZ768" s="328" t="s">
        <v>1662</v>
      </c>
      <c r="GA768" s="328" t="s">
        <v>1663</v>
      </c>
      <c r="GB768" s="328" t="s">
        <v>33</v>
      </c>
      <c r="GC768" s="328" t="s">
        <v>1662</v>
      </c>
      <c r="GD768" s="328" t="s">
        <v>33</v>
      </c>
      <c r="GE768" s="328" t="s">
        <v>1662</v>
      </c>
      <c r="GF768" s="328" t="s">
        <v>86</v>
      </c>
      <c r="GG768" s="328" t="s">
        <v>1664</v>
      </c>
      <c r="GH768" s="328" t="s">
        <v>1663</v>
      </c>
      <c r="GI768" s="328" t="s">
        <v>86</v>
      </c>
      <c r="GJ768" s="328" t="s">
        <v>1660</v>
      </c>
      <c r="GK768" s="328" t="s">
        <v>33</v>
      </c>
      <c r="GL768" s="328" t="s">
        <v>86</v>
      </c>
      <c r="GM768" s="328" t="s">
        <v>1659</v>
      </c>
      <c r="GN768" s="328" t="s">
        <v>1659</v>
      </c>
      <c r="GO768" s="328" t="s">
        <v>1662</v>
      </c>
      <c r="GP768" s="328" t="s">
        <v>33</v>
      </c>
      <c r="GQ768" s="328" t="s">
        <v>1660</v>
      </c>
      <c r="GR768" s="328" t="s">
        <v>33</v>
      </c>
      <c r="GS768" s="328" t="s">
        <v>1659</v>
      </c>
      <c r="GT768" s="328" t="s">
        <v>1659</v>
      </c>
      <c r="GU768" s="328" t="s">
        <v>1661</v>
      </c>
      <c r="GV768" s="328" t="s">
        <v>1662</v>
      </c>
      <c r="GW768" s="328" t="s">
        <v>1660</v>
      </c>
      <c r="GX768" s="328" t="s">
        <v>33</v>
      </c>
      <c r="GY768" s="328" t="s">
        <v>1660</v>
      </c>
      <c r="IQ768" s="4"/>
      <c r="IR768" s="4"/>
      <c r="IS768" s="4"/>
      <c r="IT768" s="4"/>
      <c r="IU768" s="4"/>
      <c r="IV768" s="4"/>
      <c r="IW768" s="4"/>
      <c r="IX768" s="4"/>
      <c r="IY768" s="4"/>
      <c r="IZ768" s="4"/>
      <c r="JA768" s="4"/>
      <c r="JB768" s="4"/>
      <c r="JC768" s="4"/>
      <c r="JD768" s="4"/>
      <c r="JE768" s="4"/>
      <c r="JF768" s="4"/>
      <c r="JG768" s="4"/>
      <c r="JH768" s="4"/>
      <c r="JI768" s="4"/>
      <c r="JJ768" s="4"/>
      <c r="JK768" s="4"/>
      <c r="JL768" s="4"/>
      <c r="JM768" s="4"/>
      <c r="JN768" s="4"/>
      <c r="JO768" s="4"/>
      <c r="JP768" s="4"/>
      <c r="JQ768" s="4"/>
      <c r="JR768" s="4"/>
      <c r="JS768" s="4"/>
      <c r="JT768" s="4"/>
      <c r="JU768" s="4"/>
      <c r="JV768" s="4"/>
      <c r="JW768" s="4"/>
      <c r="JX768" s="4"/>
      <c r="JY768" s="4"/>
      <c r="JZ768" s="4"/>
      <c r="KA768" s="4"/>
      <c r="KB768" s="4"/>
      <c r="KC768" s="4"/>
      <c r="KD768" s="4"/>
      <c r="KE768" s="4"/>
    </row>
    <row r="769" spans="1:291" x14ac:dyDescent="0.25">
      <c r="A769" s="311"/>
      <c r="B769" s="57" t="s">
        <v>1830</v>
      </c>
      <c r="C769" s="24" t="s">
        <v>1831</v>
      </c>
      <c r="D769" s="122" t="s">
        <v>1832</v>
      </c>
      <c r="E769" s="88">
        <v>45470</v>
      </c>
      <c r="F769" s="274">
        <v>45586</v>
      </c>
      <c r="G769" s="94">
        <f>DATEDIF(E769, F769, "m")</f>
        <v>3</v>
      </c>
      <c r="J769" s="14">
        <v>45586</v>
      </c>
      <c r="K769" s="100">
        <f t="shared" si="84"/>
        <v>3</v>
      </c>
      <c r="L769" s="28">
        <v>2</v>
      </c>
      <c r="M769" s="6" t="s">
        <v>1834</v>
      </c>
      <c r="S769" s="6">
        <v>10</v>
      </c>
      <c r="T769" s="5"/>
      <c r="U769" s="25"/>
      <c r="V769" s="25"/>
      <c r="W769" s="25"/>
      <c r="X769" s="25"/>
      <c r="Y769" s="25"/>
      <c r="Z769" s="25"/>
      <c r="AA769" s="25"/>
      <c r="AB769" s="25"/>
      <c r="AC769" s="25"/>
      <c r="AD769" s="25"/>
      <c r="AE769" s="25"/>
      <c r="AF769" s="25"/>
      <c r="AG769" s="25"/>
      <c r="AH769" s="25"/>
      <c r="AI769" s="25"/>
      <c r="AJ769" s="25"/>
      <c r="AK769" s="25"/>
      <c r="AL769" s="25"/>
      <c r="AM769" s="25"/>
      <c r="AN769" s="25"/>
      <c r="AO769" s="25"/>
      <c r="AP769" s="25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E769" s="4"/>
      <c r="DF769" s="4"/>
      <c r="DG769" s="4"/>
      <c r="DH769" s="4"/>
      <c r="DI769" s="4"/>
      <c r="DJ769" s="4"/>
      <c r="DK769" s="4"/>
      <c r="DL769" s="4"/>
      <c r="DM769" s="4"/>
      <c r="DN769" s="4"/>
      <c r="DO769" s="4"/>
      <c r="DP769" s="4"/>
      <c r="DQ769" s="4"/>
      <c r="DR769" s="4"/>
      <c r="DS769" s="4"/>
      <c r="DT769" s="4"/>
      <c r="DU769" s="4"/>
      <c r="DV769" s="4"/>
      <c r="DW769" s="4"/>
      <c r="DX769" s="4"/>
      <c r="DY769" s="4"/>
      <c r="DZ769" s="4"/>
      <c r="EA769" s="4"/>
      <c r="EB769" s="4"/>
      <c r="EC769" s="4"/>
      <c r="ED769" s="4"/>
      <c r="EE769" s="4"/>
      <c r="EF769" s="4"/>
      <c r="EG769" s="4"/>
      <c r="EH769" s="4"/>
      <c r="EI769" s="4"/>
      <c r="EJ769" s="4"/>
      <c r="EK769" s="4"/>
      <c r="EL769" s="4"/>
      <c r="EM769" s="4"/>
      <c r="EN769" s="4"/>
      <c r="EO769" s="4"/>
      <c r="EP769" s="4"/>
      <c r="EQ769" s="4"/>
      <c r="ER769" s="4"/>
      <c r="ES769" s="4"/>
      <c r="ET769" s="4"/>
      <c r="EU769" s="4"/>
      <c r="EV769" s="4"/>
      <c r="EW769" s="4"/>
      <c r="EX769" s="4"/>
      <c r="EY769" s="4"/>
      <c r="EZ769" s="4"/>
      <c r="FA769" s="4"/>
      <c r="FB769" s="4"/>
      <c r="FC769" s="4"/>
      <c r="FD769" s="4"/>
      <c r="FE769" s="4"/>
      <c r="FF769" s="4"/>
      <c r="FG769" s="4"/>
      <c r="FH769" s="4"/>
      <c r="FI769" s="4"/>
      <c r="FJ769" s="5"/>
      <c r="FK769" s="4"/>
      <c r="FL769" s="4"/>
      <c r="FM769" s="4"/>
      <c r="FN769" s="4"/>
      <c r="FO769" s="4"/>
      <c r="FP769" s="4"/>
      <c r="FQ769" s="4"/>
      <c r="FR769" s="4"/>
      <c r="FS769" s="4"/>
      <c r="FT769" s="4"/>
      <c r="FU769" s="4"/>
      <c r="FV769" s="4"/>
      <c r="FW769" s="4"/>
      <c r="FX769" s="4"/>
      <c r="FY769" s="4"/>
      <c r="FZ769" s="4"/>
      <c r="GA769" s="4"/>
      <c r="GB769" s="4"/>
      <c r="GC769" s="4"/>
      <c r="GD769" s="4"/>
      <c r="GE769" s="4"/>
      <c r="GF769" s="4"/>
      <c r="GG769" s="4"/>
      <c r="GH769" s="4"/>
      <c r="GI769" s="4"/>
      <c r="GJ769" s="4"/>
      <c r="GK769" s="4"/>
      <c r="GL769" s="4"/>
      <c r="GM769" s="4"/>
      <c r="GN769" s="4"/>
      <c r="GO769" s="4"/>
      <c r="GP769" s="4"/>
      <c r="GQ769" s="4"/>
      <c r="GR769" s="4"/>
      <c r="GS769" s="4"/>
      <c r="GT769" s="4"/>
      <c r="GU769" s="4"/>
      <c r="GV769" s="4"/>
      <c r="GW769" s="4"/>
      <c r="GX769" s="4"/>
      <c r="GY769" s="4"/>
      <c r="HO769" s="5" t="s">
        <v>1907</v>
      </c>
      <c r="HP769" s="62">
        <v>59</v>
      </c>
      <c r="HQ769" s="274">
        <v>45470</v>
      </c>
      <c r="HR769" s="274"/>
      <c r="HS769" s="274">
        <v>45586</v>
      </c>
      <c r="HT769" s="170">
        <v>3</v>
      </c>
      <c r="HU769" s="170">
        <v>1</v>
      </c>
      <c r="HV769" s="170">
        <v>0</v>
      </c>
      <c r="HW769" s="170">
        <v>0</v>
      </c>
      <c r="HX769" s="170">
        <v>0</v>
      </c>
      <c r="HY769" s="170">
        <v>1</v>
      </c>
      <c r="HZ769" s="170">
        <v>0</v>
      </c>
      <c r="IA769" s="170">
        <v>0</v>
      </c>
      <c r="IB769" s="170"/>
      <c r="IC769" s="170"/>
      <c r="ID769" s="170"/>
      <c r="IE769" s="153" t="s">
        <v>62</v>
      </c>
      <c r="IF769" s="170">
        <v>1</v>
      </c>
      <c r="IG769" s="170"/>
      <c r="IH769" s="170"/>
      <c r="II769" t="s">
        <v>1908</v>
      </c>
      <c r="IJ769" s="170">
        <v>0</v>
      </c>
      <c r="IK769" t="s">
        <v>63</v>
      </c>
      <c r="IL769"/>
      <c r="IM769"/>
      <c r="IN769" s="287">
        <v>0</v>
      </c>
      <c r="IO769" s="62">
        <v>0</v>
      </c>
      <c r="IQ769" s="4"/>
      <c r="IR769" s="4"/>
      <c r="IS769" s="4"/>
      <c r="IT769" s="4"/>
      <c r="IU769" s="4"/>
      <c r="IV769" s="4"/>
      <c r="IW769" s="4"/>
      <c r="IX769" s="4"/>
      <c r="IY769" s="4"/>
      <c r="IZ769" s="4"/>
      <c r="JA769" s="4"/>
      <c r="JB769" s="4"/>
      <c r="JC769" s="4"/>
      <c r="JD769" s="4"/>
      <c r="JE769" s="4"/>
      <c r="JF769" s="4"/>
      <c r="JG769" s="4"/>
      <c r="JH769" s="4"/>
      <c r="JI769" s="4"/>
      <c r="JJ769" s="4"/>
      <c r="JK769" s="4"/>
      <c r="JL769" s="4"/>
      <c r="JM769" s="4"/>
      <c r="JN769" s="4"/>
      <c r="JO769" s="4"/>
      <c r="JP769" s="4"/>
      <c r="JQ769" s="4"/>
      <c r="JR769" s="4"/>
      <c r="JS769" s="4"/>
      <c r="JT769" s="4"/>
      <c r="JU769" s="4"/>
      <c r="JV769" s="4"/>
      <c r="JW769" s="4"/>
      <c r="JX769" s="4"/>
      <c r="JY769" s="4"/>
      <c r="JZ769" s="4"/>
      <c r="KA769" s="4"/>
      <c r="KB769" s="4"/>
      <c r="KC769" s="4"/>
      <c r="KD769" s="4"/>
      <c r="KE769" s="4"/>
    </row>
    <row r="770" spans="1:291" x14ac:dyDescent="0.25">
      <c r="A770" s="311"/>
      <c r="B770" s="57" t="s">
        <v>1830</v>
      </c>
      <c r="C770" s="24" t="s">
        <v>1831</v>
      </c>
      <c r="D770" s="122" t="s">
        <v>1832</v>
      </c>
      <c r="E770" s="88">
        <v>45470</v>
      </c>
      <c r="F770" s="274"/>
      <c r="G770" s="94"/>
      <c r="J770" s="14">
        <v>45691</v>
      </c>
      <c r="K770" s="100">
        <f t="shared" ref="K770:K771" si="88">DATEDIF(E770, J770, "m")</f>
        <v>7</v>
      </c>
      <c r="L770" s="28">
        <v>3</v>
      </c>
      <c r="M770" s="6" t="s">
        <v>1935</v>
      </c>
      <c r="O770" s="6">
        <v>2</v>
      </c>
      <c r="P770" s="6">
        <v>3</v>
      </c>
      <c r="R770" s="6">
        <v>3</v>
      </c>
      <c r="T770" s="355"/>
      <c r="U770" s="25"/>
      <c r="V770" s="25"/>
      <c r="W770" s="25"/>
      <c r="X770" s="25"/>
      <c r="Y770" s="25"/>
      <c r="Z770" s="25"/>
      <c r="AA770" s="25"/>
      <c r="AB770" s="25"/>
      <c r="AC770" s="25"/>
      <c r="AD770" s="25"/>
      <c r="AE770" s="25"/>
      <c r="AF770" s="25"/>
      <c r="AG770" s="25"/>
      <c r="AH770" s="25"/>
      <c r="AI770" s="25"/>
      <c r="AJ770" s="25"/>
      <c r="AK770" s="25"/>
      <c r="AL770" s="25"/>
      <c r="AM770" s="25"/>
      <c r="AN770" s="25"/>
      <c r="AO770" s="25"/>
      <c r="AP770" s="25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  <c r="DE770" s="4"/>
      <c r="DF770" s="4"/>
      <c r="DG770" s="4"/>
      <c r="DH770" s="4"/>
      <c r="DI770" s="4"/>
      <c r="DJ770" s="4"/>
      <c r="DK770" s="4"/>
      <c r="DL770" s="4"/>
      <c r="DM770" s="4"/>
      <c r="DN770" s="4"/>
      <c r="DO770" s="4"/>
      <c r="DP770" s="4"/>
      <c r="DQ770" s="4"/>
      <c r="DR770" s="4"/>
      <c r="DS770" s="4"/>
      <c r="DT770" s="4"/>
      <c r="DU770" s="4"/>
      <c r="DV770" s="4"/>
      <c r="DW770" s="4"/>
      <c r="DX770" s="4"/>
      <c r="DY770" s="4"/>
      <c r="DZ770" s="4"/>
      <c r="EA770" s="4"/>
      <c r="EB770" s="4"/>
      <c r="EC770" s="4"/>
      <c r="ED770" s="4"/>
      <c r="EE770" s="4"/>
      <c r="EF770" s="4"/>
      <c r="EG770" s="4"/>
      <c r="EH770" s="4"/>
      <c r="EI770" s="4"/>
      <c r="EJ770" s="4"/>
      <c r="EK770" s="4"/>
      <c r="EL770" s="4"/>
      <c r="EM770" s="4"/>
      <c r="EN770" s="4"/>
      <c r="EO770" s="4"/>
      <c r="EP770" s="4"/>
      <c r="EQ770" s="4"/>
      <c r="ER770" s="4"/>
      <c r="ES770" s="4"/>
      <c r="ET770" s="4"/>
      <c r="EU770" s="4"/>
      <c r="EV770" s="4"/>
      <c r="EW770" s="4"/>
      <c r="EX770" s="4"/>
      <c r="EY770" s="4"/>
      <c r="EZ770" s="4"/>
      <c r="FA770" s="4"/>
      <c r="FB770" s="4"/>
      <c r="FC770" s="4"/>
      <c r="FD770" s="4"/>
      <c r="FE770" s="4"/>
      <c r="FF770" s="4"/>
      <c r="FG770" s="4"/>
      <c r="FH770" s="4"/>
      <c r="FI770" s="4"/>
      <c r="FJ770" s="5"/>
      <c r="FK770" s="4"/>
      <c r="FL770" s="4"/>
      <c r="FM770" s="4"/>
      <c r="FN770" s="4"/>
      <c r="FO770" s="4"/>
      <c r="FP770" s="4"/>
      <c r="FQ770" s="4"/>
      <c r="FR770" s="4"/>
      <c r="FS770" s="4"/>
      <c r="FT770" s="4"/>
      <c r="FU770" s="4"/>
      <c r="FV770" s="4"/>
      <c r="FW770" s="4"/>
      <c r="FX770" s="4"/>
      <c r="FY770" s="4"/>
      <c r="FZ770" s="4"/>
      <c r="GA770" s="4"/>
      <c r="GB770" s="4"/>
      <c r="GC770" s="4"/>
      <c r="GD770" s="4"/>
      <c r="GE770" s="4"/>
      <c r="GF770" s="4"/>
      <c r="GG770" s="4"/>
      <c r="GH770" s="4"/>
      <c r="GI770" s="4"/>
      <c r="GJ770" s="4"/>
      <c r="GK770" s="4"/>
      <c r="GL770" s="4"/>
      <c r="GM770" s="4"/>
      <c r="GN770" s="4"/>
      <c r="GO770" s="4"/>
      <c r="GP770" s="4"/>
      <c r="GQ770" s="4"/>
      <c r="GR770" s="4"/>
      <c r="GS770" s="4"/>
      <c r="GT770" s="4"/>
      <c r="GU770" s="4"/>
      <c r="GV770" s="4"/>
      <c r="GW770" s="4"/>
      <c r="GX770" s="4"/>
      <c r="GY770" s="4"/>
      <c r="HO770" s="5"/>
      <c r="HP770" s="62"/>
      <c r="HQ770" s="274"/>
      <c r="HR770" s="274"/>
      <c r="HS770" s="274"/>
      <c r="HT770" s="170"/>
      <c r="HU770" s="170"/>
      <c r="HV770" s="170"/>
      <c r="HW770" s="170"/>
      <c r="HX770" s="170"/>
      <c r="HY770" s="170"/>
      <c r="HZ770" s="170"/>
      <c r="IA770" s="170"/>
      <c r="IB770" s="170"/>
      <c r="IC770" s="170"/>
      <c r="ID770" s="170"/>
      <c r="IE770" s="153"/>
      <c r="IF770" s="170"/>
      <c r="IG770" s="170"/>
      <c r="IH770" s="170"/>
      <c r="II770"/>
      <c r="IJ770" s="170"/>
      <c r="IK770"/>
      <c r="IL770"/>
      <c r="IM770"/>
      <c r="IN770" s="287"/>
      <c r="IO770" s="62"/>
      <c r="IQ770" s="4"/>
      <c r="IR770" s="4"/>
      <c r="IS770" s="4"/>
      <c r="IT770" s="4"/>
      <c r="IU770" s="4"/>
      <c r="IV770" s="4"/>
      <c r="IW770" s="4"/>
      <c r="IX770" s="4"/>
      <c r="IY770" s="4"/>
      <c r="IZ770" s="4"/>
      <c r="JA770" s="4"/>
      <c r="JB770" s="4"/>
      <c r="JC770" s="4"/>
      <c r="JD770" s="4"/>
      <c r="JE770" s="4"/>
      <c r="JF770" s="4"/>
      <c r="JG770" s="4"/>
      <c r="JH770" s="4"/>
      <c r="JI770" s="4"/>
      <c r="JJ770" s="4"/>
      <c r="JK770" s="4"/>
      <c r="JL770" s="4"/>
      <c r="JM770" s="4"/>
      <c r="JN770" s="4"/>
      <c r="JO770" s="4"/>
      <c r="JP770" s="4"/>
      <c r="JQ770" s="4"/>
      <c r="JR770" s="4"/>
      <c r="JS770" s="4"/>
      <c r="JT770" s="4"/>
      <c r="JU770" s="4"/>
      <c r="JV770" s="4"/>
      <c r="JW770" s="4"/>
      <c r="JX770" s="4"/>
      <c r="JY770" s="4"/>
      <c r="JZ770" s="4"/>
      <c r="KA770" s="4"/>
      <c r="KB770" s="4"/>
      <c r="KC770" s="4"/>
      <c r="KD770" s="4"/>
      <c r="KE770" s="4"/>
    </row>
    <row r="771" spans="1:291" x14ac:dyDescent="0.25">
      <c r="A771" s="311"/>
      <c r="B771" s="57" t="s">
        <v>1830</v>
      </c>
      <c r="C771" s="24" t="s">
        <v>1831</v>
      </c>
      <c r="D771" s="122" t="s">
        <v>1832</v>
      </c>
      <c r="E771" s="88">
        <v>45470</v>
      </c>
      <c r="F771" s="274"/>
      <c r="G771" s="94"/>
      <c r="J771" s="14">
        <v>45691</v>
      </c>
      <c r="K771" s="100">
        <f t="shared" si="88"/>
        <v>7</v>
      </c>
      <c r="L771" s="28">
        <v>4</v>
      </c>
      <c r="M771" s="6" t="s">
        <v>1936</v>
      </c>
      <c r="S771" s="6">
        <v>10</v>
      </c>
      <c r="T771" s="5"/>
      <c r="U771" s="25"/>
      <c r="V771" s="25"/>
      <c r="W771" s="25"/>
      <c r="X771" s="25"/>
      <c r="Y771" s="25"/>
      <c r="Z771" s="25"/>
      <c r="AA771" s="25"/>
      <c r="AB771" s="25"/>
      <c r="AC771" s="25"/>
      <c r="AD771" s="25"/>
      <c r="AE771" s="25"/>
      <c r="AF771" s="25"/>
      <c r="AG771" s="25"/>
      <c r="AH771" s="25"/>
      <c r="AI771" s="25"/>
      <c r="AJ771" s="25"/>
      <c r="AK771" s="25"/>
      <c r="AL771" s="25"/>
      <c r="AM771" s="25"/>
      <c r="AN771" s="25"/>
      <c r="AO771" s="25"/>
      <c r="AP771" s="25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E771" s="4"/>
      <c r="DF771" s="4"/>
      <c r="DG771" s="4"/>
      <c r="DH771" s="4"/>
      <c r="DI771" s="4"/>
      <c r="DJ771" s="4"/>
      <c r="DK771" s="4"/>
      <c r="DL771" s="4"/>
      <c r="DM771" s="4"/>
      <c r="DN771" s="4"/>
      <c r="DO771" s="4"/>
      <c r="DP771" s="4"/>
      <c r="DQ771" s="4"/>
      <c r="DR771" s="4"/>
      <c r="DS771" s="4"/>
      <c r="DT771" s="4"/>
      <c r="DU771" s="4"/>
      <c r="DV771" s="4"/>
      <c r="DW771" s="4"/>
      <c r="DX771" s="4"/>
      <c r="DY771" s="4"/>
      <c r="DZ771" s="4"/>
      <c r="EA771" s="4"/>
      <c r="EB771" s="4"/>
      <c r="EC771" s="4"/>
      <c r="ED771" s="4"/>
      <c r="EE771" s="4"/>
      <c r="EF771" s="4"/>
      <c r="EG771" s="4"/>
      <c r="EH771" s="4"/>
      <c r="EI771" s="4"/>
      <c r="EJ771" s="4"/>
      <c r="EK771" s="4"/>
      <c r="EL771" s="4"/>
      <c r="EM771" s="4"/>
      <c r="EN771" s="4"/>
      <c r="EO771" s="4"/>
      <c r="EP771" s="4"/>
      <c r="EQ771" s="4"/>
      <c r="ER771" s="4"/>
      <c r="ES771" s="4"/>
      <c r="ET771" s="4"/>
      <c r="EU771" s="4"/>
      <c r="EV771" s="4"/>
      <c r="EW771" s="4"/>
      <c r="EX771" s="4"/>
      <c r="EY771" s="4"/>
      <c r="EZ771" s="4"/>
      <c r="FA771" s="4"/>
      <c r="FB771" s="4"/>
      <c r="FC771" s="4"/>
      <c r="FD771" s="4"/>
      <c r="FE771" s="4"/>
      <c r="FF771" s="4"/>
      <c r="FG771" s="4"/>
      <c r="FH771" s="4"/>
      <c r="FI771" s="4"/>
      <c r="FJ771" s="5"/>
      <c r="FK771" s="4"/>
      <c r="FL771" s="4"/>
      <c r="FM771" s="4"/>
      <c r="FN771" s="4"/>
      <c r="FO771" s="4"/>
      <c r="FP771" s="4"/>
      <c r="FQ771" s="4"/>
      <c r="FR771" s="4"/>
      <c r="FS771" s="4"/>
      <c r="FT771" s="4"/>
      <c r="FU771" s="4"/>
      <c r="FV771" s="4"/>
      <c r="FW771" s="4"/>
      <c r="FX771" s="4"/>
      <c r="FY771" s="4"/>
      <c r="FZ771" s="4"/>
      <c r="GA771" s="4"/>
      <c r="GB771" s="4"/>
      <c r="GC771" s="4"/>
      <c r="GD771" s="4"/>
      <c r="GE771" s="4"/>
      <c r="GF771" s="4"/>
      <c r="GG771" s="4"/>
      <c r="GH771" s="4"/>
      <c r="GI771" s="4"/>
      <c r="GJ771" s="4"/>
      <c r="GK771" s="4"/>
      <c r="GL771" s="4"/>
      <c r="GM771" s="4"/>
      <c r="GN771" s="4"/>
      <c r="GO771" s="4"/>
      <c r="GP771" s="4"/>
      <c r="GQ771" s="4"/>
      <c r="GR771" s="4"/>
      <c r="GS771" s="4"/>
      <c r="GT771" s="4"/>
      <c r="GU771" s="4"/>
      <c r="GV771" s="4"/>
      <c r="GW771" s="4"/>
      <c r="GX771" s="4"/>
      <c r="GY771" s="4"/>
      <c r="HO771" s="5"/>
      <c r="HP771" s="62"/>
      <c r="HQ771" s="274"/>
      <c r="HR771" s="274"/>
      <c r="HS771" s="274"/>
      <c r="HT771" s="170"/>
      <c r="HU771" s="170"/>
      <c r="HV771" s="170"/>
      <c r="HW771" s="170"/>
      <c r="HX771" s="170"/>
      <c r="HY771" s="170"/>
      <c r="HZ771" s="170"/>
      <c r="IA771" s="170"/>
      <c r="IB771" s="170"/>
      <c r="IC771" s="170"/>
      <c r="ID771" s="170"/>
      <c r="IE771" s="153"/>
      <c r="IF771" s="170"/>
      <c r="IG771" s="170"/>
      <c r="IH771" s="170"/>
      <c r="II771"/>
      <c r="IJ771" s="170"/>
      <c r="IK771"/>
      <c r="IL771"/>
      <c r="IM771"/>
      <c r="IN771" s="287"/>
      <c r="IO771" s="62"/>
      <c r="IQ771" s="4"/>
      <c r="IR771" s="4"/>
      <c r="IS771" s="4"/>
      <c r="IT771" s="4"/>
      <c r="IU771" s="4"/>
      <c r="IV771" s="4"/>
      <c r="IW771" s="4"/>
      <c r="IX771" s="4"/>
      <c r="IY771" s="4"/>
      <c r="IZ771" s="4"/>
      <c r="JA771" s="4"/>
      <c r="JB771" s="4"/>
      <c r="JC771" s="4"/>
      <c r="JD771" s="4"/>
      <c r="JE771" s="4"/>
      <c r="JF771" s="4"/>
      <c r="JG771" s="4"/>
      <c r="JH771" s="4"/>
      <c r="JI771" s="4"/>
      <c r="JJ771" s="4"/>
      <c r="JK771" s="4"/>
      <c r="JL771" s="4"/>
      <c r="JM771" s="4"/>
      <c r="JN771" s="4"/>
      <c r="JO771" s="4"/>
      <c r="JP771" s="4"/>
      <c r="JQ771" s="4"/>
      <c r="JR771" s="4"/>
      <c r="JS771" s="4"/>
      <c r="JT771" s="4"/>
      <c r="JU771" s="4"/>
      <c r="JV771" s="4"/>
      <c r="JW771" s="4"/>
      <c r="JX771" s="4"/>
      <c r="JY771" s="4"/>
      <c r="JZ771" s="4"/>
      <c r="KA771" s="4"/>
      <c r="KB771" s="4"/>
      <c r="KC771" s="4"/>
      <c r="KD771" s="4"/>
      <c r="KE771" s="4"/>
    </row>
    <row r="772" spans="1:291" x14ac:dyDescent="0.25">
      <c r="A772" s="311"/>
      <c r="T772" s="5"/>
      <c r="U772" s="25"/>
      <c r="V772" s="25"/>
      <c r="W772" s="25"/>
      <c r="X772" s="25"/>
      <c r="Y772" s="25"/>
      <c r="Z772" s="25"/>
      <c r="AA772" s="25"/>
      <c r="AB772" s="25"/>
      <c r="AC772" s="25"/>
      <c r="AD772" s="25"/>
      <c r="AE772" s="25"/>
      <c r="AF772" s="25"/>
      <c r="AG772" s="25"/>
      <c r="AH772" s="25"/>
      <c r="AI772" s="25"/>
      <c r="AJ772" s="25"/>
      <c r="AK772" s="25"/>
      <c r="AL772" s="25"/>
      <c r="AM772" s="25"/>
      <c r="AN772" s="25"/>
      <c r="AO772" s="25"/>
      <c r="AP772" s="25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  <c r="BS772" s="4"/>
      <c r="BT772" s="4"/>
      <c r="BU772" s="4"/>
      <c r="BV772" s="4"/>
      <c r="BW772" s="4"/>
      <c r="BX772" s="4"/>
      <c r="BY772" s="4"/>
      <c r="BZ772" s="4"/>
      <c r="CA772" s="4"/>
      <c r="CB772" s="4"/>
      <c r="CC772" s="4"/>
      <c r="CD772" s="4"/>
      <c r="CE772" s="4"/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  <c r="CW772" s="4"/>
      <c r="CX772" s="4"/>
      <c r="CY772" s="4"/>
      <c r="CZ772" s="4"/>
      <c r="DA772" s="4"/>
      <c r="DB772" s="4"/>
      <c r="DC772" s="4"/>
      <c r="DD772" s="4"/>
      <c r="DE772" s="4"/>
      <c r="DF772" s="4"/>
      <c r="DG772" s="4"/>
      <c r="DH772" s="4"/>
      <c r="DI772" s="4"/>
      <c r="DJ772" s="4"/>
      <c r="DK772" s="4"/>
      <c r="DL772" s="4"/>
      <c r="DM772" s="4"/>
      <c r="DN772" s="4"/>
      <c r="DO772" s="4"/>
      <c r="DP772" s="4"/>
      <c r="DQ772" s="4"/>
      <c r="DR772" s="4"/>
      <c r="DS772" s="4"/>
      <c r="DT772" s="4"/>
      <c r="DU772" s="4"/>
      <c r="DV772" s="4"/>
      <c r="DW772" s="4"/>
      <c r="DX772" s="4"/>
      <c r="DY772" s="4"/>
      <c r="DZ772" s="4"/>
      <c r="EA772" s="4"/>
      <c r="EB772" s="4"/>
      <c r="EC772" s="4"/>
      <c r="ED772" s="4"/>
      <c r="EE772" s="4"/>
      <c r="EF772" s="4"/>
      <c r="EG772" s="4"/>
      <c r="EH772" s="4"/>
      <c r="EI772" s="4"/>
      <c r="EJ772" s="4"/>
      <c r="EK772" s="4"/>
      <c r="EL772" s="4"/>
      <c r="EM772" s="4"/>
      <c r="EN772" s="4"/>
      <c r="EO772" s="4"/>
      <c r="EP772" s="4"/>
      <c r="EQ772" s="4"/>
      <c r="ER772" s="4"/>
      <c r="ES772" s="4"/>
      <c r="ET772" s="4"/>
      <c r="EU772" s="4"/>
      <c r="EV772" s="4"/>
      <c r="EW772" s="4"/>
      <c r="EX772" s="4"/>
      <c r="EY772" s="4"/>
      <c r="EZ772" s="4"/>
      <c r="FA772" s="4"/>
      <c r="FB772" s="4"/>
      <c r="FC772" s="4"/>
      <c r="FD772" s="4"/>
      <c r="FE772" s="4"/>
      <c r="FF772" s="4"/>
      <c r="FG772" s="4"/>
      <c r="FH772" s="4"/>
      <c r="FI772" s="4"/>
      <c r="FJ772" s="5"/>
      <c r="FK772" s="4"/>
      <c r="FL772" s="4"/>
      <c r="FM772" s="4"/>
      <c r="FN772" s="4"/>
      <c r="FO772" s="4"/>
      <c r="FP772" s="4"/>
      <c r="FQ772" s="4"/>
      <c r="FR772" s="4"/>
      <c r="FS772" s="4"/>
      <c r="FT772" s="4"/>
      <c r="FU772" s="4"/>
      <c r="FV772" s="4"/>
      <c r="FW772" s="4"/>
      <c r="FX772" s="4"/>
      <c r="FY772" s="4"/>
      <c r="FZ772" s="4"/>
      <c r="GA772" s="4"/>
      <c r="GB772" s="4"/>
      <c r="GC772" s="4"/>
      <c r="GD772" s="4"/>
      <c r="GE772" s="4"/>
      <c r="GF772" s="4"/>
      <c r="GG772" s="4"/>
      <c r="GH772" s="4"/>
      <c r="GI772" s="4"/>
      <c r="GJ772" s="4"/>
      <c r="GK772" s="4"/>
      <c r="GL772" s="4"/>
      <c r="GM772" s="4"/>
      <c r="GN772" s="4"/>
      <c r="GO772" s="4"/>
      <c r="GP772" s="4"/>
      <c r="GQ772" s="4"/>
      <c r="GR772" s="4"/>
      <c r="GS772" s="4"/>
      <c r="GT772" s="4"/>
      <c r="GU772" s="4"/>
      <c r="GV772" s="4"/>
      <c r="GW772" s="4"/>
      <c r="GX772" s="4"/>
      <c r="GY772" s="4"/>
      <c r="IQ772" s="4"/>
      <c r="IR772" s="4"/>
      <c r="IS772" s="4"/>
      <c r="IT772" s="4"/>
      <c r="IU772" s="4"/>
      <c r="IV772" s="4"/>
      <c r="IW772" s="4"/>
      <c r="IX772" s="4"/>
      <c r="IY772" s="4"/>
      <c r="IZ772" s="4"/>
      <c r="JA772" s="4"/>
      <c r="JB772" s="4"/>
      <c r="JC772" s="4"/>
      <c r="JD772" s="4"/>
      <c r="JE772" s="4"/>
      <c r="JF772" s="4"/>
      <c r="JG772" s="4"/>
      <c r="JH772" s="4"/>
      <c r="JI772" s="4"/>
      <c r="JJ772" s="4"/>
      <c r="JK772" s="4"/>
      <c r="JL772" s="4"/>
      <c r="JM772" s="4"/>
      <c r="JN772" s="4"/>
      <c r="JO772" s="4"/>
      <c r="JP772" s="4"/>
      <c r="JQ772" s="4"/>
      <c r="JR772" s="4"/>
      <c r="JS772" s="4"/>
      <c r="JT772" s="4"/>
      <c r="JU772" s="4"/>
      <c r="JV772" s="4"/>
      <c r="JW772" s="4"/>
      <c r="JX772" s="4"/>
      <c r="JY772" s="4"/>
      <c r="JZ772" s="4"/>
      <c r="KA772" s="4"/>
      <c r="KB772" s="4"/>
      <c r="KC772" s="4"/>
      <c r="KD772" s="4"/>
      <c r="KE772" s="4"/>
    </row>
    <row r="773" spans="1:291" x14ac:dyDescent="0.25">
      <c r="A773" s="311"/>
      <c r="B773" s="57" t="s">
        <v>1837</v>
      </c>
      <c r="C773" s="389" t="s">
        <v>1838</v>
      </c>
      <c r="D773" s="122" t="s">
        <v>1839</v>
      </c>
      <c r="E773" s="88">
        <v>45548</v>
      </c>
      <c r="J773" s="14">
        <v>45596</v>
      </c>
      <c r="K773" s="100">
        <f t="shared" si="84"/>
        <v>1</v>
      </c>
      <c r="L773" s="28">
        <v>1</v>
      </c>
      <c r="M773" s="6" t="s">
        <v>1840</v>
      </c>
      <c r="N773" s="390">
        <v>282.7</v>
      </c>
      <c r="O773" s="6">
        <v>2</v>
      </c>
      <c r="P773" s="6">
        <v>3</v>
      </c>
      <c r="R773" s="6">
        <v>3</v>
      </c>
      <c r="T773" s="355"/>
      <c r="U773" s="25"/>
      <c r="V773" s="25"/>
      <c r="W773" s="25"/>
      <c r="X773" s="25"/>
      <c r="Y773" s="25"/>
      <c r="Z773" s="25"/>
      <c r="AA773" s="25"/>
      <c r="AB773" s="25"/>
      <c r="AC773" s="25"/>
      <c r="AD773" s="25"/>
      <c r="AE773" s="25"/>
      <c r="AF773" s="25"/>
      <c r="AG773" s="25"/>
      <c r="AH773" s="25"/>
      <c r="AI773" s="25"/>
      <c r="AJ773" s="25"/>
      <c r="AK773" s="25"/>
      <c r="AL773" s="25"/>
      <c r="AM773" s="25"/>
      <c r="AN773" s="25"/>
      <c r="AO773" s="25"/>
      <c r="AP773" s="25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E773" s="4"/>
      <c r="DF773" s="4"/>
      <c r="DG773" s="4"/>
      <c r="DH773" s="4"/>
      <c r="DI773" s="4"/>
      <c r="DJ773" s="4"/>
      <c r="DK773" s="4"/>
      <c r="DL773" s="4"/>
      <c r="DM773" s="4"/>
      <c r="DN773" s="4"/>
      <c r="DO773" s="4"/>
      <c r="DP773" s="4"/>
      <c r="DQ773" s="4"/>
      <c r="DR773" s="4"/>
      <c r="DS773" s="4"/>
      <c r="DT773" s="4"/>
      <c r="DU773" s="4"/>
      <c r="DV773" s="4"/>
      <c r="DW773" s="4"/>
      <c r="DX773" s="4"/>
      <c r="DY773" s="4"/>
      <c r="DZ773" s="4"/>
      <c r="EA773" s="4"/>
      <c r="EB773" s="4"/>
      <c r="EC773" s="4"/>
      <c r="ED773" s="4"/>
      <c r="EE773" s="4"/>
      <c r="EF773" s="4"/>
      <c r="EG773" s="4"/>
      <c r="EH773" s="4"/>
      <c r="EI773" s="4"/>
      <c r="EJ773" s="4"/>
      <c r="EK773" s="4"/>
      <c r="EL773" s="4"/>
      <c r="EM773" s="4"/>
      <c r="EN773" s="4"/>
      <c r="EO773" s="4"/>
      <c r="EP773" s="4"/>
      <c r="EQ773" s="4"/>
      <c r="ER773" s="4"/>
      <c r="ES773" s="4"/>
      <c r="ET773" s="4"/>
      <c r="EU773" s="4"/>
      <c r="EV773" s="4"/>
      <c r="EW773" s="4"/>
      <c r="EX773" s="4"/>
      <c r="EY773" s="4"/>
      <c r="EZ773" s="4"/>
      <c r="FA773" s="4"/>
      <c r="FB773" s="4"/>
      <c r="FC773" s="4"/>
      <c r="FD773" s="4"/>
      <c r="FE773" s="4"/>
      <c r="FF773" s="4"/>
      <c r="FG773" s="4"/>
      <c r="FH773" s="4"/>
      <c r="FI773" s="4"/>
      <c r="FJ773" s="420" t="s">
        <v>1840</v>
      </c>
      <c r="FK773" s="328" t="s">
        <v>1662</v>
      </c>
      <c r="FL773" s="328" t="s">
        <v>1667</v>
      </c>
      <c r="FM773" s="328" t="s">
        <v>86</v>
      </c>
      <c r="FN773" s="328" t="s">
        <v>1659</v>
      </c>
      <c r="FO773" s="328" t="s">
        <v>1662</v>
      </c>
      <c r="FP773" s="328" t="s">
        <v>86</v>
      </c>
      <c r="FQ773" s="328" t="s">
        <v>1665</v>
      </c>
      <c r="FR773" s="328" t="s">
        <v>1667</v>
      </c>
      <c r="FS773" s="328" t="s">
        <v>1666</v>
      </c>
      <c r="FT773" s="328" t="s">
        <v>1659</v>
      </c>
      <c r="FU773" s="328" t="s">
        <v>1659</v>
      </c>
      <c r="FV773" s="328" t="s">
        <v>1660</v>
      </c>
      <c r="FW773" s="328" t="s">
        <v>1665</v>
      </c>
      <c r="FX773" s="328" t="s">
        <v>86</v>
      </c>
      <c r="FY773" s="328" t="s">
        <v>86</v>
      </c>
      <c r="FZ773" s="328" t="s">
        <v>1662</v>
      </c>
      <c r="GA773" s="328" t="s">
        <v>33</v>
      </c>
      <c r="GB773" s="328" t="s">
        <v>1663</v>
      </c>
      <c r="GC773" s="328" t="s">
        <v>1662</v>
      </c>
      <c r="GD773" s="328" t="s">
        <v>33</v>
      </c>
      <c r="GE773" s="328" t="s">
        <v>1662</v>
      </c>
      <c r="GF773" s="328" t="s">
        <v>1665</v>
      </c>
      <c r="GG773" s="328" t="s">
        <v>33</v>
      </c>
      <c r="GH773" s="328" t="s">
        <v>33</v>
      </c>
      <c r="GI773" s="328" t="s">
        <v>1662</v>
      </c>
      <c r="GJ773" s="328" t="s">
        <v>33</v>
      </c>
      <c r="GK773" s="328" t="s">
        <v>33</v>
      </c>
      <c r="GL773" s="328" t="s">
        <v>86</v>
      </c>
      <c r="GM773" s="328" t="s">
        <v>1659</v>
      </c>
      <c r="GN773" s="328" t="s">
        <v>1659</v>
      </c>
      <c r="GO773" s="328" t="s">
        <v>1662</v>
      </c>
      <c r="GP773" s="328" t="s">
        <v>1664</v>
      </c>
      <c r="GQ773" s="328" t="s">
        <v>1662</v>
      </c>
      <c r="GR773" s="328" t="s">
        <v>86</v>
      </c>
      <c r="GS773" s="328" t="s">
        <v>1666</v>
      </c>
      <c r="GT773" s="328" t="s">
        <v>1659</v>
      </c>
      <c r="GU773" s="328" t="s">
        <v>1662</v>
      </c>
      <c r="GV773" s="328" t="s">
        <v>1662</v>
      </c>
      <c r="GW773" s="328" t="s">
        <v>1662</v>
      </c>
      <c r="GX773" s="328" t="s">
        <v>33</v>
      </c>
      <c r="GY773" s="328" t="s">
        <v>1662</v>
      </c>
      <c r="IQ773" s="4"/>
      <c r="IR773" s="4"/>
      <c r="IS773" s="4"/>
      <c r="IT773" s="4"/>
      <c r="IU773" s="4"/>
      <c r="IV773" s="4"/>
      <c r="IW773" s="4"/>
      <c r="IX773" s="4"/>
      <c r="IY773" s="4"/>
      <c r="IZ773" s="4"/>
      <c r="JA773" s="4"/>
      <c r="JB773" s="4"/>
      <c r="JC773" s="4"/>
      <c r="JD773" s="4"/>
      <c r="JE773" s="4"/>
      <c r="JF773" s="4"/>
      <c r="JG773" s="4"/>
      <c r="JH773" s="4"/>
      <c r="JI773" s="4"/>
      <c r="JJ773" s="4"/>
      <c r="JK773" s="4"/>
      <c r="JL773" s="4"/>
      <c r="JM773" s="4"/>
      <c r="JN773" s="4"/>
      <c r="JO773" s="4"/>
      <c r="JP773" s="4"/>
      <c r="JQ773" s="4"/>
      <c r="JR773" s="4"/>
      <c r="JS773" s="4"/>
      <c r="JT773" s="4"/>
      <c r="JU773" s="4"/>
      <c r="JV773" s="4"/>
      <c r="JW773" s="4"/>
      <c r="JX773" s="4"/>
      <c r="JY773" s="4"/>
      <c r="JZ773" s="4"/>
      <c r="KA773" s="4"/>
      <c r="KB773" s="4"/>
      <c r="KC773" s="4"/>
      <c r="KD773" s="4"/>
      <c r="KE773" s="4"/>
    </row>
    <row r="774" spans="1:291" x14ac:dyDescent="0.25">
      <c r="A774" s="311"/>
      <c r="B774" s="57" t="s">
        <v>1837</v>
      </c>
      <c r="C774" s="389" t="s">
        <v>1838</v>
      </c>
      <c r="D774" s="122" t="s">
        <v>1839</v>
      </c>
      <c r="E774" s="88">
        <v>45548</v>
      </c>
      <c r="F774" s="274">
        <v>45596</v>
      </c>
      <c r="G774" s="94">
        <f>DATEDIF(E774, F774, "m")</f>
        <v>1</v>
      </c>
      <c r="J774" s="14">
        <v>45596</v>
      </c>
      <c r="K774" s="100">
        <f t="shared" si="84"/>
        <v>1</v>
      </c>
      <c r="L774" s="28">
        <v>2</v>
      </c>
      <c r="M774" s="6" t="s">
        <v>1841</v>
      </c>
      <c r="S774" s="6">
        <v>10</v>
      </c>
      <c r="T774" s="5"/>
      <c r="U774" s="25"/>
      <c r="V774" s="25"/>
      <c r="W774" s="25"/>
      <c r="X774" s="25"/>
      <c r="Y774" s="25"/>
      <c r="Z774" s="25"/>
      <c r="AA774" s="25"/>
      <c r="AB774" s="25"/>
      <c r="AC774" s="25"/>
      <c r="AD774" s="25"/>
      <c r="AE774" s="25"/>
      <c r="AF774" s="25"/>
      <c r="AG774" s="25"/>
      <c r="AH774" s="25"/>
      <c r="AI774" s="25"/>
      <c r="AJ774" s="25"/>
      <c r="AK774" s="25"/>
      <c r="AL774" s="25"/>
      <c r="AM774" s="25"/>
      <c r="AN774" s="25"/>
      <c r="AO774" s="25"/>
      <c r="AP774" s="25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  <c r="DE774" s="4"/>
      <c r="DF774" s="4"/>
      <c r="DG774" s="4"/>
      <c r="DH774" s="4"/>
      <c r="DI774" s="4"/>
      <c r="DJ774" s="4"/>
      <c r="DK774" s="4"/>
      <c r="DL774" s="4"/>
      <c r="DM774" s="4"/>
      <c r="DN774" s="4"/>
      <c r="DO774" s="4"/>
      <c r="DP774" s="4"/>
      <c r="DQ774" s="4"/>
      <c r="DR774" s="4"/>
      <c r="DS774" s="4"/>
      <c r="DT774" s="4"/>
      <c r="DU774" s="4"/>
      <c r="DV774" s="4"/>
      <c r="DW774" s="4"/>
      <c r="DX774" s="4"/>
      <c r="DY774" s="4"/>
      <c r="DZ774" s="4"/>
      <c r="EA774" s="4"/>
      <c r="EB774" s="4"/>
      <c r="EC774" s="4"/>
      <c r="ED774" s="4"/>
      <c r="EE774" s="4"/>
      <c r="EF774" s="4"/>
      <c r="EG774" s="4"/>
      <c r="EH774" s="4"/>
      <c r="EI774" s="4"/>
      <c r="EJ774" s="4"/>
      <c r="EK774" s="4"/>
      <c r="EL774" s="4"/>
      <c r="EM774" s="4"/>
      <c r="EN774" s="4"/>
      <c r="EO774" s="4"/>
      <c r="EP774" s="4"/>
      <c r="EQ774" s="4"/>
      <c r="ER774" s="4"/>
      <c r="ES774" s="4"/>
      <c r="ET774" s="4"/>
      <c r="EU774" s="4"/>
      <c r="EV774" s="4"/>
      <c r="EW774" s="4"/>
      <c r="EX774" s="4"/>
      <c r="EY774" s="4"/>
      <c r="EZ774" s="4"/>
      <c r="FA774" s="4"/>
      <c r="FB774" s="4"/>
      <c r="FC774" s="4"/>
      <c r="FD774" s="4"/>
      <c r="FE774" s="4"/>
      <c r="FF774" s="4"/>
      <c r="FG774" s="4"/>
      <c r="FH774" s="4"/>
      <c r="FI774" s="4"/>
      <c r="FJ774" s="5"/>
      <c r="FK774" s="4"/>
      <c r="FL774" s="4"/>
      <c r="FM774" s="4"/>
      <c r="FN774" s="4"/>
      <c r="FO774" s="4"/>
      <c r="FP774" s="4"/>
      <c r="FQ774" s="4"/>
      <c r="FR774" s="4"/>
      <c r="FS774" s="4"/>
      <c r="FT774" s="4"/>
      <c r="FU774" s="4"/>
      <c r="FV774" s="4"/>
      <c r="FW774" s="4"/>
      <c r="FX774" s="4"/>
      <c r="FY774" s="4"/>
      <c r="FZ774" s="4"/>
      <c r="GA774" s="4"/>
      <c r="GB774" s="4"/>
      <c r="GC774" s="4"/>
      <c r="GD774" s="4"/>
      <c r="GE774" s="4"/>
      <c r="GF774" s="4"/>
      <c r="GG774" s="4"/>
      <c r="GH774" s="4"/>
      <c r="GI774" s="4"/>
      <c r="GJ774" s="4"/>
      <c r="GK774" s="4"/>
      <c r="GL774" s="4"/>
      <c r="GM774" s="4"/>
      <c r="GN774" s="4"/>
      <c r="GO774" s="4"/>
      <c r="GP774" s="4"/>
      <c r="GQ774" s="4"/>
      <c r="GR774" s="4"/>
      <c r="GS774" s="4"/>
      <c r="GT774" s="4"/>
      <c r="GU774" s="4"/>
      <c r="GV774" s="4"/>
      <c r="GW774" s="4"/>
      <c r="GX774" s="4"/>
      <c r="GY774" s="4"/>
      <c r="HO774" s="5" t="s">
        <v>1911</v>
      </c>
      <c r="HP774" s="62">
        <v>71</v>
      </c>
      <c r="HQ774" s="274">
        <v>45548</v>
      </c>
      <c r="HR774" s="274"/>
      <c r="HS774" s="274">
        <v>45596</v>
      </c>
      <c r="HT774" s="170">
        <v>1</v>
      </c>
      <c r="HU774" s="170">
        <v>1</v>
      </c>
      <c r="HV774" s="170">
        <v>0</v>
      </c>
      <c r="HW774" s="170">
        <v>1</v>
      </c>
      <c r="HX774" s="170">
        <v>0</v>
      </c>
      <c r="HY774" s="170">
        <v>0</v>
      </c>
      <c r="HZ774" s="170">
        <v>0</v>
      </c>
      <c r="IA774" s="170">
        <v>0</v>
      </c>
      <c r="IB774" s="170"/>
      <c r="IC774" s="170">
        <v>0</v>
      </c>
      <c r="ID774" s="170">
        <v>0</v>
      </c>
      <c r="IE774" s="153" t="s">
        <v>69</v>
      </c>
      <c r="IF774" s="170">
        <v>0</v>
      </c>
      <c r="IG774" s="170"/>
      <c r="IH774" s="170"/>
      <c r="II774"/>
      <c r="IJ774" s="170"/>
      <c r="IK774"/>
      <c r="IL774"/>
      <c r="IM774"/>
      <c r="IN774" s="287">
        <v>0</v>
      </c>
      <c r="IO774" s="62">
        <v>0</v>
      </c>
      <c r="IQ774" s="4"/>
      <c r="IR774" s="4"/>
      <c r="IS774" s="4"/>
      <c r="IT774" s="4"/>
      <c r="IU774" s="4"/>
      <c r="IV774" s="4"/>
      <c r="IW774" s="4"/>
      <c r="IX774" s="4"/>
      <c r="IY774" s="4"/>
      <c r="IZ774" s="4"/>
      <c r="JA774" s="4"/>
      <c r="JB774" s="4"/>
      <c r="JC774" s="4"/>
      <c r="JD774" s="4"/>
      <c r="JE774" s="4"/>
      <c r="JF774" s="4"/>
      <c r="JG774" s="4"/>
      <c r="JH774" s="4"/>
      <c r="JI774" s="4"/>
      <c r="JJ774" s="4"/>
      <c r="JK774" s="4"/>
      <c r="JL774" s="4"/>
      <c r="JM774" s="4"/>
      <c r="JN774" s="4"/>
      <c r="JO774" s="4"/>
      <c r="JP774" s="4"/>
      <c r="JQ774" s="4"/>
      <c r="JR774" s="4"/>
      <c r="JS774" s="4"/>
      <c r="JT774" s="4"/>
      <c r="JU774" s="4"/>
      <c r="JV774" s="4"/>
      <c r="JW774" s="4"/>
      <c r="JX774" s="4"/>
      <c r="JY774" s="4"/>
      <c r="JZ774" s="4"/>
      <c r="KA774" s="4"/>
      <c r="KB774" s="4"/>
      <c r="KC774" s="4"/>
      <c r="KD774" s="4"/>
      <c r="KE774" s="4"/>
    </row>
    <row r="775" spans="1:291" x14ac:dyDescent="0.25">
      <c r="A775" s="311"/>
      <c r="T775" s="5"/>
      <c r="U775" s="25"/>
      <c r="V775" s="25"/>
      <c r="W775" s="25"/>
      <c r="X775" s="25"/>
      <c r="Y775" s="25"/>
      <c r="Z775" s="25"/>
      <c r="AA775" s="25"/>
      <c r="AB775" s="25"/>
      <c r="AC775" s="25"/>
      <c r="AD775" s="25"/>
      <c r="AE775" s="25"/>
      <c r="AF775" s="25"/>
      <c r="AG775" s="25"/>
      <c r="AH775" s="25"/>
      <c r="AI775" s="25"/>
      <c r="AJ775" s="25"/>
      <c r="AK775" s="25"/>
      <c r="AL775" s="25"/>
      <c r="AM775" s="25"/>
      <c r="AN775" s="25"/>
      <c r="AO775" s="25"/>
      <c r="AP775" s="25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E775" s="4"/>
      <c r="DF775" s="4"/>
      <c r="DG775" s="4"/>
      <c r="DH775" s="4"/>
      <c r="DI775" s="4"/>
      <c r="DJ775" s="4"/>
      <c r="DK775" s="4"/>
      <c r="DL775" s="4"/>
      <c r="DM775" s="4"/>
      <c r="DN775" s="4"/>
      <c r="DO775" s="4"/>
      <c r="DP775" s="4"/>
      <c r="DQ775" s="4"/>
      <c r="DR775" s="4"/>
      <c r="DS775" s="4"/>
      <c r="DT775" s="4"/>
      <c r="DU775" s="4"/>
      <c r="DV775" s="4"/>
      <c r="DW775" s="4"/>
      <c r="DX775" s="4"/>
      <c r="DY775" s="4"/>
      <c r="DZ775" s="4"/>
      <c r="EA775" s="4"/>
      <c r="EB775" s="4"/>
      <c r="EC775" s="4"/>
      <c r="ED775" s="4"/>
      <c r="EE775" s="4"/>
      <c r="EF775" s="4"/>
      <c r="EG775" s="4"/>
      <c r="EH775" s="4"/>
      <c r="EI775" s="4"/>
      <c r="EJ775" s="4"/>
      <c r="EK775" s="4"/>
      <c r="EL775" s="4"/>
      <c r="EM775" s="4"/>
      <c r="EN775" s="4"/>
      <c r="EO775" s="4"/>
      <c r="EP775" s="4"/>
      <c r="EQ775" s="4"/>
      <c r="ER775" s="4"/>
      <c r="ES775" s="4"/>
      <c r="ET775" s="4"/>
      <c r="EU775" s="4"/>
      <c r="EV775" s="4"/>
      <c r="EW775" s="4"/>
      <c r="EX775" s="4"/>
      <c r="EY775" s="4"/>
      <c r="EZ775" s="4"/>
      <c r="FA775" s="4"/>
      <c r="FB775" s="4"/>
      <c r="FC775" s="4"/>
      <c r="FD775" s="4"/>
      <c r="FE775" s="4"/>
      <c r="FF775" s="4"/>
      <c r="FG775" s="4"/>
      <c r="FH775" s="4"/>
      <c r="FI775" s="4"/>
      <c r="FJ775" s="5"/>
      <c r="FK775" s="4"/>
      <c r="FL775" s="4"/>
      <c r="FM775" s="4"/>
      <c r="FN775" s="4"/>
      <c r="FO775" s="4"/>
      <c r="FP775" s="4"/>
      <c r="FQ775" s="4"/>
      <c r="FR775" s="4"/>
      <c r="FS775" s="4"/>
      <c r="FT775" s="4"/>
      <c r="FU775" s="4"/>
      <c r="FV775" s="4"/>
      <c r="FW775" s="4"/>
      <c r="FX775" s="4"/>
      <c r="FY775" s="4"/>
      <c r="FZ775" s="4"/>
      <c r="GA775" s="4"/>
      <c r="GB775" s="4"/>
      <c r="GC775" s="4"/>
      <c r="GD775" s="4"/>
      <c r="GE775" s="4"/>
      <c r="GF775" s="4"/>
      <c r="GG775" s="4"/>
      <c r="GH775" s="4"/>
      <c r="GI775" s="4"/>
      <c r="GJ775" s="4"/>
      <c r="GK775" s="4"/>
      <c r="GL775" s="4"/>
      <c r="GM775" s="4"/>
      <c r="GN775" s="4"/>
      <c r="GO775" s="4"/>
      <c r="GP775" s="4"/>
      <c r="GQ775" s="4"/>
      <c r="GR775" s="4"/>
      <c r="GS775" s="4"/>
      <c r="GT775" s="4"/>
      <c r="GU775" s="4"/>
      <c r="GV775" s="4"/>
      <c r="GW775" s="4"/>
      <c r="GX775" s="4"/>
      <c r="GY775" s="4"/>
      <c r="IQ775" s="4"/>
      <c r="IR775" s="4"/>
      <c r="IS775" s="4"/>
      <c r="IT775" s="4"/>
      <c r="IU775" s="4"/>
      <c r="IV775" s="4"/>
      <c r="IW775" s="4"/>
      <c r="IX775" s="4"/>
      <c r="IY775" s="4"/>
      <c r="IZ775" s="4"/>
      <c r="JA775" s="4"/>
      <c r="JB775" s="4"/>
      <c r="JC775" s="4"/>
      <c r="JD775" s="4"/>
      <c r="JE775" s="4"/>
      <c r="JF775" s="4"/>
      <c r="JG775" s="4"/>
      <c r="JH775" s="4"/>
      <c r="JI775" s="4"/>
      <c r="JJ775" s="4"/>
      <c r="JK775" s="4"/>
      <c r="JL775" s="4"/>
      <c r="JM775" s="4"/>
      <c r="JN775" s="4"/>
      <c r="JO775" s="4"/>
      <c r="JP775" s="4"/>
      <c r="JQ775" s="4"/>
      <c r="JR775" s="4"/>
      <c r="JS775" s="4"/>
      <c r="JT775" s="4"/>
      <c r="JU775" s="4"/>
      <c r="JV775" s="4"/>
      <c r="JW775" s="4"/>
      <c r="JX775" s="4"/>
      <c r="JY775" s="4"/>
      <c r="JZ775" s="4"/>
      <c r="KA775" s="4"/>
      <c r="KB775" s="4"/>
      <c r="KC775" s="4"/>
      <c r="KD775" s="4"/>
      <c r="KE775" s="4"/>
    </row>
    <row r="776" spans="1:291" x14ac:dyDescent="0.25">
      <c r="A776" s="311"/>
      <c r="B776" s="57" t="s">
        <v>1851</v>
      </c>
      <c r="C776" s="86" t="s">
        <v>1852</v>
      </c>
      <c r="D776" s="122" t="s">
        <v>1853</v>
      </c>
      <c r="E776" s="88">
        <v>45536</v>
      </c>
      <c r="F776" s="274">
        <v>45596</v>
      </c>
      <c r="G776" s="94">
        <f>DATEDIF(E776, F776, "m")</f>
        <v>1</v>
      </c>
      <c r="T776" s="5"/>
      <c r="U776" s="25"/>
      <c r="V776" s="25"/>
      <c r="W776" s="25"/>
      <c r="X776" s="25"/>
      <c r="Y776" s="25"/>
      <c r="Z776" s="25"/>
      <c r="AA776" s="25"/>
      <c r="AB776" s="25"/>
      <c r="AC776" s="25"/>
      <c r="AD776" s="25"/>
      <c r="AE776" s="25"/>
      <c r="AF776" s="25"/>
      <c r="AG776" s="25"/>
      <c r="AH776" s="25"/>
      <c r="AI776" s="25"/>
      <c r="AJ776" s="25"/>
      <c r="AK776" s="25"/>
      <c r="AL776" s="25"/>
      <c r="AM776" s="25"/>
      <c r="AN776" s="25"/>
      <c r="AO776" s="25"/>
      <c r="AP776" s="25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  <c r="BS776" s="4"/>
      <c r="BT776" s="4"/>
      <c r="BU776" s="4"/>
      <c r="BV776" s="4"/>
      <c r="BW776" s="4"/>
      <c r="BX776" s="4"/>
      <c r="BY776" s="4"/>
      <c r="BZ776" s="4"/>
      <c r="CA776" s="4"/>
      <c r="CB776" s="4"/>
      <c r="CC776" s="4"/>
      <c r="CD776" s="4"/>
      <c r="CE776" s="4"/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  <c r="CW776" s="4"/>
      <c r="CX776" s="4"/>
      <c r="CY776" s="4"/>
      <c r="CZ776" s="4"/>
      <c r="DA776" s="4"/>
      <c r="DB776" s="4"/>
      <c r="DC776" s="4"/>
      <c r="DD776" s="4"/>
      <c r="DE776" s="4"/>
      <c r="DF776" s="4"/>
      <c r="DG776" s="4"/>
      <c r="DH776" s="4"/>
      <c r="DI776" s="4"/>
      <c r="DJ776" s="4"/>
      <c r="DK776" s="4"/>
      <c r="DL776" s="4"/>
      <c r="DM776" s="4"/>
      <c r="DN776" s="4"/>
      <c r="DO776" s="4"/>
      <c r="DP776" s="4"/>
      <c r="DQ776" s="4"/>
      <c r="DR776" s="4"/>
      <c r="DS776" s="4"/>
      <c r="DT776" s="4"/>
      <c r="DU776" s="4"/>
      <c r="DV776" s="4"/>
      <c r="DW776" s="4"/>
      <c r="DX776" s="4"/>
      <c r="DY776" s="4"/>
      <c r="DZ776" s="4"/>
      <c r="EA776" s="4"/>
      <c r="EB776" s="4"/>
      <c r="EC776" s="4"/>
      <c r="ED776" s="4"/>
      <c r="EE776" s="4"/>
      <c r="EF776" s="4"/>
      <c r="EG776" s="4"/>
      <c r="EH776" s="4"/>
      <c r="EI776" s="4"/>
      <c r="EJ776" s="4"/>
      <c r="EK776" s="4"/>
      <c r="EL776" s="4"/>
      <c r="EM776" s="4"/>
      <c r="EN776" s="4"/>
      <c r="EO776" s="4"/>
      <c r="EP776" s="4"/>
      <c r="EQ776" s="4"/>
      <c r="ER776" s="4"/>
      <c r="ES776" s="4"/>
      <c r="ET776" s="4"/>
      <c r="EU776" s="4"/>
      <c r="EV776" s="4"/>
      <c r="EW776" s="4"/>
      <c r="EX776" s="4"/>
      <c r="EY776" s="4"/>
      <c r="EZ776" s="4"/>
      <c r="FA776" s="4"/>
      <c r="FB776" s="4"/>
      <c r="FC776" s="4"/>
      <c r="FD776" s="4"/>
      <c r="FE776" s="4"/>
      <c r="FF776" s="4"/>
      <c r="FG776" s="4"/>
      <c r="FH776" s="4"/>
      <c r="FI776" s="4"/>
      <c r="FJ776" s="5"/>
      <c r="FK776" s="4"/>
      <c r="FL776" s="4"/>
      <c r="FM776" s="4"/>
      <c r="FN776" s="4"/>
      <c r="FO776" s="4"/>
      <c r="FP776" s="4"/>
      <c r="FQ776" s="4"/>
      <c r="FR776" s="4"/>
      <c r="FS776" s="4"/>
      <c r="FT776" s="4"/>
      <c r="FU776" s="4"/>
      <c r="FV776" s="4"/>
      <c r="FW776" s="4"/>
      <c r="FX776" s="4"/>
      <c r="FY776" s="4"/>
      <c r="FZ776" s="4"/>
      <c r="GA776" s="4"/>
      <c r="GB776" s="4"/>
      <c r="GC776" s="4"/>
      <c r="GD776" s="4"/>
      <c r="GE776" s="4"/>
      <c r="GF776" s="4"/>
      <c r="GG776" s="4"/>
      <c r="GH776" s="4"/>
      <c r="GI776" s="4"/>
      <c r="GJ776" s="4"/>
      <c r="GK776" s="4"/>
      <c r="GL776" s="4"/>
      <c r="GM776" s="4"/>
      <c r="GN776" s="4"/>
      <c r="GO776" s="4"/>
      <c r="GP776" s="4"/>
      <c r="GQ776" s="4"/>
      <c r="GR776" s="4"/>
      <c r="GS776" s="4"/>
      <c r="GT776" s="4"/>
      <c r="GU776" s="4"/>
      <c r="GV776" s="4"/>
      <c r="GW776" s="4"/>
      <c r="GX776" s="4"/>
      <c r="GY776" s="4"/>
      <c r="HO776" s="5" t="s">
        <v>1912</v>
      </c>
      <c r="HP776" s="62">
        <v>54</v>
      </c>
      <c r="HQ776" s="274">
        <v>45536</v>
      </c>
      <c r="HR776" s="274"/>
      <c r="HS776" s="274">
        <v>45596</v>
      </c>
      <c r="HT776" s="170">
        <v>1</v>
      </c>
      <c r="HU776" s="170">
        <v>1</v>
      </c>
      <c r="HV776" s="170">
        <v>0</v>
      </c>
      <c r="HW776" s="170">
        <v>0</v>
      </c>
      <c r="HX776" s="170">
        <v>0</v>
      </c>
      <c r="HY776" s="170">
        <v>1</v>
      </c>
      <c r="HZ776" s="170">
        <v>0</v>
      </c>
      <c r="IA776" s="170">
        <v>0</v>
      </c>
      <c r="IB776" s="170"/>
      <c r="IC776" s="170">
        <v>0</v>
      </c>
      <c r="ID776" s="170">
        <v>0</v>
      </c>
      <c r="IE776" s="153" t="s">
        <v>1892</v>
      </c>
      <c r="IF776" s="170">
        <v>0</v>
      </c>
      <c r="IG776" s="170"/>
      <c r="IH776" s="170"/>
      <c r="II776"/>
      <c r="IJ776" s="170">
        <v>0</v>
      </c>
      <c r="IK776" t="s">
        <v>63</v>
      </c>
      <c r="IL776"/>
      <c r="IM776"/>
      <c r="IN776" s="287">
        <v>0</v>
      </c>
      <c r="IO776" s="62">
        <v>0</v>
      </c>
      <c r="IQ776" s="4"/>
      <c r="IR776" s="4"/>
      <c r="IS776" s="4"/>
      <c r="IT776" s="4"/>
      <c r="IU776" s="4"/>
      <c r="IV776" s="4"/>
      <c r="IW776" s="4"/>
      <c r="IX776" s="4"/>
      <c r="IY776" s="4"/>
      <c r="IZ776" s="4"/>
      <c r="JA776" s="4"/>
      <c r="JB776" s="4"/>
      <c r="JC776" s="4"/>
      <c r="JD776" s="4"/>
      <c r="JE776" s="4"/>
      <c r="JF776" s="4"/>
      <c r="JG776" s="4"/>
      <c r="JH776" s="4"/>
      <c r="JI776" s="4"/>
      <c r="JJ776" s="4"/>
      <c r="JK776" s="4"/>
      <c r="JL776" s="4"/>
      <c r="JM776" s="4"/>
      <c r="JN776" s="4"/>
      <c r="JO776" s="4"/>
      <c r="JP776" s="4"/>
      <c r="JQ776" s="4"/>
      <c r="JR776" s="4"/>
      <c r="JS776" s="4"/>
      <c r="JT776" s="4"/>
      <c r="JU776" s="4"/>
      <c r="JV776" s="4"/>
      <c r="JW776" s="4"/>
      <c r="JX776" s="4"/>
      <c r="JY776" s="4"/>
      <c r="JZ776" s="4"/>
      <c r="KA776" s="4"/>
      <c r="KB776" s="4"/>
      <c r="KC776" s="4"/>
      <c r="KD776" s="4"/>
      <c r="KE776" s="4"/>
    </row>
    <row r="777" spans="1:291" x14ac:dyDescent="0.25">
      <c r="A777" s="311"/>
      <c r="B777" s="57" t="s">
        <v>1851</v>
      </c>
      <c r="C777" s="86" t="s">
        <v>1852</v>
      </c>
      <c r="D777" s="122" t="s">
        <v>1853</v>
      </c>
      <c r="E777" s="395">
        <v>45536</v>
      </c>
      <c r="J777" s="77">
        <v>45617</v>
      </c>
      <c r="K777" s="100">
        <f t="shared" ref="K777" si="89">DATEDIF(E777, J777, "m")</f>
        <v>2</v>
      </c>
      <c r="L777" s="28">
        <v>1</v>
      </c>
      <c r="M777" s="388" t="s">
        <v>1854</v>
      </c>
      <c r="N777" s="25">
        <v>107</v>
      </c>
      <c r="O777" s="6">
        <v>2</v>
      </c>
      <c r="P777" s="6">
        <v>3</v>
      </c>
      <c r="R777" s="6">
        <v>3</v>
      </c>
      <c r="T777" s="355"/>
      <c r="U777" s="25"/>
      <c r="V777" s="25"/>
      <c r="W777" s="25"/>
      <c r="X777" s="25"/>
      <c r="Y777" s="25"/>
      <c r="Z777" s="25"/>
      <c r="AA777" s="25"/>
      <c r="AB777" s="25"/>
      <c r="AC777" s="25"/>
      <c r="AD777" s="25"/>
      <c r="AE777" s="25"/>
      <c r="AF777" s="25"/>
      <c r="AG777" s="25"/>
      <c r="AH777" s="25"/>
      <c r="AI777" s="25"/>
      <c r="AJ777" s="25"/>
      <c r="AK777" s="25"/>
      <c r="AL777" s="25"/>
      <c r="AM777" s="25"/>
      <c r="AN777" s="25"/>
      <c r="AO777" s="25"/>
      <c r="AP777" s="25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  <c r="DE777" s="4"/>
      <c r="DF777" s="4"/>
      <c r="DG777" s="4"/>
      <c r="DH777" s="4"/>
      <c r="DI777" s="4"/>
      <c r="DJ777" s="4"/>
      <c r="DK777" s="4"/>
      <c r="DL777" s="4"/>
      <c r="DM777" s="4"/>
      <c r="DN777" s="4"/>
      <c r="DO777" s="4"/>
      <c r="DP777" s="4"/>
      <c r="DQ777" s="4"/>
      <c r="DR777" s="4"/>
      <c r="DS777" s="4"/>
      <c r="DT777" s="4"/>
      <c r="DU777" s="4"/>
      <c r="DV777" s="4"/>
      <c r="DW777" s="4"/>
      <c r="DX777" s="4"/>
      <c r="DY777" s="4"/>
      <c r="DZ777" s="4"/>
      <c r="EA777" s="4"/>
      <c r="EB777" s="4"/>
      <c r="EC777" s="4"/>
      <c r="ED777" s="4"/>
      <c r="EE777" s="4"/>
      <c r="EF777" s="4"/>
      <c r="EG777" s="4"/>
      <c r="EH777" s="4"/>
      <c r="EI777" s="4"/>
      <c r="EJ777" s="4"/>
      <c r="EK777" s="4"/>
      <c r="EL777" s="4"/>
      <c r="EM777" s="4"/>
      <c r="EN777" s="4"/>
      <c r="EO777" s="4"/>
      <c r="EP777" s="4"/>
      <c r="EQ777" s="4"/>
      <c r="ER777" s="4"/>
      <c r="ES777" s="4"/>
      <c r="ET777" s="4"/>
      <c r="EU777" s="4"/>
      <c r="EV777" s="4"/>
      <c r="EW777" s="4"/>
      <c r="EX777" s="4"/>
      <c r="EY777" s="4"/>
      <c r="EZ777" s="4"/>
      <c r="FA777" s="4"/>
      <c r="FB777" s="4"/>
      <c r="FC777" s="4"/>
      <c r="FD777" s="4"/>
      <c r="FE777" s="4"/>
      <c r="FF777" s="4"/>
      <c r="FG777" s="4"/>
      <c r="FH777" s="4"/>
      <c r="FI777" s="4"/>
      <c r="FJ777" s="421" t="s">
        <v>1854</v>
      </c>
      <c r="FK777" s="328" t="s">
        <v>33</v>
      </c>
      <c r="FL777" s="328" t="s">
        <v>1659</v>
      </c>
      <c r="FM777" s="328" t="s">
        <v>1659</v>
      </c>
      <c r="FN777" s="328" t="s">
        <v>1659</v>
      </c>
      <c r="FO777" s="328" t="s">
        <v>1662</v>
      </c>
      <c r="FP777" s="328" t="s">
        <v>1659</v>
      </c>
      <c r="FQ777" s="328" t="s">
        <v>1659</v>
      </c>
      <c r="FR777" s="328" t="s">
        <v>1667</v>
      </c>
      <c r="FS777" s="328" t="s">
        <v>1666</v>
      </c>
      <c r="FT777" s="328" t="s">
        <v>1665</v>
      </c>
      <c r="FU777" s="328" t="s">
        <v>1663</v>
      </c>
      <c r="FV777" s="328" t="s">
        <v>1660</v>
      </c>
      <c r="FW777" s="328" t="s">
        <v>86</v>
      </c>
      <c r="FX777" s="328" t="s">
        <v>1662</v>
      </c>
      <c r="FY777" s="328" t="s">
        <v>1662</v>
      </c>
      <c r="FZ777" s="328" t="s">
        <v>1662</v>
      </c>
      <c r="GA777" s="328" t="s">
        <v>1659</v>
      </c>
      <c r="GB777" s="328" t="s">
        <v>1663</v>
      </c>
      <c r="GC777" s="328" t="s">
        <v>1660</v>
      </c>
      <c r="GD777" s="328" t="s">
        <v>33</v>
      </c>
      <c r="GE777" s="328" t="s">
        <v>1662</v>
      </c>
      <c r="GF777" s="328" t="s">
        <v>1665</v>
      </c>
      <c r="GG777" s="328" t="s">
        <v>1664</v>
      </c>
      <c r="GH777" s="328" t="s">
        <v>33</v>
      </c>
      <c r="GI777" s="328" t="s">
        <v>86</v>
      </c>
      <c r="GJ777" s="328" t="s">
        <v>1660</v>
      </c>
      <c r="GK777" s="328" t="s">
        <v>1663</v>
      </c>
      <c r="GL777" s="328" t="s">
        <v>86</v>
      </c>
      <c r="GM777" s="328" t="s">
        <v>1659</v>
      </c>
      <c r="GN777" s="328" t="s">
        <v>1659</v>
      </c>
      <c r="GO777" s="328" t="s">
        <v>1658</v>
      </c>
      <c r="GP777" s="328" t="s">
        <v>1664</v>
      </c>
      <c r="GQ777" s="328" t="s">
        <v>1660</v>
      </c>
      <c r="GR777" s="328" t="s">
        <v>1664</v>
      </c>
      <c r="GS777" s="328" t="s">
        <v>1659</v>
      </c>
      <c r="GT777" s="328" t="s">
        <v>1659</v>
      </c>
      <c r="GU777" s="328" t="s">
        <v>1661</v>
      </c>
      <c r="GV777" s="328" t="s">
        <v>1660</v>
      </c>
      <c r="GW777" s="328" t="s">
        <v>1662</v>
      </c>
      <c r="GX777" s="328" t="s">
        <v>33</v>
      </c>
      <c r="GY777" s="328" t="s">
        <v>1662</v>
      </c>
      <c r="IQ777" s="4"/>
      <c r="IR777" s="4"/>
      <c r="IS777" s="4"/>
      <c r="IT777" s="4"/>
      <c r="IU777" s="4"/>
      <c r="IV777" s="4"/>
      <c r="IW777" s="4"/>
      <c r="IX777" s="4"/>
      <c r="IY777" s="4"/>
      <c r="IZ777" s="4"/>
      <c r="JA777" s="4"/>
      <c r="JB777" s="4"/>
      <c r="JC777" s="4"/>
      <c r="JD777" s="4"/>
      <c r="JE777" s="4"/>
      <c r="JF777" s="4"/>
      <c r="JG777" s="4"/>
      <c r="JH777" s="4"/>
      <c r="JI777" s="4"/>
      <c r="JJ777" s="4"/>
      <c r="JK777" s="4"/>
      <c r="JL777" s="4"/>
      <c r="JM777" s="4"/>
      <c r="JN777" s="4"/>
      <c r="JO777" s="4"/>
      <c r="JP777" s="4"/>
      <c r="JQ777" s="4"/>
      <c r="JR777" s="4"/>
      <c r="JS777" s="4"/>
      <c r="JT777" s="4"/>
      <c r="JU777" s="4"/>
      <c r="JV777" s="4"/>
      <c r="JW777" s="4"/>
      <c r="JX777" s="4"/>
      <c r="JY777" s="4"/>
      <c r="JZ777" s="4"/>
      <c r="KA777" s="4"/>
      <c r="KB777" s="4"/>
      <c r="KC777" s="4"/>
      <c r="KD777" s="4"/>
      <c r="KE777" s="4"/>
    </row>
    <row r="778" spans="1:291" x14ac:dyDescent="0.25">
      <c r="A778" s="311"/>
      <c r="B778" s="57" t="s">
        <v>1851</v>
      </c>
      <c r="C778" s="86" t="s">
        <v>1852</v>
      </c>
      <c r="D778" s="122" t="s">
        <v>1853</v>
      </c>
      <c r="E778" s="395">
        <v>45536</v>
      </c>
      <c r="J778" s="77">
        <v>45680</v>
      </c>
      <c r="K778" s="100">
        <f t="shared" ref="K778:K779" si="90">DATEDIF(E778, J778, "m")</f>
        <v>4</v>
      </c>
      <c r="L778" s="28">
        <v>2</v>
      </c>
      <c r="M778" s="388" t="s">
        <v>1933</v>
      </c>
      <c r="N778" s="25"/>
      <c r="O778" s="6">
        <v>2</v>
      </c>
      <c r="P778" s="6">
        <v>3</v>
      </c>
      <c r="R778" s="6">
        <v>3</v>
      </c>
      <c r="T778" s="355"/>
      <c r="U778" s="25"/>
      <c r="V778" s="25"/>
      <c r="W778" s="25"/>
      <c r="X778" s="25"/>
      <c r="Y778" s="25"/>
      <c r="Z778" s="25"/>
      <c r="AA778" s="25"/>
      <c r="AB778" s="25"/>
      <c r="AC778" s="25"/>
      <c r="AD778" s="25"/>
      <c r="AE778" s="25"/>
      <c r="AF778" s="25"/>
      <c r="AG778" s="25"/>
      <c r="AH778" s="25"/>
      <c r="AI778" s="25"/>
      <c r="AJ778" s="25"/>
      <c r="AK778" s="25"/>
      <c r="AL778" s="25"/>
      <c r="AM778" s="25"/>
      <c r="AN778" s="25"/>
      <c r="AO778" s="25"/>
      <c r="AP778" s="25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E778" s="4"/>
      <c r="DF778" s="4"/>
      <c r="DG778" s="4"/>
      <c r="DH778" s="4"/>
      <c r="DI778" s="4"/>
      <c r="DJ778" s="4"/>
      <c r="DK778" s="4"/>
      <c r="DL778" s="4"/>
      <c r="DM778" s="4"/>
      <c r="DN778" s="4"/>
      <c r="DO778" s="4"/>
      <c r="DP778" s="4"/>
      <c r="DQ778" s="4"/>
      <c r="DR778" s="4"/>
      <c r="DS778" s="4"/>
      <c r="DT778" s="4"/>
      <c r="DU778" s="4"/>
      <c r="DV778" s="4"/>
      <c r="DW778" s="4"/>
      <c r="DX778" s="4"/>
      <c r="DY778" s="4"/>
      <c r="DZ778" s="4"/>
      <c r="EA778" s="4"/>
      <c r="EB778" s="4"/>
      <c r="EC778" s="4"/>
      <c r="ED778" s="4"/>
      <c r="EE778" s="4"/>
      <c r="EF778" s="4"/>
      <c r="EG778" s="4"/>
      <c r="EH778" s="4"/>
      <c r="EI778" s="4"/>
      <c r="EJ778" s="4"/>
      <c r="EK778" s="4"/>
      <c r="EL778" s="4"/>
      <c r="EM778" s="4"/>
      <c r="EN778" s="4"/>
      <c r="EO778" s="4"/>
      <c r="EP778" s="4"/>
      <c r="EQ778" s="4"/>
      <c r="ER778" s="4"/>
      <c r="ES778" s="4"/>
      <c r="ET778" s="4"/>
      <c r="EU778" s="4"/>
      <c r="EV778" s="4"/>
      <c r="EW778" s="4"/>
      <c r="EX778" s="4"/>
      <c r="EY778" s="4"/>
      <c r="EZ778" s="4"/>
      <c r="FA778" s="4"/>
      <c r="FB778" s="4"/>
      <c r="FC778" s="4"/>
      <c r="FD778" s="4"/>
      <c r="FE778" s="4"/>
      <c r="FF778" s="4"/>
      <c r="FG778" s="4"/>
      <c r="FH778" s="4"/>
      <c r="FI778" s="4"/>
      <c r="FJ778" s="4"/>
      <c r="FK778" s="4"/>
      <c r="FL778" s="4"/>
      <c r="FM778" s="4"/>
      <c r="FN778" s="4"/>
      <c r="FO778" s="4"/>
      <c r="FP778" s="4"/>
      <c r="FQ778" s="4"/>
      <c r="FR778" s="4"/>
      <c r="FS778" s="4"/>
      <c r="FT778" s="4"/>
      <c r="FU778" s="4"/>
      <c r="FV778" s="4"/>
      <c r="FW778" s="4"/>
      <c r="FX778" s="4"/>
      <c r="FY778" s="4"/>
      <c r="FZ778" s="4"/>
      <c r="GA778" s="4"/>
      <c r="GB778" s="4"/>
      <c r="GC778" s="4"/>
      <c r="GD778" s="4"/>
      <c r="GE778" s="4"/>
      <c r="GF778" s="4"/>
      <c r="GG778" s="4"/>
      <c r="GH778" s="4"/>
      <c r="GI778" s="4"/>
      <c r="GJ778" s="4"/>
      <c r="GK778" s="4"/>
      <c r="GL778" s="4"/>
      <c r="GM778" s="4"/>
      <c r="GN778" s="4"/>
      <c r="GO778" s="4"/>
      <c r="GP778" s="4"/>
      <c r="GQ778" s="4"/>
      <c r="GR778" s="4"/>
      <c r="GS778" s="4"/>
      <c r="GT778" s="4"/>
      <c r="GU778" s="4"/>
      <c r="GV778" s="4"/>
      <c r="GW778" s="4"/>
      <c r="GX778" s="4"/>
      <c r="GY778" s="4"/>
      <c r="IQ778" s="4"/>
      <c r="IR778" s="4"/>
      <c r="IS778" s="4"/>
      <c r="IT778" s="4"/>
      <c r="IU778" s="4"/>
      <c r="IV778" s="4"/>
      <c r="IW778" s="4"/>
      <c r="IX778" s="4"/>
      <c r="IY778" s="4"/>
      <c r="IZ778" s="4"/>
      <c r="JA778" s="4"/>
      <c r="JB778" s="4"/>
      <c r="JC778" s="4"/>
      <c r="JD778" s="4"/>
      <c r="JE778" s="4"/>
      <c r="JF778" s="4"/>
      <c r="JG778" s="4"/>
      <c r="JH778" s="4"/>
      <c r="JI778" s="4"/>
      <c r="JJ778" s="4"/>
      <c r="JK778" s="4"/>
      <c r="JL778" s="4"/>
      <c r="JM778" s="4"/>
      <c r="JN778" s="4"/>
      <c r="JO778" s="4"/>
      <c r="JP778" s="4"/>
      <c r="JQ778" s="4"/>
      <c r="JR778" s="4"/>
      <c r="JS778" s="4"/>
      <c r="JT778" s="4"/>
      <c r="JU778" s="4"/>
      <c r="JV778" s="4"/>
      <c r="JW778" s="4"/>
      <c r="JX778" s="4"/>
      <c r="JY778" s="4"/>
      <c r="JZ778" s="4"/>
      <c r="KA778" s="4"/>
      <c r="KB778" s="4"/>
      <c r="KC778" s="4"/>
      <c r="KD778" s="4"/>
      <c r="KE778" s="4"/>
    </row>
    <row r="779" spans="1:291" x14ac:dyDescent="0.25">
      <c r="A779" s="311"/>
      <c r="B779" s="57" t="s">
        <v>1851</v>
      </c>
      <c r="C779" s="86" t="s">
        <v>1852</v>
      </c>
      <c r="D779" s="122" t="s">
        <v>1853</v>
      </c>
      <c r="E779" s="395">
        <v>45536</v>
      </c>
      <c r="J779" s="77">
        <v>45680</v>
      </c>
      <c r="K779" s="100">
        <f t="shared" si="90"/>
        <v>4</v>
      </c>
      <c r="L779" s="28">
        <v>3</v>
      </c>
      <c r="M779" s="388" t="s">
        <v>1934</v>
      </c>
      <c r="N779" s="25"/>
      <c r="S779" s="6">
        <v>10</v>
      </c>
      <c r="T779" s="5"/>
      <c r="U779" s="25"/>
      <c r="V779" s="25"/>
      <c r="W779" s="25"/>
      <c r="X779" s="25"/>
      <c r="Y779" s="25"/>
      <c r="Z779" s="25"/>
      <c r="AA779" s="25"/>
      <c r="AB779" s="25"/>
      <c r="AC779" s="25"/>
      <c r="AD779" s="25"/>
      <c r="AE779" s="25"/>
      <c r="AF779" s="25"/>
      <c r="AG779" s="25"/>
      <c r="AH779" s="25"/>
      <c r="AI779" s="25"/>
      <c r="AJ779" s="25"/>
      <c r="AK779" s="25"/>
      <c r="AL779" s="25"/>
      <c r="AM779" s="25"/>
      <c r="AN779" s="25"/>
      <c r="AO779" s="25"/>
      <c r="AP779" s="25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  <c r="DE779" s="4"/>
      <c r="DF779" s="4"/>
      <c r="DG779" s="4"/>
      <c r="DH779" s="4"/>
      <c r="DI779" s="4"/>
      <c r="DJ779" s="4"/>
      <c r="DK779" s="4"/>
      <c r="DL779" s="4"/>
      <c r="DM779" s="4"/>
      <c r="DN779" s="4"/>
      <c r="DO779" s="4"/>
      <c r="DP779" s="4"/>
      <c r="DQ779" s="4"/>
      <c r="DR779" s="4"/>
      <c r="DS779" s="4"/>
      <c r="DT779" s="4"/>
      <c r="DU779" s="4"/>
      <c r="DV779" s="4"/>
      <c r="DW779" s="4"/>
      <c r="DX779" s="4"/>
      <c r="DY779" s="4"/>
      <c r="DZ779" s="4"/>
      <c r="EA779" s="4"/>
      <c r="EB779" s="4"/>
      <c r="EC779" s="4"/>
      <c r="ED779" s="4"/>
      <c r="EE779" s="4"/>
      <c r="EF779" s="4"/>
      <c r="EG779" s="4"/>
      <c r="EH779" s="4"/>
      <c r="EI779" s="4"/>
      <c r="EJ779" s="4"/>
      <c r="EK779" s="4"/>
      <c r="EL779" s="4"/>
      <c r="EM779" s="4"/>
      <c r="EN779" s="4"/>
      <c r="EO779" s="4"/>
      <c r="EP779" s="4"/>
      <c r="EQ779" s="4"/>
      <c r="ER779" s="4"/>
      <c r="ES779" s="4"/>
      <c r="ET779" s="4"/>
      <c r="EU779" s="4"/>
      <c r="EV779" s="4"/>
      <c r="EW779" s="4"/>
      <c r="EX779" s="4"/>
      <c r="EY779" s="4"/>
      <c r="EZ779" s="4"/>
      <c r="FA779" s="4"/>
      <c r="FB779" s="4"/>
      <c r="FC779" s="4"/>
      <c r="FD779" s="4"/>
      <c r="FE779" s="4"/>
      <c r="FF779" s="4"/>
      <c r="FG779" s="4"/>
      <c r="FH779" s="4"/>
      <c r="FI779" s="4"/>
      <c r="FJ779" s="4"/>
      <c r="FK779" s="4"/>
      <c r="FL779" s="4"/>
      <c r="FM779" s="4"/>
      <c r="FN779" s="4"/>
      <c r="FO779" s="4"/>
      <c r="FP779" s="4"/>
      <c r="FQ779" s="4"/>
      <c r="FR779" s="4"/>
      <c r="FS779" s="4"/>
      <c r="FT779" s="4"/>
      <c r="FU779" s="4"/>
      <c r="FV779" s="4"/>
      <c r="FW779" s="4"/>
      <c r="FX779" s="4"/>
      <c r="FY779" s="4"/>
      <c r="FZ779" s="4"/>
      <c r="GA779" s="4"/>
      <c r="GB779" s="4"/>
      <c r="GC779" s="4"/>
      <c r="GD779" s="4"/>
      <c r="GE779" s="4"/>
      <c r="GF779" s="4"/>
      <c r="GG779" s="4"/>
      <c r="GH779" s="4"/>
      <c r="GI779" s="4"/>
      <c r="GJ779" s="4"/>
      <c r="GK779" s="4"/>
      <c r="GL779" s="4"/>
      <c r="GM779" s="4"/>
      <c r="GN779" s="4"/>
      <c r="GO779" s="4"/>
      <c r="GP779" s="4"/>
      <c r="GQ779" s="4"/>
      <c r="GR779" s="4"/>
      <c r="GS779" s="4"/>
      <c r="GT779" s="4"/>
      <c r="GU779" s="4"/>
      <c r="GV779" s="4"/>
      <c r="GW779" s="4"/>
      <c r="GX779" s="4"/>
      <c r="GY779" s="4"/>
      <c r="IQ779" s="4"/>
      <c r="IR779" s="4"/>
      <c r="IS779" s="4"/>
      <c r="IT779" s="4"/>
      <c r="IU779" s="4"/>
      <c r="IV779" s="4"/>
      <c r="IW779" s="4"/>
      <c r="IX779" s="4"/>
      <c r="IY779" s="4"/>
      <c r="IZ779" s="4"/>
      <c r="JA779" s="4"/>
      <c r="JB779" s="4"/>
      <c r="JC779" s="4"/>
      <c r="JD779" s="4"/>
      <c r="JE779" s="4"/>
      <c r="JF779" s="4"/>
      <c r="JG779" s="4"/>
      <c r="JH779" s="4"/>
      <c r="JI779" s="4"/>
      <c r="JJ779" s="4"/>
      <c r="JK779" s="4"/>
      <c r="JL779" s="4"/>
      <c r="JM779" s="4"/>
      <c r="JN779" s="4"/>
      <c r="JO779" s="4"/>
      <c r="JP779" s="4"/>
      <c r="JQ779" s="4"/>
      <c r="JR779" s="4"/>
      <c r="JS779" s="4"/>
      <c r="JT779" s="4"/>
      <c r="JU779" s="4"/>
      <c r="JV779" s="4"/>
      <c r="JW779" s="4"/>
      <c r="JX779" s="4"/>
      <c r="JY779" s="4"/>
      <c r="JZ779" s="4"/>
      <c r="KA779" s="4"/>
      <c r="KB779" s="4"/>
      <c r="KC779" s="4"/>
      <c r="KD779" s="4"/>
      <c r="KE779" s="4"/>
    </row>
    <row r="780" spans="1:291" s="25" customFormat="1" x14ac:dyDescent="0.25">
      <c r="A780" s="311"/>
      <c r="C780" s="24"/>
      <c r="D780" s="26"/>
      <c r="E780" s="413"/>
      <c r="F780" s="4"/>
      <c r="G780" s="30"/>
      <c r="H780" s="30"/>
      <c r="I780" s="377"/>
      <c r="J780" s="221"/>
      <c r="K780" s="100"/>
      <c r="L780" s="28"/>
      <c r="M780" s="354"/>
      <c r="P780" s="30"/>
      <c r="T780" s="5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  <c r="BS780" s="4"/>
      <c r="BT780" s="4"/>
      <c r="BU780" s="4"/>
      <c r="BV780" s="4"/>
      <c r="BW780" s="4"/>
      <c r="BX780" s="4"/>
      <c r="BY780" s="4"/>
      <c r="BZ780" s="4"/>
      <c r="CA780" s="4"/>
      <c r="CB780" s="4"/>
      <c r="CC780" s="4"/>
      <c r="CD780" s="4"/>
      <c r="CE780" s="4"/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  <c r="CW780" s="4"/>
      <c r="CX780" s="4"/>
      <c r="CY780" s="4"/>
      <c r="CZ780" s="4"/>
      <c r="DA780" s="4"/>
      <c r="DB780" s="4"/>
      <c r="DC780" s="4"/>
      <c r="DD780" s="4"/>
      <c r="DE780" s="4"/>
      <c r="DF780" s="4"/>
      <c r="DG780" s="4"/>
      <c r="DH780" s="4"/>
      <c r="DI780" s="4"/>
      <c r="DJ780" s="4"/>
      <c r="DK780" s="4"/>
      <c r="DL780" s="4"/>
      <c r="DM780" s="4"/>
      <c r="DN780" s="4"/>
      <c r="DO780" s="4"/>
      <c r="DP780" s="4"/>
      <c r="DQ780" s="4"/>
      <c r="DR780" s="4"/>
      <c r="DS780" s="4"/>
      <c r="DT780" s="4"/>
      <c r="DU780" s="4"/>
      <c r="DV780" s="4"/>
      <c r="DW780" s="4"/>
      <c r="DX780" s="4"/>
      <c r="DY780" s="4"/>
      <c r="DZ780" s="4"/>
      <c r="EA780" s="4"/>
      <c r="EB780" s="4"/>
      <c r="EC780" s="4"/>
      <c r="ED780" s="4"/>
      <c r="EE780" s="4"/>
      <c r="EF780" s="4"/>
      <c r="EG780" s="4"/>
      <c r="EH780" s="4"/>
      <c r="EI780" s="4"/>
      <c r="EJ780" s="4"/>
      <c r="EK780" s="4"/>
      <c r="EL780" s="4"/>
      <c r="EM780" s="4"/>
      <c r="EN780" s="4"/>
      <c r="EO780" s="4"/>
      <c r="EP780" s="4"/>
      <c r="EQ780" s="4"/>
      <c r="ER780" s="4"/>
      <c r="ES780" s="4"/>
      <c r="ET780" s="4"/>
      <c r="EU780" s="4"/>
      <c r="EV780" s="4"/>
      <c r="EW780" s="4"/>
      <c r="EX780" s="4"/>
      <c r="EY780" s="4"/>
      <c r="EZ780" s="4"/>
      <c r="FA780" s="4"/>
      <c r="FB780" s="4"/>
      <c r="FC780" s="4"/>
      <c r="FD780" s="4"/>
      <c r="FE780" s="4"/>
      <c r="FF780" s="4"/>
      <c r="FG780" s="4"/>
      <c r="FH780" s="4"/>
      <c r="FI780" s="4"/>
      <c r="FJ780" s="5"/>
      <c r="FK780" s="4"/>
      <c r="FL780" s="4"/>
      <c r="FM780" s="4"/>
      <c r="FN780" s="4"/>
      <c r="FO780" s="4"/>
      <c r="FP780" s="4"/>
      <c r="FQ780" s="4"/>
      <c r="FR780" s="4"/>
      <c r="FS780" s="4"/>
      <c r="FT780" s="4"/>
      <c r="FU780" s="4"/>
      <c r="FV780" s="4"/>
      <c r="FW780" s="4"/>
      <c r="FX780" s="4"/>
      <c r="FY780" s="4"/>
      <c r="FZ780" s="4"/>
      <c r="GA780" s="4"/>
      <c r="GB780" s="4"/>
      <c r="GC780" s="4"/>
      <c r="GD780" s="4"/>
      <c r="GE780" s="4"/>
      <c r="GF780" s="4"/>
      <c r="GG780" s="4"/>
      <c r="GH780" s="4"/>
      <c r="GI780" s="4"/>
      <c r="GJ780" s="4"/>
      <c r="GK780" s="4"/>
      <c r="GL780" s="4"/>
      <c r="GM780" s="4"/>
      <c r="GN780" s="4"/>
      <c r="GO780" s="4"/>
      <c r="GP780" s="4"/>
      <c r="GQ780" s="4"/>
      <c r="GR780" s="4"/>
      <c r="GS780" s="4"/>
      <c r="GT780" s="4"/>
      <c r="GU780" s="4"/>
      <c r="GV780" s="4"/>
      <c r="GW780" s="4"/>
      <c r="GX780" s="4"/>
      <c r="GY780" s="4"/>
      <c r="GZ780" s="371"/>
      <c r="HA780" s="153"/>
      <c r="HB780" s="153"/>
      <c r="HC780" s="153"/>
      <c r="HD780" s="153"/>
      <c r="HE780" s="153"/>
      <c r="HF780" s="153"/>
      <c r="HG780" s="153"/>
      <c r="HH780" s="153"/>
      <c r="HI780" s="153"/>
      <c r="HJ780" s="153"/>
      <c r="HK780" s="153"/>
      <c r="HL780" s="153"/>
      <c r="HM780" s="153"/>
      <c r="HN780" s="153"/>
      <c r="HO780" s="5"/>
      <c r="HP780" s="4"/>
      <c r="HQ780" s="4"/>
      <c r="HR780" s="4"/>
      <c r="HS780" s="4"/>
      <c r="HT780" s="4"/>
      <c r="HU780" s="4"/>
      <c r="IP780" s="5"/>
      <c r="IQ780" s="4"/>
      <c r="IR780" s="4"/>
      <c r="IS780" s="4"/>
      <c r="IT780" s="4"/>
      <c r="IU780" s="4"/>
      <c r="IV780" s="4"/>
      <c r="IW780" s="4"/>
      <c r="IX780" s="4"/>
      <c r="IY780" s="4"/>
      <c r="IZ780" s="4"/>
      <c r="JA780" s="4"/>
      <c r="JB780" s="4"/>
      <c r="JC780" s="4"/>
      <c r="JD780" s="4"/>
      <c r="JE780" s="4"/>
      <c r="JF780" s="4"/>
      <c r="JG780" s="4"/>
      <c r="JH780" s="4"/>
      <c r="JI780" s="4"/>
      <c r="JJ780" s="4"/>
      <c r="JK780" s="4"/>
      <c r="JL780" s="4"/>
      <c r="JM780" s="4"/>
      <c r="JN780" s="4"/>
      <c r="JO780" s="4"/>
      <c r="JP780" s="4"/>
      <c r="JQ780" s="4"/>
      <c r="JR780" s="4"/>
      <c r="JS780" s="4"/>
      <c r="JT780" s="4"/>
      <c r="JU780" s="4"/>
      <c r="JV780" s="4"/>
      <c r="JW780" s="4"/>
      <c r="JX780" s="4"/>
      <c r="JY780" s="4"/>
      <c r="JZ780" s="4"/>
      <c r="KA780" s="4"/>
      <c r="KB780" s="4"/>
      <c r="KC780" s="4"/>
      <c r="KD780" s="4"/>
      <c r="KE780" s="4"/>
    </row>
    <row r="781" spans="1:291" s="25" customFormat="1" x14ac:dyDescent="0.25">
      <c r="A781" s="311"/>
      <c r="B781" s="57" t="s">
        <v>1938</v>
      </c>
      <c r="C781" s="389" t="s">
        <v>1939</v>
      </c>
      <c r="D781" s="26" t="s">
        <v>1937</v>
      </c>
      <c r="E781" s="415"/>
      <c r="F781" s="4"/>
      <c r="G781" s="30"/>
      <c r="H781" s="30"/>
      <c r="I781" s="377"/>
      <c r="J781" s="221">
        <v>45691</v>
      </c>
      <c r="K781" s="414"/>
      <c r="L781" s="28">
        <v>1</v>
      </c>
      <c r="M781" s="354" t="s">
        <v>1940</v>
      </c>
      <c r="O781" s="6">
        <v>2</v>
      </c>
      <c r="P781" s="6">
        <v>3</v>
      </c>
      <c r="Q781" s="6"/>
      <c r="R781" s="6">
        <v>3</v>
      </c>
      <c r="S781" s="6"/>
      <c r="T781" s="355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E781" s="4"/>
      <c r="DF781" s="4"/>
      <c r="DG781" s="4"/>
      <c r="DH781" s="4"/>
      <c r="DI781" s="4"/>
      <c r="DJ781" s="4"/>
      <c r="DK781" s="4"/>
      <c r="DL781" s="4"/>
      <c r="DM781" s="4"/>
      <c r="DN781" s="4"/>
      <c r="DO781" s="4"/>
      <c r="DP781" s="4"/>
      <c r="DQ781" s="4"/>
      <c r="DR781" s="4"/>
      <c r="DS781" s="4"/>
      <c r="DT781" s="4"/>
      <c r="DU781" s="4"/>
      <c r="DV781" s="4"/>
      <c r="DW781" s="4"/>
      <c r="DX781" s="4"/>
      <c r="DY781" s="4"/>
      <c r="DZ781" s="4"/>
      <c r="EA781" s="4"/>
      <c r="EB781" s="4"/>
      <c r="EC781" s="4"/>
      <c r="ED781" s="4"/>
      <c r="EE781" s="4"/>
      <c r="EF781" s="4"/>
      <c r="EG781" s="4"/>
      <c r="EH781" s="4"/>
      <c r="EI781" s="4"/>
      <c r="EJ781" s="4"/>
      <c r="EK781" s="4"/>
      <c r="EL781" s="4"/>
      <c r="EM781" s="4"/>
      <c r="EN781" s="4"/>
      <c r="EO781" s="4"/>
      <c r="EP781" s="4"/>
      <c r="EQ781" s="4"/>
      <c r="ER781" s="4"/>
      <c r="ES781" s="4"/>
      <c r="ET781" s="4"/>
      <c r="EU781" s="4"/>
      <c r="EV781" s="4"/>
      <c r="EW781" s="4"/>
      <c r="EX781" s="4"/>
      <c r="EY781" s="4"/>
      <c r="EZ781" s="4"/>
      <c r="FA781" s="4"/>
      <c r="FB781" s="4"/>
      <c r="FC781" s="4"/>
      <c r="FD781" s="4"/>
      <c r="FE781" s="4"/>
      <c r="FF781" s="4"/>
      <c r="FG781" s="4"/>
      <c r="FH781" s="4"/>
      <c r="FI781" s="4"/>
      <c r="FJ781" s="5"/>
      <c r="FK781" s="4"/>
      <c r="FL781" s="4"/>
      <c r="FM781" s="4"/>
      <c r="FN781" s="4"/>
      <c r="FO781" s="4"/>
      <c r="FP781" s="4"/>
      <c r="FQ781" s="4"/>
      <c r="FR781" s="4"/>
      <c r="FS781" s="4"/>
      <c r="FT781" s="4"/>
      <c r="FU781" s="4"/>
      <c r="FV781" s="4"/>
      <c r="FW781" s="4"/>
      <c r="FX781" s="4"/>
      <c r="FY781" s="4"/>
      <c r="FZ781" s="4"/>
      <c r="GA781" s="4"/>
      <c r="GB781" s="4"/>
      <c r="GC781" s="4"/>
      <c r="GD781" s="4"/>
      <c r="GE781" s="4"/>
      <c r="GF781" s="4"/>
      <c r="GG781" s="4"/>
      <c r="GH781" s="4"/>
      <c r="GI781" s="4"/>
      <c r="GJ781" s="4"/>
      <c r="GK781" s="4"/>
      <c r="GL781" s="4"/>
      <c r="GM781" s="4"/>
      <c r="GN781" s="4"/>
      <c r="GO781" s="4"/>
      <c r="GP781" s="4"/>
      <c r="GQ781" s="4"/>
      <c r="GR781" s="4"/>
      <c r="GS781" s="4"/>
      <c r="GT781" s="4"/>
      <c r="GU781" s="4"/>
      <c r="GV781" s="4"/>
      <c r="GW781" s="4"/>
      <c r="GX781" s="4"/>
      <c r="GY781" s="4"/>
      <c r="GZ781" s="371"/>
      <c r="HA781" s="153"/>
      <c r="HB781" s="153"/>
      <c r="HC781" s="153"/>
      <c r="HD781" s="153"/>
      <c r="HE781" s="153"/>
      <c r="HF781" s="153"/>
      <c r="HG781" s="153"/>
      <c r="HH781" s="153"/>
      <c r="HI781" s="153"/>
      <c r="HJ781" s="153"/>
      <c r="HK781" s="153"/>
      <c r="HL781" s="153"/>
      <c r="HM781" s="153"/>
      <c r="HN781" s="153"/>
      <c r="HO781" s="5"/>
      <c r="HP781" s="4"/>
      <c r="HQ781" s="4"/>
      <c r="HR781" s="4"/>
      <c r="HS781" s="4"/>
      <c r="HT781" s="4"/>
      <c r="HU781" s="4"/>
      <c r="IP781" s="5"/>
      <c r="IQ781" s="4"/>
      <c r="IR781" s="4"/>
      <c r="IS781" s="4"/>
      <c r="IT781" s="4"/>
      <c r="IU781" s="4"/>
      <c r="IV781" s="4"/>
      <c r="IW781" s="4"/>
      <c r="IX781" s="4"/>
      <c r="IY781" s="4"/>
      <c r="IZ781" s="4"/>
      <c r="JA781" s="4"/>
      <c r="JB781" s="4"/>
      <c r="JC781" s="4"/>
      <c r="JD781" s="4"/>
      <c r="JE781" s="4"/>
      <c r="JF781" s="4"/>
      <c r="JG781" s="4"/>
      <c r="JH781" s="4"/>
      <c r="JI781" s="4"/>
      <c r="JJ781" s="4"/>
      <c r="JK781" s="4"/>
      <c r="JL781" s="4"/>
      <c r="JM781" s="4"/>
      <c r="JN781" s="4"/>
      <c r="JO781" s="4"/>
      <c r="JP781" s="4"/>
      <c r="JQ781" s="4"/>
      <c r="JR781" s="4"/>
      <c r="JS781" s="4"/>
      <c r="JT781" s="4"/>
      <c r="JU781" s="4"/>
      <c r="JV781" s="4"/>
      <c r="JW781" s="4"/>
      <c r="JX781" s="4"/>
      <c r="JY781" s="4"/>
      <c r="JZ781" s="4"/>
      <c r="KA781" s="4"/>
      <c r="KB781" s="4"/>
      <c r="KC781" s="4"/>
      <c r="KD781" s="4"/>
      <c r="KE781" s="4"/>
    </row>
    <row r="782" spans="1:291" s="25" customFormat="1" x14ac:dyDescent="0.25">
      <c r="A782" s="311"/>
      <c r="B782" s="57" t="s">
        <v>1938</v>
      </c>
      <c r="C782" s="389" t="s">
        <v>1939</v>
      </c>
      <c r="D782" s="26" t="s">
        <v>1937</v>
      </c>
      <c r="E782" s="415"/>
      <c r="F782" s="4"/>
      <c r="G782" s="30"/>
      <c r="H782" s="30"/>
      <c r="I782" s="377"/>
      <c r="J782" s="221">
        <v>45691</v>
      </c>
      <c r="K782" s="414"/>
      <c r="L782" s="28">
        <v>2</v>
      </c>
      <c r="M782" s="354" t="s">
        <v>1941</v>
      </c>
      <c r="O782" s="6"/>
      <c r="P782" s="30"/>
      <c r="Q782" s="6"/>
      <c r="R782" s="6"/>
      <c r="S782" s="6">
        <v>10</v>
      </c>
      <c r="T782" s="5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  <c r="BS782" s="4"/>
      <c r="BT782" s="4"/>
      <c r="BU782" s="4"/>
      <c r="BV782" s="4"/>
      <c r="BW782" s="4"/>
      <c r="BX782" s="4"/>
      <c r="BY782" s="4"/>
      <c r="BZ782" s="4"/>
      <c r="CA782" s="4"/>
      <c r="CB782" s="4"/>
      <c r="CC782" s="4"/>
      <c r="CD782" s="4"/>
      <c r="CE782" s="4"/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  <c r="CW782" s="4"/>
      <c r="CX782" s="4"/>
      <c r="CY782" s="4"/>
      <c r="CZ782" s="4"/>
      <c r="DA782" s="4"/>
      <c r="DB782" s="4"/>
      <c r="DC782" s="4"/>
      <c r="DD782" s="4"/>
      <c r="DE782" s="4"/>
      <c r="DF782" s="4"/>
      <c r="DG782" s="4"/>
      <c r="DH782" s="4"/>
      <c r="DI782" s="4"/>
      <c r="DJ782" s="4"/>
      <c r="DK782" s="4"/>
      <c r="DL782" s="4"/>
      <c r="DM782" s="4"/>
      <c r="DN782" s="4"/>
      <c r="DO782" s="4"/>
      <c r="DP782" s="4"/>
      <c r="DQ782" s="4"/>
      <c r="DR782" s="4"/>
      <c r="DS782" s="4"/>
      <c r="DT782" s="4"/>
      <c r="DU782" s="4"/>
      <c r="DV782" s="4"/>
      <c r="DW782" s="4"/>
      <c r="DX782" s="4"/>
      <c r="DY782" s="4"/>
      <c r="DZ782" s="4"/>
      <c r="EA782" s="4"/>
      <c r="EB782" s="4"/>
      <c r="EC782" s="4"/>
      <c r="ED782" s="4"/>
      <c r="EE782" s="4"/>
      <c r="EF782" s="4"/>
      <c r="EG782" s="4"/>
      <c r="EH782" s="4"/>
      <c r="EI782" s="4"/>
      <c r="EJ782" s="4"/>
      <c r="EK782" s="4"/>
      <c r="EL782" s="4"/>
      <c r="EM782" s="4"/>
      <c r="EN782" s="4"/>
      <c r="EO782" s="4"/>
      <c r="EP782" s="4"/>
      <c r="EQ782" s="4"/>
      <c r="ER782" s="4"/>
      <c r="ES782" s="4"/>
      <c r="ET782" s="4"/>
      <c r="EU782" s="4"/>
      <c r="EV782" s="4"/>
      <c r="EW782" s="4"/>
      <c r="EX782" s="4"/>
      <c r="EY782" s="4"/>
      <c r="EZ782" s="4"/>
      <c r="FA782" s="4"/>
      <c r="FB782" s="4"/>
      <c r="FC782" s="4"/>
      <c r="FD782" s="4"/>
      <c r="FE782" s="4"/>
      <c r="FF782" s="4"/>
      <c r="FG782" s="4"/>
      <c r="FH782" s="4"/>
      <c r="FI782" s="4"/>
      <c r="FJ782" s="5"/>
      <c r="FK782" s="4"/>
      <c r="FL782" s="4"/>
      <c r="FM782" s="4"/>
      <c r="FN782" s="4"/>
      <c r="FO782" s="4"/>
      <c r="FP782" s="4"/>
      <c r="FQ782" s="4"/>
      <c r="FR782" s="4"/>
      <c r="FS782" s="4"/>
      <c r="FT782" s="4"/>
      <c r="FU782" s="4"/>
      <c r="FV782" s="4"/>
      <c r="FW782" s="4"/>
      <c r="FX782" s="4"/>
      <c r="FY782" s="4"/>
      <c r="FZ782" s="4"/>
      <c r="GA782" s="4"/>
      <c r="GB782" s="4"/>
      <c r="GC782" s="4"/>
      <c r="GD782" s="4"/>
      <c r="GE782" s="4"/>
      <c r="GF782" s="4"/>
      <c r="GG782" s="4"/>
      <c r="GH782" s="4"/>
      <c r="GI782" s="4"/>
      <c r="GJ782" s="4"/>
      <c r="GK782" s="4"/>
      <c r="GL782" s="4"/>
      <c r="GM782" s="4"/>
      <c r="GN782" s="4"/>
      <c r="GO782" s="4"/>
      <c r="GP782" s="4"/>
      <c r="GQ782" s="4"/>
      <c r="GR782" s="4"/>
      <c r="GS782" s="4"/>
      <c r="GT782" s="4"/>
      <c r="GU782" s="4"/>
      <c r="GV782" s="4"/>
      <c r="GW782" s="4"/>
      <c r="GX782" s="4"/>
      <c r="GY782" s="4"/>
      <c r="GZ782" s="371"/>
      <c r="HA782" s="153"/>
      <c r="HB782" s="153"/>
      <c r="HC782" s="153"/>
      <c r="HD782" s="153"/>
      <c r="HE782" s="153"/>
      <c r="HF782" s="153"/>
      <c r="HG782" s="153"/>
      <c r="HH782" s="153"/>
      <c r="HI782" s="153"/>
      <c r="HJ782" s="153"/>
      <c r="HK782" s="153"/>
      <c r="HL782" s="153"/>
      <c r="HM782" s="153"/>
      <c r="HN782" s="153"/>
      <c r="HO782" s="5"/>
      <c r="HP782" s="4"/>
      <c r="HQ782" s="4"/>
      <c r="HR782" s="4"/>
      <c r="HS782" s="4"/>
      <c r="HT782" s="4"/>
      <c r="HU782" s="4"/>
      <c r="IP782" s="5"/>
      <c r="IQ782" s="4"/>
      <c r="IR782" s="4"/>
      <c r="IS782" s="4"/>
      <c r="IT782" s="4"/>
      <c r="IU782" s="4"/>
      <c r="IV782" s="4"/>
      <c r="IW782" s="4"/>
      <c r="IX782" s="4"/>
      <c r="IY782" s="4"/>
      <c r="IZ782" s="4"/>
      <c r="JA782" s="4"/>
      <c r="JB782" s="4"/>
      <c r="JC782" s="4"/>
      <c r="JD782" s="4"/>
      <c r="JE782" s="4"/>
      <c r="JF782" s="4"/>
      <c r="JG782" s="4"/>
      <c r="JH782" s="4"/>
      <c r="JI782" s="4"/>
      <c r="JJ782" s="4"/>
      <c r="JK782" s="4"/>
      <c r="JL782" s="4"/>
      <c r="JM782" s="4"/>
      <c r="JN782" s="4"/>
      <c r="JO782" s="4"/>
      <c r="JP782" s="4"/>
      <c r="JQ782" s="4"/>
      <c r="JR782" s="4"/>
      <c r="JS782" s="4"/>
      <c r="JT782" s="4"/>
      <c r="JU782" s="4"/>
      <c r="JV782" s="4"/>
      <c r="JW782" s="4"/>
      <c r="JX782" s="4"/>
      <c r="JY782" s="4"/>
      <c r="JZ782" s="4"/>
      <c r="KA782" s="4"/>
      <c r="KB782" s="4"/>
      <c r="KC782" s="4"/>
      <c r="KD782" s="4"/>
      <c r="KE782" s="4"/>
    </row>
    <row r="783" spans="1:291" x14ac:dyDescent="0.25">
      <c r="A783" s="311"/>
      <c r="B783" s="6"/>
      <c r="T783" s="5"/>
      <c r="U783" s="25"/>
      <c r="V783" s="25"/>
      <c r="W783" s="25"/>
      <c r="X783" s="25"/>
      <c r="Y783" s="25"/>
      <c r="Z783" s="25"/>
      <c r="AA783" s="25"/>
      <c r="AB783" s="25"/>
      <c r="AC783" s="25"/>
      <c r="AD783" s="25"/>
      <c r="AE783" s="25"/>
      <c r="AF783" s="25"/>
      <c r="AG783" s="25"/>
      <c r="AH783" s="25"/>
      <c r="AI783" s="25"/>
      <c r="AJ783" s="25"/>
      <c r="AK783" s="25"/>
      <c r="AL783" s="25"/>
      <c r="AM783" s="25"/>
      <c r="AN783" s="25"/>
      <c r="AO783" s="25"/>
      <c r="AP783" s="25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E783" s="4"/>
      <c r="DF783" s="4"/>
      <c r="DG783" s="4"/>
      <c r="DH783" s="4"/>
      <c r="DI783" s="4"/>
      <c r="DJ783" s="4"/>
      <c r="DK783" s="4"/>
      <c r="DL783" s="4"/>
      <c r="DM783" s="4"/>
      <c r="DN783" s="4"/>
      <c r="DO783" s="4"/>
      <c r="DP783" s="4"/>
      <c r="DQ783" s="4"/>
      <c r="DR783" s="4"/>
      <c r="DS783" s="4"/>
      <c r="DT783" s="4"/>
      <c r="DU783" s="4"/>
      <c r="DV783" s="4"/>
      <c r="DW783" s="4"/>
      <c r="DX783" s="4"/>
      <c r="DY783" s="4"/>
      <c r="DZ783" s="4"/>
      <c r="EA783" s="4"/>
      <c r="EB783" s="4"/>
      <c r="EC783" s="4"/>
      <c r="ED783" s="4"/>
      <c r="EE783" s="4"/>
      <c r="EF783" s="4"/>
      <c r="EG783" s="4"/>
      <c r="EH783" s="4"/>
      <c r="EI783" s="4"/>
      <c r="EJ783" s="4"/>
      <c r="EK783" s="4"/>
      <c r="EL783" s="4"/>
      <c r="EM783" s="4"/>
      <c r="EN783" s="4"/>
      <c r="EO783" s="4"/>
      <c r="EP783" s="4"/>
      <c r="EQ783" s="4"/>
      <c r="ER783" s="4"/>
      <c r="ES783" s="4"/>
      <c r="ET783" s="4"/>
      <c r="EU783" s="4"/>
      <c r="EV783" s="4"/>
      <c r="EW783" s="4"/>
      <c r="EX783" s="4"/>
      <c r="EY783" s="4"/>
      <c r="EZ783" s="4"/>
      <c r="FA783" s="4"/>
      <c r="FB783" s="4"/>
      <c r="FC783" s="4"/>
      <c r="FD783" s="4"/>
      <c r="FE783" s="4"/>
      <c r="FF783" s="4"/>
      <c r="FG783" s="4"/>
      <c r="FH783" s="4"/>
      <c r="FI783" s="4"/>
      <c r="FJ783" s="5"/>
      <c r="FK783" s="4"/>
      <c r="FL783" s="4"/>
      <c r="FM783" s="4"/>
      <c r="FN783" s="4"/>
      <c r="FO783" s="4"/>
      <c r="FP783" s="4"/>
      <c r="FQ783" s="4"/>
      <c r="FR783" s="4"/>
      <c r="FS783" s="4"/>
      <c r="FT783" s="4"/>
      <c r="FU783" s="4"/>
      <c r="FV783" s="4"/>
      <c r="FW783" s="4"/>
      <c r="FX783" s="4"/>
      <c r="FY783" s="4"/>
      <c r="FZ783" s="4"/>
      <c r="GA783" s="4"/>
      <c r="GB783" s="4"/>
      <c r="GC783" s="4"/>
      <c r="GD783" s="4"/>
      <c r="GE783" s="4"/>
      <c r="GF783" s="4"/>
      <c r="GG783" s="4"/>
      <c r="GH783" s="4"/>
      <c r="GI783" s="4"/>
      <c r="GJ783" s="4"/>
      <c r="GK783" s="4"/>
      <c r="GL783" s="4"/>
      <c r="GM783" s="4"/>
      <c r="GN783" s="4"/>
      <c r="GO783" s="4"/>
      <c r="GP783" s="4"/>
      <c r="GQ783" s="4"/>
      <c r="GR783" s="4"/>
      <c r="GS783" s="4"/>
      <c r="GT783" s="4"/>
      <c r="GU783" s="4"/>
      <c r="GV783" s="4"/>
      <c r="GW783" s="4"/>
      <c r="GX783" s="4"/>
      <c r="GY783" s="4"/>
      <c r="IQ783" s="4"/>
      <c r="IR783" s="4"/>
      <c r="IS783" s="4"/>
      <c r="IT783" s="4"/>
      <c r="IU783" s="4"/>
      <c r="IV783" s="4"/>
      <c r="IW783" s="4"/>
      <c r="IX783" s="4"/>
      <c r="IY783" s="4"/>
      <c r="IZ783" s="4"/>
      <c r="JA783" s="4"/>
      <c r="JB783" s="4"/>
      <c r="JC783" s="4"/>
      <c r="JD783" s="4"/>
      <c r="JE783" s="4"/>
      <c r="JF783" s="4"/>
      <c r="JG783" s="4"/>
      <c r="JH783" s="4"/>
      <c r="JI783" s="4"/>
      <c r="JJ783" s="4"/>
      <c r="JK783" s="4"/>
      <c r="JL783" s="4"/>
      <c r="JM783" s="4"/>
      <c r="JN783" s="4"/>
      <c r="JO783" s="4"/>
      <c r="JP783" s="4"/>
      <c r="JQ783" s="4"/>
      <c r="JR783" s="4"/>
      <c r="JS783" s="4"/>
      <c r="JT783" s="4"/>
      <c r="JU783" s="4"/>
      <c r="JV783" s="4"/>
      <c r="JW783" s="4"/>
      <c r="JX783" s="4"/>
      <c r="JY783" s="4"/>
      <c r="JZ783" s="4"/>
      <c r="KA783" s="4"/>
      <c r="KB783" s="4"/>
      <c r="KC783" s="4"/>
      <c r="KD783" s="4"/>
      <c r="KE783" s="4"/>
    </row>
    <row r="784" spans="1:291" x14ac:dyDescent="0.25">
      <c r="A784" s="311"/>
      <c r="B784" s="57" t="s">
        <v>1944</v>
      </c>
      <c r="C784" s="86" t="s">
        <v>1945</v>
      </c>
      <c r="D784" s="6" t="s">
        <v>1946</v>
      </c>
      <c r="E784" s="88">
        <v>45480</v>
      </c>
      <c r="F784" s="274">
        <v>45540</v>
      </c>
      <c r="G784" s="94">
        <f>DATEDIF(E784, F784, "m")</f>
        <v>1</v>
      </c>
      <c r="T784" s="5"/>
      <c r="U784" s="25"/>
      <c r="V784" s="25"/>
      <c r="W784" s="25"/>
      <c r="X784" s="25"/>
      <c r="Y784" s="25"/>
      <c r="Z784" s="25"/>
      <c r="AA784" s="25"/>
      <c r="AB784" s="25"/>
      <c r="AC784" s="25"/>
      <c r="AD784" s="25"/>
      <c r="AE784" s="25"/>
      <c r="AF784" s="25"/>
      <c r="AG784" s="25"/>
      <c r="AH784" s="25"/>
      <c r="AI784" s="25"/>
      <c r="AJ784" s="25"/>
      <c r="AK784" s="25"/>
      <c r="AL784" s="25"/>
      <c r="AM784" s="25"/>
      <c r="AN784" s="25"/>
      <c r="AO784" s="25"/>
      <c r="AP784" s="25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  <c r="BS784" s="4"/>
      <c r="BT784" s="4"/>
      <c r="BU784" s="4"/>
      <c r="BV784" s="4"/>
      <c r="BW784" s="4"/>
      <c r="BX784" s="4"/>
      <c r="BY784" s="4"/>
      <c r="BZ784" s="4"/>
      <c r="CA784" s="4"/>
      <c r="CB784" s="4"/>
      <c r="CC784" s="4"/>
      <c r="CD784" s="4"/>
      <c r="CE784" s="4"/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  <c r="CW784" s="4"/>
      <c r="CX784" s="4"/>
      <c r="CY784" s="4"/>
      <c r="CZ784" s="4"/>
      <c r="DA784" s="4"/>
      <c r="DB784" s="4"/>
      <c r="DC784" s="4"/>
      <c r="DD784" s="4"/>
      <c r="DE784" s="4"/>
      <c r="DF784" s="4"/>
      <c r="DG784" s="4"/>
      <c r="DH784" s="4"/>
      <c r="DI784" s="4"/>
      <c r="DJ784" s="4"/>
      <c r="DK784" s="4"/>
      <c r="DL784" s="4"/>
      <c r="DM784" s="4"/>
      <c r="DN784" s="4"/>
      <c r="DO784" s="4"/>
      <c r="DP784" s="4"/>
      <c r="DQ784" s="4"/>
      <c r="DR784" s="4"/>
      <c r="DS784" s="4"/>
      <c r="DT784" s="4"/>
      <c r="DU784" s="4"/>
      <c r="DV784" s="4"/>
      <c r="DW784" s="4"/>
      <c r="DX784" s="4"/>
      <c r="DY784" s="4"/>
      <c r="DZ784" s="4"/>
      <c r="EA784" s="4"/>
      <c r="EB784" s="4"/>
      <c r="EC784" s="4"/>
      <c r="ED784" s="4"/>
      <c r="EE784" s="4"/>
      <c r="EF784" s="4"/>
      <c r="EG784" s="4"/>
      <c r="EH784" s="4"/>
      <c r="EI784" s="4"/>
      <c r="EJ784" s="4"/>
      <c r="EK784" s="4"/>
      <c r="EL784" s="4"/>
      <c r="EM784" s="4"/>
      <c r="EN784" s="4"/>
      <c r="EO784" s="4"/>
      <c r="EP784" s="4"/>
      <c r="EQ784" s="4"/>
      <c r="ER784" s="4"/>
      <c r="ES784" s="4"/>
      <c r="ET784" s="4"/>
      <c r="EU784" s="4"/>
      <c r="EV784" s="4"/>
      <c r="EW784" s="4"/>
      <c r="EX784" s="4"/>
      <c r="EY784" s="4"/>
      <c r="EZ784" s="4"/>
      <c r="FA784" s="4"/>
      <c r="FB784" s="4"/>
      <c r="FC784" s="4"/>
      <c r="FD784" s="4"/>
      <c r="FE784" s="4"/>
      <c r="FF784" s="4"/>
      <c r="FG784" s="4"/>
      <c r="FH784" s="4"/>
      <c r="FI784" s="4"/>
      <c r="FJ784" s="5"/>
      <c r="FK784" s="4"/>
      <c r="FL784" s="4"/>
      <c r="FM784" s="4"/>
      <c r="FN784" s="4"/>
      <c r="FO784" s="4"/>
      <c r="FP784" s="4"/>
      <c r="FQ784" s="4"/>
      <c r="FR784" s="4"/>
      <c r="FS784" s="4"/>
      <c r="FT784" s="4"/>
      <c r="FU784" s="4"/>
      <c r="FV784" s="4"/>
      <c r="FW784" s="4"/>
      <c r="FX784" s="4"/>
      <c r="FY784" s="4"/>
      <c r="FZ784" s="4"/>
      <c r="GA784" s="4"/>
      <c r="GB784" s="4"/>
      <c r="GC784" s="4"/>
      <c r="GD784" s="4"/>
      <c r="GE784" s="4"/>
      <c r="GF784" s="4"/>
      <c r="GG784" s="4"/>
      <c r="GH784" s="4"/>
      <c r="GI784" s="4"/>
      <c r="GJ784" s="4"/>
      <c r="GK784" s="4"/>
      <c r="GL784" s="4"/>
      <c r="GM784" s="4"/>
      <c r="GN784" s="4"/>
      <c r="GO784" s="4"/>
      <c r="GP784" s="4"/>
      <c r="GQ784" s="4"/>
      <c r="GR784" s="4"/>
      <c r="GS784" s="4"/>
      <c r="GT784" s="4"/>
      <c r="GU784" s="4"/>
      <c r="GV784" s="4"/>
      <c r="GW784" s="4"/>
      <c r="GX784" s="4"/>
      <c r="GY784" s="4"/>
      <c r="HO784" s="5" t="s">
        <v>1901</v>
      </c>
      <c r="HP784" s="62">
        <v>50</v>
      </c>
      <c r="HQ784" s="274">
        <v>45480</v>
      </c>
      <c r="HR784" s="274"/>
      <c r="HS784" s="274">
        <v>45540</v>
      </c>
      <c r="HT784" s="170">
        <v>1</v>
      </c>
      <c r="HU784" s="170">
        <v>1</v>
      </c>
      <c r="HV784" s="170">
        <v>0</v>
      </c>
      <c r="HW784" s="170">
        <v>0</v>
      </c>
      <c r="HX784" s="170">
        <v>0</v>
      </c>
      <c r="HY784" s="170">
        <v>1</v>
      </c>
      <c r="HZ784" s="170">
        <v>0</v>
      </c>
      <c r="IA784" s="170">
        <v>0</v>
      </c>
      <c r="IB784" s="170"/>
      <c r="IC784" s="170">
        <v>1</v>
      </c>
      <c r="ID784" s="170">
        <v>1</v>
      </c>
      <c r="IE784" s="153" t="s">
        <v>62</v>
      </c>
      <c r="IF784" s="170">
        <v>1</v>
      </c>
      <c r="IG784" s="170"/>
      <c r="IH784" s="170"/>
      <c r="II784" t="s">
        <v>175</v>
      </c>
      <c r="IJ784" s="170">
        <v>0</v>
      </c>
      <c r="IK784" s="153" t="s">
        <v>63</v>
      </c>
      <c r="IL784"/>
      <c r="IM784"/>
      <c r="IN784" s="287">
        <v>0</v>
      </c>
      <c r="IO784" s="62">
        <v>0</v>
      </c>
      <c r="IQ784" s="4"/>
      <c r="IR784" s="4"/>
      <c r="IS784" s="4"/>
      <c r="IT784" s="4"/>
      <c r="IU784" s="4"/>
      <c r="IV784" s="4"/>
      <c r="IW784" s="4"/>
      <c r="IX784" s="4"/>
      <c r="IY784" s="4"/>
      <c r="IZ784" s="4"/>
      <c r="JA784" s="4"/>
      <c r="JB784" s="4"/>
      <c r="JC784" s="4"/>
      <c r="JD784" s="4"/>
      <c r="JE784" s="4"/>
      <c r="JF784" s="4"/>
      <c r="JG784" s="4"/>
      <c r="JH784" s="4"/>
      <c r="JI784" s="4"/>
      <c r="JJ784" s="4"/>
      <c r="JK784" s="4"/>
      <c r="JL784" s="4"/>
      <c r="JM784" s="4"/>
      <c r="JN784" s="4"/>
      <c r="JO784" s="4"/>
      <c r="JP784" s="4"/>
      <c r="JQ784" s="4"/>
      <c r="JR784" s="4"/>
      <c r="JS784" s="4"/>
      <c r="JT784" s="4"/>
      <c r="JU784" s="4"/>
      <c r="JV784" s="4"/>
      <c r="JW784" s="4"/>
      <c r="JX784" s="4"/>
      <c r="JY784" s="4"/>
      <c r="JZ784" s="4"/>
      <c r="KA784" s="4"/>
      <c r="KB784" s="4"/>
      <c r="KC784" s="4"/>
      <c r="KD784" s="4"/>
      <c r="KE784" s="4"/>
    </row>
    <row r="785" spans="1:291" x14ac:dyDescent="0.25">
      <c r="A785" s="311"/>
      <c r="B785" s="57" t="s">
        <v>1944</v>
      </c>
      <c r="C785" s="86" t="s">
        <v>1945</v>
      </c>
      <c r="D785" s="6" t="s">
        <v>1946</v>
      </c>
      <c r="E785" s="88">
        <v>45480</v>
      </c>
      <c r="F785" s="274">
        <v>45614</v>
      </c>
      <c r="G785" s="94">
        <f>DATEDIF(E785, F785, "m")</f>
        <v>4</v>
      </c>
      <c r="T785" s="5"/>
      <c r="U785" s="25"/>
      <c r="V785" s="25"/>
      <c r="W785" s="25"/>
      <c r="X785" s="25"/>
      <c r="Y785" s="25"/>
      <c r="Z785" s="25"/>
      <c r="AA785" s="25"/>
      <c r="AB785" s="25"/>
      <c r="AC785" s="25"/>
      <c r="AD785" s="25"/>
      <c r="AE785" s="25"/>
      <c r="AF785" s="25"/>
      <c r="AG785" s="25"/>
      <c r="AH785" s="25"/>
      <c r="AI785" s="25"/>
      <c r="AJ785" s="25"/>
      <c r="AK785" s="25"/>
      <c r="AL785" s="25"/>
      <c r="AM785" s="25"/>
      <c r="AN785" s="25"/>
      <c r="AO785" s="25"/>
      <c r="AP785" s="25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E785" s="4"/>
      <c r="DF785" s="4"/>
      <c r="DG785" s="4"/>
      <c r="DH785" s="4"/>
      <c r="DI785" s="4"/>
      <c r="DJ785" s="4"/>
      <c r="DK785" s="4"/>
      <c r="DL785" s="4"/>
      <c r="DM785" s="4"/>
      <c r="DN785" s="4"/>
      <c r="DO785" s="4"/>
      <c r="DP785" s="4"/>
      <c r="DQ785" s="4"/>
      <c r="DR785" s="4"/>
      <c r="DS785" s="4"/>
      <c r="DT785" s="4"/>
      <c r="DU785" s="4"/>
      <c r="DV785" s="4"/>
      <c r="DW785" s="4"/>
      <c r="DX785" s="4"/>
      <c r="DY785" s="4"/>
      <c r="DZ785" s="4"/>
      <c r="EA785" s="4"/>
      <c r="EB785" s="4"/>
      <c r="EC785" s="4"/>
      <c r="ED785" s="4"/>
      <c r="EE785" s="4"/>
      <c r="EF785" s="4"/>
      <c r="EG785" s="4"/>
      <c r="EH785" s="4"/>
      <c r="EI785" s="4"/>
      <c r="EJ785" s="4"/>
      <c r="EK785" s="4"/>
      <c r="EL785" s="4"/>
      <c r="EM785" s="4"/>
      <c r="EN785" s="4"/>
      <c r="EO785" s="4"/>
      <c r="EP785" s="4"/>
      <c r="EQ785" s="4"/>
      <c r="ER785" s="4"/>
      <c r="ES785" s="4"/>
      <c r="ET785" s="4"/>
      <c r="EU785" s="4"/>
      <c r="EV785" s="4"/>
      <c r="EW785" s="4"/>
      <c r="EX785" s="4"/>
      <c r="EY785" s="4"/>
      <c r="EZ785" s="4"/>
      <c r="FA785" s="4"/>
      <c r="FB785" s="4"/>
      <c r="FC785" s="4"/>
      <c r="FD785" s="4"/>
      <c r="FE785" s="4"/>
      <c r="FF785" s="4"/>
      <c r="FG785" s="4"/>
      <c r="FH785" s="4"/>
      <c r="FI785" s="4"/>
      <c r="FJ785" s="5"/>
      <c r="FK785" s="4"/>
      <c r="FL785" s="4"/>
      <c r="FM785" s="4"/>
      <c r="FN785" s="4"/>
      <c r="FO785" s="4"/>
      <c r="FP785" s="4"/>
      <c r="FQ785" s="4"/>
      <c r="FR785" s="4"/>
      <c r="FS785" s="4"/>
      <c r="FT785" s="4"/>
      <c r="FU785" s="4"/>
      <c r="FV785" s="4"/>
      <c r="FW785" s="4"/>
      <c r="FX785" s="4"/>
      <c r="FY785" s="4"/>
      <c r="FZ785" s="4"/>
      <c r="GA785" s="4"/>
      <c r="GB785" s="4"/>
      <c r="GC785" s="4"/>
      <c r="GD785" s="4"/>
      <c r="GE785" s="4"/>
      <c r="GF785" s="4"/>
      <c r="GG785" s="4"/>
      <c r="GH785" s="4"/>
      <c r="GI785" s="4"/>
      <c r="GJ785" s="4"/>
      <c r="GK785" s="4"/>
      <c r="GL785" s="4"/>
      <c r="GM785" s="4"/>
      <c r="GN785" s="4"/>
      <c r="GO785" s="4"/>
      <c r="GP785" s="4"/>
      <c r="GQ785" s="4"/>
      <c r="GR785" s="4"/>
      <c r="GS785" s="4"/>
      <c r="GT785" s="4"/>
      <c r="GU785" s="4"/>
      <c r="GV785" s="4"/>
      <c r="GW785" s="4"/>
      <c r="GX785" s="4"/>
      <c r="GY785" s="4"/>
      <c r="HO785" s="5" t="s">
        <v>1901</v>
      </c>
      <c r="HP785" s="62">
        <v>50</v>
      </c>
      <c r="HQ785" s="274">
        <v>45480</v>
      </c>
      <c r="HR785" s="274"/>
      <c r="HS785" s="274">
        <v>45614</v>
      </c>
      <c r="HT785" s="170">
        <v>3</v>
      </c>
      <c r="HU785" s="170">
        <v>1</v>
      </c>
      <c r="HV785" s="170">
        <v>0</v>
      </c>
      <c r="HW785" s="170">
        <v>0</v>
      </c>
      <c r="HX785" s="170">
        <v>0</v>
      </c>
      <c r="HY785" s="170">
        <v>1</v>
      </c>
      <c r="HZ785" s="170">
        <v>0</v>
      </c>
      <c r="IA785" s="170">
        <v>0</v>
      </c>
      <c r="IB785" s="170"/>
      <c r="IC785" s="170">
        <v>0</v>
      </c>
      <c r="ID785" s="170">
        <v>0</v>
      </c>
      <c r="IE785" s="153" t="s">
        <v>62</v>
      </c>
      <c r="IF785" s="170">
        <v>0</v>
      </c>
      <c r="IG785" s="170"/>
      <c r="IH785" s="170"/>
      <c r="II785"/>
      <c r="IJ785" s="170">
        <v>0</v>
      </c>
      <c r="IK785" s="153" t="s">
        <v>63</v>
      </c>
      <c r="IL785"/>
      <c r="IM785" t="s">
        <v>1889</v>
      </c>
      <c r="IN785" s="287">
        <v>0</v>
      </c>
      <c r="IO785" s="62">
        <v>1</v>
      </c>
      <c r="IQ785" s="4"/>
      <c r="IR785" s="4"/>
      <c r="IS785" s="4"/>
      <c r="IT785" s="4"/>
      <c r="IU785" s="4"/>
      <c r="IV785" s="4"/>
      <c r="IW785" s="4"/>
      <c r="IX785" s="4"/>
      <c r="IY785" s="4"/>
      <c r="IZ785" s="4"/>
      <c r="JA785" s="4"/>
      <c r="JB785" s="4"/>
      <c r="JC785" s="4"/>
      <c r="JD785" s="4"/>
      <c r="JE785" s="4"/>
      <c r="JF785" s="4"/>
      <c r="JG785" s="4"/>
      <c r="JH785" s="4"/>
      <c r="JI785" s="4"/>
      <c r="JJ785" s="4"/>
      <c r="JK785" s="4"/>
      <c r="JL785" s="4"/>
      <c r="JM785" s="4"/>
      <c r="JN785" s="4"/>
      <c r="JO785" s="4"/>
      <c r="JP785" s="4"/>
      <c r="JQ785" s="4"/>
      <c r="JR785" s="4"/>
      <c r="JS785" s="4"/>
      <c r="JT785" s="4"/>
      <c r="JU785" s="4"/>
      <c r="JV785" s="4"/>
      <c r="JW785" s="4"/>
      <c r="JX785" s="4"/>
      <c r="JY785" s="4"/>
      <c r="JZ785" s="4"/>
      <c r="KA785" s="4"/>
      <c r="KB785" s="4"/>
      <c r="KC785" s="4"/>
      <c r="KD785" s="4"/>
      <c r="KE785" s="4"/>
    </row>
    <row r="786" spans="1:291" x14ac:dyDescent="0.25">
      <c r="A786" s="311"/>
      <c r="B786" s="57" t="s">
        <v>1944</v>
      </c>
      <c r="C786" s="86" t="s">
        <v>1945</v>
      </c>
      <c r="D786" s="6" t="s">
        <v>1946</v>
      </c>
      <c r="E786" s="88">
        <v>45480</v>
      </c>
      <c r="F786" s="274"/>
      <c r="G786" s="94"/>
      <c r="J786" s="14">
        <v>45701</v>
      </c>
      <c r="K786" s="100">
        <f t="shared" ref="K786:K787" si="91">DATEDIF(E786, J786, "m")</f>
        <v>7</v>
      </c>
      <c r="L786" s="28">
        <v>1</v>
      </c>
      <c r="M786" s="6" t="s">
        <v>1947</v>
      </c>
      <c r="N786" s="6">
        <v>27.8</v>
      </c>
      <c r="O786" s="6">
        <v>2</v>
      </c>
      <c r="P786" s="6">
        <v>3</v>
      </c>
      <c r="R786" s="6">
        <v>3</v>
      </c>
      <c r="T786" s="355"/>
      <c r="U786" s="25"/>
      <c r="V786" s="25"/>
      <c r="W786" s="25"/>
      <c r="X786" s="25"/>
      <c r="Y786" s="25"/>
      <c r="Z786" s="25"/>
      <c r="AA786" s="25"/>
      <c r="AB786" s="25"/>
      <c r="AC786" s="25"/>
      <c r="AD786" s="25"/>
      <c r="AE786" s="25"/>
      <c r="AF786" s="25"/>
      <c r="AG786" s="25"/>
      <c r="AH786" s="25"/>
      <c r="AI786" s="25"/>
      <c r="AJ786" s="25"/>
      <c r="AK786" s="25"/>
      <c r="AL786" s="25"/>
      <c r="AM786" s="25"/>
      <c r="AN786" s="25"/>
      <c r="AO786" s="25"/>
      <c r="AP786" s="25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  <c r="BS786" s="4"/>
      <c r="BT786" s="4"/>
      <c r="BU786" s="4"/>
      <c r="BV786" s="4"/>
      <c r="BW786" s="4"/>
      <c r="BX786" s="4"/>
      <c r="BY786" s="4"/>
      <c r="BZ786" s="4"/>
      <c r="CA786" s="4"/>
      <c r="CB786" s="4"/>
      <c r="CC786" s="4"/>
      <c r="CD786" s="4"/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  <c r="CW786" s="4"/>
      <c r="CX786" s="4"/>
      <c r="CY786" s="4"/>
      <c r="CZ786" s="4"/>
      <c r="DA786" s="4"/>
      <c r="DB786" s="4"/>
      <c r="DC786" s="4"/>
      <c r="DD786" s="4"/>
      <c r="DE786" s="4"/>
      <c r="DF786" s="4"/>
      <c r="DG786" s="4"/>
      <c r="DH786" s="4"/>
      <c r="DI786" s="4"/>
      <c r="DJ786" s="4"/>
      <c r="DK786" s="4"/>
      <c r="DL786" s="4"/>
      <c r="DM786" s="4"/>
      <c r="DN786" s="4"/>
      <c r="DO786" s="4"/>
      <c r="DP786" s="4"/>
      <c r="DQ786" s="4"/>
      <c r="DR786" s="4"/>
      <c r="DS786" s="4"/>
      <c r="DT786" s="4"/>
      <c r="DU786" s="4"/>
      <c r="DV786" s="4"/>
      <c r="DW786" s="4"/>
      <c r="DX786" s="4"/>
      <c r="DY786" s="4"/>
      <c r="DZ786" s="4"/>
      <c r="EA786" s="4"/>
      <c r="EB786" s="4"/>
      <c r="EC786" s="4"/>
      <c r="ED786" s="4"/>
      <c r="EE786" s="4"/>
      <c r="EF786" s="4"/>
      <c r="EG786" s="4"/>
      <c r="EH786" s="4"/>
      <c r="EI786" s="4"/>
      <c r="EJ786" s="4"/>
      <c r="EK786" s="4"/>
      <c r="EL786" s="4"/>
      <c r="EM786" s="4"/>
      <c r="EN786" s="4"/>
      <c r="EO786" s="4"/>
      <c r="EP786" s="4"/>
      <c r="EQ786" s="4"/>
      <c r="ER786" s="4"/>
      <c r="ES786" s="4"/>
      <c r="ET786" s="4"/>
      <c r="EU786" s="4"/>
      <c r="EV786" s="4"/>
      <c r="EW786" s="4"/>
      <c r="EX786" s="4"/>
      <c r="EY786" s="4"/>
      <c r="EZ786" s="4"/>
      <c r="FA786" s="4"/>
      <c r="FB786" s="4"/>
      <c r="FC786" s="4"/>
      <c r="FD786" s="4"/>
      <c r="FE786" s="4"/>
      <c r="FF786" s="4"/>
      <c r="FG786" s="4"/>
      <c r="FH786" s="4"/>
      <c r="FI786" s="4"/>
      <c r="FJ786" s="5"/>
      <c r="FK786" s="4"/>
      <c r="FL786" s="4"/>
      <c r="FM786" s="4"/>
      <c r="FN786" s="4"/>
      <c r="FO786" s="4"/>
      <c r="FP786" s="4"/>
      <c r="FQ786" s="4"/>
      <c r="FR786" s="4"/>
      <c r="FS786" s="4"/>
      <c r="FT786" s="4"/>
      <c r="FU786" s="4"/>
      <c r="FV786" s="4"/>
      <c r="FW786" s="4"/>
      <c r="FX786" s="4"/>
      <c r="FY786" s="4"/>
      <c r="FZ786" s="4"/>
      <c r="GA786" s="4"/>
      <c r="GB786" s="4"/>
      <c r="GC786" s="4"/>
      <c r="GD786" s="4"/>
      <c r="GE786" s="4"/>
      <c r="GF786" s="4"/>
      <c r="GG786" s="4"/>
      <c r="GH786" s="4"/>
      <c r="GI786" s="4"/>
      <c r="GJ786" s="4"/>
      <c r="GK786" s="4"/>
      <c r="GL786" s="4"/>
      <c r="GM786" s="4"/>
      <c r="GN786" s="4"/>
      <c r="GO786" s="4"/>
      <c r="GP786" s="4"/>
      <c r="GQ786" s="4"/>
      <c r="GR786" s="4"/>
      <c r="GS786" s="4"/>
      <c r="GT786" s="4"/>
      <c r="GU786" s="4"/>
      <c r="GV786" s="4"/>
      <c r="GW786" s="4"/>
      <c r="GX786" s="4"/>
      <c r="GY786" s="4"/>
      <c r="HO786" s="5"/>
      <c r="HP786" s="62"/>
      <c r="HQ786" s="274"/>
      <c r="HR786" s="274"/>
      <c r="HS786" s="274"/>
      <c r="HT786" s="170"/>
      <c r="HU786" s="170"/>
      <c r="HV786" s="170"/>
      <c r="HW786" s="170"/>
      <c r="HX786" s="170"/>
      <c r="HY786" s="170"/>
      <c r="HZ786" s="170"/>
      <c r="IA786" s="170"/>
      <c r="IB786" s="170"/>
      <c r="IC786" s="170"/>
      <c r="ID786" s="170"/>
      <c r="IE786" s="153"/>
      <c r="IF786" s="170"/>
      <c r="IG786" s="170"/>
      <c r="IH786" s="170"/>
      <c r="II786"/>
      <c r="IJ786" s="170"/>
      <c r="IK786" s="153"/>
      <c r="IL786"/>
      <c r="IM786"/>
      <c r="IN786" s="287"/>
      <c r="IO786" s="62"/>
      <c r="IQ786" s="4"/>
      <c r="IR786" s="4"/>
      <c r="IS786" s="4"/>
      <c r="IT786" s="4"/>
      <c r="IU786" s="4"/>
      <c r="IV786" s="4"/>
      <c r="IW786" s="4"/>
      <c r="IX786" s="4"/>
      <c r="IY786" s="4"/>
      <c r="IZ786" s="4"/>
      <c r="JA786" s="4"/>
      <c r="JB786" s="4"/>
      <c r="JC786" s="4"/>
      <c r="JD786" s="4"/>
      <c r="JE786" s="4"/>
      <c r="JF786" s="4"/>
      <c r="JG786" s="4"/>
      <c r="JH786" s="4"/>
      <c r="JI786" s="4"/>
      <c r="JJ786" s="4"/>
      <c r="JK786" s="4"/>
      <c r="JL786" s="4"/>
      <c r="JM786" s="4"/>
      <c r="JN786" s="4"/>
      <c r="JO786" s="4"/>
      <c r="JP786" s="4"/>
      <c r="JQ786" s="4"/>
      <c r="JR786" s="4"/>
      <c r="JS786" s="4"/>
      <c r="JT786" s="4"/>
      <c r="JU786" s="4"/>
      <c r="JV786" s="4"/>
      <c r="JW786" s="4"/>
      <c r="JX786" s="4"/>
      <c r="JY786" s="4"/>
      <c r="JZ786" s="4"/>
      <c r="KA786" s="4"/>
      <c r="KB786" s="4"/>
      <c r="KC786" s="4"/>
      <c r="KD786" s="4"/>
      <c r="KE786" s="4"/>
    </row>
    <row r="787" spans="1:291" x14ac:dyDescent="0.25">
      <c r="A787" s="311"/>
      <c r="B787" s="57" t="s">
        <v>1944</v>
      </c>
      <c r="C787" s="86" t="s">
        <v>1945</v>
      </c>
      <c r="D787" s="6" t="s">
        <v>1946</v>
      </c>
      <c r="E787" s="88">
        <v>45480</v>
      </c>
      <c r="F787" s="274"/>
      <c r="G787" s="94"/>
      <c r="J787" s="14">
        <v>45701</v>
      </c>
      <c r="K787" s="100">
        <f t="shared" si="91"/>
        <v>7</v>
      </c>
      <c r="L787" s="28">
        <v>2</v>
      </c>
      <c r="M787" s="6" t="s">
        <v>1948</v>
      </c>
      <c r="S787" s="6">
        <v>10</v>
      </c>
      <c r="T787" s="5"/>
      <c r="U787" s="25"/>
      <c r="V787" s="25"/>
      <c r="W787" s="25"/>
      <c r="X787" s="25"/>
      <c r="Y787" s="25"/>
      <c r="Z787" s="25"/>
      <c r="AA787" s="25"/>
      <c r="AB787" s="25"/>
      <c r="AC787" s="25"/>
      <c r="AD787" s="25"/>
      <c r="AE787" s="25"/>
      <c r="AF787" s="25"/>
      <c r="AG787" s="25"/>
      <c r="AH787" s="25"/>
      <c r="AI787" s="25"/>
      <c r="AJ787" s="25"/>
      <c r="AK787" s="25"/>
      <c r="AL787" s="25"/>
      <c r="AM787" s="25"/>
      <c r="AN787" s="25"/>
      <c r="AO787" s="25"/>
      <c r="AP787" s="25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E787" s="4"/>
      <c r="DF787" s="4"/>
      <c r="DG787" s="4"/>
      <c r="DH787" s="4"/>
      <c r="DI787" s="4"/>
      <c r="DJ787" s="4"/>
      <c r="DK787" s="4"/>
      <c r="DL787" s="4"/>
      <c r="DM787" s="4"/>
      <c r="DN787" s="4"/>
      <c r="DO787" s="4"/>
      <c r="DP787" s="4"/>
      <c r="DQ787" s="4"/>
      <c r="DR787" s="4"/>
      <c r="DS787" s="4"/>
      <c r="DT787" s="4"/>
      <c r="DU787" s="4"/>
      <c r="DV787" s="4"/>
      <c r="DW787" s="4"/>
      <c r="DX787" s="4"/>
      <c r="DY787" s="4"/>
      <c r="DZ787" s="4"/>
      <c r="EA787" s="4"/>
      <c r="EB787" s="4"/>
      <c r="EC787" s="4"/>
      <c r="ED787" s="4"/>
      <c r="EE787" s="4"/>
      <c r="EF787" s="4"/>
      <c r="EG787" s="4"/>
      <c r="EH787" s="4"/>
      <c r="EI787" s="4"/>
      <c r="EJ787" s="4"/>
      <c r="EK787" s="4"/>
      <c r="EL787" s="4"/>
      <c r="EM787" s="4"/>
      <c r="EN787" s="4"/>
      <c r="EO787" s="4"/>
      <c r="EP787" s="4"/>
      <c r="EQ787" s="4"/>
      <c r="ER787" s="4"/>
      <c r="ES787" s="4"/>
      <c r="ET787" s="4"/>
      <c r="EU787" s="4"/>
      <c r="EV787" s="4"/>
      <c r="EW787" s="4"/>
      <c r="EX787" s="4"/>
      <c r="EY787" s="4"/>
      <c r="EZ787" s="4"/>
      <c r="FA787" s="4"/>
      <c r="FB787" s="4"/>
      <c r="FC787" s="4"/>
      <c r="FD787" s="4"/>
      <c r="FE787" s="4"/>
      <c r="FF787" s="4"/>
      <c r="FG787" s="4"/>
      <c r="FH787" s="4"/>
      <c r="FI787" s="4"/>
      <c r="FJ787" s="5"/>
      <c r="FK787" s="4"/>
      <c r="FL787" s="4"/>
      <c r="FM787" s="4"/>
      <c r="FN787" s="4"/>
      <c r="FO787" s="4"/>
      <c r="FP787" s="4"/>
      <c r="FQ787" s="4"/>
      <c r="FR787" s="4"/>
      <c r="FS787" s="4"/>
      <c r="FT787" s="4"/>
      <c r="FU787" s="4"/>
      <c r="FV787" s="4"/>
      <c r="FW787" s="4"/>
      <c r="FX787" s="4"/>
      <c r="FY787" s="4"/>
      <c r="FZ787" s="4"/>
      <c r="GA787" s="4"/>
      <c r="GB787" s="4"/>
      <c r="GC787" s="4"/>
      <c r="GD787" s="4"/>
      <c r="GE787" s="4"/>
      <c r="GF787" s="4"/>
      <c r="GG787" s="4"/>
      <c r="GH787" s="4"/>
      <c r="GI787" s="4"/>
      <c r="GJ787" s="4"/>
      <c r="GK787" s="4"/>
      <c r="GL787" s="4"/>
      <c r="GM787" s="4"/>
      <c r="GN787" s="4"/>
      <c r="GO787" s="4"/>
      <c r="GP787" s="4"/>
      <c r="GQ787" s="4"/>
      <c r="GR787" s="4"/>
      <c r="GS787" s="4"/>
      <c r="GT787" s="4"/>
      <c r="GU787" s="4"/>
      <c r="GV787" s="4"/>
      <c r="GW787" s="4"/>
      <c r="GX787" s="4"/>
      <c r="GY787" s="4"/>
      <c r="HO787" s="5"/>
      <c r="HP787" s="62"/>
      <c r="HQ787" s="274"/>
      <c r="HR787" s="274"/>
      <c r="HS787" s="274"/>
      <c r="HT787" s="170"/>
      <c r="HU787" s="170"/>
      <c r="HV787" s="170"/>
      <c r="HW787" s="170"/>
      <c r="HX787" s="170"/>
      <c r="HY787" s="170"/>
      <c r="HZ787" s="170"/>
      <c r="IA787" s="170"/>
      <c r="IB787" s="170"/>
      <c r="IC787" s="170"/>
      <c r="ID787" s="170"/>
      <c r="IE787" s="153"/>
      <c r="IF787" s="170"/>
      <c r="IG787" s="170"/>
      <c r="IH787" s="170"/>
      <c r="II787"/>
      <c r="IJ787" s="170"/>
      <c r="IK787" s="153"/>
      <c r="IL787"/>
      <c r="IM787"/>
      <c r="IN787" s="287"/>
      <c r="IO787" s="62"/>
      <c r="IQ787" s="4"/>
      <c r="IR787" s="4"/>
      <c r="IS787" s="4"/>
      <c r="IT787" s="4"/>
      <c r="IU787" s="4"/>
      <c r="IV787" s="4"/>
      <c r="IW787" s="4"/>
      <c r="IX787" s="4"/>
      <c r="IY787" s="4"/>
      <c r="IZ787" s="4"/>
      <c r="JA787" s="4"/>
      <c r="JB787" s="4"/>
      <c r="JC787" s="4"/>
      <c r="JD787" s="4"/>
      <c r="JE787" s="4"/>
      <c r="JF787" s="4"/>
      <c r="JG787" s="4"/>
      <c r="JH787" s="4"/>
      <c r="JI787" s="4"/>
      <c r="JJ787" s="4"/>
      <c r="JK787" s="4"/>
      <c r="JL787" s="4"/>
      <c r="JM787" s="4"/>
      <c r="JN787" s="4"/>
      <c r="JO787" s="4"/>
      <c r="JP787" s="4"/>
      <c r="JQ787" s="4"/>
      <c r="JR787" s="4"/>
      <c r="JS787" s="4"/>
      <c r="JT787" s="4"/>
      <c r="JU787" s="4"/>
      <c r="JV787" s="4"/>
      <c r="JW787" s="4"/>
      <c r="JX787" s="4"/>
      <c r="JY787" s="4"/>
      <c r="JZ787" s="4"/>
      <c r="KA787" s="4"/>
      <c r="KB787" s="4"/>
      <c r="KC787" s="4"/>
      <c r="KD787" s="4"/>
      <c r="KE787" s="4"/>
    </row>
    <row r="788" spans="1:291" x14ac:dyDescent="0.25">
      <c r="A788" s="311"/>
      <c r="B788" s="6"/>
      <c r="T788" s="5"/>
      <c r="U788" s="25"/>
      <c r="V788" s="25"/>
      <c r="W788" s="25"/>
      <c r="X788" s="25"/>
      <c r="Y788" s="25"/>
      <c r="Z788" s="25"/>
      <c r="AA788" s="25"/>
      <c r="AB788" s="25"/>
      <c r="AC788" s="25"/>
      <c r="AD788" s="25"/>
      <c r="AE788" s="25"/>
      <c r="AF788" s="25"/>
      <c r="AG788" s="25"/>
      <c r="AH788" s="25"/>
      <c r="AI788" s="25"/>
      <c r="AJ788" s="25"/>
      <c r="AK788" s="25"/>
      <c r="AL788" s="25"/>
      <c r="AM788" s="25"/>
      <c r="AN788" s="25"/>
      <c r="AO788" s="25"/>
      <c r="AP788" s="25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  <c r="BS788" s="4"/>
      <c r="BT788" s="4"/>
      <c r="BU788" s="4"/>
      <c r="BV788" s="4"/>
      <c r="BW788" s="4"/>
      <c r="BX788" s="4"/>
      <c r="BY788" s="4"/>
      <c r="BZ788" s="4"/>
      <c r="CA788" s="4"/>
      <c r="CB788" s="4"/>
      <c r="CC788" s="4"/>
      <c r="CD788" s="4"/>
      <c r="CE788" s="4"/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  <c r="CW788" s="4"/>
      <c r="CX788" s="4"/>
      <c r="CY788" s="4"/>
      <c r="CZ788" s="4"/>
      <c r="DA788" s="4"/>
      <c r="DB788" s="4"/>
      <c r="DC788" s="4"/>
      <c r="DD788" s="4"/>
      <c r="DE788" s="4"/>
      <c r="DF788" s="4"/>
      <c r="DG788" s="4"/>
      <c r="DH788" s="4"/>
      <c r="DI788" s="4"/>
      <c r="DJ788" s="4"/>
      <c r="DK788" s="4"/>
      <c r="DL788" s="4"/>
      <c r="DM788" s="4"/>
      <c r="DN788" s="4"/>
      <c r="DO788" s="4"/>
      <c r="DP788" s="4"/>
      <c r="DQ788" s="4"/>
      <c r="DR788" s="4"/>
      <c r="DS788" s="4"/>
      <c r="DT788" s="4"/>
      <c r="DU788" s="4"/>
      <c r="DV788" s="4"/>
      <c r="DW788" s="4"/>
      <c r="DX788" s="4"/>
      <c r="DY788" s="4"/>
      <c r="DZ788" s="4"/>
      <c r="EA788" s="4"/>
      <c r="EB788" s="4"/>
      <c r="EC788" s="4"/>
      <c r="ED788" s="4"/>
      <c r="EE788" s="4"/>
      <c r="EF788" s="4"/>
      <c r="EG788" s="4"/>
      <c r="EH788" s="4"/>
      <c r="EI788" s="4"/>
      <c r="EJ788" s="4"/>
      <c r="EK788" s="4"/>
      <c r="EL788" s="4"/>
      <c r="EM788" s="4"/>
      <c r="EN788" s="4"/>
      <c r="EO788" s="4"/>
      <c r="EP788" s="4"/>
      <c r="EQ788" s="4"/>
      <c r="ER788" s="4"/>
      <c r="ES788" s="4"/>
      <c r="ET788" s="4"/>
      <c r="EU788" s="4"/>
      <c r="EV788" s="4"/>
      <c r="EW788" s="4"/>
      <c r="EX788" s="4"/>
      <c r="EY788" s="4"/>
      <c r="EZ788" s="4"/>
      <c r="FA788" s="4"/>
      <c r="FB788" s="4"/>
      <c r="FC788" s="4"/>
      <c r="FD788" s="4"/>
      <c r="FE788" s="4"/>
      <c r="FF788" s="4"/>
      <c r="FG788" s="4"/>
      <c r="FH788" s="4"/>
      <c r="FI788" s="4"/>
      <c r="FJ788" s="5"/>
      <c r="FK788" s="4"/>
      <c r="FL788" s="4"/>
      <c r="FM788" s="4"/>
      <c r="FN788" s="4"/>
      <c r="FO788" s="4"/>
      <c r="FP788" s="4"/>
      <c r="FQ788" s="4"/>
      <c r="FR788" s="4"/>
      <c r="FS788" s="4"/>
      <c r="FT788" s="4"/>
      <c r="FU788" s="4"/>
      <c r="FV788" s="4"/>
      <c r="FW788" s="4"/>
      <c r="FX788" s="4"/>
      <c r="FY788" s="4"/>
      <c r="FZ788" s="4"/>
      <c r="GA788" s="4"/>
      <c r="GB788" s="4"/>
      <c r="GC788" s="4"/>
      <c r="GD788" s="4"/>
      <c r="GE788" s="4"/>
      <c r="GF788" s="4"/>
      <c r="GG788" s="4"/>
      <c r="GH788" s="4"/>
      <c r="GI788" s="4"/>
      <c r="GJ788" s="4"/>
      <c r="GK788" s="4"/>
      <c r="GL788" s="4"/>
      <c r="GM788" s="4"/>
      <c r="GN788" s="4"/>
      <c r="GO788" s="4"/>
      <c r="GP788" s="4"/>
      <c r="GQ788" s="4"/>
      <c r="GR788" s="4"/>
      <c r="GS788" s="4"/>
      <c r="GT788" s="4"/>
      <c r="GU788" s="4"/>
      <c r="GV788" s="4"/>
      <c r="GW788" s="4"/>
      <c r="GX788" s="4"/>
      <c r="GY788" s="4"/>
      <c r="IQ788" s="4"/>
      <c r="IR788" s="4"/>
      <c r="IS788" s="4"/>
      <c r="IT788" s="4"/>
      <c r="IU788" s="4"/>
      <c r="IV788" s="4"/>
      <c r="IW788" s="4"/>
      <c r="IX788" s="4"/>
      <c r="IY788" s="4"/>
      <c r="IZ788" s="4"/>
      <c r="JA788" s="4"/>
      <c r="JB788" s="4"/>
      <c r="JC788" s="4"/>
      <c r="JD788" s="4"/>
      <c r="JE788" s="4"/>
      <c r="JF788" s="4"/>
      <c r="JG788" s="4"/>
      <c r="JH788" s="4"/>
      <c r="JI788" s="4"/>
      <c r="JJ788" s="4"/>
      <c r="JK788" s="4"/>
      <c r="JL788" s="4"/>
      <c r="JM788" s="4"/>
      <c r="JN788" s="4"/>
      <c r="JO788" s="4"/>
      <c r="JP788" s="4"/>
      <c r="JQ788" s="4"/>
      <c r="JR788" s="4"/>
      <c r="JS788" s="4"/>
      <c r="JT788" s="4"/>
      <c r="JU788" s="4"/>
      <c r="JV788" s="4"/>
      <c r="JW788" s="4"/>
      <c r="JX788" s="4"/>
      <c r="JY788" s="4"/>
      <c r="JZ788" s="4"/>
      <c r="KA788" s="4"/>
      <c r="KB788" s="4"/>
      <c r="KC788" s="4"/>
      <c r="KD788" s="4"/>
      <c r="KE788" s="4"/>
    </row>
    <row r="789" spans="1:291" x14ac:dyDescent="0.25">
      <c r="A789" s="311"/>
      <c r="B789" s="57" t="s">
        <v>1950</v>
      </c>
      <c r="C789" s="86" t="s">
        <v>1951</v>
      </c>
      <c r="D789" s="6" t="s">
        <v>1949</v>
      </c>
      <c r="E789" s="416"/>
      <c r="J789" s="14">
        <v>45712</v>
      </c>
      <c r="K789" s="417"/>
      <c r="L789" s="28">
        <v>1</v>
      </c>
      <c r="M789" s="6" t="s">
        <v>1952</v>
      </c>
      <c r="N789" s="6">
        <v>23.4</v>
      </c>
      <c r="O789" s="6">
        <v>2</v>
      </c>
      <c r="P789" s="6">
        <v>3</v>
      </c>
      <c r="R789" s="6">
        <v>3</v>
      </c>
      <c r="T789" s="355"/>
      <c r="U789" s="25"/>
      <c r="V789" s="25"/>
      <c r="W789" s="25"/>
      <c r="X789" s="25"/>
      <c r="Y789" s="25"/>
      <c r="Z789" s="25"/>
      <c r="AA789" s="25"/>
      <c r="AB789" s="25"/>
      <c r="AC789" s="25"/>
      <c r="AD789" s="25"/>
      <c r="AE789" s="25"/>
      <c r="AF789" s="25"/>
      <c r="AG789" s="25"/>
      <c r="AH789" s="25"/>
      <c r="AI789" s="25"/>
      <c r="AJ789" s="25"/>
      <c r="AK789" s="25"/>
      <c r="AL789" s="25"/>
      <c r="AM789" s="25"/>
      <c r="AN789" s="25"/>
      <c r="AO789" s="25"/>
      <c r="AP789" s="25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E789" s="4"/>
      <c r="DF789" s="4"/>
      <c r="DG789" s="4"/>
      <c r="DH789" s="4"/>
      <c r="DI789" s="4"/>
      <c r="DJ789" s="4"/>
      <c r="DK789" s="4"/>
      <c r="DL789" s="4"/>
      <c r="DM789" s="4"/>
      <c r="DN789" s="4"/>
      <c r="DO789" s="4"/>
      <c r="DP789" s="4"/>
      <c r="DQ789" s="4"/>
      <c r="DR789" s="4"/>
      <c r="DS789" s="4"/>
      <c r="DT789" s="4"/>
      <c r="DU789" s="4"/>
      <c r="DV789" s="4"/>
      <c r="DW789" s="4"/>
      <c r="DX789" s="4"/>
      <c r="DY789" s="4"/>
      <c r="DZ789" s="4"/>
      <c r="EA789" s="4"/>
      <c r="EB789" s="4"/>
      <c r="EC789" s="4"/>
      <c r="ED789" s="4"/>
      <c r="EE789" s="4"/>
      <c r="EF789" s="4"/>
      <c r="EG789" s="4"/>
      <c r="EH789" s="4"/>
      <c r="EI789" s="4"/>
      <c r="EJ789" s="4"/>
      <c r="EK789" s="4"/>
      <c r="EL789" s="4"/>
      <c r="EM789" s="4"/>
      <c r="EN789" s="4"/>
      <c r="EO789" s="4"/>
      <c r="EP789" s="4"/>
      <c r="EQ789" s="4"/>
      <c r="ER789" s="4"/>
      <c r="ES789" s="4"/>
      <c r="ET789" s="4"/>
      <c r="EU789" s="4"/>
      <c r="EV789" s="4"/>
      <c r="EW789" s="4"/>
      <c r="EX789" s="4"/>
      <c r="EY789" s="4"/>
      <c r="EZ789" s="4"/>
      <c r="FA789" s="4"/>
      <c r="FB789" s="4"/>
      <c r="FC789" s="4"/>
      <c r="FD789" s="4"/>
      <c r="FE789" s="4"/>
      <c r="FF789" s="4"/>
      <c r="FG789" s="4"/>
      <c r="FH789" s="4"/>
      <c r="FI789" s="4"/>
      <c r="FJ789" s="5"/>
      <c r="FK789" s="4"/>
      <c r="FL789" s="4"/>
      <c r="FM789" s="4"/>
      <c r="FN789" s="4"/>
      <c r="FO789" s="4"/>
      <c r="FP789" s="4"/>
      <c r="FQ789" s="4"/>
      <c r="FR789" s="4"/>
      <c r="FS789" s="4"/>
      <c r="FT789" s="4"/>
      <c r="FU789" s="4"/>
      <c r="FV789" s="4"/>
      <c r="FW789" s="4"/>
      <c r="FX789" s="4"/>
      <c r="FY789" s="4"/>
      <c r="FZ789" s="4"/>
      <c r="GA789" s="4"/>
      <c r="GB789" s="4"/>
      <c r="GC789" s="4"/>
      <c r="GD789" s="4"/>
      <c r="GE789" s="4"/>
      <c r="GF789" s="4"/>
      <c r="GG789" s="4"/>
      <c r="GH789" s="4"/>
      <c r="GI789" s="4"/>
      <c r="GJ789" s="4"/>
      <c r="GK789" s="4"/>
      <c r="GL789" s="4"/>
      <c r="GM789" s="4"/>
      <c r="GN789" s="4"/>
      <c r="GO789" s="4"/>
      <c r="GP789" s="4"/>
      <c r="GQ789" s="4"/>
      <c r="GR789" s="4"/>
      <c r="GS789" s="4"/>
      <c r="GT789" s="4"/>
      <c r="GU789" s="4"/>
      <c r="GV789" s="4"/>
      <c r="GW789" s="4"/>
      <c r="GX789" s="4"/>
      <c r="GY789" s="4"/>
      <c r="IQ789" s="4"/>
      <c r="IR789" s="4"/>
      <c r="IS789" s="4"/>
      <c r="IT789" s="4"/>
      <c r="IU789" s="4"/>
      <c r="IV789" s="4"/>
      <c r="IW789" s="4"/>
      <c r="IX789" s="4"/>
      <c r="IY789" s="4"/>
      <c r="IZ789" s="4"/>
      <c r="JA789" s="4"/>
      <c r="JB789" s="4"/>
      <c r="JC789" s="4"/>
      <c r="JD789" s="4"/>
      <c r="JE789" s="4"/>
      <c r="JF789" s="4"/>
      <c r="JG789" s="4"/>
      <c r="JH789" s="4"/>
      <c r="JI789" s="4"/>
      <c r="JJ789" s="4"/>
      <c r="JK789" s="4"/>
      <c r="JL789" s="4"/>
      <c r="JM789" s="4"/>
      <c r="JN789" s="4"/>
      <c r="JO789" s="4"/>
      <c r="JP789" s="4"/>
      <c r="JQ789" s="4"/>
      <c r="JR789" s="4"/>
      <c r="JS789" s="4"/>
      <c r="JT789" s="4"/>
      <c r="JU789" s="4"/>
      <c r="JV789" s="4"/>
      <c r="JW789" s="4"/>
      <c r="JX789" s="4"/>
      <c r="JY789" s="4"/>
      <c r="JZ789" s="4"/>
      <c r="KA789" s="4"/>
      <c r="KB789" s="4"/>
      <c r="KC789" s="4"/>
      <c r="KD789" s="4"/>
      <c r="KE789" s="4"/>
    </row>
    <row r="790" spans="1:291" x14ac:dyDescent="0.25">
      <c r="A790" s="311"/>
      <c r="B790" s="57" t="s">
        <v>1950</v>
      </c>
      <c r="C790" s="86" t="s">
        <v>1951</v>
      </c>
      <c r="D790" s="6" t="s">
        <v>1949</v>
      </c>
      <c r="E790" s="416"/>
      <c r="J790" s="14">
        <v>45712</v>
      </c>
      <c r="K790" s="417"/>
      <c r="L790" s="28">
        <v>2</v>
      </c>
      <c r="M790" s="6" t="s">
        <v>1953</v>
      </c>
      <c r="S790" s="6">
        <v>10</v>
      </c>
      <c r="T790" s="5"/>
      <c r="U790" s="25"/>
      <c r="V790" s="25"/>
      <c r="W790" s="25"/>
      <c r="X790" s="25"/>
      <c r="Y790" s="25"/>
      <c r="Z790" s="25"/>
      <c r="AA790" s="25"/>
      <c r="AB790" s="25"/>
      <c r="AC790" s="25"/>
      <c r="AD790" s="25"/>
      <c r="AE790" s="25"/>
      <c r="AF790" s="25"/>
      <c r="AG790" s="25"/>
      <c r="AH790" s="25"/>
      <c r="AI790" s="25"/>
      <c r="AJ790" s="25"/>
      <c r="AK790" s="25"/>
      <c r="AL790" s="25"/>
      <c r="AM790" s="25"/>
      <c r="AN790" s="25"/>
      <c r="AO790" s="25"/>
      <c r="AP790" s="25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  <c r="BS790" s="4"/>
      <c r="BT790" s="4"/>
      <c r="BU790" s="4"/>
      <c r="BV790" s="4"/>
      <c r="BW790" s="4"/>
      <c r="BX790" s="4"/>
      <c r="BY790" s="4"/>
      <c r="BZ790" s="4"/>
      <c r="CA790" s="4"/>
      <c r="CB790" s="4"/>
      <c r="CC790" s="4"/>
      <c r="CD790" s="4"/>
      <c r="CE790" s="4"/>
      <c r="CF790" s="4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  <c r="CW790" s="4"/>
      <c r="CX790" s="4"/>
      <c r="CY790" s="4"/>
      <c r="CZ790" s="4"/>
      <c r="DA790" s="4"/>
      <c r="DB790" s="4"/>
      <c r="DC790" s="4"/>
      <c r="DD790" s="4"/>
      <c r="DE790" s="4"/>
      <c r="DF790" s="4"/>
      <c r="DG790" s="4"/>
      <c r="DH790" s="4"/>
      <c r="DI790" s="4"/>
      <c r="DJ790" s="4"/>
      <c r="DK790" s="4"/>
      <c r="DL790" s="4"/>
      <c r="DM790" s="4"/>
      <c r="DN790" s="4"/>
      <c r="DO790" s="4"/>
      <c r="DP790" s="4"/>
      <c r="DQ790" s="4"/>
      <c r="DR790" s="4"/>
      <c r="DS790" s="4"/>
      <c r="DT790" s="4"/>
      <c r="DU790" s="4"/>
      <c r="DV790" s="4"/>
      <c r="DW790" s="4"/>
      <c r="DX790" s="4"/>
      <c r="DY790" s="4"/>
      <c r="DZ790" s="4"/>
      <c r="EA790" s="4"/>
      <c r="EB790" s="4"/>
      <c r="EC790" s="4"/>
      <c r="ED790" s="4"/>
      <c r="EE790" s="4"/>
      <c r="EF790" s="4"/>
      <c r="EG790" s="4"/>
      <c r="EH790" s="4"/>
      <c r="EI790" s="4"/>
      <c r="EJ790" s="4"/>
      <c r="EK790" s="4"/>
      <c r="EL790" s="4"/>
      <c r="EM790" s="4"/>
      <c r="EN790" s="4"/>
      <c r="EO790" s="4"/>
      <c r="EP790" s="4"/>
      <c r="EQ790" s="4"/>
      <c r="ER790" s="4"/>
      <c r="ES790" s="4"/>
      <c r="ET790" s="4"/>
      <c r="EU790" s="4"/>
      <c r="EV790" s="4"/>
      <c r="EW790" s="4"/>
      <c r="EX790" s="4"/>
      <c r="EY790" s="4"/>
      <c r="EZ790" s="4"/>
      <c r="FA790" s="4"/>
      <c r="FB790" s="4"/>
      <c r="FC790" s="4"/>
      <c r="FD790" s="4"/>
      <c r="FE790" s="4"/>
      <c r="FF790" s="4"/>
      <c r="FG790" s="4"/>
      <c r="FH790" s="4"/>
      <c r="FI790" s="4"/>
      <c r="FJ790" s="5"/>
      <c r="FK790" s="4"/>
      <c r="FL790" s="4"/>
      <c r="FM790" s="4"/>
      <c r="FN790" s="4"/>
      <c r="FO790" s="4"/>
      <c r="FP790" s="4"/>
      <c r="FQ790" s="4"/>
      <c r="FR790" s="4"/>
      <c r="FS790" s="4"/>
      <c r="FT790" s="4"/>
      <c r="FU790" s="4"/>
      <c r="FV790" s="4"/>
      <c r="FW790" s="4"/>
      <c r="FX790" s="4"/>
      <c r="FY790" s="4"/>
      <c r="FZ790" s="4"/>
      <c r="GA790" s="4"/>
      <c r="GB790" s="4"/>
      <c r="GC790" s="4"/>
      <c r="GD790" s="4"/>
      <c r="GE790" s="4"/>
      <c r="GF790" s="4"/>
      <c r="GG790" s="4"/>
      <c r="GH790" s="4"/>
      <c r="GI790" s="4"/>
      <c r="GJ790" s="4"/>
      <c r="GK790" s="4"/>
      <c r="GL790" s="4"/>
      <c r="GM790" s="4"/>
      <c r="GN790" s="4"/>
      <c r="GO790" s="4"/>
      <c r="GP790" s="4"/>
      <c r="GQ790" s="4"/>
      <c r="GR790" s="4"/>
      <c r="GS790" s="4"/>
      <c r="GT790" s="4"/>
      <c r="GU790" s="4"/>
      <c r="GV790" s="4"/>
      <c r="GW790" s="4"/>
      <c r="GX790" s="4"/>
      <c r="GY790" s="4"/>
      <c r="IQ790" s="4"/>
      <c r="IR790" s="4"/>
      <c r="IS790" s="4"/>
      <c r="IT790" s="4"/>
      <c r="IU790" s="4"/>
      <c r="IV790" s="4"/>
      <c r="IW790" s="4"/>
      <c r="IX790" s="4"/>
      <c r="IY790" s="4"/>
      <c r="IZ790" s="4"/>
      <c r="JA790" s="4"/>
      <c r="JB790" s="4"/>
      <c r="JC790" s="4"/>
      <c r="JD790" s="4"/>
      <c r="JE790" s="4"/>
      <c r="JF790" s="4"/>
      <c r="JG790" s="4"/>
      <c r="JH790" s="4"/>
      <c r="JI790" s="4"/>
      <c r="JJ790" s="4"/>
      <c r="JK790" s="4"/>
      <c r="JL790" s="4"/>
      <c r="JM790" s="4"/>
      <c r="JN790" s="4"/>
      <c r="JO790" s="4"/>
      <c r="JP790" s="4"/>
      <c r="JQ790" s="4"/>
      <c r="JR790" s="4"/>
      <c r="JS790" s="4"/>
      <c r="JT790" s="4"/>
      <c r="JU790" s="4"/>
      <c r="JV790" s="4"/>
      <c r="JW790" s="4"/>
      <c r="JX790" s="4"/>
      <c r="JY790" s="4"/>
      <c r="JZ790" s="4"/>
      <c r="KA790" s="4"/>
      <c r="KB790" s="4"/>
      <c r="KC790" s="4"/>
      <c r="KD790" s="4"/>
      <c r="KE790" s="4"/>
    </row>
    <row r="791" spans="1:291" x14ac:dyDescent="0.25">
      <c r="A791" s="311"/>
      <c r="B791" s="6"/>
      <c r="T791" s="5"/>
      <c r="U791" s="25"/>
      <c r="V791" s="25"/>
      <c r="W791" s="25"/>
      <c r="X791" s="25"/>
      <c r="Y791" s="25"/>
      <c r="Z791" s="25"/>
      <c r="AA791" s="25"/>
      <c r="AB791" s="25"/>
      <c r="AC791" s="25"/>
      <c r="AD791" s="25"/>
      <c r="AE791" s="25"/>
      <c r="AF791" s="25"/>
      <c r="AG791" s="25"/>
      <c r="AH791" s="25"/>
      <c r="AI791" s="25"/>
      <c r="AJ791" s="25"/>
      <c r="AK791" s="25"/>
      <c r="AL791" s="25"/>
      <c r="AM791" s="25"/>
      <c r="AN791" s="25"/>
      <c r="AO791" s="25"/>
      <c r="AP791" s="25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E791" s="4"/>
      <c r="DF791" s="4"/>
      <c r="DG791" s="4"/>
      <c r="DH791" s="4"/>
      <c r="DI791" s="4"/>
      <c r="DJ791" s="4"/>
      <c r="DK791" s="4"/>
      <c r="DL791" s="4"/>
      <c r="DM791" s="4"/>
      <c r="DN791" s="4"/>
      <c r="DO791" s="4"/>
      <c r="DP791" s="4"/>
      <c r="DQ791" s="4"/>
      <c r="DR791" s="4"/>
      <c r="DS791" s="4"/>
      <c r="DT791" s="4"/>
      <c r="DU791" s="4"/>
      <c r="DV791" s="4"/>
      <c r="DW791" s="4"/>
      <c r="DX791" s="4"/>
      <c r="DY791" s="4"/>
      <c r="DZ791" s="4"/>
      <c r="EA791" s="4"/>
      <c r="EB791" s="4"/>
      <c r="EC791" s="4"/>
      <c r="ED791" s="4"/>
      <c r="EE791" s="4"/>
      <c r="EF791" s="4"/>
      <c r="EG791" s="4"/>
      <c r="EH791" s="4"/>
      <c r="EI791" s="4"/>
      <c r="EJ791" s="4"/>
      <c r="EK791" s="4"/>
      <c r="EL791" s="4"/>
      <c r="EM791" s="4"/>
      <c r="EN791" s="4"/>
      <c r="EO791" s="4"/>
      <c r="EP791" s="4"/>
      <c r="EQ791" s="4"/>
      <c r="ER791" s="4"/>
      <c r="ES791" s="4"/>
      <c r="ET791" s="4"/>
      <c r="EU791" s="4"/>
      <c r="EV791" s="4"/>
      <c r="EW791" s="4"/>
      <c r="EX791" s="4"/>
      <c r="EY791" s="4"/>
      <c r="EZ791" s="4"/>
      <c r="FA791" s="4"/>
      <c r="FB791" s="4"/>
      <c r="FC791" s="4"/>
      <c r="FD791" s="4"/>
      <c r="FE791" s="4"/>
      <c r="FF791" s="4"/>
      <c r="FG791" s="4"/>
      <c r="FH791" s="4"/>
      <c r="FI791" s="4"/>
      <c r="FJ791" s="5"/>
      <c r="FK791" s="4"/>
      <c r="FL791" s="4"/>
      <c r="FM791" s="4"/>
      <c r="FN791" s="4"/>
      <c r="FO791" s="4"/>
      <c r="FP791" s="4"/>
      <c r="FQ791" s="4"/>
      <c r="FR791" s="4"/>
      <c r="FS791" s="4"/>
      <c r="FT791" s="4"/>
      <c r="FU791" s="4"/>
      <c r="FV791" s="4"/>
      <c r="FW791" s="4"/>
      <c r="FX791" s="4"/>
      <c r="FY791" s="4"/>
      <c r="FZ791" s="4"/>
      <c r="GA791" s="4"/>
      <c r="GB791" s="4"/>
      <c r="GC791" s="4"/>
      <c r="GD791" s="4"/>
      <c r="GE791" s="4"/>
      <c r="GF791" s="4"/>
      <c r="GG791" s="4"/>
      <c r="GH791" s="4"/>
      <c r="GI791" s="4"/>
      <c r="GJ791" s="4"/>
      <c r="GK791" s="4"/>
      <c r="GL791" s="4"/>
      <c r="GM791" s="4"/>
      <c r="GN791" s="4"/>
      <c r="GO791" s="4"/>
      <c r="GP791" s="4"/>
      <c r="GQ791" s="4"/>
      <c r="GR791" s="4"/>
      <c r="GS791" s="4"/>
      <c r="GT791" s="4"/>
      <c r="GU791" s="4"/>
      <c r="GV791" s="4"/>
      <c r="GW791" s="4"/>
      <c r="GX791" s="4"/>
      <c r="GY791" s="4"/>
      <c r="IQ791" s="4"/>
      <c r="IR791" s="4"/>
      <c r="IS791" s="4"/>
      <c r="IT791" s="4"/>
      <c r="IU791" s="4"/>
      <c r="IV791" s="4"/>
      <c r="IW791" s="4"/>
      <c r="IX791" s="4"/>
      <c r="IY791" s="4"/>
      <c r="IZ791" s="4"/>
      <c r="JA791" s="4"/>
      <c r="JB791" s="4"/>
      <c r="JC791" s="4"/>
      <c r="JD791" s="4"/>
      <c r="JE791" s="4"/>
      <c r="JF791" s="4"/>
      <c r="JG791" s="4"/>
      <c r="JH791" s="4"/>
      <c r="JI791" s="4"/>
      <c r="JJ791" s="4"/>
      <c r="JK791" s="4"/>
      <c r="JL791" s="4"/>
      <c r="JM791" s="4"/>
      <c r="JN791" s="4"/>
      <c r="JO791" s="4"/>
      <c r="JP791" s="4"/>
      <c r="JQ791" s="4"/>
      <c r="JR791" s="4"/>
      <c r="JS791" s="4"/>
      <c r="JT791" s="4"/>
      <c r="JU791" s="4"/>
      <c r="JV791" s="4"/>
      <c r="JW791" s="4"/>
      <c r="JX791" s="4"/>
      <c r="JY791" s="4"/>
      <c r="JZ791" s="4"/>
      <c r="KA791" s="4"/>
      <c r="KB791" s="4"/>
      <c r="KC791" s="4"/>
      <c r="KD791" s="4"/>
      <c r="KE791" s="4"/>
    </row>
    <row r="792" spans="1:291" x14ac:dyDescent="0.25">
      <c r="A792" s="311"/>
      <c r="B792" s="57" t="s">
        <v>1954</v>
      </c>
      <c r="C792" s="86" t="s">
        <v>1955</v>
      </c>
      <c r="D792" s="6" t="s">
        <v>1956</v>
      </c>
      <c r="E792" s="416"/>
      <c r="J792" s="14">
        <v>45736</v>
      </c>
      <c r="K792" s="417"/>
      <c r="L792" s="28">
        <v>1</v>
      </c>
      <c r="M792" s="6" t="s">
        <v>1957</v>
      </c>
      <c r="N792" s="6">
        <v>43.9</v>
      </c>
      <c r="O792" s="6">
        <v>2</v>
      </c>
      <c r="P792" s="6">
        <v>3</v>
      </c>
      <c r="R792" s="6">
        <v>3</v>
      </c>
      <c r="T792" s="355"/>
      <c r="U792" s="25"/>
      <c r="V792" s="25"/>
      <c r="W792" s="25"/>
      <c r="X792" s="25"/>
      <c r="Y792" s="25"/>
      <c r="Z792" s="25"/>
      <c r="AA792" s="25"/>
      <c r="AB792" s="25"/>
      <c r="AC792" s="25"/>
      <c r="AD792" s="25"/>
      <c r="AE792" s="25"/>
      <c r="AF792" s="25"/>
      <c r="AG792" s="25"/>
      <c r="AH792" s="25"/>
      <c r="AI792" s="25"/>
      <c r="AJ792" s="25"/>
      <c r="AK792" s="25"/>
      <c r="AL792" s="25"/>
      <c r="AM792" s="25"/>
      <c r="AN792" s="25"/>
      <c r="AO792" s="25"/>
      <c r="AP792" s="25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  <c r="BS792" s="4"/>
      <c r="BT792" s="4"/>
      <c r="BU792" s="4"/>
      <c r="BV792" s="4"/>
      <c r="BW792" s="4"/>
      <c r="BX792" s="4"/>
      <c r="BY792" s="4"/>
      <c r="BZ792" s="4"/>
      <c r="CA792" s="4"/>
      <c r="CB792" s="4"/>
      <c r="CC792" s="4"/>
      <c r="CD792" s="4"/>
      <c r="CE792" s="4"/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4"/>
      <c r="CX792" s="4"/>
      <c r="CY792" s="4"/>
      <c r="CZ792" s="4"/>
      <c r="DA792" s="4"/>
      <c r="DB792" s="4"/>
      <c r="DC792" s="4"/>
      <c r="DD792" s="4"/>
      <c r="DE792" s="4"/>
      <c r="DF792" s="4"/>
      <c r="DG792" s="4"/>
      <c r="DH792" s="4"/>
      <c r="DI792" s="4"/>
      <c r="DJ792" s="4"/>
      <c r="DK792" s="4"/>
      <c r="DL792" s="4"/>
      <c r="DM792" s="4"/>
      <c r="DN792" s="4"/>
      <c r="DO792" s="4"/>
      <c r="DP792" s="4"/>
      <c r="DQ792" s="4"/>
      <c r="DR792" s="4"/>
      <c r="DS792" s="4"/>
      <c r="DT792" s="4"/>
      <c r="DU792" s="4"/>
      <c r="DV792" s="4"/>
      <c r="DW792" s="4"/>
      <c r="DX792" s="4"/>
      <c r="DY792" s="4"/>
      <c r="DZ792" s="4"/>
      <c r="EA792" s="4"/>
      <c r="EB792" s="4"/>
      <c r="EC792" s="4"/>
      <c r="ED792" s="4"/>
      <c r="EE792" s="4"/>
      <c r="EF792" s="4"/>
      <c r="EG792" s="4"/>
      <c r="EH792" s="4"/>
      <c r="EI792" s="4"/>
      <c r="EJ792" s="4"/>
      <c r="EK792" s="4"/>
      <c r="EL792" s="4"/>
      <c r="EM792" s="4"/>
      <c r="EN792" s="4"/>
      <c r="EO792" s="4"/>
      <c r="EP792" s="4"/>
      <c r="EQ792" s="4"/>
      <c r="ER792" s="4"/>
      <c r="ES792" s="4"/>
      <c r="ET792" s="4"/>
      <c r="EU792" s="4"/>
      <c r="EV792" s="4"/>
      <c r="EW792" s="4"/>
      <c r="EX792" s="4"/>
      <c r="EY792" s="4"/>
      <c r="EZ792" s="4"/>
      <c r="FA792" s="4"/>
      <c r="FB792" s="4"/>
      <c r="FC792" s="4"/>
      <c r="FD792" s="4"/>
      <c r="FE792" s="4"/>
      <c r="FF792" s="4"/>
      <c r="FG792" s="4"/>
      <c r="FH792" s="4"/>
      <c r="FI792" s="4"/>
      <c r="FJ792" s="5"/>
      <c r="FK792" s="4"/>
      <c r="FL792" s="4"/>
      <c r="FM792" s="4"/>
      <c r="FN792" s="4"/>
      <c r="FO792" s="4"/>
      <c r="FP792" s="4"/>
      <c r="FQ792" s="4"/>
      <c r="FR792" s="4"/>
      <c r="FS792" s="4"/>
      <c r="FT792" s="4"/>
      <c r="FU792" s="4"/>
      <c r="FV792" s="4"/>
      <c r="FW792" s="4"/>
      <c r="FX792" s="4"/>
      <c r="FY792" s="4"/>
      <c r="FZ792" s="4"/>
      <c r="GA792" s="4"/>
      <c r="GB792" s="4"/>
      <c r="GC792" s="4"/>
      <c r="GD792" s="4"/>
      <c r="GE792" s="4"/>
      <c r="GF792" s="4"/>
      <c r="GG792" s="4"/>
      <c r="GH792" s="4"/>
      <c r="GI792" s="4"/>
      <c r="GJ792" s="4"/>
      <c r="GK792" s="4"/>
      <c r="GL792" s="4"/>
      <c r="GM792" s="4"/>
      <c r="GN792" s="4"/>
      <c r="GO792" s="4"/>
      <c r="GP792" s="4"/>
      <c r="GQ792" s="4"/>
      <c r="GR792" s="4"/>
      <c r="GS792" s="4"/>
      <c r="GT792" s="4"/>
      <c r="GU792" s="4"/>
      <c r="GV792" s="4"/>
      <c r="GW792" s="4"/>
      <c r="GX792" s="4"/>
      <c r="GY792" s="4"/>
      <c r="IQ792" s="4"/>
      <c r="IR792" s="4"/>
      <c r="IS792" s="4"/>
      <c r="IT792" s="4"/>
      <c r="IU792" s="4"/>
      <c r="IV792" s="4"/>
      <c r="IW792" s="4"/>
      <c r="IX792" s="4"/>
      <c r="IY792" s="4"/>
      <c r="IZ792" s="4"/>
      <c r="JA792" s="4"/>
      <c r="JB792" s="4"/>
      <c r="JC792" s="4"/>
      <c r="JD792" s="4"/>
      <c r="JE792" s="4"/>
      <c r="JF792" s="4"/>
      <c r="JG792" s="4"/>
      <c r="JH792" s="4"/>
      <c r="JI792" s="4"/>
      <c r="JJ792" s="4"/>
      <c r="JK792" s="4"/>
      <c r="JL792" s="4"/>
      <c r="JM792" s="4"/>
      <c r="JN792" s="4"/>
      <c r="JO792" s="4"/>
      <c r="JP792" s="4"/>
      <c r="JQ792" s="4"/>
      <c r="JR792" s="4"/>
      <c r="JS792" s="4"/>
      <c r="JT792" s="4"/>
      <c r="JU792" s="4"/>
      <c r="JV792" s="4"/>
      <c r="JW792" s="4"/>
      <c r="JX792" s="4"/>
      <c r="JY792" s="4"/>
      <c r="JZ792" s="4"/>
      <c r="KA792" s="4"/>
      <c r="KB792" s="4"/>
      <c r="KC792" s="4"/>
      <c r="KD792" s="4"/>
      <c r="KE792" s="4"/>
    </row>
    <row r="793" spans="1:291" x14ac:dyDescent="0.25">
      <c r="A793" s="311"/>
      <c r="B793" s="57" t="s">
        <v>1954</v>
      </c>
      <c r="C793" s="86" t="s">
        <v>1955</v>
      </c>
      <c r="D793" s="6" t="s">
        <v>1956</v>
      </c>
      <c r="E793" s="416"/>
      <c r="J793" s="14">
        <v>45736</v>
      </c>
      <c r="K793" s="417"/>
      <c r="L793" s="28">
        <v>2</v>
      </c>
      <c r="M793" s="6" t="s">
        <v>1958</v>
      </c>
      <c r="S793" s="6">
        <v>10</v>
      </c>
      <c r="T793" s="5"/>
      <c r="U793" s="25"/>
      <c r="V793" s="25"/>
      <c r="W793" s="25"/>
      <c r="X793" s="25"/>
      <c r="Y793" s="25"/>
      <c r="Z793" s="25"/>
      <c r="AA793" s="25"/>
      <c r="AB793" s="25"/>
      <c r="AC793" s="25"/>
      <c r="AD793" s="25"/>
      <c r="AE793" s="25"/>
      <c r="AF793" s="25"/>
      <c r="AG793" s="25"/>
      <c r="AH793" s="25"/>
      <c r="AI793" s="25"/>
      <c r="AJ793" s="25"/>
      <c r="AK793" s="25"/>
      <c r="AL793" s="25"/>
      <c r="AM793" s="25"/>
      <c r="AN793" s="25"/>
      <c r="AO793" s="25"/>
      <c r="AP793" s="25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E793" s="4"/>
      <c r="DF793" s="4"/>
      <c r="DG793" s="4"/>
      <c r="DH793" s="4"/>
      <c r="DI793" s="4"/>
      <c r="DJ793" s="4"/>
      <c r="DK793" s="4"/>
      <c r="DL793" s="4"/>
      <c r="DM793" s="4"/>
      <c r="DN793" s="4"/>
      <c r="DO793" s="4"/>
      <c r="DP793" s="4"/>
      <c r="DQ793" s="4"/>
      <c r="DR793" s="4"/>
      <c r="DS793" s="4"/>
      <c r="DT793" s="4"/>
      <c r="DU793" s="4"/>
      <c r="DV793" s="4"/>
      <c r="DW793" s="4"/>
      <c r="DX793" s="4"/>
      <c r="DY793" s="4"/>
      <c r="DZ793" s="4"/>
      <c r="EA793" s="4"/>
      <c r="EB793" s="4"/>
      <c r="EC793" s="4"/>
      <c r="ED793" s="4"/>
      <c r="EE793" s="4"/>
      <c r="EF793" s="4"/>
      <c r="EG793" s="4"/>
      <c r="EH793" s="4"/>
      <c r="EI793" s="4"/>
      <c r="EJ793" s="4"/>
      <c r="EK793" s="4"/>
      <c r="EL793" s="4"/>
      <c r="EM793" s="4"/>
      <c r="EN793" s="4"/>
      <c r="EO793" s="4"/>
      <c r="EP793" s="4"/>
      <c r="EQ793" s="4"/>
      <c r="ER793" s="4"/>
      <c r="ES793" s="4"/>
      <c r="ET793" s="4"/>
      <c r="EU793" s="4"/>
      <c r="EV793" s="4"/>
      <c r="EW793" s="4"/>
      <c r="EX793" s="4"/>
      <c r="EY793" s="4"/>
      <c r="EZ793" s="4"/>
      <c r="FA793" s="4"/>
      <c r="FB793" s="4"/>
      <c r="FC793" s="4"/>
      <c r="FD793" s="4"/>
      <c r="FE793" s="4"/>
      <c r="FF793" s="4"/>
      <c r="FG793" s="4"/>
      <c r="FH793" s="4"/>
      <c r="FI793" s="4"/>
      <c r="FJ793" s="5"/>
      <c r="FK793" s="4"/>
      <c r="FL793" s="4"/>
      <c r="FM793" s="4"/>
      <c r="FN793" s="4"/>
      <c r="FO793" s="4"/>
      <c r="FP793" s="4"/>
      <c r="FQ793" s="4"/>
      <c r="FR793" s="4"/>
      <c r="FS793" s="4"/>
      <c r="FT793" s="4"/>
      <c r="FU793" s="4"/>
      <c r="FV793" s="4"/>
      <c r="FW793" s="4"/>
      <c r="FX793" s="4"/>
      <c r="FY793" s="4"/>
      <c r="FZ793" s="4"/>
      <c r="GA793" s="4"/>
      <c r="GB793" s="4"/>
      <c r="GC793" s="4"/>
      <c r="GD793" s="4"/>
      <c r="GE793" s="4"/>
      <c r="GF793" s="4"/>
      <c r="GG793" s="4"/>
      <c r="GH793" s="4"/>
      <c r="GI793" s="4"/>
      <c r="GJ793" s="4"/>
      <c r="GK793" s="4"/>
      <c r="GL793" s="4"/>
      <c r="GM793" s="4"/>
      <c r="GN793" s="4"/>
      <c r="GO793" s="4"/>
      <c r="GP793" s="4"/>
      <c r="GQ793" s="4"/>
      <c r="GR793" s="4"/>
      <c r="GS793" s="4"/>
      <c r="GT793" s="4"/>
      <c r="GU793" s="4"/>
      <c r="GV793" s="4"/>
      <c r="GW793" s="4"/>
      <c r="GX793" s="4"/>
      <c r="GY793" s="4"/>
      <c r="IQ793" s="4"/>
      <c r="IR793" s="4"/>
      <c r="IS793" s="4"/>
      <c r="IT793" s="4"/>
      <c r="IU793" s="4"/>
      <c r="IV793" s="4"/>
      <c r="IW793" s="4"/>
      <c r="IX793" s="4"/>
      <c r="IY793" s="4"/>
      <c r="IZ793" s="4"/>
      <c r="JA793" s="4"/>
      <c r="JB793" s="4"/>
      <c r="JC793" s="4"/>
      <c r="JD793" s="4"/>
      <c r="JE793" s="4"/>
      <c r="JF793" s="4"/>
      <c r="JG793" s="4"/>
      <c r="JH793" s="4"/>
      <c r="JI793" s="4"/>
      <c r="JJ793" s="4"/>
      <c r="JK793" s="4"/>
      <c r="JL793" s="4"/>
      <c r="JM793" s="4"/>
      <c r="JN793" s="4"/>
      <c r="JO793" s="4"/>
      <c r="JP793" s="4"/>
      <c r="JQ793" s="4"/>
      <c r="JR793" s="4"/>
      <c r="JS793" s="4"/>
      <c r="JT793" s="4"/>
      <c r="JU793" s="4"/>
      <c r="JV793" s="4"/>
      <c r="JW793" s="4"/>
      <c r="JX793" s="4"/>
      <c r="JY793" s="4"/>
      <c r="JZ793" s="4"/>
      <c r="KA793" s="4"/>
      <c r="KB793" s="4"/>
      <c r="KC793" s="4"/>
      <c r="KD793" s="4"/>
      <c r="KE793" s="4"/>
    </row>
    <row r="794" spans="1:291" x14ac:dyDescent="0.25">
      <c r="A794" s="311"/>
      <c r="T794" s="5"/>
      <c r="U794" s="25"/>
      <c r="V794" s="25"/>
      <c r="W794" s="25"/>
      <c r="X794" s="25"/>
      <c r="Y794" s="25"/>
      <c r="Z794" s="25"/>
      <c r="AA794" s="25"/>
      <c r="AB794" s="25"/>
      <c r="AC794" s="25"/>
      <c r="AD794" s="25"/>
      <c r="AE794" s="25"/>
      <c r="AF794" s="25"/>
      <c r="AG794" s="25"/>
      <c r="AH794" s="25"/>
      <c r="AI794" s="25"/>
      <c r="AJ794" s="25"/>
      <c r="AK794" s="25"/>
      <c r="AL794" s="25"/>
      <c r="AM794" s="25"/>
      <c r="AN794" s="25"/>
      <c r="AO794" s="25"/>
      <c r="AP794" s="25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  <c r="BS794" s="4"/>
      <c r="BT794" s="4"/>
      <c r="BU794" s="4"/>
      <c r="BV794" s="4"/>
      <c r="BW794" s="4"/>
      <c r="BX794" s="4"/>
      <c r="BY794" s="4"/>
      <c r="BZ794" s="4"/>
      <c r="CA794" s="4"/>
      <c r="CB794" s="4"/>
      <c r="CC794" s="4"/>
      <c r="CD794" s="4"/>
      <c r="CE794" s="4"/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  <c r="CW794" s="4"/>
      <c r="CX794" s="4"/>
      <c r="CY794" s="4"/>
      <c r="CZ794" s="4"/>
      <c r="DA794" s="4"/>
      <c r="DB794" s="4"/>
      <c r="DC794" s="4"/>
      <c r="DD794" s="4"/>
      <c r="DE794" s="4"/>
      <c r="DF794" s="4"/>
      <c r="DG794" s="4"/>
      <c r="DH794" s="4"/>
      <c r="DI794" s="4"/>
      <c r="DJ794" s="4"/>
      <c r="DK794" s="4"/>
      <c r="DL794" s="4"/>
      <c r="DM794" s="4"/>
      <c r="DN794" s="4"/>
      <c r="DO794" s="4"/>
      <c r="DP794" s="4"/>
      <c r="DQ794" s="4"/>
      <c r="DR794" s="4"/>
      <c r="DS794" s="4"/>
      <c r="DT794" s="4"/>
      <c r="DU794" s="4"/>
      <c r="DV794" s="4"/>
      <c r="DW794" s="4"/>
      <c r="DX794" s="4"/>
      <c r="DY794" s="4"/>
      <c r="DZ794" s="4"/>
      <c r="EA794" s="4"/>
      <c r="EB794" s="4"/>
      <c r="EC794" s="4"/>
      <c r="ED794" s="4"/>
      <c r="EE794" s="4"/>
      <c r="EF794" s="4"/>
      <c r="EG794" s="4"/>
      <c r="EH794" s="4"/>
      <c r="EI794" s="4"/>
      <c r="EJ794" s="4"/>
      <c r="EK794" s="4"/>
      <c r="EL794" s="4"/>
      <c r="EM794" s="4"/>
      <c r="EN794" s="4"/>
      <c r="EO794" s="4"/>
      <c r="EP794" s="4"/>
      <c r="EQ794" s="4"/>
      <c r="ER794" s="4"/>
      <c r="ES794" s="4"/>
      <c r="ET794" s="4"/>
      <c r="EU794" s="4"/>
      <c r="EV794" s="4"/>
      <c r="EW794" s="4"/>
      <c r="EX794" s="4"/>
      <c r="EY794" s="4"/>
      <c r="EZ794" s="4"/>
      <c r="FA794" s="4"/>
      <c r="FB794" s="4"/>
      <c r="FC794" s="4"/>
      <c r="FD794" s="4"/>
      <c r="FE794" s="4"/>
      <c r="FF794" s="4"/>
      <c r="FG794" s="4"/>
      <c r="FH794" s="4"/>
      <c r="FI794" s="4"/>
      <c r="FJ794" s="5"/>
      <c r="FK794" s="4"/>
      <c r="FL794" s="4"/>
      <c r="FM794" s="4"/>
      <c r="FN794" s="4"/>
      <c r="FO794" s="4"/>
      <c r="FP794" s="4"/>
      <c r="FQ794" s="4"/>
      <c r="FR794" s="4"/>
      <c r="FS794" s="4"/>
      <c r="FT794" s="4"/>
      <c r="FU794" s="4"/>
      <c r="FV794" s="4"/>
      <c r="FW794" s="4"/>
      <c r="FX794" s="4"/>
      <c r="FY794" s="4"/>
      <c r="FZ794" s="4"/>
      <c r="GA794" s="4"/>
      <c r="GB794" s="4"/>
      <c r="GC794" s="4"/>
      <c r="GD794" s="4"/>
      <c r="GE794" s="4"/>
      <c r="GF794" s="4"/>
      <c r="GG794" s="4"/>
      <c r="GH794" s="4"/>
      <c r="GI794" s="4"/>
      <c r="GJ794" s="4"/>
      <c r="GK794" s="4"/>
      <c r="GL794" s="4"/>
      <c r="GM794" s="4"/>
      <c r="GN794" s="4"/>
      <c r="GO794" s="4"/>
      <c r="GP794" s="4"/>
      <c r="GQ794" s="4"/>
      <c r="GR794" s="4"/>
      <c r="GS794" s="4"/>
      <c r="GT794" s="4"/>
      <c r="GU794" s="4"/>
      <c r="GV794" s="4"/>
      <c r="GW794" s="4"/>
      <c r="GX794" s="4"/>
      <c r="GY794" s="4"/>
      <c r="IQ794" s="4"/>
      <c r="IR794" s="4"/>
      <c r="IS794" s="4"/>
      <c r="IT794" s="4"/>
      <c r="IU794" s="4"/>
      <c r="IV794" s="4"/>
      <c r="IW794" s="4"/>
      <c r="IX794" s="4"/>
      <c r="IY794" s="4"/>
      <c r="IZ794" s="4"/>
      <c r="JA794" s="4"/>
      <c r="JB794" s="4"/>
      <c r="JC794" s="4"/>
      <c r="JD794" s="4"/>
      <c r="JE794" s="4"/>
      <c r="JF794" s="4"/>
      <c r="JG794" s="4"/>
      <c r="JH794" s="4"/>
      <c r="JI794" s="4"/>
      <c r="JJ794" s="4"/>
      <c r="JK794" s="4"/>
      <c r="JL794" s="4"/>
      <c r="JM794" s="4"/>
      <c r="JN794" s="4"/>
      <c r="JO794" s="4"/>
      <c r="JP794" s="4"/>
      <c r="JQ794" s="4"/>
      <c r="JR794" s="4"/>
      <c r="JS794" s="4"/>
      <c r="JT794" s="4"/>
      <c r="JU794" s="4"/>
      <c r="JV794" s="4"/>
      <c r="JW794" s="4"/>
      <c r="JX794" s="4"/>
      <c r="JY794" s="4"/>
      <c r="JZ794" s="4"/>
      <c r="KA794" s="4"/>
      <c r="KB794" s="4"/>
      <c r="KC794" s="4"/>
      <c r="KD794" s="4"/>
      <c r="KE794" s="4"/>
    </row>
    <row r="795" spans="1:291" x14ac:dyDescent="0.25">
      <c r="A795" s="311"/>
      <c r="B795" s="411"/>
      <c r="C795" s="6" t="s">
        <v>1890</v>
      </c>
      <c r="E795" s="88">
        <v>45195</v>
      </c>
      <c r="F795" s="274">
        <v>45491</v>
      </c>
      <c r="G795" s="94">
        <f>DATEDIF(E795, F795, "m")</f>
        <v>9</v>
      </c>
      <c r="J795" s="348" t="s">
        <v>153</v>
      </c>
      <c r="T795" s="5"/>
      <c r="U795" s="25"/>
      <c r="V795" s="25"/>
      <c r="W795" s="25"/>
      <c r="X795" s="25"/>
      <c r="Y795" s="25"/>
      <c r="Z795" s="25"/>
      <c r="AA795" s="25"/>
      <c r="AB795" s="25"/>
      <c r="AC795" s="25"/>
      <c r="AD795" s="25"/>
      <c r="AE795" s="25"/>
      <c r="AF795" s="25"/>
      <c r="AG795" s="25"/>
      <c r="AH795" s="25"/>
      <c r="AI795" s="25"/>
      <c r="AJ795" s="25"/>
      <c r="AK795" s="25"/>
      <c r="AL795" s="25"/>
      <c r="AM795" s="25"/>
      <c r="AN795" s="25"/>
      <c r="AO795" s="25"/>
      <c r="AP795" s="25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  <c r="DE795" s="4"/>
      <c r="DF795" s="4"/>
      <c r="DG795" s="4"/>
      <c r="DH795" s="4"/>
      <c r="DI795" s="4"/>
      <c r="DJ795" s="4"/>
      <c r="DK795" s="4"/>
      <c r="DL795" s="4"/>
      <c r="DM795" s="4"/>
      <c r="DN795" s="4"/>
      <c r="DO795" s="4"/>
      <c r="DP795" s="4"/>
      <c r="DQ795" s="4"/>
      <c r="DR795" s="4"/>
      <c r="DS795" s="4"/>
      <c r="DT795" s="4"/>
      <c r="DU795" s="4"/>
      <c r="DV795" s="4"/>
      <c r="DW795" s="4"/>
      <c r="DX795" s="4"/>
      <c r="DY795" s="4"/>
      <c r="DZ795" s="4"/>
      <c r="EA795" s="4"/>
      <c r="EB795" s="4"/>
      <c r="EC795" s="4"/>
      <c r="ED795" s="4"/>
      <c r="EE795" s="4"/>
      <c r="EF795" s="4"/>
      <c r="EG795" s="4"/>
      <c r="EH795" s="4"/>
      <c r="EI795" s="4"/>
      <c r="EJ795" s="4"/>
      <c r="EK795" s="4"/>
      <c r="EL795" s="4"/>
      <c r="EM795" s="4"/>
      <c r="EN795" s="4"/>
      <c r="EO795" s="4"/>
      <c r="EP795" s="4"/>
      <c r="EQ795" s="4"/>
      <c r="ER795" s="4"/>
      <c r="ES795" s="4"/>
      <c r="ET795" s="4"/>
      <c r="EU795" s="4"/>
      <c r="EV795" s="4"/>
      <c r="EW795" s="4"/>
      <c r="EX795" s="4"/>
      <c r="EY795" s="4"/>
      <c r="EZ795" s="4"/>
      <c r="FA795" s="4"/>
      <c r="FB795" s="4"/>
      <c r="FC795" s="4"/>
      <c r="FD795" s="4"/>
      <c r="FE795" s="4"/>
      <c r="FF795" s="4"/>
      <c r="FG795" s="4"/>
      <c r="FH795" s="4"/>
      <c r="FI795" s="4"/>
      <c r="FJ795" s="5"/>
      <c r="FK795" s="4"/>
      <c r="FL795" s="4"/>
      <c r="FM795" s="4"/>
      <c r="FN795" s="4"/>
      <c r="FO795" s="4"/>
      <c r="FP795" s="4"/>
      <c r="FQ795" s="4"/>
      <c r="FR795" s="4"/>
      <c r="FS795" s="4"/>
      <c r="FT795" s="4"/>
      <c r="FU795" s="4"/>
      <c r="FV795" s="4"/>
      <c r="FW795" s="4"/>
      <c r="FX795" s="4"/>
      <c r="FY795" s="4"/>
      <c r="FZ795" s="4"/>
      <c r="GA795" s="4"/>
      <c r="GB795" s="4"/>
      <c r="GC795" s="4"/>
      <c r="GD795" s="4"/>
      <c r="GE795" s="4"/>
      <c r="GF795" s="4"/>
      <c r="GG795" s="4"/>
      <c r="GH795" s="4"/>
      <c r="GI795" s="4"/>
      <c r="GJ795" s="4"/>
      <c r="GK795" s="4"/>
      <c r="GL795" s="4"/>
      <c r="GM795" s="4"/>
      <c r="GN795" s="4"/>
      <c r="GO795" s="4"/>
      <c r="GP795" s="4"/>
      <c r="GQ795" s="4"/>
      <c r="GR795" s="4"/>
      <c r="GS795" s="4"/>
      <c r="GT795" s="4"/>
      <c r="GU795" s="4"/>
      <c r="GV795" s="4"/>
      <c r="GW795" s="4"/>
      <c r="GX795" s="4"/>
      <c r="GY795" s="4"/>
      <c r="HO795" s="59" t="s">
        <v>1890</v>
      </c>
      <c r="HP795" s="62">
        <v>48</v>
      </c>
      <c r="HQ795" s="274">
        <v>45195</v>
      </c>
      <c r="HR795" s="274"/>
      <c r="HS795" s="274">
        <v>45491</v>
      </c>
      <c r="HT795" s="170">
        <v>12</v>
      </c>
      <c r="HU795" s="170">
        <v>1</v>
      </c>
      <c r="HV795" s="170">
        <v>0</v>
      </c>
      <c r="HW795" s="170">
        <v>0</v>
      </c>
      <c r="HX795" s="170">
        <v>0</v>
      </c>
      <c r="HY795" s="170">
        <v>1</v>
      </c>
      <c r="HZ795" s="170">
        <v>0</v>
      </c>
      <c r="IA795" s="170">
        <v>0</v>
      </c>
      <c r="IB795" s="170">
        <v>0</v>
      </c>
      <c r="IC795" s="170">
        <v>0</v>
      </c>
      <c r="ID795" s="170">
        <v>0</v>
      </c>
      <c r="IE795" t="s">
        <v>69</v>
      </c>
      <c r="IF795" s="170">
        <v>1</v>
      </c>
      <c r="IG795" s="170"/>
      <c r="IH795" s="276" t="s">
        <v>1876</v>
      </c>
      <c r="II795" t="s">
        <v>1891</v>
      </c>
      <c r="IJ795" s="170">
        <v>0</v>
      </c>
      <c r="IK795" t="s">
        <v>63</v>
      </c>
      <c r="IL795"/>
      <c r="IM795" t="s">
        <v>1884</v>
      </c>
      <c r="IN795" s="170">
        <v>1</v>
      </c>
      <c r="IO795" s="62">
        <v>0</v>
      </c>
      <c r="IQ795" s="4"/>
      <c r="IR795" s="4"/>
      <c r="IS795" s="4"/>
      <c r="IT795" s="4"/>
      <c r="IU795" s="4"/>
      <c r="IV795" s="4"/>
      <c r="IW795" s="4"/>
      <c r="IX795" s="4"/>
      <c r="IY795" s="4"/>
      <c r="IZ795" s="4"/>
      <c r="JA795" s="4"/>
      <c r="JB795" s="4"/>
      <c r="JC795" s="4"/>
      <c r="JD795" s="4"/>
      <c r="JE795" s="4"/>
      <c r="JF795" s="4"/>
      <c r="JG795" s="4"/>
      <c r="JH795" s="4"/>
      <c r="JI795" s="4"/>
      <c r="JJ795" s="4"/>
      <c r="JK795" s="4"/>
      <c r="JL795" s="4"/>
      <c r="JM795" s="4"/>
      <c r="JN795" s="4"/>
      <c r="JO795" s="4"/>
      <c r="JP795" s="4"/>
      <c r="JQ795" s="4"/>
      <c r="JR795" s="4"/>
      <c r="JS795" s="4"/>
      <c r="JT795" s="4"/>
      <c r="JU795" s="4"/>
      <c r="JV795" s="4"/>
      <c r="JW795" s="4"/>
      <c r="JX795" s="4"/>
      <c r="JY795" s="4"/>
      <c r="JZ795" s="4"/>
      <c r="KA795" s="4"/>
      <c r="KB795" s="4"/>
      <c r="KC795" s="4"/>
      <c r="KD795" s="4"/>
      <c r="KE795" s="4"/>
    </row>
    <row r="796" spans="1:291" x14ac:dyDescent="0.25">
      <c r="A796" s="311"/>
      <c r="B796" s="411"/>
      <c r="C796" s="6" t="s">
        <v>1890</v>
      </c>
      <c r="E796" s="88">
        <v>45195</v>
      </c>
      <c r="F796" s="288">
        <v>45631</v>
      </c>
      <c r="G796" s="94">
        <f>DATEDIF(E796, F796, "m")</f>
        <v>14</v>
      </c>
      <c r="T796" s="5"/>
      <c r="U796" s="25"/>
      <c r="V796" s="25"/>
      <c r="W796" s="25"/>
      <c r="X796" s="25"/>
      <c r="Y796" s="25"/>
      <c r="Z796" s="25"/>
      <c r="AA796" s="25"/>
      <c r="AB796" s="25"/>
      <c r="AC796" s="25"/>
      <c r="AD796" s="25"/>
      <c r="AE796" s="25"/>
      <c r="AF796" s="25"/>
      <c r="AG796" s="25"/>
      <c r="AH796" s="25"/>
      <c r="AI796" s="25"/>
      <c r="AJ796" s="25"/>
      <c r="AK796" s="25"/>
      <c r="AL796" s="25"/>
      <c r="AM796" s="25"/>
      <c r="AN796" s="25"/>
      <c r="AO796" s="25"/>
      <c r="AP796" s="25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  <c r="DE796" s="4"/>
      <c r="DF796" s="4"/>
      <c r="DG796" s="4"/>
      <c r="DH796" s="4"/>
      <c r="DI796" s="4"/>
      <c r="DJ796" s="4"/>
      <c r="DK796" s="4"/>
      <c r="DL796" s="4"/>
      <c r="DM796" s="4"/>
      <c r="DN796" s="4"/>
      <c r="DO796" s="4"/>
      <c r="DP796" s="4"/>
      <c r="DQ796" s="4"/>
      <c r="DR796" s="4"/>
      <c r="DS796" s="4"/>
      <c r="DT796" s="4"/>
      <c r="DU796" s="4"/>
      <c r="DV796" s="4"/>
      <c r="DW796" s="4"/>
      <c r="DX796" s="4"/>
      <c r="DY796" s="4"/>
      <c r="DZ796" s="4"/>
      <c r="EA796" s="4"/>
      <c r="EB796" s="4"/>
      <c r="EC796" s="4"/>
      <c r="ED796" s="4"/>
      <c r="EE796" s="4"/>
      <c r="EF796" s="4"/>
      <c r="EG796" s="4"/>
      <c r="EH796" s="4"/>
      <c r="EI796" s="4"/>
      <c r="EJ796" s="4"/>
      <c r="EK796" s="4"/>
      <c r="EL796" s="4"/>
      <c r="EM796" s="4"/>
      <c r="EN796" s="4"/>
      <c r="EO796" s="4"/>
      <c r="EP796" s="4"/>
      <c r="EQ796" s="4"/>
      <c r="ER796" s="4"/>
      <c r="ES796" s="4"/>
      <c r="ET796" s="4"/>
      <c r="EU796" s="4"/>
      <c r="EV796" s="4"/>
      <c r="EW796" s="4"/>
      <c r="EX796" s="4"/>
      <c r="EY796" s="4"/>
      <c r="EZ796" s="4"/>
      <c r="FA796" s="4"/>
      <c r="FB796" s="4"/>
      <c r="FC796" s="4"/>
      <c r="FD796" s="4"/>
      <c r="FE796" s="4"/>
      <c r="FF796" s="4"/>
      <c r="FG796" s="4"/>
      <c r="FH796" s="4"/>
      <c r="FI796" s="4"/>
      <c r="FJ796" s="5"/>
      <c r="FK796" s="4"/>
      <c r="FL796" s="4"/>
      <c r="FM796" s="4"/>
      <c r="FN796" s="4"/>
      <c r="FO796" s="4"/>
      <c r="FP796" s="4"/>
      <c r="FQ796" s="4"/>
      <c r="FR796" s="4"/>
      <c r="FS796" s="4"/>
      <c r="FT796" s="4"/>
      <c r="FU796" s="4"/>
      <c r="FV796" s="4"/>
      <c r="FW796" s="4"/>
      <c r="FX796" s="4"/>
      <c r="FY796" s="4"/>
      <c r="FZ796" s="4"/>
      <c r="GA796" s="4"/>
      <c r="GB796" s="4"/>
      <c r="GC796" s="4"/>
      <c r="GD796" s="4"/>
      <c r="GE796" s="4"/>
      <c r="GF796" s="4"/>
      <c r="GG796" s="4"/>
      <c r="GH796" s="4"/>
      <c r="GI796" s="4"/>
      <c r="GJ796" s="4"/>
      <c r="GK796" s="4"/>
      <c r="GL796" s="4"/>
      <c r="GM796" s="4"/>
      <c r="GN796" s="4"/>
      <c r="GO796" s="4"/>
      <c r="GP796" s="4"/>
      <c r="GQ796" s="4"/>
      <c r="GR796" s="4"/>
      <c r="GS796" s="4"/>
      <c r="GT796" s="4"/>
      <c r="GU796" s="4"/>
      <c r="GV796" s="4"/>
      <c r="GW796" s="4"/>
      <c r="GX796" s="4"/>
      <c r="GY796" s="4"/>
      <c r="HO796" s="5" t="s">
        <v>1890</v>
      </c>
      <c r="HP796" s="28">
        <v>48</v>
      </c>
      <c r="HQ796" s="288">
        <v>45195</v>
      </c>
      <c r="HR796" s="288"/>
      <c r="HS796" s="288">
        <v>45631</v>
      </c>
      <c r="HT796" s="287">
        <v>15</v>
      </c>
      <c r="HU796" s="287">
        <v>0</v>
      </c>
      <c r="HV796" s="287">
        <v>1</v>
      </c>
      <c r="HW796" s="287">
        <v>0</v>
      </c>
      <c r="HX796" s="287">
        <v>0</v>
      </c>
      <c r="HY796" s="287">
        <v>1</v>
      </c>
      <c r="HZ796" s="287">
        <v>0</v>
      </c>
      <c r="IA796" s="287">
        <v>0</v>
      </c>
      <c r="IB796" s="287">
        <v>0</v>
      </c>
      <c r="IC796" s="287">
        <v>0</v>
      </c>
      <c r="ID796" s="287">
        <v>0</v>
      </c>
      <c r="IE796" s="153" t="s">
        <v>1892</v>
      </c>
      <c r="IF796" s="287">
        <v>0</v>
      </c>
      <c r="IG796" s="287"/>
      <c r="IH796" s="192" t="s">
        <v>1876</v>
      </c>
      <c r="II796" s="153"/>
      <c r="IJ796" s="287">
        <v>0</v>
      </c>
      <c r="IK796" s="153" t="s">
        <v>63</v>
      </c>
      <c r="IL796" s="153"/>
      <c r="IM796" s="153"/>
      <c r="IN796" s="287">
        <v>1</v>
      </c>
      <c r="IO796" s="28">
        <v>1</v>
      </c>
      <c r="IQ796" s="4"/>
      <c r="IR796" s="4"/>
      <c r="IS796" s="4"/>
      <c r="IT796" s="4"/>
      <c r="IU796" s="4"/>
      <c r="IV796" s="4"/>
      <c r="IW796" s="4"/>
      <c r="IX796" s="4"/>
      <c r="IY796" s="4"/>
      <c r="IZ796" s="4"/>
      <c r="JA796" s="4"/>
      <c r="JB796" s="4"/>
      <c r="JC796" s="4"/>
      <c r="JD796" s="4"/>
      <c r="JE796" s="4"/>
      <c r="JF796" s="4"/>
      <c r="JG796" s="4"/>
      <c r="JH796" s="4"/>
      <c r="JI796" s="4"/>
      <c r="JJ796" s="4"/>
      <c r="JK796" s="4"/>
      <c r="JL796" s="4"/>
      <c r="JM796" s="4"/>
      <c r="JN796" s="4"/>
      <c r="JO796" s="4"/>
      <c r="JP796" s="4"/>
      <c r="JQ796" s="4"/>
      <c r="JR796" s="4"/>
      <c r="JS796" s="4"/>
      <c r="JT796" s="4"/>
      <c r="JU796" s="4"/>
      <c r="JV796" s="4"/>
      <c r="JW796" s="4"/>
      <c r="JX796" s="4"/>
      <c r="JY796" s="4"/>
      <c r="JZ796" s="4"/>
      <c r="KA796" s="4"/>
      <c r="KB796" s="4"/>
      <c r="KC796" s="4"/>
      <c r="KD796" s="4"/>
      <c r="KE796" s="4"/>
    </row>
    <row r="797" spans="1:291" x14ac:dyDescent="0.25">
      <c r="A797" s="311"/>
      <c r="T797" s="5"/>
      <c r="U797" s="25"/>
      <c r="V797" s="25"/>
      <c r="W797" s="25"/>
      <c r="X797" s="25"/>
      <c r="Y797" s="25"/>
      <c r="Z797" s="25"/>
      <c r="AA797" s="25"/>
      <c r="AB797" s="25"/>
      <c r="AC797" s="25"/>
      <c r="AD797" s="25"/>
      <c r="AE797" s="25"/>
      <c r="AF797" s="25"/>
      <c r="AG797" s="25"/>
      <c r="AH797" s="25"/>
      <c r="AI797" s="25"/>
      <c r="AJ797" s="25"/>
      <c r="AK797" s="25"/>
      <c r="AL797" s="25"/>
      <c r="AM797" s="25"/>
      <c r="AN797" s="25"/>
      <c r="AO797" s="25"/>
      <c r="AP797" s="25"/>
      <c r="AQ797" s="4"/>
      <c r="AR797" s="4"/>
      <c r="AS797" s="4"/>
      <c r="AT797" s="4"/>
      <c r="AU797" s="4"/>
      <c r="AV797" s="4"/>
      <c r="AW797" s="4"/>
      <c r="AX797" s="4"/>
      <c r="AY797" s="4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  <c r="BS797" s="4"/>
      <c r="BT797" s="4"/>
      <c r="BU797" s="4"/>
      <c r="BV797" s="4"/>
      <c r="BW797" s="4"/>
      <c r="BX797" s="4"/>
      <c r="BY797" s="4"/>
      <c r="BZ797" s="4"/>
      <c r="CA797" s="4"/>
      <c r="CB797" s="4"/>
      <c r="CC797" s="4"/>
      <c r="CD797" s="4"/>
      <c r="CE797" s="4"/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  <c r="CW797" s="4"/>
      <c r="CX797" s="4"/>
      <c r="CY797" s="4"/>
      <c r="CZ797" s="4"/>
      <c r="DA797" s="4"/>
      <c r="DB797" s="4"/>
      <c r="DC797" s="4"/>
      <c r="DD797" s="4"/>
      <c r="DE797" s="4"/>
      <c r="DF797" s="4"/>
      <c r="DG797" s="4"/>
      <c r="DH797" s="4"/>
      <c r="DI797" s="4"/>
      <c r="DJ797" s="4"/>
      <c r="DK797" s="4"/>
      <c r="DL797" s="4"/>
      <c r="DM797" s="4"/>
      <c r="DN797" s="4"/>
      <c r="DO797" s="4"/>
      <c r="DP797" s="4"/>
      <c r="DQ797" s="4"/>
      <c r="DR797" s="4"/>
      <c r="DS797" s="4"/>
      <c r="DT797" s="4"/>
      <c r="DU797" s="4"/>
      <c r="DV797" s="4"/>
      <c r="DW797" s="4"/>
      <c r="DX797" s="4"/>
      <c r="DY797" s="4"/>
      <c r="DZ797" s="4"/>
      <c r="EA797" s="4"/>
      <c r="EB797" s="4"/>
      <c r="EC797" s="4"/>
      <c r="ED797" s="4"/>
      <c r="EE797" s="4"/>
      <c r="EF797" s="4"/>
      <c r="EG797" s="4"/>
      <c r="EH797" s="4"/>
      <c r="EI797" s="4"/>
      <c r="EJ797" s="4"/>
      <c r="EK797" s="4"/>
      <c r="EL797" s="4"/>
      <c r="EM797" s="4"/>
      <c r="EN797" s="4"/>
      <c r="EO797" s="4"/>
      <c r="EP797" s="4"/>
      <c r="EQ797" s="4"/>
      <c r="ER797" s="4"/>
      <c r="ES797" s="4"/>
      <c r="ET797" s="4"/>
      <c r="EU797" s="4"/>
      <c r="EV797" s="4"/>
      <c r="EW797" s="4"/>
      <c r="EX797" s="4"/>
      <c r="EY797" s="4"/>
      <c r="EZ797" s="4"/>
      <c r="FA797" s="4"/>
      <c r="FB797" s="4"/>
      <c r="FC797" s="4"/>
      <c r="FD797" s="4"/>
      <c r="FE797" s="4"/>
      <c r="FF797" s="4"/>
      <c r="FG797" s="4"/>
      <c r="FH797" s="4"/>
      <c r="FI797" s="4"/>
      <c r="FJ797" s="5"/>
      <c r="FK797" s="4"/>
      <c r="FL797" s="4"/>
      <c r="FM797" s="4"/>
      <c r="FN797" s="4"/>
      <c r="FO797" s="4"/>
      <c r="FP797" s="4"/>
      <c r="FQ797" s="4"/>
      <c r="FR797" s="4"/>
      <c r="FS797" s="4"/>
      <c r="FT797" s="4"/>
      <c r="FU797" s="4"/>
      <c r="FV797" s="4"/>
      <c r="FW797" s="4"/>
      <c r="FX797" s="4"/>
      <c r="FY797" s="4"/>
      <c r="FZ797" s="4"/>
      <c r="GA797" s="4"/>
      <c r="GB797" s="4"/>
      <c r="GC797" s="4"/>
      <c r="GD797" s="4"/>
      <c r="GE797" s="4"/>
      <c r="GF797" s="4"/>
      <c r="GG797" s="4"/>
      <c r="GH797" s="4"/>
      <c r="GI797" s="4"/>
      <c r="GJ797" s="4"/>
      <c r="GK797" s="4"/>
      <c r="GL797" s="4"/>
      <c r="GM797" s="4"/>
      <c r="GN797" s="4"/>
      <c r="GO797" s="4"/>
      <c r="GP797" s="4"/>
      <c r="GQ797" s="4"/>
      <c r="GR797" s="4"/>
      <c r="GS797" s="4"/>
      <c r="GT797" s="4"/>
      <c r="GU797" s="4"/>
      <c r="GV797" s="4"/>
      <c r="GW797" s="4"/>
      <c r="GX797" s="4"/>
      <c r="GY797" s="4"/>
      <c r="IQ797" s="4"/>
      <c r="IR797" s="4"/>
      <c r="IS797" s="4"/>
      <c r="IT797" s="4"/>
      <c r="IU797" s="4"/>
      <c r="IV797" s="4"/>
      <c r="IW797" s="4"/>
      <c r="IX797" s="4"/>
      <c r="IY797" s="4"/>
      <c r="IZ797" s="4"/>
      <c r="JA797" s="4"/>
      <c r="JB797" s="4"/>
      <c r="JC797" s="4"/>
      <c r="JD797" s="4"/>
      <c r="JE797" s="4"/>
      <c r="JF797" s="4"/>
      <c r="JG797" s="4"/>
      <c r="JH797" s="4"/>
      <c r="JI797" s="4"/>
      <c r="JJ797" s="4"/>
      <c r="JK797" s="4"/>
      <c r="JL797" s="4"/>
      <c r="JM797" s="4"/>
      <c r="JN797" s="4"/>
      <c r="JO797" s="4"/>
      <c r="JP797" s="4"/>
      <c r="JQ797" s="4"/>
      <c r="JR797" s="4"/>
      <c r="JS797" s="4"/>
      <c r="JT797" s="4"/>
      <c r="JU797" s="4"/>
      <c r="JV797" s="4"/>
      <c r="JW797" s="4"/>
      <c r="JX797" s="4"/>
      <c r="JY797" s="4"/>
      <c r="JZ797" s="4"/>
      <c r="KA797" s="4"/>
      <c r="KB797" s="4"/>
      <c r="KC797" s="4"/>
      <c r="KD797" s="4"/>
      <c r="KE797" s="4"/>
    </row>
    <row r="798" spans="1:291" x14ac:dyDescent="0.25">
      <c r="A798" s="311"/>
      <c r="T798" s="5"/>
      <c r="U798" s="25"/>
      <c r="V798" s="25"/>
      <c r="W798" s="25"/>
      <c r="X798" s="25"/>
      <c r="Y798" s="25"/>
      <c r="Z798" s="25"/>
      <c r="AA798" s="25"/>
      <c r="AB798" s="25"/>
      <c r="AC798" s="25"/>
      <c r="AD798" s="25"/>
      <c r="AE798" s="25"/>
      <c r="AF798" s="25"/>
      <c r="AG798" s="25"/>
      <c r="AH798" s="25"/>
      <c r="AI798" s="25"/>
      <c r="AJ798" s="25"/>
      <c r="AK798" s="25"/>
      <c r="AL798" s="25"/>
      <c r="AM798" s="25"/>
      <c r="AN798" s="25"/>
      <c r="AO798" s="25"/>
      <c r="AP798" s="25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E798" s="4"/>
      <c r="DF798" s="4"/>
      <c r="DG798" s="4"/>
      <c r="DH798" s="4"/>
      <c r="DI798" s="4"/>
      <c r="DJ798" s="4"/>
      <c r="DK798" s="4"/>
      <c r="DL798" s="4"/>
      <c r="DM798" s="4"/>
      <c r="DN798" s="4"/>
      <c r="DO798" s="4"/>
      <c r="DP798" s="4"/>
      <c r="DQ798" s="4"/>
      <c r="DR798" s="4"/>
      <c r="DS798" s="4"/>
      <c r="DT798" s="4"/>
      <c r="DU798" s="4"/>
      <c r="DV798" s="4"/>
      <c r="DW798" s="4"/>
      <c r="DX798" s="4"/>
      <c r="DY798" s="4"/>
      <c r="DZ798" s="4"/>
      <c r="EA798" s="4"/>
      <c r="EB798" s="4"/>
      <c r="EC798" s="4"/>
      <c r="ED798" s="4"/>
      <c r="EE798" s="4"/>
      <c r="EF798" s="4"/>
      <c r="EG798" s="4"/>
      <c r="EH798" s="4"/>
      <c r="EI798" s="4"/>
      <c r="EJ798" s="4"/>
      <c r="EK798" s="4"/>
      <c r="EL798" s="4"/>
      <c r="EM798" s="4"/>
      <c r="EN798" s="4"/>
      <c r="EO798" s="4"/>
      <c r="EP798" s="4"/>
      <c r="EQ798" s="4"/>
      <c r="ER798" s="4"/>
      <c r="ES798" s="4"/>
      <c r="ET798" s="4"/>
      <c r="EU798" s="4"/>
      <c r="EV798" s="4"/>
      <c r="EW798" s="4"/>
      <c r="EX798" s="4"/>
      <c r="EY798" s="4"/>
      <c r="EZ798" s="4"/>
      <c r="FA798" s="4"/>
      <c r="FB798" s="4"/>
      <c r="FC798" s="4"/>
      <c r="FD798" s="4"/>
      <c r="FE798" s="4"/>
      <c r="FF798" s="4"/>
      <c r="FG798" s="4"/>
      <c r="FH798" s="4"/>
      <c r="FI798" s="4"/>
      <c r="FJ798" s="5"/>
      <c r="FK798" s="4"/>
      <c r="FL798" s="4"/>
      <c r="FM798" s="4"/>
      <c r="FN798" s="4"/>
      <c r="FO798" s="4"/>
      <c r="FP798" s="4"/>
      <c r="FQ798" s="4"/>
      <c r="FR798" s="4"/>
      <c r="FS798" s="4"/>
      <c r="FT798" s="4"/>
      <c r="FU798" s="4"/>
      <c r="FV798" s="4"/>
      <c r="FW798" s="4"/>
      <c r="FX798" s="4"/>
      <c r="FY798" s="4"/>
      <c r="FZ798" s="4"/>
      <c r="GA798" s="4"/>
      <c r="GB798" s="4"/>
      <c r="GC798" s="4"/>
      <c r="GD798" s="4"/>
      <c r="GE798" s="4"/>
      <c r="GF798" s="4"/>
      <c r="GG798" s="4"/>
      <c r="GH798" s="4"/>
      <c r="GI798" s="4"/>
      <c r="GJ798" s="4"/>
      <c r="GK798" s="4"/>
      <c r="GL798" s="4"/>
      <c r="GM798" s="4"/>
      <c r="GN798" s="4"/>
      <c r="GO798" s="4"/>
      <c r="GP798" s="4"/>
      <c r="GQ798" s="4"/>
      <c r="GR798" s="4"/>
      <c r="GS798" s="4"/>
      <c r="GT798" s="4"/>
      <c r="GU798" s="4"/>
      <c r="GV798" s="4"/>
      <c r="GW798" s="4"/>
      <c r="GX798" s="4"/>
      <c r="GY798" s="4"/>
      <c r="IQ798" s="4"/>
      <c r="IR798" s="4"/>
      <c r="IS798" s="4"/>
      <c r="IT798" s="4"/>
      <c r="IU798" s="4"/>
      <c r="IV798" s="4"/>
      <c r="IW798" s="4"/>
      <c r="IX798" s="4"/>
      <c r="IY798" s="4"/>
      <c r="IZ798" s="4"/>
      <c r="JA798" s="4"/>
      <c r="JB798" s="4"/>
      <c r="JC798" s="4"/>
      <c r="JD798" s="4"/>
      <c r="JE798" s="4"/>
      <c r="JF798" s="4"/>
      <c r="JG798" s="4"/>
      <c r="JH798" s="4"/>
      <c r="JI798" s="4"/>
      <c r="JJ798" s="4"/>
      <c r="JK798" s="4"/>
      <c r="JL798" s="4"/>
      <c r="JM798" s="4"/>
      <c r="JN798" s="4"/>
      <c r="JO798" s="4"/>
      <c r="JP798" s="4"/>
      <c r="JQ798" s="4"/>
      <c r="JR798" s="4"/>
      <c r="JS798" s="4"/>
      <c r="JT798" s="4"/>
      <c r="JU798" s="4"/>
      <c r="JV798" s="4"/>
      <c r="JW798" s="4"/>
      <c r="JX798" s="4"/>
      <c r="JY798" s="4"/>
      <c r="JZ798" s="4"/>
      <c r="KA798" s="4"/>
      <c r="KB798" s="4"/>
      <c r="KC798" s="4"/>
      <c r="KD798" s="4"/>
      <c r="KE798" s="4"/>
    </row>
    <row r="799" spans="1:291" x14ac:dyDescent="0.25">
      <c r="A799" s="311"/>
      <c r="T799" s="5"/>
      <c r="U799" s="25"/>
      <c r="V799" s="25"/>
      <c r="W799" s="25"/>
      <c r="X799" s="25"/>
      <c r="Y799" s="25"/>
      <c r="Z799" s="25"/>
      <c r="AA799" s="25"/>
      <c r="AB799" s="25"/>
      <c r="AC799" s="25"/>
      <c r="AD799" s="25"/>
      <c r="AE799" s="25"/>
      <c r="AF799" s="25"/>
      <c r="AG799" s="25"/>
      <c r="AH799" s="25"/>
      <c r="AI799" s="25"/>
      <c r="AJ799" s="25"/>
      <c r="AK799" s="25"/>
      <c r="AL799" s="25"/>
      <c r="AM799" s="25"/>
      <c r="AN799" s="25"/>
      <c r="AO799" s="25"/>
      <c r="AP799" s="25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  <c r="DE799" s="4"/>
      <c r="DF799" s="4"/>
      <c r="DG799" s="4"/>
      <c r="DH799" s="4"/>
      <c r="DI799" s="4"/>
      <c r="DJ799" s="4"/>
      <c r="DK799" s="4"/>
      <c r="DL799" s="4"/>
      <c r="DM799" s="4"/>
      <c r="DN799" s="4"/>
      <c r="DO799" s="4"/>
      <c r="DP799" s="4"/>
      <c r="DQ799" s="4"/>
      <c r="DR799" s="4"/>
      <c r="DS799" s="4"/>
      <c r="DT799" s="4"/>
      <c r="DU799" s="4"/>
      <c r="DV799" s="4"/>
      <c r="DW799" s="4"/>
      <c r="DX799" s="4"/>
      <c r="DY799" s="4"/>
      <c r="DZ799" s="4"/>
      <c r="EA799" s="4"/>
      <c r="EB799" s="4"/>
      <c r="EC799" s="4"/>
      <c r="ED799" s="4"/>
      <c r="EE799" s="4"/>
      <c r="EF799" s="4"/>
      <c r="EG799" s="4"/>
      <c r="EH799" s="4"/>
      <c r="EI799" s="4"/>
      <c r="EJ799" s="4"/>
      <c r="EK799" s="4"/>
      <c r="EL799" s="4"/>
      <c r="EM799" s="4"/>
      <c r="EN799" s="4"/>
      <c r="EO799" s="4"/>
      <c r="EP799" s="4"/>
      <c r="EQ799" s="4"/>
      <c r="ER799" s="4"/>
      <c r="ES799" s="4"/>
      <c r="ET799" s="4"/>
      <c r="EU799" s="4"/>
      <c r="EV799" s="4"/>
      <c r="EW799" s="4"/>
      <c r="EX799" s="4"/>
      <c r="EY799" s="4"/>
      <c r="EZ799" s="4"/>
      <c r="FA799" s="4"/>
      <c r="FB799" s="4"/>
      <c r="FC799" s="4"/>
      <c r="FD799" s="4"/>
      <c r="FE799" s="4"/>
      <c r="FF799" s="4"/>
      <c r="FG799" s="4"/>
      <c r="FH799" s="4"/>
      <c r="FI799" s="4"/>
      <c r="FJ799" s="5"/>
      <c r="FK799" s="4"/>
      <c r="FL799" s="4"/>
      <c r="FM799" s="4"/>
      <c r="FN799" s="4"/>
      <c r="FO799" s="4"/>
      <c r="FP799" s="4"/>
      <c r="FQ799" s="4"/>
      <c r="FR799" s="4"/>
      <c r="FS799" s="4"/>
      <c r="FT799" s="4"/>
      <c r="FU799" s="4"/>
      <c r="FV799" s="4"/>
      <c r="FW799" s="4"/>
      <c r="FX799" s="4"/>
      <c r="FY799" s="4"/>
      <c r="FZ799" s="4"/>
      <c r="GA799" s="4"/>
      <c r="GB799" s="4"/>
      <c r="GC799" s="4"/>
      <c r="GD799" s="4"/>
      <c r="GE799" s="4"/>
      <c r="GF799" s="4"/>
      <c r="GG799" s="4"/>
      <c r="GH799" s="4"/>
      <c r="GI799" s="4"/>
      <c r="GJ799" s="4"/>
      <c r="GK799" s="4"/>
      <c r="GL799" s="4"/>
      <c r="GM799" s="4"/>
      <c r="GN799" s="4"/>
      <c r="GO799" s="4"/>
      <c r="GP799" s="4"/>
      <c r="GQ799" s="4"/>
      <c r="GR799" s="4"/>
      <c r="GS799" s="4"/>
      <c r="GT799" s="4"/>
      <c r="GU799" s="4"/>
      <c r="GV799" s="4"/>
      <c r="GW799" s="4"/>
      <c r="GX799" s="4"/>
      <c r="GY799" s="4"/>
      <c r="IQ799" s="4"/>
      <c r="IR799" s="4"/>
      <c r="IS799" s="4"/>
      <c r="IT799" s="4"/>
      <c r="IU799" s="4"/>
      <c r="IV799" s="4"/>
      <c r="IW799" s="4"/>
      <c r="IX799" s="4"/>
      <c r="IY799" s="4"/>
      <c r="IZ799" s="4"/>
      <c r="JA799" s="4"/>
      <c r="JB799" s="4"/>
      <c r="JC799" s="4"/>
      <c r="JD799" s="4"/>
      <c r="JE799" s="4"/>
      <c r="JF799" s="4"/>
      <c r="JG799" s="4"/>
      <c r="JH799" s="4"/>
      <c r="JI799" s="4"/>
      <c r="JJ799" s="4"/>
      <c r="JK799" s="4"/>
      <c r="JL799" s="4"/>
      <c r="JM799" s="4"/>
      <c r="JN799" s="4"/>
      <c r="JO799" s="4"/>
      <c r="JP799" s="4"/>
      <c r="JQ799" s="4"/>
      <c r="JR799" s="4"/>
      <c r="JS799" s="4"/>
      <c r="JT799" s="4"/>
      <c r="JU799" s="4"/>
      <c r="JV799" s="4"/>
      <c r="JW799" s="4"/>
      <c r="JX799" s="4"/>
      <c r="JY799" s="4"/>
      <c r="JZ799" s="4"/>
      <c r="KA799" s="4"/>
      <c r="KB799" s="4"/>
      <c r="KC799" s="4"/>
      <c r="KD799" s="4"/>
      <c r="KE799" s="4"/>
    </row>
    <row r="800" spans="1:291" x14ac:dyDescent="0.25">
      <c r="A800" s="311"/>
      <c r="T800" s="5"/>
      <c r="U800" s="25"/>
      <c r="V800" s="25"/>
      <c r="W800" s="25"/>
      <c r="X800" s="25"/>
      <c r="Y800" s="25"/>
      <c r="Z800" s="25"/>
      <c r="AA800" s="25"/>
      <c r="AB800" s="25"/>
      <c r="AC800" s="25"/>
      <c r="AD800" s="25"/>
      <c r="AE800" s="25"/>
      <c r="AF800" s="25"/>
      <c r="AG800" s="25"/>
      <c r="AH800" s="25"/>
      <c r="AI800" s="25"/>
      <c r="AJ800" s="25"/>
      <c r="AK800" s="25"/>
      <c r="AL800" s="25"/>
      <c r="AM800" s="25"/>
      <c r="AN800" s="25"/>
      <c r="AO800" s="25"/>
      <c r="AP800" s="25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E800" s="4"/>
      <c r="DF800" s="4"/>
      <c r="DG800" s="4"/>
      <c r="DH800" s="4"/>
      <c r="DI800" s="4"/>
      <c r="DJ800" s="4"/>
      <c r="DK800" s="4"/>
      <c r="DL800" s="4"/>
      <c r="DM800" s="4"/>
      <c r="DN800" s="4"/>
      <c r="DO800" s="4"/>
      <c r="DP800" s="4"/>
      <c r="DQ800" s="4"/>
      <c r="DR800" s="4"/>
      <c r="DS800" s="4"/>
      <c r="DT800" s="4"/>
      <c r="DU800" s="4"/>
      <c r="DV800" s="4"/>
      <c r="DW800" s="4"/>
      <c r="DX800" s="4"/>
      <c r="DY800" s="4"/>
      <c r="DZ800" s="4"/>
      <c r="EA800" s="4"/>
      <c r="EB800" s="4"/>
      <c r="EC800" s="4"/>
      <c r="ED800" s="4"/>
      <c r="EE800" s="4"/>
      <c r="EF800" s="4"/>
      <c r="EG800" s="4"/>
      <c r="EH800" s="4"/>
      <c r="EI800" s="4"/>
      <c r="EJ800" s="4"/>
      <c r="EK800" s="4"/>
      <c r="EL800" s="4"/>
      <c r="EM800" s="4"/>
      <c r="EN800" s="4"/>
      <c r="EO800" s="4"/>
      <c r="EP800" s="4"/>
      <c r="EQ800" s="4"/>
      <c r="ER800" s="4"/>
      <c r="ES800" s="4"/>
      <c r="ET800" s="4"/>
      <c r="EU800" s="4"/>
      <c r="EV800" s="4"/>
      <c r="EW800" s="4"/>
      <c r="EX800" s="4"/>
      <c r="EY800" s="4"/>
      <c r="EZ800" s="4"/>
      <c r="FA800" s="4"/>
      <c r="FB800" s="4"/>
      <c r="FC800" s="4"/>
      <c r="FD800" s="4"/>
      <c r="FE800" s="4"/>
      <c r="FF800" s="4"/>
      <c r="FG800" s="4"/>
      <c r="FH800" s="4"/>
      <c r="FI800" s="4"/>
      <c r="FJ800" s="5"/>
      <c r="FK800" s="4"/>
      <c r="FL800" s="4"/>
      <c r="FM800" s="4"/>
      <c r="FN800" s="4"/>
      <c r="FO800" s="4"/>
      <c r="FP800" s="4"/>
      <c r="FQ800" s="4"/>
      <c r="FR800" s="4"/>
      <c r="FS800" s="4"/>
      <c r="FT800" s="4"/>
      <c r="FU800" s="4"/>
      <c r="FV800" s="4"/>
      <c r="FW800" s="4"/>
      <c r="FX800" s="4"/>
      <c r="FY800" s="4"/>
      <c r="FZ800" s="4"/>
      <c r="GA800" s="4"/>
      <c r="GB800" s="4"/>
      <c r="GC800" s="4"/>
      <c r="GD800" s="4"/>
      <c r="GE800" s="4"/>
      <c r="GF800" s="4"/>
      <c r="GG800" s="4"/>
      <c r="GH800" s="4"/>
      <c r="GI800" s="4"/>
      <c r="GJ800" s="4"/>
      <c r="GK800" s="4"/>
      <c r="GL800" s="4"/>
      <c r="GM800" s="4"/>
      <c r="GN800" s="4"/>
      <c r="GO800" s="4"/>
      <c r="GP800" s="4"/>
      <c r="GQ800" s="4"/>
      <c r="GR800" s="4"/>
      <c r="GS800" s="4"/>
      <c r="GT800" s="4"/>
      <c r="GU800" s="4"/>
      <c r="GV800" s="4"/>
      <c r="GW800" s="4"/>
      <c r="GX800" s="4"/>
      <c r="GY800" s="4"/>
      <c r="IQ800" s="4"/>
      <c r="IR800" s="4"/>
      <c r="IS800" s="4"/>
      <c r="IT800" s="4"/>
      <c r="IU800" s="4"/>
      <c r="IV800" s="4"/>
      <c r="IW800" s="4"/>
      <c r="IX800" s="4"/>
      <c r="IY800" s="4"/>
      <c r="IZ800" s="4"/>
      <c r="JA800" s="4"/>
      <c r="JB800" s="4"/>
      <c r="JC800" s="4"/>
      <c r="JD800" s="4"/>
      <c r="JE800" s="4"/>
      <c r="JF800" s="4"/>
      <c r="JG800" s="4"/>
      <c r="JH800" s="4"/>
      <c r="JI800" s="4"/>
      <c r="JJ800" s="4"/>
      <c r="JK800" s="4"/>
      <c r="JL800" s="4"/>
      <c r="JM800" s="4"/>
      <c r="JN800" s="4"/>
      <c r="JO800" s="4"/>
      <c r="JP800" s="4"/>
      <c r="JQ800" s="4"/>
      <c r="JR800" s="4"/>
      <c r="JS800" s="4"/>
      <c r="JT800" s="4"/>
      <c r="JU800" s="4"/>
      <c r="JV800" s="4"/>
      <c r="JW800" s="4"/>
      <c r="JX800" s="4"/>
      <c r="JY800" s="4"/>
      <c r="JZ800" s="4"/>
      <c r="KA800" s="4"/>
      <c r="KB800" s="4"/>
      <c r="KC800" s="4"/>
      <c r="KD800" s="4"/>
      <c r="KE800" s="4"/>
    </row>
    <row r="801" spans="1:291" x14ac:dyDescent="0.25">
      <c r="A801" s="311"/>
      <c r="T801" s="5"/>
      <c r="U801" s="25"/>
      <c r="V801" s="25"/>
      <c r="W801" s="25"/>
      <c r="X801" s="25"/>
      <c r="Y801" s="25"/>
      <c r="Z801" s="25"/>
      <c r="AA801" s="25"/>
      <c r="AB801" s="25"/>
      <c r="AC801" s="25"/>
      <c r="AD801" s="25"/>
      <c r="AE801" s="25"/>
      <c r="AF801" s="25"/>
      <c r="AG801" s="25"/>
      <c r="AH801" s="25"/>
      <c r="AI801" s="25"/>
      <c r="AJ801" s="25"/>
      <c r="AK801" s="25"/>
      <c r="AL801" s="25"/>
      <c r="AM801" s="25"/>
      <c r="AN801" s="25"/>
      <c r="AO801" s="25"/>
      <c r="AP801" s="25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4"/>
      <c r="BS801" s="4"/>
      <c r="BT801" s="4"/>
      <c r="BU801" s="4"/>
      <c r="BV801" s="4"/>
      <c r="BW801" s="4"/>
      <c r="BX801" s="4"/>
      <c r="BY801" s="4"/>
      <c r="BZ801" s="4"/>
      <c r="CA801" s="4"/>
      <c r="CB801" s="4"/>
      <c r="CC801" s="4"/>
      <c r="CD801" s="4"/>
      <c r="CE801" s="4"/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  <c r="DD801" s="4"/>
      <c r="DE801" s="4"/>
      <c r="DF801" s="4"/>
      <c r="DG801" s="4"/>
      <c r="DH801" s="4"/>
      <c r="DI801" s="4"/>
      <c r="DJ801" s="4"/>
      <c r="DK801" s="4"/>
      <c r="DL801" s="4"/>
      <c r="DM801" s="4"/>
      <c r="DN801" s="4"/>
      <c r="DO801" s="4"/>
      <c r="DP801" s="4"/>
      <c r="DQ801" s="4"/>
      <c r="DR801" s="4"/>
      <c r="DS801" s="4"/>
      <c r="DT801" s="4"/>
      <c r="DU801" s="4"/>
      <c r="DV801" s="4"/>
      <c r="DW801" s="4"/>
      <c r="DX801" s="4"/>
      <c r="DY801" s="4"/>
      <c r="DZ801" s="4"/>
      <c r="EA801" s="4"/>
      <c r="EB801" s="4"/>
      <c r="EC801" s="4"/>
      <c r="ED801" s="4"/>
      <c r="EE801" s="4"/>
      <c r="EF801" s="4"/>
      <c r="EG801" s="4"/>
      <c r="EH801" s="4"/>
      <c r="EI801" s="4"/>
      <c r="EJ801" s="4"/>
      <c r="EK801" s="4"/>
      <c r="EL801" s="4"/>
      <c r="EM801" s="4"/>
      <c r="EN801" s="4"/>
      <c r="EO801" s="4"/>
      <c r="EP801" s="4"/>
      <c r="EQ801" s="4"/>
      <c r="ER801" s="4"/>
      <c r="ES801" s="4"/>
      <c r="ET801" s="4"/>
      <c r="EU801" s="4"/>
      <c r="EV801" s="4"/>
      <c r="EW801" s="4"/>
      <c r="EX801" s="4"/>
      <c r="EY801" s="4"/>
      <c r="EZ801" s="4"/>
      <c r="FA801" s="4"/>
      <c r="FB801" s="4"/>
      <c r="FC801" s="4"/>
      <c r="FD801" s="4"/>
      <c r="FE801" s="4"/>
      <c r="FF801" s="4"/>
      <c r="FG801" s="4"/>
      <c r="FH801" s="4"/>
      <c r="FI801" s="4"/>
      <c r="FJ801" s="5"/>
      <c r="FK801" s="4"/>
      <c r="FL801" s="4"/>
      <c r="FM801" s="4"/>
      <c r="FN801" s="4"/>
      <c r="FO801" s="4"/>
      <c r="FP801" s="4"/>
      <c r="FQ801" s="4"/>
      <c r="FR801" s="4"/>
      <c r="FS801" s="4"/>
      <c r="FT801" s="4"/>
      <c r="FU801" s="4"/>
      <c r="FV801" s="4"/>
      <c r="FW801" s="4"/>
      <c r="FX801" s="4"/>
      <c r="FY801" s="4"/>
      <c r="FZ801" s="4"/>
      <c r="GA801" s="4"/>
      <c r="GB801" s="4"/>
      <c r="GC801" s="4"/>
      <c r="GD801" s="4"/>
      <c r="GE801" s="4"/>
      <c r="GF801" s="4"/>
      <c r="GG801" s="4"/>
      <c r="GH801" s="4"/>
      <c r="GI801" s="4"/>
      <c r="GJ801" s="4"/>
      <c r="GK801" s="4"/>
      <c r="GL801" s="4"/>
      <c r="GM801" s="4"/>
      <c r="GN801" s="4"/>
      <c r="GO801" s="4"/>
      <c r="GP801" s="4"/>
      <c r="GQ801" s="4"/>
      <c r="GR801" s="4"/>
      <c r="GS801" s="4"/>
      <c r="GT801" s="4"/>
      <c r="GU801" s="4"/>
      <c r="GV801" s="4"/>
      <c r="GW801" s="4"/>
      <c r="GX801" s="4"/>
      <c r="GY801" s="4"/>
      <c r="IQ801" s="4"/>
      <c r="IR801" s="4"/>
      <c r="IS801" s="4"/>
      <c r="IT801" s="4"/>
      <c r="IU801" s="4"/>
      <c r="IV801" s="4"/>
      <c r="IW801" s="4"/>
      <c r="IX801" s="4"/>
      <c r="IY801" s="4"/>
      <c r="IZ801" s="4"/>
      <c r="JA801" s="4"/>
      <c r="JB801" s="4"/>
      <c r="JC801" s="4"/>
      <c r="JD801" s="4"/>
      <c r="JE801" s="4"/>
      <c r="JF801" s="4"/>
      <c r="JG801" s="4"/>
      <c r="JH801" s="4"/>
      <c r="JI801" s="4"/>
      <c r="JJ801" s="4"/>
      <c r="JK801" s="4"/>
      <c r="JL801" s="4"/>
      <c r="JM801" s="4"/>
      <c r="JN801" s="4"/>
      <c r="JO801" s="4"/>
      <c r="JP801" s="4"/>
      <c r="JQ801" s="4"/>
      <c r="JR801" s="4"/>
      <c r="JS801" s="4"/>
      <c r="JT801" s="4"/>
      <c r="JU801" s="4"/>
      <c r="JV801" s="4"/>
      <c r="JW801" s="4"/>
      <c r="JX801" s="4"/>
      <c r="JY801" s="4"/>
      <c r="JZ801" s="4"/>
      <c r="KA801" s="4"/>
      <c r="KB801" s="4"/>
      <c r="KC801" s="4"/>
      <c r="KD801" s="4"/>
      <c r="KE801" s="4"/>
    </row>
    <row r="802" spans="1:291" x14ac:dyDescent="0.25">
      <c r="A802" s="311"/>
      <c r="T802" s="5"/>
      <c r="U802" s="25"/>
      <c r="V802" s="25"/>
      <c r="W802" s="25"/>
      <c r="X802" s="25"/>
      <c r="Y802" s="25"/>
      <c r="Z802" s="25"/>
      <c r="AA802" s="25"/>
      <c r="AB802" s="25"/>
      <c r="AC802" s="25"/>
      <c r="AD802" s="25"/>
      <c r="AE802" s="25"/>
      <c r="AF802" s="25"/>
      <c r="AG802" s="25"/>
      <c r="AH802" s="25"/>
      <c r="AI802" s="25"/>
      <c r="AJ802" s="25"/>
      <c r="AK802" s="25"/>
      <c r="AL802" s="25"/>
      <c r="AM802" s="25"/>
      <c r="AN802" s="25"/>
      <c r="AO802" s="25"/>
      <c r="AP802" s="25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E802" s="4"/>
      <c r="DF802" s="4"/>
      <c r="DG802" s="4"/>
      <c r="DH802" s="4"/>
      <c r="DI802" s="4"/>
      <c r="DJ802" s="4"/>
      <c r="DK802" s="4"/>
      <c r="DL802" s="4"/>
      <c r="DM802" s="4"/>
      <c r="DN802" s="4"/>
      <c r="DO802" s="4"/>
      <c r="DP802" s="4"/>
      <c r="DQ802" s="4"/>
      <c r="DR802" s="4"/>
      <c r="DS802" s="4"/>
      <c r="DT802" s="4"/>
      <c r="DU802" s="4"/>
      <c r="DV802" s="4"/>
      <c r="DW802" s="4"/>
      <c r="DX802" s="4"/>
      <c r="DY802" s="4"/>
      <c r="DZ802" s="4"/>
      <c r="EA802" s="4"/>
      <c r="EB802" s="4"/>
      <c r="EC802" s="4"/>
      <c r="ED802" s="4"/>
      <c r="EE802" s="4"/>
      <c r="EF802" s="4"/>
      <c r="EG802" s="4"/>
      <c r="EH802" s="4"/>
      <c r="EI802" s="4"/>
      <c r="EJ802" s="4"/>
      <c r="EK802" s="4"/>
      <c r="EL802" s="4"/>
      <c r="EM802" s="4"/>
      <c r="EN802" s="4"/>
      <c r="EO802" s="4"/>
      <c r="EP802" s="4"/>
      <c r="EQ802" s="4"/>
      <c r="ER802" s="4"/>
      <c r="ES802" s="4"/>
      <c r="ET802" s="4"/>
      <c r="EU802" s="4"/>
      <c r="EV802" s="4"/>
      <c r="EW802" s="4"/>
      <c r="EX802" s="4"/>
      <c r="EY802" s="4"/>
      <c r="EZ802" s="4"/>
      <c r="FA802" s="4"/>
      <c r="FB802" s="4"/>
      <c r="FC802" s="4"/>
      <c r="FD802" s="4"/>
      <c r="FE802" s="4"/>
      <c r="FF802" s="4"/>
      <c r="FG802" s="4"/>
      <c r="FH802" s="4"/>
      <c r="FI802" s="4"/>
      <c r="FJ802" s="5"/>
      <c r="FK802" s="4"/>
      <c r="FL802" s="4"/>
      <c r="FM802" s="4"/>
      <c r="FN802" s="4"/>
      <c r="FO802" s="4"/>
      <c r="FP802" s="4"/>
      <c r="FQ802" s="4"/>
      <c r="FR802" s="4"/>
      <c r="FS802" s="4"/>
      <c r="FT802" s="4"/>
      <c r="FU802" s="4"/>
      <c r="FV802" s="4"/>
      <c r="FW802" s="4"/>
      <c r="FX802" s="4"/>
      <c r="FY802" s="4"/>
      <c r="FZ802" s="4"/>
      <c r="GA802" s="4"/>
      <c r="GB802" s="4"/>
      <c r="GC802" s="4"/>
      <c r="GD802" s="4"/>
      <c r="GE802" s="4"/>
      <c r="GF802" s="4"/>
      <c r="GG802" s="4"/>
      <c r="GH802" s="4"/>
      <c r="GI802" s="4"/>
      <c r="GJ802" s="4"/>
      <c r="GK802" s="4"/>
      <c r="GL802" s="4"/>
      <c r="GM802" s="4"/>
      <c r="GN802" s="4"/>
      <c r="GO802" s="4"/>
      <c r="GP802" s="4"/>
      <c r="GQ802" s="4"/>
      <c r="GR802" s="4"/>
      <c r="GS802" s="4"/>
      <c r="GT802" s="4"/>
      <c r="GU802" s="4"/>
      <c r="GV802" s="4"/>
      <c r="GW802" s="4"/>
      <c r="GX802" s="4"/>
      <c r="GY802" s="4"/>
      <c r="IQ802" s="4"/>
      <c r="IR802" s="4"/>
      <c r="IS802" s="4"/>
      <c r="IT802" s="4"/>
      <c r="IU802" s="4"/>
      <c r="IV802" s="4"/>
      <c r="IW802" s="4"/>
      <c r="IX802" s="4"/>
      <c r="IY802" s="4"/>
      <c r="IZ802" s="4"/>
      <c r="JA802" s="4"/>
      <c r="JB802" s="4"/>
      <c r="JC802" s="4"/>
      <c r="JD802" s="4"/>
      <c r="JE802" s="4"/>
      <c r="JF802" s="4"/>
      <c r="JG802" s="4"/>
      <c r="JH802" s="4"/>
      <c r="JI802" s="4"/>
      <c r="JJ802" s="4"/>
      <c r="JK802" s="4"/>
      <c r="JL802" s="4"/>
      <c r="JM802" s="4"/>
      <c r="JN802" s="4"/>
      <c r="JO802" s="4"/>
      <c r="JP802" s="4"/>
      <c r="JQ802" s="4"/>
      <c r="JR802" s="4"/>
      <c r="JS802" s="4"/>
      <c r="JT802" s="4"/>
      <c r="JU802" s="4"/>
      <c r="JV802" s="4"/>
      <c r="JW802" s="4"/>
      <c r="JX802" s="4"/>
      <c r="JY802" s="4"/>
      <c r="JZ802" s="4"/>
      <c r="KA802" s="4"/>
      <c r="KB802" s="4"/>
      <c r="KC802" s="4"/>
      <c r="KD802" s="4"/>
      <c r="KE802" s="4"/>
    </row>
    <row r="803" spans="1:291" x14ac:dyDescent="0.25">
      <c r="A803" s="311"/>
      <c r="T803" s="5"/>
      <c r="U803" s="25"/>
      <c r="V803" s="25"/>
      <c r="W803" s="25"/>
      <c r="X803" s="25"/>
      <c r="Y803" s="25"/>
      <c r="Z803" s="25"/>
      <c r="AA803" s="25"/>
      <c r="AB803" s="25"/>
      <c r="AC803" s="25"/>
      <c r="AD803" s="25"/>
      <c r="AE803" s="25"/>
      <c r="AF803" s="25"/>
      <c r="AG803" s="25"/>
      <c r="AH803" s="25"/>
      <c r="AI803" s="25"/>
      <c r="AJ803" s="25"/>
      <c r="AK803" s="25"/>
      <c r="AL803" s="25"/>
      <c r="AM803" s="25"/>
      <c r="AN803" s="25"/>
      <c r="AO803" s="25"/>
      <c r="AP803" s="25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  <c r="BS803" s="4"/>
      <c r="BT803" s="4"/>
      <c r="BU803" s="4"/>
      <c r="BV803" s="4"/>
      <c r="BW803" s="4"/>
      <c r="BX803" s="4"/>
      <c r="BY803" s="4"/>
      <c r="BZ803" s="4"/>
      <c r="CA803" s="4"/>
      <c r="CB803" s="4"/>
      <c r="CC803" s="4"/>
      <c r="CD803" s="4"/>
      <c r="CE803" s="4"/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  <c r="DD803" s="4"/>
      <c r="DE803" s="4"/>
      <c r="DF803" s="4"/>
      <c r="DG803" s="4"/>
      <c r="DH803" s="4"/>
      <c r="DI803" s="4"/>
      <c r="DJ803" s="4"/>
      <c r="DK803" s="4"/>
      <c r="DL803" s="4"/>
      <c r="DM803" s="4"/>
      <c r="DN803" s="4"/>
      <c r="DO803" s="4"/>
      <c r="DP803" s="4"/>
      <c r="DQ803" s="4"/>
      <c r="DR803" s="4"/>
      <c r="DS803" s="4"/>
      <c r="DT803" s="4"/>
      <c r="DU803" s="4"/>
      <c r="DV803" s="4"/>
      <c r="DW803" s="4"/>
      <c r="DX803" s="4"/>
      <c r="DY803" s="4"/>
      <c r="DZ803" s="4"/>
      <c r="EA803" s="4"/>
      <c r="EB803" s="4"/>
      <c r="EC803" s="4"/>
      <c r="ED803" s="4"/>
      <c r="EE803" s="4"/>
      <c r="EF803" s="4"/>
      <c r="EG803" s="4"/>
      <c r="EH803" s="4"/>
      <c r="EI803" s="4"/>
      <c r="EJ803" s="4"/>
      <c r="EK803" s="4"/>
      <c r="EL803" s="4"/>
      <c r="EM803" s="4"/>
      <c r="EN803" s="4"/>
      <c r="EO803" s="4"/>
      <c r="EP803" s="4"/>
      <c r="EQ803" s="4"/>
      <c r="ER803" s="4"/>
      <c r="ES803" s="4"/>
      <c r="ET803" s="4"/>
      <c r="EU803" s="4"/>
      <c r="EV803" s="4"/>
      <c r="EW803" s="4"/>
      <c r="EX803" s="4"/>
      <c r="EY803" s="4"/>
      <c r="EZ803" s="4"/>
      <c r="FA803" s="4"/>
      <c r="FB803" s="4"/>
      <c r="FC803" s="4"/>
      <c r="FD803" s="4"/>
      <c r="FE803" s="4"/>
      <c r="FF803" s="4"/>
      <c r="FG803" s="4"/>
      <c r="FH803" s="4"/>
      <c r="FI803" s="4"/>
      <c r="FJ803" s="5"/>
      <c r="FK803" s="4"/>
      <c r="FL803" s="4"/>
      <c r="FM803" s="4"/>
      <c r="FN803" s="4"/>
      <c r="FO803" s="4"/>
      <c r="FP803" s="4"/>
      <c r="FQ803" s="4"/>
      <c r="FR803" s="4"/>
      <c r="FS803" s="4"/>
      <c r="FT803" s="4"/>
      <c r="FU803" s="4"/>
      <c r="FV803" s="4"/>
      <c r="FW803" s="4"/>
      <c r="FX803" s="4"/>
      <c r="FY803" s="4"/>
      <c r="FZ803" s="4"/>
      <c r="GA803" s="4"/>
      <c r="GB803" s="4"/>
      <c r="GC803" s="4"/>
      <c r="GD803" s="4"/>
      <c r="GE803" s="4"/>
      <c r="GF803" s="4"/>
      <c r="GG803" s="4"/>
      <c r="GH803" s="4"/>
      <c r="GI803" s="4"/>
      <c r="GJ803" s="4"/>
      <c r="GK803" s="4"/>
      <c r="GL803" s="4"/>
      <c r="GM803" s="4"/>
      <c r="GN803" s="4"/>
      <c r="GO803" s="4"/>
      <c r="GP803" s="4"/>
      <c r="GQ803" s="4"/>
      <c r="GR803" s="4"/>
      <c r="GS803" s="4"/>
      <c r="GT803" s="4"/>
      <c r="GU803" s="4"/>
      <c r="GV803" s="4"/>
      <c r="GW803" s="4"/>
      <c r="GX803" s="4"/>
      <c r="GY803" s="4"/>
      <c r="IQ803" s="4"/>
      <c r="IR803" s="4"/>
      <c r="IS803" s="4"/>
      <c r="IT803" s="4"/>
      <c r="IU803" s="4"/>
      <c r="IV803" s="4"/>
      <c r="IW803" s="4"/>
      <c r="IX803" s="4"/>
      <c r="IY803" s="4"/>
      <c r="IZ803" s="4"/>
      <c r="JA803" s="4"/>
      <c r="JB803" s="4"/>
      <c r="JC803" s="4"/>
      <c r="JD803" s="4"/>
      <c r="JE803" s="4"/>
      <c r="JF803" s="4"/>
      <c r="JG803" s="4"/>
      <c r="JH803" s="4"/>
      <c r="JI803" s="4"/>
      <c r="JJ803" s="4"/>
      <c r="JK803" s="4"/>
      <c r="JL803" s="4"/>
      <c r="JM803" s="4"/>
      <c r="JN803" s="4"/>
      <c r="JO803" s="4"/>
      <c r="JP803" s="4"/>
      <c r="JQ803" s="4"/>
      <c r="JR803" s="4"/>
      <c r="JS803" s="4"/>
      <c r="JT803" s="4"/>
      <c r="JU803" s="4"/>
      <c r="JV803" s="4"/>
      <c r="JW803" s="4"/>
      <c r="JX803" s="4"/>
      <c r="JY803" s="4"/>
      <c r="JZ803" s="4"/>
      <c r="KA803" s="4"/>
      <c r="KB803" s="4"/>
      <c r="KC803" s="4"/>
      <c r="KD803" s="4"/>
      <c r="KE803" s="4"/>
    </row>
    <row r="804" spans="1:291" x14ac:dyDescent="0.25">
      <c r="A804" s="311"/>
      <c r="T804" s="5"/>
      <c r="U804" s="25"/>
      <c r="V804" s="25"/>
      <c r="W804" s="25"/>
      <c r="X804" s="25"/>
      <c r="Y804" s="25"/>
      <c r="Z804" s="25"/>
      <c r="AA804" s="25"/>
      <c r="AB804" s="25"/>
      <c r="AC804" s="25"/>
      <c r="AD804" s="25"/>
      <c r="AE804" s="25"/>
      <c r="AF804" s="25"/>
      <c r="AG804" s="25"/>
      <c r="AH804" s="25"/>
      <c r="AI804" s="25"/>
      <c r="AJ804" s="25"/>
      <c r="AK804" s="25"/>
      <c r="AL804" s="25"/>
      <c r="AM804" s="25"/>
      <c r="AN804" s="25"/>
      <c r="AO804" s="25"/>
      <c r="AP804" s="25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E804" s="4"/>
      <c r="DF804" s="4"/>
      <c r="DG804" s="4"/>
      <c r="DH804" s="4"/>
      <c r="DI804" s="4"/>
      <c r="DJ804" s="4"/>
      <c r="DK804" s="4"/>
      <c r="DL804" s="4"/>
      <c r="DM804" s="4"/>
      <c r="DN804" s="4"/>
      <c r="DO804" s="4"/>
      <c r="DP804" s="4"/>
      <c r="DQ804" s="4"/>
      <c r="DR804" s="4"/>
      <c r="DS804" s="4"/>
      <c r="DT804" s="4"/>
      <c r="DU804" s="4"/>
      <c r="DV804" s="4"/>
      <c r="DW804" s="4"/>
      <c r="DX804" s="4"/>
      <c r="DY804" s="4"/>
      <c r="DZ804" s="4"/>
      <c r="EA804" s="4"/>
      <c r="EB804" s="4"/>
      <c r="EC804" s="4"/>
      <c r="ED804" s="4"/>
      <c r="EE804" s="4"/>
      <c r="EF804" s="4"/>
      <c r="EG804" s="4"/>
      <c r="EH804" s="4"/>
      <c r="EI804" s="4"/>
      <c r="EJ804" s="4"/>
      <c r="EK804" s="4"/>
      <c r="EL804" s="4"/>
      <c r="EM804" s="4"/>
      <c r="EN804" s="4"/>
      <c r="EO804" s="4"/>
      <c r="EP804" s="4"/>
      <c r="EQ804" s="4"/>
      <c r="ER804" s="4"/>
      <c r="ES804" s="4"/>
      <c r="ET804" s="4"/>
      <c r="EU804" s="4"/>
      <c r="EV804" s="4"/>
      <c r="EW804" s="4"/>
      <c r="EX804" s="4"/>
      <c r="EY804" s="4"/>
      <c r="EZ804" s="4"/>
      <c r="FA804" s="4"/>
      <c r="FB804" s="4"/>
      <c r="FC804" s="4"/>
      <c r="FD804" s="4"/>
      <c r="FE804" s="4"/>
      <c r="FF804" s="4"/>
      <c r="FG804" s="4"/>
      <c r="FH804" s="4"/>
      <c r="FI804" s="4"/>
      <c r="FJ804" s="5"/>
      <c r="FK804" s="4"/>
      <c r="FL804" s="4"/>
      <c r="FM804" s="4"/>
      <c r="FN804" s="4"/>
      <c r="FO804" s="4"/>
      <c r="FP804" s="4"/>
      <c r="FQ804" s="4"/>
      <c r="FR804" s="4"/>
      <c r="FS804" s="4"/>
      <c r="FT804" s="4"/>
      <c r="FU804" s="4"/>
      <c r="FV804" s="4"/>
      <c r="FW804" s="4"/>
      <c r="FX804" s="4"/>
      <c r="FY804" s="4"/>
      <c r="FZ804" s="4"/>
      <c r="GA804" s="4"/>
      <c r="GB804" s="4"/>
      <c r="GC804" s="4"/>
      <c r="GD804" s="4"/>
      <c r="GE804" s="4"/>
      <c r="GF804" s="4"/>
      <c r="GG804" s="4"/>
      <c r="GH804" s="4"/>
      <c r="GI804" s="4"/>
      <c r="GJ804" s="4"/>
      <c r="GK804" s="4"/>
      <c r="GL804" s="4"/>
      <c r="GM804" s="4"/>
      <c r="GN804" s="4"/>
      <c r="GO804" s="4"/>
      <c r="GP804" s="4"/>
      <c r="GQ804" s="4"/>
      <c r="GR804" s="4"/>
      <c r="GS804" s="4"/>
      <c r="GT804" s="4"/>
      <c r="GU804" s="4"/>
      <c r="GV804" s="4"/>
      <c r="GW804" s="4"/>
      <c r="GX804" s="4"/>
      <c r="GY804" s="4"/>
      <c r="IQ804" s="4"/>
      <c r="IR804" s="4"/>
      <c r="IS804" s="4"/>
      <c r="IT804" s="4"/>
      <c r="IU804" s="4"/>
      <c r="IV804" s="4"/>
      <c r="IW804" s="4"/>
      <c r="IX804" s="4"/>
      <c r="IY804" s="4"/>
      <c r="IZ804" s="4"/>
      <c r="JA804" s="4"/>
      <c r="JB804" s="4"/>
      <c r="JC804" s="4"/>
      <c r="JD804" s="4"/>
      <c r="JE804" s="4"/>
      <c r="JF804" s="4"/>
      <c r="JG804" s="4"/>
      <c r="JH804" s="4"/>
      <c r="JI804" s="4"/>
      <c r="JJ804" s="4"/>
      <c r="JK804" s="4"/>
      <c r="JL804" s="4"/>
      <c r="JM804" s="4"/>
      <c r="JN804" s="4"/>
      <c r="JO804" s="4"/>
      <c r="JP804" s="4"/>
      <c r="JQ804" s="4"/>
      <c r="JR804" s="4"/>
      <c r="JS804" s="4"/>
      <c r="JT804" s="4"/>
      <c r="JU804" s="4"/>
      <c r="JV804" s="4"/>
      <c r="JW804" s="4"/>
      <c r="JX804" s="4"/>
      <c r="JY804" s="4"/>
      <c r="JZ804" s="4"/>
      <c r="KA804" s="4"/>
      <c r="KB804" s="4"/>
      <c r="KC804" s="4"/>
      <c r="KD804" s="4"/>
      <c r="KE804" s="4"/>
    </row>
    <row r="805" spans="1:291" x14ac:dyDescent="0.25">
      <c r="A805" s="311"/>
      <c r="T805" s="5"/>
      <c r="U805" s="25"/>
      <c r="V805" s="25"/>
      <c r="W805" s="25"/>
      <c r="X805" s="25"/>
      <c r="Y805" s="25"/>
      <c r="Z805" s="25"/>
      <c r="AA805" s="25"/>
      <c r="AB805" s="25"/>
      <c r="AC805" s="25"/>
      <c r="AD805" s="25"/>
      <c r="AE805" s="25"/>
      <c r="AF805" s="25"/>
      <c r="AG805" s="25"/>
      <c r="AH805" s="25"/>
      <c r="AI805" s="25"/>
      <c r="AJ805" s="25"/>
      <c r="AK805" s="25"/>
      <c r="AL805" s="25"/>
      <c r="AM805" s="25"/>
      <c r="AN805" s="25"/>
      <c r="AO805" s="25"/>
      <c r="AP805" s="25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  <c r="BS805" s="4"/>
      <c r="BT805" s="4"/>
      <c r="BU805" s="4"/>
      <c r="BV805" s="4"/>
      <c r="BW805" s="4"/>
      <c r="BX805" s="4"/>
      <c r="BY805" s="4"/>
      <c r="BZ805" s="4"/>
      <c r="CA805" s="4"/>
      <c r="CB805" s="4"/>
      <c r="CC805" s="4"/>
      <c r="CD805" s="4"/>
      <c r="CE805" s="4"/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4"/>
      <c r="CX805" s="4"/>
      <c r="CY805" s="4"/>
      <c r="CZ805" s="4"/>
      <c r="DA805" s="4"/>
      <c r="DB805" s="4"/>
      <c r="DC805" s="4"/>
      <c r="DD805" s="4"/>
      <c r="DE805" s="4"/>
      <c r="DF805" s="4"/>
      <c r="DG805" s="4"/>
      <c r="DH805" s="4"/>
      <c r="DI805" s="4"/>
      <c r="DJ805" s="4"/>
      <c r="DK805" s="4"/>
      <c r="DL805" s="4"/>
      <c r="DM805" s="4"/>
      <c r="DN805" s="4"/>
      <c r="DO805" s="4"/>
      <c r="DP805" s="4"/>
      <c r="DQ805" s="4"/>
      <c r="DR805" s="4"/>
      <c r="DS805" s="4"/>
      <c r="DT805" s="4"/>
      <c r="DU805" s="4"/>
      <c r="DV805" s="4"/>
      <c r="DW805" s="4"/>
      <c r="DX805" s="4"/>
      <c r="DY805" s="4"/>
      <c r="DZ805" s="4"/>
      <c r="EA805" s="4"/>
      <c r="EB805" s="4"/>
      <c r="EC805" s="4"/>
      <c r="ED805" s="4"/>
      <c r="EE805" s="4"/>
      <c r="EF805" s="4"/>
      <c r="EG805" s="4"/>
      <c r="EH805" s="4"/>
      <c r="EI805" s="4"/>
      <c r="EJ805" s="4"/>
      <c r="EK805" s="4"/>
      <c r="EL805" s="4"/>
      <c r="EM805" s="4"/>
      <c r="EN805" s="4"/>
      <c r="EO805" s="4"/>
      <c r="EP805" s="4"/>
      <c r="EQ805" s="4"/>
      <c r="ER805" s="4"/>
      <c r="ES805" s="4"/>
      <c r="ET805" s="4"/>
      <c r="EU805" s="4"/>
      <c r="EV805" s="4"/>
      <c r="EW805" s="4"/>
      <c r="EX805" s="4"/>
      <c r="EY805" s="4"/>
      <c r="EZ805" s="4"/>
      <c r="FA805" s="4"/>
      <c r="FB805" s="4"/>
      <c r="FC805" s="4"/>
      <c r="FD805" s="4"/>
      <c r="FE805" s="4"/>
      <c r="FF805" s="4"/>
      <c r="FG805" s="4"/>
      <c r="FH805" s="4"/>
      <c r="FI805" s="4"/>
      <c r="FJ805" s="5"/>
      <c r="FK805" s="4"/>
      <c r="FL805" s="4"/>
      <c r="FM805" s="4"/>
      <c r="FN805" s="4"/>
      <c r="FO805" s="4"/>
      <c r="FP805" s="4"/>
      <c r="FQ805" s="4"/>
      <c r="FR805" s="4"/>
      <c r="FS805" s="4"/>
      <c r="FT805" s="4"/>
      <c r="FU805" s="4"/>
      <c r="FV805" s="4"/>
      <c r="FW805" s="4"/>
      <c r="FX805" s="4"/>
      <c r="FY805" s="4"/>
      <c r="FZ805" s="4"/>
      <c r="GA805" s="4"/>
      <c r="GB805" s="4"/>
      <c r="GC805" s="4"/>
      <c r="GD805" s="4"/>
      <c r="GE805" s="4"/>
      <c r="GF805" s="4"/>
      <c r="GG805" s="4"/>
      <c r="GH805" s="4"/>
      <c r="GI805" s="4"/>
      <c r="GJ805" s="4"/>
      <c r="GK805" s="4"/>
      <c r="GL805" s="4"/>
      <c r="GM805" s="4"/>
      <c r="GN805" s="4"/>
      <c r="GO805" s="4"/>
      <c r="GP805" s="4"/>
      <c r="GQ805" s="4"/>
      <c r="GR805" s="4"/>
      <c r="GS805" s="4"/>
      <c r="GT805" s="4"/>
      <c r="GU805" s="4"/>
      <c r="GV805" s="4"/>
      <c r="GW805" s="4"/>
      <c r="GX805" s="4"/>
      <c r="GY805" s="4"/>
      <c r="IQ805" s="4"/>
      <c r="IR805" s="4"/>
      <c r="IS805" s="4"/>
      <c r="IT805" s="4"/>
      <c r="IU805" s="4"/>
      <c r="IV805" s="4"/>
      <c r="IW805" s="4"/>
      <c r="IX805" s="4"/>
      <c r="IY805" s="4"/>
      <c r="IZ805" s="4"/>
      <c r="JA805" s="4"/>
      <c r="JB805" s="4"/>
      <c r="JC805" s="4"/>
      <c r="JD805" s="4"/>
      <c r="JE805" s="4"/>
      <c r="JF805" s="4"/>
      <c r="JG805" s="4"/>
      <c r="JH805" s="4"/>
      <c r="JI805" s="4"/>
      <c r="JJ805" s="4"/>
      <c r="JK805" s="4"/>
      <c r="JL805" s="4"/>
      <c r="JM805" s="4"/>
      <c r="JN805" s="4"/>
      <c r="JO805" s="4"/>
      <c r="JP805" s="4"/>
      <c r="JQ805" s="4"/>
      <c r="JR805" s="4"/>
      <c r="JS805" s="4"/>
      <c r="JT805" s="4"/>
      <c r="JU805" s="4"/>
      <c r="JV805" s="4"/>
      <c r="JW805" s="4"/>
      <c r="JX805" s="4"/>
      <c r="JY805" s="4"/>
      <c r="JZ805" s="4"/>
      <c r="KA805" s="4"/>
      <c r="KB805" s="4"/>
      <c r="KC805" s="4"/>
      <c r="KD805" s="4"/>
      <c r="KE805" s="4"/>
    </row>
    <row r="806" spans="1:291" x14ac:dyDescent="0.25">
      <c r="A806" s="311"/>
      <c r="T806" s="5"/>
      <c r="U806" s="25"/>
      <c r="V806" s="25"/>
      <c r="W806" s="25"/>
      <c r="X806" s="25"/>
      <c r="Y806" s="25"/>
      <c r="Z806" s="25"/>
      <c r="AA806" s="25"/>
      <c r="AB806" s="25"/>
      <c r="AC806" s="25"/>
      <c r="AD806" s="25"/>
      <c r="AE806" s="25"/>
      <c r="AF806" s="25"/>
      <c r="AG806" s="25"/>
      <c r="AH806" s="25"/>
      <c r="AI806" s="25"/>
      <c r="AJ806" s="25"/>
      <c r="AK806" s="25"/>
      <c r="AL806" s="25"/>
      <c r="AM806" s="25"/>
      <c r="AN806" s="25"/>
      <c r="AO806" s="25"/>
      <c r="AP806" s="25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E806" s="4"/>
      <c r="DF806" s="4"/>
      <c r="DG806" s="4"/>
      <c r="DH806" s="4"/>
      <c r="DI806" s="4"/>
      <c r="DJ806" s="4"/>
      <c r="DK806" s="4"/>
      <c r="DL806" s="4"/>
      <c r="DM806" s="4"/>
      <c r="DN806" s="4"/>
      <c r="DO806" s="4"/>
      <c r="DP806" s="4"/>
      <c r="DQ806" s="4"/>
      <c r="DR806" s="4"/>
      <c r="DS806" s="4"/>
      <c r="DT806" s="4"/>
      <c r="DU806" s="4"/>
      <c r="DV806" s="4"/>
      <c r="DW806" s="4"/>
      <c r="DX806" s="4"/>
      <c r="DY806" s="4"/>
      <c r="DZ806" s="4"/>
      <c r="EA806" s="4"/>
      <c r="EB806" s="4"/>
      <c r="EC806" s="4"/>
      <c r="ED806" s="4"/>
      <c r="EE806" s="4"/>
      <c r="EF806" s="4"/>
      <c r="EG806" s="4"/>
      <c r="EH806" s="4"/>
      <c r="EI806" s="4"/>
      <c r="EJ806" s="4"/>
      <c r="EK806" s="4"/>
      <c r="EL806" s="4"/>
      <c r="EM806" s="4"/>
      <c r="EN806" s="4"/>
      <c r="EO806" s="4"/>
      <c r="EP806" s="4"/>
      <c r="EQ806" s="4"/>
      <c r="ER806" s="4"/>
      <c r="ES806" s="4"/>
      <c r="ET806" s="4"/>
      <c r="EU806" s="4"/>
      <c r="EV806" s="4"/>
      <c r="EW806" s="4"/>
      <c r="EX806" s="4"/>
      <c r="EY806" s="4"/>
      <c r="EZ806" s="4"/>
      <c r="FA806" s="4"/>
      <c r="FB806" s="4"/>
      <c r="FC806" s="4"/>
      <c r="FD806" s="4"/>
      <c r="FE806" s="4"/>
      <c r="FF806" s="4"/>
      <c r="FG806" s="4"/>
      <c r="FH806" s="4"/>
      <c r="FI806" s="4"/>
      <c r="FJ806" s="5"/>
      <c r="FK806" s="4"/>
      <c r="FL806" s="4"/>
      <c r="FM806" s="4"/>
      <c r="FN806" s="4"/>
      <c r="FO806" s="4"/>
      <c r="FP806" s="4"/>
      <c r="FQ806" s="4"/>
      <c r="FR806" s="4"/>
      <c r="FS806" s="4"/>
      <c r="FT806" s="4"/>
      <c r="FU806" s="4"/>
      <c r="FV806" s="4"/>
      <c r="FW806" s="4"/>
      <c r="FX806" s="4"/>
      <c r="FY806" s="4"/>
      <c r="FZ806" s="4"/>
      <c r="GA806" s="4"/>
      <c r="GB806" s="4"/>
      <c r="GC806" s="4"/>
      <c r="GD806" s="4"/>
      <c r="GE806" s="4"/>
      <c r="GF806" s="4"/>
      <c r="GG806" s="4"/>
      <c r="GH806" s="4"/>
      <c r="GI806" s="4"/>
      <c r="GJ806" s="4"/>
      <c r="GK806" s="4"/>
      <c r="GL806" s="4"/>
      <c r="GM806" s="4"/>
      <c r="GN806" s="4"/>
      <c r="GO806" s="4"/>
      <c r="GP806" s="4"/>
      <c r="GQ806" s="4"/>
      <c r="GR806" s="4"/>
      <c r="GS806" s="4"/>
      <c r="GT806" s="4"/>
      <c r="GU806" s="4"/>
      <c r="GV806" s="4"/>
      <c r="GW806" s="4"/>
      <c r="GX806" s="4"/>
      <c r="GY806" s="4"/>
      <c r="IQ806" s="4"/>
      <c r="IR806" s="4"/>
      <c r="IS806" s="4"/>
      <c r="IT806" s="4"/>
      <c r="IU806" s="4"/>
      <c r="IV806" s="4"/>
      <c r="IW806" s="4"/>
      <c r="IX806" s="4"/>
      <c r="IY806" s="4"/>
      <c r="IZ806" s="4"/>
      <c r="JA806" s="4"/>
      <c r="JB806" s="4"/>
      <c r="JC806" s="4"/>
      <c r="JD806" s="4"/>
      <c r="JE806" s="4"/>
      <c r="JF806" s="4"/>
      <c r="JG806" s="4"/>
      <c r="JH806" s="4"/>
      <c r="JI806" s="4"/>
      <c r="JJ806" s="4"/>
      <c r="JK806" s="4"/>
      <c r="JL806" s="4"/>
      <c r="JM806" s="4"/>
      <c r="JN806" s="4"/>
      <c r="JO806" s="4"/>
      <c r="JP806" s="4"/>
      <c r="JQ806" s="4"/>
      <c r="JR806" s="4"/>
      <c r="JS806" s="4"/>
      <c r="JT806" s="4"/>
      <c r="JU806" s="4"/>
      <c r="JV806" s="4"/>
      <c r="JW806" s="4"/>
      <c r="JX806" s="4"/>
      <c r="JY806" s="4"/>
      <c r="JZ806" s="4"/>
      <c r="KA806" s="4"/>
      <c r="KB806" s="4"/>
      <c r="KC806" s="4"/>
      <c r="KD806" s="4"/>
      <c r="KE806" s="4"/>
    </row>
    <row r="807" spans="1:291" x14ac:dyDescent="0.25">
      <c r="T807" s="5"/>
      <c r="U807" s="25"/>
      <c r="V807" s="25"/>
      <c r="W807" s="25"/>
      <c r="X807" s="25"/>
      <c r="Y807" s="25"/>
      <c r="Z807" s="25"/>
      <c r="AA807" s="25"/>
      <c r="AB807" s="25"/>
      <c r="AC807" s="25"/>
      <c r="AD807" s="25"/>
      <c r="AE807" s="25"/>
      <c r="AF807" s="25"/>
      <c r="AG807" s="25"/>
      <c r="AH807" s="25"/>
      <c r="AI807" s="25"/>
      <c r="AJ807" s="25"/>
      <c r="AK807" s="25"/>
      <c r="AL807" s="25"/>
      <c r="AM807" s="25"/>
      <c r="AN807" s="25"/>
      <c r="AO807" s="25"/>
      <c r="AP807" s="25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  <c r="BS807" s="4"/>
      <c r="BT807" s="4"/>
      <c r="BU807" s="4"/>
      <c r="BV807" s="4"/>
      <c r="BW807" s="4"/>
      <c r="BX807" s="4"/>
      <c r="BY807" s="4"/>
      <c r="BZ807" s="4"/>
      <c r="CA807" s="4"/>
      <c r="CB807" s="4"/>
      <c r="CC807" s="4"/>
      <c r="CD807" s="4"/>
      <c r="CE807" s="4"/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  <c r="DD807" s="4"/>
      <c r="DE807" s="4"/>
      <c r="DF807" s="4"/>
      <c r="DG807" s="4"/>
      <c r="DH807" s="4"/>
      <c r="DI807" s="4"/>
      <c r="DJ807" s="4"/>
      <c r="DK807" s="4"/>
      <c r="DL807" s="4"/>
      <c r="DM807" s="4"/>
      <c r="DN807" s="4"/>
      <c r="DO807" s="4"/>
      <c r="DP807" s="4"/>
      <c r="DQ807" s="4"/>
      <c r="DR807" s="4"/>
      <c r="DS807" s="4"/>
      <c r="DT807" s="4"/>
      <c r="DU807" s="4"/>
      <c r="DV807" s="4"/>
      <c r="DW807" s="4"/>
      <c r="DX807" s="4"/>
      <c r="DY807" s="4"/>
      <c r="DZ807" s="4"/>
      <c r="EA807" s="4"/>
      <c r="EB807" s="4"/>
      <c r="EC807" s="4"/>
      <c r="ED807" s="4"/>
      <c r="EE807" s="4"/>
      <c r="EF807" s="4"/>
      <c r="EG807" s="4"/>
      <c r="EH807" s="4"/>
      <c r="EI807" s="4"/>
      <c r="EJ807" s="4"/>
      <c r="EK807" s="4"/>
      <c r="EL807" s="4"/>
      <c r="EM807" s="4"/>
      <c r="EN807" s="4"/>
      <c r="EO807" s="4"/>
      <c r="EP807" s="4"/>
      <c r="EQ807" s="4"/>
      <c r="ER807" s="4"/>
      <c r="ES807" s="4"/>
      <c r="ET807" s="4"/>
      <c r="EU807" s="4"/>
      <c r="EV807" s="4"/>
      <c r="EW807" s="4"/>
      <c r="EX807" s="4"/>
      <c r="EY807" s="4"/>
      <c r="EZ807" s="4"/>
      <c r="FA807" s="4"/>
      <c r="FB807" s="4"/>
      <c r="FC807" s="4"/>
      <c r="FD807" s="4"/>
      <c r="FE807" s="4"/>
      <c r="FF807" s="4"/>
      <c r="FG807" s="4"/>
      <c r="FH807" s="4"/>
      <c r="FI807" s="4"/>
      <c r="FJ807" s="5"/>
      <c r="FK807" s="4"/>
      <c r="FL807" s="4"/>
      <c r="FM807" s="4"/>
      <c r="FN807" s="4"/>
      <c r="FO807" s="4"/>
      <c r="FP807" s="4"/>
      <c r="FQ807" s="4"/>
      <c r="FR807" s="4"/>
      <c r="FS807" s="4"/>
      <c r="FT807" s="4"/>
      <c r="FU807" s="4"/>
      <c r="FV807" s="4"/>
      <c r="FW807" s="4"/>
      <c r="FX807" s="4"/>
      <c r="FY807" s="4"/>
      <c r="FZ807" s="4"/>
      <c r="GA807" s="4"/>
      <c r="GB807" s="4"/>
      <c r="GC807" s="4"/>
      <c r="GD807" s="4"/>
      <c r="GE807" s="4"/>
      <c r="GF807" s="4"/>
      <c r="GG807" s="4"/>
      <c r="GH807" s="4"/>
      <c r="GI807" s="4"/>
      <c r="GJ807" s="4"/>
      <c r="GK807" s="4"/>
      <c r="GL807" s="4"/>
      <c r="GM807" s="4"/>
      <c r="GN807" s="4"/>
      <c r="GO807" s="4"/>
      <c r="GP807" s="4"/>
      <c r="GQ807" s="4"/>
      <c r="GR807" s="4"/>
      <c r="GS807" s="4"/>
      <c r="GT807" s="4"/>
      <c r="GU807" s="4"/>
      <c r="GV807" s="4"/>
      <c r="GW807" s="4"/>
      <c r="GX807" s="4"/>
      <c r="GY807" s="4"/>
      <c r="IQ807" s="4"/>
      <c r="IR807" s="4"/>
      <c r="IS807" s="4"/>
      <c r="IT807" s="4"/>
      <c r="IU807" s="4"/>
      <c r="IV807" s="4"/>
      <c r="IW807" s="4"/>
      <c r="IX807" s="4"/>
      <c r="IY807" s="4"/>
      <c r="IZ807" s="4"/>
      <c r="JA807" s="4"/>
      <c r="JB807" s="4"/>
      <c r="JC807" s="4"/>
      <c r="JD807" s="4"/>
      <c r="JE807" s="4"/>
      <c r="JF807" s="4"/>
      <c r="JG807" s="4"/>
      <c r="JH807" s="4"/>
      <c r="JI807" s="4"/>
      <c r="JJ807" s="4"/>
      <c r="JK807" s="4"/>
      <c r="JL807" s="4"/>
      <c r="JM807" s="4"/>
      <c r="JN807" s="4"/>
      <c r="JO807" s="4"/>
      <c r="JP807" s="4"/>
      <c r="JQ807" s="4"/>
      <c r="JR807" s="4"/>
      <c r="JS807" s="4"/>
      <c r="JT807" s="4"/>
      <c r="JU807" s="4"/>
      <c r="JV807" s="4"/>
      <c r="JW807" s="4"/>
      <c r="JX807" s="4"/>
      <c r="JY807" s="4"/>
      <c r="JZ807" s="4"/>
      <c r="KA807" s="4"/>
      <c r="KB807" s="4"/>
      <c r="KC807" s="4"/>
      <c r="KD807" s="4"/>
      <c r="KE807" s="4"/>
    </row>
    <row r="808" spans="1:291" x14ac:dyDescent="0.25">
      <c r="T808" s="5"/>
      <c r="U808" s="25"/>
      <c r="V808" s="25"/>
      <c r="W808" s="25"/>
      <c r="X808" s="25"/>
      <c r="Y808" s="25"/>
      <c r="Z808" s="25"/>
      <c r="AA808" s="25"/>
      <c r="AB808" s="25"/>
      <c r="AC808" s="25"/>
      <c r="AD808" s="25"/>
      <c r="AE808" s="25"/>
      <c r="AF808" s="25"/>
      <c r="AG808" s="25"/>
      <c r="AH808" s="25"/>
      <c r="AI808" s="25"/>
      <c r="AJ808" s="25"/>
      <c r="AK808" s="25"/>
      <c r="AL808" s="25"/>
      <c r="AM808" s="25"/>
      <c r="AN808" s="25"/>
      <c r="AO808" s="25"/>
      <c r="AP808" s="25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E808" s="4"/>
      <c r="DF808" s="4"/>
      <c r="DG808" s="4"/>
      <c r="DH808" s="4"/>
      <c r="DI808" s="4"/>
      <c r="DJ808" s="4"/>
      <c r="DK808" s="4"/>
      <c r="DL808" s="4"/>
      <c r="DM808" s="4"/>
      <c r="DN808" s="4"/>
      <c r="DO808" s="4"/>
      <c r="DP808" s="4"/>
      <c r="DQ808" s="4"/>
      <c r="DR808" s="4"/>
      <c r="DS808" s="4"/>
      <c r="DT808" s="4"/>
      <c r="DU808" s="4"/>
      <c r="DV808" s="4"/>
      <c r="DW808" s="4"/>
      <c r="DX808" s="4"/>
      <c r="DY808" s="4"/>
      <c r="DZ808" s="4"/>
      <c r="EA808" s="4"/>
      <c r="EB808" s="4"/>
      <c r="EC808" s="4"/>
      <c r="ED808" s="4"/>
      <c r="EE808" s="4"/>
      <c r="EF808" s="4"/>
      <c r="EG808" s="4"/>
      <c r="EH808" s="4"/>
      <c r="EI808" s="4"/>
      <c r="EJ808" s="4"/>
      <c r="EK808" s="4"/>
      <c r="EL808" s="4"/>
      <c r="EM808" s="4"/>
      <c r="EN808" s="4"/>
      <c r="EO808" s="4"/>
      <c r="EP808" s="4"/>
      <c r="EQ808" s="4"/>
      <c r="ER808" s="4"/>
      <c r="ES808" s="4"/>
      <c r="ET808" s="4"/>
      <c r="EU808" s="4"/>
      <c r="EV808" s="4"/>
      <c r="EW808" s="4"/>
      <c r="EX808" s="4"/>
      <c r="EY808" s="4"/>
      <c r="EZ808" s="4"/>
      <c r="FA808" s="4"/>
      <c r="FB808" s="4"/>
      <c r="FC808" s="4"/>
      <c r="FD808" s="4"/>
      <c r="FE808" s="4"/>
      <c r="FF808" s="4"/>
      <c r="FG808" s="4"/>
      <c r="FH808" s="4"/>
      <c r="FI808" s="4"/>
      <c r="FJ808" s="5"/>
      <c r="FK808" s="4"/>
      <c r="FL808" s="4"/>
      <c r="FM808" s="4"/>
      <c r="FN808" s="4"/>
      <c r="FO808" s="4"/>
      <c r="FP808" s="4"/>
      <c r="FQ808" s="4"/>
      <c r="FR808" s="4"/>
      <c r="FS808" s="4"/>
      <c r="FT808" s="4"/>
      <c r="FU808" s="4"/>
      <c r="FV808" s="4"/>
      <c r="FW808" s="4"/>
      <c r="FX808" s="4"/>
      <c r="FY808" s="4"/>
      <c r="FZ808" s="4"/>
      <c r="GA808" s="4"/>
      <c r="GB808" s="4"/>
      <c r="GC808" s="4"/>
      <c r="GD808" s="4"/>
      <c r="GE808" s="4"/>
      <c r="GF808" s="4"/>
      <c r="GG808" s="4"/>
      <c r="GH808" s="4"/>
      <c r="GI808" s="4"/>
      <c r="GJ808" s="4"/>
      <c r="GK808" s="4"/>
      <c r="GL808" s="4"/>
      <c r="GM808" s="4"/>
      <c r="GN808" s="4"/>
      <c r="GO808" s="4"/>
      <c r="GP808" s="4"/>
      <c r="GQ808" s="4"/>
      <c r="GR808" s="4"/>
      <c r="GS808" s="4"/>
      <c r="GT808" s="4"/>
      <c r="GU808" s="4"/>
      <c r="GV808" s="4"/>
      <c r="GW808" s="4"/>
      <c r="GX808" s="4"/>
      <c r="GY808" s="4"/>
      <c r="IQ808" s="4"/>
      <c r="IR808" s="4"/>
      <c r="IS808" s="4"/>
      <c r="IT808" s="4"/>
      <c r="IU808" s="4"/>
      <c r="IV808" s="4"/>
      <c r="IW808" s="4"/>
      <c r="IX808" s="4"/>
      <c r="IY808" s="4"/>
      <c r="IZ808" s="4"/>
      <c r="JA808" s="4"/>
      <c r="JB808" s="4"/>
      <c r="JC808" s="4"/>
      <c r="JD808" s="4"/>
      <c r="JE808" s="4"/>
      <c r="JF808" s="4"/>
      <c r="JG808" s="4"/>
      <c r="JH808" s="4"/>
      <c r="JI808" s="4"/>
      <c r="JJ808" s="4"/>
      <c r="JK808" s="4"/>
      <c r="JL808" s="4"/>
      <c r="JM808" s="4"/>
      <c r="JN808" s="4"/>
      <c r="JO808" s="4"/>
      <c r="JP808" s="4"/>
      <c r="JQ808" s="4"/>
      <c r="JR808" s="4"/>
      <c r="JS808" s="4"/>
      <c r="JT808" s="4"/>
      <c r="JU808" s="4"/>
      <c r="JV808" s="4"/>
      <c r="JW808" s="4"/>
      <c r="JX808" s="4"/>
      <c r="JY808" s="4"/>
      <c r="JZ808" s="4"/>
      <c r="KA808" s="4"/>
      <c r="KB808" s="4"/>
      <c r="KC808" s="4"/>
      <c r="KD808" s="4"/>
      <c r="KE808" s="4"/>
    </row>
    <row r="809" spans="1:291" x14ac:dyDescent="0.25">
      <c r="T809" s="5"/>
      <c r="U809" s="25"/>
      <c r="V809" s="25"/>
      <c r="W809" s="25"/>
      <c r="X809" s="25"/>
      <c r="Y809" s="25"/>
      <c r="Z809" s="25"/>
      <c r="AA809" s="25"/>
      <c r="AB809" s="25"/>
      <c r="AC809" s="25"/>
      <c r="AD809" s="25"/>
      <c r="AE809" s="25"/>
      <c r="AF809" s="25"/>
      <c r="AG809" s="25"/>
      <c r="AH809" s="25"/>
      <c r="AI809" s="25"/>
      <c r="AJ809" s="25"/>
      <c r="AK809" s="25"/>
      <c r="AL809" s="25"/>
      <c r="AM809" s="25"/>
      <c r="AN809" s="25"/>
      <c r="AO809" s="25"/>
      <c r="AP809" s="25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E809" s="4"/>
      <c r="DF809" s="4"/>
      <c r="DG809" s="4"/>
      <c r="DH809" s="4"/>
      <c r="DI809" s="4"/>
      <c r="DJ809" s="4"/>
      <c r="DK809" s="4"/>
      <c r="DL809" s="4"/>
      <c r="DM809" s="4"/>
      <c r="DN809" s="4"/>
      <c r="DO809" s="4"/>
      <c r="DP809" s="4"/>
      <c r="DQ809" s="4"/>
      <c r="DR809" s="4"/>
      <c r="DS809" s="4"/>
      <c r="DT809" s="4"/>
      <c r="DU809" s="4"/>
      <c r="DV809" s="4"/>
      <c r="DW809" s="4"/>
      <c r="DX809" s="4"/>
      <c r="DY809" s="4"/>
      <c r="DZ809" s="4"/>
      <c r="EA809" s="4"/>
      <c r="EB809" s="4"/>
      <c r="EC809" s="4"/>
      <c r="ED809" s="4"/>
      <c r="EE809" s="4"/>
      <c r="EF809" s="4"/>
      <c r="EG809" s="4"/>
      <c r="EH809" s="4"/>
      <c r="EI809" s="4"/>
      <c r="EJ809" s="4"/>
      <c r="EK809" s="4"/>
      <c r="EL809" s="4"/>
      <c r="EM809" s="4"/>
      <c r="EN809" s="4"/>
      <c r="EO809" s="4"/>
      <c r="EP809" s="4"/>
      <c r="EQ809" s="4"/>
      <c r="ER809" s="4"/>
      <c r="ES809" s="4"/>
      <c r="ET809" s="4"/>
      <c r="EU809" s="4"/>
      <c r="EV809" s="4"/>
      <c r="EW809" s="4"/>
      <c r="EX809" s="4"/>
      <c r="EY809" s="4"/>
      <c r="EZ809" s="4"/>
      <c r="FA809" s="4"/>
      <c r="FB809" s="4"/>
      <c r="FC809" s="4"/>
      <c r="FD809" s="4"/>
      <c r="FE809" s="4"/>
      <c r="FF809" s="4"/>
      <c r="FG809" s="4"/>
      <c r="FH809" s="4"/>
      <c r="FI809" s="4"/>
      <c r="FJ809" s="5"/>
      <c r="FK809" s="4"/>
      <c r="FL809" s="4"/>
      <c r="FM809" s="4"/>
      <c r="FN809" s="4"/>
      <c r="FO809" s="4"/>
      <c r="FP809" s="4"/>
      <c r="FQ809" s="4"/>
      <c r="FR809" s="4"/>
      <c r="FS809" s="4"/>
      <c r="FT809" s="4"/>
      <c r="FU809" s="4"/>
      <c r="FV809" s="4"/>
      <c r="FW809" s="4"/>
      <c r="FX809" s="4"/>
      <c r="FY809" s="4"/>
      <c r="FZ809" s="4"/>
      <c r="GA809" s="4"/>
      <c r="GB809" s="4"/>
      <c r="GC809" s="4"/>
      <c r="GD809" s="4"/>
      <c r="GE809" s="4"/>
      <c r="GF809" s="4"/>
      <c r="GG809" s="4"/>
      <c r="GH809" s="4"/>
      <c r="GI809" s="4"/>
      <c r="GJ809" s="4"/>
      <c r="GK809" s="4"/>
      <c r="GL809" s="4"/>
      <c r="GM809" s="4"/>
      <c r="GN809" s="4"/>
      <c r="GO809" s="4"/>
      <c r="GP809" s="4"/>
      <c r="GQ809" s="4"/>
      <c r="GR809" s="4"/>
      <c r="GS809" s="4"/>
      <c r="GT809" s="4"/>
      <c r="GU809" s="4"/>
      <c r="GV809" s="4"/>
      <c r="GW809" s="4"/>
      <c r="GX809" s="4"/>
      <c r="GY809" s="4"/>
      <c r="IQ809" s="4"/>
      <c r="IR809" s="4"/>
      <c r="IS809" s="4"/>
      <c r="IT809" s="4"/>
      <c r="IU809" s="4"/>
      <c r="IV809" s="4"/>
      <c r="IW809" s="4"/>
      <c r="IX809" s="4"/>
      <c r="IY809" s="4"/>
      <c r="IZ809" s="4"/>
      <c r="JA809" s="4"/>
      <c r="JB809" s="4"/>
      <c r="JC809" s="4"/>
      <c r="JD809" s="4"/>
      <c r="JE809" s="4"/>
      <c r="JF809" s="4"/>
      <c r="JG809" s="4"/>
      <c r="JH809" s="4"/>
      <c r="JI809" s="4"/>
      <c r="JJ809" s="4"/>
      <c r="JK809" s="4"/>
      <c r="JL809" s="4"/>
      <c r="JM809" s="4"/>
      <c r="JN809" s="4"/>
      <c r="JO809" s="4"/>
      <c r="JP809" s="4"/>
      <c r="JQ809" s="4"/>
      <c r="JR809" s="4"/>
      <c r="JS809" s="4"/>
      <c r="JT809" s="4"/>
      <c r="JU809" s="4"/>
      <c r="JV809" s="4"/>
      <c r="JW809" s="4"/>
      <c r="JX809" s="4"/>
      <c r="JY809" s="4"/>
      <c r="JZ809" s="4"/>
      <c r="KA809" s="4"/>
      <c r="KB809" s="4"/>
      <c r="KC809" s="4"/>
      <c r="KD809" s="4"/>
      <c r="KE809" s="4"/>
    </row>
    <row r="810" spans="1:291" x14ac:dyDescent="0.25">
      <c r="T810" s="5"/>
      <c r="U810" s="25"/>
      <c r="V810" s="25"/>
      <c r="W810" s="25"/>
      <c r="X810" s="25"/>
      <c r="Y810" s="25"/>
      <c r="Z810" s="25"/>
      <c r="AA810" s="25"/>
      <c r="AB810" s="25"/>
      <c r="AC810" s="25"/>
      <c r="AD810" s="25"/>
      <c r="AE810" s="25"/>
      <c r="AF810" s="25"/>
      <c r="AG810" s="25"/>
      <c r="AH810" s="25"/>
      <c r="AI810" s="25"/>
      <c r="AJ810" s="25"/>
      <c r="AK810" s="25"/>
      <c r="AL810" s="25"/>
      <c r="AM810" s="25"/>
      <c r="AN810" s="25"/>
      <c r="AO810" s="25"/>
      <c r="AP810" s="25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  <c r="DE810" s="4"/>
      <c r="DF810" s="4"/>
      <c r="DG810" s="4"/>
      <c r="DH810" s="4"/>
      <c r="DI810" s="4"/>
      <c r="DJ810" s="4"/>
      <c r="DK810" s="4"/>
      <c r="DL810" s="4"/>
      <c r="DM810" s="4"/>
      <c r="DN810" s="4"/>
      <c r="DO810" s="4"/>
      <c r="DP810" s="4"/>
      <c r="DQ810" s="4"/>
      <c r="DR810" s="4"/>
      <c r="DS810" s="4"/>
      <c r="DT810" s="4"/>
      <c r="DU810" s="4"/>
      <c r="DV810" s="4"/>
      <c r="DW810" s="4"/>
      <c r="DX810" s="4"/>
      <c r="DY810" s="4"/>
      <c r="DZ810" s="4"/>
      <c r="EA810" s="4"/>
      <c r="EB810" s="4"/>
      <c r="EC810" s="4"/>
      <c r="ED810" s="4"/>
      <c r="EE810" s="4"/>
      <c r="EF810" s="4"/>
      <c r="EG810" s="4"/>
      <c r="EH810" s="4"/>
      <c r="EI810" s="4"/>
      <c r="EJ810" s="4"/>
      <c r="EK810" s="4"/>
      <c r="EL810" s="4"/>
      <c r="EM810" s="4"/>
      <c r="EN810" s="4"/>
      <c r="EO810" s="4"/>
      <c r="EP810" s="4"/>
      <c r="EQ810" s="4"/>
      <c r="ER810" s="4"/>
      <c r="ES810" s="4"/>
      <c r="ET810" s="4"/>
      <c r="EU810" s="4"/>
      <c r="EV810" s="4"/>
      <c r="EW810" s="4"/>
      <c r="EX810" s="4"/>
      <c r="EY810" s="4"/>
      <c r="EZ810" s="4"/>
      <c r="FA810" s="4"/>
      <c r="FB810" s="4"/>
      <c r="FC810" s="4"/>
      <c r="FD810" s="4"/>
      <c r="FE810" s="4"/>
      <c r="FF810" s="4"/>
      <c r="FG810" s="4"/>
      <c r="FH810" s="4"/>
      <c r="FI810" s="4"/>
      <c r="FJ810" s="5"/>
      <c r="FK810" s="4"/>
      <c r="FL810" s="4"/>
      <c r="FM810" s="4"/>
      <c r="FN810" s="4"/>
      <c r="FO810" s="4"/>
      <c r="FP810" s="4"/>
      <c r="FQ810" s="4"/>
      <c r="FR810" s="4"/>
      <c r="FS810" s="4"/>
      <c r="FT810" s="4"/>
      <c r="FU810" s="4"/>
      <c r="FV810" s="4"/>
      <c r="FW810" s="4"/>
      <c r="FX810" s="4"/>
      <c r="FY810" s="4"/>
      <c r="FZ810" s="4"/>
      <c r="GA810" s="4"/>
      <c r="GB810" s="4"/>
      <c r="GC810" s="4"/>
      <c r="GD810" s="4"/>
      <c r="GE810" s="4"/>
      <c r="GF810" s="4"/>
      <c r="GG810" s="4"/>
      <c r="GH810" s="4"/>
      <c r="GI810" s="4"/>
      <c r="GJ810" s="4"/>
      <c r="GK810" s="4"/>
      <c r="GL810" s="4"/>
      <c r="GM810" s="4"/>
      <c r="GN810" s="4"/>
      <c r="GO810" s="4"/>
      <c r="GP810" s="4"/>
      <c r="GQ810" s="4"/>
      <c r="GR810" s="4"/>
      <c r="GS810" s="4"/>
      <c r="GT810" s="4"/>
      <c r="GU810" s="4"/>
      <c r="GV810" s="4"/>
      <c r="GW810" s="4"/>
      <c r="GX810" s="4"/>
      <c r="GY810" s="4"/>
      <c r="IQ810" s="4"/>
      <c r="IR810" s="4"/>
      <c r="IS810" s="4"/>
      <c r="IT810" s="4"/>
      <c r="IU810" s="4"/>
      <c r="IV810" s="4"/>
      <c r="IW810" s="4"/>
      <c r="IX810" s="4"/>
      <c r="IY810" s="4"/>
      <c r="IZ810" s="4"/>
      <c r="JA810" s="4"/>
      <c r="JB810" s="4"/>
      <c r="JC810" s="4"/>
      <c r="JD810" s="4"/>
      <c r="JE810" s="4"/>
      <c r="JF810" s="4"/>
      <c r="JG810" s="4"/>
      <c r="JH810" s="4"/>
      <c r="JI810" s="4"/>
      <c r="JJ810" s="4"/>
      <c r="JK810" s="4"/>
      <c r="JL810" s="4"/>
      <c r="JM810" s="4"/>
      <c r="JN810" s="4"/>
      <c r="JO810" s="4"/>
      <c r="JP810" s="4"/>
      <c r="JQ810" s="4"/>
      <c r="JR810" s="4"/>
      <c r="JS810" s="4"/>
      <c r="JT810" s="4"/>
      <c r="JU810" s="4"/>
      <c r="JV810" s="4"/>
      <c r="JW810" s="4"/>
      <c r="JX810" s="4"/>
      <c r="JY810" s="4"/>
      <c r="JZ810" s="4"/>
      <c r="KA810" s="4"/>
      <c r="KB810" s="4"/>
      <c r="KC810" s="4"/>
      <c r="KD810" s="4"/>
      <c r="KE810" s="4"/>
    </row>
    <row r="811" spans="1:291" x14ac:dyDescent="0.25">
      <c r="T811" s="5"/>
      <c r="U811" s="25"/>
      <c r="V811" s="25"/>
      <c r="W811" s="25"/>
      <c r="X811" s="25"/>
      <c r="Y811" s="25"/>
      <c r="Z811" s="25"/>
      <c r="AA811" s="25"/>
      <c r="AB811" s="25"/>
      <c r="AC811" s="25"/>
      <c r="AD811" s="25"/>
      <c r="AE811" s="25"/>
      <c r="AF811" s="25"/>
      <c r="AG811" s="25"/>
      <c r="AH811" s="25"/>
      <c r="AI811" s="25"/>
      <c r="AJ811" s="25"/>
      <c r="AK811" s="25"/>
      <c r="AL811" s="25"/>
      <c r="AM811" s="25"/>
      <c r="AN811" s="25"/>
      <c r="AO811" s="25"/>
      <c r="AP811" s="25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E811" s="4"/>
      <c r="DF811" s="4"/>
      <c r="DG811" s="4"/>
      <c r="DH811" s="4"/>
      <c r="DI811" s="4"/>
      <c r="DJ811" s="4"/>
      <c r="DK811" s="4"/>
      <c r="DL811" s="4"/>
      <c r="DM811" s="4"/>
      <c r="DN811" s="4"/>
      <c r="DO811" s="4"/>
      <c r="DP811" s="4"/>
      <c r="DQ811" s="4"/>
      <c r="DR811" s="4"/>
      <c r="DS811" s="4"/>
      <c r="DT811" s="4"/>
      <c r="DU811" s="4"/>
      <c r="DV811" s="4"/>
      <c r="DW811" s="4"/>
      <c r="DX811" s="4"/>
      <c r="DY811" s="4"/>
      <c r="DZ811" s="4"/>
      <c r="EA811" s="4"/>
      <c r="EB811" s="4"/>
      <c r="EC811" s="4"/>
      <c r="ED811" s="4"/>
      <c r="EE811" s="4"/>
      <c r="EF811" s="4"/>
      <c r="EG811" s="4"/>
      <c r="EH811" s="4"/>
      <c r="EI811" s="4"/>
      <c r="EJ811" s="4"/>
      <c r="EK811" s="4"/>
      <c r="EL811" s="4"/>
      <c r="EM811" s="4"/>
      <c r="EN811" s="4"/>
      <c r="EO811" s="4"/>
      <c r="EP811" s="4"/>
      <c r="EQ811" s="4"/>
      <c r="ER811" s="4"/>
      <c r="ES811" s="4"/>
      <c r="ET811" s="4"/>
      <c r="EU811" s="4"/>
      <c r="EV811" s="4"/>
      <c r="EW811" s="4"/>
      <c r="EX811" s="4"/>
      <c r="EY811" s="4"/>
      <c r="EZ811" s="4"/>
      <c r="FA811" s="4"/>
      <c r="FB811" s="4"/>
      <c r="FC811" s="4"/>
      <c r="FD811" s="4"/>
      <c r="FE811" s="4"/>
      <c r="FF811" s="4"/>
      <c r="FG811" s="4"/>
      <c r="FH811" s="4"/>
      <c r="FI811" s="4"/>
      <c r="FJ811" s="5"/>
      <c r="FK811" s="4"/>
      <c r="FL811" s="4"/>
      <c r="FM811" s="4"/>
      <c r="FN811" s="4"/>
      <c r="FO811" s="4"/>
      <c r="FP811" s="4"/>
      <c r="FQ811" s="4"/>
      <c r="FR811" s="4"/>
      <c r="FS811" s="4"/>
      <c r="FT811" s="4"/>
      <c r="FU811" s="4"/>
      <c r="FV811" s="4"/>
      <c r="FW811" s="4"/>
      <c r="FX811" s="4"/>
      <c r="FY811" s="4"/>
      <c r="FZ811" s="4"/>
      <c r="GA811" s="4"/>
      <c r="GB811" s="4"/>
      <c r="GC811" s="4"/>
      <c r="GD811" s="4"/>
      <c r="GE811" s="4"/>
      <c r="GF811" s="4"/>
      <c r="GG811" s="4"/>
      <c r="GH811" s="4"/>
      <c r="GI811" s="4"/>
      <c r="GJ811" s="4"/>
      <c r="GK811" s="4"/>
      <c r="GL811" s="4"/>
      <c r="GM811" s="4"/>
      <c r="GN811" s="4"/>
      <c r="GO811" s="4"/>
      <c r="GP811" s="4"/>
      <c r="GQ811" s="4"/>
      <c r="GR811" s="4"/>
      <c r="GS811" s="4"/>
      <c r="GT811" s="4"/>
      <c r="GU811" s="4"/>
      <c r="GV811" s="4"/>
      <c r="GW811" s="4"/>
      <c r="GX811" s="4"/>
      <c r="GY811" s="4"/>
      <c r="IQ811" s="4"/>
      <c r="IR811" s="4"/>
      <c r="IS811" s="4"/>
      <c r="IT811" s="4"/>
      <c r="IU811" s="4"/>
      <c r="IV811" s="4"/>
      <c r="IW811" s="4"/>
      <c r="IX811" s="4"/>
      <c r="IY811" s="4"/>
      <c r="IZ811" s="4"/>
      <c r="JA811" s="4"/>
      <c r="JB811" s="4"/>
      <c r="JC811" s="4"/>
      <c r="JD811" s="4"/>
      <c r="JE811" s="4"/>
      <c r="JF811" s="4"/>
      <c r="JG811" s="4"/>
      <c r="JH811" s="4"/>
      <c r="JI811" s="4"/>
      <c r="JJ811" s="4"/>
      <c r="JK811" s="4"/>
      <c r="JL811" s="4"/>
      <c r="JM811" s="4"/>
      <c r="JN811" s="4"/>
      <c r="JO811" s="4"/>
      <c r="JP811" s="4"/>
      <c r="JQ811" s="4"/>
      <c r="JR811" s="4"/>
      <c r="JS811" s="4"/>
      <c r="JT811" s="4"/>
      <c r="JU811" s="4"/>
      <c r="JV811" s="4"/>
      <c r="JW811" s="4"/>
      <c r="JX811" s="4"/>
      <c r="JY811" s="4"/>
      <c r="JZ811" s="4"/>
      <c r="KA811" s="4"/>
      <c r="KB811" s="4"/>
      <c r="KC811" s="4"/>
      <c r="KD811" s="4"/>
      <c r="KE811" s="4"/>
    </row>
    <row r="812" spans="1:291" x14ac:dyDescent="0.25">
      <c r="T812" s="5"/>
      <c r="U812" s="25"/>
      <c r="V812" s="25"/>
      <c r="W812" s="25"/>
      <c r="X812" s="25"/>
      <c r="Y812" s="25"/>
      <c r="Z812" s="25"/>
      <c r="AA812" s="25"/>
      <c r="AB812" s="25"/>
      <c r="AC812" s="25"/>
      <c r="AD812" s="25"/>
      <c r="AE812" s="25"/>
      <c r="AF812" s="25"/>
      <c r="AG812" s="25"/>
      <c r="AH812" s="25"/>
      <c r="AI812" s="25"/>
      <c r="AJ812" s="25"/>
      <c r="AK812" s="25"/>
      <c r="AL812" s="25"/>
      <c r="AM812" s="25"/>
      <c r="AN812" s="25"/>
      <c r="AO812" s="25"/>
      <c r="AP812" s="25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  <c r="DE812" s="4"/>
      <c r="DF812" s="4"/>
      <c r="DG812" s="4"/>
      <c r="DH812" s="4"/>
      <c r="DI812" s="4"/>
      <c r="DJ812" s="4"/>
      <c r="DK812" s="4"/>
      <c r="DL812" s="4"/>
      <c r="DM812" s="4"/>
      <c r="DN812" s="4"/>
      <c r="DO812" s="4"/>
      <c r="DP812" s="4"/>
      <c r="DQ812" s="4"/>
      <c r="DR812" s="4"/>
      <c r="DS812" s="4"/>
      <c r="DT812" s="4"/>
      <c r="DU812" s="4"/>
      <c r="DV812" s="4"/>
      <c r="DW812" s="4"/>
      <c r="DX812" s="4"/>
      <c r="DY812" s="4"/>
      <c r="DZ812" s="4"/>
      <c r="EA812" s="4"/>
      <c r="EB812" s="4"/>
      <c r="EC812" s="4"/>
      <c r="ED812" s="4"/>
      <c r="EE812" s="4"/>
      <c r="EF812" s="4"/>
      <c r="EG812" s="4"/>
      <c r="EH812" s="4"/>
      <c r="EI812" s="4"/>
      <c r="EJ812" s="4"/>
      <c r="EK812" s="4"/>
      <c r="EL812" s="4"/>
      <c r="EM812" s="4"/>
      <c r="EN812" s="4"/>
      <c r="EO812" s="4"/>
      <c r="EP812" s="4"/>
      <c r="EQ812" s="4"/>
      <c r="ER812" s="4"/>
      <c r="ES812" s="4"/>
      <c r="ET812" s="4"/>
      <c r="EU812" s="4"/>
      <c r="EV812" s="4"/>
      <c r="EW812" s="4"/>
      <c r="EX812" s="4"/>
      <c r="EY812" s="4"/>
      <c r="EZ812" s="4"/>
      <c r="FA812" s="4"/>
      <c r="FB812" s="4"/>
      <c r="FC812" s="4"/>
      <c r="FD812" s="4"/>
      <c r="FE812" s="4"/>
      <c r="FF812" s="4"/>
      <c r="FG812" s="4"/>
      <c r="FH812" s="4"/>
      <c r="FI812" s="4"/>
      <c r="FJ812" s="5"/>
      <c r="FK812" s="4"/>
      <c r="FL812" s="4"/>
      <c r="FM812" s="4"/>
      <c r="FN812" s="4"/>
      <c r="FO812" s="4"/>
      <c r="FP812" s="4"/>
      <c r="FQ812" s="4"/>
      <c r="FR812" s="4"/>
      <c r="FS812" s="4"/>
      <c r="FT812" s="4"/>
      <c r="FU812" s="4"/>
      <c r="FV812" s="4"/>
      <c r="FW812" s="4"/>
      <c r="FX812" s="4"/>
      <c r="FY812" s="4"/>
      <c r="FZ812" s="4"/>
      <c r="GA812" s="4"/>
      <c r="GB812" s="4"/>
      <c r="GC812" s="4"/>
      <c r="GD812" s="4"/>
      <c r="GE812" s="4"/>
      <c r="GF812" s="4"/>
      <c r="GG812" s="4"/>
      <c r="GH812" s="4"/>
      <c r="GI812" s="4"/>
      <c r="GJ812" s="4"/>
      <c r="GK812" s="4"/>
      <c r="GL812" s="4"/>
      <c r="GM812" s="4"/>
      <c r="GN812" s="4"/>
      <c r="GO812" s="4"/>
      <c r="GP812" s="4"/>
      <c r="GQ812" s="4"/>
      <c r="GR812" s="4"/>
      <c r="GS812" s="4"/>
      <c r="GT812" s="4"/>
      <c r="GU812" s="4"/>
      <c r="GV812" s="4"/>
      <c r="GW812" s="4"/>
      <c r="GX812" s="4"/>
      <c r="GY812" s="4"/>
      <c r="IQ812" s="4"/>
      <c r="IR812" s="4"/>
      <c r="IS812" s="4"/>
      <c r="IT812" s="4"/>
      <c r="IU812" s="4"/>
      <c r="IV812" s="4"/>
      <c r="IW812" s="4"/>
      <c r="IX812" s="4"/>
      <c r="IY812" s="4"/>
      <c r="IZ812" s="4"/>
      <c r="JA812" s="4"/>
      <c r="JB812" s="4"/>
      <c r="JC812" s="4"/>
      <c r="JD812" s="4"/>
      <c r="JE812" s="4"/>
      <c r="JF812" s="4"/>
      <c r="JG812" s="4"/>
      <c r="JH812" s="4"/>
      <c r="JI812" s="4"/>
      <c r="JJ812" s="4"/>
      <c r="JK812" s="4"/>
      <c r="JL812" s="4"/>
      <c r="JM812" s="4"/>
      <c r="JN812" s="4"/>
      <c r="JO812" s="4"/>
      <c r="JP812" s="4"/>
      <c r="JQ812" s="4"/>
      <c r="JR812" s="4"/>
      <c r="JS812" s="4"/>
      <c r="JT812" s="4"/>
      <c r="JU812" s="4"/>
      <c r="JV812" s="4"/>
      <c r="JW812" s="4"/>
      <c r="JX812" s="4"/>
      <c r="JY812" s="4"/>
      <c r="JZ812" s="4"/>
      <c r="KA812" s="4"/>
      <c r="KB812" s="4"/>
      <c r="KC812" s="4"/>
      <c r="KD812" s="4"/>
      <c r="KE812" s="4"/>
    </row>
    <row r="813" spans="1:291" x14ac:dyDescent="0.25">
      <c r="T813" s="5"/>
      <c r="U813" s="25"/>
      <c r="V813" s="25"/>
      <c r="W813" s="25"/>
      <c r="X813" s="25"/>
      <c r="Y813" s="25"/>
      <c r="Z813" s="25"/>
      <c r="AA813" s="25"/>
      <c r="AB813" s="25"/>
      <c r="AC813" s="25"/>
      <c r="AD813" s="25"/>
      <c r="AE813" s="25"/>
      <c r="AF813" s="25"/>
      <c r="AG813" s="25"/>
      <c r="AH813" s="25"/>
      <c r="AI813" s="25"/>
      <c r="AJ813" s="25"/>
      <c r="AK813" s="25"/>
      <c r="AL813" s="25"/>
      <c r="AM813" s="25"/>
      <c r="AN813" s="25"/>
      <c r="AO813" s="25"/>
      <c r="AP813" s="25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E813" s="4"/>
      <c r="DF813" s="4"/>
      <c r="DG813" s="4"/>
      <c r="DH813" s="4"/>
      <c r="DI813" s="4"/>
      <c r="DJ813" s="4"/>
      <c r="DK813" s="4"/>
      <c r="DL813" s="4"/>
      <c r="DM813" s="4"/>
      <c r="DN813" s="4"/>
      <c r="DO813" s="4"/>
      <c r="DP813" s="4"/>
      <c r="DQ813" s="4"/>
      <c r="DR813" s="4"/>
      <c r="DS813" s="4"/>
      <c r="DT813" s="4"/>
      <c r="DU813" s="4"/>
      <c r="DV813" s="4"/>
      <c r="DW813" s="4"/>
      <c r="DX813" s="4"/>
      <c r="DY813" s="4"/>
      <c r="DZ813" s="4"/>
      <c r="EA813" s="4"/>
      <c r="EB813" s="4"/>
      <c r="EC813" s="4"/>
      <c r="ED813" s="4"/>
      <c r="EE813" s="4"/>
      <c r="EF813" s="4"/>
      <c r="EG813" s="4"/>
      <c r="EH813" s="4"/>
      <c r="EI813" s="4"/>
      <c r="EJ813" s="4"/>
      <c r="EK813" s="4"/>
      <c r="EL813" s="4"/>
      <c r="EM813" s="4"/>
      <c r="EN813" s="4"/>
      <c r="EO813" s="4"/>
      <c r="EP813" s="4"/>
      <c r="EQ813" s="4"/>
      <c r="ER813" s="4"/>
      <c r="ES813" s="4"/>
      <c r="ET813" s="4"/>
      <c r="EU813" s="4"/>
      <c r="EV813" s="4"/>
      <c r="EW813" s="4"/>
      <c r="EX813" s="4"/>
      <c r="EY813" s="4"/>
      <c r="EZ813" s="4"/>
      <c r="FA813" s="4"/>
      <c r="FB813" s="4"/>
      <c r="FC813" s="4"/>
      <c r="FD813" s="4"/>
      <c r="FE813" s="4"/>
      <c r="FF813" s="4"/>
      <c r="FG813" s="4"/>
      <c r="FH813" s="4"/>
      <c r="FI813" s="4"/>
      <c r="FJ813" s="5"/>
      <c r="FK813" s="4"/>
      <c r="FL813" s="4"/>
      <c r="FM813" s="4"/>
      <c r="FN813" s="4"/>
      <c r="FO813" s="4"/>
      <c r="FP813" s="4"/>
      <c r="FQ813" s="4"/>
      <c r="FR813" s="4"/>
      <c r="FS813" s="4"/>
      <c r="FT813" s="4"/>
      <c r="FU813" s="4"/>
      <c r="FV813" s="4"/>
      <c r="FW813" s="4"/>
      <c r="FX813" s="4"/>
      <c r="FY813" s="4"/>
      <c r="FZ813" s="4"/>
      <c r="GA813" s="4"/>
      <c r="GB813" s="4"/>
      <c r="GC813" s="4"/>
      <c r="GD813" s="4"/>
      <c r="GE813" s="4"/>
      <c r="GF813" s="4"/>
      <c r="GG813" s="4"/>
      <c r="GH813" s="4"/>
      <c r="GI813" s="4"/>
      <c r="GJ813" s="4"/>
      <c r="GK813" s="4"/>
      <c r="GL813" s="4"/>
      <c r="GM813" s="4"/>
      <c r="GN813" s="4"/>
      <c r="GO813" s="4"/>
      <c r="GP813" s="4"/>
      <c r="GQ813" s="4"/>
      <c r="GR813" s="4"/>
      <c r="GS813" s="4"/>
      <c r="GT813" s="4"/>
      <c r="GU813" s="4"/>
      <c r="GV813" s="4"/>
      <c r="GW813" s="4"/>
      <c r="GX813" s="4"/>
      <c r="GY813" s="4"/>
      <c r="IQ813" s="4"/>
      <c r="IR813" s="4"/>
      <c r="IS813" s="4"/>
      <c r="IT813" s="4"/>
      <c r="IU813" s="4"/>
      <c r="IV813" s="4"/>
      <c r="IW813" s="4"/>
      <c r="IX813" s="4"/>
      <c r="IY813" s="4"/>
      <c r="IZ813" s="4"/>
      <c r="JA813" s="4"/>
      <c r="JB813" s="4"/>
      <c r="JC813" s="4"/>
      <c r="JD813" s="4"/>
      <c r="JE813" s="4"/>
      <c r="JF813" s="4"/>
      <c r="JG813" s="4"/>
      <c r="JH813" s="4"/>
      <c r="JI813" s="4"/>
      <c r="JJ813" s="4"/>
      <c r="JK813" s="4"/>
      <c r="JL813" s="4"/>
      <c r="JM813" s="4"/>
      <c r="JN813" s="4"/>
      <c r="JO813" s="4"/>
      <c r="JP813" s="4"/>
      <c r="JQ813" s="4"/>
      <c r="JR813" s="4"/>
      <c r="JS813" s="4"/>
      <c r="JT813" s="4"/>
      <c r="JU813" s="4"/>
      <c r="JV813" s="4"/>
      <c r="JW813" s="4"/>
      <c r="JX813" s="4"/>
      <c r="JY813" s="4"/>
      <c r="JZ813" s="4"/>
      <c r="KA813" s="4"/>
      <c r="KB813" s="4"/>
      <c r="KC813" s="4"/>
      <c r="KD813" s="4"/>
      <c r="KE813" s="4"/>
    </row>
    <row r="814" spans="1:291" x14ac:dyDescent="0.25">
      <c r="T814" s="5"/>
      <c r="U814" s="25"/>
      <c r="V814" s="25"/>
      <c r="W814" s="25"/>
      <c r="X814" s="25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5"/>
      <c r="AJ814" s="25"/>
      <c r="AK814" s="25"/>
      <c r="AL814" s="25"/>
      <c r="AM814" s="25"/>
      <c r="AN814" s="25"/>
      <c r="AO814" s="25"/>
      <c r="AP814" s="25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E814" s="4"/>
      <c r="DF814" s="4"/>
      <c r="DG814" s="4"/>
      <c r="DH814" s="4"/>
      <c r="DI814" s="4"/>
      <c r="DJ814" s="4"/>
      <c r="DK814" s="4"/>
      <c r="DL814" s="4"/>
      <c r="DM814" s="4"/>
      <c r="DN814" s="4"/>
      <c r="DO814" s="4"/>
      <c r="DP814" s="4"/>
      <c r="DQ814" s="4"/>
      <c r="DR814" s="4"/>
      <c r="DS814" s="4"/>
      <c r="DT814" s="4"/>
      <c r="DU814" s="4"/>
      <c r="DV814" s="4"/>
      <c r="DW814" s="4"/>
      <c r="DX814" s="4"/>
      <c r="DY814" s="4"/>
      <c r="DZ814" s="4"/>
      <c r="EA814" s="4"/>
      <c r="EB814" s="4"/>
      <c r="EC814" s="4"/>
      <c r="ED814" s="4"/>
      <c r="EE814" s="4"/>
      <c r="EF814" s="4"/>
      <c r="EG814" s="4"/>
      <c r="EH814" s="4"/>
      <c r="EI814" s="4"/>
      <c r="EJ814" s="4"/>
      <c r="EK814" s="4"/>
      <c r="EL814" s="4"/>
      <c r="EM814" s="4"/>
      <c r="EN814" s="4"/>
      <c r="EO814" s="4"/>
      <c r="EP814" s="4"/>
      <c r="EQ814" s="4"/>
      <c r="ER814" s="4"/>
      <c r="ES814" s="4"/>
      <c r="ET814" s="4"/>
      <c r="EU814" s="4"/>
      <c r="EV814" s="4"/>
      <c r="EW814" s="4"/>
      <c r="EX814" s="4"/>
      <c r="EY814" s="4"/>
      <c r="EZ814" s="4"/>
      <c r="FA814" s="4"/>
      <c r="FB814" s="4"/>
      <c r="FC814" s="4"/>
      <c r="FD814" s="4"/>
      <c r="FE814" s="4"/>
      <c r="FF814" s="4"/>
      <c r="FG814" s="4"/>
      <c r="FH814" s="4"/>
      <c r="FI814" s="4"/>
      <c r="FJ814" s="5"/>
      <c r="FK814" s="4"/>
      <c r="FL814" s="4"/>
      <c r="FM814" s="4"/>
      <c r="FN814" s="4"/>
      <c r="FO814" s="4"/>
      <c r="FP814" s="4"/>
      <c r="FQ814" s="4"/>
      <c r="FR814" s="4"/>
      <c r="FS814" s="4"/>
      <c r="FT814" s="4"/>
      <c r="FU814" s="4"/>
      <c r="FV814" s="4"/>
      <c r="FW814" s="4"/>
      <c r="FX814" s="4"/>
      <c r="FY814" s="4"/>
      <c r="FZ814" s="4"/>
      <c r="GA814" s="4"/>
      <c r="GB814" s="4"/>
      <c r="GC814" s="4"/>
      <c r="GD814" s="4"/>
      <c r="GE814" s="4"/>
      <c r="GF814" s="4"/>
      <c r="GG814" s="4"/>
      <c r="GH814" s="4"/>
      <c r="GI814" s="4"/>
      <c r="GJ814" s="4"/>
      <c r="GK814" s="4"/>
      <c r="GL814" s="4"/>
      <c r="GM814" s="4"/>
      <c r="GN814" s="4"/>
      <c r="GO814" s="4"/>
      <c r="GP814" s="4"/>
      <c r="GQ814" s="4"/>
      <c r="GR814" s="4"/>
      <c r="GS814" s="4"/>
      <c r="GT814" s="4"/>
      <c r="GU814" s="4"/>
      <c r="GV814" s="4"/>
      <c r="GW814" s="4"/>
      <c r="GX814" s="4"/>
      <c r="GY814" s="4"/>
      <c r="IQ814" s="4"/>
      <c r="IR814" s="4"/>
      <c r="IS814" s="4"/>
      <c r="IT814" s="4"/>
      <c r="IU814" s="4"/>
      <c r="IV814" s="4"/>
      <c r="IW814" s="4"/>
      <c r="IX814" s="4"/>
      <c r="IY814" s="4"/>
      <c r="IZ814" s="4"/>
      <c r="JA814" s="4"/>
      <c r="JB814" s="4"/>
      <c r="JC814" s="4"/>
      <c r="JD814" s="4"/>
      <c r="JE814" s="4"/>
      <c r="JF814" s="4"/>
      <c r="JG814" s="4"/>
      <c r="JH814" s="4"/>
      <c r="JI814" s="4"/>
      <c r="JJ814" s="4"/>
      <c r="JK814" s="4"/>
      <c r="JL814" s="4"/>
      <c r="JM814" s="4"/>
      <c r="JN814" s="4"/>
      <c r="JO814" s="4"/>
      <c r="JP814" s="4"/>
      <c r="JQ814" s="4"/>
      <c r="JR814" s="4"/>
      <c r="JS814" s="4"/>
      <c r="JT814" s="4"/>
      <c r="JU814" s="4"/>
      <c r="JV814" s="4"/>
      <c r="JW814" s="4"/>
      <c r="JX814" s="4"/>
      <c r="JY814" s="4"/>
      <c r="JZ814" s="4"/>
      <c r="KA814" s="4"/>
      <c r="KB814" s="4"/>
      <c r="KC814" s="4"/>
      <c r="KD814" s="4"/>
      <c r="KE814" s="4"/>
    </row>
    <row r="815" spans="1:291" x14ac:dyDescent="0.25">
      <c r="T815" s="5"/>
      <c r="U815" s="25"/>
      <c r="V815" s="25"/>
      <c r="W815" s="25"/>
      <c r="X815" s="25"/>
      <c r="Y815" s="25"/>
      <c r="Z815" s="25"/>
      <c r="AA815" s="25"/>
      <c r="AB815" s="25"/>
      <c r="AC815" s="25"/>
      <c r="AD815" s="25"/>
      <c r="AE815" s="25"/>
      <c r="AF815" s="25"/>
      <c r="AG815" s="25"/>
      <c r="AH815" s="25"/>
      <c r="AI815" s="25"/>
      <c r="AJ815" s="25"/>
      <c r="AK815" s="25"/>
      <c r="AL815" s="25"/>
      <c r="AM815" s="25"/>
      <c r="AN815" s="25"/>
      <c r="AO815" s="25"/>
      <c r="AP815" s="25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  <c r="BS815" s="4"/>
      <c r="BT815" s="4"/>
      <c r="BU815" s="4"/>
      <c r="BV815" s="4"/>
      <c r="BW815" s="4"/>
      <c r="BX815" s="4"/>
      <c r="BY815" s="4"/>
      <c r="BZ815" s="4"/>
      <c r="CA815" s="4"/>
      <c r="CB815" s="4"/>
      <c r="CC815" s="4"/>
      <c r="CD815" s="4"/>
      <c r="CE815" s="4"/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  <c r="CW815" s="4"/>
      <c r="CX815" s="4"/>
      <c r="CY815" s="4"/>
      <c r="CZ815" s="4"/>
      <c r="DA815" s="4"/>
      <c r="DB815" s="4"/>
      <c r="DC815" s="4"/>
      <c r="DD815" s="4"/>
      <c r="DE815" s="4"/>
      <c r="DF815" s="4"/>
      <c r="DG815" s="4"/>
      <c r="DH815" s="4"/>
      <c r="DI815" s="4"/>
      <c r="DJ815" s="4"/>
      <c r="DK815" s="4"/>
      <c r="DL815" s="4"/>
      <c r="DM815" s="4"/>
      <c r="DN815" s="4"/>
      <c r="DO815" s="4"/>
      <c r="DP815" s="4"/>
      <c r="DQ815" s="4"/>
      <c r="DR815" s="4"/>
      <c r="DS815" s="4"/>
      <c r="DT815" s="4"/>
      <c r="DU815" s="4"/>
      <c r="DV815" s="4"/>
      <c r="DW815" s="4"/>
      <c r="DX815" s="4"/>
      <c r="DY815" s="4"/>
      <c r="DZ815" s="4"/>
      <c r="EA815" s="4"/>
      <c r="EB815" s="4"/>
      <c r="EC815" s="4"/>
      <c r="ED815" s="4"/>
      <c r="EE815" s="4"/>
      <c r="EF815" s="4"/>
      <c r="EG815" s="4"/>
      <c r="EH815" s="4"/>
      <c r="EI815" s="4"/>
      <c r="EJ815" s="4"/>
      <c r="EK815" s="4"/>
      <c r="EL815" s="4"/>
      <c r="EM815" s="4"/>
      <c r="EN815" s="4"/>
      <c r="EO815" s="4"/>
      <c r="EP815" s="4"/>
      <c r="EQ815" s="4"/>
      <c r="ER815" s="4"/>
      <c r="ES815" s="4"/>
      <c r="ET815" s="4"/>
      <c r="EU815" s="4"/>
      <c r="EV815" s="4"/>
      <c r="EW815" s="4"/>
      <c r="EX815" s="4"/>
      <c r="EY815" s="4"/>
      <c r="EZ815" s="4"/>
      <c r="FA815" s="4"/>
      <c r="FB815" s="4"/>
      <c r="FC815" s="4"/>
      <c r="FD815" s="4"/>
      <c r="FE815" s="4"/>
      <c r="FF815" s="4"/>
      <c r="FG815" s="4"/>
      <c r="FH815" s="4"/>
      <c r="FI815" s="4"/>
      <c r="FJ815" s="5"/>
      <c r="FK815" s="4"/>
      <c r="FL815" s="4"/>
      <c r="FM815" s="4"/>
      <c r="FN815" s="4"/>
      <c r="FO815" s="4"/>
      <c r="FP815" s="4"/>
      <c r="FQ815" s="4"/>
      <c r="FR815" s="4"/>
      <c r="FS815" s="4"/>
      <c r="FT815" s="4"/>
      <c r="FU815" s="4"/>
      <c r="FV815" s="4"/>
      <c r="FW815" s="4"/>
      <c r="FX815" s="4"/>
      <c r="FY815" s="4"/>
      <c r="FZ815" s="4"/>
      <c r="GA815" s="4"/>
      <c r="GB815" s="4"/>
      <c r="GC815" s="4"/>
      <c r="GD815" s="4"/>
      <c r="GE815" s="4"/>
      <c r="GF815" s="4"/>
      <c r="GG815" s="4"/>
      <c r="GH815" s="4"/>
      <c r="GI815" s="4"/>
      <c r="GJ815" s="4"/>
      <c r="GK815" s="4"/>
      <c r="GL815" s="4"/>
      <c r="GM815" s="4"/>
      <c r="GN815" s="4"/>
      <c r="GO815" s="4"/>
      <c r="GP815" s="4"/>
      <c r="GQ815" s="4"/>
      <c r="GR815" s="4"/>
      <c r="GS815" s="4"/>
      <c r="GT815" s="4"/>
      <c r="GU815" s="4"/>
      <c r="GV815" s="4"/>
      <c r="GW815" s="4"/>
      <c r="GX815" s="4"/>
      <c r="GY815" s="4"/>
      <c r="IQ815" s="4"/>
      <c r="IR815" s="4"/>
      <c r="IS815" s="4"/>
      <c r="IT815" s="4"/>
      <c r="IU815" s="4"/>
      <c r="IV815" s="4"/>
      <c r="IW815" s="4"/>
      <c r="IX815" s="4"/>
      <c r="IY815" s="4"/>
      <c r="IZ815" s="4"/>
      <c r="JA815" s="4"/>
      <c r="JB815" s="4"/>
      <c r="JC815" s="4"/>
      <c r="JD815" s="4"/>
      <c r="JE815" s="4"/>
      <c r="JF815" s="4"/>
      <c r="JG815" s="4"/>
      <c r="JH815" s="4"/>
      <c r="JI815" s="4"/>
      <c r="JJ815" s="4"/>
      <c r="JK815" s="4"/>
      <c r="JL815" s="4"/>
      <c r="JM815" s="4"/>
      <c r="JN815" s="4"/>
      <c r="JO815" s="4"/>
      <c r="JP815" s="4"/>
      <c r="JQ815" s="4"/>
      <c r="JR815" s="4"/>
      <c r="JS815" s="4"/>
      <c r="JT815" s="4"/>
      <c r="JU815" s="4"/>
      <c r="JV815" s="4"/>
      <c r="JW815" s="4"/>
      <c r="JX815" s="4"/>
      <c r="JY815" s="4"/>
      <c r="JZ815" s="4"/>
      <c r="KA815" s="4"/>
      <c r="KB815" s="4"/>
      <c r="KC815" s="4"/>
      <c r="KD815" s="4"/>
      <c r="KE815" s="4"/>
    </row>
    <row r="816" spans="1:291" x14ac:dyDescent="0.25">
      <c r="T816" s="5"/>
      <c r="U816" s="25"/>
      <c r="V816" s="25"/>
      <c r="W816" s="25"/>
      <c r="X816" s="25"/>
      <c r="Y816" s="25"/>
      <c r="Z816" s="25"/>
      <c r="AA816" s="25"/>
      <c r="AB816" s="25"/>
      <c r="AC816" s="25"/>
      <c r="AD816" s="25"/>
      <c r="AE816" s="25"/>
      <c r="AF816" s="25"/>
      <c r="AG816" s="25"/>
      <c r="AH816" s="25"/>
      <c r="AI816" s="25"/>
      <c r="AJ816" s="25"/>
      <c r="AK816" s="25"/>
      <c r="AL816" s="25"/>
      <c r="AM816" s="25"/>
      <c r="AN816" s="25"/>
      <c r="AO816" s="25"/>
      <c r="AP816" s="25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  <c r="DE816" s="4"/>
      <c r="DF816" s="4"/>
      <c r="DG816" s="4"/>
      <c r="DH816" s="4"/>
      <c r="DI816" s="4"/>
      <c r="DJ816" s="4"/>
      <c r="DK816" s="4"/>
      <c r="DL816" s="4"/>
      <c r="DM816" s="4"/>
      <c r="DN816" s="4"/>
      <c r="DO816" s="4"/>
      <c r="DP816" s="4"/>
      <c r="DQ816" s="4"/>
      <c r="DR816" s="4"/>
      <c r="DS816" s="4"/>
      <c r="DT816" s="4"/>
      <c r="DU816" s="4"/>
      <c r="DV816" s="4"/>
      <c r="DW816" s="4"/>
      <c r="DX816" s="4"/>
      <c r="DY816" s="4"/>
      <c r="DZ816" s="4"/>
      <c r="EA816" s="4"/>
      <c r="EB816" s="4"/>
      <c r="EC816" s="4"/>
      <c r="ED816" s="4"/>
      <c r="EE816" s="4"/>
      <c r="EF816" s="4"/>
      <c r="EG816" s="4"/>
      <c r="EH816" s="4"/>
      <c r="EI816" s="4"/>
      <c r="EJ816" s="4"/>
      <c r="EK816" s="4"/>
      <c r="EL816" s="4"/>
      <c r="EM816" s="4"/>
      <c r="EN816" s="4"/>
      <c r="EO816" s="4"/>
      <c r="EP816" s="4"/>
      <c r="EQ816" s="4"/>
      <c r="ER816" s="4"/>
      <c r="ES816" s="4"/>
      <c r="ET816" s="4"/>
      <c r="EU816" s="4"/>
      <c r="EV816" s="4"/>
      <c r="EW816" s="4"/>
      <c r="EX816" s="4"/>
      <c r="EY816" s="4"/>
      <c r="EZ816" s="4"/>
      <c r="FA816" s="4"/>
      <c r="FB816" s="4"/>
      <c r="FC816" s="4"/>
      <c r="FD816" s="4"/>
      <c r="FE816" s="4"/>
      <c r="FF816" s="4"/>
      <c r="FG816" s="4"/>
      <c r="FH816" s="4"/>
      <c r="FI816" s="4"/>
      <c r="FJ816" s="5"/>
      <c r="FK816" s="4"/>
      <c r="FL816" s="4"/>
      <c r="FM816" s="4"/>
      <c r="FN816" s="4"/>
      <c r="FO816" s="4"/>
      <c r="FP816" s="4"/>
      <c r="FQ816" s="4"/>
      <c r="FR816" s="4"/>
      <c r="FS816" s="4"/>
      <c r="FT816" s="4"/>
      <c r="FU816" s="4"/>
      <c r="FV816" s="4"/>
      <c r="FW816" s="4"/>
      <c r="FX816" s="4"/>
      <c r="FY816" s="4"/>
      <c r="FZ816" s="4"/>
      <c r="GA816" s="4"/>
      <c r="GB816" s="4"/>
      <c r="GC816" s="4"/>
      <c r="GD816" s="4"/>
      <c r="GE816" s="4"/>
      <c r="GF816" s="4"/>
      <c r="GG816" s="4"/>
      <c r="GH816" s="4"/>
      <c r="GI816" s="4"/>
      <c r="GJ816" s="4"/>
      <c r="GK816" s="4"/>
      <c r="GL816" s="4"/>
      <c r="GM816" s="4"/>
      <c r="GN816" s="4"/>
      <c r="GO816" s="4"/>
      <c r="GP816" s="4"/>
      <c r="GQ816" s="4"/>
      <c r="GR816" s="4"/>
      <c r="GS816" s="4"/>
      <c r="GT816" s="4"/>
      <c r="GU816" s="4"/>
      <c r="GV816" s="4"/>
      <c r="GW816" s="4"/>
      <c r="GX816" s="4"/>
      <c r="GY816" s="4"/>
      <c r="IQ816" s="4"/>
      <c r="IR816" s="4"/>
      <c r="IS816" s="4"/>
      <c r="IT816" s="4"/>
      <c r="IU816" s="4"/>
      <c r="IV816" s="4"/>
      <c r="IW816" s="4"/>
      <c r="IX816" s="4"/>
      <c r="IY816" s="4"/>
      <c r="IZ816" s="4"/>
      <c r="JA816" s="4"/>
      <c r="JB816" s="4"/>
      <c r="JC816" s="4"/>
      <c r="JD816" s="4"/>
      <c r="JE816" s="4"/>
      <c r="JF816" s="4"/>
      <c r="JG816" s="4"/>
      <c r="JH816" s="4"/>
      <c r="JI816" s="4"/>
      <c r="JJ816" s="4"/>
      <c r="JK816" s="4"/>
      <c r="JL816" s="4"/>
      <c r="JM816" s="4"/>
      <c r="JN816" s="4"/>
      <c r="JO816" s="4"/>
      <c r="JP816" s="4"/>
      <c r="JQ816" s="4"/>
      <c r="JR816" s="4"/>
      <c r="JS816" s="4"/>
      <c r="JT816" s="4"/>
      <c r="JU816" s="4"/>
      <c r="JV816" s="4"/>
      <c r="JW816" s="4"/>
      <c r="JX816" s="4"/>
      <c r="JY816" s="4"/>
      <c r="JZ816" s="4"/>
      <c r="KA816" s="4"/>
      <c r="KB816" s="4"/>
      <c r="KC816" s="4"/>
      <c r="KD816" s="4"/>
      <c r="KE816" s="4"/>
    </row>
    <row r="817" spans="20:291" x14ac:dyDescent="0.25">
      <c r="T817" s="5"/>
      <c r="U817" s="25"/>
      <c r="V817" s="25"/>
      <c r="W817" s="25"/>
      <c r="X817" s="25"/>
      <c r="Y817" s="25"/>
      <c r="Z817" s="25"/>
      <c r="AA817" s="25"/>
      <c r="AB817" s="25"/>
      <c r="AC817" s="25"/>
      <c r="AD817" s="25"/>
      <c r="AE817" s="25"/>
      <c r="AF817" s="25"/>
      <c r="AG817" s="25"/>
      <c r="AH817" s="25"/>
      <c r="AI817" s="25"/>
      <c r="AJ817" s="25"/>
      <c r="AK817" s="25"/>
      <c r="AL817" s="25"/>
      <c r="AM817" s="25"/>
      <c r="AN817" s="25"/>
      <c r="AO817" s="25"/>
      <c r="AP817" s="25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  <c r="BS817" s="4"/>
      <c r="BT817" s="4"/>
      <c r="BU817" s="4"/>
      <c r="BV817" s="4"/>
      <c r="BW817" s="4"/>
      <c r="BX817" s="4"/>
      <c r="BY817" s="4"/>
      <c r="BZ817" s="4"/>
      <c r="CA817" s="4"/>
      <c r="CB817" s="4"/>
      <c r="CC817" s="4"/>
      <c r="CD817" s="4"/>
      <c r="CE817" s="4"/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  <c r="CW817" s="4"/>
      <c r="CX817" s="4"/>
      <c r="CY817" s="4"/>
      <c r="CZ817" s="4"/>
      <c r="DA817" s="4"/>
      <c r="DB817" s="4"/>
      <c r="DC817" s="4"/>
      <c r="DD817" s="4"/>
      <c r="DE817" s="4"/>
      <c r="DF817" s="4"/>
      <c r="DG817" s="4"/>
      <c r="DH817" s="4"/>
      <c r="DI817" s="4"/>
      <c r="DJ817" s="4"/>
      <c r="DK817" s="4"/>
      <c r="DL817" s="4"/>
      <c r="DM817" s="4"/>
      <c r="DN817" s="4"/>
      <c r="DO817" s="4"/>
      <c r="DP817" s="4"/>
      <c r="DQ817" s="4"/>
      <c r="DR817" s="4"/>
      <c r="DS817" s="4"/>
      <c r="DT817" s="4"/>
      <c r="DU817" s="4"/>
      <c r="DV817" s="4"/>
      <c r="DW817" s="4"/>
      <c r="DX817" s="4"/>
      <c r="DY817" s="4"/>
      <c r="DZ817" s="4"/>
      <c r="EA817" s="4"/>
      <c r="EB817" s="4"/>
      <c r="EC817" s="4"/>
      <c r="ED817" s="4"/>
      <c r="EE817" s="4"/>
      <c r="EF817" s="4"/>
      <c r="EG817" s="4"/>
      <c r="EH817" s="4"/>
      <c r="EI817" s="4"/>
      <c r="EJ817" s="4"/>
      <c r="EK817" s="4"/>
      <c r="EL817" s="4"/>
      <c r="EM817" s="4"/>
      <c r="EN817" s="4"/>
      <c r="EO817" s="4"/>
      <c r="EP817" s="4"/>
      <c r="EQ817" s="4"/>
      <c r="ER817" s="4"/>
      <c r="ES817" s="4"/>
      <c r="ET817" s="4"/>
      <c r="EU817" s="4"/>
      <c r="EV817" s="4"/>
      <c r="EW817" s="4"/>
      <c r="EX817" s="4"/>
      <c r="EY817" s="4"/>
      <c r="EZ817" s="4"/>
      <c r="FA817" s="4"/>
      <c r="FB817" s="4"/>
      <c r="FC817" s="4"/>
      <c r="FD817" s="4"/>
      <c r="FE817" s="4"/>
      <c r="FF817" s="4"/>
      <c r="FG817" s="4"/>
      <c r="FH817" s="4"/>
      <c r="FI817" s="4"/>
      <c r="FJ817" s="5"/>
      <c r="FK817" s="4"/>
      <c r="FL817" s="4"/>
      <c r="FM817" s="4"/>
      <c r="FN817" s="4"/>
      <c r="FO817" s="4"/>
      <c r="FP817" s="4"/>
      <c r="FQ817" s="4"/>
      <c r="FR817" s="4"/>
      <c r="FS817" s="4"/>
      <c r="FT817" s="4"/>
      <c r="FU817" s="4"/>
      <c r="FV817" s="4"/>
      <c r="FW817" s="4"/>
      <c r="FX817" s="4"/>
      <c r="FY817" s="4"/>
      <c r="FZ817" s="4"/>
      <c r="GA817" s="4"/>
      <c r="GB817" s="4"/>
      <c r="GC817" s="4"/>
      <c r="GD817" s="4"/>
      <c r="GE817" s="4"/>
      <c r="GF817" s="4"/>
      <c r="GG817" s="4"/>
      <c r="GH817" s="4"/>
      <c r="GI817" s="4"/>
      <c r="GJ817" s="4"/>
      <c r="GK817" s="4"/>
      <c r="GL817" s="4"/>
      <c r="GM817" s="4"/>
      <c r="GN817" s="4"/>
      <c r="GO817" s="4"/>
      <c r="GP817" s="4"/>
      <c r="GQ817" s="4"/>
      <c r="GR817" s="4"/>
      <c r="GS817" s="4"/>
      <c r="GT817" s="4"/>
      <c r="GU817" s="4"/>
      <c r="GV817" s="4"/>
      <c r="GW817" s="4"/>
      <c r="GX817" s="4"/>
      <c r="GY817" s="4"/>
      <c r="IQ817" s="4"/>
      <c r="IR817" s="4"/>
      <c r="IS817" s="4"/>
      <c r="IT817" s="4"/>
      <c r="IU817" s="4"/>
      <c r="IV817" s="4"/>
      <c r="IW817" s="4"/>
      <c r="IX817" s="4"/>
      <c r="IY817" s="4"/>
      <c r="IZ817" s="4"/>
      <c r="JA817" s="4"/>
      <c r="JB817" s="4"/>
      <c r="JC817" s="4"/>
      <c r="JD817" s="4"/>
      <c r="JE817" s="4"/>
      <c r="JF817" s="4"/>
      <c r="JG817" s="4"/>
      <c r="JH817" s="4"/>
      <c r="JI817" s="4"/>
      <c r="JJ817" s="4"/>
      <c r="JK817" s="4"/>
      <c r="JL817" s="4"/>
      <c r="JM817" s="4"/>
      <c r="JN817" s="4"/>
      <c r="JO817" s="4"/>
      <c r="JP817" s="4"/>
      <c r="JQ817" s="4"/>
      <c r="JR817" s="4"/>
      <c r="JS817" s="4"/>
      <c r="JT817" s="4"/>
      <c r="JU817" s="4"/>
      <c r="JV817" s="4"/>
      <c r="JW817" s="4"/>
      <c r="JX817" s="4"/>
      <c r="JY817" s="4"/>
      <c r="JZ817" s="4"/>
      <c r="KA817" s="4"/>
      <c r="KB817" s="4"/>
      <c r="KC817" s="4"/>
      <c r="KD817" s="4"/>
      <c r="KE817" s="4"/>
    </row>
    <row r="818" spans="20:291" x14ac:dyDescent="0.25">
      <c r="T818" s="5"/>
      <c r="U818" s="25"/>
      <c r="V818" s="25"/>
      <c r="W818" s="25"/>
      <c r="X818" s="25"/>
      <c r="Y818" s="25"/>
      <c r="Z818" s="25"/>
      <c r="AA818" s="25"/>
      <c r="AB818" s="25"/>
      <c r="AC818" s="25"/>
      <c r="AD818" s="25"/>
      <c r="AE818" s="25"/>
      <c r="AF818" s="25"/>
      <c r="AG818" s="25"/>
      <c r="AH818" s="25"/>
      <c r="AI818" s="25"/>
      <c r="AJ818" s="25"/>
      <c r="AK818" s="25"/>
      <c r="AL818" s="25"/>
      <c r="AM818" s="25"/>
      <c r="AN818" s="25"/>
      <c r="AO818" s="25"/>
      <c r="AP818" s="25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E818" s="4"/>
      <c r="DF818" s="4"/>
      <c r="DG818" s="4"/>
      <c r="DH818" s="4"/>
      <c r="DI818" s="4"/>
      <c r="DJ818" s="4"/>
      <c r="DK818" s="4"/>
      <c r="DL818" s="4"/>
      <c r="DM818" s="4"/>
      <c r="DN818" s="4"/>
      <c r="DO818" s="4"/>
      <c r="DP818" s="4"/>
      <c r="DQ818" s="4"/>
      <c r="DR818" s="4"/>
      <c r="DS818" s="4"/>
      <c r="DT818" s="4"/>
      <c r="DU818" s="4"/>
      <c r="DV818" s="4"/>
      <c r="DW818" s="4"/>
      <c r="DX818" s="4"/>
      <c r="DY818" s="4"/>
      <c r="DZ818" s="4"/>
      <c r="EA818" s="4"/>
      <c r="EB818" s="4"/>
      <c r="EC818" s="4"/>
      <c r="ED818" s="4"/>
      <c r="EE818" s="4"/>
      <c r="EF818" s="4"/>
      <c r="EG818" s="4"/>
      <c r="EH818" s="4"/>
      <c r="EI818" s="4"/>
      <c r="EJ818" s="4"/>
      <c r="EK818" s="4"/>
      <c r="EL818" s="4"/>
      <c r="EM818" s="4"/>
      <c r="EN818" s="4"/>
      <c r="EO818" s="4"/>
      <c r="EP818" s="4"/>
      <c r="EQ818" s="4"/>
      <c r="ER818" s="4"/>
      <c r="ES818" s="4"/>
      <c r="ET818" s="4"/>
      <c r="EU818" s="4"/>
      <c r="EV818" s="4"/>
      <c r="EW818" s="4"/>
      <c r="EX818" s="4"/>
      <c r="EY818" s="4"/>
      <c r="EZ818" s="4"/>
      <c r="FA818" s="4"/>
      <c r="FB818" s="4"/>
      <c r="FC818" s="4"/>
      <c r="FD818" s="4"/>
      <c r="FE818" s="4"/>
      <c r="FF818" s="4"/>
      <c r="FG818" s="4"/>
      <c r="FH818" s="4"/>
      <c r="FI818" s="4"/>
      <c r="FJ818" s="5"/>
      <c r="FK818" s="4"/>
      <c r="FL818" s="4"/>
      <c r="FM818" s="4"/>
      <c r="FN818" s="4"/>
      <c r="FO818" s="4"/>
      <c r="FP818" s="4"/>
      <c r="FQ818" s="4"/>
      <c r="FR818" s="4"/>
      <c r="FS818" s="4"/>
      <c r="FT818" s="4"/>
      <c r="FU818" s="4"/>
      <c r="FV818" s="4"/>
      <c r="FW818" s="4"/>
      <c r="FX818" s="4"/>
      <c r="FY818" s="4"/>
      <c r="FZ818" s="4"/>
      <c r="GA818" s="4"/>
      <c r="GB818" s="4"/>
      <c r="GC818" s="4"/>
      <c r="GD818" s="4"/>
      <c r="GE818" s="4"/>
      <c r="GF818" s="4"/>
      <c r="GG818" s="4"/>
      <c r="GH818" s="4"/>
      <c r="GI818" s="4"/>
      <c r="GJ818" s="4"/>
      <c r="GK818" s="4"/>
      <c r="GL818" s="4"/>
      <c r="GM818" s="4"/>
      <c r="GN818" s="4"/>
      <c r="GO818" s="4"/>
      <c r="GP818" s="4"/>
      <c r="GQ818" s="4"/>
      <c r="GR818" s="4"/>
      <c r="GS818" s="4"/>
      <c r="GT818" s="4"/>
      <c r="GU818" s="4"/>
      <c r="GV818" s="4"/>
      <c r="GW818" s="4"/>
      <c r="GX818" s="4"/>
      <c r="GY818" s="4"/>
      <c r="IQ818" s="4"/>
      <c r="IR818" s="4"/>
      <c r="IS818" s="4"/>
      <c r="IT818" s="4"/>
      <c r="IU818" s="4"/>
      <c r="IV818" s="4"/>
      <c r="IW818" s="4"/>
      <c r="IX818" s="4"/>
      <c r="IY818" s="4"/>
      <c r="IZ818" s="4"/>
      <c r="JA818" s="4"/>
      <c r="JB818" s="4"/>
      <c r="JC818" s="4"/>
      <c r="JD818" s="4"/>
      <c r="JE818" s="4"/>
      <c r="JF818" s="4"/>
      <c r="JG818" s="4"/>
      <c r="JH818" s="4"/>
      <c r="JI818" s="4"/>
      <c r="JJ818" s="4"/>
      <c r="JK818" s="4"/>
      <c r="JL818" s="4"/>
      <c r="JM818" s="4"/>
      <c r="JN818" s="4"/>
      <c r="JO818" s="4"/>
      <c r="JP818" s="4"/>
      <c r="JQ818" s="4"/>
      <c r="JR818" s="4"/>
      <c r="JS818" s="4"/>
      <c r="JT818" s="4"/>
      <c r="JU818" s="4"/>
      <c r="JV818" s="4"/>
      <c r="JW818" s="4"/>
      <c r="JX818" s="4"/>
      <c r="JY818" s="4"/>
      <c r="JZ818" s="4"/>
      <c r="KA818" s="4"/>
      <c r="KB818" s="4"/>
      <c r="KC818" s="4"/>
      <c r="KD818" s="4"/>
      <c r="KE818" s="4"/>
    </row>
    <row r="819" spans="20:291" x14ac:dyDescent="0.25">
      <c r="T819" s="5"/>
      <c r="U819" s="25"/>
      <c r="V819" s="25"/>
      <c r="W819" s="25"/>
      <c r="X819" s="25"/>
      <c r="Y819" s="25"/>
      <c r="Z819" s="25"/>
      <c r="AA819" s="25"/>
      <c r="AB819" s="25"/>
      <c r="AC819" s="25"/>
      <c r="AD819" s="25"/>
      <c r="AE819" s="25"/>
      <c r="AF819" s="25"/>
      <c r="AG819" s="25"/>
      <c r="AH819" s="25"/>
      <c r="AI819" s="25"/>
      <c r="AJ819" s="25"/>
      <c r="AK819" s="25"/>
      <c r="AL819" s="25"/>
      <c r="AM819" s="25"/>
      <c r="AN819" s="25"/>
      <c r="AO819" s="25"/>
      <c r="AP819" s="25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  <c r="BS819" s="4"/>
      <c r="BT819" s="4"/>
      <c r="BU819" s="4"/>
      <c r="BV819" s="4"/>
      <c r="BW819" s="4"/>
      <c r="BX819" s="4"/>
      <c r="BY819" s="4"/>
      <c r="BZ819" s="4"/>
      <c r="CA819" s="4"/>
      <c r="CB819" s="4"/>
      <c r="CC819" s="4"/>
      <c r="CD819" s="4"/>
      <c r="CE819" s="4"/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  <c r="CW819" s="4"/>
      <c r="CX819" s="4"/>
      <c r="CY819" s="4"/>
      <c r="CZ819" s="4"/>
      <c r="DA819" s="4"/>
      <c r="DB819" s="4"/>
      <c r="DC819" s="4"/>
      <c r="DD819" s="4"/>
      <c r="DE819" s="4"/>
      <c r="DF819" s="4"/>
      <c r="DG819" s="4"/>
      <c r="DH819" s="4"/>
      <c r="DI819" s="4"/>
      <c r="DJ819" s="4"/>
      <c r="DK819" s="4"/>
      <c r="DL819" s="4"/>
      <c r="DM819" s="4"/>
      <c r="DN819" s="4"/>
      <c r="DO819" s="4"/>
      <c r="DP819" s="4"/>
      <c r="DQ819" s="4"/>
      <c r="DR819" s="4"/>
      <c r="DS819" s="4"/>
      <c r="DT819" s="4"/>
      <c r="DU819" s="4"/>
      <c r="DV819" s="4"/>
      <c r="DW819" s="4"/>
      <c r="DX819" s="4"/>
      <c r="DY819" s="4"/>
      <c r="DZ819" s="4"/>
      <c r="EA819" s="4"/>
      <c r="EB819" s="4"/>
      <c r="EC819" s="4"/>
      <c r="ED819" s="4"/>
      <c r="EE819" s="4"/>
      <c r="EF819" s="4"/>
      <c r="EG819" s="4"/>
      <c r="EH819" s="4"/>
      <c r="EI819" s="4"/>
      <c r="EJ819" s="4"/>
      <c r="EK819" s="4"/>
      <c r="EL819" s="4"/>
      <c r="EM819" s="4"/>
      <c r="EN819" s="4"/>
      <c r="EO819" s="4"/>
      <c r="EP819" s="4"/>
      <c r="EQ819" s="4"/>
      <c r="ER819" s="4"/>
      <c r="ES819" s="4"/>
      <c r="ET819" s="4"/>
      <c r="EU819" s="4"/>
      <c r="EV819" s="4"/>
      <c r="EW819" s="4"/>
      <c r="EX819" s="4"/>
      <c r="EY819" s="4"/>
      <c r="EZ819" s="4"/>
      <c r="FA819" s="4"/>
      <c r="FB819" s="4"/>
      <c r="FC819" s="4"/>
      <c r="FD819" s="4"/>
      <c r="FE819" s="4"/>
      <c r="FF819" s="4"/>
      <c r="FG819" s="4"/>
      <c r="FH819" s="4"/>
      <c r="FI819" s="4"/>
      <c r="FJ819" s="5"/>
      <c r="FK819" s="4"/>
      <c r="FL819" s="4"/>
      <c r="FM819" s="4"/>
      <c r="FN819" s="4"/>
      <c r="FO819" s="4"/>
      <c r="FP819" s="4"/>
      <c r="FQ819" s="4"/>
      <c r="FR819" s="4"/>
      <c r="FS819" s="4"/>
      <c r="FT819" s="4"/>
      <c r="FU819" s="4"/>
      <c r="FV819" s="4"/>
      <c r="FW819" s="4"/>
      <c r="FX819" s="4"/>
      <c r="FY819" s="4"/>
      <c r="FZ819" s="4"/>
      <c r="GA819" s="4"/>
      <c r="GB819" s="4"/>
      <c r="GC819" s="4"/>
      <c r="GD819" s="4"/>
      <c r="GE819" s="4"/>
      <c r="GF819" s="4"/>
      <c r="GG819" s="4"/>
      <c r="GH819" s="4"/>
      <c r="GI819" s="4"/>
      <c r="GJ819" s="4"/>
      <c r="GK819" s="4"/>
      <c r="GL819" s="4"/>
      <c r="GM819" s="4"/>
      <c r="GN819" s="4"/>
      <c r="GO819" s="4"/>
      <c r="GP819" s="4"/>
      <c r="GQ819" s="4"/>
      <c r="GR819" s="4"/>
      <c r="GS819" s="4"/>
      <c r="GT819" s="4"/>
      <c r="GU819" s="4"/>
      <c r="GV819" s="4"/>
      <c r="GW819" s="4"/>
      <c r="GX819" s="4"/>
      <c r="GY819" s="4"/>
      <c r="IQ819" s="4"/>
      <c r="IR819" s="4"/>
      <c r="IS819" s="4"/>
      <c r="IT819" s="4"/>
      <c r="IU819" s="4"/>
      <c r="IV819" s="4"/>
      <c r="IW819" s="4"/>
      <c r="IX819" s="4"/>
      <c r="IY819" s="4"/>
      <c r="IZ819" s="4"/>
      <c r="JA819" s="4"/>
      <c r="JB819" s="4"/>
      <c r="JC819" s="4"/>
      <c r="JD819" s="4"/>
      <c r="JE819" s="4"/>
      <c r="JF819" s="4"/>
      <c r="JG819" s="4"/>
      <c r="JH819" s="4"/>
      <c r="JI819" s="4"/>
      <c r="JJ819" s="4"/>
      <c r="JK819" s="4"/>
      <c r="JL819" s="4"/>
      <c r="JM819" s="4"/>
      <c r="JN819" s="4"/>
      <c r="JO819" s="4"/>
      <c r="JP819" s="4"/>
      <c r="JQ819" s="4"/>
      <c r="JR819" s="4"/>
      <c r="JS819" s="4"/>
      <c r="JT819" s="4"/>
      <c r="JU819" s="4"/>
      <c r="JV819" s="4"/>
      <c r="JW819" s="4"/>
      <c r="JX819" s="4"/>
      <c r="JY819" s="4"/>
      <c r="JZ819" s="4"/>
      <c r="KA819" s="4"/>
      <c r="KB819" s="4"/>
      <c r="KC819" s="4"/>
      <c r="KD819" s="4"/>
      <c r="KE819" s="4"/>
    </row>
    <row r="820" spans="20:291" x14ac:dyDescent="0.25">
      <c r="T820" s="5"/>
      <c r="U820" s="25"/>
      <c r="V820" s="25"/>
      <c r="W820" s="25"/>
      <c r="X820" s="25"/>
      <c r="Y820" s="25"/>
      <c r="Z820" s="25"/>
      <c r="AA820" s="25"/>
      <c r="AB820" s="25"/>
      <c r="AC820" s="25"/>
      <c r="AD820" s="25"/>
      <c r="AE820" s="25"/>
      <c r="AF820" s="25"/>
      <c r="AG820" s="25"/>
      <c r="AH820" s="25"/>
      <c r="AI820" s="25"/>
      <c r="AJ820" s="25"/>
      <c r="AK820" s="25"/>
      <c r="AL820" s="25"/>
      <c r="AM820" s="25"/>
      <c r="AN820" s="25"/>
      <c r="AO820" s="25"/>
      <c r="AP820" s="25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E820" s="4"/>
      <c r="DF820" s="4"/>
      <c r="DG820" s="4"/>
      <c r="DH820" s="4"/>
      <c r="DI820" s="4"/>
      <c r="DJ820" s="4"/>
      <c r="DK820" s="4"/>
      <c r="DL820" s="4"/>
      <c r="DM820" s="4"/>
      <c r="DN820" s="4"/>
      <c r="DO820" s="4"/>
      <c r="DP820" s="4"/>
      <c r="DQ820" s="4"/>
      <c r="DR820" s="4"/>
      <c r="DS820" s="4"/>
      <c r="DT820" s="4"/>
      <c r="DU820" s="4"/>
      <c r="DV820" s="4"/>
      <c r="DW820" s="4"/>
      <c r="DX820" s="4"/>
      <c r="DY820" s="4"/>
      <c r="DZ820" s="4"/>
      <c r="EA820" s="4"/>
      <c r="EB820" s="4"/>
      <c r="EC820" s="4"/>
      <c r="ED820" s="4"/>
      <c r="EE820" s="4"/>
      <c r="EF820" s="4"/>
      <c r="EG820" s="4"/>
      <c r="EH820" s="4"/>
      <c r="EI820" s="4"/>
      <c r="EJ820" s="4"/>
      <c r="EK820" s="4"/>
      <c r="EL820" s="4"/>
      <c r="EM820" s="4"/>
      <c r="EN820" s="4"/>
      <c r="EO820" s="4"/>
      <c r="EP820" s="4"/>
      <c r="EQ820" s="4"/>
      <c r="ER820" s="4"/>
      <c r="ES820" s="4"/>
      <c r="ET820" s="4"/>
      <c r="EU820" s="4"/>
      <c r="EV820" s="4"/>
      <c r="EW820" s="4"/>
      <c r="EX820" s="4"/>
      <c r="EY820" s="4"/>
      <c r="EZ820" s="4"/>
      <c r="FA820" s="4"/>
      <c r="FB820" s="4"/>
      <c r="FC820" s="4"/>
      <c r="FD820" s="4"/>
      <c r="FE820" s="4"/>
      <c r="FF820" s="4"/>
      <c r="FG820" s="4"/>
      <c r="FH820" s="4"/>
      <c r="FI820" s="4"/>
      <c r="FJ820" s="5"/>
      <c r="FK820" s="4"/>
      <c r="FL820" s="4"/>
      <c r="FM820" s="4"/>
      <c r="FN820" s="4"/>
      <c r="FO820" s="4"/>
      <c r="FP820" s="4"/>
      <c r="FQ820" s="4"/>
      <c r="FR820" s="4"/>
      <c r="FS820" s="4"/>
      <c r="FT820" s="4"/>
      <c r="FU820" s="4"/>
      <c r="FV820" s="4"/>
      <c r="FW820" s="4"/>
      <c r="FX820" s="4"/>
      <c r="FY820" s="4"/>
      <c r="FZ820" s="4"/>
      <c r="GA820" s="4"/>
      <c r="GB820" s="4"/>
      <c r="GC820" s="4"/>
      <c r="GD820" s="4"/>
      <c r="GE820" s="4"/>
      <c r="GF820" s="4"/>
      <c r="GG820" s="4"/>
      <c r="GH820" s="4"/>
      <c r="GI820" s="4"/>
      <c r="GJ820" s="4"/>
      <c r="GK820" s="4"/>
      <c r="GL820" s="4"/>
      <c r="GM820" s="4"/>
      <c r="GN820" s="4"/>
      <c r="GO820" s="4"/>
      <c r="GP820" s="4"/>
      <c r="GQ820" s="4"/>
      <c r="GR820" s="4"/>
      <c r="GS820" s="4"/>
      <c r="GT820" s="4"/>
      <c r="GU820" s="4"/>
      <c r="GV820" s="4"/>
      <c r="GW820" s="4"/>
      <c r="GX820" s="4"/>
      <c r="GY820" s="4"/>
      <c r="IQ820" s="4"/>
      <c r="IR820" s="4"/>
      <c r="IS820" s="4"/>
      <c r="IT820" s="4"/>
      <c r="IU820" s="4"/>
      <c r="IV820" s="4"/>
      <c r="IW820" s="4"/>
      <c r="IX820" s="4"/>
      <c r="IY820" s="4"/>
      <c r="IZ820" s="4"/>
      <c r="JA820" s="4"/>
      <c r="JB820" s="4"/>
      <c r="JC820" s="4"/>
      <c r="JD820" s="4"/>
      <c r="JE820" s="4"/>
      <c r="JF820" s="4"/>
      <c r="JG820" s="4"/>
      <c r="JH820" s="4"/>
      <c r="JI820" s="4"/>
      <c r="JJ820" s="4"/>
      <c r="JK820" s="4"/>
      <c r="JL820" s="4"/>
      <c r="JM820" s="4"/>
      <c r="JN820" s="4"/>
      <c r="JO820" s="4"/>
      <c r="JP820" s="4"/>
      <c r="JQ820" s="4"/>
      <c r="JR820" s="4"/>
      <c r="JS820" s="4"/>
      <c r="JT820" s="4"/>
      <c r="JU820" s="4"/>
      <c r="JV820" s="4"/>
      <c r="JW820" s="4"/>
      <c r="JX820" s="4"/>
      <c r="JY820" s="4"/>
      <c r="JZ820" s="4"/>
      <c r="KA820" s="4"/>
      <c r="KB820" s="4"/>
      <c r="KC820" s="4"/>
      <c r="KD820" s="4"/>
      <c r="KE820" s="4"/>
    </row>
    <row r="821" spans="20:291" x14ac:dyDescent="0.25">
      <c r="T821" s="5"/>
      <c r="U821" s="25"/>
      <c r="V821" s="25"/>
      <c r="W821" s="25"/>
      <c r="X821" s="25"/>
      <c r="Y821" s="25"/>
      <c r="Z821" s="25"/>
      <c r="AA821" s="25"/>
      <c r="AB821" s="25"/>
      <c r="AC821" s="25"/>
      <c r="AD821" s="25"/>
      <c r="AE821" s="25"/>
      <c r="AF821" s="25"/>
      <c r="AG821" s="25"/>
      <c r="AH821" s="25"/>
      <c r="AI821" s="25"/>
      <c r="AJ821" s="25"/>
      <c r="AK821" s="25"/>
      <c r="AL821" s="25"/>
      <c r="AM821" s="25"/>
      <c r="AN821" s="25"/>
      <c r="AO821" s="25"/>
      <c r="AP821" s="25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  <c r="BS821" s="4"/>
      <c r="BT821" s="4"/>
      <c r="BU821" s="4"/>
      <c r="BV821" s="4"/>
      <c r="BW821" s="4"/>
      <c r="BX821" s="4"/>
      <c r="BY821" s="4"/>
      <c r="BZ821" s="4"/>
      <c r="CA821" s="4"/>
      <c r="CB821" s="4"/>
      <c r="CC821" s="4"/>
      <c r="CD821" s="4"/>
      <c r="CE821" s="4"/>
      <c r="CF821" s="4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/>
      <c r="DA821" s="4"/>
      <c r="DB821" s="4"/>
      <c r="DC821" s="4"/>
      <c r="DD821" s="4"/>
      <c r="DE821" s="4"/>
      <c r="DF821" s="4"/>
      <c r="DG821" s="4"/>
      <c r="DH821" s="4"/>
      <c r="DI821" s="4"/>
      <c r="DJ821" s="4"/>
      <c r="DK821" s="4"/>
      <c r="DL821" s="4"/>
      <c r="DM821" s="4"/>
      <c r="DN821" s="4"/>
      <c r="DO821" s="4"/>
      <c r="DP821" s="4"/>
      <c r="DQ821" s="4"/>
      <c r="DR821" s="4"/>
      <c r="DS821" s="4"/>
      <c r="DT821" s="4"/>
      <c r="DU821" s="4"/>
      <c r="DV821" s="4"/>
      <c r="DW821" s="4"/>
      <c r="DX821" s="4"/>
      <c r="DY821" s="4"/>
      <c r="DZ821" s="4"/>
      <c r="EA821" s="4"/>
      <c r="EB821" s="4"/>
      <c r="EC821" s="4"/>
      <c r="ED821" s="4"/>
      <c r="EE821" s="4"/>
      <c r="EF821" s="4"/>
      <c r="EG821" s="4"/>
      <c r="EH821" s="4"/>
      <c r="EI821" s="4"/>
      <c r="EJ821" s="4"/>
      <c r="EK821" s="4"/>
      <c r="EL821" s="4"/>
      <c r="EM821" s="4"/>
      <c r="EN821" s="4"/>
      <c r="EO821" s="4"/>
      <c r="EP821" s="4"/>
      <c r="EQ821" s="4"/>
      <c r="ER821" s="4"/>
      <c r="ES821" s="4"/>
      <c r="ET821" s="4"/>
      <c r="EU821" s="4"/>
      <c r="EV821" s="4"/>
      <c r="EW821" s="4"/>
      <c r="EX821" s="4"/>
      <c r="EY821" s="4"/>
      <c r="EZ821" s="4"/>
      <c r="FA821" s="4"/>
      <c r="FB821" s="4"/>
      <c r="FC821" s="4"/>
      <c r="FD821" s="4"/>
      <c r="FE821" s="4"/>
      <c r="FF821" s="4"/>
      <c r="FG821" s="4"/>
      <c r="FH821" s="4"/>
      <c r="FI821" s="4"/>
      <c r="FJ821" s="5"/>
      <c r="FK821" s="4"/>
      <c r="FL821" s="4"/>
      <c r="FM821" s="4"/>
      <c r="FN821" s="4"/>
      <c r="FO821" s="4"/>
      <c r="FP821" s="4"/>
      <c r="FQ821" s="4"/>
      <c r="FR821" s="4"/>
      <c r="FS821" s="4"/>
      <c r="FT821" s="4"/>
      <c r="FU821" s="4"/>
      <c r="FV821" s="4"/>
      <c r="FW821" s="4"/>
      <c r="FX821" s="4"/>
      <c r="FY821" s="4"/>
      <c r="FZ821" s="4"/>
      <c r="GA821" s="4"/>
      <c r="GB821" s="4"/>
      <c r="GC821" s="4"/>
      <c r="GD821" s="4"/>
      <c r="GE821" s="4"/>
      <c r="GF821" s="4"/>
      <c r="GG821" s="4"/>
      <c r="GH821" s="4"/>
      <c r="GI821" s="4"/>
      <c r="GJ821" s="4"/>
      <c r="GK821" s="4"/>
      <c r="GL821" s="4"/>
      <c r="GM821" s="4"/>
      <c r="GN821" s="4"/>
      <c r="GO821" s="4"/>
      <c r="GP821" s="4"/>
      <c r="GQ821" s="4"/>
      <c r="GR821" s="4"/>
      <c r="GS821" s="4"/>
      <c r="GT821" s="4"/>
      <c r="GU821" s="4"/>
      <c r="GV821" s="4"/>
      <c r="GW821" s="4"/>
      <c r="GX821" s="4"/>
      <c r="GY821" s="4"/>
      <c r="IQ821" s="4"/>
      <c r="IR821" s="4"/>
      <c r="IS821" s="4"/>
      <c r="IT821" s="4"/>
      <c r="IU821" s="4"/>
      <c r="IV821" s="4"/>
      <c r="IW821" s="4"/>
      <c r="IX821" s="4"/>
      <c r="IY821" s="4"/>
      <c r="IZ821" s="4"/>
      <c r="JA821" s="4"/>
      <c r="JB821" s="4"/>
      <c r="JC821" s="4"/>
      <c r="JD821" s="4"/>
      <c r="JE821" s="4"/>
      <c r="JF821" s="4"/>
      <c r="JG821" s="4"/>
      <c r="JH821" s="4"/>
      <c r="JI821" s="4"/>
      <c r="JJ821" s="4"/>
      <c r="JK821" s="4"/>
      <c r="JL821" s="4"/>
      <c r="JM821" s="4"/>
      <c r="JN821" s="4"/>
      <c r="JO821" s="4"/>
      <c r="JP821" s="4"/>
      <c r="JQ821" s="4"/>
      <c r="JR821" s="4"/>
      <c r="JS821" s="4"/>
      <c r="JT821" s="4"/>
      <c r="JU821" s="4"/>
      <c r="JV821" s="4"/>
      <c r="JW821" s="4"/>
      <c r="JX821" s="4"/>
      <c r="JY821" s="4"/>
      <c r="JZ821" s="4"/>
      <c r="KA821" s="4"/>
      <c r="KB821" s="4"/>
      <c r="KC821" s="4"/>
      <c r="KD821" s="4"/>
      <c r="KE821" s="4"/>
    </row>
    <row r="822" spans="20:291" x14ac:dyDescent="0.25">
      <c r="T822" s="5"/>
      <c r="U822" s="25"/>
      <c r="V822" s="25"/>
      <c r="W822" s="25"/>
      <c r="X822" s="25"/>
      <c r="Y822" s="25"/>
      <c r="Z822" s="25"/>
      <c r="AA822" s="25"/>
      <c r="AB822" s="25"/>
      <c r="AC822" s="25"/>
      <c r="AD822" s="25"/>
      <c r="AE822" s="25"/>
      <c r="AF822" s="25"/>
      <c r="AG822" s="25"/>
      <c r="AH822" s="25"/>
      <c r="AI822" s="25"/>
      <c r="AJ822" s="25"/>
      <c r="AK822" s="25"/>
      <c r="AL822" s="25"/>
      <c r="AM822" s="25"/>
      <c r="AN822" s="25"/>
      <c r="AO822" s="25"/>
      <c r="AP822" s="25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E822" s="4"/>
      <c r="DF822" s="4"/>
      <c r="DG822" s="4"/>
      <c r="DH822" s="4"/>
      <c r="DI822" s="4"/>
      <c r="DJ822" s="4"/>
      <c r="DK822" s="4"/>
      <c r="DL822" s="4"/>
      <c r="DM822" s="4"/>
      <c r="DN822" s="4"/>
      <c r="DO822" s="4"/>
      <c r="DP822" s="4"/>
      <c r="DQ822" s="4"/>
      <c r="DR822" s="4"/>
      <c r="DS822" s="4"/>
      <c r="DT822" s="4"/>
      <c r="DU822" s="4"/>
      <c r="DV822" s="4"/>
      <c r="DW822" s="4"/>
      <c r="DX822" s="4"/>
      <c r="DY822" s="4"/>
      <c r="DZ822" s="4"/>
      <c r="EA822" s="4"/>
      <c r="EB822" s="4"/>
      <c r="EC822" s="4"/>
      <c r="ED822" s="4"/>
      <c r="EE822" s="4"/>
      <c r="EF822" s="4"/>
      <c r="EG822" s="4"/>
      <c r="EH822" s="4"/>
      <c r="EI822" s="4"/>
      <c r="EJ822" s="4"/>
      <c r="EK822" s="4"/>
      <c r="EL822" s="4"/>
      <c r="EM822" s="4"/>
      <c r="EN822" s="4"/>
      <c r="EO822" s="4"/>
      <c r="EP822" s="4"/>
      <c r="EQ822" s="4"/>
      <c r="ER822" s="4"/>
      <c r="ES822" s="4"/>
      <c r="ET822" s="4"/>
      <c r="EU822" s="4"/>
      <c r="EV822" s="4"/>
      <c r="EW822" s="4"/>
      <c r="EX822" s="4"/>
      <c r="EY822" s="4"/>
      <c r="EZ822" s="4"/>
      <c r="FA822" s="4"/>
      <c r="FB822" s="4"/>
      <c r="FC822" s="4"/>
      <c r="FD822" s="4"/>
      <c r="FE822" s="4"/>
      <c r="FF822" s="4"/>
      <c r="FG822" s="4"/>
      <c r="FH822" s="4"/>
      <c r="FI822" s="4"/>
      <c r="FJ822" s="5"/>
      <c r="FK822" s="4"/>
      <c r="FL822" s="4"/>
      <c r="FM822" s="4"/>
      <c r="FN822" s="4"/>
      <c r="FO822" s="4"/>
      <c r="FP822" s="4"/>
      <c r="FQ822" s="4"/>
      <c r="FR822" s="4"/>
      <c r="FS822" s="4"/>
      <c r="FT822" s="4"/>
      <c r="FU822" s="4"/>
      <c r="FV822" s="4"/>
      <c r="FW822" s="4"/>
      <c r="FX822" s="4"/>
      <c r="FY822" s="4"/>
      <c r="FZ822" s="4"/>
      <c r="GA822" s="4"/>
      <c r="GB822" s="4"/>
      <c r="GC822" s="4"/>
      <c r="GD822" s="4"/>
      <c r="GE822" s="4"/>
      <c r="GF822" s="4"/>
      <c r="GG822" s="4"/>
      <c r="GH822" s="4"/>
      <c r="GI822" s="4"/>
      <c r="GJ822" s="4"/>
      <c r="GK822" s="4"/>
      <c r="GL822" s="4"/>
      <c r="GM822" s="4"/>
      <c r="GN822" s="4"/>
      <c r="GO822" s="4"/>
      <c r="GP822" s="4"/>
      <c r="GQ822" s="4"/>
      <c r="GR822" s="4"/>
      <c r="GS822" s="4"/>
      <c r="GT822" s="4"/>
      <c r="GU822" s="4"/>
      <c r="GV822" s="4"/>
      <c r="GW822" s="4"/>
      <c r="GX822" s="4"/>
      <c r="GY822" s="4"/>
      <c r="IQ822" s="4"/>
      <c r="IR822" s="4"/>
      <c r="IS822" s="4"/>
      <c r="IT822" s="4"/>
      <c r="IU822" s="4"/>
      <c r="IV822" s="4"/>
      <c r="IW822" s="4"/>
      <c r="IX822" s="4"/>
      <c r="IY822" s="4"/>
      <c r="IZ822" s="4"/>
      <c r="JA822" s="4"/>
      <c r="JB822" s="4"/>
      <c r="JC822" s="4"/>
      <c r="JD822" s="4"/>
      <c r="JE822" s="4"/>
      <c r="JF822" s="4"/>
      <c r="JG822" s="4"/>
      <c r="JH822" s="4"/>
      <c r="JI822" s="4"/>
      <c r="JJ822" s="4"/>
      <c r="JK822" s="4"/>
      <c r="JL822" s="4"/>
      <c r="JM822" s="4"/>
      <c r="JN822" s="4"/>
      <c r="JO822" s="4"/>
      <c r="JP822" s="4"/>
      <c r="JQ822" s="4"/>
      <c r="JR822" s="4"/>
      <c r="JS822" s="4"/>
      <c r="JT822" s="4"/>
      <c r="JU822" s="4"/>
      <c r="JV822" s="4"/>
      <c r="JW822" s="4"/>
      <c r="JX822" s="4"/>
      <c r="JY822" s="4"/>
      <c r="JZ822" s="4"/>
      <c r="KA822" s="4"/>
      <c r="KB822" s="4"/>
      <c r="KC822" s="4"/>
      <c r="KD822" s="4"/>
      <c r="KE822" s="4"/>
    </row>
    <row r="823" spans="20:291" x14ac:dyDescent="0.25">
      <c r="T823" s="5"/>
      <c r="U823" s="25"/>
      <c r="V823" s="25"/>
      <c r="W823" s="25"/>
      <c r="X823" s="25"/>
      <c r="Y823" s="25"/>
      <c r="Z823" s="25"/>
      <c r="AA823" s="25"/>
      <c r="AB823" s="25"/>
      <c r="AC823" s="25"/>
      <c r="AD823" s="25"/>
      <c r="AE823" s="25"/>
      <c r="AF823" s="25"/>
      <c r="AG823" s="25"/>
      <c r="AH823" s="25"/>
      <c r="AI823" s="25"/>
      <c r="AJ823" s="25"/>
      <c r="AK823" s="25"/>
      <c r="AL823" s="25"/>
      <c r="AM823" s="25"/>
      <c r="AN823" s="25"/>
      <c r="AO823" s="25"/>
      <c r="AP823" s="25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E823" s="4"/>
      <c r="DF823" s="4"/>
      <c r="DG823" s="4"/>
      <c r="DH823" s="4"/>
      <c r="DI823" s="4"/>
      <c r="DJ823" s="4"/>
      <c r="DK823" s="4"/>
      <c r="DL823" s="4"/>
      <c r="DM823" s="4"/>
      <c r="DN823" s="4"/>
      <c r="DO823" s="4"/>
      <c r="DP823" s="4"/>
      <c r="DQ823" s="4"/>
      <c r="DR823" s="4"/>
      <c r="DS823" s="4"/>
      <c r="DT823" s="4"/>
      <c r="DU823" s="4"/>
      <c r="DV823" s="4"/>
      <c r="DW823" s="4"/>
      <c r="DX823" s="4"/>
      <c r="DY823" s="4"/>
      <c r="DZ823" s="4"/>
      <c r="EA823" s="4"/>
      <c r="EB823" s="4"/>
      <c r="EC823" s="4"/>
      <c r="ED823" s="4"/>
      <c r="EE823" s="4"/>
      <c r="EF823" s="4"/>
      <c r="EG823" s="4"/>
      <c r="EH823" s="4"/>
      <c r="EI823" s="4"/>
      <c r="EJ823" s="4"/>
      <c r="EK823" s="4"/>
      <c r="EL823" s="4"/>
      <c r="EM823" s="4"/>
      <c r="EN823" s="4"/>
      <c r="EO823" s="4"/>
      <c r="EP823" s="4"/>
      <c r="EQ823" s="4"/>
      <c r="ER823" s="4"/>
      <c r="ES823" s="4"/>
      <c r="ET823" s="4"/>
      <c r="EU823" s="4"/>
      <c r="EV823" s="4"/>
      <c r="EW823" s="4"/>
      <c r="EX823" s="4"/>
      <c r="EY823" s="4"/>
      <c r="EZ823" s="4"/>
      <c r="FA823" s="4"/>
      <c r="FB823" s="4"/>
      <c r="FC823" s="4"/>
      <c r="FD823" s="4"/>
      <c r="FE823" s="4"/>
      <c r="FF823" s="4"/>
      <c r="FG823" s="4"/>
      <c r="FH823" s="4"/>
      <c r="FI823" s="4"/>
      <c r="FJ823" s="5"/>
      <c r="FK823" s="4"/>
      <c r="FL823" s="4"/>
      <c r="FM823" s="4"/>
      <c r="FN823" s="4"/>
      <c r="FO823" s="4"/>
      <c r="FP823" s="4"/>
      <c r="FQ823" s="4"/>
      <c r="FR823" s="4"/>
      <c r="FS823" s="4"/>
      <c r="FT823" s="4"/>
      <c r="FU823" s="4"/>
      <c r="FV823" s="4"/>
      <c r="FW823" s="4"/>
      <c r="FX823" s="4"/>
      <c r="FY823" s="4"/>
      <c r="FZ823" s="4"/>
      <c r="GA823" s="4"/>
      <c r="GB823" s="4"/>
      <c r="GC823" s="4"/>
      <c r="GD823" s="4"/>
      <c r="GE823" s="4"/>
      <c r="GF823" s="4"/>
      <c r="GG823" s="4"/>
      <c r="GH823" s="4"/>
      <c r="GI823" s="4"/>
      <c r="GJ823" s="4"/>
      <c r="GK823" s="4"/>
      <c r="GL823" s="4"/>
      <c r="GM823" s="4"/>
      <c r="GN823" s="4"/>
      <c r="GO823" s="4"/>
      <c r="GP823" s="4"/>
      <c r="GQ823" s="4"/>
      <c r="GR823" s="4"/>
      <c r="GS823" s="4"/>
      <c r="GT823" s="4"/>
      <c r="GU823" s="4"/>
      <c r="GV823" s="4"/>
      <c r="GW823" s="4"/>
      <c r="GX823" s="4"/>
      <c r="GY823" s="4"/>
      <c r="IQ823" s="4"/>
      <c r="IR823" s="4"/>
      <c r="IS823" s="4"/>
      <c r="IT823" s="4"/>
      <c r="IU823" s="4"/>
      <c r="IV823" s="4"/>
      <c r="IW823" s="4"/>
      <c r="IX823" s="4"/>
      <c r="IY823" s="4"/>
      <c r="IZ823" s="4"/>
      <c r="JA823" s="4"/>
      <c r="JB823" s="4"/>
      <c r="JC823" s="4"/>
      <c r="JD823" s="4"/>
      <c r="JE823" s="4"/>
      <c r="JF823" s="4"/>
      <c r="JG823" s="4"/>
      <c r="JH823" s="4"/>
      <c r="JI823" s="4"/>
      <c r="JJ823" s="4"/>
      <c r="JK823" s="4"/>
      <c r="JL823" s="4"/>
      <c r="JM823" s="4"/>
      <c r="JN823" s="4"/>
      <c r="JO823" s="4"/>
      <c r="JP823" s="4"/>
      <c r="JQ823" s="4"/>
      <c r="JR823" s="4"/>
      <c r="JS823" s="4"/>
      <c r="JT823" s="4"/>
      <c r="JU823" s="4"/>
      <c r="JV823" s="4"/>
      <c r="JW823" s="4"/>
      <c r="JX823" s="4"/>
      <c r="JY823" s="4"/>
      <c r="JZ823" s="4"/>
      <c r="KA823" s="4"/>
      <c r="KB823" s="4"/>
      <c r="KC823" s="4"/>
      <c r="KD823" s="4"/>
      <c r="KE823" s="4"/>
    </row>
    <row r="824" spans="20:291" x14ac:dyDescent="0.25">
      <c r="T824" s="5"/>
      <c r="U824" s="25"/>
      <c r="V824" s="25"/>
      <c r="W824" s="25"/>
      <c r="X824" s="25"/>
      <c r="Y824" s="25"/>
      <c r="Z824" s="25"/>
      <c r="AA824" s="25"/>
      <c r="AB824" s="25"/>
      <c r="AC824" s="25"/>
      <c r="AD824" s="25"/>
      <c r="AE824" s="25"/>
      <c r="AF824" s="25"/>
      <c r="AG824" s="25"/>
      <c r="AH824" s="25"/>
      <c r="AI824" s="25"/>
      <c r="AJ824" s="25"/>
      <c r="AK824" s="25"/>
      <c r="AL824" s="25"/>
      <c r="AM824" s="25"/>
      <c r="AN824" s="25"/>
      <c r="AO824" s="25"/>
      <c r="AP824" s="25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  <c r="BS824" s="4"/>
      <c r="BT824" s="4"/>
      <c r="BU824" s="4"/>
      <c r="BV824" s="4"/>
      <c r="BW824" s="4"/>
      <c r="BX824" s="4"/>
      <c r="BY824" s="4"/>
      <c r="BZ824" s="4"/>
      <c r="CA824" s="4"/>
      <c r="CB824" s="4"/>
      <c r="CC824" s="4"/>
      <c r="CD824" s="4"/>
      <c r="CE824" s="4"/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  <c r="CW824" s="4"/>
      <c r="CX824" s="4"/>
      <c r="CY824" s="4"/>
      <c r="CZ824" s="4"/>
      <c r="DA824" s="4"/>
      <c r="DB824" s="4"/>
      <c r="DC824" s="4"/>
      <c r="DD824" s="4"/>
      <c r="DE824" s="4"/>
      <c r="DF824" s="4"/>
      <c r="DG824" s="4"/>
      <c r="DH824" s="4"/>
      <c r="DI824" s="4"/>
      <c r="DJ824" s="4"/>
      <c r="DK824" s="4"/>
      <c r="DL824" s="4"/>
      <c r="DM824" s="4"/>
      <c r="DN824" s="4"/>
      <c r="DO824" s="4"/>
      <c r="DP824" s="4"/>
      <c r="DQ824" s="4"/>
      <c r="DR824" s="4"/>
      <c r="DS824" s="4"/>
      <c r="DT824" s="4"/>
      <c r="DU824" s="4"/>
      <c r="DV824" s="4"/>
      <c r="DW824" s="4"/>
      <c r="DX824" s="4"/>
      <c r="DY824" s="4"/>
      <c r="DZ824" s="4"/>
      <c r="EA824" s="4"/>
      <c r="EB824" s="4"/>
      <c r="EC824" s="4"/>
      <c r="ED824" s="4"/>
      <c r="EE824" s="4"/>
      <c r="EF824" s="4"/>
      <c r="EG824" s="4"/>
      <c r="EH824" s="4"/>
      <c r="EI824" s="4"/>
      <c r="EJ824" s="4"/>
      <c r="EK824" s="4"/>
      <c r="EL824" s="4"/>
      <c r="EM824" s="4"/>
      <c r="EN824" s="4"/>
      <c r="EO824" s="4"/>
      <c r="EP824" s="4"/>
      <c r="EQ824" s="4"/>
      <c r="ER824" s="4"/>
      <c r="ES824" s="4"/>
      <c r="ET824" s="4"/>
      <c r="EU824" s="4"/>
      <c r="EV824" s="4"/>
      <c r="EW824" s="4"/>
      <c r="EX824" s="4"/>
      <c r="EY824" s="4"/>
      <c r="EZ824" s="4"/>
      <c r="FA824" s="4"/>
      <c r="FB824" s="4"/>
      <c r="FC824" s="4"/>
      <c r="FD824" s="4"/>
      <c r="FE824" s="4"/>
      <c r="FF824" s="4"/>
      <c r="FG824" s="4"/>
      <c r="FH824" s="4"/>
      <c r="FI824" s="4"/>
      <c r="FJ824" s="5"/>
      <c r="FK824" s="4"/>
      <c r="FL824" s="4"/>
      <c r="FM824" s="4"/>
      <c r="FN824" s="4"/>
      <c r="FO824" s="4"/>
      <c r="FP824" s="4"/>
      <c r="FQ824" s="4"/>
      <c r="FR824" s="4"/>
      <c r="FS824" s="4"/>
      <c r="FT824" s="4"/>
      <c r="FU824" s="4"/>
      <c r="FV824" s="4"/>
      <c r="FW824" s="4"/>
      <c r="FX824" s="4"/>
      <c r="FY824" s="4"/>
      <c r="FZ824" s="4"/>
      <c r="GA824" s="4"/>
      <c r="GB824" s="4"/>
      <c r="GC824" s="4"/>
      <c r="GD824" s="4"/>
      <c r="GE824" s="4"/>
      <c r="GF824" s="4"/>
      <c r="GG824" s="4"/>
      <c r="GH824" s="4"/>
      <c r="GI824" s="4"/>
      <c r="GJ824" s="4"/>
      <c r="GK824" s="4"/>
      <c r="GL824" s="4"/>
      <c r="GM824" s="4"/>
      <c r="GN824" s="4"/>
      <c r="GO824" s="4"/>
      <c r="GP824" s="4"/>
      <c r="GQ824" s="4"/>
      <c r="GR824" s="4"/>
      <c r="GS824" s="4"/>
      <c r="GT824" s="4"/>
      <c r="GU824" s="4"/>
      <c r="GV824" s="4"/>
      <c r="GW824" s="4"/>
      <c r="GX824" s="4"/>
      <c r="GY824" s="4"/>
      <c r="IQ824" s="4"/>
      <c r="IR824" s="4"/>
      <c r="IS824" s="4"/>
      <c r="IT824" s="4"/>
      <c r="IU824" s="4"/>
      <c r="IV824" s="4"/>
      <c r="IW824" s="4"/>
      <c r="IX824" s="4"/>
      <c r="IY824" s="4"/>
      <c r="IZ824" s="4"/>
      <c r="JA824" s="4"/>
      <c r="JB824" s="4"/>
      <c r="JC824" s="4"/>
      <c r="JD824" s="4"/>
      <c r="JE824" s="4"/>
      <c r="JF824" s="4"/>
      <c r="JG824" s="4"/>
      <c r="JH824" s="4"/>
      <c r="JI824" s="4"/>
      <c r="JJ824" s="4"/>
      <c r="JK824" s="4"/>
      <c r="JL824" s="4"/>
      <c r="JM824" s="4"/>
      <c r="JN824" s="4"/>
      <c r="JO824" s="4"/>
      <c r="JP824" s="4"/>
      <c r="JQ824" s="4"/>
      <c r="JR824" s="4"/>
      <c r="JS824" s="4"/>
      <c r="JT824" s="4"/>
      <c r="JU824" s="4"/>
      <c r="JV824" s="4"/>
      <c r="JW824" s="4"/>
      <c r="JX824" s="4"/>
      <c r="JY824" s="4"/>
      <c r="JZ824" s="4"/>
      <c r="KA824" s="4"/>
      <c r="KB824" s="4"/>
      <c r="KC824" s="4"/>
      <c r="KD824" s="4"/>
      <c r="KE824" s="4"/>
    </row>
    <row r="825" spans="20:291" x14ac:dyDescent="0.25">
      <c r="T825" s="5"/>
      <c r="U825" s="25"/>
      <c r="V825" s="25"/>
      <c r="W825" s="25"/>
      <c r="X825" s="25"/>
      <c r="Y825" s="25"/>
      <c r="Z825" s="25"/>
      <c r="AA825" s="25"/>
      <c r="AB825" s="25"/>
      <c r="AC825" s="25"/>
      <c r="AD825" s="25"/>
      <c r="AE825" s="25"/>
      <c r="AF825" s="25"/>
      <c r="AG825" s="25"/>
      <c r="AH825" s="25"/>
      <c r="AI825" s="25"/>
      <c r="AJ825" s="25"/>
      <c r="AK825" s="25"/>
      <c r="AL825" s="25"/>
      <c r="AM825" s="25"/>
      <c r="AN825" s="25"/>
      <c r="AO825" s="25"/>
      <c r="AP825" s="25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E825" s="4"/>
      <c r="DF825" s="4"/>
      <c r="DG825" s="4"/>
      <c r="DH825" s="4"/>
      <c r="DI825" s="4"/>
      <c r="DJ825" s="4"/>
      <c r="DK825" s="4"/>
      <c r="DL825" s="4"/>
      <c r="DM825" s="4"/>
      <c r="DN825" s="4"/>
      <c r="DO825" s="4"/>
      <c r="DP825" s="4"/>
      <c r="DQ825" s="4"/>
      <c r="DR825" s="4"/>
      <c r="DS825" s="4"/>
      <c r="DT825" s="4"/>
      <c r="DU825" s="4"/>
      <c r="DV825" s="4"/>
      <c r="DW825" s="4"/>
      <c r="DX825" s="4"/>
      <c r="DY825" s="4"/>
      <c r="DZ825" s="4"/>
      <c r="EA825" s="4"/>
      <c r="EB825" s="4"/>
      <c r="EC825" s="4"/>
      <c r="ED825" s="4"/>
      <c r="EE825" s="4"/>
      <c r="EF825" s="4"/>
      <c r="EG825" s="4"/>
      <c r="EH825" s="4"/>
      <c r="EI825" s="4"/>
      <c r="EJ825" s="4"/>
      <c r="EK825" s="4"/>
      <c r="EL825" s="4"/>
      <c r="EM825" s="4"/>
      <c r="EN825" s="4"/>
      <c r="EO825" s="4"/>
      <c r="EP825" s="4"/>
      <c r="EQ825" s="4"/>
      <c r="ER825" s="4"/>
      <c r="ES825" s="4"/>
      <c r="ET825" s="4"/>
      <c r="EU825" s="4"/>
      <c r="EV825" s="4"/>
      <c r="EW825" s="4"/>
      <c r="EX825" s="4"/>
      <c r="EY825" s="4"/>
      <c r="EZ825" s="4"/>
      <c r="FA825" s="4"/>
      <c r="FB825" s="4"/>
      <c r="FC825" s="4"/>
      <c r="FD825" s="4"/>
      <c r="FE825" s="4"/>
      <c r="FF825" s="4"/>
      <c r="FG825" s="4"/>
      <c r="FH825" s="4"/>
      <c r="FI825" s="4"/>
      <c r="FJ825" s="5"/>
      <c r="FK825" s="4"/>
      <c r="FL825" s="4"/>
      <c r="FM825" s="4"/>
      <c r="FN825" s="4"/>
      <c r="FO825" s="4"/>
      <c r="FP825" s="4"/>
      <c r="FQ825" s="4"/>
      <c r="FR825" s="4"/>
      <c r="FS825" s="4"/>
      <c r="FT825" s="4"/>
      <c r="FU825" s="4"/>
      <c r="FV825" s="4"/>
      <c r="FW825" s="4"/>
      <c r="FX825" s="4"/>
      <c r="FY825" s="4"/>
      <c r="FZ825" s="4"/>
      <c r="GA825" s="4"/>
      <c r="GB825" s="4"/>
      <c r="GC825" s="4"/>
      <c r="GD825" s="4"/>
      <c r="GE825" s="4"/>
      <c r="GF825" s="4"/>
      <c r="GG825" s="4"/>
      <c r="GH825" s="4"/>
      <c r="GI825" s="4"/>
      <c r="GJ825" s="4"/>
      <c r="GK825" s="4"/>
      <c r="GL825" s="4"/>
      <c r="GM825" s="4"/>
      <c r="GN825" s="4"/>
      <c r="GO825" s="4"/>
      <c r="GP825" s="4"/>
      <c r="GQ825" s="4"/>
      <c r="GR825" s="4"/>
      <c r="GS825" s="4"/>
      <c r="GT825" s="4"/>
      <c r="GU825" s="4"/>
      <c r="GV825" s="4"/>
      <c r="GW825" s="4"/>
      <c r="GX825" s="4"/>
      <c r="GY825" s="4"/>
      <c r="IQ825" s="4"/>
      <c r="IR825" s="4"/>
      <c r="IS825" s="4"/>
      <c r="IT825" s="4"/>
      <c r="IU825" s="4"/>
      <c r="IV825" s="4"/>
      <c r="IW825" s="4"/>
      <c r="IX825" s="4"/>
      <c r="IY825" s="4"/>
      <c r="IZ825" s="4"/>
      <c r="JA825" s="4"/>
      <c r="JB825" s="4"/>
      <c r="JC825" s="4"/>
      <c r="JD825" s="4"/>
      <c r="JE825" s="4"/>
      <c r="JF825" s="4"/>
      <c r="JG825" s="4"/>
      <c r="JH825" s="4"/>
      <c r="JI825" s="4"/>
      <c r="JJ825" s="4"/>
      <c r="JK825" s="4"/>
      <c r="JL825" s="4"/>
      <c r="JM825" s="4"/>
      <c r="JN825" s="4"/>
      <c r="JO825" s="4"/>
      <c r="JP825" s="4"/>
      <c r="JQ825" s="4"/>
      <c r="JR825" s="4"/>
      <c r="JS825" s="4"/>
      <c r="JT825" s="4"/>
      <c r="JU825" s="4"/>
      <c r="JV825" s="4"/>
      <c r="JW825" s="4"/>
      <c r="JX825" s="4"/>
      <c r="JY825" s="4"/>
      <c r="JZ825" s="4"/>
      <c r="KA825" s="4"/>
      <c r="KB825" s="4"/>
      <c r="KC825" s="4"/>
      <c r="KD825" s="4"/>
      <c r="KE825" s="4"/>
    </row>
    <row r="826" spans="20:291" x14ac:dyDescent="0.25">
      <c r="T826" s="5"/>
      <c r="U826" s="25"/>
      <c r="V826" s="25"/>
      <c r="W826" s="25"/>
      <c r="X826" s="25"/>
      <c r="Y826" s="25"/>
      <c r="Z826" s="25"/>
      <c r="AA826" s="25"/>
      <c r="AB826" s="25"/>
      <c r="AC826" s="25"/>
      <c r="AD826" s="25"/>
      <c r="AE826" s="25"/>
      <c r="AF826" s="25"/>
      <c r="AG826" s="25"/>
      <c r="AH826" s="25"/>
      <c r="AI826" s="25"/>
      <c r="AJ826" s="25"/>
      <c r="AK826" s="25"/>
      <c r="AL826" s="25"/>
      <c r="AM826" s="25"/>
      <c r="AN826" s="25"/>
      <c r="AO826" s="25"/>
      <c r="AP826" s="25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  <c r="BS826" s="4"/>
      <c r="BT826" s="4"/>
      <c r="BU826" s="4"/>
      <c r="BV826" s="4"/>
      <c r="BW826" s="4"/>
      <c r="BX826" s="4"/>
      <c r="BY826" s="4"/>
      <c r="BZ826" s="4"/>
      <c r="CA826" s="4"/>
      <c r="CB826" s="4"/>
      <c r="CC826" s="4"/>
      <c r="CD826" s="4"/>
      <c r="CE826" s="4"/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/>
      <c r="DE826" s="4"/>
      <c r="DF826" s="4"/>
      <c r="DG826" s="4"/>
      <c r="DH826" s="4"/>
      <c r="DI826" s="4"/>
      <c r="DJ826" s="4"/>
      <c r="DK826" s="4"/>
      <c r="DL826" s="4"/>
      <c r="DM826" s="4"/>
      <c r="DN826" s="4"/>
      <c r="DO826" s="4"/>
      <c r="DP826" s="4"/>
      <c r="DQ826" s="4"/>
      <c r="DR826" s="4"/>
      <c r="DS826" s="4"/>
      <c r="DT826" s="4"/>
      <c r="DU826" s="4"/>
      <c r="DV826" s="4"/>
      <c r="DW826" s="4"/>
      <c r="DX826" s="4"/>
      <c r="DY826" s="4"/>
      <c r="DZ826" s="4"/>
      <c r="EA826" s="4"/>
      <c r="EB826" s="4"/>
      <c r="EC826" s="4"/>
      <c r="ED826" s="4"/>
      <c r="EE826" s="4"/>
      <c r="EF826" s="4"/>
      <c r="EG826" s="4"/>
      <c r="EH826" s="4"/>
      <c r="EI826" s="4"/>
      <c r="EJ826" s="4"/>
      <c r="EK826" s="4"/>
      <c r="EL826" s="4"/>
      <c r="EM826" s="4"/>
      <c r="EN826" s="4"/>
      <c r="EO826" s="4"/>
      <c r="EP826" s="4"/>
      <c r="EQ826" s="4"/>
      <c r="ER826" s="4"/>
      <c r="ES826" s="4"/>
      <c r="ET826" s="4"/>
      <c r="EU826" s="4"/>
      <c r="EV826" s="4"/>
      <c r="EW826" s="4"/>
      <c r="EX826" s="4"/>
      <c r="EY826" s="4"/>
      <c r="EZ826" s="4"/>
      <c r="FA826" s="4"/>
      <c r="FB826" s="4"/>
      <c r="FC826" s="4"/>
      <c r="FD826" s="4"/>
      <c r="FE826" s="4"/>
      <c r="FF826" s="4"/>
      <c r="FG826" s="4"/>
      <c r="FH826" s="4"/>
      <c r="FI826" s="4"/>
      <c r="FJ826" s="5"/>
      <c r="FK826" s="4"/>
      <c r="FL826" s="4"/>
      <c r="FM826" s="4"/>
      <c r="FN826" s="4"/>
      <c r="FO826" s="4"/>
      <c r="FP826" s="4"/>
      <c r="FQ826" s="4"/>
      <c r="FR826" s="4"/>
      <c r="FS826" s="4"/>
      <c r="FT826" s="4"/>
      <c r="FU826" s="4"/>
      <c r="FV826" s="4"/>
      <c r="FW826" s="4"/>
      <c r="FX826" s="4"/>
      <c r="FY826" s="4"/>
      <c r="FZ826" s="4"/>
      <c r="GA826" s="4"/>
      <c r="GB826" s="4"/>
      <c r="GC826" s="4"/>
      <c r="GD826" s="4"/>
      <c r="GE826" s="4"/>
      <c r="GF826" s="4"/>
      <c r="GG826" s="4"/>
      <c r="GH826" s="4"/>
      <c r="GI826" s="4"/>
      <c r="GJ826" s="4"/>
      <c r="GK826" s="4"/>
      <c r="GL826" s="4"/>
      <c r="GM826" s="4"/>
      <c r="GN826" s="4"/>
      <c r="GO826" s="4"/>
      <c r="GP826" s="4"/>
      <c r="GQ826" s="4"/>
      <c r="GR826" s="4"/>
      <c r="GS826" s="4"/>
      <c r="GT826" s="4"/>
      <c r="GU826" s="4"/>
      <c r="GV826" s="4"/>
      <c r="GW826" s="4"/>
      <c r="GX826" s="4"/>
      <c r="GY826" s="4"/>
      <c r="IQ826" s="4"/>
      <c r="IR826" s="4"/>
      <c r="IS826" s="4"/>
      <c r="IT826" s="4"/>
      <c r="IU826" s="4"/>
      <c r="IV826" s="4"/>
      <c r="IW826" s="4"/>
      <c r="IX826" s="4"/>
      <c r="IY826" s="4"/>
      <c r="IZ826" s="4"/>
      <c r="JA826" s="4"/>
      <c r="JB826" s="4"/>
      <c r="JC826" s="4"/>
      <c r="JD826" s="4"/>
      <c r="JE826" s="4"/>
      <c r="JF826" s="4"/>
      <c r="JG826" s="4"/>
      <c r="JH826" s="4"/>
      <c r="JI826" s="4"/>
      <c r="JJ826" s="4"/>
      <c r="JK826" s="4"/>
      <c r="JL826" s="4"/>
      <c r="JM826" s="4"/>
      <c r="JN826" s="4"/>
      <c r="JO826" s="4"/>
      <c r="JP826" s="4"/>
      <c r="JQ826" s="4"/>
      <c r="JR826" s="4"/>
      <c r="JS826" s="4"/>
      <c r="JT826" s="4"/>
      <c r="JU826" s="4"/>
      <c r="JV826" s="4"/>
      <c r="JW826" s="4"/>
      <c r="JX826" s="4"/>
      <c r="JY826" s="4"/>
      <c r="JZ826" s="4"/>
      <c r="KA826" s="4"/>
      <c r="KB826" s="4"/>
      <c r="KC826" s="4"/>
      <c r="KD826" s="4"/>
      <c r="KE826" s="4"/>
    </row>
    <row r="827" spans="20:291" x14ac:dyDescent="0.25">
      <c r="T827" s="5"/>
      <c r="U827" s="25"/>
      <c r="V827" s="25"/>
      <c r="W827" s="25"/>
      <c r="X827" s="25"/>
      <c r="Y827" s="25"/>
      <c r="Z827" s="25"/>
      <c r="AA827" s="25"/>
      <c r="AB827" s="25"/>
      <c r="AC827" s="25"/>
      <c r="AD827" s="25"/>
      <c r="AE827" s="25"/>
      <c r="AF827" s="25"/>
      <c r="AG827" s="25"/>
      <c r="AH827" s="25"/>
      <c r="AI827" s="25"/>
      <c r="AJ827" s="25"/>
      <c r="AK827" s="25"/>
      <c r="AL827" s="25"/>
      <c r="AM827" s="25"/>
      <c r="AN827" s="25"/>
      <c r="AO827" s="25"/>
      <c r="AP827" s="25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E827" s="4"/>
      <c r="DF827" s="4"/>
      <c r="DG827" s="4"/>
      <c r="DH827" s="4"/>
      <c r="DI827" s="4"/>
      <c r="DJ827" s="4"/>
      <c r="DK827" s="4"/>
      <c r="DL827" s="4"/>
      <c r="DM827" s="4"/>
      <c r="DN827" s="4"/>
      <c r="DO827" s="4"/>
      <c r="DP827" s="4"/>
      <c r="DQ827" s="4"/>
      <c r="DR827" s="4"/>
      <c r="DS827" s="4"/>
      <c r="DT827" s="4"/>
      <c r="DU827" s="4"/>
      <c r="DV827" s="4"/>
      <c r="DW827" s="4"/>
      <c r="DX827" s="4"/>
      <c r="DY827" s="4"/>
      <c r="DZ827" s="4"/>
      <c r="EA827" s="4"/>
      <c r="EB827" s="4"/>
      <c r="EC827" s="4"/>
      <c r="ED827" s="4"/>
      <c r="EE827" s="4"/>
      <c r="EF827" s="4"/>
      <c r="EG827" s="4"/>
      <c r="EH827" s="4"/>
      <c r="EI827" s="4"/>
      <c r="EJ827" s="4"/>
      <c r="EK827" s="4"/>
      <c r="EL827" s="4"/>
      <c r="EM827" s="4"/>
      <c r="EN827" s="4"/>
      <c r="EO827" s="4"/>
      <c r="EP827" s="4"/>
      <c r="EQ827" s="4"/>
      <c r="ER827" s="4"/>
      <c r="ES827" s="4"/>
      <c r="ET827" s="4"/>
      <c r="EU827" s="4"/>
      <c r="EV827" s="4"/>
      <c r="EW827" s="4"/>
      <c r="EX827" s="4"/>
      <c r="EY827" s="4"/>
      <c r="EZ827" s="4"/>
      <c r="FA827" s="4"/>
      <c r="FB827" s="4"/>
      <c r="FC827" s="4"/>
      <c r="FD827" s="4"/>
      <c r="FE827" s="4"/>
      <c r="FF827" s="4"/>
      <c r="FG827" s="4"/>
      <c r="FH827" s="4"/>
      <c r="FI827" s="4"/>
      <c r="FJ827" s="5"/>
      <c r="FK827" s="4"/>
      <c r="FL827" s="4"/>
      <c r="FM827" s="4"/>
      <c r="FN827" s="4"/>
      <c r="FO827" s="4"/>
      <c r="FP827" s="4"/>
      <c r="FQ827" s="4"/>
      <c r="FR827" s="4"/>
      <c r="FS827" s="4"/>
      <c r="FT827" s="4"/>
      <c r="FU827" s="4"/>
      <c r="FV827" s="4"/>
      <c r="FW827" s="4"/>
      <c r="FX827" s="4"/>
      <c r="FY827" s="4"/>
      <c r="FZ827" s="4"/>
      <c r="GA827" s="4"/>
      <c r="GB827" s="4"/>
      <c r="GC827" s="4"/>
      <c r="GD827" s="4"/>
      <c r="GE827" s="4"/>
      <c r="GF827" s="4"/>
      <c r="GG827" s="4"/>
      <c r="GH827" s="4"/>
      <c r="GI827" s="4"/>
      <c r="GJ827" s="4"/>
      <c r="GK827" s="4"/>
      <c r="GL827" s="4"/>
      <c r="GM827" s="4"/>
      <c r="GN827" s="4"/>
      <c r="GO827" s="4"/>
      <c r="GP827" s="4"/>
      <c r="GQ827" s="4"/>
      <c r="GR827" s="4"/>
      <c r="GS827" s="4"/>
      <c r="GT827" s="4"/>
      <c r="GU827" s="4"/>
      <c r="GV827" s="4"/>
      <c r="GW827" s="4"/>
      <c r="GX827" s="4"/>
      <c r="GY827" s="4"/>
      <c r="IQ827" s="4"/>
      <c r="IR827" s="4"/>
      <c r="IS827" s="4"/>
      <c r="IT827" s="4"/>
      <c r="IU827" s="4"/>
      <c r="IV827" s="4"/>
      <c r="IW827" s="4"/>
      <c r="IX827" s="4"/>
      <c r="IY827" s="4"/>
      <c r="IZ827" s="4"/>
      <c r="JA827" s="4"/>
      <c r="JB827" s="4"/>
      <c r="JC827" s="4"/>
      <c r="JD827" s="4"/>
      <c r="JE827" s="4"/>
      <c r="JF827" s="4"/>
      <c r="JG827" s="4"/>
      <c r="JH827" s="4"/>
      <c r="JI827" s="4"/>
      <c r="JJ827" s="4"/>
      <c r="JK827" s="4"/>
      <c r="JL827" s="4"/>
      <c r="JM827" s="4"/>
      <c r="JN827" s="4"/>
      <c r="JO827" s="4"/>
      <c r="JP827" s="4"/>
      <c r="JQ827" s="4"/>
      <c r="JR827" s="4"/>
      <c r="JS827" s="4"/>
      <c r="JT827" s="4"/>
      <c r="JU827" s="4"/>
      <c r="JV827" s="4"/>
      <c r="JW827" s="4"/>
      <c r="JX827" s="4"/>
      <c r="JY827" s="4"/>
      <c r="JZ827" s="4"/>
      <c r="KA827" s="4"/>
      <c r="KB827" s="4"/>
      <c r="KC827" s="4"/>
      <c r="KD827" s="4"/>
      <c r="KE827" s="4"/>
    </row>
    <row r="828" spans="20:291" x14ac:dyDescent="0.25">
      <c r="T828" s="5"/>
      <c r="U828" s="25"/>
      <c r="V828" s="25"/>
      <c r="W828" s="25"/>
      <c r="X828" s="25"/>
      <c r="Y828" s="25"/>
      <c r="Z828" s="25"/>
      <c r="AA828" s="25"/>
      <c r="AB828" s="25"/>
      <c r="AC828" s="25"/>
      <c r="AD828" s="25"/>
      <c r="AE828" s="25"/>
      <c r="AF828" s="25"/>
      <c r="AG828" s="25"/>
      <c r="AH828" s="25"/>
      <c r="AI828" s="25"/>
      <c r="AJ828" s="25"/>
      <c r="AK828" s="25"/>
      <c r="AL828" s="25"/>
      <c r="AM828" s="25"/>
      <c r="AN828" s="25"/>
      <c r="AO828" s="25"/>
      <c r="AP828" s="25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  <c r="BS828" s="4"/>
      <c r="BT828" s="4"/>
      <c r="BU828" s="4"/>
      <c r="BV828" s="4"/>
      <c r="BW828" s="4"/>
      <c r="BX828" s="4"/>
      <c r="BY828" s="4"/>
      <c r="BZ828" s="4"/>
      <c r="CA828" s="4"/>
      <c r="CB828" s="4"/>
      <c r="CC828" s="4"/>
      <c r="CD828" s="4"/>
      <c r="CE828" s="4"/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/>
      <c r="DB828" s="4"/>
      <c r="DC828" s="4"/>
      <c r="DD828" s="4"/>
      <c r="DE828" s="4"/>
      <c r="DF828" s="4"/>
      <c r="DG828" s="4"/>
      <c r="DH828" s="4"/>
      <c r="DI828" s="4"/>
      <c r="DJ828" s="4"/>
      <c r="DK828" s="4"/>
      <c r="DL828" s="4"/>
      <c r="DM828" s="4"/>
      <c r="DN828" s="4"/>
      <c r="DO828" s="4"/>
      <c r="DP828" s="4"/>
      <c r="DQ828" s="4"/>
      <c r="DR828" s="4"/>
      <c r="DS828" s="4"/>
      <c r="DT828" s="4"/>
      <c r="DU828" s="4"/>
      <c r="DV828" s="4"/>
      <c r="DW828" s="4"/>
      <c r="DX828" s="4"/>
      <c r="DY828" s="4"/>
      <c r="DZ828" s="4"/>
      <c r="EA828" s="4"/>
      <c r="EB828" s="4"/>
      <c r="EC828" s="4"/>
      <c r="ED828" s="4"/>
      <c r="EE828" s="4"/>
      <c r="EF828" s="4"/>
      <c r="EG828" s="4"/>
      <c r="EH828" s="4"/>
      <c r="EI828" s="4"/>
      <c r="EJ828" s="4"/>
      <c r="EK828" s="4"/>
      <c r="EL828" s="4"/>
      <c r="EM828" s="4"/>
      <c r="EN828" s="4"/>
      <c r="EO828" s="4"/>
      <c r="EP828" s="4"/>
      <c r="EQ828" s="4"/>
      <c r="ER828" s="4"/>
      <c r="ES828" s="4"/>
      <c r="ET828" s="4"/>
      <c r="EU828" s="4"/>
      <c r="EV828" s="4"/>
      <c r="EW828" s="4"/>
      <c r="EX828" s="4"/>
      <c r="EY828" s="4"/>
      <c r="EZ828" s="4"/>
      <c r="FA828" s="4"/>
      <c r="FB828" s="4"/>
      <c r="FC828" s="4"/>
      <c r="FD828" s="4"/>
      <c r="FE828" s="4"/>
      <c r="FF828" s="4"/>
      <c r="FG828" s="4"/>
      <c r="FH828" s="4"/>
      <c r="FI828" s="4"/>
      <c r="FJ828" s="5"/>
      <c r="FK828" s="4"/>
      <c r="FL828" s="4"/>
      <c r="FM828" s="4"/>
      <c r="FN828" s="4"/>
      <c r="FO828" s="4"/>
      <c r="FP828" s="4"/>
      <c r="FQ828" s="4"/>
      <c r="FR828" s="4"/>
      <c r="FS828" s="4"/>
      <c r="FT828" s="4"/>
      <c r="FU828" s="4"/>
      <c r="FV828" s="4"/>
      <c r="FW828" s="4"/>
      <c r="FX828" s="4"/>
      <c r="FY828" s="4"/>
      <c r="FZ828" s="4"/>
      <c r="GA828" s="4"/>
      <c r="GB828" s="4"/>
      <c r="GC828" s="4"/>
      <c r="GD828" s="4"/>
      <c r="GE828" s="4"/>
      <c r="GF828" s="4"/>
      <c r="GG828" s="4"/>
      <c r="GH828" s="4"/>
      <c r="GI828" s="4"/>
      <c r="GJ828" s="4"/>
      <c r="GK828" s="4"/>
      <c r="GL828" s="4"/>
      <c r="GM828" s="4"/>
      <c r="GN828" s="4"/>
      <c r="GO828" s="4"/>
      <c r="GP828" s="4"/>
      <c r="GQ828" s="4"/>
      <c r="GR828" s="4"/>
      <c r="GS828" s="4"/>
      <c r="GT828" s="4"/>
      <c r="GU828" s="4"/>
      <c r="GV828" s="4"/>
      <c r="GW828" s="4"/>
      <c r="GX828" s="4"/>
      <c r="GY828" s="4"/>
      <c r="IQ828" s="4"/>
      <c r="IR828" s="4"/>
      <c r="IS828" s="4"/>
      <c r="IT828" s="4"/>
      <c r="IU828" s="4"/>
      <c r="IV828" s="4"/>
      <c r="IW828" s="4"/>
      <c r="IX828" s="4"/>
      <c r="IY828" s="4"/>
      <c r="IZ828" s="4"/>
      <c r="JA828" s="4"/>
      <c r="JB828" s="4"/>
      <c r="JC828" s="4"/>
      <c r="JD828" s="4"/>
      <c r="JE828" s="4"/>
      <c r="JF828" s="4"/>
      <c r="JG828" s="4"/>
      <c r="JH828" s="4"/>
      <c r="JI828" s="4"/>
      <c r="JJ828" s="4"/>
      <c r="JK828" s="4"/>
      <c r="JL828" s="4"/>
      <c r="JM828" s="4"/>
      <c r="JN828" s="4"/>
      <c r="JO828" s="4"/>
      <c r="JP828" s="4"/>
      <c r="JQ828" s="4"/>
      <c r="JR828" s="4"/>
      <c r="JS828" s="4"/>
      <c r="JT828" s="4"/>
      <c r="JU828" s="4"/>
      <c r="JV828" s="4"/>
      <c r="JW828" s="4"/>
      <c r="JX828" s="4"/>
      <c r="JY828" s="4"/>
      <c r="JZ828" s="4"/>
      <c r="KA828" s="4"/>
      <c r="KB828" s="4"/>
      <c r="KC828" s="4"/>
      <c r="KD828" s="4"/>
      <c r="KE828" s="4"/>
    </row>
    <row r="829" spans="20:291" x14ac:dyDescent="0.25">
      <c r="T829" s="5"/>
      <c r="U829" s="25"/>
      <c r="V829" s="25"/>
      <c r="W829" s="25"/>
      <c r="X829" s="25"/>
      <c r="Y829" s="25"/>
      <c r="Z829" s="25"/>
      <c r="AA829" s="25"/>
      <c r="AB829" s="25"/>
      <c r="AC829" s="25"/>
      <c r="AD829" s="25"/>
      <c r="AE829" s="25"/>
      <c r="AF829" s="25"/>
      <c r="AG829" s="25"/>
      <c r="AH829" s="25"/>
      <c r="AI829" s="25"/>
      <c r="AJ829" s="25"/>
      <c r="AK829" s="25"/>
      <c r="AL829" s="25"/>
      <c r="AM829" s="25"/>
      <c r="AN829" s="25"/>
      <c r="AO829" s="25"/>
      <c r="AP829" s="25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E829" s="4"/>
      <c r="DF829" s="4"/>
      <c r="DG829" s="4"/>
      <c r="DH829" s="4"/>
      <c r="DI829" s="4"/>
      <c r="DJ829" s="4"/>
      <c r="DK829" s="4"/>
      <c r="DL829" s="4"/>
      <c r="DM829" s="4"/>
      <c r="DN829" s="4"/>
      <c r="DO829" s="4"/>
      <c r="DP829" s="4"/>
      <c r="DQ829" s="4"/>
      <c r="DR829" s="4"/>
      <c r="DS829" s="4"/>
      <c r="DT829" s="4"/>
      <c r="DU829" s="4"/>
      <c r="DV829" s="4"/>
      <c r="DW829" s="4"/>
      <c r="DX829" s="4"/>
      <c r="DY829" s="4"/>
      <c r="DZ829" s="4"/>
      <c r="EA829" s="4"/>
      <c r="EB829" s="4"/>
      <c r="EC829" s="4"/>
      <c r="ED829" s="4"/>
      <c r="EE829" s="4"/>
      <c r="EF829" s="4"/>
      <c r="EG829" s="4"/>
      <c r="EH829" s="4"/>
      <c r="EI829" s="4"/>
      <c r="EJ829" s="4"/>
      <c r="EK829" s="4"/>
      <c r="EL829" s="4"/>
      <c r="EM829" s="4"/>
      <c r="EN829" s="4"/>
      <c r="EO829" s="4"/>
      <c r="EP829" s="4"/>
      <c r="EQ829" s="4"/>
      <c r="ER829" s="4"/>
      <c r="ES829" s="4"/>
      <c r="ET829" s="4"/>
      <c r="EU829" s="4"/>
      <c r="EV829" s="4"/>
      <c r="EW829" s="4"/>
      <c r="EX829" s="4"/>
      <c r="EY829" s="4"/>
      <c r="EZ829" s="4"/>
      <c r="FA829" s="4"/>
      <c r="FB829" s="4"/>
      <c r="FC829" s="4"/>
      <c r="FD829" s="4"/>
      <c r="FE829" s="4"/>
      <c r="FF829" s="4"/>
      <c r="FG829" s="4"/>
      <c r="FH829" s="4"/>
      <c r="FI829" s="4"/>
      <c r="FJ829" s="5"/>
      <c r="FK829" s="4"/>
      <c r="FL829" s="4"/>
      <c r="FM829" s="4"/>
      <c r="FN829" s="4"/>
      <c r="FO829" s="4"/>
      <c r="FP829" s="4"/>
      <c r="FQ829" s="4"/>
      <c r="FR829" s="4"/>
      <c r="FS829" s="4"/>
      <c r="FT829" s="4"/>
      <c r="FU829" s="4"/>
      <c r="FV829" s="4"/>
      <c r="FW829" s="4"/>
      <c r="FX829" s="4"/>
      <c r="FY829" s="4"/>
      <c r="FZ829" s="4"/>
      <c r="GA829" s="4"/>
      <c r="GB829" s="4"/>
      <c r="GC829" s="4"/>
      <c r="GD829" s="4"/>
      <c r="GE829" s="4"/>
      <c r="GF829" s="4"/>
      <c r="GG829" s="4"/>
      <c r="GH829" s="4"/>
      <c r="GI829" s="4"/>
      <c r="GJ829" s="4"/>
      <c r="GK829" s="4"/>
      <c r="GL829" s="4"/>
      <c r="GM829" s="4"/>
      <c r="GN829" s="4"/>
      <c r="GO829" s="4"/>
      <c r="GP829" s="4"/>
      <c r="GQ829" s="4"/>
      <c r="GR829" s="4"/>
      <c r="GS829" s="4"/>
      <c r="GT829" s="4"/>
      <c r="GU829" s="4"/>
      <c r="GV829" s="4"/>
      <c r="GW829" s="4"/>
      <c r="GX829" s="4"/>
      <c r="GY829" s="4"/>
      <c r="IQ829" s="4"/>
      <c r="IR829" s="4"/>
      <c r="IS829" s="4"/>
      <c r="IT829" s="4"/>
      <c r="IU829" s="4"/>
      <c r="IV829" s="4"/>
      <c r="IW829" s="4"/>
      <c r="IX829" s="4"/>
      <c r="IY829" s="4"/>
      <c r="IZ829" s="4"/>
      <c r="JA829" s="4"/>
      <c r="JB829" s="4"/>
      <c r="JC829" s="4"/>
      <c r="JD829" s="4"/>
      <c r="JE829" s="4"/>
      <c r="JF829" s="4"/>
      <c r="JG829" s="4"/>
      <c r="JH829" s="4"/>
      <c r="JI829" s="4"/>
      <c r="JJ829" s="4"/>
      <c r="JK829" s="4"/>
      <c r="JL829" s="4"/>
      <c r="JM829" s="4"/>
      <c r="JN829" s="4"/>
      <c r="JO829" s="4"/>
      <c r="JP829" s="4"/>
      <c r="JQ829" s="4"/>
      <c r="JR829" s="4"/>
      <c r="JS829" s="4"/>
      <c r="JT829" s="4"/>
      <c r="JU829" s="4"/>
      <c r="JV829" s="4"/>
      <c r="JW829" s="4"/>
      <c r="JX829" s="4"/>
      <c r="JY829" s="4"/>
      <c r="JZ829" s="4"/>
      <c r="KA829" s="4"/>
      <c r="KB829" s="4"/>
      <c r="KC829" s="4"/>
      <c r="KD829" s="4"/>
      <c r="KE829" s="4"/>
    </row>
    <row r="830" spans="20:291" x14ac:dyDescent="0.25">
      <c r="T830" s="5"/>
      <c r="U830" s="25"/>
      <c r="V830" s="25"/>
      <c r="W830" s="25"/>
      <c r="X830" s="25"/>
      <c r="Y830" s="25"/>
      <c r="Z830" s="25"/>
      <c r="AA830" s="25"/>
      <c r="AB830" s="25"/>
      <c r="AC830" s="25"/>
      <c r="AD830" s="25"/>
      <c r="AE830" s="25"/>
      <c r="AF830" s="25"/>
      <c r="AG830" s="25"/>
      <c r="AH830" s="25"/>
      <c r="AI830" s="25"/>
      <c r="AJ830" s="25"/>
      <c r="AK830" s="25"/>
      <c r="AL830" s="25"/>
      <c r="AM830" s="25"/>
      <c r="AN830" s="25"/>
      <c r="AO830" s="25"/>
      <c r="AP830" s="25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  <c r="BS830" s="4"/>
      <c r="BT830" s="4"/>
      <c r="BU830" s="4"/>
      <c r="BV830" s="4"/>
      <c r="BW830" s="4"/>
      <c r="BX830" s="4"/>
      <c r="BY830" s="4"/>
      <c r="BZ830" s="4"/>
      <c r="CA830" s="4"/>
      <c r="CB830" s="4"/>
      <c r="CC830" s="4"/>
      <c r="CD830" s="4"/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  <c r="DD830" s="4"/>
      <c r="DE830" s="4"/>
      <c r="DF830" s="4"/>
      <c r="DG830" s="4"/>
      <c r="DH830" s="4"/>
      <c r="DI830" s="4"/>
      <c r="DJ830" s="4"/>
      <c r="DK830" s="4"/>
      <c r="DL830" s="4"/>
      <c r="DM830" s="4"/>
      <c r="DN830" s="4"/>
      <c r="DO830" s="4"/>
      <c r="DP830" s="4"/>
      <c r="DQ830" s="4"/>
      <c r="DR830" s="4"/>
      <c r="DS830" s="4"/>
      <c r="DT830" s="4"/>
      <c r="DU830" s="4"/>
      <c r="DV830" s="4"/>
      <c r="DW830" s="4"/>
      <c r="DX830" s="4"/>
      <c r="DY830" s="4"/>
      <c r="DZ830" s="4"/>
      <c r="EA830" s="4"/>
      <c r="EB830" s="4"/>
      <c r="EC830" s="4"/>
      <c r="ED830" s="4"/>
      <c r="EE830" s="4"/>
      <c r="EF830" s="4"/>
      <c r="EG830" s="4"/>
      <c r="EH830" s="4"/>
      <c r="EI830" s="4"/>
      <c r="EJ830" s="4"/>
      <c r="EK830" s="4"/>
      <c r="EL830" s="4"/>
      <c r="EM830" s="4"/>
      <c r="EN830" s="4"/>
      <c r="EO830" s="4"/>
      <c r="EP830" s="4"/>
      <c r="EQ830" s="4"/>
      <c r="ER830" s="4"/>
      <c r="ES830" s="4"/>
      <c r="ET830" s="4"/>
      <c r="EU830" s="4"/>
      <c r="EV830" s="4"/>
      <c r="EW830" s="4"/>
      <c r="EX830" s="4"/>
      <c r="EY830" s="4"/>
      <c r="EZ830" s="4"/>
      <c r="FA830" s="4"/>
      <c r="FB830" s="4"/>
      <c r="FC830" s="4"/>
      <c r="FD830" s="4"/>
      <c r="FE830" s="4"/>
      <c r="FF830" s="4"/>
      <c r="FG830" s="4"/>
      <c r="FH830" s="4"/>
      <c r="FI830" s="4"/>
      <c r="FJ830" s="5"/>
      <c r="FK830" s="4"/>
      <c r="FL830" s="4"/>
      <c r="FM830" s="4"/>
      <c r="FN830" s="4"/>
      <c r="FO830" s="4"/>
      <c r="FP830" s="4"/>
      <c r="FQ830" s="4"/>
      <c r="FR830" s="4"/>
      <c r="FS830" s="4"/>
      <c r="FT830" s="4"/>
      <c r="FU830" s="4"/>
      <c r="FV830" s="4"/>
      <c r="FW830" s="4"/>
      <c r="FX830" s="4"/>
      <c r="FY830" s="4"/>
      <c r="FZ830" s="4"/>
      <c r="GA830" s="4"/>
      <c r="GB830" s="4"/>
      <c r="GC830" s="4"/>
      <c r="GD830" s="4"/>
      <c r="GE830" s="4"/>
      <c r="GF830" s="4"/>
      <c r="GG830" s="4"/>
      <c r="GH830" s="4"/>
      <c r="GI830" s="4"/>
      <c r="GJ830" s="4"/>
      <c r="GK830" s="4"/>
      <c r="GL830" s="4"/>
      <c r="GM830" s="4"/>
      <c r="GN830" s="4"/>
      <c r="GO830" s="4"/>
      <c r="GP830" s="4"/>
      <c r="GQ830" s="4"/>
      <c r="GR830" s="4"/>
      <c r="GS830" s="4"/>
      <c r="GT830" s="4"/>
      <c r="GU830" s="4"/>
      <c r="GV830" s="4"/>
      <c r="GW830" s="4"/>
      <c r="GX830" s="4"/>
      <c r="GY830" s="4"/>
      <c r="IQ830" s="4"/>
      <c r="IR830" s="4"/>
      <c r="IS830" s="4"/>
      <c r="IT830" s="4"/>
      <c r="IU830" s="4"/>
      <c r="IV830" s="4"/>
      <c r="IW830" s="4"/>
      <c r="IX830" s="4"/>
      <c r="IY830" s="4"/>
      <c r="IZ830" s="4"/>
      <c r="JA830" s="4"/>
      <c r="JB830" s="4"/>
      <c r="JC830" s="4"/>
      <c r="JD830" s="4"/>
      <c r="JE830" s="4"/>
      <c r="JF830" s="4"/>
      <c r="JG830" s="4"/>
      <c r="JH830" s="4"/>
      <c r="JI830" s="4"/>
      <c r="JJ830" s="4"/>
      <c r="JK830" s="4"/>
      <c r="JL830" s="4"/>
      <c r="JM830" s="4"/>
      <c r="JN830" s="4"/>
      <c r="JO830" s="4"/>
      <c r="JP830" s="4"/>
      <c r="JQ830" s="4"/>
      <c r="JR830" s="4"/>
      <c r="JS830" s="4"/>
      <c r="JT830" s="4"/>
      <c r="JU830" s="4"/>
      <c r="JV830" s="4"/>
      <c r="JW830" s="4"/>
      <c r="JX830" s="4"/>
      <c r="JY830" s="4"/>
      <c r="JZ830" s="4"/>
      <c r="KA830" s="4"/>
      <c r="KB830" s="4"/>
      <c r="KC830" s="4"/>
      <c r="KD830" s="4"/>
      <c r="KE830" s="4"/>
    </row>
    <row r="831" spans="20:291" x14ac:dyDescent="0.25">
      <c r="T831" s="5"/>
      <c r="U831" s="25"/>
      <c r="V831" s="25"/>
      <c r="W831" s="25"/>
      <c r="X831" s="25"/>
      <c r="Y831" s="25"/>
      <c r="Z831" s="25"/>
      <c r="AA831" s="25"/>
      <c r="AB831" s="25"/>
      <c r="AC831" s="25"/>
      <c r="AD831" s="25"/>
      <c r="AE831" s="25"/>
      <c r="AF831" s="25"/>
      <c r="AG831" s="25"/>
      <c r="AH831" s="25"/>
      <c r="AI831" s="25"/>
      <c r="AJ831" s="25"/>
      <c r="AK831" s="25"/>
      <c r="AL831" s="25"/>
      <c r="AM831" s="25"/>
      <c r="AN831" s="25"/>
      <c r="AO831" s="25"/>
      <c r="AP831" s="25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E831" s="4"/>
      <c r="DF831" s="4"/>
      <c r="DG831" s="4"/>
      <c r="DH831" s="4"/>
      <c r="DI831" s="4"/>
      <c r="DJ831" s="4"/>
      <c r="DK831" s="4"/>
      <c r="DL831" s="4"/>
      <c r="DM831" s="4"/>
      <c r="DN831" s="4"/>
      <c r="DO831" s="4"/>
      <c r="DP831" s="4"/>
      <c r="DQ831" s="4"/>
      <c r="DR831" s="4"/>
      <c r="DS831" s="4"/>
      <c r="DT831" s="4"/>
      <c r="DU831" s="4"/>
      <c r="DV831" s="4"/>
      <c r="DW831" s="4"/>
      <c r="DX831" s="4"/>
      <c r="DY831" s="4"/>
      <c r="DZ831" s="4"/>
      <c r="EA831" s="4"/>
      <c r="EB831" s="4"/>
      <c r="EC831" s="4"/>
      <c r="ED831" s="4"/>
      <c r="EE831" s="4"/>
      <c r="EF831" s="4"/>
      <c r="EG831" s="4"/>
      <c r="EH831" s="4"/>
      <c r="EI831" s="4"/>
      <c r="EJ831" s="4"/>
      <c r="EK831" s="4"/>
      <c r="EL831" s="4"/>
      <c r="EM831" s="4"/>
      <c r="EN831" s="4"/>
      <c r="EO831" s="4"/>
      <c r="EP831" s="4"/>
      <c r="EQ831" s="4"/>
      <c r="ER831" s="4"/>
      <c r="ES831" s="4"/>
      <c r="ET831" s="4"/>
      <c r="EU831" s="4"/>
      <c r="EV831" s="4"/>
      <c r="EW831" s="4"/>
      <c r="EX831" s="4"/>
      <c r="EY831" s="4"/>
      <c r="EZ831" s="4"/>
      <c r="FA831" s="4"/>
      <c r="FB831" s="4"/>
      <c r="FC831" s="4"/>
      <c r="FD831" s="4"/>
      <c r="FE831" s="4"/>
      <c r="FF831" s="4"/>
      <c r="FG831" s="4"/>
      <c r="FH831" s="4"/>
      <c r="FI831" s="4"/>
      <c r="FJ831" s="5"/>
      <c r="FK831" s="4"/>
      <c r="FL831" s="4"/>
      <c r="FM831" s="4"/>
      <c r="FN831" s="4"/>
      <c r="FO831" s="4"/>
      <c r="FP831" s="4"/>
      <c r="FQ831" s="4"/>
      <c r="FR831" s="4"/>
      <c r="FS831" s="4"/>
      <c r="FT831" s="4"/>
      <c r="FU831" s="4"/>
      <c r="FV831" s="4"/>
      <c r="FW831" s="4"/>
      <c r="FX831" s="4"/>
      <c r="FY831" s="4"/>
      <c r="FZ831" s="4"/>
      <c r="GA831" s="4"/>
      <c r="GB831" s="4"/>
      <c r="GC831" s="4"/>
      <c r="GD831" s="4"/>
      <c r="GE831" s="4"/>
      <c r="GF831" s="4"/>
      <c r="GG831" s="4"/>
      <c r="GH831" s="4"/>
      <c r="GI831" s="4"/>
      <c r="GJ831" s="4"/>
      <c r="GK831" s="4"/>
      <c r="GL831" s="4"/>
      <c r="GM831" s="4"/>
      <c r="GN831" s="4"/>
      <c r="GO831" s="4"/>
      <c r="GP831" s="4"/>
      <c r="GQ831" s="4"/>
      <c r="GR831" s="4"/>
      <c r="GS831" s="4"/>
      <c r="GT831" s="4"/>
      <c r="GU831" s="4"/>
      <c r="GV831" s="4"/>
      <c r="GW831" s="4"/>
      <c r="GX831" s="4"/>
      <c r="GY831" s="4"/>
      <c r="IQ831" s="4"/>
      <c r="IR831" s="4"/>
      <c r="IS831" s="4"/>
      <c r="IT831" s="4"/>
      <c r="IU831" s="4"/>
      <c r="IV831" s="4"/>
      <c r="IW831" s="4"/>
      <c r="IX831" s="4"/>
      <c r="IY831" s="4"/>
      <c r="IZ831" s="4"/>
      <c r="JA831" s="4"/>
      <c r="JB831" s="4"/>
      <c r="JC831" s="4"/>
      <c r="JD831" s="4"/>
      <c r="JE831" s="4"/>
      <c r="JF831" s="4"/>
      <c r="JG831" s="4"/>
      <c r="JH831" s="4"/>
      <c r="JI831" s="4"/>
      <c r="JJ831" s="4"/>
      <c r="JK831" s="4"/>
      <c r="JL831" s="4"/>
      <c r="JM831" s="4"/>
      <c r="JN831" s="4"/>
      <c r="JO831" s="4"/>
      <c r="JP831" s="4"/>
      <c r="JQ831" s="4"/>
      <c r="JR831" s="4"/>
      <c r="JS831" s="4"/>
      <c r="JT831" s="4"/>
      <c r="JU831" s="4"/>
      <c r="JV831" s="4"/>
      <c r="JW831" s="4"/>
      <c r="JX831" s="4"/>
      <c r="JY831" s="4"/>
      <c r="JZ831" s="4"/>
      <c r="KA831" s="4"/>
      <c r="KB831" s="4"/>
      <c r="KC831" s="4"/>
      <c r="KD831" s="4"/>
      <c r="KE831" s="4"/>
    </row>
    <row r="832" spans="20:291" x14ac:dyDescent="0.25">
      <c r="T832" s="5"/>
      <c r="U832" s="25"/>
      <c r="V832" s="25"/>
      <c r="W832" s="25"/>
      <c r="X832" s="25"/>
      <c r="Y832" s="25"/>
      <c r="Z832" s="25"/>
      <c r="AA832" s="25"/>
      <c r="AB832" s="25"/>
      <c r="AC832" s="25"/>
      <c r="AD832" s="25"/>
      <c r="AE832" s="25"/>
      <c r="AF832" s="25"/>
      <c r="AG832" s="25"/>
      <c r="AH832" s="25"/>
      <c r="AI832" s="25"/>
      <c r="AJ832" s="25"/>
      <c r="AK832" s="25"/>
      <c r="AL832" s="25"/>
      <c r="AM832" s="25"/>
      <c r="AN832" s="25"/>
      <c r="AO832" s="25"/>
      <c r="AP832" s="25"/>
      <c r="AQ832" s="4"/>
      <c r="AR832" s="4"/>
      <c r="AS832" s="4"/>
      <c r="AT832" s="4"/>
      <c r="AU832" s="4"/>
      <c r="AV832" s="4"/>
      <c r="AW832" s="4"/>
      <c r="AX832" s="4"/>
      <c r="AY832" s="4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  <c r="BS832" s="4"/>
      <c r="BT832" s="4"/>
      <c r="BU832" s="4"/>
      <c r="BV832" s="4"/>
      <c r="BW832" s="4"/>
      <c r="BX832" s="4"/>
      <c r="BY832" s="4"/>
      <c r="BZ832" s="4"/>
      <c r="CA832" s="4"/>
      <c r="CB832" s="4"/>
      <c r="CC832" s="4"/>
      <c r="CD832" s="4"/>
      <c r="CE832" s="4"/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/>
      <c r="DC832" s="4"/>
      <c r="DD832" s="4"/>
      <c r="DE832" s="4"/>
      <c r="DF832" s="4"/>
      <c r="DG832" s="4"/>
      <c r="DH832" s="4"/>
      <c r="DI832" s="4"/>
      <c r="DJ832" s="4"/>
      <c r="DK832" s="4"/>
      <c r="DL832" s="4"/>
      <c r="DM832" s="4"/>
      <c r="DN832" s="4"/>
      <c r="DO832" s="4"/>
      <c r="DP832" s="4"/>
      <c r="DQ832" s="4"/>
      <c r="DR832" s="4"/>
      <c r="DS832" s="4"/>
      <c r="DT832" s="4"/>
      <c r="DU832" s="4"/>
      <c r="DV832" s="4"/>
      <c r="DW832" s="4"/>
      <c r="DX832" s="4"/>
      <c r="DY832" s="4"/>
      <c r="DZ832" s="4"/>
      <c r="EA832" s="4"/>
      <c r="EB832" s="4"/>
      <c r="EC832" s="4"/>
      <c r="ED832" s="4"/>
      <c r="EE832" s="4"/>
      <c r="EF832" s="4"/>
      <c r="EG832" s="4"/>
      <c r="EH832" s="4"/>
      <c r="EI832" s="4"/>
      <c r="EJ832" s="4"/>
      <c r="EK832" s="4"/>
      <c r="EL832" s="4"/>
      <c r="EM832" s="4"/>
      <c r="EN832" s="4"/>
      <c r="EO832" s="4"/>
      <c r="EP832" s="4"/>
      <c r="EQ832" s="4"/>
      <c r="ER832" s="4"/>
      <c r="ES832" s="4"/>
      <c r="ET832" s="4"/>
      <c r="EU832" s="4"/>
      <c r="EV832" s="4"/>
      <c r="EW832" s="4"/>
      <c r="EX832" s="4"/>
      <c r="EY832" s="4"/>
      <c r="EZ832" s="4"/>
      <c r="FA832" s="4"/>
      <c r="FB832" s="4"/>
      <c r="FC832" s="4"/>
      <c r="FD832" s="4"/>
      <c r="FE832" s="4"/>
      <c r="FF832" s="4"/>
      <c r="FG832" s="4"/>
      <c r="FH832" s="4"/>
      <c r="FI832" s="4"/>
      <c r="FJ832" s="5"/>
      <c r="FK832" s="4"/>
      <c r="FL832" s="4"/>
      <c r="FM832" s="4"/>
      <c r="FN832" s="4"/>
      <c r="FO832" s="4"/>
      <c r="FP832" s="4"/>
      <c r="FQ832" s="4"/>
      <c r="FR832" s="4"/>
      <c r="FS832" s="4"/>
      <c r="FT832" s="4"/>
      <c r="FU832" s="4"/>
      <c r="FV832" s="4"/>
      <c r="FW832" s="4"/>
      <c r="FX832" s="4"/>
      <c r="FY832" s="4"/>
      <c r="FZ832" s="4"/>
      <c r="GA832" s="4"/>
      <c r="GB832" s="4"/>
      <c r="GC832" s="4"/>
      <c r="GD832" s="4"/>
      <c r="GE832" s="4"/>
      <c r="GF832" s="4"/>
      <c r="GG832" s="4"/>
      <c r="GH832" s="4"/>
      <c r="GI832" s="4"/>
      <c r="GJ832" s="4"/>
      <c r="GK832" s="4"/>
      <c r="GL832" s="4"/>
      <c r="GM832" s="4"/>
      <c r="GN832" s="4"/>
      <c r="GO832" s="4"/>
      <c r="GP832" s="4"/>
      <c r="GQ832" s="4"/>
      <c r="GR832" s="4"/>
      <c r="GS832" s="4"/>
      <c r="GT832" s="4"/>
      <c r="GU832" s="4"/>
      <c r="GV832" s="4"/>
      <c r="GW832" s="4"/>
      <c r="GX832" s="4"/>
      <c r="GY832" s="4"/>
      <c r="IQ832" s="4"/>
      <c r="IR832" s="4"/>
      <c r="IS832" s="4"/>
      <c r="IT832" s="4"/>
      <c r="IU832" s="4"/>
      <c r="IV832" s="4"/>
      <c r="IW832" s="4"/>
      <c r="IX832" s="4"/>
      <c r="IY832" s="4"/>
      <c r="IZ832" s="4"/>
      <c r="JA832" s="4"/>
      <c r="JB832" s="4"/>
      <c r="JC832" s="4"/>
      <c r="JD832" s="4"/>
      <c r="JE832" s="4"/>
      <c r="JF832" s="4"/>
      <c r="JG832" s="4"/>
      <c r="JH832" s="4"/>
      <c r="JI832" s="4"/>
      <c r="JJ832" s="4"/>
      <c r="JK832" s="4"/>
      <c r="JL832" s="4"/>
      <c r="JM832" s="4"/>
      <c r="JN832" s="4"/>
      <c r="JO832" s="4"/>
      <c r="JP832" s="4"/>
      <c r="JQ832" s="4"/>
      <c r="JR832" s="4"/>
      <c r="JS832" s="4"/>
      <c r="JT832" s="4"/>
      <c r="JU832" s="4"/>
      <c r="JV832" s="4"/>
      <c r="JW832" s="4"/>
      <c r="JX832" s="4"/>
      <c r="JY832" s="4"/>
      <c r="JZ832" s="4"/>
      <c r="KA832" s="4"/>
      <c r="KB832" s="4"/>
      <c r="KC832" s="4"/>
      <c r="KD832" s="4"/>
      <c r="KE832" s="4"/>
    </row>
    <row r="833" spans="20:291" x14ac:dyDescent="0.25">
      <c r="T833" s="5"/>
      <c r="U833" s="25"/>
      <c r="V833" s="25"/>
      <c r="W833" s="25"/>
      <c r="X833" s="25"/>
      <c r="Y833" s="25"/>
      <c r="Z833" s="25"/>
      <c r="AA833" s="25"/>
      <c r="AB833" s="25"/>
      <c r="AC833" s="25"/>
      <c r="AD833" s="25"/>
      <c r="AE833" s="25"/>
      <c r="AF833" s="25"/>
      <c r="AG833" s="25"/>
      <c r="AH833" s="25"/>
      <c r="AI833" s="25"/>
      <c r="AJ833" s="25"/>
      <c r="AK833" s="25"/>
      <c r="AL833" s="25"/>
      <c r="AM833" s="25"/>
      <c r="AN833" s="25"/>
      <c r="AO833" s="25"/>
      <c r="AP833" s="25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4"/>
      <c r="DR833" s="4"/>
      <c r="DS833" s="4"/>
      <c r="DT833" s="4"/>
      <c r="DU833" s="4"/>
      <c r="DV833" s="4"/>
      <c r="DW833" s="4"/>
      <c r="DX833" s="4"/>
      <c r="DY833" s="4"/>
      <c r="DZ833" s="4"/>
      <c r="EA833" s="4"/>
      <c r="EB833" s="4"/>
      <c r="EC833" s="4"/>
      <c r="ED833" s="4"/>
      <c r="EE833" s="4"/>
      <c r="EF833" s="4"/>
      <c r="EG833" s="4"/>
      <c r="EH833" s="4"/>
      <c r="EI833" s="4"/>
      <c r="EJ833" s="4"/>
      <c r="EK833" s="4"/>
      <c r="EL833" s="4"/>
      <c r="EM833" s="4"/>
      <c r="EN833" s="4"/>
      <c r="EO833" s="4"/>
      <c r="EP833" s="4"/>
      <c r="EQ833" s="4"/>
      <c r="ER833" s="4"/>
      <c r="ES833" s="4"/>
      <c r="ET833" s="4"/>
      <c r="EU833" s="4"/>
      <c r="EV833" s="4"/>
      <c r="EW833" s="4"/>
      <c r="EX833" s="4"/>
      <c r="EY833" s="4"/>
      <c r="EZ833" s="4"/>
      <c r="FA833" s="4"/>
      <c r="FB833" s="4"/>
      <c r="FC833" s="4"/>
      <c r="FD833" s="4"/>
      <c r="FE833" s="4"/>
      <c r="FF833" s="4"/>
      <c r="FG833" s="4"/>
      <c r="FH833" s="4"/>
      <c r="FI833" s="4"/>
      <c r="FJ833" s="5"/>
      <c r="FK833" s="4"/>
      <c r="FL833" s="4"/>
      <c r="FM833" s="4"/>
      <c r="FN833" s="4"/>
      <c r="FO833" s="4"/>
      <c r="FP833" s="4"/>
      <c r="FQ833" s="4"/>
      <c r="FR833" s="4"/>
      <c r="FS833" s="4"/>
      <c r="FT833" s="4"/>
      <c r="FU833" s="4"/>
      <c r="FV833" s="4"/>
      <c r="FW833" s="4"/>
      <c r="FX833" s="4"/>
      <c r="FY833" s="4"/>
      <c r="FZ833" s="4"/>
      <c r="GA833" s="4"/>
      <c r="GB833" s="4"/>
      <c r="GC833" s="4"/>
      <c r="GD833" s="4"/>
      <c r="GE833" s="4"/>
      <c r="GF833" s="4"/>
      <c r="GG833" s="4"/>
      <c r="GH833" s="4"/>
      <c r="GI833" s="4"/>
      <c r="GJ833" s="4"/>
      <c r="GK833" s="4"/>
      <c r="GL833" s="4"/>
      <c r="GM833" s="4"/>
      <c r="GN833" s="4"/>
      <c r="GO833" s="4"/>
      <c r="GP833" s="4"/>
      <c r="GQ833" s="4"/>
      <c r="GR833" s="4"/>
      <c r="GS833" s="4"/>
      <c r="GT833" s="4"/>
      <c r="GU833" s="4"/>
      <c r="GV833" s="4"/>
      <c r="GW833" s="4"/>
      <c r="GX833" s="4"/>
      <c r="GY833" s="4"/>
      <c r="IQ833" s="4"/>
      <c r="IR833" s="4"/>
      <c r="IS833" s="4"/>
      <c r="IT833" s="4"/>
      <c r="IU833" s="4"/>
      <c r="IV833" s="4"/>
      <c r="IW833" s="4"/>
      <c r="IX833" s="4"/>
      <c r="IY833" s="4"/>
      <c r="IZ833" s="4"/>
      <c r="JA833" s="4"/>
      <c r="JB833" s="4"/>
      <c r="JC833" s="4"/>
      <c r="JD833" s="4"/>
      <c r="JE833" s="4"/>
      <c r="JF833" s="4"/>
      <c r="JG833" s="4"/>
      <c r="JH833" s="4"/>
      <c r="JI833" s="4"/>
      <c r="JJ833" s="4"/>
      <c r="JK833" s="4"/>
      <c r="JL833" s="4"/>
      <c r="JM833" s="4"/>
      <c r="JN833" s="4"/>
      <c r="JO833" s="4"/>
      <c r="JP833" s="4"/>
      <c r="JQ833" s="4"/>
      <c r="JR833" s="4"/>
      <c r="JS833" s="4"/>
      <c r="JT833" s="4"/>
      <c r="JU833" s="4"/>
      <c r="JV833" s="4"/>
      <c r="JW833" s="4"/>
      <c r="JX833" s="4"/>
      <c r="JY833" s="4"/>
      <c r="JZ833" s="4"/>
      <c r="KA833" s="4"/>
      <c r="KB833" s="4"/>
      <c r="KC833" s="4"/>
      <c r="KD833" s="4"/>
      <c r="KE833" s="4"/>
    </row>
    <row r="834" spans="20:291" x14ac:dyDescent="0.25">
      <c r="T834" s="5"/>
      <c r="U834" s="25"/>
      <c r="V834" s="25"/>
      <c r="W834" s="25"/>
      <c r="X834" s="25"/>
      <c r="Y834" s="25"/>
      <c r="Z834" s="25"/>
      <c r="AA834" s="25"/>
      <c r="AB834" s="25"/>
      <c r="AC834" s="25"/>
      <c r="AD834" s="25"/>
      <c r="AE834" s="25"/>
      <c r="AF834" s="25"/>
      <c r="AG834" s="25"/>
      <c r="AH834" s="25"/>
      <c r="AI834" s="25"/>
      <c r="AJ834" s="25"/>
      <c r="AK834" s="25"/>
      <c r="AL834" s="25"/>
      <c r="AM834" s="25"/>
      <c r="AN834" s="25"/>
      <c r="AO834" s="25"/>
      <c r="AP834" s="25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  <c r="BS834" s="4"/>
      <c r="BT834" s="4"/>
      <c r="BU834" s="4"/>
      <c r="BV834" s="4"/>
      <c r="BW834" s="4"/>
      <c r="BX834" s="4"/>
      <c r="BY834" s="4"/>
      <c r="BZ834" s="4"/>
      <c r="CA834" s="4"/>
      <c r="CB834" s="4"/>
      <c r="CC834" s="4"/>
      <c r="CD834" s="4"/>
      <c r="CE834" s="4"/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/>
      <c r="DE834" s="4"/>
      <c r="DF834" s="4"/>
      <c r="DG834" s="4"/>
      <c r="DH834" s="4"/>
      <c r="DI834" s="4"/>
      <c r="DJ834" s="4"/>
      <c r="DK834" s="4"/>
      <c r="DL834" s="4"/>
      <c r="DM834" s="4"/>
      <c r="DN834" s="4"/>
      <c r="DO834" s="4"/>
      <c r="DP834" s="4"/>
      <c r="DQ834" s="4"/>
      <c r="DR834" s="4"/>
      <c r="DS834" s="4"/>
      <c r="DT834" s="4"/>
      <c r="DU834" s="4"/>
      <c r="DV834" s="4"/>
      <c r="DW834" s="4"/>
      <c r="DX834" s="4"/>
      <c r="DY834" s="4"/>
      <c r="DZ834" s="4"/>
      <c r="EA834" s="4"/>
      <c r="EB834" s="4"/>
      <c r="EC834" s="4"/>
      <c r="ED834" s="4"/>
      <c r="EE834" s="4"/>
      <c r="EF834" s="4"/>
      <c r="EG834" s="4"/>
      <c r="EH834" s="4"/>
      <c r="EI834" s="4"/>
      <c r="EJ834" s="4"/>
      <c r="EK834" s="4"/>
      <c r="EL834" s="4"/>
      <c r="EM834" s="4"/>
      <c r="EN834" s="4"/>
      <c r="EO834" s="4"/>
      <c r="EP834" s="4"/>
      <c r="EQ834" s="4"/>
      <c r="ER834" s="4"/>
      <c r="ES834" s="4"/>
      <c r="ET834" s="4"/>
      <c r="EU834" s="4"/>
      <c r="EV834" s="4"/>
      <c r="EW834" s="4"/>
      <c r="EX834" s="4"/>
      <c r="EY834" s="4"/>
      <c r="EZ834" s="4"/>
      <c r="FA834" s="4"/>
      <c r="FB834" s="4"/>
      <c r="FC834" s="4"/>
      <c r="FD834" s="4"/>
      <c r="FE834" s="4"/>
      <c r="FF834" s="4"/>
      <c r="FG834" s="4"/>
      <c r="FH834" s="4"/>
      <c r="FI834" s="4"/>
      <c r="FJ834" s="5"/>
      <c r="FK834" s="4"/>
      <c r="FL834" s="4"/>
      <c r="FM834" s="4"/>
      <c r="FN834" s="4"/>
      <c r="FO834" s="4"/>
      <c r="FP834" s="4"/>
      <c r="FQ834" s="4"/>
      <c r="FR834" s="4"/>
      <c r="FS834" s="4"/>
      <c r="FT834" s="4"/>
      <c r="FU834" s="4"/>
      <c r="FV834" s="4"/>
      <c r="FW834" s="4"/>
      <c r="FX834" s="4"/>
      <c r="FY834" s="4"/>
      <c r="FZ834" s="4"/>
      <c r="GA834" s="4"/>
      <c r="GB834" s="4"/>
      <c r="GC834" s="4"/>
      <c r="GD834" s="4"/>
      <c r="GE834" s="4"/>
      <c r="GF834" s="4"/>
      <c r="GG834" s="4"/>
      <c r="GH834" s="4"/>
      <c r="GI834" s="4"/>
      <c r="GJ834" s="4"/>
      <c r="GK834" s="4"/>
      <c r="GL834" s="4"/>
      <c r="GM834" s="4"/>
      <c r="GN834" s="4"/>
      <c r="GO834" s="4"/>
      <c r="GP834" s="4"/>
      <c r="GQ834" s="4"/>
      <c r="GR834" s="4"/>
      <c r="GS834" s="4"/>
      <c r="GT834" s="4"/>
      <c r="GU834" s="4"/>
      <c r="GV834" s="4"/>
      <c r="GW834" s="4"/>
      <c r="GX834" s="4"/>
      <c r="GY834" s="4"/>
      <c r="IQ834" s="4"/>
      <c r="IR834" s="4"/>
      <c r="IS834" s="4"/>
      <c r="IT834" s="4"/>
      <c r="IU834" s="4"/>
      <c r="IV834" s="4"/>
      <c r="IW834" s="4"/>
      <c r="IX834" s="4"/>
      <c r="IY834" s="4"/>
      <c r="IZ834" s="4"/>
      <c r="JA834" s="4"/>
      <c r="JB834" s="4"/>
      <c r="JC834" s="4"/>
      <c r="JD834" s="4"/>
      <c r="JE834" s="4"/>
      <c r="JF834" s="4"/>
      <c r="JG834" s="4"/>
      <c r="JH834" s="4"/>
      <c r="JI834" s="4"/>
      <c r="JJ834" s="4"/>
      <c r="JK834" s="4"/>
      <c r="JL834" s="4"/>
      <c r="JM834" s="4"/>
      <c r="JN834" s="4"/>
      <c r="JO834" s="4"/>
      <c r="JP834" s="4"/>
      <c r="JQ834" s="4"/>
      <c r="JR834" s="4"/>
      <c r="JS834" s="4"/>
      <c r="JT834" s="4"/>
      <c r="JU834" s="4"/>
      <c r="JV834" s="4"/>
      <c r="JW834" s="4"/>
      <c r="JX834" s="4"/>
      <c r="JY834" s="4"/>
      <c r="JZ834" s="4"/>
      <c r="KA834" s="4"/>
      <c r="KB834" s="4"/>
      <c r="KC834" s="4"/>
      <c r="KD834" s="4"/>
      <c r="KE834" s="4"/>
    </row>
    <row r="835" spans="20:291" x14ac:dyDescent="0.25">
      <c r="T835" s="5"/>
      <c r="U835" s="25"/>
      <c r="V835" s="25"/>
      <c r="W835" s="25"/>
      <c r="X835" s="25"/>
      <c r="Y835" s="25"/>
      <c r="Z835" s="25"/>
      <c r="AA835" s="25"/>
      <c r="AB835" s="25"/>
      <c r="AC835" s="25"/>
      <c r="AD835" s="25"/>
      <c r="AE835" s="25"/>
      <c r="AF835" s="25"/>
      <c r="AG835" s="25"/>
      <c r="AH835" s="25"/>
      <c r="AI835" s="25"/>
      <c r="AJ835" s="25"/>
      <c r="AK835" s="25"/>
      <c r="AL835" s="25"/>
      <c r="AM835" s="25"/>
      <c r="AN835" s="25"/>
      <c r="AO835" s="25"/>
      <c r="AP835" s="25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E835" s="4"/>
      <c r="DF835" s="4"/>
      <c r="DG835" s="4"/>
      <c r="DH835" s="4"/>
      <c r="DI835" s="4"/>
      <c r="DJ835" s="4"/>
      <c r="DK835" s="4"/>
      <c r="DL835" s="4"/>
      <c r="DM835" s="4"/>
      <c r="DN835" s="4"/>
      <c r="DO835" s="4"/>
      <c r="DP835" s="4"/>
      <c r="DQ835" s="4"/>
      <c r="DR835" s="4"/>
      <c r="DS835" s="4"/>
      <c r="DT835" s="4"/>
      <c r="DU835" s="4"/>
      <c r="DV835" s="4"/>
      <c r="DW835" s="4"/>
      <c r="DX835" s="4"/>
      <c r="DY835" s="4"/>
      <c r="DZ835" s="4"/>
      <c r="EA835" s="4"/>
      <c r="EB835" s="4"/>
      <c r="EC835" s="4"/>
      <c r="ED835" s="4"/>
      <c r="EE835" s="4"/>
      <c r="EF835" s="4"/>
      <c r="EG835" s="4"/>
      <c r="EH835" s="4"/>
      <c r="EI835" s="4"/>
      <c r="EJ835" s="4"/>
      <c r="EK835" s="4"/>
      <c r="EL835" s="4"/>
      <c r="EM835" s="4"/>
      <c r="EN835" s="4"/>
      <c r="EO835" s="4"/>
      <c r="EP835" s="4"/>
      <c r="EQ835" s="4"/>
      <c r="ER835" s="4"/>
      <c r="ES835" s="4"/>
      <c r="ET835" s="4"/>
      <c r="EU835" s="4"/>
      <c r="EV835" s="4"/>
      <c r="EW835" s="4"/>
      <c r="EX835" s="4"/>
      <c r="EY835" s="4"/>
      <c r="EZ835" s="4"/>
      <c r="FA835" s="4"/>
      <c r="FB835" s="4"/>
      <c r="FC835" s="4"/>
      <c r="FD835" s="4"/>
      <c r="FE835" s="4"/>
      <c r="FF835" s="4"/>
      <c r="FG835" s="4"/>
      <c r="FH835" s="4"/>
      <c r="FI835" s="4"/>
      <c r="FJ835" s="5"/>
      <c r="FK835" s="4"/>
      <c r="FL835" s="4"/>
      <c r="FM835" s="4"/>
      <c r="FN835" s="4"/>
      <c r="FO835" s="4"/>
      <c r="FP835" s="4"/>
      <c r="FQ835" s="4"/>
      <c r="FR835" s="4"/>
      <c r="FS835" s="4"/>
      <c r="FT835" s="4"/>
      <c r="FU835" s="4"/>
      <c r="FV835" s="4"/>
      <c r="FW835" s="4"/>
      <c r="FX835" s="4"/>
      <c r="FY835" s="4"/>
      <c r="FZ835" s="4"/>
      <c r="GA835" s="4"/>
      <c r="GB835" s="4"/>
      <c r="GC835" s="4"/>
      <c r="GD835" s="4"/>
      <c r="GE835" s="4"/>
      <c r="GF835" s="4"/>
      <c r="GG835" s="4"/>
      <c r="GH835" s="4"/>
      <c r="GI835" s="4"/>
      <c r="GJ835" s="4"/>
      <c r="GK835" s="4"/>
      <c r="GL835" s="4"/>
      <c r="GM835" s="4"/>
      <c r="GN835" s="4"/>
      <c r="GO835" s="4"/>
      <c r="GP835" s="4"/>
      <c r="GQ835" s="4"/>
      <c r="GR835" s="4"/>
      <c r="GS835" s="4"/>
      <c r="GT835" s="4"/>
      <c r="GU835" s="4"/>
      <c r="GV835" s="4"/>
      <c r="GW835" s="4"/>
      <c r="GX835" s="4"/>
      <c r="GY835" s="4"/>
      <c r="IQ835" s="4"/>
      <c r="IR835" s="4"/>
      <c r="IS835" s="4"/>
      <c r="IT835" s="4"/>
      <c r="IU835" s="4"/>
      <c r="IV835" s="4"/>
      <c r="IW835" s="4"/>
      <c r="IX835" s="4"/>
      <c r="IY835" s="4"/>
      <c r="IZ835" s="4"/>
      <c r="JA835" s="4"/>
      <c r="JB835" s="4"/>
      <c r="JC835" s="4"/>
      <c r="JD835" s="4"/>
      <c r="JE835" s="4"/>
      <c r="JF835" s="4"/>
      <c r="JG835" s="4"/>
      <c r="JH835" s="4"/>
      <c r="JI835" s="4"/>
      <c r="JJ835" s="4"/>
      <c r="JK835" s="4"/>
      <c r="JL835" s="4"/>
      <c r="JM835" s="4"/>
      <c r="JN835" s="4"/>
      <c r="JO835" s="4"/>
      <c r="JP835" s="4"/>
      <c r="JQ835" s="4"/>
      <c r="JR835" s="4"/>
      <c r="JS835" s="4"/>
      <c r="JT835" s="4"/>
      <c r="JU835" s="4"/>
      <c r="JV835" s="4"/>
      <c r="JW835" s="4"/>
      <c r="JX835" s="4"/>
      <c r="JY835" s="4"/>
      <c r="JZ835" s="4"/>
      <c r="KA835" s="4"/>
      <c r="KB835" s="4"/>
      <c r="KC835" s="4"/>
      <c r="KD835" s="4"/>
      <c r="KE835" s="4"/>
    </row>
    <row r="836" spans="20:291" x14ac:dyDescent="0.25">
      <c r="T836" s="5"/>
      <c r="U836" s="25"/>
      <c r="V836" s="25"/>
      <c r="W836" s="25"/>
      <c r="X836" s="25"/>
      <c r="Y836" s="25"/>
      <c r="Z836" s="25"/>
      <c r="AA836" s="25"/>
      <c r="AB836" s="25"/>
      <c r="AC836" s="25"/>
      <c r="AD836" s="25"/>
      <c r="AE836" s="25"/>
      <c r="AF836" s="25"/>
      <c r="AG836" s="25"/>
      <c r="AH836" s="25"/>
      <c r="AI836" s="25"/>
      <c r="AJ836" s="25"/>
      <c r="AK836" s="25"/>
      <c r="AL836" s="25"/>
      <c r="AM836" s="25"/>
      <c r="AN836" s="25"/>
      <c r="AO836" s="25"/>
      <c r="AP836" s="25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  <c r="BS836" s="4"/>
      <c r="BT836" s="4"/>
      <c r="BU836" s="4"/>
      <c r="BV836" s="4"/>
      <c r="BW836" s="4"/>
      <c r="BX836" s="4"/>
      <c r="BY836" s="4"/>
      <c r="BZ836" s="4"/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/>
      <c r="DE836" s="4"/>
      <c r="DF836" s="4"/>
      <c r="DG836" s="4"/>
      <c r="DH836" s="4"/>
      <c r="DI836" s="4"/>
      <c r="DJ836" s="4"/>
      <c r="DK836" s="4"/>
      <c r="DL836" s="4"/>
      <c r="DM836" s="4"/>
      <c r="DN836" s="4"/>
      <c r="DO836" s="4"/>
      <c r="DP836" s="4"/>
      <c r="DQ836" s="4"/>
      <c r="DR836" s="4"/>
      <c r="DS836" s="4"/>
      <c r="DT836" s="4"/>
      <c r="DU836" s="4"/>
      <c r="DV836" s="4"/>
      <c r="DW836" s="4"/>
      <c r="DX836" s="4"/>
      <c r="DY836" s="4"/>
      <c r="DZ836" s="4"/>
      <c r="EA836" s="4"/>
      <c r="EB836" s="4"/>
      <c r="EC836" s="4"/>
      <c r="ED836" s="4"/>
      <c r="EE836" s="4"/>
      <c r="EF836" s="4"/>
      <c r="EG836" s="4"/>
      <c r="EH836" s="4"/>
      <c r="EI836" s="4"/>
      <c r="EJ836" s="4"/>
      <c r="EK836" s="4"/>
      <c r="EL836" s="4"/>
      <c r="EM836" s="4"/>
      <c r="EN836" s="4"/>
      <c r="EO836" s="4"/>
      <c r="EP836" s="4"/>
      <c r="EQ836" s="4"/>
      <c r="ER836" s="4"/>
      <c r="ES836" s="4"/>
      <c r="ET836" s="4"/>
      <c r="EU836" s="4"/>
      <c r="EV836" s="4"/>
      <c r="EW836" s="4"/>
      <c r="EX836" s="4"/>
      <c r="EY836" s="4"/>
      <c r="EZ836" s="4"/>
      <c r="FA836" s="4"/>
      <c r="FB836" s="4"/>
      <c r="FC836" s="4"/>
      <c r="FD836" s="4"/>
      <c r="FE836" s="4"/>
      <c r="FF836" s="4"/>
      <c r="FG836" s="4"/>
      <c r="FH836" s="4"/>
      <c r="FI836" s="4"/>
      <c r="FJ836" s="5"/>
      <c r="FK836" s="4"/>
      <c r="FL836" s="4"/>
      <c r="FM836" s="4"/>
      <c r="FN836" s="4"/>
      <c r="FO836" s="4"/>
      <c r="FP836" s="4"/>
      <c r="FQ836" s="4"/>
      <c r="FR836" s="4"/>
      <c r="FS836" s="4"/>
      <c r="FT836" s="4"/>
      <c r="FU836" s="4"/>
      <c r="FV836" s="4"/>
      <c r="FW836" s="4"/>
      <c r="FX836" s="4"/>
      <c r="FY836" s="4"/>
      <c r="FZ836" s="4"/>
      <c r="GA836" s="4"/>
      <c r="GB836" s="4"/>
      <c r="GC836" s="4"/>
      <c r="GD836" s="4"/>
      <c r="GE836" s="4"/>
      <c r="GF836" s="4"/>
      <c r="GG836" s="4"/>
      <c r="GH836" s="4"/>
      <c r="GI836" s="4"/>
      <c r="GJ836" s="4"/>
      <c r="GK836" s="4"/>
      <c r="GL836" s="4"/>
      <c r="GM836" s="4"/>
      <c r="GN836" s="4"/>
      <c r="GO836" s="4"/>
      <c r="GP836" s="4"/>
      <c r="GQ836" s="4"/>
      <c r="GR836" s="4"/>
      <c r="GS836" s="4"/>
      <c r="GT836" s="4"/>
      <c r="GU836" s="4"/>
      <c r="GV836" s="4"/>
      <c r="GW836" s="4"/>
      <c r="GX836" s="4"/>
      <c r="GY836" s="4"/>
      <c r="IQ836" s="4"/>
      <c r="IR836" s="4"/>
      <c r="IS836" s="4"/>
      <c r="IT836" s="4"/>
      <c r="IU836" s="4"/>
      <c r="IV836" s="4"/>
      <c r="IW836" s="4"/>
      <c r="IX836" s="4"/>
      <c r="IY836" s="4"/>
      <c r="IZ836" s="4"/>
      <c r="JA836" s="4"/>
      <c r="JB836" s="4"/>
      <c r="JC836" s="4"/>
      <c r="JD836" s="4"/>
      <c r="JE836" s="4"/>
      <c r="JF836" s="4"/>
      <c r="JG836" s="4"/>
      <c r="JH836" s="4"/>
      <c r="JI836" s="4"/>
      <c r="JJ836" s="4"/>
      <c r="JK836" s="4"/>
      <c r="JL836" s="4"/>
      <c r="JM836" s="4"/>
      <c r="JN836" s="4"/>
      <c r="JO836" s="4"/>
      <c r="JP836" s="4"/>
      <c r="JQ836" s="4"/>
      <c r="JR836" s="4"/>
      <c r="JS836" s="4"/>
      <c r="JT836" s="4"/>
      <c r="JU836" s="4"/>
      <c r="JV836" s="4"/>
      <c r="JW836" s="4"/>
      <c r="JX836" s="4"/>
      <c r="JY836" s="4"/>
      <c r="JZ836" s="4"/>
      <c r="KA836" s="4"/>
      <c r="KB836" s="4"/>
      <c r="KC836" s="4"/>
      <c r="KD836" s="4"/>
      <c r="KE836" s="4"/>
    </row>
    <row r="837" spans="20:291" x14ac:dyDescent="0.25">
      <c r="T837" s="5"/>
      <c r="U837" s="25"/>
      <c r="V837" s="25"/>
      <c r="W837" s="25"/>
      <c r="X837" s="25"/>
      <c r="Y837" s="25"/>
      <c r="Z837" s="25"/>
      <c r="AA837" s="25"/>
      <c r="AB837" s="25"/>
      <c r="AC837" s="25"/>
      <c r="AD837" s="25"/>
      <c r="AE837" s="25"/>
      <c r="AF837" s="25"/>
      <c r="AG837" s="25"/>
      <c r="AH837" s="25"/>
      <c r="AI837" s="25"/>
      <c r="AJ837" s="25"/>
      <c r="AK837" s="25"/>
      <c r="AL837" s="25"/>
      <c r="AM837" s="25"/>
      <c r="AN837" s="25"/>
      <c r="AO837" s="25"/>
      <c r="AP837" s="25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E837" s="4"/>
      <c r="DF837" s="4"/>
      <c r="DG837" s="4"/>
      <c r="DH837" s="4"/>
      <c r="DI837" s="4"/>
      <c r="DJ837" s="4"/>
      <c r="DK837" s="4"/>
      <c r="DL837" s="4"/>
      <c r="DM837" s="4"/>
      <c r="DN837" s="4"/>
      <c r="DO837" s="4"/>
      <c r="DP837" s="4"/>
      <c r="DQ837" s="4"/>
      <c r="DR837" s="4"/>
      <c r="DS837" s="4"/>
      <c r="DT837" s="4"/>
      <c r="DU837" s="4"/>
      <c r="DV837" s="4"/>
      <c r="DW837" s="4"/>
      <c r="DX837" s="4"/>
      <c r="DY837" s="4"/>
      <c r="DZ837" s="4"/>
      <c r="EA837" s="4"/>
      <c r="EB837" s="4"/>
      <c r="EC837" s="4"/>
      <c r="ED837" s="4"/>
      <c r="EE837" s="4"/>
      <c r="EF837" s="4"/>
      <c r="EG837" s="4"/>
      <c r="EH837" s="4"/>
      <c r="EI837" s="4"/>
      <c r="EJ837" s="4"/>
      <c r="EK837" s="4"/>
      <c r="EL837" s="4"/>
      <c r="EM837" s="4"/>
      <c r="EN837" s="4"/>
      <c r="EO837" s="4"/>
      <c r="EP837" s="4"/>
      <c r="EQ837" s="4"/>
      <c r="ER837" s="4"/>
      <c r="ES837" s="4"/>
      <c r="ET837" s="4"/>
      <c r="EU837" s="4"/>
      <c r="EV837" s="4"/>
      <c r="EW837" s="4"/>
      <c r="EX837" s="4"/>
      <c r="EY837" s="4"/>
      <c r="EZ837" s="4"/>
      <c r="FA837" s="4"/>
      <c r="FB837" s="4"/>
      <c r="FC837" s="4"/>
      <c r="FD837" s="4"/>
      <c r="FE837" s="4"/>
      <c r="FF837" s="4"/>
      <c r="FG837" s="4"/>
      <c r="FH837" s="4"/>
      <c r="FI837" s="4"/>
      <c r="FJ837" s="5"/>
      <c r="FK837" s="4"/>
      <c r="FL837" s="4"/>
      <c r="FM837" s="4"/>
      <c r="FN837" s="4"/>
      <c r="FO837" s="4"/>
      <c r="FP837" s="4"/>
      <c r="FQ837" s="4"/>
      <c r="FR837" s="4"/>
      <c r="FS837" s="4"/>
      <c r="FT837" s="4"/>
      <c r="FU837" s="4"/>
      <c r="FV837" s="4"/>
      <c r="FW837" s="4"/>
      <c r="FX837" s="4"/>
      <c r="FY837" s="4"/>
      <c r="FZ837" s="4"/>
      <c r="GA837" s="4"/>
      <c r="GB837" s="4"/>
      <c r="GC837" s="4"/>
      <c r="GD837" s="4"/>
      <c r="GE837" s="4"/>
      <c r="GF837" s="4"/>
      <c r="GG837" s="4"/>
      <c r="GH837" s="4"/>
      <c r="GI837" s="4"/>
      <c r="GJ837" s="4"/>
      <c r="GK837" s="4"/>
      <c r="GL837" s="4"/>
      <c r="GM837" s="4"/>
      <c r="GN837" s="4"/>
      <c r="GO837" s="4"/>
      <c r="GP837" s="4"/>
      <c r="GQ837" s="4"/>
      <c r="GR837" s="4"/>
      <c r="GS837" s="4"/>
      <c r="GT837" s="4"/>
      <c r="GU837" s="4"/>
      <c r="GV837" s="4"/>
      <c r="GW837" s="4"/>
      <c r="GX837" s="4"/>
      <c r="GY837" s="4"/>
      <c r="IQ837" s="4"/>
      <c r="IR837" s="4"/>
      <c r="IS837" s="4"/>
      <c r="IT837" s="4"/>
      <c r="IU837" s="4"/>
      <c r="IV837" s="4"/>
      <c r="IW837" s="4"/>
      <c r="IX837" s="4"/>
      <c r="IY837" s="4"/>
      <c r="IZ837" s="4"/>
      <c r="JA837" s="4"/>
      <c r="JB837" s="4"/>
      <c r="JC837" s="4"/>
      <c r="JD837" s="4"/>
      <c r="JE837" s="4"/>
      <c r="JF837" s="4"/>
      <c r="JG837" s="4"/>
      <c r="JH837" s="4"/>
      <c r="JI837" s="4"/>
      <c r="JJ837" s="4"/>
      <c r="JK837" s="4"/>
      <c r="JL837" s="4"/>
      <c r="JM837" s="4"/>
      <c r="JN837" s="4"/>
      <c r="JO837" s="4"/>
      <c r="JP837" s="4"/>
      <c r="JQ837" s="4"/>
      <c r="JR837" s="4"/>
      <c r="JS837" s="4"/>
      <c r="JT837" s="4"/>
      <c r="JU837" s="4"/>
      <c r="JV837" s="4"/>
      <c r="JW837" s="4"/>
      <c r="JX837" s="4"/>
      <c r="JY837" s="4"/>
      <c r="JZ837" s="4"/>
      <c r="KA837" s="4"/>
      <c r="KB837" s="4"/>
      <c r="KC837" s="4"/>
      <c r="KD837" s="4"/>
      <c r="KE837" s="4"/>
    </row>
    <row r="838" spans="20:291" x14ac:dyDescent="0.25">
      <c r="T838" s="5"/>
      <c r="U838" s="25"/>
      <c r="V838" s="25"/>
      <c r="W838" s="25"/>
      <c r="X838" s="25"/>
      <c r="Y838" s="25"/>
      <c r="Z838" s="25"/>
      <c r="AA838" s="25"/>
      <c r="AB838" s="25"/>
      <c r="AC838" s="25"/>
      <c r="AD838" s="25"/>
      <c r="AE838" s="25"/>
      <c r="AF838" s="25"/>
      <c r="AG838" s="25"/>
      <c r="AH838" s="25"/>
      <c r="AI838" s="25"/>
      <c r="AJ838" s="25"/>
      <c r="AK838" s="25"/>
      <c r="AL838" s="25"/>
      <c r="AM838" s="25"/>
      <c r="AN838" s="25"/>
      <c r="AO838" s="25"/>
      <c r="AP838" s="25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/>
      <c r="DE838" s="4"/>
      <c r="DF838" s="4"/>
      <c r="DG838" s="4"/>
      <c r="DH838" s="4"/>
      <c r="DI838" s="4"/>
      <c r="DJ838" s="4"/>
      <c r="DK838" s="4"/>
      <c r="DL838" s="4"/>
      <c r="DM838" s="4"/>
      <c r="DN838" s="4"/>
      <c r="DO838" s="4"/>
      <c r="DP838" s="4"/>
      <c r="DQ838" s="4"/>
      <c r="DR838" s="4"/>
      <c r="DS838" s="4"/>
      <c r="DT838" s="4"/>
      <c r="DU838" s="4"/>
      <c r="DV838" s="4"/>
      <c r="DW838" s="4"/>
      <c r="DX838" s="4"/>
      <c r="DY838" s="4"/>
      <c r="DZ838" s="4"/>
      <c r="EA838" s="4"/>
      <c r="EB838" s="4"/>
      <c r="EC838" s="4"/>
      <c r="ED838" s="4"/>
      <c r="EE838" s="4"/>
      <c r="EF838" s="4"/>
      <c r="EG838" s="4"/>
      <c r="EH838" s="4"/>
      <c r="EI838" s="4"/>
      <c r="EJ838" s="4"/>
      <c r="EK838" s="4"/>
      <c r="EL838" s="4"/>
      <c r="EM838" s="4"/>
      <c r="EN838" s="4"/>
      <c r="EO838" s="4"/>
      <c r="EP838" s="4"/>
      <c r="EQ838" s="4"/>
      <c r="ER838" s="4"/>
      <c r="ES838" s="4"/>
      <c r="ET838" s="4"/>
      <c r="EU838" s="4"/>
      <c r="EV838" s="4"/>
      <c r="EW838" s="4"/>
      <c r="EX838" s="4"/>
      <c r="EY838" s="4"/>
      <c r="EZ838" s="4"/>
      <c r="FA838" s="4"/>
      <c r="FB838" s="4"/>
      <c r="FC838" s="4"/>
      <c r="FD838" s="4"/>
      <c r="FE838" s="4"/>
      <c r="FF838" s="4"/>
      <c r="FG838" s="4"/>
      <c r="FH838" s="4"/>
      <c r="FI838" s="4"/>
      <c r="FJ838" s="5"/>
      <c r="FK838" s="4"/>
      <c r="FL838" s="4"/>
      <c r="FM838" s="4"/>
      <c r="FN838" s="4"/>
      <c r="FO838" s="4"/>
      <c r="FP838" s="4"/>
      <c r="FQ838" s="4"/>
      <c r="FR838" s="4"/>
      <c r="FS838" s="4"/>
      <c r="FT838" s="4"/>
      <c r="FU838" s="4"/>
      <c r="FV838" s="4"/>
      <c r="FW838" s="4"/>
      <c r="FX838" s="4"/>
      <c r="FY838" s="4"/>
      <c r="FZ838" s="4"/>
      <c r="GA838" s="4"/>
      <c r="GB838" s="4"/>
      <c r="GC838" s="4"/>
      <c r="GD838" s="4"/>
      <c r="GE838" s="4"/>
      <c r="GF838" s="4"/>
      <c r="GG838" s="4"/>
      <c r="GH838" s="4"/>
      <c r="GI838" s="4"/>
      <c r="GJ838" s="4"/>
      <c r="GK838" s="4"/>
      <c r="GL838" s="4"/>
      <c r="GM838" s="4"/>
      <c r="GN838" s="4"/>
      <c r="GO838" s="4"/>
      <c r="GP838" s="4"/>
      <c r="GQ838" s="4"/>
      <c r="GR838" s="4"/>
      <c r="GS838" s="4"/>
      <c r="GT838" s="4"/>
      <c r="GU838" s="4"/>
      <c r="GV838" s="4"/>
      <c r="GW838" s="4"/>
      <c r="GX838" s="4"/>
      <c r="GY838" s="4"/>
      <c r="IQ838" s="4"/>
      <c r="IR838" s="4"/>
      <c r="IS838" s="4"/>
      <c r="IT838" s="4"/>
      <c r="IU838" s="4"/>
      <c r="IV838" s="4"/>
      <c r="IW838" s="4"/>
      <c r="IX838" s="4"/>
      <c r="IY838" s="4"/>
      <c r="IZ838" s="4"/>
      <c r="JA838" s="4"/>
      <c r="JB838" s="4"/>
      <c r="JC838" s="4"/>
      <c r="JD838" s="4"/>
      <c r="JE838" s="4"/>
      <c r="JF838" s="4"/>
      <c r="JG838" s="4"/>
      <c r="JH838" s="4"/>
      <c r="JI838" s="4"/>
      <c r="JJ838" s="4"/>
      <c r="JK838" s="4"/>
      <c r="JL838" s="4"/>
      <c r="JM838" s="4"/>
      <c r="JN838" s="4"/>
      <c r="JO838" s="4"/>
      <c r="JP838" s="4"/>
      <c r="JQ838" s="4"/>
      <c r="JR838" s="4"/>
      <c r="JS838" s="4"/>
      <c r="JT838" s="4"/>
      <c r="JU838" s="4"/>
      <c r="JV838" s="4"/>
      <c r="JW838" s="4"/>
      <c r="JX838" s="4"/>
      <c r="JY838" s="4"/>
      <c r="JZ838" s="4"/>
      <c r="KA838" s="4"/>
      <c r="KB838" s="4"/>
      <c r="KC838" s="4"/>
      <c r="KD838" s="4"/>
      <c r="KE838" s="4"/>
    </row>
    <row r="839" spans="20:291" x14ac:dyDescent="0.25">
      <c r="T839" s="5"/>
      <c r="U839" s="25"/>
      <c r="V839" s="25"/>
      <c r="W839" s="25"/>
      <c r="X839" s="25"/>
      <c r="Y839" s="25"/>
      <c r="Z839" s="25"/>
      <c r="AA839" s="25"/>
      <c r="AB839" s="25"/>
      <c r="AC839" s="25"/>
      <c r="AD839" s="25"/>
      <c r="AE839" s="25"/>
      <c r="AF839" s="25"/>
      <c r="AG839" s="25"/>
      <c r="AH839" s="25"/>
      <c r="AI839" s="25"/>
      <c r="AJ839" s="25"/>
      <c r="AK839" s="25"/>
      <c r="AL839" s="25"/>
      <c r="AM839" s="25"/>
      <c r="AN839" s="25"/>
      <c r="AO839" s="25"/>
      <c r="AP839" s="25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  <c r="BS839" s="4"/>
      <c r="BT839" s="4"/>
      <c r="BU839" s="4"/>
      <c r="BV839" s="4"/>
      <c r="BW839" s="4"/>
      <c r="BX839" s="4"/>
      <c r="BY839" s="4"/>
      <c r="BZ839" s="4"/>
      <c r="CA839" s="4"/>
      <c r="CB839" s="4"/>
      <c r="CC839" s="4"/>
      <c r="CD839" s="4"/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4"/>
      <c r="DE839" s="4"/>
      <c r="DF839" s="4"/>
      <c r="DG839" s="4"/>
      <c r="DH839" s="4"/>
      <c r="DI839" s="4"/>
      <c r="DJ839" s="4"/>
      <c r="DK839" s="4"/>
      <c r="DL839" s="4"/>
      <c r="DM839" s="4"/>
      <c r="DN839" s="4"/>
      <c r="DO839" s="4"/>
      <c r="DP839" s="4"/>
      <c r="DQ839" s="4"/>
      <c r="DR839" s="4"/>
      <c r="DS839" s="4"/>
      <c r="DT839" s="4"/>
      <c r="DU839" s="4"/>
      <c r="DV839" s="4"/>
      <c r="DW839" s="4"/>
      <c r="DX839" s="4"/>
      <c r="DY839" s="4"/>
      <c r="DZ839" s="4"/>
      <c r="EA839" s="4"/>
      <c r="EB839" s="4"/>
      <c r="EC839" s="4"/>
      <c r="ED839" s="4"/>
      <c r="EE839" s="4"/>
      <c r="EF839" s="4"/>
      <c r="EG839" s="4"/>
      <c r="EH839" s="4"/>
      <c r="EI839" s="4"/>
      <c r="EJ839" s="4"/>
      <c r="EK839" s="4"/>
      <c r="EL839" s="4"/>
      <c r="EM839" s="4"/>
      <c r="EN839" s="4"/>
      <c r="EO839" s="4"/>
      <c r="EP839" s="4"/>
      <c r="EQ839" s="4"/>
      <c r="ER839" s="4"/>
      <c r="ES839" s="4"/>
      <c r="ET839" s="4"/>
      <c r="EU839" s="4"/>
      <c r="EV839" s="4"/>
      <c r="EW839" s="4"/>
      <c r="EX839" s="4"/>
      <c r="EY839" s="4"/>
      <c r="EZ839" s="4"/>
      <c r="FA839" s="4"/>
      <c r="FB839" s="4"/>
      <c r="FC839" s="4"/>
      <c r="FD839" s="4"/>
      <c r="FE839" s="4"/>
      <c r="FF839" s="4"/>
      <c r="FG839" s="4"/>
      <c r="FH839" s="4"/>
      <c r="FI839" s="4"/>
      <c r="FJ839" s="5"/>
      <c r="FK839" s="4"/>
      <c r="FL839" s="4"/>
      <c r="FM839" s="4"/>
      <c r="FN839" s="4"/>
      <c r="FO839" s="4"/>
      <c r="FP839" s="4"/>
      <c r="FQ839" s="4"/>
      <c r="FR839" s="4"/>
      <c r="FS839" s="4"/>
      <c r="FT839" s="4"/>
      <c r="FU839" s="4"/>
      <c r="FV839" s="4"/>
      <c r="FW839" s="4"/>
      <c r="FX839" s="4"/>
      <c r="FY839" s="4"/>
      <c r="FZ839" s="4"/>
      <c r="GA839" s="4"/>
      <c r="GB839" s="4"/>
      <c r="GC839" s="4"/>
      <c r="GD839" s="4"/>
      <c r="GE839" s="4"/>
      <c r="GF839" s="4"/>
      <c r="GG839" s="4"/>
      <c r="GH839" s="4"/>
      <c r="GI839" s="4"/>
      <c r="GJ839" s="4"/>
      <c r="GK839" s="4"/>
      <c r="GL839" s="4"/>
      <c r="GM839" s="4"/>
      <c r="GN839" s="4"/>
      <c r="GO839" s="4"/>
      <c r="GP839" s="4"/>
      <c r="GQ839" s="4"/>
      <c r="GR839" s="4"/>
      <c r="GS839" s="4"/>
      <c r="GT839" s="4"/>
      <c r="GU839" s="4"/>
      <c r="GV839" s="4"/>
      <c r="GW839" s="4"/>
      <c r="GX839" s="4"/>
      <c r="GY839" s="4"/>
      <c r="IQ839" s="4"/>
      <c r="IR839" s="4"/>
      <c r="IS839" s="4"/>
      <c r="IT839" s="4"/>
      <c r="IU839" s="4"/>
      <c r="IV839" s="4"/>
      <c r="IW839" s="4"/>
      <c r="IX839" s="4"/>
      <c r="IY839" s="4"/>
      <c r="IZ839" s="4"/>
      <c r="JA839" s="4"/>
      <c r="JB839" s="4"/>
      <c r="JC839" s="4"/>
      <c r="JD839" s="4"/>
      <c r="JE839" s="4"/>
      <c r="JF839" s="4"/>
      <c r="JG839" s="4"/>
      <c r="JH839" s="4"/>
      <c r="JI839" s="4"/>
      <c r="JJ839" s="4"/>
      <c r="JK839" s="4"/>
      <c r="JL839" s="4"/>
      <c r="JM839" s="4"/>
      <c r="JN839" s="4"/>
      <c r="JO839" s="4"/>
      <c r="JP839" s="4"/>
      <c r="JQ839" s="4"/>
      <c r="JR839" s="4"/>
      <c r="JS839" s="4"/>
      <c r="JT839" s="4"/>
      <c r="JU839" s="4"/>
      <c r="JV839" s="4"/>
      <c r="JW839" s="4"/>
      <c r="JX839" s="4"/>
      <c r="JY839" s="4"/>
      <c r="JZ839" s="4"/>
      <c r="KA839" s="4"/>
      <c r="KB839" s="4"/>
      <c r="KC839" s="4"/>
      <c r="KD839" s="4"/>
      <c r="KE839" s="4"/>
    </row>
    <row r="840" spans="20:291" x14ac:dyDescent="0.25">
      <c r="T840" s="5"/>
      <c r="U840" s="25"/>
      <c r="V840" s="25"/>
      <c r="W840" s="25"/>
      <c r="X840" s="25"/>
      <c r="Y840" s="25"/>
      <c r="Z840" s="25"/>
      <c r="AA840" s="25"/>
      <c r="AB840" s="25"/>
      <c r="AC840" s="25"/>
      <c r="AD840" s="25"/>
      <c r="AE840" s="25"/>
      <c r="AF840" s="25"/>
      <c r="AG840" s="25"/>
      <c r="AH840" s="25"/>
      <c r="AI840" s="25"/>
      <c r="AJ840" s="25"/>
      <c r="AK840" s="25"/>
      <c r="AL840" s="25"/>
      <c r="AM840" s="25"/>
      <c r="AN840" s="25"/>
      <c r="AO840" s="25"/>
      <c r="AP840" s="25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  <c r="DE840" s="4"/>
      <c r="DF840" s="4"/>
      <c r="DG840" s="4"/>
      <c r="DH840" s="4"/>
      <c r="DI840" s="4"/>
      <c r="DJ840" s="4"/>
      <c r="DK840" s="4"/>
      <c r="DL840" s="4"/>
      <c r="DM840" s="4"/>
      <c r="DN840" s="4"/>
      <c r="DO840" s="4"/>
      <c r="DP840" s="4"/>
      <c r="DQ840" s="4"/>
      <c r="DR840" s="4"/>
      <c r="DS840" s="4"/>
      <c r="DT840" s="4"/>
      <c r="DU840" s="4"/>
      <c r="DV840" s="4"/>
      <c r="DW840" s="4"/>
      <c r="DX840" s="4"/>
      <c r="DY840" s="4"/>
      <c r="DZ840" s="4"/>
      <c r="EA840" s="4"/>
      <c r="EB840" s="4"/>
      <c r="EC840" s="4"/>
      <c r="ED840" s="4"/>
      <c r="EE840" s="4"/>
      <c r="EF840" s="4"/>
      <c r="EG840" s="4"/>
      <c r="EH840" s="4"/>
      <c r="EI840" s="4"/>
      <c r="EJ840" s="4"/>
      <c r="EK840" s="4"/>
      <c r="EL840" s="4"/>
      <c r="EM840" s="4"/>
      <c r="EN840" s="4"/>
      <c r="EO840" s="4"/>
      <c r="EP840" s="4"/>
      <c r="EQ840" s="4"/>
      <c r="ER840" s="4"/>
      <c r="ES840" s="4"/>
      <c r="ET840" s="4"/>
      <c r="EU840" s="4"/>
      <c r="EV840" s="4"/>
      <c r="EW840" s="4"/>
      <c r="EX840" s="4"/>
      <c r="EY840" s="4"/>
      <c r="EZ840" s="4"/>
      <c r="FA840" s="4"/>
      <c r="FB840" s="4"/>
      <c r="FC840" s="4"/>
      <c r="FD840" s="4"/>
      <c r="FE840" s="4"/>
      <c r="FF840" s="4"/>
      <c r="FG840" s="4"/>
      <c r="FH840" s="4"/>
      <c r="FI840" s="4"/>
      <c r="FJ840" s="5"/>
      <c r="FK840" s="4"/>
      <c r="FL840" s="4"/>
      <c r="FM840" s="4"/>
      <c r="FN840" s="4"/>
      <c r="FO840" s="4"/>
      <c r="FP840" s="4"/>
      <c r="FQ840" s="4"/>
      <c r="FR840" s="4"/>
      <c r="FS840" s="4"/>
      <c r="FT840" s="4"/>
      <c r="FU840" s="4"/>
      <c r="FV840" s="4"/>
      <c r="FW840" s="4"/>
      <c r="FX840" s="4"/>
      <c r="FY840" s="4"/>
      <c r="FZ840" s="4"/>
      <c r="GA840" s="4"/>
      <c r="GB840" s="4"/>
      <c r="GC840" s="4"/>
      <c r="GD840" s="4"/>
      <c r="GE840" s="4"/>
      <c r="GF840" s="4"/>
      <c r="GG840" s="4"/>
      <c r="GH840" s="4"/>
      <c r="GI840" s="4"/>
      <c r="GJ840" s="4"/>
      <c r="GK840" s="4"/>
      <c r="GL840" s="4"/>
      <c r="GM840" s="4"/>
      <c r="GN840" s="4"/>
      <c r="GO840" s="4"/>
      <c r="GP840" s="4"/>
      <c r="GQ840" s="4"/>
      <c r="GR840" s="4"/>
      <c r="GS840" s="4"/>
      <c r="GT840" s="4"/>
      <c r="GU840" s="4"/>
      <c r="GV840" s="4"/>
      <c r="GW840" s="4"/>
      <c r="GX840" s="4"/>
      <c r="GY840" s="4"/>
      <c r="IQ840" s="4"/>
      <c r="IR840" s="4"/>
      <c r="IS840" s="4"/>
      <c r="IT840" s="4"/>
      <c r="IU840" s="4"/>
      <c r="IV840" s="4"/>
      <c r="IW840" s="4"/>
      <c r="IX840" s="4"/>
      <c r="IY840" s="4"/>
      <c r="IZ840" s="4"/>
      <c r="JA840" s="4"/>
      <c r="JB840" s="4"/>
      <c r="JC840" s="4"/>
      <c r="JD840" s="4"/>
      <c r="JE840" s="4"/>
      <c r="JF840" s="4"/>
      <c r="JG840" s="4"/>
      <c r="JH840" s="4"/>
      <c r="JI840" s="4"/>
      <c r="JJ840" s="4"/>
      <c r="JK840" s="4"/>
      <c r="JL840" s="4"/>
      <c r="JM840" s="4"/>
      <c r="JN840" s="4"/>
      <c r="JO840" s="4"/>
      <c r="JP840" s="4"/>
      <c r="JQ840" s="4"/>
      <c r="JR840" s="4"/>
      <c r="JS840" s="4"/>
      <c r="JT840" s="4"/>
      <c r="JU840" s="4"/>
      <c r="JV840" s="4"/>
      <c r="JW840" s="4"/>
      <c r="JX840" s="4"/>
      <c r="JY840" s="4"/>
      <c r="JZ840" s="4"/>
      <c r="KA840" s="4"/>
      <c r="KB840" s="4"/>
      <c r="KC840" s="4"/>
      <c r="KD840" s="4"/>
      <c r="KE840" s="4"/>
    </row>
    <row r="841" spans="20:291" x14ac:dyDescent="0.25">
      <c r="T841" s="5"/>
      <c r="U841" s="25"/>
      <c r="V841" s="25"/>
      <c r="W841" s="25"/>
      <c r="X841" s="25"/>
      <c r="Y841" s="25"/>
      <c r="Z841" s="25"/>
      <c r="AA841" s="25"/>
      <c r="AB841" s="25"/>
      <c r="AC841" s="25"/>
      <c r="AD841" s="25"/>
      <c r="AE841" s="25"/>
      <c r="AF841" s="25"/>
      <c r="AG841" s="25"/>
      <c r="AH841" s="25"/>
      <c r="AI841" s="25"/>
      <c r="AJ841" s="25"/>
      <c r="AK841" s="25"/>
      <c r="AL841" s="25"/>
      <c r="AM841" s="25"/>
      <c r="AN841" s="25"/>
      <c r="AO841" s="25"/>
      <c r="AP841" s="25"/>
      <c r="AQ841" s="4"/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  <c r="BS841" s="4"/>
      <c r="BT841" s="4"/>
      <c r="BU841" s="4"/>
      <c r="BV841" s="4"/>
      <c r="BW841" s="4"/>
      <c r="BX841" s="4"/>
      <c r="BY841" s="4"/>
      <c r="BZ841" s="4"/>
      <c r="CA841" s="4"/>
      <c r="CB841" s="4"/>
      <c r="CC841" s="4"/>
      <c r="CD841" s="4"/>
      <c r="CE841" s="4"/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/>
      <c r="DC841" s="4"/>
      <c r="DD841" s="4"/>
      <c r="DE841" s="4"/>
      <c r="DF841" s="4"/>
      <c r="DG841" s="4"/>
      <c r="DH841" s="4"/>
      <c r="DI841" s="4"/>
      <c r="DJ841" s="4"/>
      <c r="DK841" s="4"/>
      <c r="DL841" s="4"/>
      <c r="DM841" s="4"/>
      <c r="DN841" s="4"/>
      <c r="DO841" s="4"/>
      <c r="DP841" s="4"/>
      <c r="DQ841" s="4"/>
      <c r="DR841" s="4"/>
      <c r="DS841" s="4"/>
      <c r="DT841" s="4"/>
      <c r="DU841" s="4"/>
      <c r="DV841" s="4"/>
      <c r="DW841" s="4"/>
      <c r="DX841" s="4"/>
      <c r="DY841" s="4"/>
      <c r="DZ841" s="4"/>
      <c r="EA841" s="4"/>
      <c r="EB841" s="4"/>
      <c r="EC841" s="4"/>
      <c r="ED841" s="4"/>
      <c r="EE841" s="4"/>
      <c r="EF841" s="4"/>
      <c r="EG841" s="4"/>
      <c r="EH841" s="4"/>
      <c r="EI841" s="4"/>
      <c r="EJ841" s="4"/>
      <c r="EK841" s="4"/>
      <c r="EL841" s="4"/>
      <c r="EM841" s="4"/>
      <c r="EN841" s="4"/>
      <c r="EO841" s="4"/>
      <c r="EP841" s="4"/>
      <c r="EQ841" s="4"/>
      <c r="ER841" s="4"/>
      <c r="ES841" s="4"/>
      <c r="ET841" s="4"/>
      <c r="EU841" s="4"/>
      <c r="EV841" s="4"/>
      <c r="EW841" s="4"/>
      <c r="EX841" s="4"/>
      <c r="EY841" s="4"/>
      <c r="EZ841" s="4"/>
      <c r="FA841" s="4"/>
      <c r="FB841" s="4"/>
      <c r="FC841" s="4"/>
      <c r="FD841" s="4"/>
      <c r="FE841" s="4"/>
      <c r="FF841" s="4"/>
      <c r="FG841" s="4"/>
      <c r="FH841" s="4"/>
      <c r="FI841" s="4"/>
      <c r="FJ841" s="5"/>
      <c r="FK841" s="4"/>
      <c r="FL841" s="4"/>
      <c r="FM841" s="4"/>
      <c r="FN841" s="4"/>
      <c r="FO841" s="4"/>
      <c r="FP841" s="4"/>
      <c r="FQ841" s="4"/>
      <c r="FR841" s="4"/>
      <c r="FS841" s="4"/>
      <c r="FT841" s="4"/>
      <c r="FU841" s="4"/>
      <c r="FV841" s="4"/>
      <c r="FW841" s="4"/>
      <c r="FX841" s="4"/>
      <c r="FY841" s="4"/>
      <c r="FZ841" s="4"/>
      <c r="GA841" s="4"/>
      <c r="GB841" s="4"/>
      <c r="GC841" s="4"/>
      <c r="GD841" s="4"/>
      <c r="GE841" s="4"/>
      <c r="GF841" s="4"/>
      <c r="GG841" s="4"/>
      <c r="GH841" s="4"/>
      <c r="GI841" s="4"/>
      <c r="GJ841" s="4"/>
      <c r="GK841" s="4"/>
      <c r="GL841" s="4"/>
      <c r="GM841" s="4"/>
      <c r="GN841" s="4"/>
      <c r="GO841" s="4"/>
      <c r="GP841" s="4"/>
      <c r="GQ841" s="4"/>
      <c r="GR841" s="4"/>
      <c r="GS841" s="4"/>
      <c r="GT841" s="4"/>
      <c r="GU841" s="4"/>
      <c r="GV841" s="4"/>
      <c r="GW841" s="4"/>
      <c r="GX841" s="4"/>
      <c r="GY841" s="4"/>
      <c r="IQ841" s="4"/>
      <c r="IR841" s="4"/>
      <c r="IS841" s="4"/>
      <c r="IT841" s="4"/>
      <c r="IU841" s="4"/>
      <c r="IV841" s="4"/>
      <c r="IW841" s="4"/>
      <c r="IX841" s="4"/>
      <c r="IY841" s="4"/>
      <c r="IZ841" s="4"/>
      <c r="JA841" s="4"/>
      <c r="JB841" s="4"/>
      <c r="JC841" s="4"/>
      <c r="JD841" s="4"/>
      <c r="JE841" s="4"/>
      <c r="JF841" s="4"/>
      <c r="JG841" s="4"/>
      <c r="JH841" s="4"/>
      <c r="JI841" s="4"/>
      <c r="JJ841" s="4"/>
      <c r="JK841" s="4"/>
      <c r="JL841" s="4"/>
      <c r="JM841" s="4"/>
      <c r="JN841" s="4"/>
      <c r="JO841" s="4"/>
      <c r="JP841" s="4"/>
      <c r="JQ841" s="4"/>
      <c r="JR841" s="4"/>
      <c r="JS841" s="4"/>
      <c r="JT841" s="4"/>
      <c r="JU841" s="4"/>
      <c r="JV841" s="4"/>
      <c r="JW841" s="4"/>
      <c r="JX841" s="4"/>
      <c r="JY841" s="4"/>
      <c r="JZ841" s="4"/>
      <c r="KA841" s="4"/>
      <c r="KB841" s="4"/>
      <c r="KC841" s="4"/>
      <c r="KD841" s="4"/>
      <c r="KE841" s="4"/>
    </row>
    <row r="842" spans="20:291" x14ac:dyDescent="0.25">
      <c r="T842" s="5"/>
      <c r="U842" s="25"/>
      <c r="V842" s="25"/>
      <c r="W842" s="25"/>
      <c r="X842" s="25"/>
      <c r="Y842" s="25"/>
      <c r="Z842" s="25"/>
      <c r="AA842" s="25"/>
      <c r="AB842" s="25"/>
      <c r="AC842" s="25"/>
      <c r="AD842" s="25"/>
      <c r="AE842" s="25"/>
      <c r="AF842" s="25"/>
      <c r="AG842" s="25"/>
      <c r="AH842" s="25"/>
      <c r="AI842" s="25"/>
      <c r="AJ842" s="25"/>
      <c r="AK842" s="25"/>
      <c r="AL842" s="25"/>
      <c r="AM842" s="25"/>
      <c r="AN842" s="25"/>
      <c r="AO842" s="25"/>
      <c r="AP842" s="25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  <c r="DE842" s="4"/>
      <c r="DF842" s="4"/>
      <c r="DG842" s="4"/>
      <c r="DH842" s="4"/>
      <c r="DI842" s="4"/>
      <c r="DJ842" s="4"/>
      <c r="DK842" s="4"/>
      <c r="DL842" s="4"/>
      <c r="DM842" s="4"/>
      <c r="DN842" s="4"/>
      <c r="DO842" s="4"/>
      <c r="DP842" s="4"/>
      <c r="DQ842" s="4"/>
      <c r="DR842" s="4"/>
      <c r="DS842" s="4"/>
      <c r="DT842" s="4"/>
      <c r="DU842" s="4"/>
      <c r="DV842" s="4"/>
      <c r="DW842" s="4"/>
      <c r="DX842" s="4"/>
      <c r="DY842" s="4"/>
      <c r="DZ842" s="4"/>
      <c r="EA842" s="4"/>
      <c r="EB842" s="4"/>
      <c r="EC842" s="4"/>
      <c r="ED842" s="4"/>
      <c r="EE842" s="4"/>
      <c r="EF842" s="4"/>
      <c r="EG842" s="4"/>
      <c r="EH842" s="4"/>
      <c r="EI842" s="4"/>
      <c r="EJ842" s="4"/>
      <c r="EK842" s="4"/>
      <c r="EL842" s="4"/>
      <c r="EM842" s="4"/>
      <c r="EN842" s="4"/>
      <c r="EO842" s="4"/>
      <c r="EP842" s="4"/>
      <c r="EQ842" s="4"/>
      <c r="ER842" s="4"/>
      <c r="ES842" s="4"/>
      <c r="ET842" s="4"/>
      <c r="EU842" s="4"/>
      <c r="EV842" s="4"/>
      <c r="EW842" s="4"/>
      <c r="EX842" s="4"/>
      <c r="EY842" s="4"/>
      <c r="EZ842" s="4"/>
      <c r="FA842" s="4"/>
      <c r="FB842" s="4"/>
      <c r="FC842" s="4"/>
      <c r="FD842" s="4"/>
      <c r="FE842" s="4"/>
      <c r="FF842" s="4"/>
      <c r="FG842" s="4"/>
      <c r="FH842" s="4"/>
      <c r="FI842" s="4"/>
      <c r="FJ842" s="5"/>
      <c r="FK842" s="4"/>
      <c r="FL842" s="4"/>
      <c r="FM842" s="4"/>
      <c r="FN842" s="4"/>
      <c r="FO842" s="4"/>
      <c r="FP842" s="4"/>
      <c r="FQ842" s="4"/>
      <c r="FR842" s="4"/>
      <c r="FS842" s="4"/>
      <c r="FT842" s="4"/>
      <c r="FU842" s="4"/>
      <c r="FV842" s="4"/>
      <c r="FW842" s="4"/>
      <c r="FX842" s="4"/>
      <c r="FY842" s="4"/>
      <c r="FZ842" s="4"/>
      <c r="GA842" s="4"/>
      <c r="GB842" s="4"/>
      <c r="GC842" s="4"/>
      <c r="GD842" s="4"/>
      <c r="GE842" s="4"/>
      <c r="GF842" s="4"/>
      <c r="GG842" s="4"/>
      <c r="GH842" s="4"/>
      <c r="GI842" s="4"/>
      <c r="GJ842" s="4"/>
      <c r="GK842" s="4"/>
      <c r="GL842" s="4"/>
      <c r="GM842" s="4"/>
      <c r="GN842" s="4"/>
      <c r="GO842" s="4"/>
      <c r="GP842" s="4"/>
      <c r="GQ842" s="4"/>
      <c r="GR842" s="4"/>
      <c r="GS842" s="4"/>
      <c r="GT842" s="4"/>
      <c r="GU842" s="4"/>
      <c r="GV842" s="4"/>
      <c r="GW842" s="4"/>
      <c r="GX842" s="4"/>
      <c r="GY842" s="4"/>
      <c r="IQ842" s="4"/>
      <c r="IR842" s="4"/>
      <c r="IS842" s="4"/>
      <c r="IT842" s="4"/>
      <c r="IU842" s="4"/>
      <c r="IV842" s="4"/>
      <c r="IW842" s="4"/>
      <c r="IX842" s="4"/>
      <c r="IY842" s="4"/>
      <c r="IZ842" s="4"/>
      <c r="JA842" s="4"/>
      <c r="JB842" s="4"/>
      <c r="JC842" s="4"/>
      <c r="JD842" s="4"/>
      <c r="JE842" s="4"/>
      <c r="JF842" s="4"/>
      <c r="JG842" s="4"/>
      <c r="JH842" s="4"/>
      <c r="JI842" s="4"/>
      <c r="JJ842" s="4"/>
      <c r="JK842" s="4"/>
      <c r="JL842" s="4"/>
      <c r="JM842" s="4"/>
      <c r="JN842" s="4"/>
      <c r="JO842" s="4"/>
      <c r="JP842" s="4"/>
      <c r="JQ842" s="4"/>
      <c r="JR842" s="4"/>
      <c r="JS842" s="4"/>
      <c r="JT842" s="4"/>
      <c r="JU842" s="4"/>
      <c r="JV842" s="4"/>
      <c r="JW842" s="4"/>
      <c r="JX842" s="4"/>
      <c r="JY842" s="4"/>
      <c r="JZ842" s="4"/>
      <c r="KA842" s="4"/>
      <c r="KB842" s="4"/>
      <c r="KC842" s="4"/>
      <c r="KD842" s="4"/>
      <c r="KE842" s="4"/>
    </row>
    <row r="843" spans="20:291" x14ac:dyDescent="0.25">
      <c r="T843" s="5"/>
      <c r="U843" s="25"/>
      <c r="V843" s="25"/>
      <c r="W843" s="25"/>
      <c r="X843" s="25"/>
      <c r="Y843" s="25"/>
      <c r="Z843" s="25"/>
      <c r="AA843" s="25"/>
      <c r="AB843" s="25"/>
      <c r="AC843" s="25"/>
      <c r="AD843" s="25"/>
      <c r="AE843" s="25"/>
      <c r="AF843" s="25"/>
      <c r="AG843" s="25"/>
      <c r="AH843" s="25"/>
      <c r="AI843" s="25"/>
      <c r="AJ843" s="25"/>
      <c r="AK843" s="25"/>
      <c r="AL843" s="25"/>
      <c r="AM843" s="25"/>
      <c r="AN843" s="25"/>
      <c r="AO843" s="25"/>
      <c r="AP843" s="25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E843" s="4"/>
      <c r="DF843" s="4"/>
      <c r="DG843" s="4"/>
      <c r="DH843" s="4"/>
      <c r="DI843" s="4"/>
      <c r="DJ843" s="4"/>
      <c r="DK843" s="4"/>
      <c r="DL843" s="4"/>
      <c r="DM843" s="4"/>
      <c r="DN843" s="4"/>
      <c r="DO843" s="4"/>
      <c r="DP843" s="4"/>
      <c r="DQ843" s="4"/>
      <c r="DR843" s="4"/>
      <c r="DS843" s="4"/>
      <c r="DT843" s="4"/>
      <c r="DU843" s="4"/>
      <c r="DV843" s="4"/>
      <c r="DW843" s="4"/>
      <c r="DX843" s="4"/>
      <c r="DY843" s="4"/>
      <c r="DZ843" s="4"/>
      <c r="EA843" s="4"/>
      <c r="EB843" s="4"/>
      <c r="EC843" s="4"/>
      <c r="ED843" s="4"/>
      <c r="EE843" s="4"/>
      <c r="EF843" s="4"/>
      <c r="EG843" s="4"/>
      <c r="EH843" s="4"/>
      <c r="EI843" s="4"/>
      <c r="EJ843" s="4"/>
      <c r="EK843" s="4"/>
      <c r="EL843" s="4"/>
      <c r="EM843" s="4"/>
      <c r="EN843" s="4"/>
      <c r="EO843" s="4"/>
      <c r="EP843" s="4"/>
      <c r="EQ843" s="4"/>
      <c r="ER843" s="4"/>
      <c r="ES843" s="4"/>
      <c r="ET843" s="4"/>
      <c r="EU843" s="4"/>
      <c r="EV843" s="4"/>
      <c r="EW843" s="4"/>
      <c r="EX843" s="4"/>
      <c r="EY843" s="4"/>
      <c r="EZ843" s="4"/>
      <c r="FA843" s="4"/>
      <c r="FB843" s="4"/>
      <c r="FC843" s="4"/>
      <c r="FD843" s="4"/>
      <c r="FE843" s="4"/>
      <c r="FF843" s="4"/>
      <c r="FG843" s="4"/>
      <c r="FH843" s="4"/>
      <c r="FI843" s="4"/>
      <c r="FJ843" s="5"/>
      <c r="FK843" s="4"/>
      <c r="FL843" s="4"/>
      <c r="FM843" s="4"/>
      <c r="FN843" s="4"/>
      <c r="FO843" s="4"/>
      <c r="FP843" s="4"/>
      <c r="FQ843" s="4"/>
      <c r="FR843" s="4"/>
      <c r="FS843" s="4"/>
      <c r="FT843" s="4"/>
      <c r="FU843" s="4"/>
      <c r="FV843" s="4"/>
      <c r="FW843" s="4"/>
      <c r="FX843" s="4"/>
      <c r="FY843" s="4"/>
      <c r="FZ843" s="4"/>
      <c r="GA843" s="4"/>
      <c r="GB843" s="4"/>
      <c r="GC843" s="4"/>
      <c r="GD843" s="4"/>
      <c r="GE843" s="4"/>
      <c r="GF843" s="4"/>
      <c r="GG843" s="4"/>
      <c r="GH843" s="4"/>
      <c r="GI843" s="4"/>
      <c r="GJ843" s="4"/>
      <c r="GK843" s="4"/>
      <c r="GL843" s="4"/>
      <c r="GM843" s="4"/>
      <c r="GN843" s="4"/>
      <c r="GO843" s="4"/>
      <c r="GP843" s="4"/>
      <c r="GQ843" s="4"/>
      <c r="GR843" s="4"/>
      <c r="GS843" s="4"/>
      <c r="GT843" s="4"/>
      <c r="GU843" s="4"/>
      <c r="GV843" s="4"/>
      <c r="GW843" s="4"/>
      <c r="GX843" s="4"/>
      <c r="GY843" s="4"/>
      <c r="IQ843" s="4"/>
      <c r="IR843" s="4"/>
      <c r="IS843" s="4"/>
      <c r="IT843" s="4"/>
      <c r="IU843" s="4"/>
      <c r="IV843" s="4"/>
      <c r="IW843" s="4"/>
      <c r="IX843" s="4"/>
      <c r="IY843" s="4"/>
      <c r="IZ843" s="4"/>
      <c r="JA843" s="4"/>
      <c r="JB843" s="4"/>
      <c r="JC843" s="4"/>
      <c r="JD843" s="4"/>
      <c r="JE843" s="4"/>
      <c r="JF843" s="4"/>
      <c r="JG843" s="4"/>
      <c r="JH843" s="4"/>
      <c r="JI843" s="4"/>
      <c r="JJ843" s="4"/>
      <c r="JK843" s="4"/>
      <c r="JL843" s="4"/>
      <c r="JM843" s="4"/>
      <c r="JN843" s="4"/>
      <c r="JO843" s="4"/>
      <c r="JP843" s="4"/>
      <c r="JQ843" s="4"/>
      <c r="JR843" s="4"/>
      <c r="JS843" s="4"/>
      <c r="JT843" s="4"/>
      <c r="JU843" s="4"/>
      <c r="JV843" s="4"/>
      <c r="JW843" s="4"/>
      <c r="JX843" s="4"/>
      <c r="JY843" s="4"/>
      <c r="JZ843" s="4"/>
      <c r="KA843" s="4"/>
      <c r="KB843" s="4"/>
      <c r="KC843" s="4"/>
      <c r="KD843" s="4"/>
      <c r="KE843" s="4"/>
    </row>
    <row r="844" spans="20:291" x14ac:dyDescent="0.25">
      <c r="T844" s="5"/>
      <c r="U844" s="25"/>
      <c r="V844" s="25"/>
      <c r="W844" s="25"/>
      <c r="X844" s="25"/>
      <c r="Y844" s="25"/>
      <c r="Z844" s="25"/>
      <c r="AA844" s="25"/>
      <c r="AB844" s="25"/>
      <c r="AC844" s="25"/>
      <c r="AD844" s="25"/>
      <c r="AE844" s="25"/>
      <c r="AF844" s="25"/>
      <c r="AG844" s="25"/>
      <c r="AH844" s="25"/>
      <c r="AI844" s="25"/>
      <c r="AJ844" s="25"/>
      <c r="AK844" s="25"/>
      <c r="AL844" s="25"/>
      <c r="AM844" s="25"/>
      <c r="AN844" s="25"/>
      <c r="AO844" s="25"/>
      <c r="AP844" s="25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  <c r="BS844" s="4"/>
      <c r="BT844" s="4"/>
      <c r="BU844" s="4"/>
      <c r="BV844" s="4"/>
      <c r="BW844" s="4"/>
      <c r="BX844" s="4"/>
      <c r="BY844" s="4"/>
      <c r="BZ844" s="4"/>
      <c r="CA844" s="4"/>
      <c r="CB844" s="4"/>
      <c r="CC844" s="4"/>
      <c r="CD844" s="4"/>
      <c r="CE844" s="4"/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/>
      <c r="DA844" s="4"/>
      <c r="DB844" s="4"/>
      <c r="DC844" s="4"/>
      <c r="DD844" s="4"/>
      <c r="DE844" s="4"/>
      <c r="DF844" s="4"/>
      <c r="DG844" s="4"/>
      <c r="DH844" s="4"/>
      <c r="DI844" s="4"/>
      <c r="DJ844" s="4"/>
      <c r="DK844" s="4"/>
      <c r="DL844" s="4"/>
      <c r="DM844" s="4"/>
      <c r="DN844" s="4"/>
      <c r="DO844" s="4"/>
      <c r="DP844" s="4"/>
      <c r="DQ844" s="4"/>
      <c r="DR844" s="4"/>
      <c r="DS844" s="4"/>
      <c r="DT844" s="4"/>
      <c r="DU844" s="4"/>
      <c r="DV844" s="4"/>
      <c r="DW844" s="4"/>
      <c r="DX844" s="4"/>
      <c r="DY844" s="4"/>
      <c r="DZ844" s="4"/>
      <c r="EA844" s="4"/>
      <c r="EB844" s="4"/>
      <c r="EC844" s="4"/>
      <c r="ED844" s="4"/>
      <c r="EE844" s="4"/>
      <c r="EF844" s="4"/>
      <c r="EG844" s="4"/>
      <c r="EH844" s="4"/>
      <c r="EI844" s="4"/>
      <c r="EJ844" s="4"/>
      <c r="EK844" s="4"/>
      <c r="EL844" s="4"/>
      <c r="EM844" s="4"/>
      <c r="EN844" s="4"/>
      <c r="EO844" s="4"/>
      <c r="EP844" s="4"/>
      <c r="EQ844" s="4"/>
      <c r="ER844" s="4"/>
      <c r="ES844" s="4"/>
      <c r="ET844" s="4"/>
      <c r="EU844" s="4"/>
      <c r="EV844" s="4"/>
      <c r="EW844" s="4"/>
      <c r="EX844" s="4"/>
      <c r="EY844" s="4"/>
      <c r="EZ844" s="4"/>
      <c r="FA844" s="4"/>
      <c r="FB844" s="4"/>
      <c r="FC844" s="4"/>
      <c r="FD844" s="4"/>
      <c r="FE844" s="4"/>
      <c r="FF844" s="4"/>
      <c r="FG844" s="4"/>
      <c r="FH844" s="4"/>
      <c r="FI844" s="4"/>
      <c r="FJ844" s="5"/>
      <c r="FK844" s="4"/>
      <c r="FL844" s="4"/>
      <c r="FM844" s="4"/>
      <c r="FN844" s="4"/>
      <c r="FO844" s="4"/>
      <c r="FP844" s="4"/>
      <c r="FQ844" s="4"/>
      <c r="FR844" s="4"/>
      <c r="FS844" s="4"/>
      <c r="FT844" s="4"/>
      <c r="FU844" s="4"/>
      <c r="FV844" s="4"/>
      <c r="FW844" s="4"/>
      <c r="FX844" s="4"/>
      <c r="FY844" s="4"/>
      <c r="FZ844" s="4"/>
      <c r="GA844" s="4"/>
      <c r="GB844" s="4"/>
      <c r="GC844" s="4"/>
      <c r="GD844" s="4"/>
      <c r="GE844" s="4"/>
      <c r="GF844" s="4"/>
      <c r="GG844" s="4"/>
      <c r="GH844" s="4"/>
      <c r="GI844" s="4"/>
      <c r="GJ844" s="4"/>
      <c r="GK844" s="4"/>
      <c r="GL844" s="4"/>
      <c r="GM844" s="4"/>
      <c r="GN844" s="4"/>
      <c r="GO844" s="4"/>
      <c r="GP844" s="4"/>
      <c r="GQ844" s="4"/>
      <c r="GR844" s="4"/>
      <c r="GS844" s="4"/>
      <c r="GT844" s="4"/>
      <c r="GU844" s="4"/>
      <c r="GV844" s="4"/>
      <c r="GW844" s="4"/>
      <c r="GX844" s="4"/>
      <c r="GY844" s="4"/>
      <c r="IQ844" s="4"/>
      <c r="IR844" s="4"/>
      <c r="IS844" s="4"/>
      <c r="IT844" s="4"/>
      <c r="IU844" s="4"/>
      <c r="IV844" s="4"/>
      <c r="IW844" s="4"/>
      <c r="IX844" s="4"/>
      <c r="IY844" s="4"/>
      <c r="IZ844" s="4"/>
      <c r="JA844" s="4"/>
      <c r="JB844" s="4"/>
      <c r="JC844" s="4"/>
      <c r="JD844" s="4"/>
      <c r="JE844" s="4"/>
      <c r="JF844" s="4"/>
      <c r="JG844" s="4"/>
      <c r="JH844" s="4"/>
      <c r="JI844" s="4"/>
      <c r="JJ844" s="4"/>
      <c r="JK844" s="4"/>
      <c r="JL844" s="4"/>
      <c r="JM844" s="4"/>
      <c r="JN844" s="4"/>
      <c r="JO844" s="4"/>
      <c r="JP844" s="4"/>
      <c r="JQ844" s="4"/>
      <c r="JR844" s="4"/>
      <c r="JS844" s="4"/>
      <c r="JT844" s="4"/>
      <c r="JU844" s="4"/>
      <c r="JV844" s="4"/>
      <c r="JW844" s="4"/>
      <c r="JX844" s="4"/>
      <c r="JY844" s="4"/>
      <c r="JZ844" s="4"/>
      <c r="KA844" s="4"/>
      <c r="KB844" s="4"/>
      <c r="KC844" s="4"/>
      <c r="KD844" s="4"/>
      <c r="KE844" s="4"/>
    </row>
    <row r="845" spans="20:291" x14ac:dyDescent="0.25">
      <c r="T845" s="5"/>
      <c r="U845" s="25"/>
      <c r="V845" s="25"/>
      <c r="W845" s="25"/>
      <c r="X845" s="25"/>
      <c r="Y845" s="25"/>
      <c r="Z845" s="25"/>
      <c r="AA845" s="25"/>
      <c r="AB845" s="25"/>
      <c r="AC845" s="25"/>
      <c r="AD845" s="25"/>
      <c r="AE845" s="25"/>
      <c r="AF845" s="25"/>
      <c r="AG845" s="25"/>
      <c r="AH845" s="25"/>
      <c r="AI845" s="25"/>
      <c r="AJ845" s="25"/>
      <c r="AK845" s="25"/>
      <c r="AL845" s="25"/>
      <c r="AM845" s="25"/>
      <c r="AN845" s="25"/>
      <c r="AO845" s="25"/>
      <c r="AP845" s="25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E845" s="4"/>
      <c r="DF845" s="4"/>
      <c r="DG845" s="4"/>
      <c r="DH845" s="4"/>
      <c r="DI845" s="4"/>
      <c r="DJ845" s="4"/>
      <c r="DK845" s="4"/>
      <c r="DL845" s="4"/>
      <c r="DM845" s="4"/>
      <c r="DN845" s="4"/>
      <c r="DO845" s="4"/>
      <c r="DP845" s="4"/>
      <c r="DQ845" s="4"/>
      <c r="DR845" s="4"/>
      <c r="DS845" s="4"/>
      <c r="DT845" s="4"/>
      <c r="DU845" s="4"/>
      <c r="DV845" s="4"/>
      <c r="DW845" s="4"/>
      <c r="DX845" s="4"/>
      <c r="DY845" s="4"/>
      <c r="DZ845" s="4"/>
      <c r="EA845" s="4"/>
      <c r="EB845" s="4"/>
      <c r="EC845" s="4"/>
      <c r="ED845" s="4"/>
      <c r="EE845" s="4"/>
      <c r="EF845" s="4"/>
      <c r="EG845" s="4"/>
      <c r="EH845" s="4"/>
      <c r="EI845" s="4"/>
      <c r="EJ845" s="4"/>
      <c r="EK845" s="4"/>
      <c r="EL845" s="4"/>
      <c r="EM845" s="4"/>
      <c r="EN845" s="4"/>
      <c r="EO845" s="4"/>
      <c r="EP845" s="4"/>
      <c r="EQ845" s="4"/>
      <c r="ER845" s="4"/>
      <c r="ES845" s="4"/>
      <c r="ET845" s="4"/>
      <c r="EU845" s="4"/>
      <c r="EV845" s="4"/>
      <c r="EW845" s="4"/>
      <c r="EX845" s="4"/>
      <c r="EY845" s="4"/>
      <c r="EZ845" s="4"/>
      <c r="FA845" s="4"/>
      <c r="FB845" s="4"/>
      <c r="FC845" s="4"/>
      <c r="FD845" s="4"/>
      <c r="FE845" s="4"/>
      <c r="FF845" s="4"/>
      <c r="FG845" s="4"/>
      <c r="FH845" s="4"/>
      <c r="FI845" s="4"/>
      <c r="FJ845" s="5"/>
      <c r="FK845" s="4"/>
      <c r="FL845" s="4"/>
      <c r="FM845" s="4"/>
      <c r="FN845" s="4"/>
      <c r="FO845" s="4"/>
      <c r="FP845" s="4"/>
      <c r="FQ845" s="4"/>
      <c r="FR845" s="4"/>
      <c r="FS845" s="4"/>
      <c r="FT845" s="4"/>
      <c r="FU845" s="4"/>
      <c r="FV845" s="4"/>
      <c r="FW845" s="4"/>
      <c r="FX845" s="4"/>
      <c r="FY845" s="4"/>
      <c r="FZ845" s="4"/>
      <c r="GA845" s="4"/>
      <c r="GB845" s="4"/>
      <c r="GC845" s="4"/>
      <c r="GD845" s="4"/>
      <c r="GE845" s="4"/>
      <c r="GF845" s="4"/>
      <c r="GG845" s="4"/>
      <c r="GH845" s="4"/>
      <c r="GI845" s="4"/>
      <c r="GJ845" s="4"/>
      <c r="GK845" s="4"/>
      <c r="GL845" s="4"/>
      <c r="GM845" s="4"/>
      <c r="GN845" s="4"/>
      <c r="GO845" s="4"/>
      <c r="GP845" s="4"/>
      <c r="GQ845" s="4"/>
      <c r="GR845" s="4"/>
      <c r="GS845" s="4"/>
      <c r="GT845" s="4"/>
      <c r="GU845" s="4"/>
      <c r="GV845" s="4"/>
      <c r="GW845" s="4"/>
      <c r="GX845" s="4"/>
      <c r="GY845" s="4"/>
      <c r="IQ845" s="4"/>
      <c r="IR845" s="4"/>
      <c r="IS845" s="4"/>
      <c r="IT845" s="4"/>
      <c r="IU845" s="4"/>
      <c r="IV845" s="4"/>
      <c r="IW845" s="4"/>
      <c r="IX845" s="4"/>
      <c r="IY845" s="4"/>
      <c r="IZ845" s="4"/>
      <c r="JA845" s="4"/>
      <c r="JB845" s="4"/>
      <c r="JC845" s="4"/>
      <c r="JD845" s="4"/>
      <c r="JE845" s="4"/>
      <c r="JF845" s="4"/>
      <c r="JG845" s="4"/>
      <c r="JH845" s="4"/>
      <c r="JI845" s="4"/>
      <c r="JJ845" s="4"/>
      <c r="JK845" s="4"/>
      <c r="JL845" s="4"/>
      <c r="JM845" s="4"/>
      <c r="JN845" s="4"/>
      <c r="JO845" s="4"/>
      <c r="JP845" s="4"/>
      <c r="JQ845" s="4"/>
      <c r="JR845" s="4"/>
      <c r="JS845" s="4"/>
      <c r="JT845" s="4"/>
      <c r="JU845" s="4"/>
      <c r="JV845" s="4"/>
      <c r="JW845" s="4"/>
      <c r="JX845" s="4"/>
      <c r="JY845" s="4"/>
      <c r="JZ845" s="4"/>
      <c r="KA845" s="4"/>
      <c r="KB845" s="4"/>
      <c r="KC845" s="4"/>
      <c r="KD845" s="4"/>
      <c r="KE845" s="4"/>
    </row>
    <row r="846" spans="20:291" x14ac:dyDescent="0.25">
      <c r="T846" s="5"/>
      <c r="U846" s="25"/>
      <c r="V846" s="25"/>
      <c r="W846" s="25"/>
      <c r="X846" s="25"/>
      <c r="Y846" s="25"/>
      <c r="Z846" s="25"/>
      <c r="AA846" s="25"/>
      <c r="AB846" s="25"/>
      <c r="AC846" s="25"/>
      <c r="AD846" s="25"/>
      <c r="AE846" s="25"/>
      <c r="AF846" s="25"/>
      <c r="AG846" s="25"/>
      <c r="AH846" s="25"/>
      <c r="AI846" s="25"/>
      <c r="AJ846" s="25"/>
      <c r="AK846" s="25"/>
      <c r="AL846" s="25"/>
      <c r="AM846" s="25"/>
      <c r="AN846" s="25"/>
      <c r="AO846" s="25"/>
      <c r="AP846" s="25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E846" s="4"/>
      <c r="DF846" s="4"/>
      <c r="DG846" s="4"/>
      <c r="DH846" s="4"/>
      <c r="DI846" s="4"/>
      <c r="DJ846" s="4"/>
      <c r="DK846" s="4"/>
      <c r="DL846" s="4"/>
      <c r="DM846" s="4"/>
      <c r="DN846" s="4"/>
      <c r="DO846" s="4"/>
      <c r="DP846" s="4"/>
      <c r="DQ846" s="4"/>
      <c r="DR846" s="4"/>
      <c r="DS846" s="4"/>
      <c r="DT846" s="4"/>
      <c r="DU846" s="4"/>
      <c r="DV846" s="4"/>
      <c r="DW846" s="4"/>
      <c r="DX846" s="4"/>
      <c r="DY846" s="4"/>
      <c r="DZ846" s="4"/>
      <c r="EA846" s="4"/>
      <c r="EB846" s="4"/>
      <c r="EC846" s="4"/>
      <c r="ED846" s="4"/>
      <c r="EE846" s="4"/>
      <c r="EF846" s="4"/>
      <c r="EG846" s="4"/>
      <c r="EH846" s="4"/>
      <c r="EI846" s="4"/>
      <c r="EJ846" s="4"/>
      <c r="EK846" s="4"/>
      <c r="EL846" s="4"/>
      <c r="EM846" s="4"/>
      <c r="EN846" s="4"/>
      <c r="EO846" s="4"/>
      <c r="EP846" s="4"/>
      <c r="EQ846" s="4"/>
      <c r="ER846" s="4"/>
      <c r="ES846" s="4"/>
      <c r="ET846" s="4"/>
      <c r="EU846" s="4"/>
      <c r="EV846" s="4"/>
      <c r="EW846" s="4"/>
      <c r="EX846" s="4"/>
      <c r="EY846" s="4"/>
      <c r="EZ846" s="4"/>
      <c r="FA846" s="4"/>
      <c r="FB846" s="4"/>
      <c r="FC846" s="4"/>
      <c r="FD846" s="4"/>
      <c r="FE846" s="4"/>
      <c r="FF846" s="4"/>
      <c r="FG846" s="4"/>
      <c r="FH846" s="4"/>
      <c r="FI846" s="4"/>
      <c r="FJ846" s="5"/>
      <c r="FK846" s="4"/>
      <c r="FL846" s="4"/>
      <c r="FM846" s="4"/>
      <c r="FN846" s="4"/>
      <c r="FO846" s="4"/>
      <c r="FP846" s="4"/>
      <c r="FQ846" s="4"/>
      <c r="FR846" s="4"/>
      <c r="FS846" s="4"/>
      <c r="FT846" s="4"/>
      <c r="FU846" s="4"/>
      <c r="FV846" s="4"/>
      <c r="FW846" s="4"/>
      <c r="FX846" s="4"/>
      <c r="FY846" s="4"/>
      <c r="FZ846" s="4"/>
      <c r="GA846" s="4"/>
      <c r="GB846" s="4"/>
      <c r="GC846" s="4"/>
      <c r="GD846" s="4"/>
      <c r="GE846" s="4"/>
      <c r="GF846" s="4"/>
      <c r="GG846" s="4"/>
      <c r="GH846" s="4"/>
      <c r="GI846" s="4"/>
      <c r="GJ846" s="4"/>
      <c r="GK846" s="4"/>
      <c r="GL846" s="4"/>
      <c r="GM846" s="4"/>
      <c r="GN846" s="4"/>
      <c r="GO846" s="4"/>
      <c r="GP846" s="4"/>
      <c r="GQ846" s="4"/>
      <c r="GR846" s="4"/>
      <c r="GS846" s="4"/>
      <c r="GT846" s="4"/>
      <c r="GU846" s="4"/>
      <c r="GV846" s="4"/>
      <c r="GW846" s="4"/>
      <c r="GX846" s="4"/>
      <c r="GY846" s="4"/>
      <c r="IQ846" s="4"/>
      <c r="IR846" s="4"/>
      <c r="IS846" s="4"/>
      <c r="IT846" s="4"/>
      <c r="IU846" s="4"/>
      <c r="IV846" s="4"/>
      <c r="IW846" s="4"/>
      <c r="IX846" s="4"/>
      <c r="IY846" s="4"/>
      <c r="IZ846" s="4"/>
      <c r="JA846" s="4"/>
      <c r="JB846" s="4"/>
      <c r="JC846" s="4"/>
      <c r="JD846" s="4"/>
      <c r="JE846" s="4"/>
      <c r="JF846" s="4"/>
      <c r="JG846" s="4"/>
      <c r="JH846" s="4"/>
      <c r="JI846" s="4"/>
      <c r="JJ846" s="4"/>
      <c r="JK846" s="4"/>
      <c r="JL846" s="4"/>
      <c r="JM846" s="4"/>
      <c r="JN846" s="4"/>
      <c r="JO846" s="4"/>
      <c r="JP846" s="4"/>
      <c r="JQ846" s="4"/>
      <c r="JR846" s="4"/>
      <c r="JS846" s="4"/>
      <c r="JT846" s="4"/>
      <c r="JU846" s="4"/>
      <c r="JV846" s="4"/>
      <c r="JW846" s="4"/>
      <c r="JX846" s="4"/>
      <c r="JY846" s="4"/>
      <c r="JZ846" s="4"/>
      <c r="KA846" s="4"/>
      <c r="KB846" s="4"/>
      <c r="KC846" s="4"/>
      <c r="KD846" s="4"/>
      <c r="KE846" s="4"/>
    </row>
    <row r="847" spans="20:291" x14ac:dyDescent="0.25">
      <c r="T847" s="5"/>
      <c r="U847" s="25"/>
      <c r="V847" s="25"/>
      <c r="W847" s="25"/>
      <c r="X847" s="25"/>
      <c r="Y847" s="25"/>
      <c r="Z847" s="25"/>
      <c r="AA847" s="25"/>
      <c r="AB847" s="25"/>
      <c r="AC847" s="25"/>
      <c r="AD847" s="25"/>
      <c r="AE847" s="25"/>
      <c r="AF847" s="25"/>
      <c r="AG847" s="25"/>
      <c r="AH847" s="25"/>
      <c r="AI847" s="25"/>
      <c r="AJ847" s="25"/>
      <c r="AK847" s="25"/>
      <c r="AL847" s="25"/>
      <c r="AM847" s="25"/>
      <c r="AN847" s="25"/>
      <c r="AO847" s="25"/>
      <c r="AP847" s="25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E847" s="4"/>
      <c r="DF847" s="4"/>
      <c r="DG847" s="4"/>
      <c r="DH847" s="4"/>
      <c r="DI847" s="4"/>
      <c r="DJ847" s="4"/>
      <c r="DK847" s="4"/>
      <c r="DL847" s="4"/>
      <c r="DM847" s="4"/>
      <c r="DN847" s="4"/>
      <c r="DO847" s="4"/>
      <c r="DP847" s="4"/>
      <c r="DQ847" s="4"/>
      <c r="DR847" s="4"/>
      <c r="DS847" s="4"/>
      <c r="DT847" s="4"/>
      <c r="DU847" s="4"/>
      <c r="DV847" s="4"/>
      <c r="DW847" s="4"/>
      <c r="DX847" s="4"/>
      <c r="DY847" s="4"/>
      <c r="DZ847" s="4"/>
      <c r="EA847" s="4"/>
      <c r="EB847" s="4"/>
      <c r="EC847" s="4"/>
      <c r="ED847" s="4"/>
      <c r="EE847" s="4"/>
      <c r="EF847" s="4"/>
      <c r="EG847" s="4"/>
      <c r="EH847" s="4"/>
      <c r="EI847" s="4"/>
      <c r="EJ847" s="4"/>
      <c r="EK847" s="4"/>
      <c r="EL847" s="4"/>
      <c r="EM847" s="4"/>
      <c r="EN847" s="4"/>
      <c r="EO847" s="4"/>
      <c r="EP847" s="4"/>
      <c r="EQ847" s="4"/>
      <c r="ER847" s="4"/>
      <c r="ES847" s="4"/>
      <c r="ET847" s="4"/>
      <c r="EU847" s="4"/>
      <c r="EV847" s="4"/>
      <c r="EW847" s="4"/>
      <c r="EX847" s="4"/>
      <c r="EY847" s="4"/>
      <c r="EZ847" s="4"/>
      <c r="FA847" s="4"/>
      <c r="FB847" s="4"/>
      <c r="FC847" s="4"/>
      <c r="FD847" s="4"/>
      <c r="FE847" s="4"/>
      <c r="FF847" s="4"/>
      <c r="FG847" s="4"/>
      <c r="FH847" s="4"/>
      <c r="FI847" s="4"/>
      <c r="FJ847" s="5"/>
      <c r="FK847" s="4"/>
      <c r="FL847" s="4"/>
      <c r="FM847" s="4"/>
      <c r="FN847" s="4"/>
      <c r="FO847" s="4"/>
      <c r="FP847" s="4"/>
      <c r="FQ847" s="4"/>
      <c r="FR847" s="4"/>
      <c r="FS847" s="4"/>
      <c r="FT847" s="4"/>
      <c r="FU847" s="4"/>
      <c r="FV847" s="4"/>
      <c r="FW847" s="4"/>
      <c r="FX847" s="4"/>
      <c r="FY847" s="4"/>
      <c r="FZ847" s="4"/>
      <c r="GA847" s="4"/>
      <c r="GB847" s="4"/>
      <c r="GC847" s="4"/>
      <c r="GD847" s="4"/>
      <c r="GE847" s="4"/>
      <c r="GF847" s="4"/>
      <c r="GG847" s="4"/>
      <c r="GH847" s="4"/>
      <c r="GI847" s="4"/>
      <c r="GJ847" s="4"/>
      <c r="GK847" s="4"/>
      <c r="GL847" s="4"/>
      <c r="GM847" s="4"/>
      <c r="GN847" s="4"/>
      <c r="GO847" s="4"/>
      <c r="GP847" s="4"/>
      <c r="GQ847" s="4"/>
      <c r="GR847" s="4"/>
      <c r="GS847" s="4"/>
      <c r="GT847" s="4"/>
      <c r="GU847" s="4"/>
      <c r="GV847" s="4"/>
      <c r="GW847" s="4"/>
      <c r="GX847" s="4"/>
      <c r="GY847" s="4"/>
      <c r="IQ847" s="4"/>
      <c r="IR847" s="4"/>
      <c r="IS847" s="4"/>
      <c r="IT847" s="4"/>
      <c r="IU847" s="4"/>
      <c r="IV847" s="4"/>
      <c r="IW847" s="4"/>
      <c r="IX847" s="4"/>
      <c r="IY847" s="4"/>
      <c r="IZ847" s="4"/>
      <c r="JA847" s="4"/>
      <c r="JB847" s="4"/>
      <c r="JC847" s="4"/>
      <c r="JD847" s="4"/>
      <c r="JE847" s="4"/>
      <c r="JF847" s="4"/>
      <c r="JG847" s="4"/>
      <c r="JH847" s="4"/>
      <c r="JI847" s="4"/>
      <c r="JJ847" s="4"/>
      <c r="JK847" s="4"/>
      <c r="JL847" s="4"/>
      <c r="JM847" s="4"/>
      <c r="JN847" s="4"/>
      <c r="JO847" s="4"/>
      <c r="JP847" s="4"/>
      <c r="JQ847" s="4"/>
      <c r="JR847" s="4"/>
      <c r="JS847" s="4"/>
      <c r="JT847" s="4"/>
      <c r="JU847" s="4"/>
      <c r="JV847" s="4"/>
      <c r="JW847" s="4"/>
      <c r="JX847" s="4"/>
      <c r="JY847" s="4"/>
      <c r="JZ847" s="4"/>
      <c r="KA847" s="4"/>
      <c r="KB847" s="4"/>
      <c r="KC847" s="4"/>
      <c r="KD847" s="4"/>
      <c r="KE847" s="4"/>
    </row>
    <row r="848" spans="20:291" x14ac:dyDescent="0.25">
      <c r="T848" s="5"/>
      <c r="U848" s="25"/>
      <c r="V848" s="25"/>
      <c r="W848" s="25"/>
      <c r="X848" s="25"/>
      <c r="Y848" s="25"/>
      <c r="Z848" s="25"/>
      <c r="AA848" s="25"/>
      <c r="AB848" s="25"/>
      <c r="AC848" s="25"/>
      <c r="AD848" s="25"/>
      <c r="AE848" s="25"/>
      <c r="AF848" s="25"/>
      <c r="AG848" s="25"/>
      <c r="AH848" s="25"/>
      <c r="AI848" s="25"/>
      <c r="AJ848" s="25"/>
      <c r="AK848" s="25"/>
      <c r="AL848" s="25"/>
      <c r="AM848" s="25"/>
      <c r="AN848" s="25"/>
      <c r="AO848" s="25"/>
      <c r="AP848" s="25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  <c r="DE848" s="4"/>
      <c r="DF848" s="4"/>
      <c r="DG848" s="4"/>
      <c r="DH848" s="4"/>
      <c r="DI848" s="4"/>
      <c r="DJ848" s="4"/>
      <c r="DK848" s="4"/>
      <c r="DL848" s="4"/>
      <c r="DM848" s="4"/>
      <c r="DN848" s="4"/>
      <c r="DO848" s="4"/>
      <c r="DP848" s="4"/>
      <c r="DQ848" s="4"/>
      <c r="DR848" s="4"/>
      <c r="DS848" s="4"/>
      <c r="DT848" s="4"/>
      <c r="DU848" s="4"/>
      <c r="DV848" s="4"/>
      <c r="DW848" s="4"/>
      <c r="DX848" s="4"/>
      <c r="DY848" s="4"/>
      <c r="DZ848" s="4"/>
      <c r="EA848" s="4"/>
      <c r="EB848" s="4"/>
      <c r="EC848" s="4"/>
      <c r="ED848" s="4"/>
      <c r="EE848" s="4"/>
      <c r="EF848" s="4"/>
      <c r="EG848" s="4"/>
      <c r="EH848" s="4"/>
      <c r="EI848" s="4"/>
      <c r="EJ848" s="4"/>
      <c r="EK848" s="4"/>
      <c r="EL848" s="4"/>
      <c r="EM848" s="4"/>
      <c r="EN848" s="4"/>
      <c r="EO848" s="4"/>
      <c r="EP848" s="4"/>
      <c r="EQ848" s="4"/>
      <c r="ER848" s="4"/>
      <c r="ES848" s="4"/>
      <c r="ET848" s="4"/>
      <c r="EU848" s="4"/>
      <c r="EV848" s="4"/>
      <c r="EW848" s="4"/>
      <c r="EX848" s="4"/>
      <c r="EY848" s="4"/>
      <c r="EZ848" s="4"/>
      <c r="FA848" s="4"/>
      <c r="FB848" s="4"/>
      <c r="FC848" s="4"/>
      <c r="FD848" s="4"/>
      <c r="FE848" s="4"/>
      <c r="FF848" s="4"/>
      <c r="FG848" s="4"/>
      <c r="FH848" s="4"/>
      <c r="FI848" s="4"/>
      <c r="FJ848" s="5"/>
      <c r="FK848" s="4"/>
      <c r="FL848" s="4"/>
      <c r="FM848" s="4"/>
      <c r="FN848" s="4"/>
      <c r="FO848" s="4"/>
      <c r="FP848" s="4"/>
      <c r="FQ848" s="4"/>
      <c r="FR848" s="4"/>
      <c r="FS848" s="4"/>
      <c r="FT848" s="4"/>
      <c r="FU848" s="4"/>
      <c r="FV848" s="4"/>
      <c r="FW848" s="4"/>
      <c r="FX848" s="4"/>
      <c r="FY848" s="4"/>
      <c r="FZ848" s="4"/>
      <c r="GA848" s="4"/>
      <c r="GB848" s="4"/>
      <c r="GC848" s="4"/>
      <c r="GD848" s="4"/>
      <c r="GE848" s="4"/>
      <c r="GF848" s="4"/>
      <c r="GG848" s="4"/>
      <c r="GH848" s="4"/>
      <c r="GI848" s="4"/>
      <c r="GJ848" s="4"/>
      <c r="GK848" s="4"/>
      <c r="GL848" s="4"/>
      <c r="GM848" s="4"/>
      <c r="GN848" s="4"/>
      <c r="GO848" s="4"/>
      <c r="GP848" s="4"/>
      <c r="GQ848" s="4"/>
      <c r="GR848" s="4"/>
      <c r="GS848" s="4"/>
      <c r="GT848" s="4"/>
      <c r="GU848" s="4"/>
      <c r="GV848" s="4"/>
      <c r="GW848" s="4"/>
      <c r="GX848" s="4"/>
      <c r="GY848" s="4"/>
      <c r="IQ848" s="4"/>
      <c r="IR848" s="4"/>
      <c r="IS848" s="4"/>
      <c r="IT848" s="4"/>
      <c r="IU848" s="4"/>
      <c r="IV848" s="4"/>
      <c r="IW848" s="4"/>
      <c r="IX848" s="4"/>
      <c r="IY848" s="4"/>
      <c r="IZ848" s="4"/>
      <c r="JA848" s="4"/>
      <c r="JB848" s="4"/>
      <c r="JC848" s="4"/>
      <c r="JD848" s="4"/>
      <c r="JE848" s="4"/>
      <c r="JF848" s="4"/>
      <c r="JG848" s="4"/>
      <c r="JH848" s="4"/>
      <c r="JI848" s="4"/>
      <c r="JJ848" s="4"/>
      <c r="JK848" s="4"/>
      <c r="JL848" s="4"/>
      <c r="JM848" s="4"/>
      <c r="JN848" s="4"/>
      <c r="JO848" s="4"/>
      <c r="JP848" s="4"/>
      <c r="JQ848" s="4"/>
      <c r="JR848" s="4"/>
      <c r="JS848" s="4"/>
      <c r="JT848" s="4"/>
      <c r="JU848" s="4"/>
      <c r="JV848" s="4"/>
      <c r="JW848" s="4"/>
      <c r="JX848" s="4"/>
      <c r="JY848" s="4"/>
      <c r="JZ848" s="4"/>
      <c r="KA848" s="4"/>
      <c r="KB848" s="4"/>
      <c r="KC848" s="4"/>
      <c r="KD848" s="4"/>
      <c r="KE848" s="4"/>
    </row>
    <row r="849" spans="20:291" x14ac:dyDescent="0.25">
      <c r="T849" s="5"/>
      <c r="U849" s="25"/>
      <c r="V849" s="25"/>
      <c r="W849" s="25"/>
      <c r="X849" s="25"/>
      <c r="Y849" s="25"/>
      <c r="Z849" s="25"/>
      <c r="AA849" s="25"/>
      <c r="AB849" s="25"/>
      <c r="AC849" s="25"/>
      <c r="AD849" s="25"/>
      <c r="AE849" s="25"/>
      <c r="AF849" s="25"/>
      <c r="AG849" s="25"/>
      <c r="AH849" s="25"/>
      <c r="AI849" s="25"/>
      <c r="AJ849" s="25"/>
      <c r="AK849" s="25"/>
      <c r="AL849" s="25"/>
      <c r="AM849" s="25"/>
      <c r="AN849" s="25"/>
      <c r="AO849" s="25"/>
      <c r="AP849" s="25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E849" s="4"/>
      <c r="DF849" s="4"/>
      <c r="DG849" s="4"/>
      <c r="DH849" s="4"/>
      <c r="DI849" s="4"/>
      <c r="DJ849" s="4"/>
      <c r="DK849" s="4"/>
      <c r="DL849" s="4"/>
      <c r="DM849" s="4"/>
      <c r="DN849" s="4"/>
      <c r="DO849" s="4"/>
      <c r="DP849" s="4"/>
      <c r="DQ849" s="4"/>
      <c r="DR849" s="4"/>
      <c r="DS849" s="4"/>
      <c r="DT849" s="4"/>
      <c r="DU849" s="4"/>
      <c r="DV849" s="4"/>
      <c r="DW849" s="4"/>
      <c r="DX849" s="4"/>
      <c r="DY849" s="4"/>
      <c r="DZ849" s="4"/>
      <c r="EA849" s="4"/>
      <c r="EB849" s="4"/>
      <c r="EC849" s="4"/>
      <c r="ED849" s="4"/>
      <c r="EE849" s="4"/>
      <c r="EF849" s="4"/>
      <c r="EG849" s="4"/>
      <c r="EH849" s="4"/>
      <c r="EI849" s="4"/>
      <c r="EJ849" s="4"/>
      <c r="EK849" s="4"/>
      <c r="EL849" s="4"/>
      <c r="EM849" s="4"/>
      <c r="EN849" s="4"/>
      <c r="EO849" s="4"/>
      <c r="EP849" s="4"/>
      <c r="EQ849" s="4"/>
      <c r="ER849" s="4"/>
      <c r="ES849" s="4"/>
      <c r="ET849" s="4"/>
      <c r="EU849" s="4"/>
      <c r="EV849" s="4"/>
      <c r="EW849" s="4"/>
      <c r="EX849" s="4"/>
      <c r="EY849" s="4"/>
      <c r="EZ849" s="4"/>
      <c r="FA849" s="4"/>
      <c r="FB849" s="4"/>
      <c r="FC849" s="4"/>
      <c r="FD849" s="4"/>
      <c r="FE849" s="4"/>
      <c r="FF849" s="4"/>
      <c r="FG849" s="4"/>
      <c r="FH849" s="4"/>
      <c r="FI849" s="4"/>
      <c r="FJ849" s="5"/>
      <c r="FK849" s="4"/>
      <c r="FL849" s="4"/>
      <c r="FM849" s="4"/>
      <c r="FN849" s="4"/>
      <c r="FO849" s="4"/>
      <c r="FP849" s="4"/>
      <c r="FQ849" s="4"/>
      <c r="FR849" s="4"/>
      <c r="FS849" s="4"/>
      <c r="FT849" s="4"/>
      <c r="FU849" s="4"/>
      <c r="FV849" s="4"/>
      <c r="FW849" s="4"/>
      <c r="FX849" s="4"/>
      <c r="FY849" s="4"/>
      <c r="FZ849" s="4"/>
      <c r="GA849" s="4"/>
      <c r="GB849" s="4"/>
      <c r="GC849" s="4"/>
      <c r="GD849" s="4"/>
      <c r="GE849" s="4"/>
      <c r="GF849" s="4"/>
      <c r="GG849" s="4"/>
      <c r="GH849" s="4"/>
      <c r="GI849" s="4"/>
      <c r="GJ849" s="4"/>
      <c r="GK849" s="4"/>
      <c r="GL849" s="4"/>
      <c r="GM849" s="4"/>
      <c r="GN849" s="4"/>
      <c r="GO849" s="4"/>
      <c r="GP849" s="4"/>
      <c r="GQ849" s="4"/>
      <c r="GR849" s="4"/>
      <c r="GS849" s="4"/>
      <c r="GT849" s="4"/>
      <c r="GU849" s="4"/>
      <c r="GV849" s="4"/>
      <c r="GW849" s="4"/>
      <c r="GX849" s="4"/>
      <c r="GY849" s="4"/>
      <c r="IQ849" s="4"/>
      <c r="IR849" s="4"/>
      <c r="IS849" s="4"/>
      <c r="IT849" s="4"/>
      <c r="IU849" s="4"/>
      <c r="IV849" s="4"/>
      <c r="IW849" s="4"/>
      <c r="IX849" s="4"/>
      <c r="IY849" s="4"/>
      <c r="IZ849" s="4"/>
      <c r="JA849" s="4"/>
      <c r="JB849" s="4"/>
      <c r="JC849" s="4"/>
      <c r="JD849" s="4"/>
      <c r="JE849" s="4"/>
      <c r="JF849" s="4"/>
      <c r="JG849" s="4"/>
      <c r="JH849" s="4"/>
      <c r="JI849" s="4"/>
      <c r="JJ849" s="4"/>
      <c r="JK849" s="4"/>
      <c r="JL849" s="4"/>
      <c r="JM849" s="4"/>
      <c r="JN849" s="4"/>
      <c r="JO849" s="4"/>
      <c r="JP849" s="4"/>
      <c r="JQ849" s="4"/>
      <c r="JR849" s="4"/>
      <c r="JS849" s="4"/>
      <c r="JT849" s="4"/>
      <c r="JU849" s="4"/>
      <c r="JV849" s="4"/>
      <c r="JW849" s="4"/>
      <c r="JX849" s="4"/>
      <c r="JY849" s="4"/>
      <c r="JZ849" s="4"/>
      <c r="KA849" s="4"/>
      <c r="KB849" s="4"/>
      <c r="KC849" s="4"/>
      <c r="KD849" s="4"/>
      <c r="KE849" s="4"/>
    </row>
    <row r="850" spans="20:291" x14ac:dyDescent="0.25">
      <c r="T850" s="5"/>
      <c r="U850" s="25"/>
      <c r="V850" s="25"/>
      <c r="W850" s="25"/>
      <c r="X850" s="25"/>
      <c r="Y850" s="25"/>
      <c r="Z850" s="25"/>
      <c r="AA850" s="25"/>
      <c r="AB850" s="25"/>
      <c r="AC850" s="25"/>
      <c r="AD850" s="25"/>
      <c r="AE850" s="25"/>
      <c r="AF850" s="25"/>
      <c r="AG850" s="25"/>
      <c r="AH850" s="25"/>
      <c r="AI850" s="25"/>
      <c r="AJ850" s="25"/>
      <c r="AK850" s="25"/>
      <c r="AL850" s="25"/>
      <c r="AM850" s="25"/>
      <c r="AN850" s="25"/>
      <c r="AO850" s="25"/>
      <c r="AP850" s="25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  <c r="BS850" s="4"/>
      <c r="BT850" s="4"/>
      <c r="BU850" s="4"/>
      <c r="BV850" s="4"/>
      <c r="BW850" s="4"/>
      <c r="BX850" s="4"/>
      <c r="BY850" s="4"/>
      <c r="BZ850" s="4"/>
      <c r="CA850" s="4"/>
      <c r="CB850" s="4"/>
      <c r="CC850" s="4"/>
      <c r="CD850" s="4"/>
      <c r="CE850" s="4"/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/>
      <c r="DC850" s="4"/>
      <c r="DD850" s="4"/>
      <c r="DE850" s="4"/>
      <c r="DF850" s="4"/>
      <c r="DG850" s="4"/>
      <c r="DH850" s="4"/>
      <c r="DI850" s="4"/>
      <c r="DJ850" s="4"/>
      <c r="DK850" s="4"/>
      <c r="DL850" s="4"/>
      <c r="DM850" s="4"/>
      <c r="DN850" s="4"/>
      <c r="DO850" s="4"/>
      <c r="DP850" s="4"/>
      <c r="DQ850" s="4"/>
      <c r="DR850" s="4"/>
      <c r="DS850" s="4"/>
      <c r="DT850" s="4"/>
      <c r="DU850" s="4"/>
      <c r="DV850" s="4"/>
      <c r="DW850" s="4"/>
      <c r="DX850" s="4"/>
      <c r="DY850" s="4"/>
      <c r="DZ850" s="4"/>
      <c r="EA850" s="4"/>
      <c r="EB850" s="4"/>
      <c r="EC850" s="4"/>
      <c r="ED850" s="4"/>
      <c r="EE850" s="4"/>
      <c r="EF850" s="4"/>
      <c r="EG850" s="4"/>
      <c r="EH850" s="4"/>
      <c r="EI850" s="4"/>
      <c r="EJ850" s="4"/>
      <c r="EK850" s="4"/>
      <c r="EL850" s="4"/>
      <c r="EM850" s="4"/>
      <c r="EN850" s="4"/>
      <c r="EO850" s="4"/>
      <c r="EP850" s="4"/>
      <c r="EQ850" s="4"/>
      <c r="ER850" s="4"/>
      <c r="ES850" s="4"/>
      <c r="ET850" s="4"/>
      <c r="EU850" s="4"/>
      <c r="EV850" s="4"/>
      <c r="EW850" s="4"/>
      <c r="EX850" s="4"/>
      <c r="EY850" s="4"/>
      <c r="EZ850" s="4"/>
      <c r="FA850" s="4"/>
      <c r="FB850" s="4"/>
      <c r="FC850" s="4"/>
      <c r="FD850" s="4"/>
      <c r="FE850" s="4"/>
      <c r="FF850" s="4"/>
      <c r="FG850" s="4"/>
      <c r="FH850" s="4"/>
      <c r="FI850" s="4"/>
      <c r="FJ850" s="5"/>
      <c r="FK850" s="4"/>
      <c r="FL850" s="4"/>
      <c r="FM850" s="4"/>
      <c r="FN850" s="4"/>
      <c r="FO850" s="4"/>
      <c r="FP850" s="4"/>
      <c r="FQ850" s="4"/>
      <c r="FR850" s="4"/>
      <c r="FS850" s="4"/>
      <c r="FT850" s="4"/>
      <c r="FU850" s="4"/>
      <c r="FV850" s="4"/>
      <c r="FW850" s="4"/>
      <c r="FX850" s="4"/>
      <c r="FY850" s="4"/>
      <c r="FZ850" s="4"/>
      <c r="GA850" s="4"/>
      <c r="GB850" s="4"/>
      <c r="GC850" s="4"/>
      <c r="GD850" s="4"/>
      <c r="GE850" s="4"/>
      <c r="GF850" s="4"/>
      <c r="GG850" s="4"/>
      <c r="GH850" s="4"/>
      <c r="GI850" s="4"/>
      <c r="GJ850" s="4"/>
      <c r="GK850" s="4"/>
      <c r="GL850" s="4"/>
      <c r="GM850" s="4"/>
      <c r="GN850" s="4"/>
      <c r="GO850" s="4"/>
      <c r="GP850" s="4"/>
      <c r="GQ850" s="4"/>
      <c r="GR850" s="4"/>
      <c r="GS850" s="4"/>
      <c r="GT850" s="4"/>
      <c r="GU850" s="4"/>
      <c r="GV850" s="4"/>
      <c r="GW850" s="4"/>
      <c r="GX850" s="4"/>
      <c r="GY850" s="4"/>
      <c r="IQ850" s="4"/>
      <c r="IR850" s="4"/>
      <c r="IS850" s="4"/>
      <c r="IT850" s="4"/>
      <c r="IU850" s="4"/>
      <c r="IV850" s="4"/>
      <c r="IW850" s="4"/>
      <c r="IX850" s="4"/>
      <c r="IY850" s="4"/>
      <c r="IZ850" s="4"/>
      <c r="JA850" s="4"/>
      <c r="JB850" s="4"/>
      <c r="JC850" s="4"/>
      <c r="JD850" s="4"/>
      <c r="JE850" s="4"/>
      <c r="JF850" s="4"/>
      <c r="JG850" s="4"/>
      <c r="JH850" s="4"/>
      <c r="JI850" s="4"/>
      <c r="JJ850" s="4"/>
      <c r="JK850" s="4"/>
      <c r="JL850" s="4"/>
      <c r="JM850" s="4"/>
      <c r="JN850" s="4"/>
      <c r="JO850" s="4"/>
      <c r="JP850" s="4"/>
      <c r="JQ850" s="4"/>
      <c r="JR850" s="4"/>
      <c r="JS850" s="4"/>
      <c r="JT850" s="4"/>
      <c r="JU850" s="4"/>
      <c r="JV850" s="4"/>
      <c r="JW850" s="4"/>
      <c r="JX850" s="4"/>
      <c r="JY850" s="4"/>
      <c r="JZ850" s="4"/>
      <c r="KA850" s="4"/>
      <c r="KB850" s="4"/>
      <c r="KC850" s="4"/>
      <c r="KD850" s="4"/>
      <c r="KE850" s="4"/>
    </row>
    <row r="851" spans="20:291" x14ac:dyDescent="0.25">
      <c r="T851" s="5"/>
      <c r="U851" s="25"/>
      <c r="V851" s="25"/>
      <c r="W851" s="25"/>
      <c r="X851" s="25"/>
      <c r="Y851" s="25"/>
      <c r="Z851" s="25"/>
      <c r="AA851" s="25"/>
      <c r="AB851" s="25"/>
      <c r="AC851" s="25"/>
      <c r="AD851" s="25"/>
      <c r="AE851" s="25"/>
      <c r="AF851" s="25"/>
      <c r="AG851" s="25"/>
      <c r="AH851" s="25"/>
      <c r="AI851" s="25"/>
      <c r="AJ851" s="25"/>
      <c r="AK851" s="25"/>
      <c r="AL851" s="25"/>
      <c r="AM851" s="25"/>
      <c r="AN851" s="25"/>
      <c r="AO851" s="25"/>
      <c r="AP851" s="25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  <c r="DP851" s="4"/>
      <c r="DQ851" s="4"/>
      <c r="DR851" s="4"/>
      <c r="DS851" s="4"/>
      <c r="DT851" s="4"/>
      <c r="DU851" s="4"/>
      <c r="DV851" s="4"/>
      <c r="DW851" s="4"/>
      <c r="DX851" s="4"/>
      <c r="DY851" s="4"/>
      <c r="DZ851" s="4"/>
      <c r="EA851" s="4"/>
      <c r="EB851" s="4"/>
      <c r="EC851" s="4"/>
      <c r="ED851" s="4"/>
      <c r="EE851" s="4"/>
      <c r="EF851" s="4"/>
      <c r="EG851" s="4"/>
      <c r="EH851" s="4"/>
      <c r="EI851" s="4"/>
      <c r="EJ851" s="4"/>
      <c r="EK851" s="4"/>
      <c r="EL851" s="4"/>
      <c r="EM851" s="4"/>
      <c r="EN851" s="4"/>
      <c r="EO851" s="4"/>
      <c r="EP851" s="4"/>
      <c r="EQ851" s="4"/>
      <c r="ER851" s="4"/>
      <c r="ES851" s="4"/>
      <c r="ET851" s="4"/>
      <c r="EU851" s="4"/>
      <c r="EV851" s="4"/>
      <c r="EW851" s="4"/>
      <c r="EX851" s="4"/>
      <c r="EY851" s="4"/>
      <c r="EZ851" s="4"/>
      <c r="FA851" s="4"/>
      <c r="FB851" s="4"/>
      <c r="FC851" s="4"/>
      <c r="FD851" s="4"/>
      <c r="FE851" s="4"/>
      <c r="FF851" s="4"/>
      <c r="FG851" s="4"/>
      <c r="FH851" s="4"/>
      <c r="FI851" s="4"/>
      <c r="FJ851" s="5"/>
      <c r="FK851" s="4"/>
      <c r="FL851" s="4"/>
      <c r="FM851" s="4"/>
      <c r="FN851" s="4"/>
      <c r="FO851" s="4"/>
      <c r="FP851" s="4"/>
      <c r="FQ851" s="4"/>
      <c r="FR851" s="4"/>
      <c r="FS851" s="4"/>
      <c r="FT851" s="4"/>
      <c r="FU851" s="4"/>
      <c r="FV851" s="4"/>
      <c r="FW851" s="4"/>
      <c r="FX851" s="4"/>
      <c r="FY851" s="4"/>
      <c r="FZ851" s="4"/>
      <c r="GA851" s="4"/>
      <c r="GB851" s="4"/>
      <c r="GC851" s="4"/>
      <c r="GD851" s="4"/>
      <c r="GE851" s="4"/>
      <c r="GF851" s="4"/>
      <c r="GG851" s="4"/>
      <c r="GH851" s="4"/>
      <c r="GI851" s="4"/>
      <c r="GJ851" s="4"/>
      <c r="GK851" s="4"/>
      <c r="GL851" s="4"/>
      <c r="GM851" s="4"/>
      <c r="GN851" s="4"/>
      <c r="GO851" s="4"/>
      <c r="GP851" s="4"/>
      <c r="GQ851" s="4"/>
      <c r="GR851" s="4"/>
      <c r="GS851" s="4"/>
      <c r="GT851" s="4"/>
      <c r="GU851" s="4"/>
      <c r="GV851" s="4"/>
      <c r="GW851" s="4"/>
      <c r="GX851" s="4"/>
      <c r="GY851" s="4"/>
      <c r="IQ851" s="4"/>
      <c r="IR851" s="4"/>
      <c r="IS851" s="4"/>
      <c r="IT851" s="4"/>
      <c r="IU851" s="4"/>
      <c r="IV851" s="4"/>
      <c r="IW851" s="4"/>
      <c r="IX851" s="4"/>
      <c r="IY851" s="4"/>
      <c r="IZ851" s="4"/>
      <c r="JA851" s="4"/>
      <c r="JB851" s="4"/>
      <c r="JC851" s="4"/>
      <c r="JD851" s="4"/>
      <c r="JE851" s="4"/>
      <c r="JF851" s="4"/>
      <c r="JG851" s="4"/>
      <c r="JH851" s="4"/>
      <c r="JI851" s="4"/>
      <c r="JJ851" s="4"/>
      <c r="JK851" s="4"/>
      <c r="JL851" s="4"/>
      <c r="JM851" s="4"/>
      <c r="JN851" s="4"/>
      <c r="JO851" s="4"/>
      <c r="JP851" s="4"/>
      <c r="JQ851" s="4"/>
      <c r="JR851" s="4"/>
      <c r="JS851" s="4"/>
      <c r="JT851" s="4"/>
      <c r="JU851" s="4"/>
      <c r="JV851" s="4"/>
      <c r="JW851" s="4"/>
      <c r="JX851" s="4"/>
      <c r="JY851" s="4"/>
      <c r="JZ851" s="4"/>
      <c r="KA851" s="4"/>
      <c r="KB851" s="4"/>
      <c r="KC851" s="4"/>
      <c r="KD851" s="4"/>
      <c r="KE851" s="4"/>
    </row>
    <row r="852" spans="20:291" x14ac:dyDescent="0.25">
      <c r="T852" s="5"/>
      <c r="U852" s="25"/>
      <c r="V852" s="25"/>
      <c r="W852" s="25"/>
      <c r="X852" s="25"/>
      <c r="Y852" s="25"/>
      <c r="Z852" s="25"/>
      <c r="AA852" s="25"/>
      <c r="AB852" s="25"/>
      <c r="AC852" s="25"/>
      <c r="AD852" s="25"/>
      <c r="AE852" s="25"/>
      <c r="AF852" s="25"/>
      <c r="AG852" s="25"/>
      <c r="AH852" s="25"/>
      <c r="AI852" s="25"/>
      <c r="AJ852" s="25"/>
      <c r="AK852" s="25"/>
      <c r="AL852" s="25"/>
      <c r="AM852" s="25"/>
      <c r="AN852" s="25"/>
      <c r="AO852" s="25"/>
      <c r="AP852" s="25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  <c r="BS852" s="4"/>
      <c r="BT852" s="4"/>
      <c r="BU852" s="4"/>
      <c r="BV852" s="4"/>
      <c r="BW852" s="4"/>
      <c r="BX852" s="4"/>
      <c r="BY852" s="4"/>
      <c r="BZ852" s="4"/>
      <c r="CA852" s="4"/>
      <c r="CB852" s="4"/>
      <c r="CC852" s="4"/>
      <c r="CD852" s="4"/>
      <c r="CE852" s="4"/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/>
      <c r="CZ852" s="4"/>
      <c r="DA852" s="4"/>
      <c r="DB852" s="4"/>
      <c r="DC852" s="4"/>
      <c r="DD852" s="4"/>
      <c r="DE852" s="4"/>
      <c r="DF852" s="4"/>
      <c r="DG852" s="4"/>
      <c r="DH852" s="4"/>
      <c r="DI852" s="4"/>
      <c r="DJ852" s="4"/>
      <c r="DK852" s="4"/>
      <c r="DL852" s="4"/>
      <c r="DM852" s="4"/>
      <c r="DN852" s="4"/>
      <c r="DO852" s="4"/>
      <c r="DP852" s="4"/>
      <c r="DQ852" s="4"/>
      <c r="DR852" s="4"/>
      <c r="DS852" s="4"/>
      <c r="DT852" s="4"/>
      <c r="DU852" s="4"/>
      <c r="DV852" s="4"/>
      <c r="DW852" s="4"/>
      <c r="DX852" s="4"/>
      <c r="DY852" s="4"/>
      <c r="DZ852" s="4"/>
      <c r="EA852" s="4"/>
      <c r="EB852" s="4"/>
      <c r="EC852" s="4"/>
      <c r="ED852" s="4"/>
      <c r="EE852" s="4"/>
      <c r="EF852" s="4"/>
      <c r="EG852" s="4"/>
      <c r="EH852" s="4"/>
      <c r="EI852" s="4"/>
      <c r="EJ852" s="4"/>
      <c r="EK852" s="4"/>
      <c r="EL852" s="4"/>
      <c r="EM852" s="4"/>
      <c r="EN852" s="4"/>
      <c r="EO852" s="4"/>
      <c r="EP852" s="4"/>
      <c r="EQ852" s="4"/>
      <c r="ER852" s="4"/>
      <c r="ES852" s="4"/>
      <c r="ET852" s="4"/>
      <c r="EU852" s="4"/>
      <c r="EV852" s="4"/>
      <c r="EW852" s="4"/>
      <c r="EX852" s="4"/>
      <c r="EY852" s="4"/>
      <c r="EZ852" s="4"/>
      <c r="FA852" s="4"/>
      <c r="FB852" s="4"/>
      <c r="FC852" s="4"/>
      <c r="FD852" s="4"/>
      <c r="FE852" s="4"/>
      <c r="FF852" s="4"/>
      <c r="FG852" s="4"/>
      <c r="FH852" s="4"/>
      <c r="FI852" s="4"/>
      <c r="FJ852" s="5"/>
      <c r="FK852" s="4"/>
      <c r="FL852" s="4"/>
      <c r="FM852" s="4"/>
      <c r="FN852" s="4"/>
      <c r="FO852" s="4"/>
      <c r="FP852" s="4"/>
      <c r="FQ852" s="4"/>
      <c r="FR852" s="4"/>
      <c r="FS852" s="4"/>
      <c r="FT852" s="4"/>
      <c r="FU852" s="4"/>
      <c r="FV852" s="4"/>
      <c r="FW852" s="4"/>
      <c r="FX852" s="4"/>
      <c r="FY852" s="4"/>
      <c r="FZ852" s="4"/>
      <c r="GA852" s="4"/>
      <c r="GB852" s="4"/>
      <c r="GC852" s="4"/>
      <c r="GD852" s="4"/>
      <c r="GE852" s="4"/>
      <c r="GF852" s="4"/>
      <c r="GG852" s="4"/>
      <c r="GH852" s="4"/>
      <c r="GI852" s="4"/>
      <c r="GJ852" s="4"/>
      <c r="GK852" s="4"/>
      <c r="GL852" s="4"/>
      <c r="GM852" s="4"/>
      <c r="GN852" s="4"/>
      <c r="GO852" s="4"/>
      <c r="GP852" s="4"/>
      <c r="GQ852" s="4"/>
      <c r="GR852" s="4"/>
      <c r="GS852" s="4"/>
      <c r="GT852" s="4"/>
      <c r="GU852" s="4"/>
      <c r="GV852" s="4"/>
      <c r="GW852" s="4"/>
      <c r="GX852" s="4"/>
      <c r="GY852" s="4"/>
      <c r="IQ852" s="4"/>
      <c r="IR852" s="4"/>
      <c r="IS852" s="4"/>
      <c r="IT852" s="4"/>
      <c r="IU852" s="4"/>
      <c r="IV852" s="4"/>
      <c r="IW852" s="4"/>
      <c r="IX852" s="4"/>
      <c r="IY852" s="4"/>
      <c r="IZ852" s="4"/>
      <c r="JA852" s="4"/>
      <c r="JB852" s="4"/>
      <c r="JC852" s="4"/>
      <c r="JD852" s="4"/>
      <c r="JE852" s="4"/>
      <c r="JF852" s="4"/>
      <c r="JG852" s="4"/>
      <c r="JH852" s="4"/>
      <c r="JI852" s="4"/>
      <c r="JJ852" s="4"/>
      <c r="JK852" s="4"/>
      <c r="JL852" s="4"/>
      <c r="JM852" s="4"/>
      <c r="JN852" s="4"/>
      <c r="JO852" s="4"/>
      <c r="JP852" s="4"/>
      <c r="JQ852" s="4"/>
      <c r="JR852" s="4"/>
      <c r="JS852" s="4"/>
      <c r="JT852" s="4"/>
      <c r="JU852" s="4"/>
      <c r="JV852" s="4"/>
      <c r="JW852" s="4"/>
      <c r="JX852" s="4"/>
      <c r="JY852" s="4"/>
      <c r="JZ852" s="4"/>
      <c r="KA852" s="4"/>
      <c r="KB852" s="4"/>
      <c r="KC852" s="4"/>
      <c r="KD852" s="4"/>
      <c r="KE852" s="4"/>
    </row>
    <row r="853" spans="20:291" x14ac:dyDescent="0.25">
      <c r="T853" s="5"/>
      <c r="U853" s="25"/>
      <c r="V853" s="25"/>
      <c r="W853" s="25"/>
      <c r="X853" s="25"/>
      <c r="Y853" s="25"/>
      <c r="Z853" s="25"/>
      <c r="AA853" s="25"/>
      <c r="AB853" s="25"/>
      <c r="AC853" s="25"/>
      <c r="AD853" s="25"/>
      <c r="AE853" s="25"/>
      <c r="AF853" s="25"/>
      <c r="AG853" s="25"/>
      <c r="AH853" s="25"/>
      <c r="AI853" s="25"/>
      <c r="AJ853" s="25"/>
      <c r="AK853" s="25"/>
      <c r="AL853" s="25"/>
      <c r="AM853" s="25"/>
      <c r="AN853" s="25"/>
      <c r="AO853" s="25"/>
      <c r="AP853" s="25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E853" s="4"/>
      <c r="DF853" s="4"/>
      <c r="DG853" s="4"/>
      <c r="DH853" s="4"/>
      <c r="DI853" s="4"/>
      <c r="DJ853" s="4"/>
      <c r="DK853" s="4"/>
      <c r="DL853" s="4"/>
      <c r="DM853" s="4"/>
      <c r="DN853" s="4"/>
      <c r="DO853" s="4"/>
      <c r="DP853" s="4"/>
      <c r="DQ853" s="4"/>
      <c r="DR853" s="4"/>
      <c r="DS853" s="4"/>
      <c r="DT853" s="4"/>
      <c r="DU853" s="4"/>
      <c r="DV853" s="4"/>
      <c r="DW853" s="4"/>
      <c r="DX853" s="4"/>
      <c r="DY853" s="4"/>
      <c r="DZ853" s="4"/>
      <c r="EA853" s="4"/>
      <c r="EB853" s="4"/>
      <c r="EC853" s="4"/>
      <c r="ED853" s="4"/>
      <c r="EE853" s="4"/>
      <c r="EF853" s="4"/>
      <c r="EG853" s="4"/>
      <c r="EH853" s="4"/>
      <c r="EI853" s="4"/>
      <c r="EJ853" s="4"/>
      <c r="EK853" s="4"/>
      <c r="EL853" s="4"/>
      <c r="EM853" s="4"/>
      <c r="EN853" s="4"/>
      <c r="EO853" s="4"/>
      <c r="EP853" s="4"/>
      <c r="EQ853" s="4"/>
      <c r="ER853" s="4"/>
      <c r="ES853" s="4"/>
      <c r="ET853" s="4"/>
      <c r="EU853" s="4"/>
      <c r="EV853" s="4"/>
      <c r="EW853" s="4"/>
      <c r="EX853" s="4"/>
      <c r="EY853" s="4"/>
      <c r="EZ853" s="4"/>
      <c r="FA853" s="4"/>
      <c r="FB853" s="4"/>
      <c r="FC853" s="4"/>
      <c r="FD853" s="4"/>
      <c r="FE853" s="4"/>
      <c r="FF853" s="4"/>
      <c r="FG853" s="4"/>
      <c r="FH853" s="4"/>
      <c r="FI853" s="4"/>
      <c r="FJ853" s="5"/>
      <c r="FK853" s="4"/>
      <c r="FL853" s="4"/>
      <c r="FM853" s="4"/>
      <c r="FN853" s="4"/>
      <c r="FO853" s="4"/>
      <c r="FP853" s="4"/>
      <c r="FQ853" s="4"/>
      <c r="FR853" s="4"/>
      <c r="FS853" s="4"/>
      <c r="FT853" s="4"/>
      <c r="FU853" s="4"/>
      <c r="FV853" s="4"/>
      <c r="FW853" s="4"/>
      <c r="FX853" s="4"/>
      <c r="FY853" s="4"/>
      <c r="FZ853" s="4"/>
      <c r="GA853" s="4"/>
      <c r="GB853" s="4"/>
      <c r="GC853" s="4"/>
      <c r="GD853" s="4"/>
      <c r="GE853" s="4"/>
      <c r="GF853" s="4"/>
      <c r="GG853" s="4"/>
      <c r="GH853" s="4"/>
      <c r="GI853" s="4"/>
      <c r="GJ853" s="4"/>
      <c r="GK853" s="4"/>
      <c r="GL853" s="4"/>
      <c r="GM853" s="4"/>
      <c r="GN853" s="4"/>
      <c r="GO853" s="4"/>
      <c r="GP853" s="4"/>
      <c r="GQ853" s="4"/>
      <c r="GR853" s="4"/>
      <c r="GS853" s="4"/>
      <c r="GT853" s="4"/>
      <c r="GU853" s="4"/>
      <c r="GV853" s="4"/>
      <c r="GW853" s="4"/>
      <c r="GX853" s="4"/>
      <c r="GY853" s="4"/>
      <c r="IQ853" s="4"/>
      <c r="IR853" s="4"/>
      <c r="IS853" s="4"/>
      <c r="IT853" s="4"/>
      <c r="IU853" s="4"/>
      <c r="IV853" s="4"/>
      <c r="IW853" s="4"/>
      <c r="IX853" s="4"/>
      <c r="IY853" s="4"/>
      <c r="IZ853" s="4"/>
      <c r="JA853" s="4"/>
      <c r="JB853" s="4"/>
      <c r="JC853" s="4"/>
      <c r="JD853" s="4"/>
      <c r="JE853" s="4"/>
      <c r="JF853" s="4"/>
      <c r="JG853" s="4"/>
      <c r="JH853" s="4"/>
      <c r="JI853" s="4"/>
      <c r="JJ853" s="4"/>
      <c r="JK853" s="4"/>
      <c r="JL853" s="4"/>
      <c r="JM853" s="4"/>
      <c r="JN853" s="4"/>
      <c r="JO853" s="4"/>
      <c r="JP853" s="4"/>
      <c r="JQ853" s="4"/>
      <c r="JR853" s="4"/>
      <c r="JS853" s="4"/>
      <c r="JT853" s="4"/>
      <c r="JU853" s="4"/>
      <c r="JV853" s="4"/>
      <c r="JW853" s="4"/>
      <c r="JX853" s="4"/>
      <c r="JY853" s="4"/>
      <c r="JZ853" s="4"/>
      <c r="KA853" s="4"/>
      <c r="KB853" s="4"/>
      <c r="KC853" s="4"/>
      <c r="KD853" s="4"/>
      <c r="KE853" s="4"/>
    </row>
    <row r="854" spans="20:291" x14ac:dyDescent="0.25">
      <c r="T854" s="5"/>
      <c r="U854" s="25"/>
      <c r="V854" s="25"/>
      <c r="W854" s="25"/>
      <c r="X854" s="25"/>
      <c r="Y854" s="25"/>
      <c r="Z854" s="25"/>
      <c r="AA854" s="25"/>
      <c r="AB854" s="25"/>
      <c r="AC854" s="25"/>
      <c r="AD854" s="25"/>
      <c r="AE854" s="25"/>
      <c r="AF854" s="25"/>
      <c r="AG854" s="25"/>
      <c r="AH854" s="25"/>
      <c r="AI854" s="25"/>
      <c r="AJ854" s="25"/>
      <c r="AK854" s="25"/>
      <c r="AL854" s="25"/>
      <c r="AM854" s="25"/>
      <c r="AN854" s="25"/>
      <c r="AO854" s="25"/>
      <c r="AP854" s="25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  <c r="BS854" s="4"/>
      <c r="BT854" s="4"/>
      <c r="BU854" s="4"/>
      <c r="BV854" s="4"/>
      <c r="BW854" s="4"/>
      <c r="BX854" s="4"/>
      <c r="BY854" s="4"/>
      <c r="BZ854" s="4"/>
      <c r="CA854" s="4"/>
      <c r="CB854" s="4"/>
      <c r="CC854" s="4"/>
      <c r="CD854" s="4"/>
      <c r="CE854" s="4"/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  <c r="CW854" s="4"/>
      <c r="CX854" s="4"/>
      <c r="CY854" s="4"/>
      <c r="CZ854" s="4"/>
      <c r="DA854" s="4"/>
      <c r="DB854" s="4"/>
      <c r="DC854" s="4"/>
      <c r="DD854" s="4"/>
      <c r="DE854" s="4"/>
      <c r="DF854" s="4"/>
      <c r="DG854" s="4"/>
      <c r="DH854" s="4"/>
      <c r="DI854" s="4"/>
      <c r="DJ854" s="4"/>
      <c r="DK854" s="4"/>
      <c r="DL854" s="4"/>
      <c r="DM854" s="4"/>
      <c r="DN854" s="4"/>
      <c r="DO854" s="4"/>
      <c r="DP854" s="4"/>
      <c r="DQ854" s="4"/>
      <c r="DR854" s="4"/>
      <c r="DS854" s="4"/>
      <c r="DT854" s="4"/>
      <c r="DU854" s="4"/>
      <c r="DV854" s="4"/>
      <c r="DW854" s="4"/>
      <c r="DX854" s="4"/>
      <c r="DY854" s="4"/>
      <c r="DZ854" s="4"/>
      <c r="EA854" s="4"/>
      <c r="EB854" s="4"/>
      <c r="EC854" s="4"/>
      <c r="ED854" s="4"/>
      <c r="EE854" s="4"/>
      <c r="EF854" s="4"/>
      <c r="EG854" s="4"/>
      <c r="EH854" s="4"/>
      <c r="EI854" s="4"/>
      <c r="EJ854" s="4"/>
      <c r="EK854" s="4"/>
      <c r="EL854" s="4"/>
      <c r="EM854" s="4"/>
      <c r="EN854" s="4"/>
      <c r="EO854" s="4"/>
      <c r="EP854" s="4"/>
      <c r="EQ854" s="4"/>
      <c r="ER854" s="4"/>
      <c r="ES854" s="4"/>
      <c r="ET854" s="4"/>
      <c r="EU854" s="4"/>
      <c r="EV854" s="4"/>
      <c r="EW854" s="4"/>
      <c r="EX854" s="4"/>
      <c r="EY854" s="4"/>
      <c r="EZ854" s="4"/>
      <c r="FA854" s="4"/>
      <c r="FB854" s="4"/>
      <c r="FC854" s="4"/>
      <c r="FD854" s="4"/>
      <c r="FE854" s="4"/>
      <c r="FF854" s="4"/>
      <c r="FG854" s="4"/>
      <c r="FH854" s="4"/>
      <c r="FI854" s="4"/>
      <c r="FJ854" s="5"/>
      <c r="FK854" s="4"/>
      <c r="FL854" s="4"/>
      <c r="FM854" s="4"/>
      <c r="FN854" s="4"/>
      <c r="FO854" s="4"/>
      <c r="FP854" s="4"/>
      <c r="FQ854" s="4"/>
      <c r="FR854" s="4"/>
      <c r="FS854" s="4"/>
      <c r="FT854" s="4"/>
      <c r="FU854" s="4"/>
      <c r="FV854" s="4"/>
      <c r="FW854" s="4"/>
      <c r="FX854" s="4"/>
      <c r="FY854" s="4"/>
      <c r="FZ854" s="4"/>
      <c r="GA854" s="4"/>
      <c r="GB854" s="4"/>
      <c r="GC854" s="4"/>
      <c r="GD854" s="4"/>
      <c r="GE854" s="4"/>
      <c r="GF854" s="4"/>
      <c r="GG854" s="4"/>
      <c r="GH854" s="4"/>
      <c r="GI854" s="4"/>
      <c r="GJ854" s="4"/>
      <c r="GK854" s="4"/>
      <c r="GL854" s="4"/>
      <c r="GM854" s="4"/>
      <c r="GN854" s="4"/>
      <c r="GO854" s="4"/>
      <c r="GP854" s="4"/>
      <c r="GQ854" s="4"/>
      <c r="GR854" s="4"/>
      <c r="GS854" s="4"/>
      <c r="GT854" s="4"/>
      <c r="GU854" s="4"/>
      <c r="GV854" s="4"/>
      <c r="GW854" s="4"/>
      <c r="GX854" s="4"/>
      <c r="GY854" s="4"/>
      <c r="IQ854" s="4"/>
      <c r="IR854" s="4"/>
      <c r="IS854" s="4"/>
      <c r="IT854" s="4"/>
      <c r="IU854" s="4"/>
      <c r="IV854" s="4"/>
      <c r="IW854" s="4"/>
      <c r="IX854" s="4"/>
      <c r="IY854" s="4"/>
      <c r="IZ854" s="4"/>
      <c r="JA854" s="4"/>
      <c r="JB854" s="4"/>
      <c r="JC854" s="4"/>
      <c r="JD854" s="4"/>
      <c r="JE854" s="4"/>
      <c r="JF854" s="4"/>
      <c r="JG854" s="4"/>
      <c r="JH854" s="4"/>
      <c r="JI854" s="4"/>
      <c r="JJ854" s="4"/>
      <c r="JK854" s="4"/>
      <c r="JL854" s="4"/>
      <c r="JM854" s="4"/>
      <c r="JN854" s="4"/>
      <c r="JO854" s="4"/>
      <c r="JP854" s="4"/>
      <c r="JQ854" s="4"/>
      <c r="JR854" s="4"/>
      <c r="JS854" s="4"/>
      <c r="JT854" s="4"/>
      <c r="JU854" s="4"/>
      <c r="JV854" s="4"/>
      <c r="JW854" s="4"/>
      <c r="JX854" s="4"/>
      <c r="JY854" s="4"/>
      <c r="JZ854" s="4"/>
      <c r="KA854" s="4"/>
      <c r="KB854" s="4"/>
      <c r="KC854" s="4"/>
      <c r="KD854" s="4"/>
      <c r="KE854" s="4"/>
    </row>
    <row r="855" spans="20:291" x14ac:dyDescent="0.25">
      <c r="T855" s="5"/>
      <c r="U855" s="25"/>
      <c r="V855" s="25"/>
      <c r="W855" s="25"/>
      <c r="X855" s="25"/>
      <c r="Y855" s="25"/>
      <c r="Z855" s="25"/>
      <c r="AA855" s="25"/>
      <c r="AB855" s="25"/>
      <c r="AC855" s="25"/>
      <c r="AD855" s="25"/>
      <c r="AE855" s="25"/>
      <c r="AF855" s="25"/>
      <c r="AG855" s="25"/>
      <c r="AH855" s="25"/>
      <c r="AI855" s="25"/>
      <c r="AJ855" s="25"/>
      <c r="AK855" s="25"/>
      <c r="AL855" s="25"/>
      <c r="AM855" s="25"/>
      <c r="AN855" s="25"/>
      <c r="AO855" s="25"/>
      <c r="AP855" s="25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E855" s="4"/>
      <c r="DF855" s="4"/>
      <c r="DG855" s="4"/>
      <c r="DH855" s="4"/>
      <c r="DI855" s="4"/>
      <c r="DJ855" s="4"/>
      <c r="DK855" s="4"/>
      <c r="DL855" s="4"/>
      <c r="DM855" s="4"/>
      <c r="DN855" s="4"/>
      <c r="DO855" s="4"/>
      <c r="DP855" s="4"/>
      <c r="DQ855" s="4"/>
      <c r="DR855" s="4"/>
      <c r="DS855" s="4"/>
      <c r="DT855" s="4"/>
      <c r="DU855" s="4"/>
      <c r="DV855" s="4"/>
      <c r="DW855" s="4"/>
      <c r="DX855" s="4"/>
      <c r="DY855" s="4"/>
      <c r="DZ855" s="4"/>
      <c r="EA855" s="4"/>
      <c r="EB855" s="4"/>
      <c r="EC855" s="4"/>
      <c r="ED855" s="4"/>
      <c r="EE855" s="4"/>
      <c r="EF855" s="4"/>
      <c r="EG855" s="4"/>
      <c r="EH855" s="4"/>
      <c r="EI855" s="4"/>
      <c r="EJ855" s="4"/>
      <c r="EK855" s="4"/>
      <c r="EL855" s="4"/>
      <c r="EM855" s="4"/>
      <c r="EN855" s="4"/>
      <c r="EO855" s="4"/>
      <c r="EP855" s="4"/>
      <c r="EQ855" s="4"/>
      <c r="ER855" s="4"/>
      <c r="ES855" s="4"/>
      <c r="ET855" s="4"/>
      <c r="EU855" s="4"/>
      <c r="EV855" s="4"/>
      <c r="EW855" s="4"/>
      <c r="EX855" s="4"/>
      <c r="EY855" s="4"/>
      <c r="EZ855" s="4"/>
      <c r="FA855" s="4"/>
      <c r="FB855" s="4"/>
      <c r="FC855" s="4"/>
      <c r="FD855" s="4"/>
      <c r="FE855" s="4"/>
      <c r="FF855" s="4"/>
      <c r="FG855" s="4"/>
      <c r="FH855" s="4"/>
      <c r="FI855" s="4"/>
      <c r="FJ855" s="5"/>
      <c r="FK855" s="4"/>
      <c r="FL855" s="4"/>
      <c r="FM855" s="4"/>
      <c r="FN855" s="4"/>
      <c r="FO855" s="4"/>
      <c r="FP855" s="4"/>
      <c r="FQ855" s="4"/>
      <c r="FR855" s="4"/>
      <c r="FS855" s="4"/>
      <c r="FT855" s="4"/>
      <c r="FU855" s="4"/>
      <c r="FV855" s="4"/>
      <c r="FW855" s="4"/>
      <c r="FX855" s="4"/>
      <c r="FY855" s="4"/>
      <c r="FZ855" s="4"/>
      <c r="GA855" s="4"/>
      <c r="GB855" s="4"/>
      <c r="GC855" s="4"/>
      <c r="GD855" s="4"/>
      <c r="GE855" s="4"/>
      <c r="GF855" s="4"/>
      <c r="GG855" s="4"/>
      <c r="GH855" s="4"/>
      <c r="GI855" s="4"/>
      <c r="GJ855" s="4"/>
      <c r="GK855" s="4"/>
      <c r="GL855" s="4"/>
      <c r="GM855" s="4"/>
      <c r="GN855" s="4"/>
      <c r="GO855" s="4"/>
      <c r="GP855" s="4"/>
      <c r="GQ855" s="4"/>
      <c r="GR855" s="4"/>
      <c r="GS855" s="4"/>
      <c r="GT855" s="4"/>
      <c r="GU855" s="4"/>
      <c r="GV855" s="4"/>
      <c r="GW855" s="4"/>
      <c r="GX855" s="4"/>
      <c r="GY855" s="4"/>
      <c r="IQ855" s="4"/>
      <c r="IR855" s="4"/>
      <c r="IS855" s="4"/>
      <c r="IT855" s="4"/>
      <c r="IU855" s="4"/>
      <c r="IV855" s="4"/>
      <c r="IW855" s="4"/>
      <c r="IX855" s="4"/>
      <c r="IY855" s="4"/>
      <c r="IZ855" s="4"/>
      <c r="JA855" s="4"/>
      <c r="JB855" s="4"/>
      <c r="JC855" s="4"/>
      <c r="JD855" s="4"/>
      <c r="JE855" s="4"/>
      <c r="JF855" s="4"/>
      <c r="JG855" s="4"/>
      <c r="JH855" s="4"/>
      <c r="JI855" s="4"/>
      <c r="JJ855" s="4"/>
      <c r="JK855" s="4"/>
      <c r="JL855" s="4"/>
      <c r="JM855" s="4"/>
      <c r="JN855" s="4"/>
      <c r="JO855" s="4"/>
      <c r="JP855" s="4"/>
      <c r="JQ855" s="4"/>
      <c r="JR855" s="4"/>
      <c r="JS855" s="4"/>
      <c r="JT855" s="4"/>
      <c r="JU855" s="4"/>
      <c r="JV855" s="4"/>
      <c r="JW855" s="4"/>
      <c r="JX855" s="4"/>
      <c r="JY855" s="4"/>
      <c r="JZ855" s="4"/>
      <c r="KA855" s="4"/>
      <c r="KB855" s="4"/>
      <c r="KC855" s="4"/>
      <c r="KD855" s="4"/>
      <c r="KE855" s="4"/>
    </row>
    <row r="856" spans="20:291" x14ac:dyDescent="0.25">
      <c r="T856" s="5"/>
      <c r="U856" s="25"/>
      <c r="V856" s="25"/>
      <c r="W856" s="25"/>
      <c r="X856" s="25"/>
      <c r="Y856" s="25"/>
      <c r="Z856" s="25"/>
      <c r="AA856" s="25"/>
      <c r="AB856" s="25"/>
      <c r="AC856" s="25"/>
      <c r="AD856" s="25"/>
      <c r="AE856" s="25"/>
      <c r="AF856" s="25"/>
      <c r="AG856" s="25"/>
      <c r="AH856" s="25"/>
      <c r="AI856" s="25"/>
      <c r="AJ856" s="25"/>
      <c r="AK856" s="25"/>
      <c r="AL856" s="25"/>
      <c r="AM856" s="25"/>
      <c r="AN856" s="25"/>
      <c r="AO856" s="25"/>
      <c r="AP856" s="25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  <c r="BS856" s="4"/>
      <c r="BT856" s="4"/>
      <c r="BU856" s="4"/>
      <c r="BV856" s="4"/>
      <c r="BW856" s="4"/>
      <c r="BX856" s="4"/>
      <c r="BY856" s="4"/>
      <c r="BZ856" s="4"/>
      <c r="CA856" s="4"/>
      <c r="CB856" s="4"/>
      <c r="CC856" s="4"/>
      <c r="CD856" s="4"/>
      <c r="CE856" s="4"/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/>
      <c r="DC856" s="4"/>
      <c r="DD856" s="4"/>
      <c r="DE856" s="4"/>
      <c r="DF856" s="4"/>
      <c r="DG856" s="4"/>
      <c r="DH856" s="4"/>
      <c r="DI856" s="4"/>
      <c r="DJ856" s="4"/>
      <c r="DK856" s="4"/>
      <c r="DL856" s="4"/>
      <c r="DM856" s="4"/>
      <c r="DN856" s="4"/>
      <c r="DO856" s="4"/>
      <c r="DP856" s="4"/>
      <c r="DQ856" s="4"/>
      <c r="DR856" s="4"/>
      <c r="DS856" s="4"/>
      <c r="DT856" s="4"/>
      <c r="DU856" s="4"/>
      <c r="DV856" s="4"/>
      <c r="DW856" s="4"/>
      <c r="DX856" s="4"/>
      <c r="DY856" s="4"/>
      <c r="DZ856" s="4"/>
      <c r="EA856" s="4"/>
      <c r="EB856" s="4"/>
      <c r="EC856" s="4"/>
      <c r="ED856" s="4"/>
      <c r="EE856" s="4"/>
      <c r="EF856" s="4"/>
      <c r="EG856" s="4"/>
      <c r="EH856" s="4"/>
      <c r="EI856" s="4"/>
      <c r="EJ856" s="4"/>
      <c r="EK856" s="4"/>
      <c r="EL856" s="4"/>
      <c r="EM856" s="4"/>
      <c r="EN856" s="4"/>
      <c r="EO856" s="4"/>
      <c r="EP856" s="4"/>
      <c r="EQ856" s="4"/>
      <c r="ER856" s="4"/>
      <c r="ES856" s="4"/>
      <c r="ET856" s="4"/>
      <c r="EU856" s="4"/>
      <c r="EV856" s="4"/>
      <c r="EW856" s="4"/>
      <c r="EX856" s="4"/>
      <c r="EY856" s="4"/>
      <c r="EZ856" s="4"/>
      <c r="FA856" s="4"/>
      <c r="FB856" s="4"/>
      <c r="FC856" s="4"/>
      <c r="FD856" s="4"/>
      <c r="FE856" s="4"/>
      <c r="FF856" s="4"/>
      <c r="FG856" s="4"/>
      <c r="FH856" s="4"/>
      <c r="FI856" s="4"/>
      <c r="FJ856" s="5"/>
      <c r="FK856" s="4"/>
      <c r="FL856" s="4"/>
      <c r="FM856" s="4"/>
      <c r="FN856" s="4"/>
      <c r="FO856" s="4"/>
      <c r="FP856" s="4"/>
      <c r="FQ856" s="4"/>
      <c r="FR856" s="4"/>
      <c r="FS856" s="4"/>
      <c r="FT856" s="4"/>
      <c r="FU856" s="4"/>
      <c r="FV856" s="4"/>
      <c r="FW856" s="4"/>
      <c r="FX856" s="4"/>
      <c r="FY856" s="4"/>
      <c r="FZ856" s="4"/>
      <c r="GA856" s="4"/>
      <c r="GB856" s="4"/>
      <c r="GC856" s="4"/>
      <c r="GD856" s="4"/>
      <c r="GE856" s="4"/>
      <c r="GF856" s="4"/>
      <c r="GG856" s="4"/>
      <c r="GH856" s="4"/>
      <c r="GI856" s="4"/>
      <c r="GJ856" s="4"/>
      <c r="GK856" s="4"/>
      <c r="GL856" s="4"/>
      <c r="GM856" s="4"/>
      <c r="GN856" s="4"/>
      <c r="GO856" s="4"/>
      <c r="GP856" s="4"/>
      <c r="GQ856" s="4"/>
      <c r="GR856" s="4"/>
      <c r="GS856" s="4"/>
      <c r="GT856" s="4"/>
      <c r="GU856" s="4"/>
      <c r="GV856" s="4"/>
      <c r="GW856" s="4"/>
      <c r="GX856" s="4"/>
      <c r="GY856" s="4"/>
      <c r="IQ856" s="4"/>
      <c r="IR856" s="4"/>
      <c r="IS856" s="4"/>
      <c r="IT856" s="4"/>
      <c r="IU856" s="4"/>
      <c r="IV856" s="4"/>
      <c r="IW856" s="4"/>
      <c r="IX856" s="4"/>
      <c r="IY856" s="4"/>
      <c r="IZ856" s="4"/>
      <c r="JA856" s="4"/>
      <c r="JB856" s="4"/>
      <c r="JC856" s="4"/>
      <c r="JD856" s="4"/>
      <c r="JE856" s="4"/>
      <c r="JF856" s="4"/>
      <c r="JG856" s="4"/>
      <c r="JH856" s="4"/>
      <c r="JI856" s="4"/>
      <c r="JJ856" s="4"/>
      <c r="JK856" s="4"/>
      <c r="JL856" s="4"/>
      <c r="JM856" s="4"/>
      <c r="JN856" s="4"/>
      <c r="JO856" s="4"/>
      <c r="JP856" s="4"/>
      <c r="JQ856" s="4"/>
      <c r="JR856" s="4"/>
      <c r="JS856" s="4"/>
      <c r="JT856" s="4"/>
      <c r="JU856" s="4"/>
      <c r="JV856" s="4"/>
      <c r="JW856" s="4"/>
      <c r="JX856" s="4"/>
      <c r="JY856" s="4"/>
      <c r="JZ856" s="4"/>
      <c r="KA856" s="4"/>
      <c r="KB856" s="4"/>
      <c r="KC856" s="4"/>
      <c r="KD856" s="4"/>
      <c r="KE856" s="4"/>
    </row>
    <row r="857" spans="20:291" x14ac:dyDescent="0.25">
      <c r="T857" s="5"/>
      <c r="U857" s="25"/>
      <c r="V857" s="25"/>
      <c r="W857" s="25"/>
      <c r="X857" s="25"/>
      <c r="Y857" s="25"/>
      <c r="Z857" s="25"/>
      <c r="AA857" s="25"/>
      <c r="AB857" s="25"/>
      <c r="AC857" s="25"/>
      <c r="AD857" s="25"/>
      <c r="AE857" s="25"/>
      <c r="AF857" s="25"/>
      <c r="AG857" s="25"/>
      <c r="AH857" s="25"/>
      <c r="AI857" s="25"/>
      <c r="AJ857" s="25"/>
      <c r="AK857" s="25"/>
      <c r="AL857" s="25"/>
      <c r="AM857" s="25"/>
      <c r="AN857" s="25"/>
      <c r="AO857" s="25"/>
      <c r="AP857" s="25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E857" s="4"/>
      <c r="DF857" s="4"/>
      <c r="DG857" s="4"/>
      <c r="DH857" s="4"/>
      <c r="DI857" s="4"/>
      <c r="DJ857" s="4"/>
      <c r="DK857" s="4"/>
      <c r="DL857" s="4"/>
      <c r="DM857" s="4"/>
      <c r="DN857" s="4"/>
      <c r="DO857" s="4"/>
      <c r="DP857" s="4"/>
      <c r="DQ857" s="4"/>
      <c r="DR857" s="4"/>
      <c r="DS857" s="4"/>
      <c r="DT857" s="4"/>
      <c r="DU857" s="4"/>
      <c r="DV857" s="4"/>
      <c r="DW857" s="4"/>
      <c r="DX857" s="4"/>
      <c r="DY857" s="4"/>
      <c r="DZ857" s="4"/>
      <c r="EA857" s="4"/>
      <c r="EB857" s="4"/>
      <c r="EC857" s="4"/>
      <c r="ED857" s="4"/>
      <c r="EE857" s="4"/>
      <c r="EF857" s="4"/>
      <c r="EG857" s="4"/>
      <c r="EH857" s="4"/>
      <c r="EI857" s="4"/>
      <c r="EJ857" s="4"/>
      <c r="EK857" s="4"/>
      <c r="EL857" s="4"/>
      <c r="EM857" s="4"/>
      <c r="EN857" s="4"/>
      <c r="EO857" s="4"/>
      <c r="EP857" s="4"/>
      <c r="EQ857" s="4"/>
      <c r="ER857" s="4"/>
      <c r="ES857" s="4"/>
      <c r="ET857" s="4"/>
      <c r="EU857" s="4"/>
      <c r="EV857" s="4"/>
      <c r="EW857" s="4"/>
      <c r="EX857" s="4"/>
      <c r="EY857" s="4"/>
      <c r="EZ857" s="4"/>
      <c r="FA857" s="4"/>
      <c r="FB857" s="4"/>
      <c r="FC857" s="4"/>
      <c r="FD857" s="4"/>
      <c r="FE857" s="4"/>
      <c r="FF857" s="4"/>
      <c r="FG857" s="4"/>
      <c r="FH857" s="4"/>
      <c r="FI857" s="4"/>
      <c r="FJ857" s="5"/>
      <c r="FK857" s="4"/>
      <c r="FL857" s="4"/>
      <c r="FM857" s="4"/>
      <c r="FN857" s="4"/>
      <c r="FO857" s="4"/>
      <c r="FP857" s="4"/>
      <c r="FQ857" s="4"/>
      <c r="FR857" s="4"/>
      <c r="FS857" s="4"/>
      <c r="FT857" s="4"/>
      <c r="FU857" s="4"/>
      <c r="FV857" s="4"/>
      <c r="FW857" s="4"/>
      <c r="FX857" s="4"/>
      <c r="FY857" s="4"/>
      <c r="FZ857" s="4"/>
      <c r="GA857" s="4"/>
      <c r="GB857" s="4"/>
      <c r="GC857" s="4"/>
      <c r="GD857" s="4"/>
      <c r="GE857" s="4"/>
      <c r="GF857" s="4"/>
      <c r="GG857" s="4"/>
      <c r="GH857" s="4"/>
      <c r="GI857" s="4"/>
      <c r="GJ857" s="4"/>
      <c r="GK857" s="4"/>
      <c r="GL857" s="4"/>
      <c r="GM857" s="4"/>
      <c r="GN857" s="4"/>
      <c r="GO857" s="4"/>
      <c r="GP857" s="4"/>
      <c r="GQ857" s="4"/>
      <c r="GR857" s="4"/>
      <c r="GS857" s="4"/>
      <c r="GT857" s="4"/>
      <c r="GU857" s="4"/>
      <c r="GV857" s="4"/>
      <c r="GW857" s="4"/>
      <c r="GX857" s="4"/>
      <c r="GY857" s="4"/>
      <c r="IQ857" s="4"/>
      <c r="IR857" s="4"/>
      <c r="IS857" s="4"/>
      <c r="IT857" s="4"/>
      <c r="IU857" s="4"/>
      <c r="IV857" s="4"/>
      <c r="IW857" s="4"/>
      <c r="IX857" s="4"/>
      <c r="IY857" s="4"/>
      <c r="IZ857" s="4"/>
      <c r="JA857" s="4"/>
      <c r="JB857" s="4"/>
      <c r="JC857" s="4"/>
      <c r="JD857" s="4"/>
      <c r="JE857" s="4"/>
      <c r="JF857" s="4"/>
      <c r="JG857" s="4"/>
      <c r="JH857" s="4"/>
      <c r="JI857" s="4"/>
      <c r="JJ857" s="4"/>
      <c r="JK857" s="4"/>
      <c r="JL857" s="4"/>
      <c r="JM857" s="4"/>
      <c r="JN857" s="4"/>
      <c r="JO857" s="4"/>
      <c r="JP857" s="4"/>
      <c r="JQ857" s="4"/>
      <c r="JR857" s="4"/>
      <c r="JS857" s="4"/>
      <c r="JT857" s="4"/>
      <c r="JU857" s="4"/>
      <c r="JV857" s="4"/>
      <c r="JW857" s="4"/>
      <c r="JX857" s="4"/>
      <c r="JY857" s="4"/>
      <c r="JZ857" s="4"/>
      <c r="KA857" s="4"/>
      <c r="KB857" s="4"/>
      <c r="KC857" s="4"/>
      <c r="KD857" s="4"/>
      <c r="KE857" s="4"/>
    </row>
    <row r="858" spans="20:291" x14ac:dyDescent="0.25">
      <c r="T858" s="5"/>
      <c r="U858" s="25"/>
      <c r="V858" s="25"/>
      <c r="W858" s="25"/>
      <c r="X858" s="25"/>
      <c r="Y858" s="25"/>
      <c r="Z858" s="25"/>
      <c r="AA858" s="25"/>
      <c r="AB858" s="25"/>
      <c r="AC858" s="25"/>
      <c r="AD858" s="25"/>
      <c r="AE858" s="25"/>
      <c r="AF858" s="25"/>
      <c r="AG858" s="25"/>
      <c r="AH858" s="25"/>
      <c r="AI858" s="25"/>
      <c r="AJ858" s="25"/>
      <c r="AK858" s="25"/>
      <c r="AL858" s="25"/>
      <c r="AM858" s="25"/>
      <c r="AN858" s="25"/>
      <c r="AO858" s="25"/>
      <c r="AP858" s="25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  <c r="BS858" s="4"/>
      <c r="BT858" s="4"/>
      <c r="BU858" s="4"/>
      <c r="BV858" s="4"/>
      <c r="BW858" s="4"/>
      <c r="BX858" s="4"/>
      <c r="BY858" s="4"/>
      <c r="BZ858" s="4"/>
      <c r="CA858" s="4"/>
      <c r="CB858" s="4"/>
      <c r="CC858" s="4"/>
      <c r="CD858" s="4"/>
      <c r="CE858" s="4"/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  <c r="CW858" s="4"/>
      <c r="CX858" s="4"/>
      <c r="CY858" s="4"/>
      <c r="CZ858" s="4"/>
      <c r="DA858" s="4"/>
      <c r="DB858" s="4"/>
      <c r="DC858" s="4"/>
      <c r="DD858" s="4"/>
      <c r="DE858" s="4"/>
      <c r="DF858" s="4"/>
      <c r="DG858" s="4"/>
      <c r="DH858" s="4"/>
      <c r="DI858" s="4"/>
      <c r="DJ858" s="4"/>
      <c r="DK858" s="4"/>
      <c r="DL858" s="4"/>
      <c r="DM858" s="4"/>
      <c r="DN858" s="4"/>
      <c r="DO858" s="4"/>
      <c r="DP858" s="4"/>
      <c r="DQ858" s="4"/>
      <c r="DR858" s="4"/>
      <c r="DS858" s="4"/>
      <c r="DT858" s="4"/>
      <c r="DU858" s="4"/>
      <c r="DV858" s="4"/>
      <c r="DW858" s="4"/>
      <c r="DX858" s="4"/>
      <c r="DY858" s="4"/>
      <c r="DZ858" s="4"/>
      <c r="EA858" s="4"/>
      <c r="EB858" s="4"/>
      <c r="EC858" s="4"/>
      <c r="ED858" s="4"/>
      <c r="EE858" s="4"/>
      <c r="EF858" s="4"/>
      <c r="EG858" s="4"/>
      <c r="EH858" s="4"/>
      <c r="EI858" s="4"/>
      <c r="EJ858" s="4"/>
      <c r="EK858" s="4"/>
      <c r="EL858" s="4"/>
      <c r="EM858" s="4"/>
      <c r="EN858" s="4"/>
      <c r="EO858" s="4"/>
      <c r="EP858" s="4"/>
      <c r="EQ858" s="4"/>
      <c r="ER858" s="4"/>
      <c r="ES858" s="4"/>
      <c r="ET858" s="4"/>
      <c r="EU858" s="4"/>
      <c r="EV858" s="4"/>
      <c r="EW858" s="4"/>
      <c r="EX858" s="4"/>
      <c r="EY858" s="4"/>
      <c r="EZ858" s="4"/>
      <c r="FA858" s="4"/>
      <c r="FB858" s="4"/>
      <c r="FC858" s="4"/>
      <c r="FD858" s="4"/>
      <c r="FE858" s="4"/>
      <c r="FF858" s="4"/>
      <c r="FG858" s="4"/>
      <c r="FH858" s="4"/>
      <c r="FI858" s="4"/>
      <c r="FJ858" s="5"/>
      <c r="FK858" s="4"/>
      <c r="FL858" s="4"/>
      <c r="FM858" s="4"/>
      <c r="FN858" s="4"/>
      <c r="FO858" s="4"/>
      <c r="FP858" s="4"/>
      <c r="FQ858" s="4"/>
      <c r="FR858" s="4"/>
      <c r="FS858" s="4"/>
      <c r="FT858" s="4"/>
      <c r="FU858" s="4"/>
      <c r="FV858" s="4"/>
      <c r="FW858" s="4"/>
      <c r="FX858" s="4"/>
      <c r="FY858" s="4"/>
      <c r="FZ858" s="4"/>
      <c r="GA858" s="4"/>
      <c r="GB858" s="4"/>
      <c r="GC858" s="4"/>
      <c r="GD858" s="4"/>
      <c r="GE858" s="4"/>
      <c r="GF858" s="4"/>
      <c r="GG858" s="4"/>
      <c r="GH858" s="4"/>
      <c r="GI858" s="4"/>
      <c r="GJ858" s="4"/>
      <c r="GK858" s="4"/>
      <c r="GL858" s="4"/>
      <c r="GM858" s="4"/>
      <c r="GN858" s="4"/>
      <c r="GO858" s="4"/>
      <c r="GP858" s="4"/>
      <c r="GQ858" s="4"/>
      <c r="GR858" s="4"/>
      <c r="GS858" s="4"/>
      <c r="GT858" s="4"/>
      <c r="GU858" s="4"/>
      <c r="GV858" s="4"/>
      <c r="GW858" s="4"/>
      <c r="GX858" s="4"/>
      <c r="GY858" s="4"/>
      <c r="IQ858" s="4"/>
      <c r="IR858" s="4"/>
      <c r="IS858" s="4"/>
      <c r="IT858" s="4"/>
      <c r="IU858" s="4"/>
      <c r="IV858" s="4"/>
      <c r="IW858" s="4"/>
      <c r="IX858" s="4"/>
      <c r="IY858" s="4"/>
      <c r="IZ858" s="4"/>
      <c r="JA858" s="4"/>
      <c r="JB858" s="4"/>
      <c r="JC858" s="4"/>
      <c r="JD858" s="4"/>
      <c r="JE858" s="4"/>
      <c r="JF858" s="4"/>
      <c r="JG858" s="4"/>
      <c r="JH858" s="4"/>
      <c r="JI858" s="4"/>
      <c r="JJ858" s="4"/>
      <c r="JK858" s="4"/>
      <c r="JL858" s="4"/>
      <c r="JM858" s="4"/>
      <c r="JN858" s="4"/>
      <c r="JO858" s="4"/>
      <c r="JP858" s="4"/>
      <c r="JQ858" s="4"/>
      <c r="JR858" s="4"/>
      <c r="JS858" s="4"/>
      <c r="JT858" s="4"/>
      <c r="JU858" s="4"/>
      <c r="JV858" s="4"/>
      <c r="JW858" s="4"/>
      <c r="JX858" s="4"/>
      <c r="JY858" s="4"/>
      <c r="JZ858" s="4"/>
      <c r="KA858" s="4"/>
      <c r="KB858" s="4"/>
      <c r="KC858" s="4"/>
      <c r="KD858" s="4"/>
      <c r="KE858" s="4"/>
    </row>
    <row r="859" spans="20:291" x14ac:dyDescent="0.25">
      <c r="T859" s="5"/>
      <c r="U859" s="25"/>
      <c r="V859" s="25"/>
      <c r="W859" s="25"/>
      <c r="X859" s="25"/>
      <c r="Y859" s="25"/>
      <c r="Z859" s="25"/>
      <c r="AA859" s="25"/>
      <c r="AB859" s="25"/>
      <c r="AC859" s="25"/>
      <c r="AD859" s="25"/>
      <c r="AE859" s="25"/>
      <c r="AF859" s="25"/>
      <c r="AG859" s="25"/>
      <c r="AH859" s="25"/>
      <c r="AI859" s="25"/>
      <c r="AJ859" s="25"/>
      <c r="AK859" s="25"/>
      <c r="AL859" s="25"/>
      <c r="AM859" s="25"/>
      <c r="AN859" s="25"/>
      <c r="AO859" s="25"/>
      <c r="AP859" s="25"/>
      <c r="AQ859" s="50"/>
      <c r="AR859" s="50"/>
      <c r="AS859" s="50"/>
      <c r="AT859" s="50"/>
      <c r="AU859" s="50"/>
      <c r="AV859" s="50"/>
      <c r="AW859" s="50"/>
      <c r="AX859" s="50"/>
      <c r="AY859" s="50"/>
      <c r="AZ859" s="50"/>
      <c r="BA859" s="50"/>
      <c r="BB859" s="50"/>
      <c r="BC859" s="50"/>
      <c r="BD859" s="50"/>
      <c r="BE859" s="50"/>
      <c r="BF859" s="50"/>
      <c r="BG859" s="50"/>
      <c r="BH859" s="50"/>
      <c r="BI859" s="50"/>
      <c r="BJ859" s="50"/>
      <c r="BK859" s="50"/>
      <c r="BL859" s="50"/>
      <c r="BM859" s="50"/>
      <c r="BN859" s="50"/>
      <c r="BO859" s="50"/>
      <c r="BP859" s="50"/>
      <c r="BQ859" s="50"/>
      <c r="BR859" s="50"/>
      <c r="BS859" s="50"/>
      <c r="BT859" s="50"/>
      <c r="BU859" s="50"/>
      <c r="BV859" s="50"/>
      <c r="BW859" s="50"/>
      <c r="BX859" s="50"/>
      <c r="BY859" s="50"/>
      <c r="BZ859" s="50"/>
      <c r="CA859" s="50"/>
      <c r="CB859" s="50"/>
      <c r="CC859" s="50"/>
      <c r="CD859" s="50"/>
      <c r="CE859" s="50"/>
      <c r="CF859" s="50"/>
      <c r="CG859" s="50"/>
      <c r="CH859" s="50"/>
      <c r="CI859" s="50"/>
      <c r="CJ859" s="50"/>
      <c r="CK859" s="50"/>
      <c r="CL859" s="50"/>
      <c r="CM859" s="50"/>
      <c r="CN859" s="50"/>
      <c r="CO859" s="50"/>
      <c r="CP859" s="50"/>
      <c r="CQ859" s="50"/>
      <c r="CR859" s="50"/>
      <c r="CS859" s="50"/>
      <c r="CT859" s="50"/>
      <c r="CU859" s="50"/>
      <c r="CV859" s="50"/>
      <c r="CW859" s="50"/>
      <c r="CX859" s="50"/>
      <c r="CY859" s="50"/>
      <c r="CZ859" s="50"/>
      <c r="DA859" s="50"/>
      <c r="DB859" s="50"/>
      <c r="DC859" s="50"/>
      <c r="DD859" s="50"/>
      <c r="DE859" s="50"/>
      <c r="DF859" s="50"/>
      <c r="DG859" s="50"/>
      <c r="DH859" s="50"/>
      <c r="DI859" s="50"/>
      <c r="DJ859" s="50"/>
      <c r="DK859" s="50"/>
      <c r="DL859" s="50"/>
      <c r="DM859" s="50"/>
      <c r="DN859" s="50"/>
      <c r="DO859" s="50"/>
      <c r="DP859" s="50"/>
      <c r="DQ859" s="50"/>
      <c r="DR859" s="50"/>
      <c r="DS859" s="50"/>
      <c r="DT859" s="50"/>
      <c r="DU859" s="50"/>
      <c r="DV859" s="50"/>
      <c r="DW859" s="50"/>
      <c r="DX859" s="50"/>
      <c r="DY859" s="50"/>
      <c r="DZ859" s="50"/>
      <c r="EA859" s="50"/>
      <c r="EB859" s="50"/>
      <c r="EC859" s="50"/>
      <c r="ED859" s="50"/>
      <c r="EE859" s="50"/>
      <c r="EF859" s="50"/>
      <c r="EG859" s="50"/>
      <c r="EH859" s="50"/>
      <c r="EI859" s="50"/>
      <c r="EJ859" s="50"/>
      <c r="EK859" s="50"/>
      <c r="EL859" s="50"/>
      <c r="EM859" s="50"/>
      <c r="EN859" s="50"/>
      <c r="EO859" s="50"/>
      <c r="EP859" s="50"/>
      <c r="EQ859" s="50"/>
      <c r="ER859" s="50"/>
      <c r="ES859" s="50"/>
      <c r="ET859" s="50"/>
      <c r="EU859" s="50"/>
      <c r="EV859" s="50"/>
      <c r="EW859" s="50"/>
      <c r="EX859" s="50"/>
      <c r="EY859" s="50"/>
      <c r="EZ859" s="50"/>
      <c r="FA859" s="50"/>
      <c r="FB859" s="50"/>
      <c r="FC859" s="50"/>
      <c r="FD859" s="50"/>
      <c r="FE859" s="50"/>
      <c r="FF859" s="50"/>
      <c r="FG859" s="50"/>
      <c r="FH859" s="50"/>
      <c r="FI859" s="50"/>
      <c r="FJ859" s="5"/>
      <c r="FK859" s="4"/>
      <c r="FL859" s="4"/>
      <c r="FM859" s="4"/>
      <c r="FN859" s="4"/>
      <c r="FO859" s="4"/>
      <c r="FP859" s="4"/>
      <c r="FQ859" s="4"/>
      <c r="FR859" s="4"/>
      <c r="FS859" s="4"/>
      <c r="FT859" s="4"/>
      <c r="FU859" s="4"/>
      <c r="FV859" s="4"/>
      <c r="FW859" s="4"/>
      <c r="FX859" s="4"/>
      <c r="FY859" s="4"/>
      <c r="FZ859" s="4"/>
      <c r="GA859" s="4"/>
      <c r="GB859" s="4"/>
      <c r="GC859" s="4"/>
      <c r="GD859" s="4"/>
      <c r="GE859" s="4"/>
      <c r="GF859" s="4"/>
      <c r="GG859" s="4"/>
      <c r="GH859" s="4"/>
      <c r="GI859" s="4"/>
      <c r="GJ859" s="4"/>
      <c r="GK859" s="4"/>
      <c r="GL859" s="4"/>
      <c r="GM859" s="4"/>
      <c r="GN859" s="4"/>
      <c r="GO859" s="4"/>
      <c r="GP859" s="4"/>
      <c r="GQ859" s="4"/>
      <c r="GR859" s="4"/>
      <c r="GS859" s="4"/>
      <c r="GT859" s="4"/>
      <c r="GU859" s="4"/>
      <c r="GV859" s="4"/>
      <c r="GW859" s="4"/>
      <c r="GX859" s="4"/>
      <c r="GY859" s="4"/>
      <c r="IQ859" s="4"/>
      <c r="IR859" s="4"/>
      <c r="IS859" s="4"/>
      <c r="IT859" s="4"/>
      <c r="IU859" s="4"/>
      <c r="IV859" s="4"/>
      <c r="IW859" s="4"/>
      <c r="IX859" s="4"/>
      <c r="IY859" s="4"/>
      <c r="IZ859" s="4"/>
      <c r="JA859" s="4"/>
      <c r="JB859" s="4"/>
      <c r="JC859" s="4"/>
      <c r="JD859" s="4"/>
      <c r="JE859" s="4"/>
      <c r="JF859" s="4"/>
      <c r="JG859" s="4"/>
      <c r="JH859" s="4"/>
      <c r="JI859" s="4"/>
      <c r="JJ859" s="4"/>
      <c r="JK859" s="4"/>
      <c r="JL859" s="4"/>
      <c r="JM859" s="4"/>
      <c r="JN859" s="4"/>
      <c r="JO859" s="4"/>
      <c r="JP859" s="4"/>
      <c r="JQ859" s="4"/>
      <c r="JR859" s="4"/>
      <c r="JS859" s="4"/>
      <c r="JT859" s="4"/>
      <c r="JU859" s="4"/>
      <c r="JV859" s="4"/>
      <c r="JW859" s="4"/>
      <c r="JX859" s="4"/>
      <c r="JY859" s="4"/>
      <c r="JZ859" s="4"/>
      <c r="KA859" s="4"/>
      <c r="KB859" s="4"/>
      <c r="KC859" s="4"/>
      <c r="KD859" s="4"/>
      <c r="KE859" s="4"/>
    </row>
    <row r="860" spans="20:291" x14ac:dyDescent="0.25">
      <c r="T860" s="5"/>
      <c r="U860" s="25"/>
      <c r="V860" s="25"/>
      <c r="W860" s="25"/>
      <c r="X860" s="25"/>
      <c r="Y860" s="25"/>
      <c r="Z860" s="25"/>
      <c r="AA860" s="25"/>
      <c r="AB860" s="25"/>
      <c r="AC860" s="25"/>
      <c r="AD860" s="25"/>
      <c r="AE860" s="25"/>
      <c r="AF860" s="25"/>
      <c r="AG860" s="25"/>
      <c r="AH860" s="25"/>
      <c r="AI860" s="25"/>
      <c r="AJ860" s="25"/>
      <c r="AK860" s="25"/>
      <c r="AL860" s="25"/>
      <c r="AM860" s="25"/>
      <c r="AN860" s="25"/>
      <c r="AO860" s="25"/>
      <c r="AP860" s="25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  <c r="BS860" s="4"/>
      <c r="BT860" s="4"/>
      <c r="BU860" s="4"/>
      <c r="BV860" s="4"/>
      <c r="BW860" s="4"/>
      <c r="BX860" s="4"/>
      <c r="BY860" s="4"/>
      <c r="BZ860" s="4"/>
      <c r="CA860" s="4"/>
      <c r="CB860" s="4"/>
      <c r="CC860" s="4"/>
      <c r="CD860" s="4"/>
      <c r="CE860" s="4"/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4"/>
      <c r="CX860" s="4"/>
      <c r="CY860" s="4"/>
      <c r="CZ860" s="4"/>
      <c r="DA860" s="4"/>
      <c r="DB860" s="4"/>
      <c r="DC860" s="4"/>
      <c r="DD860" s="4"/>
      <c r="DE860" s="4"/>
      <c r="DF860" s="4"/>
      <c r="DG860" s="4"/>
      <c r="DH860" s="4"/>
      <c r="DI860" s="4"/>
      <c r="DJ860" s="4"/>
      <c r="DK860" s="4"/>
      <c r="DL860" s="4"/>
      <c r="DM860" s="4"/>
      <c r="DN860" s="4"/>
      <c r="DO860" s="4"/>
      <c r="DP860" s="4"/>
      <c r="DQ860" s="4"/>
      <c r="DR860" s="4"/>
      <c r="DS860" s="4"/>
      <c r="DT860" s="4"/>
      <c r="DU860" s="4"/>
      <c r="DV860" s="4"/>
      <c r="DW860" s="4"/>
      <c r="DX860" s="4"/>
      <c r="DY860" s="4"/>
      <c r="DZ860" s="4"/>
      <c r="EA860" s="4"/>
      <c r="EB860" s="4"/>
      <c r="EC860" s="4"/>
      <c r="ED860" s="4"/>
      <c r="EE860" s="4"/>
      <c r="EF860" s="4"/>
      <c r="EG860" s="4"/>
      <c r="EH860" s="4"/>
      <c r="EI860" s="4"/>
      <c r="EJ860" s="4"/>
      <c r="EK860" s="4"/>
      <c r="EL860" s="4"/>
      <c r="EM860" s="4"/>
      <c r="EN860" s="4"/>
      <c r="EO860" s="4"/>
      <c r="EP860" s="4"/>
      <c r="EQ860" s="4"/>
      <c r="ER860" s="4"/>
      <c r="ES860" s="4"/>
      <c r="ET860" s="4"/>
      <c r="EU860" s="4"/>
      <c r="EV860" s="4"/>
      <c r="EW860" s="4"/>
      <c r="EX860" s="4"/>
      <c r="EY860" s="4"/>
      <c r="EZ860" s="4"/>
      <c r="FA860" s="4"/>
      <c r="FB860" s="4"/>
      <c r="FC860" s="4"/>
      <c r="FD860" s="4"/>
      <c r="FE860" s="4"/>
      <c r="FF860" s="4"/>
      <c r="FG860" s="4"/>
      <c r="FH860" s="4"/>
      <c r="FI860" s="4"/>
      <c r="FJ860" s="5"/>
      <c r="FK860" s="4"/>
      <c r="FL860" s="4"/>
      <c r="FM860" s="4"/>
      <c r="FN860" s="4"/>
      <c r="FO860" s="4"/>
      <c r="FP860" s="4"/>
      <c r="FQ860" s="4"/>
      <c r="FR860" s="4"/>
      <c r="FS860" s="4"/>
      <c r="FT860" s="4"/>
      <c r="FU860" s="4"/>
      <c r="FV860" s="4"/>
      <c r="FW860" s="4"/>
      <c r="FX860" s="4"/>
      <c r="FY860" s="4"/>
      <c r="FZ860" s="4"/>
      <c r="GA860" s="4"/>
      <c r="GB860" s="4"/>
      <c r="GC860" s="4"/>
      <c r="GD860" s="4"/>
      <c r="GE860" s="4"/>
      <c r="GF860" s="4"/>
      <c r="GG860" s="4"/>
      <c r="GH860" s="4"/>
      <c r="GI860" s="4"/>
      <c r="GJ860" s="4"/>
      <c r="GK860" s="4"/>
      <c r="GL860" s="4"/>
      <c r="GM860" s="4"/>
      <c r="GN860" s="4"/>
      <c r="GO860" s="4"/>
      <c r="GP860" s="4"/>
      <c r="GQ860" s="4"/>
      <c r="GR860" s="4"/>
      <c r="GS860" s="4"/>
      <c r="GT860" s="4"/>
      <c r="GU860" s="4"/>
      <c r="GV860" s="4"/>
      <c r="GW860" s="4"/>
      <c r="GX860" s="4"/>
      <c r="GY860" s="4"/>
      <c r="IQ860" s="4"/>
      <c r="IR860" s="4"/>
      <c r="IS860" s="4"/>
      <c r="IT860" s="4"/>
      <c r="IU860" s="4"/>
      <c r="IV860" s="4"/>
      <c r="IW860" s="4"/>
      <c r="IX860" s="4"/>
      <c r="IY860" s="4"/>
      <c r="IZ860" s="4"/>
      <c r="JA860" s="4"/>
      <c r="JB860" s="4"/>
      <c r="JC860" s="4"/>
      <c r="JD860" s="4"/>
      <c r="JE860" s="4"/>
      <c r="JF860" s="4"/>
      <c r="JG860" s="4"/>
      <c r="JH860" s="4"/>
      <c r="JI860" s="4"/>
      <c r="JJ860" s="4"/>
      <c r="JK860" s="4"/>
      <c r="JL860" s="4"/>
      <c r="JM860" s="4"/>
      <c r="JN860" s="4"/>
      <c r="JO860" s="4"/>
      <c r="JP860" s="4"/>
      <c r="JQ860" s="4"/>
      <c r="JR860" s="4"/>
      <c r="JS860" s="4"/>
      <c r="JT860" s="4"/>
      <c r="JU860" s="4"/>
      <c r="JV860" s="4"/>
      <c r="JW860" s="4"/>
      <c r="JX860" s="4"/>
      <c r="JY860" s="4"/>
      <c r="JZ860" s="4"/>
      <c r="KA860" s="4"/>
      <c r="KB860" s="4"/>
      <c r="KC860" s="4"/>
      <c r="KD860" s="4"/>
      <c r="KE860" s="4"/>
    </row>
    <row r="861" spans="20:291" x14ac:dyDescent="0.25">
      <c r="T861" s="5"/>
      <c r="U861" s="25"/>
      <c r="V861" s="25"/>
      <c r="W861" s="25"/>
      <c r="X861" s="25"/>
      <c r="Y861" s="25"/>
      <c r="Z861" s="25"/>
      <c r="AA861" s="25"/>
      <c r="AB861" s="25"/>
      <c r="AC861" s="25"/>
      <c r="AD861" s="25"/>
      <c r="AE861" s="25"/>
      <c r="AF861" s="25"/>
      <c r="AG861" s="25"/>
      <c r="AH861" s="25"/>
      <c r="AI861" s="25"/>
      <c r="AJ861" s="25"/>
      <c r="AK861" s="25"/>
      <c r="AL861" s="25"/>
      <c r="AM861" s="25"/>
      <c r="AN861" s="25"/>
      <c r="AO861" s="25"/>
      <c r="AP861" s="25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E861" s="4"/>
      <c r="DF861" s="4"/>
      <c r="DG861" s="4"/>
      <c r="DH861" s="4"/>
      <c r="DI861" s="4"/>
      <c r="DJ861" s="4"/>
      <c r="DK861" s="4"/>
      <c r="DL861" s="4"/>
      <c r="DM861" s="4"/>
      <c r="DN861" s="4"/>
      <c r="DO861" s="4"/>
      <c r="DP861" s="4"/>
      <c r="DQ861" s="4"/>
      <c r="DR861" s="4"/>
      <c r="DS861" s="4"/>
      <c r="DT861" s="4"/>
      <c r="DU861" s="4"/>
      <c r="DV861" s="4"/>
      <c r="DW861" s="4"/>
      <c r="DX861" s="4"/>
      <c r="DY861" s="4"/>
      <c r="DZ861" s="4"/>
      <c r="EA861" s="4"/>
      <c r="EB861" s="4"/>
      <c r="EC861" s="4"/>
      <c r="ED861" s="4"/>
      <c r="EE861" s="4"/>
      <c r="EF861" s="4"/>
      <c r="EG861" s="4"/>
      <c r="EH861" s="4"/>
      <c r="EI861" s="4"/>
      <c r="EJ861" s="4"/>
      <c r="EK861" s="4"/>
      <c r="EL861" s="4"/>
      <c r="EM861" s="4"/>
      <c r="EN861" s="4"/>
      <c r="EO861" s="4"/>
      <c r="EP861" s="4"/>
      <c r="EQ861" s="4"/>
      <c r="ER861" s="4"/>
      <c r="ES861" s="4"/>
      <c r="ET861" s="4"/>
      <c r="EU861" s="4"/>
      <c r="EV861" s="4"/>
      <c r="EW861" s="4"/>
      <c r="EX861" s="4"/>
      <c r="EY861" s="4"/>
      <c r="EZ861" s="4"/>
      <c r="FA861" s="4"/>
      <c r="FB861" s="4"/>
      <c r="FC861" s="4"/>
      <c r="FD861" s="4"/>
      <c r="FE861" s="4"/>
      <c r="FF861" s="4"/>
      <c r="FG861" s="4"/>
      <c r="FH861" s="4"/>
      <c r="FI861" s="4"/>
      <c r="FJ861" s="5"/>
      <c r="FK861" s="4"/>
      <c r="FL861" s="4"/>
      <c r="FM861" s="4"/>
      <c r="FN861" s="4"/>
      <c r="FO861" s="4"/>
      <c r="FP861" s="4"/>
      <c r="FQ861" s="4"/>
      <c r="FR861" s="4"/>
      <c r="FS861" s="4"/>
      <c r="FT861" s="4"/>
      <c r="FU861" s="4"/>
      <c r="FV861" s="4"/>
      <c r="FW861" s="4"/>
      <c r="FX861" s="4"/>
      <c r="FY861" s="4"/>
      <c r="FZ861" s="4"/>
      <c r="GA861" s="4"/>
      <c r="GB861" s="4"/>
      <c r="GC861" s="4"/>
      <c r="GD861" s="4"/>
      <c r="GE861" s="4"/>
      <c r="GF861" s="4"/>
      <c r="GG861" s="4"/>
      <c r="GH861" s="4"/>
      <c r="GI861" s="4"/>
      <c r="GJ861" s="4"/>
      <c r="GK861" s="4"/>
      <c r="GL861" s="4"/>
      <c r="GM861" s="4"/>
      <c r="GN861" s="4"/>
      <c r="GO861" s="4"/>
      <c r="GP861" s="4"/>
      <c r="GQ861" s="4"/>
      <c r="GR861" s="4"/>
      <c r="GS861" s="4"/>
      <c r="GT861" s="4"/>
      <c r="GU861" s="4"/>
      <c r="GV861" s="4"/>
      <c r="GW861" s="4"/>
      <c r="GX861" s="4"/>
      <c r="GY861" s="4"/>
      <c r="IQ861" s="4"/>
      <c r="IR861" s="4"/>
      <c r="IS861" s="4"/>
      <c r="IT861" s="4"/>
      <c r="IU861" s="4"/>
      <c r="IV861" s="4"/>
      <c r="IW861" s="4"/>
      <c r="IX861" s="4"/>
      <c r="IY861" s="4"/>
      <c r="IZ861" s="4"/>
      <c r="JA861" s="4"/>
      <c r="JB861" s="4"/>
      <c r="JC861" s="4"/>
      <c r="JD861" s="4"/>
      <c r="JE861" s="4"/>
      <c r="JF861" s="4"/>
      <c r="JG861" s="4"/>
      <c r="JH861" s="4"/>
      <c r="JI861" s="4"/>
      <c r="JJ861" s="4"/>
      <c r="JK861" s="4"/>
      <c r="JL861" s="4"/>
      <c r="JM861" s="4"/>
      <c r="JN861" s="4"/>
      <c r="JO861" s="4"/>
      <c r="JP861" s="4"/>
      <c r="JQ861" s="4"/>
      <c r="JR861" s="4"/>
      <c r="JS861" s="4"/>
      <c r="JT861" s="4"/>
      <c r="JU861" s="4"/>
      <c r="JV861" s="4"/>
      <c r="JW861" s="4"/>
      <c r="JX861" s="4"/>
      <c r="JY861" s="4"/>
      <c r="JZ861" s="4"/>
      <c r="KA861" s="4"/>
      <c r="KB861" s="4"/>
      <c r="KC861" s="4"/>
      <c r="KD861" s="4"/>
      <c r="KE861" s="4"/>
    </row>
    <row r="862" spans="20:291" x14ac:dyDescent="0.25">
      <c r="T862" s="5"/>
      <c r="U862" s="25"/>
      <c r="V862" s="25"/>
      <c r="W862" s="25"/>
      <c r="X862" s="25"/>
      <c r="Y862" s="25"/>
      <c r="Z862" s="25"/>
      <c r="AA862" s="25"/>
      <c r="AB862" s="25"/>
      <c r="AC862" s="25"/>
      <c r="AD862" s="25"/>
      <c r="AE862" s="25"/>
      <c r="AF862" s="25"/>
      <c r="AG862" s="25"/>
      <c r="AH862" s="25"/>
      <c r="AI862" s="25"/>
      <c r="AJ862" s="25"/>
      <c r="AK862" s="25"/>
      <c r="AL862" s="25"/>
      <c r="AM862" s="25"/>
      <c r="AN862" s="25"/>
      <c r="AO862" s="25"/>
      <c r="AP862" s="25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  <c r="DE862" s="4"/>
      <c r="DF862" s="4"/>
      <c r="DG862" s="4"/>
      <c r="DH862" s="4"/>
      <c r="DI862" s="4"/>
      <c r="DJ862" s="4"/>
      <c r="DK862" s="4"/>
      <c r="DL862" s="4"/>
      <c r="DM862" s="4"/>
      <c r="DN862" s="4"/>
      <c r="DO862" s="4"/>
      <c r="DP862" s="4"/>
      <c r="DQ862" s="4"/>
      <c r="DR862" s="4"/>
      <c r="DS862" s="4"/>
      <c r="DT862" s="4"/>
      <c r="DU862" s="4"/>
      <c r="DV862" s="4"/>
      <c r="DW862" s="4"/>
      <c r="DX862" s="4"/>
      <c r="DY862" s="4"/>
      <c r="DZ862" s="4"/>
      <c r="EA862" s="4"/>
      <c r="EB862" s="4"/>
      <c r="EC862" s="4"/>
      <c r="ED862" s="4"/>
      <c r="EE862" s="4"/>
      <c r="EF862" s="4"/>
      <c r="EG862" s="4"/>
      <c r="EH862" s="4"/>
      <c r="EI862" s="4"/>
      <c r="EJ862" s="4"/>
      <c r="EK862" s="4"/>
      <c r="EL862" s="4"/>
      <c r="EM862" s="4"/>
      <c r="EN862" s="4"/>
      <c r="EO862" s="4"/>
      <c r="EP862" s="4"/>
      <c r="EQ862" s="4"/>
      <c r="ER862" s="4"/>
      <c r="ES862" s="4"/>
      <c r="ET862" s="4"/>
      <c r="EU862" s="4"/>
      <c r="EV862" s="4"/>
      <c r="EW862" s="4"/>
      <c r="EX862" s="4"/>
      <c r="EY862" s="4"/>
      <c r="EZ862" s="4"/>
      <c r="FA862" s="4"/>
      <c r="FB862" s="4"/>
      <c r="FC862" s="4"/>
      <c r="FD862" s="4"/>
      <c r="FE862" s="4"/>
      <c r="FF862" s="4"/>
      <c r="FG862" s="4"/>
      <c r="FH862" s="4"/>
      <c r="FI862" s="4"/>
      <c r="FJ862" s="5"/>
      <c r="FK862" s="4"/>
      <c r="FL862" s="4"/>
      <c r="FM862" s="4"/>
      <c r="FN862" s="4"/>
      <c r="FO862" s="4"/>
      <c r="FP862" s="4"/>
      <c r="FQ862" s="4"/>
      <c r="FR862" s="4"/>
      <c r="FS862" s="4"/>
      <c r="FT862" s="4"/>
      <c r="FU862" s="4"/>
      <c r="FV862" s="4"/>
      <c r="FW862" s="4"/>
      <c r="FX862" s="4"/>
      <c r="FY862" s="4"/>
      <c r="FZ862" s="4"/>
      <c r="GA862" s="4"/>
      <c r="GB862" s="4"/>
      <c r="GC862" s="4"/>
      <c r="GD862" s="4"/>
      <c r="GE862" s="4"/>
      <c r="GF862" s="4"/>
      <c r="GG862" s="4"/>
      <c r="GH862" s="4"/>
      <c r="GI862" s="4"/>
      <c r="GJ862" s="4"/>
      <c r="GK862" s="4"/>
      <c r="GL862" s="4"/>
      <c r="GM862" s="4"/>
      <c r="GN862" s="4"/>
      <c r="GO862" s="4"/>
      <c r="GP862" s="4"/>
      <c r="GQ862" s="4"/>
      <c r="GR862" s="4"/>
      <c r="GS862" s="4"/>
      <c r="GT862" s="4"/>
      <c r="GU862" s="4"/>
      <c r="GV862" s="4"/>
      <c r="GW862" s="4"/>
      <c r="GX862" s="4"/>
      <c r="GY862" s="4"/>
      <c r="IQ862" s="4"/>
      <c r="IR862" s="4"/>
      <c r="IS862" s="4"/>
      <c r="IT862" s="4"/>
      <c r="IU862" s="4"/>
      <c r="IV862" s="4"/>
      <c r="IW862" s="4"/>
      <c r="IX862" s="4"/>
      <c r="IY862" s="4"/>
      <c r="IZ862" s="4"/>
      <c r="JA862" s="4"/>
      <c r="JB862" s="4"/>
      <c r="JC862" s="4"/>
      <c r="JD862" s="4"/>
      <c r="JE862" s="4"/>
      <c r="JF862" s="4"/>
      <c r="JG862" s="4"/>
      <c r="JH862" s="4"/>
      <c r="JI862" s="4"/>
      <c r="JJ862" s="4"/>
      <c r="JK862" s="4"/>
      <c r="JL862" s="4"/>
      <c r="JM862" s="4"/>
      <c r="JN862" s="4"/>
      <c r="JO862" s="4"/>
      <c r="JP862" s="4"/>
      <c r="JQ862" s="4"/>
      <c r="JR862" s="4"/>
      <c r="JS862" s="4"/>
      <c r="JT862" s="4"/>
      <c r="JU862" s="4"/>
      <c r="JV862" s="4"/>
      <c r="JW862" s="4"/>
      <c r="JX862" s="4"/>
      <c r="JY862" s="4"/>
      <c r="JZ862" s="4"/>
      <c r="KA862" s="4"/>
      <c r="KB862" s="4"/>
      <c r="KC862" s="4"/>
      <c r="KD862" s="4"/>
      <c r="KE862" s="4"/>
    </row>
    <row r="863" spans="20:291" x14ac:dyDescent="0.25">
      <c r="T863" s="5"/>
      <c r="U863" s="25"/>
      <c r="V863" s="25"/>
      <c r="W863" s="25"/>
      <c r="X863" s="25"/>
      <c r="Y863" s="25"/>
      <c r="Z863" s="25"/>
      <c r="AA863" s="25"/>
      <c r="AB863" s="25"/>
      <c r="AC863" s="25"/>
      <c r="AD863" s="25"/>
      <c r="AE863" s="25"/>
      <c r="AF863" s="25"/>
      <c r="AG863" s="25"/>
      <c r="AH863" s="25"/>
      <c r="AI863" s="25"/>
      <c r="AJ863" s="25"/>
      <c r="AK863" s="25"/>
      <c r="AL863" s="25"/>
      <c r="AM863" s="25"/>
      <c r="AN863" s="25"/>
      <c r="AO863" s="25"/>
      <c r="AP863" s="25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E863" s="4"/>
      <c r="DF863" s="4"/>
      <c r="DG863" s="4"/>
      <c r="DH863" s="4"/>
      <c r="DI863" s="4"/>
      <c r="DJ863" s="4"/>
      <c r="DK863" s="4"/>
      <c r="DL863" s="4"/>
      <c r="DM863" s="4"/>
      <c r="DN863" s="4"/>
      <c r="DO863" s="4"/>
      <c r="DP863" s="4"/>
      <c r="DQ863" s="4"/>
      <c r="DR863" s="4"/>
      <c r="DS863" s="4"/>
      <c r="DT863" s="4"/>
      <c r="DU863" s="4"/>
      <c r="DV863" s="4"/>
      <c r="DW863" s="4"/>
      <c r="DX863" s="4"/>
      <c r="DY863" s="4"/>
      <c r="DZ863" s="4"/>
      <c r="EA863" s="4"/>
      <c r="EB863" s="4"/>
      <c r="EC863" s="4"/>
      <c r="ED863" s="4"/>
      <c r="EE863" s="4"/>
      <c r="EF863" s="4"/>
      <c r="EG863" s="4"/>
      <c r="EH863" s="4"/>
      <c r="EI863" s="4"/>
      <c r="EJ863" s="4"/>
      <c r="EK863" s="4"/>
      <c r="EL863" s="4"/>
      <c r="EM863" s="4"/>
      <c r="EN863" s="4"/>
      <c r="EO863" s="4"/>
      <c r="EP863" s="4"/>
      <c r="EQ863" s="4"/>
      <c r="ER863" s="4"/>
      <c r="ES863" s="4"/>
      <c r="ET863" s="4"/>
      <c r="EU863" s="4"/>
      <c r="EV863" s="4"/>
      <c r="EW863" s="4"/>
      <c r="EX863" s="4"/>
      <c r="EY863" s="4"/>
      <c r="EZ863" s="4"/>
      <c r="FA863" s="4"/>
      <c r="FB863" s="4"/>
      <c r="FC863" s="4"/>
      <c r="FD863" s="4"/>
      <c r="FE863" s="4"/>
      <c r="FF863" s="4"/>
      <c r="FG863" s="4"/>
      <c r="FH863" s="4"/>
      <c r="FI863" s="4"/>
      <c r="FJ863" s="5"/>
      <c r="FK863" s="4"/>
      <c r="FL863" s="4"/>
      <c r="FM863" s="4"/>
      <c r="FN863" s="4"/>
      <c r="FO863" s="4"/>
      <c r="FP863" s="4"/>
      <c r="FQ863" s="4"/>
      <c r="FR863" s="4"/>
      <c r="FS863" s="4"/>
      <c r="FT863" s="4"/>
      <c r="FU863" s="4"/>
      <c r="FV863" s="4"/>
      <c r="FW863" s="4"/>
      <c r="FX863" s="4"/>
      <c r="FY863" s="4"/>
      <c r="FZ863" s="4"/>
      <c r="GA863" s="4"/>
      <c r="GB863" s="4"/>
      <c r="GC863" s="4"/>
      <c r="GD863" s="4"/>
      <c r="GE863" s="4"/>
      <c r="GF863" s="4"/>
      <c r="GG863" s="4"/>
      <c r="GH863" s="4"/>
      <c r="GI863" s="4"/>
      <c r="GJ863" s="4"/>
      <c r="GK863" s="4"/>
      <c r="GL863" s="4"/>
      <c r="GM863" s="4"/>
      <c r="GN863" s="4"/>
      <c r="GO863" s="4"/>
      <c r="GP863" s="4"/>
      <c r="GQ863" s="4"/>
      <c r="GR863" s="4"/>
      <c r="GS863" s="4"/>
      <c r="GT863" s="4"/>
      <c r="GU863" s="4"/>
      <c r="GV863" s="4"/>
      <c r="GW863" s="4"/>
      <c r="GX863" s="4"/>
      <c r="GY863" s="4"/>
      <c r="IQ863" s="4"/>
      <c r="IR863" s="4"/>
      <c r="IS863" s="4"/>
      <c r="IT863" s="4"/>
      <c r="IU863" s="4"/>
      <c r="IV863" s="4"/>
      <c r="IW863" s="4"/>
      <c r="IX863" s="4"/>
      <c r="IY863" s="4"/>
      <c r="IZ863" s="4"/>
      <c r="JA863" s="4"/>
      <c r="JB863" s="4"/>
      <c r="JC863" s="4"/>
      <c r="JD863" s="4"/>
      <c r="JE863" s="4"/>
      <c r="JF863" s="4"/>
      <c r="JG863" s="4"/>
      <c r="JH863" s="4"/>
      <c r="JI863" s="4"/>
      <c r="JJ863" s="4"/>
      <c r="JK863" s="4"/>
      <c r="JL863" s="4"/>
      <c r="JM863" s="4"/>
      <c r="JN863" s="4"/>
      <c r="JO863" s="4"/>
      <c r="JP863" s="4"/>
      <c r="JQ863" s="4"/>
      <c r="JR863" s="4"/>
      <c r="JS863" s="4"/>
      <c r="JT863" s="4"/>
      <c r="JU863" s="4"/>
      <c r="JV863" s="4"/>
      <c r="JW863" s="4"/>
      <c r="JX863" s="4"/>
      <c r="JY863" s="4"/>
      <c r="JZ863" s="4"/>
      <c r="KA863" s="4"/>
      <c r="KB863" s="4"/>
      <c r="KC863" s="4"/>
      <c r="KD863" s="4"/>
      <c r="KE863" s="4"/>
    </row>
    <row r="864" spans="20:291" x14ac:dyDescent="0.25">
      <c r="T864" s="5"/>
      <c r="U864" s="25"/>
      <c r="V864" s="25"/>
      <c r="W864" s="25"/>
      <c r="X864" s="25"/>
      <c r="Y864" s="25"/>
      <c r="Z864" s="25"/>
      <c r="AA864" s="25"/>
      <c r="AB864" s="25"/>
      <c r="AC864" s="25"/>
      <c r="AD864" s="25"/>
      <c r="AE864" s="25"/>
      <c r="AF864" s="25"/>
      <c r="AG864" s="25"/>
      <c r="AH864" s="25"/>
      <c r="AI864" s="25"/>
      <c r="AJ864" s="25"/>
      <c r="AK864" s="25"/>
      <c r="AL864" s="25"/>
      <c r="AM864" s="25"/>
      <c r="AN864" s="25"/>
      <c r="AO864" s="25"/>
      <c r="AP864" s="25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  <c r="BS864" s="4"/>
      <c r="BT864" s="4"/>
      <c r="BU864" s="4"/>
      <c r="BV864" s="4"/>
      <c r="BW864" s="4"/>
      <c r="BX864" s="4"/>
      <c r="BY864" s="4"/>
      <c r="BZ864" s="4"/>
      <c r="CA864" s="4"/>
      <c r="CB864" s="4"/>
      <c r="CC864" s="4"/>
      <c r="CD864" s="4"/>
      <c r="CE864" s="4"/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/>
      <c r="CY864" s="4"/>
      <c r="CZ864" s="4"/>
      <c r="DA864" s="4"/>
      <c r="DB864" s="4"/>
      <c r="DC864" s="4"/>
      <c r="DD864" s="4"/>
      <c r="DE864" s="4"/>
      <c r="DF864" s="4"/>
      <c r="DG864" s="4"/>
      <c r="DH864" s="4"/>
      <c r="DI864" s="4"/>
      <c r="DJ864" s="4"/>
      <c r="DK864" s="4"/>
      <c r="DL864" s="4"/>
      <c r="DM864" s="4"/>
      <c r="DN864" s="4"/>
      <c r="DO864" s="4"/>
      <c r="DP864" s="4"/>
      <c r="DQ864" s="4"/>
      <c r="DR864" s="4"/>
      <c r="DS864" s="4"/>
      <c r="DT864" s="4"/>
      <c r="DU864" s="4"/>
      <c r="DV864" s="4"/>
      <c r="DW864" s="4"/>
      <c r="DX864" s="4"/>
      <c r="DY864" s="4"/>
      <c r="DZ864" s="4"/>
      <c r="EA864" s="4"/>
      <c r="EB864" s="4"/>
      <c r="EC864" s="4"/>
      <c r="ED864" s="4"/>
      <c r="EE864" s="4"/>
      <c r="EF864" s="4"/>
      <c r="EG864" s="4"/>
      <c r="EH864" s="4"/>
      <c r="EI864" s="4"/>
      <c r="EJ864" s="4"/>
      <c r="EK864" s="4"/>
      <c r="EL864" s="4"/>
      <c r="EM864" s="4"/>
      <c r="EN864" s="4"/>
      <c r="EO864" s="4"/>
      <c r="EP864" s="4"/>
      <c r="EQ864" s="4"/>
      <c r="ER864" s="4"/>
      <c r="ES864" s="4"/>
      <c r="ET864" s="4"/>
      <c r="EU864" s="4"/>
      <c r="EV864" s="4"/>
      <c r="EW864" s="4"/>
      <c r="EX864" s="4"/>
      <c r="EY864" s="4"/>
      <c r="EZ864" s="4"/>
      <c r="FA864" s="4"/>
      <c r="FB864" s="4"/>
      <c r="FC864" s="4"/>
      <c r="FD864" s="4"/>
      <c r="FE864" s="4"/>
      <c r="FF864" s="4"/>
      <c r="FG864" s="4"/>
      <c r="FH864" s="4"/>
      <c r="FI864" s="4"/>
      <c r="FJ864" s="5"/>
      <c r="FK864" s="4"/>
      <c r="FL864" s="4"/>
      <c r="FM864" s="4"/>
      <c r="FN864" s="4"/>
      <c r="FO864" s="4"/>
      <c r="FP864" s="4"/>
      <c r="FQ864" s="4"/>
      <c r="FR864" s="4"/>
      <c r="FS864" s="4"/>
      <c r="FT864" s="4"/>
      <c r="FU864" s="4"/>
      <c r="FV864" s="4"/>
      <c r="FW864" s="4"/>
      <c r="FX864" s="4"/>
      <c r="FY864" s="4"/>
      <c r="FZ864" s="4"/>
      <c r="GA864" s="4"/>
      <c r="GB864" s="4"/>
      <c r="GC864" s="4"/>
      <c r="GD864" s="4"/>
      <c r="GE864" s="4"/>
      <c r="GF864" s="4"/>
      <c r="GG864" s="4"/>
      <c r="GH864" s="4"/>
      <c r="GI864" s="4"/>
      <c r="GJ864" s="4"/>
      <c r="GK864" s="4"/>
      <c r="GL864" s="4"/>
      <c r="GM864" s="4"/>
      <c r="GN864" s="4"/>
      <c r="GO864" s="4"/>
      <c r="GP864" s="4"/>
      <c r="GQ864" s="4"/>
      <c r="GR864" s="4"/>
      <c r="GS864" s="4"/>
      <c r="GT864" s="4"/>
      <c r="GU864" s="4"/>
      <c r="GV864" s="4"/>
      <c r="GW864" s="4"/>
      <c r="GX864" s="4"/>
      <c r="GY864" s="4"/>
      <c r="IQ864" s="4"/>
      <c r="IR864" s="4"/>
      <c r="IS864" s="4"/>
      <c r="IT864" s="4"/>
      <c r="IU864" s="4"/>
      <c r="IV864" s="4"/>
      <c r="IW864" s="4"/>
      <c r="IX864" s="4"/>
      <c r="IY864" s="4"/>
      <c r="IZ864" s="4"/>
      <c r="JA864" s="4"/>
      <c r="JB864" s="4"/>
      <c r="JC864" s="4"/>
      <c r="JD864" s="4"/>
      <c r="JE864" s="4"/>
      <c r="JF864" s="4"/>
      <c r="JG864" s="4"/>
      <c r="JH864" s="4"/>
      <c r="JI864" s="4"/>
      <c r="JJ864" s="4"/>
      <c r="JK864" s="4"/>
      <c r="JL864" s="4"/>
      <c r="JM864" s="4"/>
      <c r="JN864" s="4"/>
      <c r="JO864" s="4"/>
      <c r="JP864" s="4"/>
      <c r="JQ864" s="4"/>
      <c r="JR864" s="4"/>
      <c r="JS864" s="4"/>
      <c r="JT864" s="4"/>
      <c r="JU864" s="4"/>
      <c r="JV864" s="4"/>
      <c r="JW864" s="4"/>
      <c r="JX864" s="4"/>
      <c r="JY864" s="4"/>
      <c r="JZ864" s="4"/>
      <c r="KA864" s="4"/>
      <c r="KB864" s="4"/>
      <c r="KC864" s="4"/>
      <c r="KD864" s="4"/>
      <c r="KE864" s="4"/>
    </row>
    <row r="865" spans="20:291" x14ac:dyDescent="0.25">
      <c r="T865" s="5"/>
      <c r="U865" s="25"/>
      <c r="V865" s="25"/>
      <c r="W865" s="25"/>
      <c r="X865" s="25"/>
      <c r="Y865" s="25"/>
      <c r="Z865" s="25"/>
      <c r="AA865" s="25"/>
      <c r="AB865" s="25"/>
      <c r="AC865" s="25"/>
      <c r="AD865" s="25"/>
      <c r="AE865" s="25"/>
      <c r="AF865" s="25"/>
      <c r="AG865" s="25"/>
      <c r="AH865" s="25"/>
      <c r="AI865" s="25"/>
      <c r="AJ865" s="25"/>
      <c r="AK865" s="25"/>
      <c r="AL865" s="25"/>
      <c r="AM865" s="25"/>
      <c r="AN865" s="25"/>
      <c r="AO865" s="25"/>
      <c r="AP865" s="25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E865" s="4"/>
      <c r="DF865" s="4"/>
      <c r="DG865" s="4"/>
      <c r="DH865" s="4"/>
      <c r="DI865" s="4"/>
      <c r="DJ865" s="4"/>
      <c r="DK865" s="4"/>
      <c r="DL865" s="4"/>
      <c r="DM865" s="4"/>
      <c r="DN865" s="4"/>
      <c r="DO865" s="4"/>
      <c r="DP865" s="4"/>
      <c r="DQ865" s="4"/>
      <c r="DR865" s="4"/>
      <c r="DS865" s="4"/>
      <c r="DT865" s="4"/>
      <c r="DU865" s="4"/>
      <c r="DV865" s="4"/>
      <c r="DW865" s="4"/>
      <c r="DX865" s="4"/>
      <c r="DY865" s="4"/>
      <c r="DZ865" s="4"/>
      <c r="EA865" s="4"/>
      <c r="EB865" s="4"/>
      <c r="EC865" s="4"/>
      <c r="ED865" s="4"/>
      <c r="EE865" s="4"/>
      <c r="EF865" s="4"/>
      <c r="EG865" s="4"/>
      <c r="EH865" s="4"/>
      <c r="EI865" s="4"/>
      <c r="EJ865" s="4"/>
      <c r="EK865" s="4"/>
      <c r="EL865" s="4"/>
      <c r="EM865" s="4"/>
      <c r="EN865" s="4"/>
      <c r="EO865" s="4"/>
      <c r="EP865" s="4"/>
      <c r="EQ865" s="4"/>
      <c r="ER865" s="4"/>
      <c r="ES865" s="4"/>
      <c r="ET865" s="4"/>
      <c r="EU865" s="4"/>
      <c r="EV865" s="4"/>
      <c r="EW865" s="4"/>
      <c r="EX865" s="4"/>
      <c r="EY865" s="4"/>
      <c r="EZ865" s="4"/>
      <c r="FA865" s="4"/>
      <c r="FB865" s="4"/>
      <c r="FC865" s="4"/>
      <c r="FD865" s="4"/>
      <c r="FE865" s="4"/>
      <c r="FF865" s="4"/>
      <c r="FG865" s="4"/>
      <c r="FH865" s="4"/>
      <c r="FI865" s="4"/>
      <c r="FJ865" s="5"/>
      <c r="FK865" s="4"/>
      <c r="FL865" s="4"/>
      <c r="FM865" s="4"/>
      <c r="FN865" s="4"/>
      <c r="FO865" s="4"/>
      <c r="FP865" s="4"/>
      <c r="FQ865" s="4"/>
      <c r="FR865" s="4"/>
      <c r="FS865" s="4"/>
      <c r="FT865" s="4"/>
      <c r="FU865" s="4"/>
      <c r="FV865" s="4"/>
      <c r="FW865" s="4"/>
      <c r="FX865" s="4"/>
      <c r="FY865" s="4"/>
      <c r="FZ865" s="4"/>
      <c r="GA865" s="4"/>
      <c r="GB865" s="4"/>
      <c r="GC865" s="4"/>
      <c r="GD865" s="4"/>
      <c r="GE865" s="4"/>
      <c r="GF865" s="4"/>
      <c r="GG865" s="4"/>
      <c r="GH865" s="4"/>
      <c r="GI865" s="4"/>
      <c r="GJ865" s="4"/>
      <c r="GK865" s="4"/>
      <c r="GL865" s="4"/>
      <c r="GM865" s="4"/>
      <c r="GN865" s="4"/>
      <c r="GO865" s="4"/>
      <c r="GP865" s="4"/>
      <c r="GQ865" s="4"/>
      <c r="GR865" s="4"/>
      <c r="GS865" s="4"/>
      <c r="GT865" s="4"/>
      <c r="GU865" s="4"/>
      <c r="GV865" s="4"/>
      <c r="GW865" s="4"/>
      <c r="GX865" s="4"/>
      <c r="GY865" s="4"/>
      <c r="IQ865" s="4"/>
      <c r="IR865" s="4"/>
      <c r="IS865" s="4"/>
      <c r="IT865" s="4"/>
      <c r="IU865" s="4"/>
      <c r="IV865" s="4"/>
      <c r="IW865" s="4"/>
      <c r="IX865" s="4"/>
      <c r="IY865" s="4"/>
      <c r="IZ865" s="4"/>
      <c r="JA865" s="4"/>
      <c r="JB865" s="4"/>
      <c r="JC865" s="4"/>
      <c r="JD865" s="4"/>
      <c r="JE865" s="4"/>
      <c r="JF865" s="4"/>
      <c r="JG865" s="4"/>
      <c r="JH865" s="4"/>
      <c r="JI865" s="4"/>
      <c r="JJ865" s="4"/>
      <c r="JK865" s="4"/>
      <c r="JL865" s="4"/>
      <c r="JM865" s="4"/>
      <c r="JN865" s="4"/>
      <c r="JO865" s="4"/>
      <c r="JP865" s="4"/>
      <c r="JQ865" s="4"/>
      <c r="JR865" s="4"/>
      <c r="JS865" s="4"/>
      <c r="JT865" s="4"/>
      <c r="JU865" s="4"/>
      <c r="JV865" s="4"/>
      <c r="JW865" s="4"/>
      <c r="JX865" s="4"/>
      <c r="JY865" s="4"/>
      <c r="JZ865" s="4"/>
      <c r="KA865" s="4"/>
      <c r="KB865" s="4"/>
      <c r="KC865" s="4"/>
      <c r="KD865" s="4"/>
      <c r="KE865" s="4"/>
    </row>
    <row r="866" spans="20:291" x14ac:dyDescent="0.25">
      <c r="T866" s="5"/>
      <c r="U866" s="25"/>
      <c r="V866" s="25"/>
      <c r="W866" s="25"/>
      <c r="X866" s="25"/>
      <c r="Y866" s="25"/>
      <c r="Z866" s="25"/>
      <c r="AA866" s="25"/>
      <c r="AB866" s="25"/>
      <c r="AC866" s="25"/>
      <c r="AD866" s="25"/>
      <c r="AE866" s="25"/>
      <c r="AF866" s="25"/>
      <c r="AG866" s="25"/>
      <c r="AH866" s="25"/>
      <c r="AI866" s="25"/>
      <c r="AJ866" s="25"/>
      <c r="AK866" s="25"/>
      <c r="AL866" s="25"/>
      <c r="AM866" s="25"/>
      <c r="AN866" s="25"/>
      <c r="AO866" s="25"/>
      <c r="AP866" s="25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  <c r="BS866" s="4"/>
      <c r="BT866" s="4"/>
      <c r="BU866" s="4"/>
      <c r="BV866" s="4"/>
      <c r="BW866" s="4"/>
      <c r="BX866" s="4"/>
      <c r="BY866" s="4"/>
      <c r="BZ866" s="4"/>
      <c r="CA866" s="4"/>
      <c r="CB866" s="4"/>
      <c r="CC866" s="4"/>
      <c r="CD866" s="4"/>
      <c r="CE866" s="4"/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4"/>
      <c r="CX866" s="4"/>
      <c r="CY866" s="4"/>
      <c r="CZ866" s="4"/>
      <c r="DA866" s="4"/>
      <c r="DB866" s="4"/>
      <c r="DC866" s="4"/>
      <c r="DD866" s="4"/>
      <c r="DE866" s="4"/>
      <c r="DF866" s="4"/>
      <c r="DG866" s="4"/>
      <c r="DH866" s="4"/>
      <c r="DI866" s="4"/>
      <c r="DJ866" s="4"/>
      <c r="DK866" s="4"/>
      <c r="DL866" s="4"/>
      <c r="DM866" s="4"/>
      <c r="DN866" s="4"/>
      <c r="DO866" s="4"/>
      <c r="DP866" s="4"/>
      <c r="DQ866" s="4"/>
      <c r="DR866" s="4"/>
      <c r="DS866" s="4"/>
      <c r="DT866" s="4"/>
      <c r="DU866" s="4"/>
      <c r="DV866" s="4"/>
      <c r="DW866" s="4"/>
      <c r="DX866" s="4"/>
      <c r="DY866" s="4"/>
      <c r="DZ866" s="4"/>
      <c r="EA866" s="4"/>
      <c r="EB866" s="4"/>
      <c r="EC866" s="4"/>
      <c r="ED866" s="4"/>
      <c r="EE866" s="4"/>
      <c r="EF866" s="4"/>
      <c r="EG866" s="4"/>
      <c r="EH866" s="4"/>
      <c r="EI866" s="4"/>
      <c r="EJ866" s="4"/>
      <c r="EK866" s="4"/>
      <c r="EL866" s="4"/>
      <c r="EM866" s="4"/>
      <c r="EN866" s="4"/>
      <c r="EO866" s="4"/>
      <c r="EP866" s="4"/>
      <c r="EQ866" s="4"/>
      <c r="ER866" s="4"/>
      <c r="ES866" s="4"/>
      <c r="ET866" s="4"/>
      <c r="EU866" s="4"/>
      <c r="EV866" s="4"/>
      <c r="EW866" s="4"/>
      <c r="EX866" s="4"/>
      <c r="EY866" s="4"/>
      <c r="EZ866" s="4"/>
      <c r="FA866" s="4"/>
      <c r="FB866" s="4"/>
      <c r="FC866" s="4"/>
      <c r="FD866" s="4"/>
      <c r="FE866" s="4"/>
      <c r="FF866" s="4"/>
      <c r="FG866" s="4"/>
      <c r="FH866" s="4"/>
      <c r="FI866" s="4"/>
      <c r="FJ866" s="5"/>
      <c r="FK866" s="4"/>
      <c r="FL866" s="4"/>
      <c r="FM866" s="4"/>
      <c r="FN866" s="4"/>
      <c r="FO866" s="4"/>
      <c r="FP866" s="4"/>
      <c r="FQ866" s="4"/>
      <c r="FR866" s="4"/>
      <c r="FS866" s="4"/>
      <c r="FT866" s="4"/>
      <c r="FU866" s="4"/>
      <c r="FV866" s="4"/>
      <c r="FW866" s="4"/>
      <c r="FX866" s="4"/>
      <c r="FY866" s="4"/>
      <c r="FZ866" s="4"/>
      <c r="GA866" s="4"/>
      <c r="GB866" s="4"/>
      <c r="GC866" s="4"/>
      <c r="GD866" s="4"/>
      <c r="GE866" s="4"/>
      <c r="GF866" s="4"/>
      <c r="GG866" s="4"/>
      <c r="GH866" s="4"/>
      <c r="GI866" s="4"/>
      <c r="GJ866" s="4"/>
      <c r="GK866" s="4"/>
      <c r="GL866" s="4"/>
      <c r="GM866" s="4"/>
      <c r="GN866" s="4"/>
      <c r="GO866" s="4"/>
      <c r="GP866" s="4"/>
      <c r="GQ866" s="4"/>
      <c r="GR866" s="4"/>
      <c r="GS866" s="4"/>
      <c r="GT866" s="4"/>
      <c r="GU866" s="4"/>
      <c r="GV866" s="4"/>
      <c r="GW866" s="4"/>
      <c r="GX866" s="4"/>
      <c r="GY866" s="4"/>
      <c r="IQ866" s="4"/>
      <c r="IR866" s="4"/>
      <c r="IS866" s="4"/>
      <c r="IT866" s="4"/>
      <c r="IU866" s="4"/>
      <c r="IV866" s="4"/>
      <c r="IW866" s="4"/>
      <c r="IX866" s="4"/>
      <c r="IY866" s="4"/>
      <c r="IZ866" s="4"/>
      <c r="JA866" s="4"/>
      <c r="JB866" s="4"/>
      <c r="JC866" s="4"/>
      <c r="JD866" s="4"/>
      <c r="JE866" s="4"/>
      <c r="JF866" s="4"/>
      <c r="JG866" s="4"/>
      <c r="JH866" s="4"/>
      <c r="JI866" s="4"/>
      <c r="JJ866" s="4"/>
      <c r="JK866" s="4"/>
      <c r="JL866" s="4"/>
      <c r="JM866" s="4"/>
      <c r="JN866" s="4"/>
      <c r="JO866" s="4"/>
      <c r="JP866" s="4"/>
      <c r="JQ866" s="4"/>
      <c r="JR866" s="4"/>
      <c r="JS866" s="4"/>
      <c r="JT866" s="4"/>
      <c r="JU866" s="4"/>
      <c r="JV866" s="4"/>
      <c r="JW866" s="4"/>
      <c r="JX866" s="4"/>
      <c r="JY866" s="4"/>
      <c r="JZ866" s="4"/>
      <c r="KA866" s="4"/>
      <c r="KB866" s="4"/>
      <c r="KC866" s="4"/>
      <c r="KD866" s="4"/>
      <c r="KE866" s="4"/>
    </row>
    <row r="867" spans="20:291" x14ac:dyDescent="0.25">
      <c r="T867" s="5"/>
      <c r="U867" s="25"/>
      <c r="V867" s="25"/>
      <c r="W867" s="25"/>
      <c r="X867" s="25"/>
      <c r="Y867" s="25"/>
      <c r="Z867" s="25"/>
      <c r="AA867" s="25"/>
      <c r="AB867" s="25"/>
      <c r="AC867" s="25"/>
      <c r="AD867" s="25"/>
      <c r="AE867" s="25"/>
      <c r="AF867" s="25"/>
      <c r="AG867" s="25"/>
      <c r="AH867" s="25"/>
      <c r="AI867" s="25"/>
      <c r="AJ867" s="25"/>
      <c r="AK867" s="25"/>
      <c r="AL867" s="25"/>
      <c r="AM867" s="25"/>
      <c r="AN867" s="25"/>
      <c r="AO867" s="25"/>
      <c r="AP867" s="25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  <c r="DE867" s="4"/>
      <c r="DF867" s="4"/>
      <c r="DG867" s="4"/>
      <c r="DH867" s="4"/>
      <c r="DI867" s="4"/>
      <c r="DJ867" s="4"/>
      <c r="DK867" s="4"/>
      <c r="DL867" s="4"/>
      <c r="DM867" s="4"/>
      <c r="DN867" s="4"/>
      <c r="DO867" s="4"/>
      <c r="DP867" s="4"/>
      <c r="DQ867" s="4"/>
      <c r="DR867" s="4"/>
      <c r="DS867" s="4"/>
      <c r="DT867" s="4"/>
      <c r="DU867" s="4"/>
      <c r="DV867" s="4"/>
      <c r="DW867" s="4"/>
      <c r="DX867" s="4"/>
      <c r="DY867" s="4"/>
      <c r="DZ867" s="4"/>
      <c r="EA867" s="4"/>
      <c r="EB867" s="4"/>
      <c r="EC867" s="4"/>
      <c r="ED867" s="4"/>
      <c r="EE867" s="4"/>
      <c r="EF867" s="4"/>
      <c r="EG867" s="4"/>
      <c r="EH867" s="4"/>
      <c r="EI867" s="4"/>
      <c r="EJ867" s="4"/>
      <c r="EK867" s="4"/>
      <c r="EL867" s="4"/>
      <c r="EM867" s="4"/>
      <c r="EN867" s="4"/>
      <c r="EO867" s="4"/>
      <c r="EP867" s="4"/>
      <c r="EQ867" s="4"/>
      <c r="ER867" s="4"/>
      <c r="ES867" s="4"/>
      <c r="ET867" s="4"/>
      <c r="EU867" s="4"/>
      <c r="EV867" s="4"/>
      <c r="EW867" s="4"/>
      <c r="EX867" s="4"/>
      <c r="EY867" s="4"/>
      <c r="EZ867" s="4"/>
      <c r="FA867" s="4"/>
      <c r="FB867" s="4"/>
      <c r="FC867" s="4"/>
      <c r="FD867" s="4"/>
      <c r="FE867" s="4"/>
      <c r="FF867" s="4"/>
      <c r="FG867" s="4"/>
      <c r="FH867" s="4"/>
      <c r="FI867" s="4"/>
      <c r="FJ867" s="5"/>
      <c r="FK867" s="4"/>
      <c r="FL867" s="4"/>
      <c r="FM867" s="4"/>
      <c r="FN867" s="4"/>
      <c r="FO867" s="4"/>
      <c r="FP867" s="4"/>
      <c r="FQ867" s="4"/>
      <c r="FR867" s="4"/>
      <c r="FS867" s="4"/>
      <c r="FT867" s="4"/>
      <c r="FU867" s="4"/>
      <c r="FV867" s="4"/>
      <c r="FW867" s="4"/>
      <c r="FX867" s="4"/>
      <c r="FY867" s="4"/>
      <c r="FZ867" s="4"/>
      <c r="GA867" s="4"/>
      <c r="GB867" s="4"/>
      <c r="GC867" s="4"/>
      <c r="GD867" s="4"/>
      <c r="GE867" s="4"/>
      <c r="GF867" s="4"/>
      <c r="GG867" s="4"/>
      <c r="GH867" s="4"/>
      <c r="GI867" s="4"/>
      <c r="GJ867" s="4"/>
      <c r="GK867" s="4"/>
      <c r="GL867" s="4"/>
      <c r="GM867" s="4"/>
      <c r="GN867" s="4"/>
      <c r="GO867" s="4"/>
      <c r="GP867" s="4"/>
      <c r="GQ867" s="4"/>
      <c r="GR867" s="4"/>
      <c r="GS867" s="4"/>
      <c r="GT867" s="4"/>
      <c r="GU867" s="4"/>
      <c r="GV867" s="4"/>
      <c r="GW867" s="4"/>
      <c r="GX867" s="4"/>
      <c r="GY867" s="4"/>
      <c r="IQ867" s="4"/>
      <c r="IR867" s="4"/>
      <c r="IS867" s="4"/>
      <c r="IT867" s="4"/>
      <c r="IU867" s="4"/>
      <c r="IV867" s="4"/>
      <c r="IW867" s="4"/>
      <c r="IX867" s="4"/>
      <c r="IY867" s="4"/>
      <c r="IZ867" s="4"/>
      <c r="JA867" s="4"/>
      <c r="JB867" s="4"/>
      <c r="JC867" s="4"/>
      <c r="JD867" s="4"/>
      <c r="JE867" s="4"/>
      <c r="JF867" s="4"/>
      <c r="JG867" s="4"/>
      <c r="JH867" s="4"/>
      <c r="JI867" s="4"/>
      <c r="JJ867" s="4"/>
      <c r="JK867" s="4"/>
      <c r="JL867" s="4"/>
      <c r="JM867" s="4"/>
      <c r="JN867" s="4"/>
      <c r="JO867" s="4"/>
      <c r="JP867" s="4"/>
      <c r="JQ867" s="4"/>
      <c r="JR867" s="4"/>
      <c r="JS867" s="4"/>
      <c r="JT867" s="4"/>
      <c r="JU867" s="4"/>
      <c r="JV867" s="4"/>
      <c r="JW867" s="4"/>
      <c r="JX867" s="4"/>
      <c r="JY867" s="4"/>
      <c r="JZ867" s="4"/>
      <c r="KA867" s="4"/>
      <c r="KB867" s="4"/>
      <c r="KC867" s="4"/>
      <c r="KD867" s="4"/>
      <c r="KE867" s="4"/>
    </row>
    <row r="868" spans="20:291" x14ac:dyDescent="0.25">
      <c r="T868" s="5"/>
      <c r="U868" s="25"/>
      <c r="V868" s="25"/>
      <c r="W868" s="25"/>
      <c r="X868" s="25"/>
      <c r="Y868" s="25"/>
      <c r="Z868" s="25"/>
      <c r="AA868" s="25"/>
      <c r="AB868" s="25"/>
      <c r="AC868" s="25"/>
      <c r="AD868" s="25"/>
      <c r="AE868" s="25"/>
      <c r="AF868" s="25"/>
      <c r="AG868" s="25"/>
      <c r="AH868" s="25"/>
      <c r="AI868" s="25"/>
      <c r="AJ868" s="25"/>
      <c r="AK868" s="25"/>
      <c r="AL868" s="25"/>
      <c r="AM868" s="25"/>
      <c r="AN868" s="25"/>
      <c r="AO868" s="25"/>
      <c r="AP868" s="25"/>
      <c r="AQ868" s="4"/>
      <c r="AR868" s="4"/>
      <c r="AS868" s="4"/>
      <c r="AT868" s="4"/>
      <c r="AU868" s="4"/>
      <c r="AV868" s="4"/>
      <c r="AW868" s="4"/>
      <c r="AX868" s="4"/>
      <c r="AY868" s="4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  <c r="BS868" s="4"/>
      <c r="BT868" s="4"/>
      <c r="BU868" s="4"/>
      <c r="BV868" s="4"/>
      <c r="BW868" s="4"/>
      <c r="BX868" s="4"/>
      <c r="BY868" s="4"/>
      <c r="BZ868" s="4"/>
      <c r="CA868" s="4"/>
      <c r="CB868" s="4"/>
      <c r="CC868" s="4"/>
      <c r="CD868" s="4"/>
      <c r="CE868" s="4"/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  <c r="CW868" s="4"/>
      <c r="CX868" s="4"/>
      <c r="CY868" s="4"/>
      <c r="CZ868" s="4"/>
      <c r="DA868" s="4"/>
      <c r="DB868" s="4"/>
      <c r="DC868" s="4"/>
      <c r="DD868" s="4"/>
      <c r="DE868" s="4"/>
      <c r="DF868" s="4"/>
      <c r="DG868" s="4"/>
      <c r="DH868" s="4"/>
      <c r="DI868" s="4"/>
      <c r="DJ868" s="4"/>
      <c r="DK868" s="4"/>
      <c r="DL868" s="4"/>
      <c r="DM868" s="4"/>
      <c r="DN868" s="4"/>
      <c r="DO868" s="4"/>
      <c r="DP868" s="4"/>
      <c r="DQ868" s="4"/>
      <c r="DR868" s="4"/>
      <c r="DS868" s="4"/>
      <c r="DT868" s="4"/>
      <c r="DU868" s="4"/>
      <c r="DV868" s="4"/>
      <c r="DW868" s="4"/>
      <c r="DX868" s="4"/>
      <c r="DY868" s="4"/>
      <c r="DZ868" s="4"/>
      <c r="EA868" s="4"/>
      <c r="EB868" s="4"/>
      <c r="EC868" s="4"/>
      <c r="ED868" s="4"/>
      <c r="EE868" s="4"/>
      <c r="EF868" s="4"/>
      <c r="EG868" s="4"/>
      <c r="EH868" s="4"/>
      <c r="EI868" s="4"/>
      <c r="EJ868" s="4"/>
      <c r="EK868" s="4"/>
      <c r="EL868" s="4"/>
      <c r="EM868" s="4"/>
      <c r="EN868" s="4"/>
      <c r="EO868" s="4"/>
      <c r="EP868" s="4"/>
      <c r="EQ868" s="4"/>
      <c r="ER868" s="4"/>
      <c r="ES868" s="4"/>
      <c r="ET868" s="4"/>
      <c r="EU868" s="4"/>
      <c r="EV868" s="4"/>
      <c r="EW868" s="4"/>
      <c r="EX868" s="4"/>
      <c r="EY868" s="4"/>
      <c r="EZ868" s="4"/>
      <c r="FA868" s="4"/>
      <c r="FB868" s="4"/>
      <c r="FC868" s="4"/>
      <c r="FD868" s="4"/>
      <c r="FE868" s="4"/>
      <c r="FF868" s="4"/>
      <c r="FG868" s="4"/>
      <c r="FH868" s="4"/>
      <c r="FI868" s="4"/>
      <c r="FJ868" s="5"/>
      <c r="FK868" s="4"/>
      <c r="FL868" s="4"/>
      <c r="FM868" s="4"/>
      <c r="FN868" s="4"/>
      <c r="FO868" s="4"/>
      <c r="FP868" s="4"/>
      <c r="FQ868" s="4"/>
      <c r="FR868" s="4"/>
      <c r="FS868" s="4"/>
      <c r="FT868" s="4"/>
      <c r="FU868" s="4"/>
      <c r="FV868" s="4"/>
      <c r="FW868" s="4"/>
      <c r="FX868" s="4"/>
      <c r="FY868" s="4"/>
      <c r="FZ868" s="4"/>
      <c r="GA868" s="4"/>
      <c r="GB868" s="4"/>
      <c r="GC868" s="4"/>
      <c r="GD868" s="4"/>
      <c r="GE868" s="4"/>
      <c r="GF868" s="4"/>
      <c r="GG868" s="4"/>
      <c r="GH868" s="4"/>
      <c r="GI868" s="4"/>
      <c r="GJ868" s="4"/>
      <c r="GK868" s="4"/>
      <c r="GL868" s="4"/>
      <c r="GM868" s="4"/>
      <c r="GN868" s="4"/>
      <c r="GO868" s="4"/>
      <c r="GP868" s="4"/>
      <c r="GQ868" s="4"/>
      <c r="GR868" s="4"/>
      <c r="GS868" s="4"/>
      <c r="GT868" s="4"/>
      <c r="GU868" s="4"/>
      <c r="GV868" s="4"/>
      <c r="GW868" s="4"/>
      <c r="GX868" s="4"/>
      <c r="GY868" s="4"/>
      <c r="IQ868" s="4"/>
      <c r="IR868" s="4"/>
      <c r="IS868" s="4"/>
      <c r="IT868" s="4"/>
      <c r="IU868" s="4"/>
      <c r="IV868" s="4"/>
      <c r="IW868" s="4"/>
      <c r="IX868" s="4"/>
      <c r="IY868" s="4"/>
      <c r="IZ868" s="4"/>
      <c r="JA868" s="4"/>
      <c r="JB868" s="4"/>
      <c r="JC868" s="4"/>
      <c r="JD868" s="4"/>
      <c r="JE868" s="4"/>
      <c r="JF868" s="4"/>
      <c r="JG868" s="4"/>
      <c r="JH868" s="4"/>
      <c r="JI868" s="4"/>
      <c r="JJ868" s="4"/>
      <c r="JK868" s="4"/>
      <c r="JL868" s="4"/>
      <c r="JM868" s="4"/>
      <c r="JN868" s="4"/>
      <c r="JO868" s="4"/>
      <c r="JP868" s="4"/>
      <c r="JQ868" s="4"/>
      <c r="JR868" s="4"/>
      <c r="JS868" s="4"/>
      <c r="JT868" s="4"/>
      <c r="JU868" s="4"/>
      <c r="JV868" s="4"/>
      <c r="JW868" s="4"/>
      <c r="JX868" s="4"/>
      <c r="JY868" s="4"/>
      <c r="JZ868" s="4"/>
      <c r="KA868" s="4"/>
      <c r="KB868" s="4"/>
      <c r="KC868" s="4"/>
      <c r="KD868" s="4"/>
      <c r="KE868" s="4"/>
    </row>
    <row r="869" spans="20:291" x14ac:dyDescent="0.25">
      <c r="T869" s="5"/>
      <c r="U869" s="25"/>
      <c r="V869" s="25"/>
      <c r="W869" s="25"/>
      <c r="X869" s="25"/>
      <c r="Y869" s="25"/>
      <c r="Z869" s="25"/>
      <c r="AA869" s="25"/>
      <c r="AB869" s="25"/>
      <c r="AC869" s="25"/>
      <c r="AD869" s="25"/>
      <c r="AE869" s="25"/>
      <c r="AF869" s="25"/>
      <c r="AG869" s="25"/>
      <c r="AH869" s="25"/>
      <c r="AI869" s="25"/>
      <c r="AJ869" s="25"/>
      <c r="AK869" s="25"/>
      <c r="AL869" s="25"/>
      <c r="AM869" s="25"/>
      <c r="AN869" s="25"/>
      <c r="AO869" s="25"/>
      <c r="AP869" s="25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E869" s="4"/>
      <c r="DF869" s="4"/>
      <c r="DG869" s="4"/>
      <c r="DH869" s="4"/>
      <c r="DI869" s="4"/>
      <c r="DJ869" s="4"/>
      <c r="DK869" s="4"/>
      <c r="DL869" s="4"/>
      <c r="DM869" s="4"/>
      <c r="DN869" s="4"/>
      <c r="DO869" s="4"/>
      <c r="DP869" s="4"/>
      <c r="DQ869" s="4"/>
      <c r="DR869" s="4"/>
      <c r="DS869" s="4"/>
      <c r="DT869" s="4"/>
      <c r="DU869" s="4"/>
      <c r="DV869" s="4"/>
      <c r="DW869" s="4"/>
      <c r="DX869" s="4"/>
      <c r="DY869" s="4"/>
      <c r="DZ869" s="4"/>
      <c r="EA869" s="4"/>
      <c r="EB869" s="4"/>
      <c r="EC869" s="4"/>
      <c r="ED869" s="4"/>
      <c r="EE869" s="4"/>
      <c r="EF869" s="4"/>
      <c r="EG869" s="4"/>
      <c r="EH869" s="4"/>
      <c r="EI869" s="4"/>
      <c r="EJ869" s="4"/>
      <c r="EK869" s="4"/>
      <c r="EL869" s="4"/>
      <c r="EM869" s="4"/>
      <c r="EN869" s="4"/>
      <c r="EO869" s="4"/>
      <c r="EP869" s="4"/>
      <c r="EQ869" s="4"/>
      <c r="ER869" s="4"/>
      <c r="ES869" s="4"/>
      <c r="ET869" s="4"/>
      <c r="EU869" s="4"/>
      <c r="EV869" s="4"/>
      <c r="EW869" s="4"/>
      <c r="EX869" s="4"/>
      <c r="EY869" s="4"/>
      <c r="EZ869" s="4"/>
      <c r="FA869" s="4"/>
      <c r="FB869" s="4"/>
      <c r="FC869" s="4"/>
      <c r="FD869" s="4"/>
      <c r="FE869" s="4"/>
      <c r="FF869" s="4"/>
      <c r="FG869" s="4"/>
      <c r="FH869" s="4"/>
      <c r="FI869" s="4"/>
      <c r="FJ869" s="5"/>
      <c r="FK869" s="4"/>
      <c r="FL869" s="4"/>
      <c r="FM869" s="4"/>
      <c r="FN869" s="4"/>
      <c r="FO869" s="4"/>
      <c r="FP869" s="4"/>
      <c r="FQ869" s="4"/>
      <c r="FR869" s="4"/>
      <c r="FS869" s="4"/>
      <c r="FT869" s="4"/>
      <c r="FU869" s="4"/>
      <c r="FV869" s="4"/>
      <c r="FW869" s="4"/>
      <c r="FX869" s="4"/>
      <c r="FY869" s="4"/>
      <c r="FZ869" s="4"/>
      <c r="GA869" s="4"/>
      <c r="GB869" s="4"/>
      <c r="GC869" s="4"/>
      <c r="GD869" s="4"/>
      <c r="GE869" s="4"/>
      <c r="GF869" s="4"/>
      <c r="GG869" s="4"/>
      <c r="GH869" s="4"/>
      <c r="GI869" s="4"/>
      <c r="GJ869" s="4"/>
      <c r="GK869" s="4"/>
      <c r="GL869" s="4"/>
      <c r="GM869" s="4"/>
      <c r="GN869" s="4"/>
      <c r="GO869" s="4"/>
      <c r="GP869" s="4"/>
      <c r="GQ869" s="4"/>
      <c r="GR869" s="4"/>
      <c r="GS869" s="4"/>
      <c r="GT869" s="4"/>
      <c r="GU869" s="4"/>
      <c r="GV869" s="4"/>
      <c r="GW869" s="4"/>
      <c r="GX869" s="4"/>
      <c r="GY869" s="4"/>
      <c r="IQ869" s="4"/>
      <c r="IR869" s="4"/>
      <c r="IS869" s="4"/>
      <c r="IT869" s="4"/>
      <c r="IU869" s="4"/>
      <c r="IV869" s="4"/>
      <c r="IW869" s="4"/>
      <c r="IX869" s="4"/>
      <c r="IY869" s="4"/>
      <c r="IZ869" s="4"/>
      <c r="JA869" s="4"/>
      <c r="JB869" s="4"/>
      <c r="JC869" s="4"/>
      <c r="JD869" s="4"/>
      <c r="JE869" s="4"/>
      <c r="JF869" s="4"/>
      <c r="JG869" s="4"/>
      <c r="JH869" s="4"/>
      <c r="JI869" s="4"/>
      <c r="JJ869" s="4"/>
      <c r="JK869" s="4"/>
      <c r="JL869" s="4"/>
      <c r="JM869" s="4"/>
      <c r="JN869" s="4"/>
      <c r="JO869" s="4"/>
      <c r="JP869" s="4"/>
      <c r="JQ869" s="4"/>
      <c r="JR869" s="4"/>
      <c r="JS869" s="4"/>
      <c r="JT869" s="4"/>
      <c r="JU869" s="4"/>
      <c r="JV869" s="4"/>
      <c r="JW869" s="4"/>
      <c r="JX869" s="4"/>
      <c r="JY869" s="4"/>
      <c r="JZ869" s="4"/>
      <c r="KA869" s="4"/>
      <c r="KB869" s="4"/>
      <c r="KC869" s="4"/>
      <c r="KD869" s="4"/>
      <c r="KE869" s="4"/>
    </row>
    <row r="870" spans="20:291" x14ac:dyDescent="0.25">
      <c r="T870" s="5"/>
      <c r="U870" s="25"/>
      <c r="V870" s="25"/>
      <c r="W870" s="25"/>
      <c r="X870" s="25"/>
      <c r="Y870" s="25"/>
      <c r="Z870" s="25"/>
      <c r="AA870" s="25"/>
      <c r="AB870" s="25"/>
      <c r="AC870" s="25"/>
      <c r="AD870" s="25"/>
      <c r="AE870" s="25"/>
      <c r="AF870" s="25"/>
      <c r="AG870" s="25"/>
      <c r="AH870" s="25"/>
      <c r="AI870" s="25"/>
      <c r="AJ870" s="25"/>
      <c r="AK870" s="25"/>
      <c r="AL870" s="25"/>
      <c r="AM870" s="25"/>
      <c r="AN870" s="25"/>
      <c r="AO870" s="25"/>
      <c r="AP870" s="25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  <c r="BS870" s="4"/>
      <c r="BT870" s="4"/>
      <c r="BU870" s="4"/>
      <c r="BV870" s="4"/>
      <c r="BW870" s="4"/>
      <c r="BX870" s="4"/>
      <c r="BY870" s="4"/>
      <c r="BZ870" s="4"/>
      <c r="CA870" s="4"/>
      <c r="CB870" s="4"/>
      <c r="CC870" s="4"/>
      <c r="CD870" s="4"/>
      <c r="CE870" s="4"/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/>
      <c r="DE870" s="4"/>
      <c r="DF870" s="4"/>
      <c r="DG870" s="4"/>
      <c r="DH870" s="4"/>
      <c r="DI870" s="4"/>
      <c r="DJ870" s="4"/>
      <c r="DK870" s="4"/>
      <c r="DL870" s="4"/>
      <c r="DM870" s="4"/>
      <c r="DN870" s="4"/>
      <c r="DO870" s="4"/>
      <c r="DP870" s="4"/>
      <c r="DQ870" s="4"/>
      <c r="DR870" s="4"/>
      <c r="DS870" s="4"/>
      <c r="DT870" s="4"/>
      <c r="DU870" s="4"/>
      <c r="DV870" s="4"/>
      <c r="DW870" s="4"/>
      <c r="DX870" s="4"/>
      <c r="DY870" s="4"/>
      <c r="DZ870" s="4"/>
      <c r="EA870" s="4"/>
      <c r="EB870" s="4"/>
      <c r="EC870" s="4"/>
      <c r="ED870" s="4"/>
      <c r="EE870" s="4"/>
      <c r="EF870" s="4"/>
      <c r="EG870" s="4"/>
      <c r="EH870" s="4"/>
      <c r="EI870" s="4"/>
      <c r="EJ870" s="4"/>
      <c r="EK870" s="4"/>
      <c r="EL870" s="4"/>
      <c r="EM870" s="4"/>
      <c r="EN870" s="4"/>
      <c r="EO870" s="4"/>
      <c r="EP870" s="4"/>
      <c r="EQ870" s="4"/>
      <c r="ER870" s="4"/>
      <c r="ES870" s="4"/>
      <c r="ET870" s="4"/>
      <c r="EU870" s="4"/>
      <c r="EV870" s="4"/>
      <c r="EW870" s="4"/>
      <c r="EX870" s="4"/>
      <c r="EY870" s="4"/>
      <c r="EZ870" s="4"/>
      <c r="FA870" s="4"/>
      <c r="FB870" s="4"/>
      <c r="FC870" s="4"/>
      <c r="FD870" s="4"/>
      <c r="FE870" s="4"/>
      <c r="FF870" s="4"/>
      <c r="FG870" s="4"/>
      <c r="FH870" s="4"/>
      <c r="FI870" s="4"/>
      <c r="FJ870" s="5"/>
      <c r="FK870" s="4"/>
      <c r="FL870" s="4"/>
      <c r="FM870" s="4"/>
      <c r="FN870" s="4"/>
      <c r="FO870" s="4"/>
      <c r="FP870" s="4"/>
      <c r="FQ870" s="4"/>
      <c r="FR870" s="4"/>
      <c r="FS870" s="4"/>
      <c r="FT870" s="4"/>
      <c r="FU870" s="4"/>
      <c r="FV870" s="4"/>
      <c r="FW870" s="4"/>
      <c r="FX870" s="4"/>
      <c r="FY870" s="4"/>
      <c r="FZ870" s="4"/>
      <c r="GA870" s="4"/>
      <c r="GB870" s="4"/>
      <c r="GC870" s="4"/>
      <c r="GD870" s="4"/>
      <c r="GE870" s="4"/>
      <c r="GF870" s="4"/>
      <c r="GG870" s="4"/>
      <c r="GH870" s="4"/>
      <c r="GI870" s="4"/>
      <c r="GJ870" s="4"/>
      <c r="GK870" s="4"/>
      <c r="GL870" s="4"/>
      <c r="GM870" s="4"/>
      <c r="GN870" s="4"/>
      <c r="GO870" s="4"/>
      <c r="GP870" s="4"/>
      <c r="GQ870" s="4"/>
      <c r="GR870" s="4"/>
      <c r="GS870" s="4"/>
      <c r="GT870" s="4"/>
      <c r="GU870" s="4"/>
      <c r="GV870" s="4"/>
      <c r="GW870" s="4"/>
      <c r="GX870" s="4"/>
      <c r="GY870" s="4"/>
      <c r="IQ870" s="4"/>
      <c r="IR870" s="4"/>
      <c r="IS870" s="4"/>
      <c r="IT870" s="4"/>
      <c r="IU870" s="4"/>
      <c r="IV870" s="4"/>
      <c r="IW870" s="4"/>
      <c r="IX870" s="4"/>
      <c r="IY870" s="4"/>
      <c r="IZ870" s="4"/>
      <c r="JA870" s="4"/>
      <c r="JB870" s="4"/>
      <c r="JC870" s="4"/>
      <c r="JD870" s="4"/>
      <c r="JE870" s="4"/>
      <c r="JF870" s="4"/>
      <c r="JG870" s="4"/>
      <c r="JH870" s="4"/>
      <c r="JI870" s="4"/>
      <c r="JJ870" s="4"/>
      <c r="JK870" s="4"/>
      <c r="JL870" s="4"/>
      <c r="JM870" s="4"/>
      <c r="JN870" s="4"/>
      <c r="JO870" s="4"/>
      <c r="JP870" s="4"/>
      <c r="JQ870" s="4"/>
      <c r="JR870" s="4"/>
      <c r="JS870" s="4"/>
      <c r="JT870" s="4"/>
      <c r="JU870" s="4"/>
      <c r="JV870" s="4"/>
      <c r="JW870" s="4"/>
      <c r="JX870" s="4"/>
      <c r="JY870" s="4"/>
      <c r="JZ870" s="4"/>
      <c r="KA870" s="4"/>
      <c r="KB870" s="4"/>
      <c r="KC870" s="4"/>
      <c r="KD870" s="4"/>
      <c r="KE870" s="4"/>
    </row>
    <row r="871" spans="20:291" x14ac:dyDescent="0.25">
      <c r="T871" s="5"/>
      <c r="U871" s="25"/>
      <c r="V871" s="25"/>
      <c r="W871" s="25"/>
      <c r="X871" s="25"/>
      <c r="Y871" s="25"/>
      <c r="Z871" s="25"/>
      <c r="AA871" s="25"/>
      <c r="AB871" s="25"/>
      <c r="AC871" s="25"/>
      <c r="AD871" s="25"/>
      <c r="AE871" s="25"/>
      <c r="AF871" s="25"/>
      <c r="AG871" s="25"/>
      <c r="AH871" s="25"/>
      <c r="AI871" s="25"/>
      <c r="AJ871" s="25"/>
      <c r="AK871" s="25"/>
      <c r="AL871" s="25"/>
      <c r="AM871" s="25"/>
      <c r="AN871" s="25"/>
      <c r="AO871" s="25"/>
      <c r="AP871" s="25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E871" s="4"/>
      <c r="DF871" s="4"/>
      <c r="DG871" s="4"/>
      <c r="DH871" s="4"/>
      <c r="DI871" s="4"/>
      <c r="DJ871" s="4"/>
      <c r="DK871" s="4"/>
      <c r="DL871" s="4"/>
      <c r="DM871" s="4"/>
      <c r="DN871" s="4"/>
      <c r="DO871" s="4"/>
      <c r="DP871" s="4"/>
      <c r="DQ871" s="4"/>
      <c r="DR871" s="4"/>
      <c r="DS871" s="4"/>
      <c r="DT871" s="4"/>
      <c r="DU871" s="4"/>
      <c r="DV871" s="4"/>
      <c r="DW871" s="4"/>
      <c r="DX871" s="4"/>
      <c r="DY871" s="4"/>
      <c r="DZ871" s="4"/>
      <c r="EA871" s="4"/>
      <c r="EB871" s="4"/>
      <c r="EC871" s="4"/>
      <c r="ED871" s="4"/>
      <c r="EE871" s="4"/>
      <c r="EF871" s="4"/>
      <c r="EG871" s="4"/>
      <c r="EH871" s="4"/>
      <c r="EI871" s="4"/>
      <c r="EJ871" s="4"/>
      <c r="EK871" s="4"/>
      <c r="EL871" s="4"/>
      <c r="EM871" s="4"/>
      <c r="EN871" s="4"/>
      <c r="EO871" s="4"/>
      <c r="EP871" s="4"/>
      <c r="EQ871" s="4"/>
      <c r="ER871" s="4"/>
      <c r="ES871" s="4"/>
      <c r="ET871" s="4"/>
      <c r="EU871" s="4"/>
      <c r="EV871" s="4"/>
      <c r="EW871" s="4"/>
      <c r="EX871" s="4"/>
      <c r="EY871" s="4"/>
      <c r="EZ871" s="4"/>
      <c r="FA871" s="4"/>
      <c r="FB871" s="4"/>
      <c r="FC871" s="4"/>
      <c r="FD871" s="4"/>
      <c r="FE871" s="4"/>
      <c r="FF871" s="4"/>
      <c r="FG871" s="4"/>
      <c r="FH871" s="4"/>
      <c r="FI871" s="4"/>
      <c r="FJ871" s="5"/>
      <c r="FK871" s="4"/>
      <c r="FL871" s="4"/>
      <c r="FM871" s="4"/>
      <c r="FN871" s="4"/>
      <c r="FO871" s="4"/>
      <c r="FP871" s="4"/>
      <c r="FQ871" s="4"/>
      <c r="FR871" s="4"/>
      <c r="FS871" s="4"/>
      <c r="FT871" s="4"/>
      <c r="FU871" s="4"/>
      <c r="FV871" s="4"/>
      <c r="FW871" s="4"/>
      <c r="FX871" s="4"/>
      <c r="FY871" s="4"/>
      <c r="FZ871" s="4"/>
      <c r="GA871" s="4"/>
      <c r="GB871" s="4"/>
      <c r="GC871" s="4"/>
      <c r="GD871" s="4"/>
      <c r="GE871" s="4"/>
      <c r="GF871" s="4"/>
      <c r="GG871" s="4"/>
      <c r="GH871" s="4"/>
      <c r="GI871" s="4"/>
      <c r="GJ871" s="4"/>
      <c r="GK871" s="4"/>
      <c r="GL871" s="4"/>
      <c r="GM871" s="4"/>
      <c r="GN871" s="4"/>
      <c r="GO871" s="4"/>
      <c r="GP871" s="4"/>
      <c r="GQ871" s="4"/>
      <c r="GR871" s="4"/>
      <c r="GS871" s="4"/>
      <c r="GT871" s="4"/>
      <c r="GU871" s="4"/>
      <c r="GV871" s="4"/>
      <c r="GW871" s="4"/>
      <c r="GX871" s="4"/>
      <c r="GY871" s="4"/>
      <c r="IQ871" s="4"/>
      <c r="IR871" s="4"/>
      <c r="IS871" s="4"/>
      <c r="IT871" s="4"/>
      <c r="IU871" s="4"/>
      <c r="IV871" s="4"/>
      <c r="IW871" s="4"/>
      <c r="IX871" s="4"/>
      <c r="IY871" s="4"/>
      <c r="IZ871" s="4"/>
      <c r="JA871" s="4"/>
      <c r="JB871" s="4"/>
      <c r="JC871" s="4"/>
      <c r="JD871" s="4"/>
      <c r="JE871" s="4"/>
      <c r="JF871" s="4"/>
      <c r="JG871" s="4"/>
      <c r="JH871" s="4"/>
      <c r="JI871" s="4"/>
      <c r="JJ871" s="4"/>
      <c r="JK871" s="4"/>
      <c r="JL871" s="4"/>
      <c r="JM871" s="4"/>
      <c r="JN871" s="4"/>
      <c r="JO871" s="4"/>
      <c r="JP871" s="4"/>
      <c r="JQ871" s="4"/>
      <c r="JR871" s="4"/>
      <c r="JS871" s="4"/>
      <c r="JT871" s="4"/>
      <c r="JU871" s="4"/>
      <c r="JV871" s="4"/>
      <c r="JW871" s="4"/>
      <c r="JX871" s="4"/>
      <c r="JY871" s="4"/>
      <c r="JZ871" s="4"/>
      <c r="KA871" s="4"/>
      <c r="KB871" s="4"/>
      <c r="KC871" s="4"/>
      <c r="KD871" s="4"/>
      <c r="KE871" s="4"/>
    </row>
    <row r="872" spans="20:291" x14ac:dyDescent="0.25">
      <c r="T872" s="5"/>
      <c r="U872" s="25"/>
      <c r="V872" s="25"/>
      <c r="W872" s="25"/>
      <c r="X872" s="25"/>
      <c r="Y872" s="25"/>
      <c r="Z872" s="25"/>
      <c r="AA872" s="25"/>
      <c r="AB872" s="25"/>
      <c r="AC872" s="25"/>
      <c r="AD872" s="25"/>
      <c r="AE872" s="25"/>
      <c r="AF872" s="25"/>
      <c r="AG872" s="25"/>
      <c r="AH872" s="25"/>
      <c r="AI872" s="25"/>
      <c r="AJ872" s="25"/>
      <c r="AK872" s="25"/>
      <c r="AL872" s="25"/>
      <c r="AM872" s="25"/>
      <c r="AN872" s="25"/>
      <c r="AO872" s="25"/>
      <c r="AP872" s="25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  <c r="BS872" s="4"/>
      <c r="BT872" s="4"/>
      <c r="BU872" s="4"/>
      <c r="BV872" s="4"/>
      <c r="BW872" s="4"/>
      <c r="BX872" s="4"/>
      <c r="BY872" s="4"/>
      <c r="BZ872" s="4"/>
      <c r="CA872" s="4"/>
      <c r="CB872" s="4"/>
      <c r="CC872" s="4"/>
      <c r="CD872" s="4"/>
      <c r="CE872" s="4"/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/>
      <c r="DB872" s="4"/>
      <c r="DC872" s="4"/>
      <c r="DD872" s="4"/>
      <c r="DE872" s="4"/>
      <c r="DF872" s="4"/>
      <c r="DG872" s="4"/>
      <c r="DH872" s="4"/>
      <c r="DI872" s="4"/>
      <c r="DJ872" s="4"/>
      <c r="DK872" s="4"/>
      <c r="DL872" s="4"/>
      <c r="DM872" s="4"/>
      <c r="DN872" s="4"/>
      <c r="DO872" s="4"/>
      <c r="DP872" s="4"/>
      <c r="DQ872" s="4"/>
      <c r="DR872" s="4"/>
      <c r="DS872" s="4"/>
      <c r="DT872" s="4"/>
      <c r="DU872" s="4"/>
      <c r="DV872" s="4"/>
      <c r="DW872" s="4"/>
      <c r="DX872" s="4"/>
      <c r="DY872" s="4"/>
      <c r="DZ872" s="4"/>
      <c r="EA872" s="4"/>
      <c r="EB872" s="4"/>
      <c r="EC872" s="4"/>
      <c r="ED872" s="4"/>
      <c r="EE872" s="4"/>
      <c r="EF872" s="4"/>
      <c r="EG872" s="4"/>
      <c r="EH872" s="4"/>
      <c r="EI872" s="4"/>
      <c r="EJ872" s="4"/>
      <c r="EK872" s="4"/>
      <c r="EL872" s="4"/>
      <c r="EM872" s="4"/>
      <c r="EN872" s="4"/>
      <c r="EO872" s="4"/>
      <c r="EP872" s="4"/>
      <c r="EQ872" s="4"/>
      <c r="ER872" s="4"/>
      <c r="ES872" s="4"/>
      <c r="ET872" s="4"/>
      <c r="EU872" s="4"/>
      <c r="EV872" s="4"/>
      <c r="EW872" s="4"/>
      <c r="EX872" s="4"/>
      <c r="EY872" s="4"/>
      <c r="EZ872" s="4"/>
      <c r="FA872" s="4"/>
      <c r="FB872" s="4"/>
      <c r="FC872" s="4"/>
      <c r="FD872" s="4"/>
      <c r="FE872" s="4"/>
      <c r="FF872" s="4"/>
      <c r="FG872" s="4"/>
      <c r="FH872" s="4"/>
      <c r="FI872" s="4"/>
      <c r="FJ872" s="5"/>
      <c r="FK872" s="4"/>
      <c r="FL872" s="4"/>
      <c r="FM872" s="4"/>
      <c r="FN872" s="4"/>
      <c r="FO872" s="4"/>
      <c r="FP872" s="4"/>
      <c r="FQ872" s="4"/>
      <c r="FR872" s="4"/>
      <c r="FS872" s="4"/>
      <c r="FT872" s="4"/>
      <c r="FU872" s="4"/>
      <c r="FV872" s="4"/>
      <c r="FW872" s="4"/>
      <c r="FX872" s="4"/>
      <c r="FY872" s="4"/>
      <c r="FZ872" s="4"/>
      <c r="GA872" s="4"/>
      <c r="GB872" s="4"/>
      <c r="GC872" s="4"/>
      <c r="GD872" s="4"/>
      <c r="GE872" s="4"/>
      <c r="GF872" s="4"/>
      <c r="GG872" s="4"/>
      <c r="GH872" s="4"/>
      <c r="GI872" s="4"/>
      <c r="GJ872" s="4"/>
      <c r="GK872" s="4"/>
      <c r="GL872" s="4"/>
      <c r="GM872" s="4"/>
      <c r="GN872" s="4"/>
      <c r="GO872" s="4"/>
      <c r="GP872" s="4"/>
      <c r="GQ872" s="4"/>
      <c r="GR872" s="4"/>
      <c r="GS872" s="4"/>
      <c r="GT872" s="4"/>
      <c r="GU872" s="4"/>
      <c r="GV872" s="4"/>
      <c r="GW872" s="4"/>
      <c r="GX872" s="4"/>
      <c r="GY872" s="4"/>
      <c r="IQ872" s="4"/>
      <c r="IR872" s="4"/>
      <c r="IS872" s="4"/>
      <c r="IT872" s="4"/>
      <c r="IU872" s="4"/>
      <c r="IV872" s="4"/>
      <c r="IW872" s="4"/>
      <c r="IX872" s="4"/>
      <c r="IY872" s="4"/>
      <c r="IZ872" s="4"/>
      <c r="JA872" s="4"/>
      <c r="JB872" s="4"/>
      <c r="JC872" s="4"/>
      <c r="JD872" s="4"/>
      <c r="JE872" s="4"/>
      <c r="JF872" s="4"/>
      <c r="JG872" s="4"/>
      <c r="JH872" s="4"/>
      <c r="JI872" s="4"/>
      <c r="JJ872" s="4"/>
      <c r="JK872" s="4"/>
      <c r="JL872" s="4"/>
      <c r="JM872" s="4"/>
      <c r="JN872" s="4"/>
      <c r="JO872" s="4"/>
      <c r="JP872" s="4"/>
      <c r="JQ872" s="4"/>
      <c r="JR872" s="4"/>
      <c r="JS872" s="4"/>
      <c r="JT872" s="4"/>
      <c r="JU872" s="4"/>
      <c r="JV872" s="4"/>
      <c r="JW872" s="4"/>
      <c r="JX872" s="4"/>
      <c r="JY872" s="4"/>
      <c r="JZ872" s="4"/>
      <c r="KA872" s="4"/>
      <c r="KB872" s="4"/>
      <c r="KC872" s="4"/>
      <c r="KD872" s="4"/>
      <c r="KE872" s="4"/>
    </row>
    <row r="873" spans="20:291" x14ac:dyDescent="0.25">
      <c r="T873" s="5"/>
      <c r="U873" s="25"/>
      <c r="V873" s="25"/>
      <c r="W873" s="25"/>
      <c r="X873" s="25"/>
      <c r="Y873" s="25"/>
      <c r="Z873" s="25"/>
      <c r="AA873" s="25"/>
      <c r="AB873" s="25"/>
      <c r="AC873" s="25"/>
      <c r="AD873" s="25"/>
      <c r="AE873" s="25"/>
      <c r="AF873" s="25"/>
      <c r="AG873" s="25"/>
      <c r="AH873" s="25"/>
      <c r="AI873" s="25"/>
      <c r="AJ873" s="25"/>
      <c r="AK873" s="25"/>
      <c r="AL873" s="25"/>
      <c r="AM873" s="25"/>
      <c r="AN873" s="25"/>
      <c r="AO873" s="25"/>
      <c r="AP873" s="25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E873" s="4"/>
      <c r="DF873" s="4"/>
      <c r="DG873" s="4"/>
      <c r="DH873" s="4"/>
      <c r="DI873" s="4"/>
      <c r="DJ873" s="4"/>
      <c r="DK873" s="4"/>
      <c r="DL873" s="4"/>
      <c r="DM873" s="4"/>
      <c r="DN873" s="4"/>
      <c r="DO873" s="4"/>
      <c r="DP873" s="4"/>
      <c r="DQ873" s="4"/>
      <c r="DR873" s="4"/>
      <c r="DS873" s="4"/>
      <c r="DT873" s="4"/>
      <c r="DU873" s="4"/>
      <c r="DV873" s="4"/>
      <c r="DW873" s="4"/>
      <c r="DX873" s="4"/>
      <c r="DY873" s="4"/>
      <c r="DZ873" s="4"/>
      <c r="EA873" s="4"/>
      <c r="EB873" s="4"/>
      <c r="EC873" s="4"/>
      <c r="ED873" s="4"/>
      <c r="EE873" s="4"/>
      <c r="EF873" s="4"/>
      <c r="EG873" s="4"/>
      <c r="EH873" s="4"/>
      <c r="EI873" s="4"/>
      <c r="EJ873" s="4"/>
      <c r="EK873" s="4"/>
      <c r="EL873" s="4"/>
      <c r="EM873" s="4"/>
      <c r="EN873" s="4"/>
      <c r="EO873" s="4"/>
      <c r="EP873" s="4"/>
      <c r="EQ873" s="4"/>
      <c r="ER873" s="4"/>
      <c r="ES873" s="4"/>
      <c r="ET873" s="4"/>
      <c r="EU873" s="4"/>
      <c r="EV873" s="4"/>
      <c r="EW873" s="4"/>
      <c r="EX873" s="4"/>
      <c r="EY873" s="4"/>
      <c r="EZ873" s="4"/>
      <c r="FA873" s="4"/>
      <c r="FB873" s="4"/>
      <c r="FC873" s="4"/>
      <c r="FD873" s="4"/>
      <c r="FE873" s="4"/>
      <c r="FF873" s="4"/>
      <c r="FG873" s="4"/>
      <c r="FH873" s="4"/>
      <c r="FI873" s="4"/>
      <c r="FJ873" s="5"/>
      <c r="FK873" s="4"/>
      <c r="FL873" s="4"/>
      <c r="FM873" s="4"/>
      <c r="FN873" s="4"/>
      <c r="FO873" s="4"/>
      <c r="FP873" s="4"/>
      <c r="FQ873" s="4"/>
      <c r="FR873" s="4"/>
      <c r="FS873" s="4"/>
      <c r="FT873" s="4"/>
      <c r="FU873" s="4"/>
      <c r="FV873" s="4"/>
      <c r="FW873" s="4"/>
      <c r="FX873" s="4"/>
      <c r="FY873" s="4"/>
      <c r="FZ873" s="4"/>
      <c r="GA873" s="4"/>
      <c r="GB873" s="4"/>
      <c r="GC873" s="4"/>
      <c r="GD873" s="4"/>
      <c r="GE873" s="4"/>
      <c r="GF873" s="4"/>
      <c r="GG873" s="4"/>
      <c r="GH873" s="4"/>
      <c r="GI873" s="4"/>
      <c r="GJ873" s="4"/>
      <c r="GK873" s="4"/>
      <c r="GL873" s="4"/>
      <c r="GM873" s="4"/>
      <c r="GN873" s="4"/>
      <c r="GO873" s="4"/>
      <c r="GP873" s="4"/>
      <c r="GQ873" s="4"/>
      <c r="GR873" s="4"/>
      <c r="GS873" s="4"/>
      <c r="GT873" s="4"/>
      <c r="GU873" s="4"/>
      <c r="GV873" s="4"/>
      <c r="GW873" s="4"/>
      <c r="GX873" s="4"/>
      <c r="GY873" s="4"/>
      <c r="IQ873" s="4"/>
      <c r="IR873" s="4"/>
      <c r="IS873" s="4"/>
      <c r="IT873" s="4"/>
      <c r="IU873" s="4"/>
      <c r="IV873" s="4"/>
      <c r="IW873" s="4"/>
      <c r="IX873" s="4"/>
      <c r="IY873" s="4"/>
      <c r="IZ873" s="4"/>
      <c r="JA873" s="4"/>
      <c r="JB873" s="4"/>
      <c r="JC873" s="4"/>
      <c r="JD873" s="4"/>
      <c r="JE873" s="4"/>
      <c r="JF873" s="4"/>
      <c r="JG873" s="4"/>
      <c r="JH873" s="4"/>
      <c r="JI873" s="4"/>
      <c r="JJ873" s="4"/>
      <c r="JK873" s="4"/>
      <c r="JL873" s="4"/>
      <c r="JM873" s="4"/>
      <c r="JN873" s="4"/>
      <c r="JO873" s="4"/>
      <c r="JP873" s="4"/>
      <c r="JQ873" s="4"/>
      <c r="JR873" s="4"/>
      <c r="JS873" s="4"/>
      <c r="JT873" s="4"/>
      <c r="JU873" s="4"/>
      <c r="JV873" s="4"/>
      <c r="JW873" s="4"/>
      <c r="JX873" s="4"/>
      <c r="JY873" s="4"/>
      <c r="JZ873" s="4"/>
      <c r="KA873" s="4"/>
      <c r="KB873" s="4"/>
      <c r="KC873" s="4"/>
      <c r="KD873" s="4"/>
      <c r="KE873" s="4"/>
    </row>
    <row r="874" spans="20:291" x14ac:dyDescent="0.25">
      <c r="T874" s="5"/>
      <c r="U874" s="25"/>
      <c r="V874" s="25"/>
      <c r="W874" s="25"/>
      <c r="X874" s="25"/>
      <c r="Y874" s="25"/>
      <c r="Z874" s="25"/>
      <c r="AA874" s="25"/>
      <c r="AB874" s="25"/>
      <c r="AC874" s="25"/>
      <c r="AD874" s="25"/>
      <c r="AE874" s="25"/>
      <c r="AF874" s="25"/>
      <c r="AG874" s="25"/>
      <c r="AH874" s="25"/>
      <c r="AI874" s="25"/>
      <c r="AJ874" s="25"/>
      <c r="AK874" s="25"/>
      <c r="AL874" s="25"/>
      <c r="AM874" s="25"/>
      <c r="AN874" s="25"/>
      <c r="AO874" s="25"/>
      <c r="AP874" s="25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  <c r="BS874" s="4"/>
      <c r="BT874" s="4"/>
      <c r="BU874" s="4"/>
      <c r="BV874" s="4"/>
      <c r="BW874" s="4"/>
      <c r="BX874" s="4"/>
      <c r="BY874" s="4"/>
      <c r="BZ874" s="4"/>
      <c r="CA874" s="4"/>
      <c r="CB874" s="4"/>
      <c r="CC874" s="4"/>
      <c r="CD874" s="4"/>
      <c r="CE874" s="4"/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  <c r="CW874" s="4"/>
      <c r="CX874" s="4"/>
      <c r="CY874" s="4"/>
      <c r="CZ874" s="4"/>
      <c r="DA874" s="4"/>
      <c r="DB874" s="4"/>
      <c r="DC874" s="4"/>
      <c r="DD874" s="4"/>
      <c r="DE874" s="4"/>
      <c r="DF874" s="4"/>
      <c r="DG874" s="4"/>
      <c r="DH874" s="4"/>
      <c r="DI874" s="4"/>
      <c r="DJ874" s="4"/>
      <c r="DK874" s="4"/>
      <c r="DL874" s="4"/>
      <c r="DM874" s="4"/>
      <c r="DN874" s="4"/>
      <c r="DO874" s="4"/>
      <c r="DP874" s="4"/>
      <c r="DQ874" s="4"/>
      <c r="DR874" s="4"/>
      <c r="DS874" s="4"/>
      <c r="DT874" s="4"/>
      <c r="DU874" s="4"/>
      <c r="DV874" s="4"/>
      <c r="DW874" s="4"/>
      <c r="DX874" s="4"/>
      <c r="DY874" s="4"/>
      <c r="DZ874" s="4"/>
      <c r="EA874" s="4"/>
      <c r="EB874" s="4"/>
      <c r="EC874" s="4"/>
      <c r="ED874" s="4"/>
      <c r="EE874" s="4"/>
      <c r="EF874" s="4"/>
      <c r="EG874" s="4"/>
      <c r="EH874" s="4"/>
      <c r="EI874" s="4"/>
      <c r="EJ874" s="4"/>
      <c r="EK874" s="4"/>
      <c r="EL874" s="4"/>
      <c r="EM874" s="4"/>
      <c r="EN874" s="4"/>
      <c r="EO874" s="4"/>
      <c r="EP874" s="4"/>
      <c r="EQ874" s="4"/>
      <c r="ER874" s="4"/>
      <c r="ES874" s="4"/>
      <c r="ET874" s="4"/>
      <c r="EU874" s="4"/>
      <c r="EV874" s="4"/>
      <c r="EW874" s="4"/>
      <c r="EX874" s="4"/>
      <c r="EY874" s="4"/>
      <c r="EZ874" s="4"/>
      <c r="FA874" s="4"/>
      <c r="FB874" s="4"/>
      <c r="FC874" s="4"/>
      <c r="FD874" s="4"/>
      <c r="FE874" s="4"/>
      <c r="FF874" s="4"/>
      <c r="FG874" s="4"/>
      <c r="FH874" s="4"/>
      <c r="FI874" s="4"/>
      <c r="FJ874" s="5"/>
      <c r="FK874" s="4"/>
      <c r="FL874" s="4"/>
      <c r="FM874" s="4"/>
      <c r="FN874" s="4"/>
      <c r="FO874" s="4"/>
      <c r="FP874" s="4"/>
      <c r="FQ874" s="4"/>
      <c r="FR874" s="4"/>
      <c r="FS874" s="4"/>
      <c r="FT874" s="4"/>
      <c r="FU874" s="4"/>
      <c r="FV874" s="4"/>
      <c r="FW874" s="4"/>
      <c r="FX874" s="4"/>
      <c r="FY874" s="4"/>
      <c r="FZ874" s="4"/>
      <c r="GA874" s="4"/>
      <c r="GB874" s="4"/>
      <c r="GC874" s="4"/>
      <c r="GD874" s="4"/>
      <c r="GE874" s="4"/>
      <c r="GF874" s="4"/>
      <c r="GG874" s="4"/>
      <c r="GH874" s="4"/>
      <c r="GI874" s="4"/>
      <c r="GJ874" s="4"/>
      <c r="GK874" s="4"/>
      <c r="GL874" s="4"/>
      <c r="GM874" s="4"/>
      <c r="GN874" s="4"/>
      <c r="GO874" s="4"/>
      <c r="GP874" s="4"/>
      <c r="GQ874" s="4"/>
      <c r="GR874" s="4"/>
      <c r="GS874" s="4"/>
      <c r="GT874" s="4"/>
      <c r="GU874" s="4"/>
      <c r="GV874" s="4"/>
      <c r="GW874" s="4"/>
      <c r="GX874" s="4"/>
      <c r="GY874" s="4"/>
      <c r="IQ874" s="4"/>
      <c r="IR874" s="4"/>
      <c r="IS874" s="4"/>
      <c r="IT874" s="4"/>
      <c r="IU874" s="4"/>
      <c r="IV874" s="4"/>
      <c r="IW874" s="4"/>
      <c r="IX874" s="4"/>
      <c r="IY874" s="4"/>
      <c r="IZ874" s="4"/>
      <c r="JA874" s="4"/>
      <c r="JB874" s="4"/>
      <c r="JC874" s="4"/>
      <c r="JD874" s="4"/>
      <c r="JE874" s="4"/>
      <c r="JF874" s="4"/>
      <c r="JG874" s="4"/>
      <c r="JH874" s="4"/>
      <c r="JI874" s="4"/>
      <c r="JJ874" s="4"/>
      <c r="JK874" s="4"/>
      <c r="JL874" s="4"/>
      <c r="JM874" s="4"/>
      <c r="JN874" s="4"/>
      <c r="JO874" s="4"/>
      <c r="JP874" s="4"/>
      <c r="JQ874" s="4"/>
      <c r="JR874" s="4"/>
      <c r="JS874" s="4"/>
      <c r="JT874" s="4"/>
      <c r="JU874" s="4"/>
      <c r="JV874" s="4"/>
      <c r="JW874" s="4"/>
      <c r="JX874" s="4"/>
      <c r="JY874" s="4"/>
      <c r="JZ874" s="4"/>
      <c r="KA874" s="4"/>
      <c r="KB874" s="4"/>
      <c r="KC874" s="4"/>
      <c r="KD874" s="4"/>
      <c r="KE874" s="4"/>
    </row>
    <row r="875" spans="20:291" x14ac:dyDescent="0.25">
      <c r="T875" s="5"/>
      <c r="U875" s="25"/>
      <c r="V875" s="25"/>
      <c r="W875" s="25"/>
      <c r="X875" s="25"/>
      <c r="Y875" s="25"/>
      <c r="Z875" s="25"/>
      <c r="AA875" s="25"/>
      <c r="AB875" s="25"/>
      <c r="AC875" s="25"/>
      <c r="AD875" s="25"/>
      <c r="AE875" s="25"/>
      <c r="AF875" s="25"/>
      <c r="AG875" s="25"/>
      <c r="AH875" s="25"/>
      <c r="AI875" s="25"/>
      <c r="AJ875" s="25"/>
      <c r="AK875" s="25"/>
      <c r="AL875" s="25"/>
      <c r="AM875" s="25"/>
      <c r="AN875" s="25"/>
      <c r="AO875" s="25"/>
      <c r="AP875" s="25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E875" s="4"/>
      <c r="DF875" s="4"/>
      <c r="DG875" s="4"/>
      <c r="DH875" s="4"/>
      <c r="DI875" s="4"/>
      <c r="DJ875" s="4"/>
      <c r="DK875" s="4"/>
      <c r="DL875" s="4"/>
      <c r="DM875" s="4"/>
      <c r="DN875" s="4"/>
      <c r="DO875" s="4"/>
      <c r="DP875" s="4"/>
      <c r="DQ875" s="4"/>
      <c r="DR875" s="4"/>
      <c r="DS875" s="4"/>
      <c r="DT875" s="4"/>
      <c r="DU875" s="4"/>
      <c r="DV875" s="4"/>
      <c r="DW875" s="4"/>
      <c r="DX875" s="4"/>
      <c r="DY875" s="4"/>
      <c r="DZ875" s="4"/>
      <c r="EA875" s="4"/>
      <c r="EB875" s="4"/>
      <c r="EC875" s="4"/>
      <c r="ED875" s="4"/>
      <c r="EE875" s="4"/>
      <c r="EF875" s="4"/>
      <c r="EG875" s="4"/>
      <c r="EH875" s="4"/>
      <c r="EI875" s="4"/>
      <c r="EJ875" s="4"/>
      <c r="EK875" s="4"/>
      <c r="EL875" s="4"/>
      <c r="EM875" s="4"/>
      <c r="EN875" s="4"/>
      <c r="EO875" s="4"/>
      <c r="EP875" s="4"/>
      <c r="EQ875" s="4"/>
      <c r="ER875" s="4"/>
      <c r="ES875" s="4"/>
      <c r="ET875" s="4"/>
      <c r="EU875" s="4"/>
      <c r="EV875" s="4"/>
      <c r="EW875" s="4"/>
      <c r="EX875" s="4"/>
      <c r="EY875" s="4"/>
      <c r="EZ875" s="4"/>
      <c r="FA875" s="4"/>
      <c r="FB875" s="4"/>
      <c r="FC875" s="4"/>
      <c r="FD875" s="4"/>
      <c r="FE875" s="4"/>
      <c r="FF875" s="4"/>
      <c r="FG875" s="4"/>
      <c r="FH875" s="4"/>
      <c r="FI875" s="4"/>
      <c r="FJ875" s="5"/>
      <c r="FK875" s="4"/>
      <c r="FL875" s="4"/>
      <c r="FM875" s="4"/>
      <c r="FN875" s="4"/>
      <c r="FO875" s="4"/>
      <c r="FP875" s="4"/>
      <c r="FQ875" s="4"/>
      <c r="FR875" s="4"/>
      <c r="FS875" s="4"/>
      <c r="FT875" s="4"/>
      <c r="FU875" s="4"/>
      <c r="FV875" s="4"/>
      <c r="FW875" s="4"/>
      <c r="FX875" s="4"/>
      <c r="FY875" s="4"/>
      <c r="FZ875" s="4"/>
      <c r="GA875" s="4"/>
      <c r="GB875" s="4"/>
      <c r="GC875" s="4"/>
      <c r="GD875" s="4"/>
      <c r="GE875" s="4"/>
      <c r="GF875" s="4"/>
      <c r="GG875" s="4"/>
      <c r="GH875" s="4"/>
      <c r="GI875" s="4"/>
      <c r="GJ875" s="4"/>
      <c r="GK875" s="4"/>
      <c r="GL875" s="4"/>
      <c r="GM875" s="4"/>
      <c r="GN875" s="4"/>
      <c r="GO875" s="4"/>
      <c r="GP875" s="4"/>
      <c r="GQ875" s="4"/>
      <c r="GR875" s="4"/>
      <c r="GS875" s="4"/>
      <c r="GT875" s="4"/>
      <c r="GU875" s="4"/>
      <c r="GV875" s="4"/>
      <c r="GW875" s="4"/>
      <c r="GX875" s="4"/>
      <c r="GY875" s="4"/>
      <c r="IQ875" s="4"/>
      <c r="IR875" s="4"/>
      <c r="IS875" s="4"/>
      <c r="IT875" s="4"/>
      <c r="IU875" s="4"/>
      <c r="IV875" s="4"/>
      <c r="IW875" s="4"/>
      <c r="IX875" s="4"/>
      <c r="IY875" s="4"/>
      <c r="IZ875" s="4"/>
      <c r="JA875" s="4"/>
      <c r="JB875" s="4"/>
      <c r="JC875" s="4"/>
      <c r="JD875" s="4"/>
      <c r="JE875" s="4"/>
      <c r="JF875" s="4"/>
      <c r="JG875" s="4"/>
      <c r="JH875" s="4"/>
      <c r="JI875" s="4"/>
      <c r="JJ875" s="4"/>
      <c r="JK875" s="4"/>
      <c r="JL875" s="4"/>
      <c r="JM875" s="4"/>
      <c r="JN875" s="4"/>
      <c r="JO875" s="4"/>
      <c r="JP875" s="4"/>
      <c r="JQ875" s="4"/>
      <c r="JR875" s="4"/>
      <c r="JS875" s="4"/>
      <c r="JT875" s="4"/>
      <c r="JU875" s="4"/>
      <c r="JV875" s="4"/>
      <c r="JW875" s="4"/>
      <c r="JX875" s="4"/>
      <c r="JY875" s="4"/>
      <c r="JZ875" s="4"/>
      <c r="KA875" s="4"/>
      <c r="KB875" s="4"/>
      <c r="KC875" s="4"/>
      <c r="KD875" s="4"/>
      <c r="KE875" s="4"/>
    </row>
    <row r="876" spans="20:291" x14ac:dyDescent="0.25">
      <c r="T876" s="5"/>
      <c r="U876" s="25"/>
      <c r="V876" s="25"/>
      <c r="W876" s="25"/>
      <c r="X876" s="25"/>
      <c r="Y876" s="25"/>
      <c r="Z876" s="25"/>
      <c r="AA876" s="25"/>
      <c r="AB876" s="25"/>
      <c r="AC876" s="25"/>
      <c r="AD876" s="25"/>
      <c r="AE876" s="25"/>
      <c r="AF876" s="25"/>
      <c r="AG876" s="25"/>
      <c r="AH876" s="25"/>
      <c r="AI876" s="25"/>
      <c r="AJ876" s="25"/>
      <c r="AK876" s="25"/>
      <c r="AL876" s="25"/>
      <c r="AM876" s="25"/>
      <c r="AN876" s="25"/>
      <c r="AO876" s="25"/>
      <c r="AP876" s="25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  <c r="BS876" s="4"/>
      <c r="BT876" s="4"/>
      <c r="BU876" s="4"/>
      <c r="BV876" s="4"/>
      <c r="BW876" s="4"/>
      <c r="BX876" s="4"/>
      <c r="BY876" s="4"/>
      <c r="BZ876" s="4"/>
      <c r="CA876" s="4"/>
      <c r="CB876" s="4"/>
      <c r="CC876" s="4"/>
      <c r="CD876" s="4"/>
      <c r="CE876" s="4"/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/>
      <c r="DA876" s="4"/>
      <c r="DB876" s="4"/>
      <c r="DC876" s="4"/>
      <c r="DD876" s="4"/>
      <c r="DE876" s="4"/>
      <c r="DF876" s="4"/>
      <c r="DG876" s="4"/>
      <c r="DH876" s="4"/>
      <c r="DI876" s="4"/>
      <c r="DJ876" s="4"/>
      <c r="DK876" s="4"/>
      <c r="DL876" s="4"/>
      <c r="DM876" s="4"/>
      <c r="DN876" s="4"/>
      <c r="DO876" s="4"/>
      <c r="DP876" s="4"/>
      <c r="DQ876" s="4"/>
      <c r="DR876" s="4"/>
      <c r="DS876" s="4"/>
      <c r="DT876" s="4"/>
      <c r="DU876" s="4"/>
      <c r="DV876" s="4"/>
      <c r="DW876" s="4"/>
      <c r="DX876" s="4"/>
      <c r="DY876" s="4"/>
      <c r="DZ876" s="4"/>
      <c r="EA876" s="4"/>
      <c r="EB876" s="4"/>
      <c r="EC876" s="4"/>
      <c r="ED876" s="4"/>
      <c r="EE876" s="4"/>
      <c r="EF876" s="4"/>
      <c r="EG876" s="4"/>
      <c r="EH876" s="4"/>
      <c r="EI876" s="4"/>
      <c r="EJ876" s="4"/>
      <c r="EK876" s="4"/>
      <c r="EL876" s="4"/>
      <c r="EM876" s="4"/>
      <c r="EN876" s="4"/>
      <c r="EO876" s="4"/>
      <c r="EP876" s="4"/>
      <c r="EQ876" s="4"/>
      <c r="ER876" s="4"/>
      <c r="ES876" s="4"/>
      <c r="ET876" s="4"/>
      <c r="EU876" s="4"/>
      <c r="EV876" s="4"/>
      <c r="EW876" s="4"/>
      <c r="EX876" s="4"/>
      <c r="EY876" s="4"/>
      <c r="EZ876" s="4"/>
      <c r="FA876" s="4"/>
      <c r="FB876" s="4"/>
      <c r="FC876" s="4"/>
      <c r="FD876" s="4"/>
      <c r="FE876" s="4"/>
      <c r="FF876" s="4"/>
      <c r="FG876" s="4"/>
      <c r="FH876" s="4"/>
      <c r="FI876" s="4"/>
      <c r="FJ876" s="5"/>
      <c r="FK876" s="4"/>
      <c r="FL876" s="4"/>
      <c r="FM876" s="4"/>
      <c r="FN876" s="4"/>
      <c r="FO876" s="4"/>
      <c r="FP876" s="4"/>
      <c r="FQ876" s="4"/>
      <c r="FR876" s="4"/>
      <c r="FS876" s="4"/>
      <c r="FT876" s="4"/>
      <c r="FU876" s="4"/>
      <c r="FV876" s="4"/>
      <c r="FW876" s="4"/>
      <c r="FX876" s="4"/>
      <c r="FY876" s="4"/>
      <c r="FZ876" s="4"/>
      <c r="GA876" s="4"/>
      <c r="GB876" s="4"/>
      <c r="GC876" s="4"/>
      <c r="GD876" s="4"/>
      <c r="GE876" s="4"/>
      <c r="GF876" s="4"/>
      <c r="GG876" s="4"/>
      <c r="GH876" s="4"/>
      <c r="GI876" s="4"/>
      <c r="GJ876" s="4"/>
      <c r="GK876" s="4"/>
      <c r="GL876" s="4"/>
      <c r="GM876" s="4"/>
      <c r="GN876" s="4"/>
      <c r="GO876" s="4"/>
      <c r="GP876" s="4"/>
      <c r="GQ876" s="4"/>
      <c r="GR876" s="4"/>
      <c r="GS876" s="4"/>
      <c r="GT876" s="4"/>
      <c r="GU876" s="4"/>
      <c r="GV876" s="4"/>
      <c r="GW876" s="4"/>
      <c r="GX876" s="4"/>
      <c r="GY876" s="4"/>
      <c r="IQ876" s="4"/>
      <c r="IR876" s="4"/>
      <c r="IS876" s="4"/>
      <c r="IT876" s="4"/>
      <c r="IU876" s="4"/>
      <c r="IV876" s="4"/>
      <c r="IW876" s="4"/>
      <c r="IX876" s="4"/>
      <c r="IY876" s="4"/>
      <c r="IZ876" s="4"/>
      <c r="JA876" s="4"/>
      <c r="JB876" s="4"/>
      <c r="JC876" s="4"/>
      <c r="JD876" s="4"/>
      <c r="JE876" s="4"/>
      <c r="JF876" s="4"/>
      <c r="JG876" s="4"/>
      <c r="JH876" s="4"/>
      <c r="JI876" s="4"/>
      <c r="JJ876" s="4"/>
      <c r="JK876" s="4"/>
      <c r="JL876" s="4"/>
      <c r="JM876" s="4"/>
      <c r="JN876" s="4"/>
      <c r="JO876" s="4"/>
      <c r="JP876" s="4"/>
      <c r="JQ876" s="4"/>
      <c r="JR876" s="4"/>
      <c r="JS876" s="4"/>
      <c r="JT876" s="4"/>
      <c r="JU876" s="4"/>
      <c r="JV876" s="4"/>
      <c r="JW876" s="4"/>
      <c r="JX876" s="4"/>
      <c r="JY876" s="4"/>
      <c r="JZ876" s="4"/>
      <c r="KA876" s="4"/>
      <c r="KB876" s="4"/>
      <c r="KC876" s="4"/>
      <c r="KD876" s="4"/>
      <c r="KE876" s="4"/>
    </row>
    <row r="877" spans="20:291" x14ac:dyDescent="0.25">
      <c r="T877" s="5"/>
      <c r="U877" s="25"/>
      <c r="V877" s="25"/>
      <c r="W877" s="25"/>
      <c r="X877" s="25"/>
      <c r="Y877" s="25"/>
      <c r="Z877" s="25"/>
      <c r="AA877" s="25"/>
      <c r="AB877" s="25"/>
      <c r="AC877" s="25"/>
      <c r="AD877" s="25"/>
      <c r="AE877" s="25"/>
      <c r="AF877" s="25"/>
      <c r="AG877" s="25"/>
      <c r="AH877" s="25"/>
      <c r="AI877" s="25"/>
      <c r="AJ877" s="25"/>
      <c r="AK877" s="25"/>
      <c r="AL877" s="25"/>
      <c r="AM877" s="25"/>
      <c r="AN877" s="25"/>
      <c r="AO877" s="25"/>
      <c r="AP877" s="25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E877" s="4"/>
      <c r="DF877" s="4"/>
      <c r="DG877" s="4"/>
      <c r="DH877" s="4"/>
      <c r="DI877" s="4"/>
      <c r="DJ877" s="4"/>
      <c r="DK877" s="4"/>
      <c r="DL877" s="4"/>
      <c r="DM877" s="4"/>
      <c r="DN877" s="4"/>
      <c r="DO877" s="4"/>
      <c r="DP877" s="4"/>
      <c r="DQ877" s="4"/>
      <c r="DR877" s="4"/>
      <c r="DS877" s="4"/>
      <c r="DT877" s="4"/>
      <c r="DU877" s="4"/>
      <c r="DV877" s="4"/>
      <c r="DW877" s="4"/>
      <c r="DX877" s="4"/>
      <c r="DY877" s="4"/>
      <c r="DZ877" s="4"/>
      <c r="EA877" s="4"/>
      <c r="EB877" s="4"/>
      <c r="EC877" s="4"/>
      <c r="ED877" s="4"/>
      <c r="EE877" s="4"/>
      <c r="EF877" s="4"/>
      <c r="EG877" s="4"/>
      <c r="EH877" s="4"/>
      <c r="EI877" s="4"/>
      <c r="EJ877" s="4"/>
      <c r="EK877" s="4"/>
      <c r="EL877" s="4"/>
      <c r="EM877" s="4"/>
      <c r="EN877" s="4"/>
      <c r="EO877" s="4"/>
      <c r="EP877" s="4"/>
      <c r="EQ877" s="4"/>
      <c r="ER877" s="4"/>
      <c r="ES877" s="4"/>
      <c r="ET877" s="4"/>
      <c r="EU877" s="4"/>
      <c r="EV877" s="4"/>
      <c r="EW877" s="4"/>
      <c r="EX877" s="4"/>
      <c r="EY877" s="4"/>
      <c r="EZ877" s="4"/>
      <c r="FA877" s="4"/>
      <c r="FB877" s="4"/>
      <c r="FC877" s="4"/>
      <c r="FD877" s="4"/>
      <c r="FE877" s="4"/>
      <c r="FF877" s="4"/>
      <c r="FG877" s="4"/>
      <c r="FH877" s="4"/>
      <c r="FI877" s="4"/>
      <c r="FJ877" s="5"/>
      <c r="FK877" s="4"/>
      <c r="FL877" s="4"/>
      <c r="FM877" s="4"/>
      <c r="FN877" s="4"/>
      <c r="FO877" s="4"/>
      <c r="FP877" s="4"/>
      <c r="FQ877" s="4"/>
      <c r="FR877" s="4"/>
      <c r="FS877" s="4"/>
      <c r="FT877" s="4"/>
      <c r="FU877" s="4"/>
      <c r="FV877" s="4"/>
      <c r="FW877" s="4"/>
      <c r="FX877" s="4"/>
      <c r="FY877" s="4"/>
      <c r="FZ877" s="4"/>
      <c r="GA877" s="4"/>
      <c r="GB877" s="4"/>
      <c r="GC877" s="4"/>
      <c r="GD877" s="4"/>
      <c r="GE877" s="4"/>
      <c r="GF877" s="4"/>
      <c r="GG877" s="4"/>
      <c r="GH877" s="4"/>
      <c r="GI877" s="4"/>
      <c r="GJ877" s="4"/>
      <c r="GK877" s="4"/>
      <c r="GL877" s="4"/>
      <c r="GM877" s="4"/>
      <c r="GN877" s="4"/>
      <c r="GO877" s="4"/>
      <c r="GP877" s="4"/>
      <c r="GQ877" s="4"/>
      <c r="GR877" s="4"/>
      <c r="GS877" s="4"/>
      <c r="GT877" s="4"/>
      <c r="GU877" s="4"/>
      <c r="GV877" s="4"/>
      <c r="GW877" s="4"/>
      <c r="GX877" s="4"/>
      <c r="GY877" s="4"/>
      <c r="IQ877" s="4"/>
      <c r="IR877" s="4"/>
      <c r="IS877" s="4"/>
      <c r="IT877" s="4"/>
      <c r="IU877" s="4"/>
      <c r="IV877" s="4"/>
      <c r="IW877" s="4"/>
      <c r="IX877" s="4"/>
      <c r="IY877" s="4"/>
      <c r="IZ877" s="4"/>
      <c r="JA877" s="4"/>
      <c r="JB877" s="4"/>
      <c r="JC877" s="4"/>
      <c r="JD877" s="4"/>
      <c r="JE877" s="4"/>
      <c r="JF877" s="4"/>
      <c r="JG877" s="4"/>
      <c r="JH877" s="4"/>
      <c r="JI877" s="4"/>
      <c r="JJ877" s="4"/>
      <c r="JK877" s="4"/>
      <c r="JL877" s="4"/>
      <c r="JM877" s="4"/>
      <c r="JN877" s="4"/>
      <c r="JO877" s="4"/>
      <c r="JP877" s="4"/>
      <c r="JQ877" s="4"/>
      <c r="JR877" s="4"/>
      <c r="JS877" s="4"/>
      <c r="JT877" s="4"/>
      <c r="JU877" s="4"/>
      <c r="JV877" s="4"/>
      <c r="JW877" s="4"/>
      <c r="JX877" s="4"/>
      <c r="JY877" s="4"/>
      <c r="JZ877" s="4"/>
      <c r="KA877" s="4"/>
      <c r="KB877" s="4"/>
      <c r="KC877" s="4"/>
      <c r="KD877" s="4"/>
      <c r="KE877" s="4"/>
    </row>
    <row r="878" spans="20:291" x14ac:dyDescent="0.25">
      <c r="T878" s="5"/>
      <c r="U878" s="25"/>
      <c r="V878" s="25"/>
      <c r="W878" s="25"/>
      <c r="X878" s="25"/>
      <c r="Y878" s="25"/>
      <c r="Z878" s="25"/>
      <c r="AA878" s="25"/>
      <c r="AB878" s="25"/>
      <c r="AC878" s="25"/>
      <c r="AD878" s="25"/>
      <c r="AE878" s="25"/>
      <c r="AF878" s="25"/>
      <c r="AG878" s="25"/>
      <c r="AH878" s="25"/>
      <c r="AI878" s="25"/>
      <c r="AJ878" s="25"/>
      <c r="AK878" s="25"/>
      <c r="AL878" s="25"/>
      <c r="AM878" s="25"/>
      <c r="AN878" s="25"/>
      <c r="AO878" s="25"/>
      <c r="AP878" s="25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  <c r="DE878" s="4"/>
      <c r="DF878" s="4"/>
      <c r="DG878" s="4"/>
      <c r="DH878" s="4"/>
      <c r="DI878" s="4"/>
      <c r="DJ878" s="4"/>
      <c r="DK878" s="4"/>
      <c r="DL878" s="4"/>
      <c r="DM878" s="4"/>
      <c r="DN878" s="4"/>
      <c r="DO878" s="4"/>
      <c r="DP878" s="4"/>
      <c r="DQ878" s="4"/>
      <c r="DR878" s="4"/>
      <c r="DS878" s="4"/>
      <c r="DT878" s="4"/>
      <c r="DU878" s="4"/>
      <c r="DV878" s="4"/>
      <c r="DW878" s="4"/>
      <c r="DX878" s="4"/>
      <c r="DY878" s="4"/>
      <c r="DZ878" s="4"/>
      <c r="EA878" s="4"/>
      <c r="EB878" s="4"/>
      <c r="EC878" s="4"/>
      <c r="ED878" s="4"/>
      <c r="EE878" s="4"/>
      <c r="EF878" s="4"/>
      <c r="EG878" s="4"/>
      <c r="EH878" s="4"/>
      <c r="EI878" s="4"/>
      <c r="EJ878" s="4"/>
      <c r="EK878" s="4"/>
      <c r="EL878" s="4"/>
      <c r="EM878" s="4"/>
      <c r="EN878" s="4"/>
      <c r="EO878" s="4"/>
      <c r="EP878" s="4"/>
      <c r="EQ878" s="4"/>
      <c r="ER878" s="4"/>
      <c r="ES878" s="4"/>
      <c r="ET878" s="4"/>
      <c r="EU878" s="4"/>
      <c r="EV878" s="4"/>
      <c r="EW878" s="4"/>
      <c r="EX878" s="4"/>
      <c r="EY878" s="4"/>
      <c r="EZ878" s="4"/>
      <c r="FA878" s="4"/>
      <c r="FB878" s="4"/>
      <c r="FC878" s="4"/>
      <c r="FD878" s="4"/>
      <c r="FE878" s="4"/>
      <c r="FF878" s="4"/>
      <c r="FG878" s="4"/>
      <c r="FH878" s="4"/>
      <c r="FI878" s="4"/>
      <c r="FJ878" s="5"/>
      <c r="FK878" s="4"/>
      <c r="FL878" s="4"/>
      <c r="FM878" s="4"/>
      <c r="FN878" s="4"/>
      <c r="FO878" s="4"/>
      <c r="FP878" s="4"/>
      <c r="FQ878" s="4"/>
      <c r="FR878" s="4"/>
      <c r="FS878" s="4"/>
      <c r="FT878" s="4"/>
      <c r="FU878" s="4"/>
      <c r="FV878" s="4"/>
      <c r="FW878" s="4"/>
      <c r="FX878" s="4"/>
      <c r="FY878" s="4"/>
      <c r="FZ878" s="4"/>
      <c r="GA878" s="4"/>
      <c r="GB878" s="4"/>
      <c r="GC878" s="4"/>
      <c r="GD878" s="4"/>
      <c r="GE878" s="4"/>
      <c r="GF878" s="4"/>
      <c r="GG878" s="4"/>
      <c r="GH878" s="4"/>
      <c r="GI878" s="4"/>
      <c r="GJ878" s="4"/>
      <c r="GK878" s="4"/>
      <c r="GL878" s="4"/>
      <c r="GM878" s="4"/>
      <c r="GN878" s="4"/>
      <c r="GO878" s="4"/>
      <c r="GP878" s="4"/>
      <c r="GQ878" s="4"/>
      <c r="GR878" s="4"/>
      <c r="GS878" s="4"/>
      <c r="GT878" s="4"/>
      <c r="GU878" s="4"/>
      <c r="GV878" s="4"/>
      <c r="GW878" s="4"/>
      <c r="GX878" s="4"/>
      <c r="GY878" s="4"/>
      <c r="IQ878" s="4"/>
      <c r="IR878" s="4"/>
      <c r="IS878" s="4"/>
      <c r="IT878" s="4"/>
      <c r="IU878" s="4"/>
      <c r="IV878" s="4"/>
      <c r="IW878" s="4"/>
      <c r="IX878" s="4"/>
      <c r="IY878" s="4"/>
      <c r="IZ878" s="4"/>
      <c r="JA878" s="4"/>
      <c r="JB878" s="4"/>
      <c r="JC878" s="4"/>
      <c r="JD878" s="4"/>
      <c r="JE878" s="4"/>
      <c r="JF878" s="4"/>
      <c r="JG878" s="4"/>
      <c r="JH878" s="4"/>
      <c r="JI878" s="4"/>
      <c r="JJ878" s="4"/>
      <c r="JK878" s="4"/>
      <c r="JL878" s="4"/>
      <c r="JM878" s="4"/>
      <c r="JN878" s="4"/>
      <c r="JO878" s="4"/>
      <c r="JP878" s="4"/>
      <c r="JQ878" s="4"/>
      <c r="JR878" s="4"/>
      <c r="JS878" s="4"/>
      <c r="JT878" s="4"/>
      <c r="JU878" s="4"/>
      <c r="JV878" s="4"/>
      <c r="JW878" s="4"/>
      <c r="JX878" s="4"/>
      <c r="JY878" s="4"/>
      <c r="JZ878" s="4"/>
      <c r="KA878" s="4"/>
      <c r="KB878" s="4"/>
      <c r="KC878" s="4"/>
      <c r="KD878" s="4"/>
      <c r="KE878" s="4"/>
    </row>
    <row r="879" spans="20:291" x14ac:dyDescent="0.25">
      <c r="T879" s="5"/>
      <c r="U879" s="25"/>
      <c r="V879" s="25"/>
      <c r="W879" s="25"/>
      <c r="X879" s="25"/>
      <c r="Y879" s="25"/>
      <c r="Z879" s="25"/>
      <c r="AA879" s="25"/>
      <c r="AB879" s="25"/>
      <c r="AC879" s="25"/>
      <c r="AD879" s="25"/>
      <c r="AE879" s="25"/>
      <c r="AF879" s="25"/>
      <c r="AG879" s="25"/>
      <c r="AH879" s="25"/>
      <c r="AI879" s="25"/>
      <c r="AJ879" s="25"/>
      <c r="AK879" s="25"/>
      <c r="AL879" s="25"/>
      <c r="AM879" s="25"/>
      <c r="AN879" s="25"/>
      <c r="AO879" s="25"/>
      <c r="AP879" s="25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  <c r="BS879" s="4"/>
      <c r="BT879" s="4"/>
      <c r="BU879" s="4"/>
      <c r="BV879" s="4"/>
      <c r="BW879" s="4"/>
      <c r="BX879" s="4"/>
      <c r="BY879" s="4"/>
      <c r="BZ879" s="4"/>
      <c r="CA879" s="4"/>
      <c r="CB879" s="4"/>
      <c r="CC879" s="4"/>
      <c r="CD879" s="4"/>
      <c r="CE879" s="4"/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4"/>
      <c r="CX879" s="4"/>
      <c r="CY879" s="4"/>
      <c r="CZ879" s="4"/>
      <c r="DA879" s="4"/>
      <c r="DB879" s="4"/>
      <c r="DC879" s="4"/>
      <c r="DD879" s="4"/>
      <c r="DE879" s="4"/>
      <c r="DF879" s="4"/>
      <c r="DG879" s="4"/>
      <c r="DH879" s="4"/>
      <c r="DI879" s="4"/>
      <c r="DJ879" s="4"/>
      <c r="DK879" s="4"/>
      <c r="DL879" s="4"/>
      <c r="DM879" s="4"/>
      <c r="DN879" s="4"/>
      <c r="DO879" s="4"/>
      <c r="DP879" s="4"/>
      <c r="DQ879" s="4"/>
      <c r="DR879" s="4"/>
      <c r="DS879" s="4"/>
      <c r="DT879" s="4"/>
      <c r="DU879" s="4"/>
      <c r="DV879" s="4"/>
      <c r="DW879" s="4"/>
      <c r="DX879" s="4"/>
      <c r="DY879" s="4"/>
      <c r="DZ879" s="4"/>
      <c r="EA879" s="4"/>
      <c r="EB879" s="4"/>
      <c r="EC879" s="4"/>
      <c r="ED879" s="4"/>
      <c r="EE879" s="4"/>
      <c r="EF879" s="4"/>
      <c r="EG879" s="4"/>
      <c r="EH879" s="4"/>
      <c r="EI879" s="4"/>
      <c r="EJ879" s="4"/>
      <c r="EK879" s="4"/>
      <c r="EL879" s="4"/>
      <c r="EM879" s="4"/>
      <c r="EN879" s="4"/>
      <c r="EO879" s="4"/>
      <c r="EP879" s="4"/>
      <c r="EQ879" s="4"/>
      <c r="ER879" s="4"/>
      <c r="ES879" s="4"/>
      <c r="ET879" s="4"/>
      <c r="EU879" s="4"/>
      <c r="EV879" s="4"/>
      <c r="EW879" s="4"/>
      <c r="EX879" s="4"/>
      <c r="EY879" s="4"/>
      <c r="EZ879" s="4"/>
      <c r="FA879" s="4"/>
      <c r="FB879" s="4"/>
      <c r="FC879" s="4"/>
      <c r="FD879" s="4"/>
      <c r="FE879" s="4"/>
      <c r="FF879" s="4"/>
      <c r="FG879" s="4"/>
      <c r="FH879" s="4"/>
      <c r="FI879" s="4"/>
      <c r="FJ879" s="5"/>
      <c r="FK879" s="4"/>
      <c r="FL879" s="4"/>
      <c r="FM879" s="4"/>
      <c r="FN879" s="4"/>
      <c r="FO879" s="4"/>
      <c r="FP879" s="4"/>
      <c r="FQ879" s="4"/>
      <c r="FR879" s="4"/>
      <c r="FS879" s="4"/>
      <c r="FT879" s="4"/>
      <c r="FU879" s="4"/>
      <c r="FV879" s="4"/>
      <c r="FW879" s="4"/>
      <c r="FX879" s="4"/>
      <c r="FY879" s="4"/>
      <c r="FZ879" s="4"/>
      <c r="GA879" s="4"/>
      <c r="GB879" s="4"/>
      <c r="GC879" s="4"/>
      <c r="GD879" s="4"/>
      <c r="GE879" s="4"/>
      <c r="GF879" s="4"/>
      <c r="GG879" s="4"/>
      <c r="GH879" s="4"/>
      <c r="GI879" s="4"/>
      <c r="GJ879" s="4"/>
      <c r="GK879" s="4"/>
      <c r="GL879" s="4"/>
      <c r="GM879" s="4"/>
      <c r="GN879" s="4"/>
      <c r="GO879" s="4"/>
      <c r="GP879" s="4"/>
      <c r="GQ879" s="4"/>
      <c r="GR879" s="4"/>
      <c r="GS879" s="4"/>
      <c r="GT879" s="4"/>
      <c r="GU879" s="4"/>
      <c r="GV879" s="4"/>
      <c r="GW879" s="4"/>
      <c r="GX879" s="4"/>
      <c r="GY879" s="4"/>
      <c r="IQ879" s="4"/>
      <c r="IR879" s="4"/>
      <c r="IS879" s="4"/>
      <c r="IT879" s="4"/>
      <c r="IU879" s="4"/>
      <c r="IV879" s="4"/>
      <c r="IW879" s="4"/>
      <c r="IX879" s="4"/>
      <c r="IY879" s="4"/>
      <c r="IZ879" s="4"/>
      <c r="JA879" s="4"/>
      <c r="JB879" s="4"/>
      <c r="JC879" s="4"/>
      <c r="JD879" s="4"/>
      <c r="JE879" s="4"/>
      <c r="JF879" s="4"/>
      <c r="JG879" s="4"/>
      <c r="JH879" s="4"/>
      <c r="JI879" s="4"/>
      <c r="JJ879" s="4"/>
      <c r="JK879" s="4"/>
      <c r="JL879" s="4"/>
      <c r="JM879" s="4"/>
      <c r="JN879" s="4"/>
      <c r="JO879" s="4"/>
      <c r="JP879" s="4"/>
      <c r="JQ879" s="4"/>
      <c r="JR879" s="4"/>
      <c r="JS879" s="4"/>
      <c r="JT879" s="4"/>
      <c r="JU879" s="4"/>
      <c r="JV879" s="4"/>
      <c r="JW879" s="4"/>
      <c r="JX879" s="4"/>
      <c r="JY879" s="4"/>
      <c r="JZ879" s="4"/>
      <c r="KA879" s="4"/>
      <c r="KB879" s="4"/>
      <c r="KC879" s="4"/>
      <c r="KD879" s="4"/>
      <c r="KE879" s="4"/>
    </row>
    <row r="880" spans="20:291" x14ac:dyDescent="0.25">
      <c r="T880" s="5"/>
      <c r="U880" s="25"/>
      <c r="V880" s="25"/>
      <c r="W880" s="25"/>
      <c r="X880" s="25"/>
      <c r="Y880" s="25"/>
      <c r="Z880" s="25"/>
      <c r="AA880" s="25"/>
      <c r="AB880" s="25"/>
      <c r="AC880" s="25"/>
      <c r="AD880" s="25"/>
      <c r="AE880" s="25"/>
      <c r="AF880" s="25"/>
      <c r="AG880" s="25"/>
      <c r="AH880" s="25"/>
      <c r="AI880" s="25"/>
      <c r="AJ880" s="25"/>
      <c r="AK880" s="25"/>
      <c r="AL880" s="25"/>
      <c r="AM880" s="25"/>
      <c r="AN880" s="25"/>
      <c r="AO880" s="25"/>
      <c r="AP880" s="25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E880" s="4"/>
      <c r="DF880" s="4"/>
      <c r="DG880" s="4"/>
      <c r="DH880" s="4"/>
      <c r="DI880" s="4"/>
      <c r="DJ880" s="4"/>
      <c r="DK880" s="4"/>
      <c r="DL880" s="4"/>
      <c r="DM880" s="4"/>
      <c r="DN880" s="4"/>
      <c r="DO880" s="4"/>
      <c r="DP880" s="4"/>
      <c r="DQ880" s="4"/>
      <c r="DR880" s="4"/>
      <c r="DS880" s="4"/>
      <c r="DT880" s="4"/>
      <c r="DU880" s="4"/>
      <c r="DV880" s="4"/>
      <c r="DW880" s="4"/>
      <c r="DX880" s="4"/>
      <c r="DY880" s="4"/>
      <c r="DZ880" s="4"/>
      <c r="EA880" s="4"/>
      <c r="EB880" s="4"/>
      <c r="EC880" s="4"/>
      <c r="ED880" s="4"/>
      <c r="EE880" s="4"/>
      <c r="EF880" s="4"/>
      <c r="EG880" s="4"/>
      <c r="EH880" s="4"/>
      <c r="EI880" s="4"/>
      <c r="EJ880" s="4"/>
      <c r="EK880" s="4"/>
      <c r="EL880" s="4"/>
      <c r="EM880" s="4"/>
      <c r="EN880" s="4"/>
      <c r="EO880" s="4"/>
      <c r="EP880" s="4"/>
      <c r="EQ880" s="4"/>
      <c r="ER880" s="4"/>
      <c r="ES880" s="4"/>
      <c r="ET880" s="4"/>
      <c r="EU880" s="4"/>
      <c r="EV880" s="4"/>
      <c r="EW880" s="4"/>
      <c r="EX880" s="4"/>
      <c r="EY880" s="4"/>
      <c r="EZ880" s="4"/>
      <c r="FA880" s="4"/>
      <c r="FB880" s="4"/>
      <c r="FC880" s="4"/>
      <c r="FD880" s="4"/>
      <c r="FE880" s="4"/>
      <c r="FF880" s="4"/>
      <c r="FG880" s="4"/>
      <c r="FH880" s="4"/>
      <c r="FI880" s="4"/>
      <c r="FJ880" s="5"/>
      <c r="FK880" s="4"/>
      <c r="FL880" s="4"/>
      <c r="FM880" s="4"/>
      <c r="FN880" s="4"/>
      <c r="FO880" s="4"/>
      <c r="FP880" s="4"/>
      <c r="FQ880" s="4"/>
      <c r="FR880" s="4"/>
      <c r="FS880" s="4"/>
      <c r="FT880" s="4"/>
      <c r="FU880" s="4"/>
      <c r="FV880" s="4"/>
      <c r="FW880" s="4"/>
      <c r="FX880" s="4"/>
      <c r="FY880" s="4"/>
      <c r="FZ880" s="4"/>
      <c r="GA880" s="4"/>
      <c r="GB880" s="4"/>
      <c r="GC880" s="4"/>
      <c r="GD880" s="4"/>
      <c r="GE880" s="4"/>
      <c r="GF880" s="4"/>
      <c r="GG880" s="4"/>
      <c r="GH880" s="4"/>
      <c r="GI880" s="4"/>
      <c r="GJ880" s="4"/>
      <c r="GK880" s="4"/>
      <c r="GL880" s="4"/>
      <c r="GM880" s="4"/>
      <c r="GN880" s="4"/>
      <c r="GO880" s="4"/>
      <c r="GP880" s="4"/>
      <c r="GQ880" s="4"/>
      <c r="GR880" s="4"/>
      <c r="GS880" s="4"/>
      <c r="GT880" s="4"/>
      <c r="GU880" s="4"/>
      <c r="GV880" s="4"/>
      <c r="GW880" s="4"/>
      <c r="GX880" s="4"/>
      <c r="GY880" s="4"/>
      <c r="IQ880" s="4"/>
      <c r="IR880" s="4"/>
      <c r="IS880" s="4"/>
      <c r="IT880" s="4"/>
      <c r="IU880" s="4"/>
      <c r="IV880" s="4"/>
      <c r="IW880" s="4"/>
      <c r="IX880" s="4"/>
      <c r="IY880" s="4"/>
      <c r="IZ880" s="4"/>
      <c r="JA880" s="4"/>
      <c r="JB880" s="4"/>
      <c r="JC880" s="4"/>
      <c r="JD880" s="4"/>
      <c r="JE880" s="4"/>
      <c r="JF880" s="4"/>
      <c r="JG880" s="4"/>
      <c r="JH880" s="4"/>
      <c r="JI880" s="4"/>
      <c r="JJ880" s="4"/>
      <c r="JK880" s="4"/>
      <c r="JL880" s="4"/>
      <c r="JM880" s="4"/>
      <c r="JN880" s="4"/>
      <c r="JO880" s="4"/>
      <c r="JP880" s="4"/>
      <c r="JQ880" s="4"/>
      <c r="JR880" s="4"/>
      <c r="JS880" s="4"/>
      <c r="JT880" s="4"/>
      <c r="JU880" s="4"/>
      <c r="JV880" s="4"/>
      <c r="JW880" s="4"/>
      <c r="JX880" s="4"/>
      <c r="JY880" s="4"/>
      <c r="JZ880" s="4"/>
      <c r="KA880" s="4"/>
      <c r="KB880" s="4"/>
      <c r="KC880" s="4"/>
      <c r="KD880" s="4"/>
      <c r="KE880" s="4"/>
    </row>
    <row r="881" spans="20:291" x14ac:dyDescent="0.25">
      <c r="T881" s="5"/>
      <c r="U881" s="25"/>
      <c r="V881" s="25"/>
      <c r="W881" s="25"/>
      <c r="X881" s="25"/>
      <c r="Y881" s="25"/>
      <c r="Z881" s="25"/>
      <c r="AA881" s="25"/>
      <c r="AB881" s="25"/>
      <c r="AC881" s="25"/>
      <c r="AD881" s="25"/>
      <c r="AE881" s="25"/>
      <c r="AF881" s="25"/>
      <c r="AG881" s="25"/>
      <c r="AH881" s="25"/>
      <c r="AI881" s="25"/>
      <c r="AJ881" s="25"/>
      <c r="AK881" s="25"/>
      <c r="AL881" s="25"/>
      <c r="AM881" s="25"/>
      <c r="AN881" s="25"/>
      <c r="AO881" s="25"/>
      <c r="AP881" s="25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  <c r="BS881" s="4"/>
      <c r="BT881" s="4"/>
      <c r="BU881" s="4"/>
      <c r="BV881" s="4"/>
      <c r="BW881" s="4"/>
      <c r="BX881" s="4"/>
      <c r="BY881" s="4"/>
      <c r="BZ881" s="4"/>
      <c r="CA881" s="4"/>
      <c r="CB881" s="4"/>
      <c r="CC881" s="4"/>
      <c r="CD881" s="4"/>
      <c r="CE881" s="4"/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  <c r="DD881" s="4"/>
      <c r="DE881" s="4"/>
      <c r="DF881" s="4"/>
      <c r="DG881" s="4"/>
      <c r="DH881" s="4"/>
      <c r="DI881" s="4"/>
      <c r="DJ881" s="4"/>
      <c r="DK881" s="4"/>
      <c r="DL881" s="4"/>
      <c r="DM881" s="4"/>
      <c r="DN881" s="4"/>
      <c r="DO881" s="4"/>
      <c r="DP881" s="4"/>
      <c r="DQ881" s="4"/>
      <c r="DR881" s="4"/>
      <c r="DS881" s="4"/>
      <c r="DT881" s="4"/>
      <c r="DU881" s="4"/>
      <c r="DV881" s="4"/>
      <c r="DW881" s="4"/>
      <c r="DX881" s="4"/>
      <c r="DY881" s="4"/>
      <c r="DZ881" s="4"/>
      <c r="EA881" s="4"/>
      <c r="EB881" s="4"/>
      <c r="EC881" s="4"/>
      <c r="ED881" s="4"/>
      <c r="EE881" s="4"/>
      <c r="EF881" s="4"/>
      <c r="EG881" s="4"/>
      <c r="EH881" s="4"/>
      <c r="EI881" s="4"/>
      <c r="EJ881" s="4"/>
      <c r="EK881" s="4"/>
      <c r="EL881" s="4"/>
      <c r="EM881" s="4"/>
      <c r="EN881" s="4"/>
      <c r="EO881" s="4"/>
      <c r="EP881" s="4"/>
      <c r="EQ881" s="4"/>
      <c r="ER881" s="4"/>
      <c r="ES881" s="4"/>
      <c r="ET881" s="4"/>
      <c r="EU881" s="4"/>
      <c r="EV881" s="4"/>
      <c r="EW881" s="4"/>
      <c r="EX881" s="4"/>
      <c r="EY881" s="4"/>
      <c r="EZ881" s="4"/>
      <c r="FA881" s="4"/>
      <c r="FB881" s="4"/>
      <c r="FC881" s="4"/>
      <c r="FD881" s="4"/>
      <c r="FE881" s="4"/>
      <c r="FF881" s="4"/>
      <c r="FG881" s="4"/>
      <c r="FH881" s="4"/>
      <c r="FI881" s="4"/>
      <c r="FJ881" s="5"/>
      <c r="FK881" s="4"/>
      <c r="FL881" s="4"/>
      <c r="FM881" s="4"/>
      <c r="FN881" s="4"/>
      <c r="FO881" s="4"/>
      <c r="FP881" s="4"/>
      <c r="FQ881" s="4"/>
      <c r="FR881" s="4"/>
      <c r="FS881" s="4"/>
      <c r="FT881" s="4"/>
      <c r="FU881" s="4"/>
      <c r="FV881" s="4"/>
      <c r="FW881" s="4"/>
      <c r="FX881" s="4"/>
      <c r="FY881" s="4"/>
      <c r="FZ881" s="4"/>
      <c r="GA881" s="4"/>
      <c r="GB881" s="4"/>
      <c r="GC881" s="4"/>
      <c r="GD881" s="4"/>
      <c r="GE881" s="4"/>
      <c r="GF881" s="4"/>
      <c r="GG881" s="4"/>
      <c r="GH881" s="4"/>
      <c r="GI881" s="4"/>
      <c r="GJ881" s="4"/>
      <c r="GK881" s="4"/>
      <c r="GL881" s="4"/>
      <c r="GM881" s="4"/>
      <c r="GN881" s="4"/>
      <c r="GO881" s="4"/>
      <c r="GP881" s="4"/>
      <c r="GQ881" s="4"/>
      <c r="GR881" s="4"/>
      <c r="GS881" s="4"/>
      <c r="GT881" s="4"/>
      <c r="GU881" s="4"/>
      <c r="GV881" s="4"/>
      <c r="GW881" s="4"/>
      <c r="GX881" s="4"/>
      <c r="GY881" s="4"/>
      <c r="IQ881" s="4"/>
      <c r="IR881" s="4"/>
      <c r="IS881" s="4"/>
      <c r="IT881" s="4"/>
      <c r="IU881" s="4"/>
      <c r="IV881" s="4"/>
      <c r="IW881" s="4"/>
      <c r="IX881" s="4"/>
      <c r="IY881" s="4"/>
      <c r="IZ881" s="4"/>
      <c r="JA881" s="4"/>
      <c r="JB881" s="4"/>
      <c r="JC881" s="4"/>
      <c r="JD881" s="4"/>
      <c r="JE881" s="4"/>
      <c r="JF881" s="4"/>
      <c r="JG881" s="4"/>
      <c r="JH881" s="4"/>
      <c r="JI881" s="4"/>
      <c r="JJ881" s="4"/>
      <c r="JK881" s="4"/>
      <c r="JL881" s="4"/>
      <c r="JM881" s="4"/>
      <c r="JN881" s="4"/>
      <c r="JO881" s="4"/>
      <c r="JP881" s="4"/>
      <c r="JQ881" s="4"/>
      <c r="JR881" s="4"/>
      <c r="JS881" s="4"/>
      <c r="JT881" s="4"/>
      <c r="JU881" s="4"/>
      <c r="JV881" s="4"/>
      <c r="JW881" s="4"/>
      <c r="JX881" s="4"/>
      <c r="JY881" s="4"/>
      <c r="JZ881" s="4"/>
      <c r="KA881" s="4"/>
      <c r="KB881" s="4"/>
      <c r="KC881" s="4"/>
      <c r="KD881" s="4"/>
      <c r="KE881" s="4"/>
    </row>
    <row r="882" spans="20:291" x14ac:dyDescent="0.25">
      <c r="T882" s="5"/>
      <c r="U882" s="25"/>
      <c r="V882" s="25"/>
      <c r="W882" s="25"/>
      <c r="X882" s="25"/>
      <c r="Y882" s="25"/>
      <c r="Z882" s="25"/>
      <c r="AA882" s="25"/>
      <c r="AB882" s="25"/>
      <c r="AC882" s="25"/>
      <c r="AD882" s="25"/>
      <c r="AE882" s="25"/>
      <c r="AF882" s="25"/>
      <c r="AG882" s="25"/>
      <c r="AH882" s="25"/>
      <c r="AI882" s="25"/>
      <c r="AJ882" s="25"/>
      <c r="AK882" s="25"/>
      <c r="AL882" s="25"/>
      <c r="AM882" s="25"/>
      <c r="AN882" s="25"/>
      <c r="AO882" s="25"/>
      <c r="AP882" s="25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E882" s="4"/>
      <c r="DF882" s="4"/>
      <c r="DG882" s="4"/>
      <c r="DH882" s="4"/>
      <c r="DI882" s="4"/>
      <c r="DJ882" s="4"/>
      <c r="DK882" s="4"/>
      <c r="DL882" s="4"/>
      <c r="DM882" s="4"/>
      <c r="DN882" s="4"/>
      <c r="DO882" s="4"/>
      <c r="DP882" s="4"/>
      <c r="DQ882" s="4"/>
      <c r="DR882" s="4"/>
      <c r="DS882" s="4"/>
      <c r="DT882" s="4"/>
      <c r="DU882" s="4"/>
      <c r="DV882" s="4"/>
      <c r="DW882" s="4"/>
      <c r="DX882" s="4"/>
      <c r="DY882" s="4"/>
      <c r="DZ882" s="4"/>
      <c r="EA882" s="4"/>
      <c r="EB882" s="4"/>
      <c r="EC882" s="4"/>
      <c r="ED882" s="4"/>
      <c r="EE882" s="4"/>
      <c r="EF882" s="4"/>
      <c r="EG882" s="4"/>
      <c r="EH882" s="4"/>
      <c r="EI882" s="4"/>
      <c r="EJ882" s="4"/>
      <c r="EK882" s="4"/>
      <c r="EL882" s="4"/>
      <c r="EM882" s="4"/>
      <c r="EN882" s="4"/>
      <c r="EO882" s="4"/>
      <c r="EP882" s="4"/>
      <c r="EQ882" s="4"/>
      <c r="ER882" s="4"/>
      <c r="ES882" s="4"/>
      <c r="ET882" s="4"/>
      <c r="EU882" s="4"/>
      <c r="EV882" s="4"/>
      <c r="EW882" s="4"/>
      <c r="EX882" s="4"/>
      <c r="EY882" s="4"/>
      <c r="EZ882" s="4"/>
      <c r="FA882" s="4"/>
      <c r="FB882" s="4"/>
      <c r="FC882" s="4"/>
      <c r="FD882" s="4"/>
      <c r="FE882" s="4"/>
      <c r="FF882" s="4"/>
      <c r="FG882" s="4"/>
      <c r="FH882" s="4"/>
      <c r="FI882" s="4"/>
      <c r="FJ882" s="5"/>
      <c r="FK882" s="4"/>
      <c r="FL882" s="4"/>
      <c r="FM882" s="4"/>
      <c r="FN882" s="4"/>
      <c r="FO882" s="4"/>
      <c r="FP882" s="4"/>
      <c r="FQ882" s="4"/>
      <c r="FR882" s="4"/>
      <c r="FS882" s="4"/>
      <c r="FT882" s="4"/>
      <c r="FU882" s="4"/>
      <c r="FV882" s="4"/>
      <c r="FW882" s="4"/>
      <c r="FX882" s="4"/>
      <c r="FY882" s="4"/>
      <c r="FZ882" s="4"/>
      <c r="GA882" s="4"/>
      <c r="GB882" s="4"/>
      <c r="GC882" s="4"/>
      <c r="GD882" s="4"/>
      <c r="GE882" s="4"/>
      <c r="GF882" s="4"/>
      <c r="GG882" s="4"/>
      <c r="GH882" s="4"/>
      <c r="GI882" s="4"/>
      <c r="GJ882" s="4"/>
      <c r="GK882" s="4"/>
      <c r="GL882" s="4"/>
      <c r="GM882" s="4"/>
      <c r="GN882" s="4"/>
      <c r="GO882" s="4"/>
      <c r="GP882" s="4"/>
      <c r="GQ882" s="4"/>
      <c r="GR882" s="4"/>
      <c r="GS882" s="4"/>
      <c r="GT882" s="4"/>
      <c r="GU882" s="4"/>
      <c r="GV882" s="4"/>
      <c r="GW882" s="4"/>
      <c r="GX882" s="4"/>
      <c r="GY882" s="4"/>
      <c r="IQ882" s="4"/>
      <c r="IR882" s="4"/>
      <c r="IS882" s="4"/>
      <c r="IT882" s="4"/>
      <c r="IU882" s="4"/>
      <c r="IV882" s="4"/>
      <c r="IW882" s="4"/>
      <c r="IX882" s="4"/>
      <c r="IY882" s="4"/>
      <c r="IZ882" s="4"/>
      <c r="JA882" s="4"/>
      <c r="JB882" s="4"/>
      <c r="JC882" s="4"/>
      <c r="JD882" s="4"/>
      <c r="JE882" s="4"/>
      <c r="JF882" s="4"/>
      <c r="JG882" s="4"/>
      <c r="JH882" s="4"/>
      <c r="JI882" s="4"/>
      <c r="JJ882" s="4"/>
      <c r="JK882" s="4"/>
      <c r="JL882" s="4"/>
      <c r="JM882" s="4"/>
      <c r="JN882" s="4"/>
      <c r="JO882" s="4"/>
      <c r="JP882" s="4"/>
      <c r="JQ882" s="4"/>
      <c r="JR882" s="4"/>
      <c r="JS882" s="4"/>
      <c r="JT882" s="4"/>
      <c r="JU882" s="4"/>
      <c r="JV882" s="4"/>
      <c r="JW882" s="4"/>
      <c r="JX882" s="4"/>
      <c r="JY882" s="4"/>
      <c r="JZ882" s="4"/>
      <c r="KA882" s="4"/>
      <c r="KB882" s="4"/>
      <c r="KC882" s="4"/>
      <c r="KD882" s="4"/>
      <c r="KE882" s="4"/>
    </row>
    <row r="883" spans="20:291" x14ac:dyDescent="0.25">
      <c r="T883" s="5"/>
      <c r="U883" s="25"/>
      <c r="V883" s="25"/>
      <c r="W883" s="25"/>
      <c r="X883" s="25"/>
      <c r="Y883" s="25"/>
      <c r="Z883" s="25"/>
      <c r="AA883" s="25"/>
      <c r="AB883" s="25"/>
      <c r="AC883" s="25"/>
      <c r="AD883" s="25"/>
      <c r="AE883" s="25"/>
      <c r="AF883" s="25"/>
      <c r="AG883" s="25"/>
      <c r="AH883" s="25"/>
      <c r="AI883" s="25"/>
      <c r="AJ883" s="25"/>
      <c r="AK883" s="25"/>
      <c r="AL883" s="25"/>
      <c r="AM883" s="25"/>
      <c r="AN883" s="25"/>
      <c r="AO883" s="25"/>
      <c r="AP883" s="25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  <c r="BS883" s="4"/>
      <c r="BT883" s="4"/>
      <c r="BU883" s="4"/>
      <c r="BV883" s="4"/>
      <c r="BW883" s="4"/>
      <c r="BX883" s="4"/>
      <c r="BY883" s="4"/>
      <c r="BZ883" s="4"/>
      <c r="CA883" s="4"/>
      <c r="CB883" s="4"/>
      <c r="CC883" s="4"/>
      <c r="CD883" s="4"/>
      <c r="CE883" s="4"/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/>
      <c r="DE883" s="4"/>
      <c r="DF883" s="4"/>
      <c r="DG883" s="4"/>
      <c r="DH883" s="4"/>
      <c r="DI883" s="4"/>
      <c r="DJ883" s="4"/>
      <c r="DK883" s="4"/>
      <c r="DL883" s="4"/>
      <c r="DM883" s="4"/>
      <c r="DN883" s="4"/>
      <c r="DO883" s="4"/>
      <c r="DP883" s="4"/>
      <c r="DQ883" s="4"/>
      <c r="DR883" s="4"/>
      <c r="DS883" s="4"/>
      <c r="DT883" s="4"/>
      <c r="DU883" s="4"/>
      <c r="DV883" s="4"/>
      <c r="DW883" s="4"/>
      <c r="DX883" s="4"/>
      <c r="DY883" s="4"/>
      <c r="DZ883" s="4"/>
      <c r="EA883" s="4"/>
      <c r="EB883" s="4"/>
      <c r="EC883" s="4"/>
      <c r="ED883" s="4"/>
      <c r="EE883" s="4"/>
      <c r="EF883" s="4"/>
      <c r="EG883" s="4"/>
      <c r="EH883" s="4"/>
      <c r="EI883" s="4"/>
      <c r="EJ883" s="4"/>
      <c r="EK883" s="4"/>
      <c r="EL883" s="4"/>
      <c r="EM883" s="4"/>
      <c r="EN883" s="4"/>
      <c r="EO883" s="4"/>
      <c r="EP883" s="4"/>
      <c r="EQ883" s="4"/>
      <c r="ER883" s="4"/>
      <c r="ES883" s="4"/>
      <c r="ET883" s="4"/>
      <c r="EU883" s="4"/>
      <c r="EV883" s="4"/>
      <c r="EW883" s="4"/>
      <c r="EX883" s="4"/>
      <c r="EY883" s="4"/>
      <c r="EZ883" s="4"/>
      <c r="FA883" s="4"/>
      <c r="FB883" s="4"/>
      <c r="FC883" s="4"/>
      <c r="FD883" s="4"/>
      <c r="FE883" s="4"/>
      <c r="FF883" s="4"/>
      <c r="FG883" s="4"/>
      <c r="FH883" s="4"/>
      <c r="FI883" s="4"/>
      <c r="FJ883" s="5"/>
      <c r="FK883" s="4"/>
      <c r="FL883" s="4"/>
      <c r="FM883" s="4"/>
      <c r="FN883" s="4"/>
      <c r="FO883" s="4"/>
      <c r="FP883" s="4"/>
      <c r="FQ883" s="4"/>
      <c r="FR883" s="4"/>
      <c r="FS883" s="4"/>
      <c r="FT883" s="4"/>
      <c r="FU883" s="4"/>
      <c r="FV883" s="4"/>
      <c r="FW883" s="4"/>
      <c r="FX883" s="4"/>
      <c r="FY883" s="4"/>
      <c r="FZ883" s="4"/>
      <c r="GA883" s="4"/>
      <c r="GB883" s="4"/>
      <c r="GC883" s="4"/>
      <c r="GD883" s="4"/>
      <c r="GE883" s="4"/>
      <c r="GF883" s="4"/>
      <c r="GG883" s="4"/>
      <c r="GH883" s="4"/>
      <c r="GI883" s="4"/>
      <c r="GJ883" s="4"/>
      <c r="GK883" s="4"/>
      <c r="GL883" s="4"/>
      <c r="GM883" s="4"/>
      <c r="GN883" s="4"/>
      <c r="GO883" s="4"/>
      <c r="GP883" s="4"/>
      <c r="GQ883" s="4"/>
      <c r="GR883" s="4"/>
      <c r="GS883" s="4"/>
      <c r="GT883" s="4"/>
      <c r="GU883" s="4"/>
      <c r="GV883" s="4"/>
      <c r="GW883" s="4"/>
      <c r="GX883" s="4"/>
      <c r="GY883" s="4"/>
      <c r="IQ883" s="4"/>
      <c r="IR883" s="4"/>
      <c r="IS883" s="4"/>
      <c r="IT883" s="4"/>
      <c r="IU883" s="4"/>
      <c r="IV883" s="4"/>
      <c r="IW883" s="4"/>
      <c r="IX883" s="4"/>
      <c r="IY883" s="4"/>
      <c r="IZ883" s="4"/>
      <c r="JA883" s="4"/>
      <c r="JB883" s="4"/>
      <c r="JC883" s="4"/>
      <c r="JD883" s="4"/>
      <c r="JE883" s="4"/>
      <c r="JF883" s="4"/>
      <c r="JG883" s="4"/>
      <c r="JH883" s="4"/>
      <c r="JI883" s="4"/>
      <c r="JJ883" s="4"/>
      <c r="JK883" s="4"/>
      <c r="JL883" s="4"/>
      <c r="JM883" s="4"/>
      <c r="JN883" s="4"/>
      <c r="JO883" s="4"/>
      <c r="JP883" s="4"/>
      <c r="JQ883" s="4"/>
      <c r="JR883" s="4"/>
      <c r="JS883" s="4"/>
      <c r="JT883" s="4"/>
      <c r="JU883" s="4"/>
      <c r="JV883" s="4"/>
      <c r="JW883" s="4"/>
      <c r="JX883" s="4"/>
      <c r="JY883" s="4"/>
      <c r="JZ883" s="4"/>
      <c r="KA883" s="4"/>
      <c r="KB883" s="4"/>
      <c r="KC883" s="4"/>
      <c r="KD883" s="4"/>
      <c r="KE883" s="4"/>
    </row>
    <row r="884" spans="20:291" x14ac:dyDescent="0.25">
      <c r="T884" s="5"/>
      <c r="U884" s="25"/>
      <c r="V884" s="25"/>
      <c r="W884" s="25"/>
      <c r="X884" s="25"/>
      <c r="Y884" s="25"/>
      <c r="Z884" s="25"/>
      <c r="AA884" s="25"/>
      <c r="AB884" s="25"/>
      <c r="AC884" s="25"/>
      <c r="AD884" s="25"/>
      <c r="AE884" s="25"/>
      <c r="AF884" s="25"/>
      <c r="AG884" s="25"/>
      <c r="AH884" s="25"/>
      <c r="AI884" s="25"/>
      <c r="AJ884" s="25"/>
      <c r="AK884" s="25"/>
      <c r="AL884" s="25"/>
      <c r="AM884" s="25"/>
      <c r="AN884" s="25"/>
      <c r="AO884" s="25"/>
      <c r="AP884" s="25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E884" s="4"/>
      <c r="DF884" s="4"/>
      <c r="DG884" s="4"/>
      <c r="DH884" s="4"/>
      <c r="DI884" s="4"/>
      <c r="DJ884" s="4"/>
      <c r="DK884" s="4"/>
      <c r="DL884" s="4"/>
      <c r="DM884" s="4"/>
      <c r="DN884" s="4"/>
      <c r="DO884" s="4"/>
      <c r="DP884" s="4"/>
      <c r="DQ884" s="4"/>
      <c r="DR884" s="4"/>
      <c r="DS884" s="4"/>
      <c r="DT884" s="4"/>
      <c r="DU884" s="4"/>
      <c r="DV884" s="4"/>
      <c r="DW884" s="4"/>
      <c r="DX884" s="4"/>
      <c r="DY884" s="4"/>
      <c r="DZ884" s="4"/>
      <c r="EA884" s="4"/>
      <c r="EB884" s="4"/>
      <c r="EC884" s="4"/>
      <c r="ED884" s="4"/>
      <c r="EE884" s="4"/>
      <c r="EF884" s="4"/>
      <c r="EG884" s="4"/>
      <c r="EH884" s="4"/>
      <c r="EI884" s="4"/>
      <c r="EJ884" s="4"/>
      <c r="EK884" s="4"/>
      <c r="EL884" s="4"/>
      <c r="EM884" s="4"/>
      <c r="EN884" s="4"/>
      <c r="EO884" s="4"/>
      <c r="EP884" s="4"/>
      <c r="EQ884" s="4"/>
      <c r="ER884" s="4"/>
      <c r="ES884" s="4"/>
      <c r="ET884" s="4"/>
      <c r="EU884" s="4"/>
      <c r="EV884" s="4"/>
      <c r="EW884" s="4"/>
      <c r="EX884" s="4"/>
      <c r="EY884" s="4"/>
      <c r="EZ884" s="4"/>
      <c r="FA884" s="4"/>
      <c r="FB884" s="4"/>
      <c r="FC884" s="4"/>
      <c r="FD884" s="4"/>
      <c r="FE884" s="4"/>
      <c r="FF884" s="4"/>
      <c r="FG884" s="4"/>
      <c r="FH884" s="4"/>
      <c r="FI884" s="4"/>
      <c r="FJ884" s="5"/>
      <c r="FK884" s="4"/>
      <c r="FL884" s="4"/>
      <c r="FM884" s="4"/>
      <c r="FN884" s="4"/>
      <c r="FO884" s="4"/>
      <c r="FP884" s="4"/>
      <c r="FQ884" s="4"/>
      <c r="FR884" s="4"/>
      <c r="FS884" s="4"/>
      <c r="FT884" s="4"/>
      <c r="FU884" s="4"/>
      <c r="FV884" s="4"/>
      <c r="FW884" s="4"/>
      <c r="FX884" s="4"/>
      <c r="FY884" s="4"/>
      <c r="FZ884" s="4"/>
      <c r="GA884" s="4"/>
      <c r="GB884" s="4"/>
      <c r="GC884" s="4"/>
      <c r="GD884" s="4"/>
      <c r="GE884" s="4"/>
      <c r="GF884" s="4"/>
      <c r="GG884" s="4"/>
      <c r="GH884" s="4"/>
      <c r="GI884" s="4"/>
      <c r="GJ884" s="4"/>
      <c r="GK884" s="4"/>
      <c r="GL884" s="4"/>
      <c r="GM884" s="4"/>
      <c r="GN884" s="4"/>
      <c r="GO884" s="4"/>
      <c r="GP884" s="4"/>
      <c r="GQ884" s="4"/>
      <c r="GR884" s="4"/>
      <c r="GS884" s="4"/>
      <c r="GT884" s="4"/>
      <c r="GU884" s="4"/>
      <c r="GV884" s="4"/>
      <c r="GW884" s="4"/>
      <c r="GX884" s="4"/>
      <c r="GY884" s="4"/>
      <c r="IQ884" s="4"/>
      <c r="IR884" s="4"/>
      <c r="IS884" s="4"/>
      <c r="IT884" s="4"/>
      <c r="IU884" s="4"/>
      <c r="IV884" s="4"/>
      <c r="IW884" s="4"/>
      <c r="IX884" s="4"/>
      <c r="IY884" s="4"/>
      <c r="IZ884" s="4"/>
      <c r="JA884" s="4"/>
      <c r="JB884" s="4"/>
      <c r="JC884" s="4"/>
      <c r="JD884" s="4"/>
      <c r="JE884" s="4"/>
      <c r="JF884" s="4"/>
      <c r="JG884" s="4"/>
      <c r="JH884" s="4"/>
      <c r="JI884" s="4"/>
      <c r="JJ884" s="4"/>
      <c r="JK884" s="4"/>
      <c r="JL884" s="4"/>
      <c r="JM884" s="4"/>
      <c r="JN884" s="4"/>
      <c r="JO884" s="4"/>
      <c r="JP884" s="4"/>
      <c r="JQ884" s="4"/>
      <c r="JR884" s="4"/>
      <c r="JS884" s="4"/>
      <c r="JT884" s="4"/>
      <c r="JU884" s="4"/>
      <c r="JV884" s="4"/>
      <c r="JW884" s="4"/>
      <c r="JX884" s="4"/>
      <c r="JY884" s="4"/>
      <c r="JZ884" s="4"/>
      <c r="KA884" s="4"/>
      <c r="KB884" s="4"/>
      <c r="KC884" s="4"/>
      <c r="KD884" s="4"/>
      <c r="KE884" s="4"/>
    </row>
    <row r="885" spans="20:291" x14ac:dyDescent="0.25">
      <c r="T885" s="5"/>
      <c r="U885" s="25"/>
      <c r="V885" s="25"/>
      <c r="W885" s="25"/>
      <c r="X885" s="25"/>
      <c r="Y885" s="25"/>
      <c r="Z885" s="25"/>
      <c r="AA885" s="25"/>
      <c r="AB885" s="25"/>
      <c r="AC885" s="25"/>
      <c r="AD885" s="25"/>
      <c r="AE885" s="25"/>
      <c r="AF885" s="25"/>
      <c r="AG885" s="25"/>
      <c r="AH885" s="25"/>
      <c r="AI885" s="25"/>
      <c r="AJ885" s="25"/>
      <c r="AK885" s="25"/>
      <c r="AL885" s="25"/>
      <c r="AM885" s="25"/>
      <c r="AN885" s="25"/>
      <c r="AO885" s="25"/>
      <c r="AP885" s="25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  <c r="BS885" s="4"/>
      <c r="BT885" s="4"/>
      <c r="BU885" s="4"/>
      <c r="BV885" s="4"/>
      <c r="BW885" s="4"/>
      <c r="BX885" s="4"/>
      <c r="BY885" s="4"/>
      <c r="BZ885" s="4"/>
      <c r="CA885" s="4"/>
      <c r="CB885" s="4"/>
      <c r="CC885" s="4"/>
      <c r="CD885" s="4"/>
      <c r="CE885" s="4"/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  <c r="DD885" s="4"/>
      <c r="DE885" s="4"/>
      <c r="DF885" s="4"/>
      <c r="DG885" s="4"/>
      <c r="DH885" s="4"/>
      <c r="DI885" s="4"/>
      <c r="DJ885" s="4"/>
      <c r="DK885" s="4"/>
      <c r="DL885" s="4"/>
      <c r="DM885" s="4"/>
      <c r="DN885" s="4"/>
      <c r="DO885" s="4"/>
      <c r="DP885" s="4"/>
      <c r="DQ885" s="4"/>
      <c r="DR885" s="4"/>
      <c r="DS885" s="4"/>
      <c r="DT885" s="4"/>
      <c r="DU885" s="4"/>
      <c r="DV885" s="4"/>
      <c r="DW885" s="4"/>
      <c r="DX885" s="4"/>
      <c r="DY885" s="4"/>
      <c r="DZ885" s="4"/>
      <c r="EA885" s="4"/>
      <c r="EB885" s="4"/>
      <c r="EC885" s="4"/>
      <c r="ED885" s="4"/>
      <c r="EE885" s="4"/>
      <c r="EF885" s="4"/>
      <c r="EG885" s="4"/>
      <c r="EH885" s="4"/>
      <c r="EI885" s="4"/>
      <c r="EJ885" s="4"/>
      <c r="EK885" s="4"/>
      <c r="EL885" s="4"/>
      <c r="EM885" s="4"/>
      <c r="EN885" s="4"/>
      <c r="EO885" s="4"/>
      <c r="EP885" s="4"/>
      <c r="EQ885" s="4"/>
      <c r="ER885" s="4"/>
      <c r="ES885" s="4"/>
      <c r="ET885" s="4"/>
      <c r="EU885" s="4"/>
      <c r="EV885" s="4"/>
      <c r="EW885" s="4"/>
      <c r="EX885" s="4"/>
      <c r="EY885" s="4"/>
      <c r="EZ885" s="4"/>
      <c r="FA885" s="4"/>
      <c r="FB885" s="4"/>
      <c r="FC885" s="4"/>
      <c r="FD885" s="4"/>
      <c r="FE885" s="4"/>
      <c r="FF885" s="4"/>
      <c r="FG885" s="4"/>
      <c r="FH885" s="4"/>
      <c r="FI885" s="4"/>
      <c r="FJ885" s="5"/>
      <c r="FK885" s="4"/>
      <c r="FL885" s="4"/>
      <c r="FM885" s="4"/>
      <c r="FN885" s="4"/>
      <c r="FO885" s="4"/>
      <c r="FP885" s="4"/>
      <c r="FQ885" s="4"/>
      <c r="FR885" s="4"/>
      <c r="FS885" s="4"/>
      <c r="FT885" s="4"/>
      <c r="FU885" s="4"/>
      <c r="FV885" s="4"/>
      <c r="FW885" s="4"/>
      <c r="FX885" s="4"/>
      <c r="FY885" s="4"/>
      <c r="FZ885" s="4"/>
      <c r="GA885" s="4"/>
      <c r="GB885" s="4"/>
      <c r="GC885" s="4"/>
      <c r="GD885" s="4"/>
      <c r="GE885" s="4"/>
      <c r="GF885" s="4"/>
      <c r="GG885" s="4"/>
      <c r="GH885" s="4"/>
      <c r="GI885" s="4"/>
      <c r="GJ885" s="4"/>
      <c r="GK885" s="4"/>
      <c r="GL885" s="4"/>
      <c r="GM885" s="4"/>
      <c r="GN885" s="4"/>
      <c r="GO885" s="4"/>
      <c r="GP885" s="4"/>
      <c r="GQ885" s="4"/>
      <c r="GR885" s="4"/>
      <c r="GS885" s="4"/>
      <c r="GT885" s="4"/>
      <c r="GU885" s="4"/>
      <c r="GV885" s="4"/>
      <c r="GW885" s="4"/>
      <c r="GX885" s="4"/>
      <c r="GY885" s="4"/>
      <c r="IQ885" s="4"/>
      <c r="IR885" s="4"/>
      <c r="IS885" s="4"/>
      <c r="IT885" s="4"/>
      <c r="IU885" s="4"/>
      <c r="IV885" s="4"/>
      <c r="IW885" s="4"/>
      <c r="IX885" s="4"/>
      <c r="IY885" s="4"/>
      <c r="IZ885" s="4"/>
      <c r="JA885" s="4"/>
      <c r="JB885" s="4"/>
      <c r="JC885" s="4"/>
      <c r="JD885" s="4"/>
      <c r="JE885" s="4"/>
      <c r="JF885" s="4"/>
      <c r="JG885" s="4"/>
      <c r="JH885" s="4"/>
      <c r="JI885" s="4"/>
      <c r="JJ885" s="4"/>
      <c r="JK885" s="4"/>
      <c r="JL885" s="4"/>
      <c r="JM885" s="4"/>
      <c r="JN885" s="4"/>
      <c r="JO885" s="4"/>
      <c r="JP885" s="4"/>
      <c r="JQ885" s="4"/>
      <c r="JR885" s="4"/>
      <c r="JS885" s="4"/>
      <c r="JT885" s="4"/>
      <c r="JU885" s="4"/>
      <c r="JV885" s="4"/>
      <c r="JW885" s="4"/>
      <c r="JX885" s="4"/>
      <c r="JY885" s="4"/>
      <c r="JZ885" s="4"/>
      <c r="KA885" s="4"/>
      <c r="KB885" s="4"/>
      <c r="KC885" s="4"/>
      <c r="KD885" s="4"/>
      <c r="KE885" s="4"/>
    </row>
    <row r="886" spans="20:291" x14ac:dyDescent="0.25">
      <c r="T886" s="5"/>
      <c r="U886" s="25"/>
      <c r="V886" s="25"/>
      <c r="W886" s="25"/>
      <c r="X886" s="25"/>
      <c r="Y886" s="25"/>
      <c r="Z886" s="25"/>
      <c r="AA886" s="25"/>
      <c r="AB886" s="25"/>
      <c r="AC886" s="25"/>
      <c r="AD886" s="25"/>
      <c r="AE886" s="25"/>
      <c r="AF886" s="25"/>
      <c r="AG886" s="25"/>
      <c r="AH886" s="25"/>
      <c r="AI886" s="25"/>
      <c r="AJ886" s="25"/>
      <c r="AK886" s="25"/>
      <c r="AL886" s="25"/>
      <c r="AM886" s="25"/>
      <c r="AN886" s="25"/>
      <c r="AO886" s="25"/>
      <c r="AP886" s="25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/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E886" s="4"/>
      <c r="DF886" s="4"/>
      <c r="DG886" s="4"/>
      <c r="DH886" s="4"/>
      <c r="DI886" s="4"/>
      <c r="DJ886" s="4"/>
      <c r="DK886" s="4"/>
      <c r="DL886" s="4"/>
      <c r="DM886" s="4"/>
      <c r="DN886" s="4"/>
      <c r="DO886" s="4"/>
      <c r="DP886" s="4"/>
      <c r="DQ886" s="4"/>
      <c r="DR886" s="4"/>
      <c r="DS886" s="4"/>
      <c r="DT886" s="4"/>
      <c r="DU886" s="4"/>
      <c r="DV886" s="4"/>
      <c r="DW886" s="4"/>
      <c r="DX886" s="4"/>
      <c r="DY886" s="4"/>
      <c r="DZ886" s="4"/>
      <c r="EA886" s="4"/>
      <c r="EB886" s="4"/>
      <c r="EC886" s="4"/>
      <c r="ED886" s="4"/>
      <c r="EE886" s="4"/>
      <c r="EF886" s="4"/>
      <c r="EG886" s="4"/>
      <c r="EH886" s="4"/>
      <c r="EI886" s="4"/>
      <c r="EJ886" s="4"/>
      <c r="EK886" s="4"/>
      <c r="EL886" s="4"/>
      <c r="EM886" s="4"/>
      <c r="EN886" s="4"/>
      <c r="EO886" s="4"/>
      <c r="EP886" s="4"/>
      <c r="EQ886" s="4"/>
      <c r="ER886" s="4"/>
      <c r="ES886" s="4"/>
      <c r="ET886" s="4"/>
      <c r="EU886" s="4"/>
      <c r="EV886" s="4"/>
      <c r="EW886" s="4"/>
      <c r="EX886" s="4"/>
      <c r="EY886" s="4"/>
      <c r="EZ886" s="4"/>
      <c r="FA886" s="4"/>
      <c r="FB886" s="4"/>
      <c r="FC886" s="4"/>
      <c r="FD886" s="4"/>
      <c r="FE886" s="4"/>
      <c r="FF886" s="4"/>
      <c r="FG886" s="4"/>
      <c r="FH886" s="4"/>
      <c r="FI886" s="4"/>
      <c r="FJ886" s="5"/>
      <c r="FK886" s="4"/>
      <c r="FL886" s="4"/>
      <c r="FM886" s="4"/>
      <c r="FN886" s="4"/>
      <c r="FO886" s="4"/>
      <c r="FP886" s="4"/>
      <c r="FQ886" s="4"/>
      <c r="FR886" s="4"/>
      <c r="FS886" s="4"/>
      <c r="FT886" s="4"/>
      <c r="FU886" s="4"/>
      <c r="FV886" s="4"/>
      <c r="FW886" s="4"/>
      <c r="FX886" s="4"/>
      <c r="FY886" s="4"/>
      <c r="FZ886" s="4"/>
      <c r="GA886" s="4"/>
      <c r="GB886" s="4"/>
      <c r="GC886" s="4"/>
      <c r="GD886" s="4"/>
      <c r="GE886" s="4"/>
      <c r="GF886" s="4"/>
      <c r="GG886" s="4"/>
      <c r="GH886" s="4"/>
      <c r="GI886" s="4"/>
      <c r="GJ886" s="4"/>
      <c r="GK886" s="4"/>
      <c r="GL886" s="4"/>
      <c r="GM886" s="4"/>
      <c r="GN886" s="4"/>
      <c r="GO886" s="4"/>
      <c r="GP886" s="4"/>
      <c r="GQ886" s="4"/>
      <c r="GR886" s="4"/>
      <c r="GS886" s="4"/>
      <c r="GT886" s="4"/>
      <c r="GU886" s="4"/>
      <c r="GV886" s="4"/>
      <c r="GW886" s="4"/>
      <c r="GX886" s="4"/>
      <c r="GY886" s="4"/>
      <c r="IQ886" s="4"/>
      <c r="IR886" s="4"/>
      <c r="IS886" s="4"/>
      <c r="IT886" s="4"/>
      <c r="IU886" s="4"/>
      <c r="IV886" s="4"/>
      <c r="IW886" s="4"/>
      <c r="IX886" s="4"/>
      <c r="IY886" s="4"/>
      <c r="IZ886" s="4"/>
      <c r="JA886" s="4"/>
      <c r="JB886" s="4"/>
      <c r="JC886" s="4"/>
      <c r="JD886" s="4"/>
      <c r="JE886" s="4"/>
      <c r="JF886" s="4"/>
      <c r="JG886" s="4"/>
      <c r="JH886" s="4"/>
      <c r="JI886" s="4"/>
      <c r="JJ886" s="4"/>
      <c r="JK886" s="4"/>
      <c r="JL886" s="4"/>
      <c r="JM886" s="4"/>
      <c r="JN886" s="4"/>
      <c r="JO886" s="4"/>
      <c r="JP886" s="4"/>
      <c r="JQ886" s="4"/>
      <c r="JR886" s="4"/>
      <c r="JS886" s="4"/>
      <c r="JT886" s="4"/>
      <c r="JU886" s="4"/>
      <c r="JV886" s="4"/>
      <c r="JW886" s="4"/>
      <c r="JX886" s="4"/>
      <c r="JY886" s="4"/>
      <c r="JZ886" s="4"/>
      <c r="KA886" s="4"/>
      <c r="KB886" s="4"/>
      <c r="KC886" s="4"/>
      <c r="KD886" s="4"/>
      <c r="KE886" s="4"/>
    </row>
    <row r="887" spans="20:291" x14ac:dyDescent="0.25">
      <c r="T887" s="5"/>
      <c r="U887" s="25"/>
      <c r="V887" s="25"/>
      <c r="W887" s="25"/>
      <c r="X887" s="25"/>
      <c r="Y887" s="25"/>
      <c r="Z887" s="25"/>
      <c r="AA887" s="25"/>
      <c r="AB887" s="25"/>
      <c r="AC887" s="25"/>
      <c r="AD887" s="25"/>
      <c r="AE887" s="25"/>
      <c r="AF887" s="25"/>
      <c r="AG887" s="25"/>
      <c r="AH887" s="25"/>
      <c r="AI887" s="25"/>
      <c r="AJ887" s="25"/>
      <c r="AK887" s="25"/>
      <c r="AL887" s="25"/>
      <c r="AM887" s="25"/>
      <c r="AN887" s="25"/>
      <c r="AO887" s="25"/>
      <c r="AP887" s="25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  <c r="BS887" s="4"/>
      <c r="BT887" s="4"/>
      <c r="BU887" s="4"/>
      <c r="BV887" s="4"/>
      <c r="BW887" s="4"/>
      <c r="BX887" s="4"/>
      <c r="BY887" s="4"/>
      <c r="BZ887" s="4"/>
      <c r="CA887" s="4"/>
      <c r="CB887" s="4"/>
      <c r="CC887" s="4"/>
      <c r="CD887" s="4"/>
      <c r="CE887" s="4"/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4"/>
      <c r="CX887" s="4"/>
      <c r="CY887" s="4"/>
      <c r="CZ887" s="4"/>
      <c r="DA887" s="4"/>
      <c r="DB887" s="4"/>
      <c r="DC887" s="4"/>
      <c r="DD887" s="4"/>
      <c r="DE887" s="4"/>
      <c r="DF887" s="4"/>
      <c r="DG887" s="4"/>
      <c r="DH887" s="4"/>
      <c r="DI887" s="4"/>
      <c r="DJ887" s="4"/>
      <c r="DK887" s="4"/>
      <c r="DL887" s="4"/>
      <c r="DM887" s="4"/>
      <c r="DN887" s="4"/>
      <c r="DO887" s="4"/>
      <c r="DP887" s="4"/>
      <c r="DQ887" s="4"/>
      <c r="DR887" s="4"/>
      <c r="DS887" s="4"/>
      <c r="DT887" s="4"/>
      <c r="DU887" s="4"/>
      <c r="DV887" s="4"/>
      <c r="DW887" s="4"/>
      <c r="DX887" s="4"/>
      <c r="DY887" s="4"/>
      <c r="DZ887" s="4"/>
      <c r="EA887" s="4"/>
      <c r="EB887" s="4"/>
      <c r="EC887" s="4"/>
      <c r="ED887" s="4"/>
      <c r="EE887" s="4"/>
      <c r="EF887" s="4"/>
      <c r="EG887" s="4"/>
      <c r="EH887" s="4"/>
      <c r="EI887" s="4"/>
      <c r="EJ887" s="4"/>
      <c r="EK887" s="4"/>
      <c r="EL887" s="4"/>
      <c r="EM887" s="4"/>
      <c r="EN887" s="4"/>
      <c r="EO887" s="4"/>
      <c r="EP887" s="4"/>
      <c r="EQ887" s="4"/>
      <c r="ER887" s="4"/>
      <c r="ES887" s="4"/>
      <c r="ET887" s="4"/>
      <c r="EU887" s="4"/>
      <c r="EV887" s="4"/>
      <c r="EW887" s="4"/>
      <c r="EX887" s="4"/>
      <c r="EY887" s="4"/>
      <c r="EZ887" s="4"/>
      <c r="FA887" s="4"/>
      <c r="FB887" s="4"/>
      <c r="FC887" s="4"/>
      <c r="FD887" s="4"/>
      <c r="FE887" s="4"/>
      <c r="FF887" s="4"/>
      <c r="FG887" s="4"/>
      <c r="FH887" s="4"/>
      <c r="FI887" s="4"/>
      <c r="FJ887" s="5"/>
      <c r="FK887" s="4"/>
      <c r="FL887" s="4"/>
      <c r="FM887" s="4"/>
      <c r="FN887" s="4"/>
      <c r="FO887" s="4"/>
      <c r="FP887" s="4"/>
      <c r="FQ887" s="4"/>
      <c r="FR887" s="4"/>
      <c r="FS887" s="4"/>
      <c r="FT887" s="4"/>
      <c r="FU887" s="4"/>
      <c r="FV887" s="4"/>
      <c r="FW887" s="4"/>
      <c r="FX887" s="4"/>
      <c r="FY887" s="4"/>
      <c r="FZ887" s="4"/>
      <c r="GA887" s="4"/>
      <c r="GB887" s="4"/>
      <c r="GC887" s="4"/>
      <c r="GD887" s="4"/>
      <c r="GE887" s="4"/>
      <c r="GF887" s="4"/>
      <c r="GG887" s="4"/>
      <c r="GH887" s="4"/>
      <c r="GI887" s="4"/>
      <c r="GJ887" s="4"/>
      <c r="GK887" s="4"/>
      <c r="GL887" s="4"/>
      <c r="GM887" s="4"/>
      <c r="GN887" s="4"/>
      <c r="GO887" s="4"/>
      <c r="GP887" s="4"/>
      <c r="GQ887" s="4"/>
      <c r="GR887" s="4"/>
      <c r="GS887" s="4"/>
      <c r="GT887" s="4"/>
      <c r="GU887" s="4"/>
      <c r="GV887" s="4"/>
      <c r="GW887" s="4"/>
      <c r="GX887" s="4"/>
      <c r="GY887" s="4"/>
      <c r="IQ887" s="4"/>
      <c r="IR887" s="4"/>
      <c r="IS887" s="4"/>
      <c r="IT887" s="4"/>
      <c r="IU887" s="4"/>
      <c r="IV887" s="4"/>
      <c r="IW887" s="4"/>
      <c r="IX887" s="4"/>
      <c r="IY887" s="4"/>
      <c r="IZ887" s="4"/>
      <c r="JA887" s="4"/>
      <c r="JB887" s="4"/>
      <c r="JC887" s="4"/>
      <c r="JD887" s="4"/>
      <c r="JE887" s="4"/>
      <c r="JF887" s="4"/>
      <c r="JG887" s="4"/>
      <c r="JH887" s="4"/>
      <c r="JI887" s="4"/>
      <c r="JJ887" s="4"/>
      <c r="JK887" s="4"/>
      <c r="JL887" s="4"/>
      <c r="JM887" s="4"/>
      <c r="JN887" s="4"/>
      <c r="JO887" s="4"/>
      <c r="JP887" s="4"/>
      <c r="JQ887" s="4"/>
      <c r="JR887" s="4"/>
      <c r="JS887" s="4"/>
      <c r="JT887" s="4"/>
      <c r="JU887" s="4"/>
      <c r="JV887" s="4"/>
      <c r="JW887" s="4"/>
      <c r="JX887" s="4"/>
      <c r="JY887" s="4"/>
      <c r="JZ887" s="4"/>
      <c r="KA887" s="4"/>
      <c r="KB887" s="4"/>
      <c r="KC887" s="4"/>
      <c r="KD887" s="4"/>
      <c r="KE887" s="4"/>
    </row>
    <row r="888" spans="20:291" x14ac:dyDescent="0.25">
      <c r="T888" s="5"/>
      <c r="U888" s="25"/>
      <c r="V888" s="25"/>
      <c r="W888" s="25"/>
      <c r="X888" s="25"/>
      <c r="Y888" s="25"/>
      <c r="Z888" s="25"/>
      <c r="AA888" s="25"/>
      <c r="AB888" s="25"/>
      <c r="AC888" s="25"/>
      <c r="AD888" s="25"/>
      <c r="AE888" s="25"/>
      <c r="AF888" s="25"/>
      <c r="AG888" s="25"/>
      <c r="AH888" s="25"/>
      <c r="AI888" s="25"/>
      <c r="AJ888" s="25"/>
      <c r="AK888" s="25"/>
      <c r="AL888" s="25"/>
      <c r="AM888" s="25"/>
      <c r="AN888" s="25"/>
      <c r="AO888" s="25"/>
      <c r="AP888" s="25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  <c r="DE888" s="4"/>
      <c r="DF888" s="4"/>
      <c r="DG888" s="4"/>
      <c r="DH888" s="4"/>
      <c r="DI888" s="4"/>
      <c r="DJ888" s="4"/>
      <c r="DK888" s="4"/>
      <c r="DL888" s="4"/>
      <c r="DM888" s="4"/>
      <c r="DN888" s="4"/>
      <c r="DO888" s="4"/>
      <c r="DP888" s="4"/>
      <c r="DQ888" s="4"/>
      <c r="DR888" s="4"/>
      <c r="DS888" s="4"/>
      <c r="DT888" s="4"/>
      <c r="DU888" s="4"/>
      <c r="DV888" s="4"/>
      <c r="DW888" s="4"/>
      <c r="DX888" s="4"/>
      <c r="DY888" s="4"/>
      <c r="DZ888" s="4"/>
      <c r="EA888" s="4"/>
      <c r="EB888" s="4"/>
      <c r="EC888" s="4"/>
      <c r="ED888" s="4"/>
      <c r="EE888" s="4"/>
      <c r="EF888" s="4"/>
      <c r="EG888" s="4"/>
      <c r="EH888" s="4"/>
      <c r="EI888" s="4"/>
      <c r="EJ888" s="4"/>
      <c r="EK888" s="4"/>
      <c r="EL888" s="4"/>
      <c r="EM888" s="4"/>
      <c r="EN888" s="4"/>
      <c r="EO888" s="4"/>
      <c r="EP888" s="4"/>
      <c r="EQ888" s="4"/>
      <c r="ER888" s="4"/>
      <c r="ES888" s="4"/>
      <c r="ET888" s="4"/>
      <c r="EU888" s="4"/>
      <c r="EV888" s="4"/>
      <c r="EW888" s="4"/>
      <c r="EX888" s="4"/>
      <c r="EY888" s="4"/>
      <c r="EZ888" s="4"/>
      <c r="FA888" s="4"/>
      <c r="FB888" s="4"/>
      <c r="FC888" s="4"/>
      <c r="FD888" s="4"/>
      <c r="FE888" s="4"/>
      <c r="FF888" s="4"/>
      <c r="FG888" s="4"/>
      <c r="FH888" s="4"/>
      <c r="FI888" s="4"/>
      <c r="FJ888" s="5"/>
      <c r="FK888" s="4"/>
      <c r="FL888" s="4"/>
      <c r="FM888" s="4"/>
      <c r="FN888" s="4"/>
      <c r="FO888" s="4"/>
      <c r="FP888" s="4"/>
      <c r="FQ888" s="4"/>
      <c r="FR888" s="4"/>
      <c r="FS888" s="4"/>
      <c r="FT888" s="4"/>
      <c r="FU888" s="4"/>
      <c r="FV888" s="4"/>
      <c r="FW888" s="4"/>
      <c r="FX888" s="4"/>
      <c r="FY888" s="4"/>
      <c r="FZ888" s="4"/>
      <c r="GA888" s="4"/>
      <c r="GB888" s="4"/>
      <c r="GC888" s="4"/>
      <c r="GD888" s="4"/>
      <c r="GE888" s="4"/>
      <c r="GF888" s="4"/>
      <c r="GG888" s="4"/>
      <c r="GH888" s="4"/>
      <c r="GI888" s="4"/>
      <c r="GJ888" s="4"/>
      <c r="GK888" s="4"/>
      <c r="GL888" s="4"/>
      <c r="GM888" s="4"/>
      <c r="GN888" s="4"/>
      <c r="GO888" s="4"/>
      <c r="GP888" s="4"/>
      <c r="GQ888" s="4"/>
      <c r="GR888" s="4"/>
      <c r="GS888" s="4"/>
      <c r="GT888" s="4"/>
      <c r="GU888" s="4"/>
      <c r="GV888" s="4"/>
      <c r="GW888" s="4"/>
      <c r="GX888" s="4"/>
      <c r="GY888" s="4"/>
      <c r="IQ888" s="4"/>
      <c r="IR888" s="4"/>
      <c r="IS888" s="4"/>
      <c r="IT888" s="4"/>
      <c r="IU888" s="4"/>
      <c r="IV888" s="4"/>
      <c r="IW888" s="4"/>
      <c r="IX888" s="4"/>
      <c r="IY888" s="4"/>
      <c r="IZ888" s="4"/>
      <c r="JA888" s="4"/>
      <c r="JB888" s="4"/>
      <c r="JC888" s="4"/>
      <c r="JD888" s="4"/>
      <c r="JE888" s="4"/>
      <c r="JF888" s="4"/>
      <c r="JG888" s="4"/>
      <c r="JH888" s="4"/>
      <c r="JI888" s="4"/>
      <c r="JJ888" s="4"/>
      <c r="JK888" s="4"/>
      <c r="JL888" s="4"/>
      <c r="JM888" s="4"/>
      <c r="JN888" s="4"/>
      <c r="JO888" s="4"/>
      <c r="JP888" s="4"/>
      <c r="JQ888" s="4"/>
      <c r="JR888" s="4"/>
      <c r="JS888" s="4"/>
      <c r="JT888" s="4"/>
      <c r="JU888" s="4"/>
      <c r="JV888" s="4"/>
      <c r="JW888" s="4"/>
      <c r="JX888" s="4"/>
      <c r="JY888" s="4"/>
      <c r="JZ888" s="4"/>
      <c r="KA888" s="4"/>
      <c r="KB888" s="4"/>
      <c r="KC888" s="4"/>
      <c r="KD888" s="4"/>
      <c r="KE888" s="4"/>
    </row>
    <row r="889" spans="20:291" x14ac:dyDescent="0.25">
      <c r="T889" s="5"/>
      <c r="U889" s="25"/>
      <c r="V889" s="25"/>
      <c r="W889" s="25"/>
      <c r="X889" s="25"/>
      <c r="Y889" s="25"/>
      <c r="Z889" s="25"/>
      <c r="AA889" s="25"/>
      <c r="AB889" s="25"/>
      <c r="AC889" s="25"/>
      <c r="AD889" s="25"/>
      <c r="AE889" s="25"/>
      <c r="AF889" s="25"/>
      <c r="AG889" s="25"/>
      <c r="AH889" s="25"/>
      <c r="AI889" s="25"/>
      <c r="AJ889" s="25"/>
      <c r="AK889" s="25"/>
      <c r="AL889" s="25"/>
      <c r="AM889" s="25"/>
      <c r="AN889" s="25"/>
      <c r="AO889" s="25"/>
      <c r="AP889" s="25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  <c r="BS889" s="4"/>
      <c r="BT889" s="4"/>
      <c r="BU889" s="4"/>
      <c r="BV889" s="4"/>
      <c r="BW889" s="4"/>
      <c r="BX889" s="4"/>
      <c r="BY889" s="4"/>
      <c r="BZ889" s="4"/>
      <c r="CA889" s="4"/>
      <c r="CB889" s="4"/>
      <c r="CC889" s="4"/>
      <c r="CD889" s="4"/>
      <c r="CE889" s="4"/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4"/>
      <c r="CX889" s="4"/>
      <c r="CY889" s="4"/>
      <c r="CZ889" s="4"/>
      <c r="DA889" s="4"/>
      <c r="DB889" s="4"/>
      <c r="DC889" s="4"/>
      <c r="DD889" s="4"/>
      <c r="DE889" s="4"/>
      <c r="DF889" s="4"/>
      <c r="DG889" s="4"/>
      <c r="DH889" s="4"/>
      <c r="DI889" s="4"/>
      <c r="DJ889" s="4"/>
      <c r="DK889" s="4"/>
      <c r="DL889" s="4"/>
      <c r="DM889" s="4"/>
      <c r="DN889" s="4"/>
      <c r="DO889" s="4"/>
      <c r="DP889" s="4"/>
      <c r="DQ889" s="4"/>
      <c r="DR889" s="4"/>
      <c r="DS889" s="4"/>
      <c r="DT889" s="4"/>
      <c r="DU889" s="4"/>
      <c r="DV889" s="4"/>
      <c r="DW889" s="4"/>
      <c r="DX889" s="4"/>
      <c r="DY889" s="4"/>
      <c r="DZ889" s="4"/>
      <c r="EA889" s="4"/>
      <c r="EB889" s="4"/>
      <c r="EC889" s="4"/>
      <c r="ED889" s="4"/>
      <c r="EE889" s="4"/>
      <c r="EF889" s="4"/>
      <c r="EG889" s="4"/>
      <c r="EH889" s="4"/>
      <c r="EI889" s="4"/>
      <c r="EJ889" s="4"/>
      <c r="EK889" s="4"/>
      <c r="EL889" s="4"/>
      <c r="EM889" s="4"/>
      <c r="EN889" s="4"/>
      <c r="EO889" s="4"/>
      <c r="EP889" s="4"/>
      <c r="EQ889" s="4"/>
      <c r="ER889" s="4"/>
      <c r="ES889" s="4"/>
      <c r="ET889" s="4"/>
      <c r="EU889" s="4"/>
      <c r="EV889" s="4"/>
      <c r="EW889" s="4"/>
      <c r="EX889" s="4"/>
      <c r="EY889" s="4"/>
      <c r="EZ889" s="4"/>
      <c r="FA889" s="4"/>
      <c r="FB889" s="4"/>
      <c r="FC889" s="4"/>
      <c r="FD889" s="4"/>
      <c r="FE889" s="4"/>
      <c r="FF889" s="4"/>
      <c r="FG889" s="4"/>
      <c r="FH889" s="4"/>
      <c r="FI889" s="4"/>
      <c r="FJ889" s="5"/>
      <c r="FK889" s="4"/>
      <c r="FL889" s="4"/>
      <c r="FM889" s="4"/>
      <c r="FN889" s="4"/>
      <c r="FO889" s="4"/>
      <c r="FP889" s="4"/>
      <c r="FQ889" s="4"/>
      <c r="FR889" s="4"/>
      <c r="FS889" s="4"/>
      <c r="FT889" s="4"/>
      <c r="FU889" s="4"/>
      <c r="FV889" s="4"/>
      <c r="FW889" s="4"/>
      <c r="FX889" s="4"/>
      <c r="FY889" s="4"/>
      <c r="FZ889" s="4"/>
      <c r="GA889" s="4"/>
      <c r="GB889" s="4"/>
      <c r="GC889" s="4"/>
      <c r="GD889" s="4"/>
      <c r="GE889" s="4"/>
      <c r="GF889" s="4"/>
      <c r="GG889" s="4"/>
      <c r="GH889" s="4"/>
      <c r="GI889" s="4"/>
      <c r="GJ889" s="4"/>
      <c r="GK889" s="4"/>
      <c r="GL889" s="4"/>
      <c r="GM889" s="4"/>
      <c r="GN889" s="4"/>
      <c r="GO889" s="4"/>
      <c r="GP889" s="4"/>
      <c r="GQ889" s="4"/>
      <c r="GR889" s="4"/>
      <c r="GS889" s="4"/>
      <c r="GT889" s="4"/>
      <c r="GU889" s="4"/>
      <c r="GV889" s="4"/>
      <c r="GW889" s="4"/>
      <c r="GX889" s="4"/>
      <c r="GY889" s="4"/>
      <c r="IQ889" s="4"/>
      <c r="IR889" s="4"/>
      <c r="IS889" s="4"/>
      <c r="IT889" s="4"/>
      <c r="IU889" s="4"/>
      <c r="IV889" s="4"/>
      <c r="IW889" s="4"/>
      <c r="IX889" s="4"/>
      <c r="IY889" s="4"/>
      <c r="IZ889" s="4"/>
      <c r="JA889" s="4"/>
      <c r="JB889" s="4"/>
      <c r="JC889" s="4"/>
      <c r="JD889" s="4"/>
      <c r="JE889" s="4"/>
      <c r="JF889" s="4"/>
      <c r="JG889" s="4"/>
      <c r="JH889" s="4"/>
      <c r="JI889" s="4"/>
      <c r="JJ889" s="4"/>
      <c r="JK889" s="4"/>
      <c r="JL889" s="4"/>
      <c r="JM889" s="4"/>
      <c r="JN889" s="4"/>
      <c r="JO889" s="4"/>
      <c r="JP889" s="4"/>
      <c r="JQ889" s="4"/>
      <c r="JR889" s="4"/>
      <c r="JS889" s="4"/>
      <c r="JT889" s="4"/>
      <c r="JU889" s="4"/>
      <c r="JV889" s="4"/>
      <c r="JW889" s="4"/>
      <c r="JX889" s="4"/>
      <c r="JY889" s="4"/>
      <c r="JZ889" s="4"/>
      <c r="KA889" s="4"/>
      <c r="KB889" s="4"/>
      <c r="KC889" s="4"/>
      <c r="KD889" s="4"/>
      <c r="KE889" s="4"/>
    </row>
    <row r="890" spans="20:291" x14ac:dyDescent="0.25">
      <c r="T890" s="5"/>
      <c r="U890" s="25"/>
      <c r="V890" s="25"/>
      <c r="W890" s="25"/>
      <c r="X890" s="25"/>
      <c r="Y890" s="25"/>
      <c r="Z890" s="25"/>
      <c r="AA890" s="25"/>
      <c r="AB890" s="25"/>
      <c r="AC890" s="25"/>
      <c r="AD890" s="25"/>
      <c r="AE890" s="25"/>
      <c r="AF890" s="25"/>
      <c r="AG890" s="25"/>
      <c r="AH890" s="25"/>
      <c r="AI890" s="25"/>
      <c r="AJ890" s="25"/>
      <c r="AK890" s="25"/>
      <c r="AL890" s="25"/>
      <c r="AM890" s="25"/>
      <c r="AN890" s="25"/>
      <c r="AO890" s="25"/>
      <c r="AP890" s="25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  <c r="DE890" s="4"/>
      <c r="DF890" s="4"/>
      <c r="DG890" s="4"/>
      <c r="DH890" s="4"/>
      <c r="DI890" s="4"/>
      <c r="DJ890" s="4"/>
      <c r="DK890" s="4"/>
      <c r="DL890" s="4"/>
      <c r="DM890" s="4"/>
      <c r="DN890" s="4"/>
      <c r="DO890" s="4"/>
      <c r="DP890" s="4"/>
      <c r="DQ890" s="4"/>
      <c r="DR890" s="4"/>
      <c r="DS890" s="4"/>
      <c r="DT890" s="4"/>
      <c r="DU890" s="4"/>
      <c r="DV890" s="4"/>
      <c r="DW890" s="4"/>
      <c r="DX890" s="4"/>
      <c r="DY890" s="4"/>
      <c r="DZ890" s="4"/>
      <c r="EA890" s="4"/>
      <c r="EB890" s="4"/>
      <c r="EC890" s="4"/>
      <c r="ED890" s="4"/>
      <c r="EE890" s="4"/>
      <c r="EF890" s="4"/>
      <c r="EG890" s="4"/>
      <c r="EH890" s="4"/>
      <c r="EI890" s="4"/>
      <c r="EJ890" s="4"/>
      <c r="EK890" s="4"/>
      <c r="EL890" s="4"/>
      <c r="EM890" s="4"/>
      <c r="EN890" s="4"/>
      <c r="EO890" s="4"/>
      <c r="EP890" s="4"/>
      <c r="EQ890" s="4"/>
      <c r="ER890" s="4"/>
      <c r="ES890" s="4"/>
      <c r="ET890" s="4"/>
      <c r="EU890" s="4"/>
      <c r="EV890" s="4"/>
      <c r="EW890" s="4"/>
      <c r="EX890" s="4"/>
      <c r="EY890" s="4"/>
      <c r="EZ890" s="4"/>
      <c r="FA890" s="4"/>
      <c r="FB890" s="4"/>
      <c r="FC890" s="4"/>
      <c r="FD890" s="4"/>
      <c r="FE890" s="4"/>
      <c r="FF890" s="4"/>
      <c r="FG890" s="4"/>
      <c r="FH890" s="4"/>
      <c r="FI890" s="4"/>
      <c r="FJ890" s="5"/>
      <c r="FK890" s="4"/>
      <c r="FL890" s="4"/>
      <c r="FM890" s="4"/>
      <c r="FN890" s="4"/>
      <c r="FO890" s="4"/>
      <c r="FP890" s="4"/>
      <c r="FQ890" s="4"/>
      <c r="FR890" s="4"/>
      <c r="FS890" s="4"/>
      <c r="FT890" s="4"/>
      <c r="FU890" s="4"/>
      <c r="FV890" s="4"/>
      <c r="FW890" s="4"/>
      <c r="FX890" s="4"/>
      <c r="FY890" s="4"/>
      <c r="FZ890" s="4"/>
      <c r="GA890" s="4"/>
      <c r="GB890" s="4"/>
      <c r="GC890" s="4"/>
      <c r="GD890" s="4"/>
      <c r="GE890" s="4"/>
      <c r="GF890" s="4"/>
      <c r="GG890" s="4"/>
      <c r="GH890" s="4"/>
      <c r="GI890" s="4"/>
      <c r="GJ890" s="4"/>
      <c r="GK890" s="4"/>
      <c r="GL890" s="4"/>
      <c r="GM890" s="4"/>
      <c r="GN890" s="4"/>
      <c r="GO890" s="4"/>
      <c r="GP890" s="4"/>
      <c r="GQ890" s="4"/>
      <c r="GR890" s="4"/>
      <c r="GS890" s="4"/>
      <c r="GT890" s="4"/>
      <c r="GU890" s="4"/>
      <c r="GV890" s="4"/>
      <c r="GW890" s="4"/>
      <c r="GX890" s="4"/>
      <c r="GY890" s="4"/>
      <c r="IQ890" s="4"/>
      <c r="IR890" s="4"/>
      <c r="IS890" s="4"/>
      <c r="IT890" s="4"/>
      <c r="IU890" s="4"/>
      <c r="IV890" s="4"/>
      <c r="IW890" s="4"/>
      <c r="IX890" s="4"/>
      <c r="IY890" s="4"/>
      <c r="IZ890" s="4"/>
      <c r="JA890" s="4"/>
      <c r="JB890" s="4"/>
      <c r="JC890" s="4"/>
      <c r="JD890" s="4"/>
      <c r="JE890" s="4"/>
      <c r="JF890" s="4"/>
      <c r="JG890" s="4"/>
      <c r="JH890" s="4"/>
      <c r="JI890" s="4"/>
      <c r="JJ890" s="4"/>
      <c r="JK890" s="4"/>
      <c r="JL890" s="4"/>
      <c r="JM890" s="4"/>
      <c r="JN890" s="4"/>
      <c r="JO890" s="4"/>
      <c r="JP890" s="4"/>
      <c r="JQ890" s="4"/>
      <c r="JR890" s="4"/>
      <c r="JS890" s="4"/>
      <c r="JT890" s="4"/>
      <c r="JU890" s="4"/>
      <c r="JV890" s="4"/>
      <c r="JW890" s="4"/>
      <c r="JX890" s="4"/>
      <c r="JY890" s="4"/>
      <c r="JZ890" s="4"/>
      <c r="KA890" s="4"/>
      <c r="KB890" s="4"/>
      <c r="KC890" s="4"/>
      <c r="KD890" s="4"/>
      <c r="KE890" s="4"/>
    </row>
    <row r="891" spans="20:291" x14ac:dyDescent="0.25">
      <c r="T891" s="5"/>
      <c r="U891" s="25"/>
      <c r="V891" s="25"/>
      <c r="W891" s="25"/>
      <c r="X891" s="25"/>
      <c r="Y891" s="25"/>
      <c r="Z891" s="25"/>
      <c r="AA891" s="25"/>
      <c r="AB891" s="25"/>
      <c r="AC891" s="25"/>
      <c r="AD891" s="25"/>
      <c r="AE891" s="25"/>
      <c r="AF891" s="25"/>
      <c r="AG891" s="25"/>
      <c r="AH891" s="25"/>
      <c r="AI891" s="25"/>
      <c r="AJ891" s="25"/>
      <c r="AK891" s="25"/>
      <c r="AL891" s="25"/>
      <c r="AM891" s="25"/>
      <c r="AN891" s="25"/>
      <c r="AO891" s="25"/>
      <c r="AP891" s="25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E891" s="4"/>
      <c r="DF891" s="4"/>
      <c r="DG891" s="4"/>
      <c r="DH891" s="4"/>
      <c r="DI891" s="4"/>
      <c r="DJ891" s="4"/>
      <c r="DK891" s="4"/>
      <c r="DL891" s="4"/>
      <c r="DM891" s="4"/>
      <c r="DN891" s="4"/>
      <c r="DO891" s="4"/>
      <c r="DP891" s="4"/>
      <c r="DQ891" s="4"/>
      <c r="DR891" s="4"/>
      <c r="DS891" s="4"/>
      <c r="DT891" s="4"/>
      <c r="DU891" s="4"/>
      <c r="DV891" s="4"/>
      <c r="DW891" s="4"/>
      <c r="DX891" s="4"/>
      <c r="DY891" s="4"/>
      <c r="DZ891" s="4"/>
      <c r="EA891" s="4"/>
      <c r="EB891" s="4"/>
      <c r="EC891" s="4"/>
      <c r="ED891" s="4"/>
      <c r="EE891" s="4"/>
      <c r="EF891" s="4"/>
      <c r="EG891" s="4"/>
      <c r="EH891" s="4"/>
      <c r="EI891" s="4"/>
      <c r="EJ891" s="4"/>
      <c r="EK891" s="4"/>
      <c r="EL891" s="4"/>
      <c r="EM891" s="4"/>
      <c r="EN891" s="4"/>
      <c r="EO891" s="4"/>
      <c r="EP891" s="4"/>
      <c r="EQ891" s="4"/>
      <c r="ER891" s="4"/>
      <c r="ES891" s="4"/>
      <c r="ET891" s="4"/>
      <c r="EU891" s="4"/>
      <c r="EV891" s="4"/>
      <c r="EW891" s="4"/>
      <c r="EX891" s="4"/>
      <c r="EY891" s="4"/>
      <c r="EZ891" s="4"/>
      <c r="FA891" s="4"/>
      <c r="FB891" s="4"/>
      <c r="FC891" s="4"/>
      <c r="FD891" s="4"/>
      <c r="FE891" s="4"/>
      <c r="FF891" s="4"/>
      <c r="FG891" s="4"/>
      <c r="FH891" s="4"/>
      <c r="FI891" s="4"/>
      <c r="FJ891" s="5"/>
      <c r="FK891" s="4"/>
      <c r="FL891" s="4"/>
      <c r="FM891" s="4"/>
      <c r="FN891" s="4"/>
      <c r="FO891" s="4"/>
      <c r="FP891" s="4"/>
      <c r="FQ891" s="4"/>
      <c r="FR891" s="4"/>
      <c r="FS891" s="4"/>
      <c r="FT891" s="4"/>
      <c r="FU891" s="4"/>
      <c r="FV891" s="4"/>
      <c r="FW891" s="4"/>
      <c r="FX891" s="4"/>
      <c r="FY891" s="4"/>
      <c r="FZ891" s="4"/>
      <c r="GA891" s="4"/>
      <c r="GB891" s="4"/>
      <c r="GC891" s="4"/>
      <c r="GD891" s="4"/>
      <c r="GE891" s="4"/>
      <c r="GF891" s="4"/>
      <c r="GG891" s="4"/>
      <c r="GH891" s="4"/>
      <c r="GI891" s="4"/>
      <c r="GJ891" s="4"/>
      <c r="GK891" s="4"/>
      <c r="GL891" s="4"/>
      <c r="GM891" s="4"/>
      <c r="GN891" s="4"/>
      <c r="GO891" s="4"/>
      <c r="GP891" s="4"/>
      <c r="GQ891" s="4"/>
      <c r="GR891" s="4"/>
      <c r="GS891" s="4"/>
      <c r="GT891" s="4"/>
      <c r="GU891" s="4"/>
      <c r="GV891" s="4"/>
      <c r="GW891" s="4"/>
      <c r="GX891" s="4"/>
      <c r="GY891" s="4"/>
      <c r="IQ891" s="4"/>
      <c r="IR891" s="4"/>
      <c r="IS891" s="4"/>
      <c r="IT891" s="4"/>
      <c r="IU891" s="4"/>
      <c r="IV891" s="4"/>
      <c r="IW891" s="4"/>
      <c r="IX891" s="4"/>
      <c r="IY891" s="4"/>
      <c r="IZ891" s="4"/>
      <c r="JA891" s="4"/>
      <c r="JB891" s="4"/>
      <c r="JC891" s="4"/>
      <c r="JD891" s="4"/>
      <c r="JE891" s="4"/>
      <c r="JF891" s="4"/>
      <c r="JG891" s="4"/>
      <c r="JH891" s="4"/>
      <c r="JI891" s="4"/>
      <c r="JJ891" s="4"/>
      <c r="JK891" s="4"/>
      <c r="JL891" s="4"/>
      <c r="JM891" s="4"/>
      <c r="JN891" s="4"/>
      <c r="JO891" s="4"/>
      <c r="JP891" s="4"/>
      <c r="JQ891" s="4"/>
      <c r="JR891" s="4"/>
      <c r="JS891" s="4"/>
      <c r="JT891" s="4"/>
      <c r="JU891" s="4"/>
      <c r="JV891" s="4"/>
      <c r="JW891" s="4"/>
      <c r="JX891" s="4"/>
      <c r="JY891" s="4"/>
      <c r="JZ891" s="4"/>
      <c r="KA891" s="4"/>
      <c r="KB891" s="4"/>
      <c r="KC891" s="4"/>
      <c r="KD891" s="4"/>
      <c r="KE891" s="4"/>
    </row>
    <row r="892" spans="20:291" x14ac:dyDescent="0.25">
      <c r="T892" s="5"/>
      <c r="U892" s="25"/>
      <c r="V892" s="25"/>
      <c r="W892" s="25"/>
      <c r="X892" s="25"/>
      <c r="Y892" s="25"/>
      <c r="Z892" s="25"/>
      <c r="AA892" s="25"/>
      <c r="AB892" s="25"/>
      <c r="AC892" s="25"/>
      <c r="AD892" s="25"/>
      <c r="AE892" s="25"/>
      <c r="AF892" s="25"/>
      <c r="AG892" s="25"/>
      <c r="AH892" s="25"/>
      <c r="AI892" s="25"/>
      <c r="AJ892" s="25"/>
      <c r="AK892" s="25"/>
      <c r="AL892" s="25"/>
      <c r="AM892" s="25"/>
      <c r="AN892" s="25"/>
      <c r="AO892" s="25"/>
      <c r="AP892" s="25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  <c r="BS892" s="4"/>
      <c r="BT892" s="4"/>
      <c r="BU892" s="4"/>
      <c r="BV892" s="4"/>
      <c r="BW892" s="4"/>
      <c r="BX892" s="4"/>
      <c r="BY892" s="4"/>
      <c r="BZ892" s="4"/>
      <c r="CA892" s="4"/>
      <c r="CB892" s="4"/>
      <c r="CC892" s="4"/>
      <c r="CD892" s="4"/>
      <c r="CE892" s="4"/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4"/>
      <c r="CX892" s="4"/>
      <c r="CY892" s="4"/>
      <c r="CZ892" s="4"/>
      <c r="DA892" s="4"/>
      <c r="DB892" s="4"/>
      <c r="DC892" s="4"/>
      <c r="DD892" s="4"/>
      <c r="DE892" s="4"/>
      <c r="DF892" s="4"/>
      <c r="DG892" s="4"/>
      <c r="DH892" s="4"/>
      <c r="DI892" s="4"/>
      <c r="DJ892" s="4"/>
      <c r="DK892" s="4"/>
      <c r="DL892" s="4"/>
      <c r="DM892" s="4"/>
      <c r="DN892" s="4"/>
      <c r="DO892" s="4"/>
      <c r="DP892" s="4"/>
      <c r="DQ892" s="4"/>
      <c r="DR892" s="4"/>
      <c r="DS892" s="4"/>
      <c r="DT892" s="4"/>
      <c r="DU892" s="4"/>
      <c r="DV892" s="4"/>
      <c r="DW892" s="4"/>
      <c r="DX892" s="4"/>
      <c r="DY892" s="4"/>
      <c r="DZ892" s="4"/>
      <c r="EA892" s="4"/>
      <c r="EB892" s="4"/>
      <c r="EC892" s="4"/>
      <c r="ED892" s="4"/>
      <c r="EE892" s="4"/>
      <c r="EF892" s="4"/>
      <c r="EG892" s="4"/>
      <c r="EH892" s="4"/>
      <c r="EI892" s="4"/>
      <c r="EJ892" s="4"/>
      <c r="EK892" s="4"/>
      <c r="EL892" s="4"/>
      <c r="EM892" s="4"/>
      <c r="EN892" s="4"/>
      <c r="EO892" s="4"/>
      <c r="EP892" s="4"/>
      <c r="EQ892" s="4"/>
      <c r="ER892" s="4"/>
      <c r="ES892" s="4"/>
      <c r="ET892" s="4"/>
      <c r="EU892" s="4"/>
      <c r="EV892" s="4"/>
      <c r="EW892" s="4"/>
      <c r="EX892" s="4"/>
      <c r="EY892" s="4"/>
      <c r="EZ892" s="4"/>
      <c r="FA892" s="4"/>
      <c r="FB892" s="4"/>
      <c r="FC892" s="4"/>
      <c r="FD892" s="4"/>
      <c r="FE892" s="4"/>
      <c r="FF892" s="4"/>
      <c r="FG892" s="4"/>
      <c r="FH892" s="4"/>
      <c r="FI892" s="4"/>
      <c r="FJ892" s="5"/>
      <c r="FK892" s="4"/>
      <c r="FL892" s="4"/>
      <c r="FM892" s="4"/>
      <c r="FN892" s="4"/>
      <c r="FO892" s="4"/>
      <c r="FP892" s="4"/>
      <c r="FQ892" s="4"/>
      <c r="FR892" s="4"/>
      <c r="FS892" s="4"/>
      <c r="FT892" s="4"/>
      <c r="FU892" s="4"/>
      <c r="FV892" s="4"/>
      <c r="FW892" s="4"/>
      <c r="FX892" s="4"/>
      <c r="FY892" s="4"/>
      <c r="FZ892" s="4"/>
      <c r="GA892" s="4"/>
      <c r="GB892" s="4"/>
      <c r="GC892" s="4"/>
      <c r="GD892" s="4"/>
      <c r="GE892" s="4"/>
      <c r="GF892" s="4"/>
      <c r="GG892" s="4"/>
      <c r="GH892" s="4"/>
      <c r="GI892" s="4"/>
      <c r="GJ892" s="4"/>
      <c r="GK892" s="4"/>
      <c r="GL892" s="4"/>
      <c r="GM892" s="4"/>
      <c r="GN892" s="4"/>
      <c r="GO892" s="4"/>
      <c r="GP892" s="4"/>
      <c r="GQ892" s="4"/>
      <c r="GR892" s="4"/>
      <c r="GS892" s="4"/>
      <c r="GT892" s="4"/>
      <c r="GU892" s="4"/>
      <c r="GV892" s="4"/>
      <c r="GW892" s="4"/>
      <c r="GX892" s="4"/>
      <c r="GY892" s="4"/>
      <c r="IQ892" s="4"/>
      <c r="IR892" s="4"/>
      <c r="IS892" s="4"/>
      <c r="IT892" s="4"/>
      <c r="IU892" s="4"/>
      <c r="IV892" s="4"/>
      <c r="IW892" s="4"/>
      <c r="IX892" s="4"/>
      <c r="IY892" s="4"/>
      <c r="IZ892" s="4"/>
      <c r="JA892" s="4"/>
      <c r="JB892" s="4"/>
      <c r="JC892" s="4"/>
      <c r="JD892" s="4"/>
      <c r="JE892" s="4"/>
      <c r="JF892" s="4"/>
      <c r="JG892" s="4"/>
      <c r="JH892" s="4"/>
      <c r="JI892" s="4"/>
      <c r="JJ892" s="4"/>
      <c r="JK892" s="4"/>
      <c r="JL892" s="4"/>
      <c r="JM892" s="4"/>
      <c r="JN892" s="4"/>
      <c r="JO892" s="4"/>
      <c r="JP892" s="4"/>
      <c r="JQ892" s="4"/>
      <c r="JR892" s="4"/>
      <c r="JS892" s="4"/>
      <c r="JT892" s="4"/>
      <c r="JU892" s="4"/>
      <c r="JV892" s="4"/>
      <c r="JW892" s="4"/>
      <c r="JX892" s="4"/>
      <c r="JY892" s="4"/>
      <c r="JZ892" s="4"/>
      <c r="KA892" s="4"/>
      <c r="KB892" s="4"/>
      <c r="KC892" s="4"/>
      <c r="KD892" s="4"/>
      <c r="KE892" s="4"/>
    </row>
    <row r="893" spans="20:291" x14ac:dyDescent="0.25">
      <c r="T893" s="5"/>
      <c r="U893" s="25"/>
      <c r="V893" s="25"/>
      <c r="W893" s="25"/>
      <c r="X893" s="25"/>
      <c r="Y893" s="25"/>
      <c r="Z893" s="25"/>
      <c r="AA893" s="25"/>
      <c r="AB893" s="25"/>
      <c r="AC893" s="25"/>
      <c r="AD893" s="25"/>
      <c r="AE893" s="25"/>
      <c r="AF893" s="25"/>
      <c r="AG893" s="25"/>
      <c r="AH893" s="25"/>
      <c r="AI893" s="25"/>
      <c r="AJ893" s="25"/>
      <c r="AK893" s="25"/>
      <c r="AL893" s="25"/>
      <c r="AM893" s="25"/>
      <c r="AN893" s="25"/>
      <c r="AO893" s="25"/>
      <c r="AP893" s="25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  <c r="DE893" s="4"/>
      <c r="DF893" s="4"/>
      <c r="DG893" s="4"/>
      <c r="DH893" s="4"/>
      <c r="DI893" s="4"/>
      <c r="DJ893" s="4"/>
      <c r="DK893" s="4"/>
      <c r="DL893" s="4"/>
      <c r="DM893" s="4"/>
      <c r="DN893" s="4"/>
      <c r="DO893" s="4"/>
      <c r="DP893" s="4"/>
      <c r="DQ893" s="4"/>
      <c r="DR893" s="4"/>
      <c r="DS893" s="4"/>
      <c r="DT893" s="4"/>
      <c r="DU893" s="4"/>
      <c r="DV893" s="4"/>
      <c r="DW893" s="4"/>
      <c r="DX893" s="4"/>
      <c r="DY893" s="4"/>
      <c r="DZ893" s="4"/>
      <c r="EA893" s="4"/>
      <c r="EB893" s="4"/>
      <c r="EC893" s="4"/>
      <c r="ED893" s="4"/>
      <c r="EE893" s="4"/>
      <c r="EF893" s="4"/>
      <c r="EG893" s="4"/>
      <c r="EH893" s="4"/>
      <c r="EI893" s="4"/>
      <c r="EJ893" s="4"/>
      <c r="EK893" s="4"/>
      <c r="EL893" s="4"/>
      <c r="EM893" s="4"/>
      <c r="EN893" s="4"/>
      <c r="EO893" s="4"/>
      <c r="EP893" s="4"/>
      <c r="EQ893" s="4"/>
      <c r="ER893" s="4"/>
      <c r="ES893" s="4"/>
      <c r="ET893" s="4"/>
      <c r="EU893" s="4"/>
      <c r="EV893" s="4"/>
      <c r="EW893" s="4"/>
      <c r="EX893" s="4"/>
      <c r="EY893" s="4"/>
      <c r="EZ893" s="4"/>
      <c r="FA893" s="4"/>
      <c r="FB893" s="4"/>
      <c r="FC893" s="4"/>
      <c r="FD893" s="4"/>
      <c r="FE893" s="4"/>
      <c r="FF893" s="4"/>
      <c r="FG893" s="4"/>
      <c r="FH893" s="4"/>
      <c r="FI893" s="4"/>
      <c r="FJ893" s="5"/>
      <c r="FK893" s="4"/>
      <c r="FL893" s="4"/>
      <c r="FM893" s="4"/>
      <c r="FN893" s="4"/>
      <c r="FO893" s="4"/>
      <c r="FP893" s="4"/>
      <c r="FQ893" s="4"/>
      <c r="FR893" s="4"/>
      <c r="FS893" s="4"/>
      <c r="FT893" s="4"/>
      <c r="FU893" s="4"/>
      <c r="FV893" s="4"/>
      <c r="FW893" s="4"/>
      <c r="FX893" s="4"/>
      <c r="FY893" s="4"/>
      <c r="FZ893" s="4"/>
      <c r="GA893" s="4"/>
      <c r="GB893" s="4"/>
      <c r="GC893" s="4"/>
      <c r="GD893" s="4"/>
      <c r="GE893" s="4"/>
      <c r="GF893" s="4"/>
      <c r="GG893" s="4"/>
      <c r="GH893" s="4"/>
      <c r="GI893" s="4"/>
      <c r="GJ893" s="4"/>
      <c r="GK893" s="4"/>
      <c r="GL893" s="4"/>
      <c r="GM893" s="4"/>
      <c r="GN893" s="4"/>
      <c r="GO893" s="4"/>
      <c r="GP893" s="4"/>
      <c r="GQ893" s="4"/>
      <c r="GR893" s="4"/>
      <c r="GS893" s="4"/>
      <c r="GT893" s="4"/>
      <c r="GU893" s="4"/>
      <c r="GV893" s="4"/>
      <c r="GW893" s="4"/>
      <c r="GX893" s="4"/>
      <c r="GY893" s="4"/>
      <c r="IQ893" s="4"/>
      <c r="IR893" s="4"/>
      <c r="IS893" s="4"/>
      <c r="IT893" s="4"/>
      <c r="IU893" s="4"/>
      <c r="IV893" s="4"/>
      <c r="IW893" s="4"/>
      <c r="IX893" s="4"/>
      <c r="IY893" s="4"/>
      <c r="IZ893" s="4"/>
      <c r="JA893" s="4"/>
      <c r="JB893" s="4"/>
      <c r="JC893" s="4"/>
      <c r="JD893" s="4"/>
      <c r="JE893" s="4"/>
      <c r="JF893" s="4"/>
      <c r="JG893" s="4"/>
      <c r="JH893" s="4"/>
      <c r="JI893" s="4"/>
      <c r="JJ893" s="4"/>
      <c r="JK893" s="4"/>
      <c r="JL893" s="4"/>
      <c r="JM893" s="4"/>
      <c r="JN893" s="4"/>
      <c r="JO893" s="4"/>
      <c r="JP893" s="4"/>
      <c r="JQ893" s="4"/>
      <c r="JR893" s="4"/>
      <c r="JS893" s="4"/>
      <c r="JT893" s="4"/>
      <c r="JU893" s="4"/>
      <c r="JV893" s="4"/>
      <c r="JW893" s="4"/>
      <c r="JX893" s="4"/>
      <c r="JY893" s="4"/>
      <c r="JZ893" s="4"/>
      <c r="KA893" s="4"/>
      <c r="KB893" s="4"/>
      <c r="KC893" s="4"/>
      <c r="KD893" s="4"/>
      <c r="KE893" s="4"/>
    </row>
    <row r="894" spans="20:291" x14ac:dyDescent="0.25">
      <c r="T894" s="5"/>
      <c r="U894" s="25"/>
      <c r="V894" s="25"/>
      <c r="W894" s="25"/>
      <c r="X894" s="25"/>
      <c r="Y894" s="25"/>
      <c r="Z894" s="25"/>
      <c r="AA894" s="25"/>
      <c r="AB894" s="25"/>
      <c r="AC894" s="25"/>
      <c r="AD894" s="25"/>
      <c r="AE894" s="25"/>
      <c r="AF894" s="25"/>
      <c r="AG894" s="25"/>
      <c r="AH894" s="25"/>
      <c r="AI894" s="25"/>
      <c r="AJ894" s="25"/>
      <c r="AK894" s="25"/>
      <c r="AL894" s="25"/>
      <c r="AM894" s="25"/>
      <c r="AN894" s="25"/>
      <c r="AO894" s="25"/>
      <c r="AP894" s="25"/>
      <c r="AQ894" s="4"/>
      <c r="AR894" s="4"/>
      <c r="AS894" s="4"/>
      <c r="AT894" s="4"/>
      <c r="AU894" s="4"/>
      <c r="AV894" s="4"/>
      <c r="AW894" s="4"/>
      <c r="AX894" s="4"/>
      <c r="AY894" s="4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  <c r="BS894" s="4"/>
      <c r="BT894" s="4"/>
      <c r="BU894" s="4"/>
      <c r="BV894" s="4"/>
      <c r="BW894" s="4"/>
      <c r="BX894" s="4"/>
      <c r="BY894" s="4"/>
      <c r="BZ894" s="4"/>
      <c r="CA894" s="4"/>
      <c r="CB894" s="4"/>
      <c r="CC894" s="4"/>
      <c r="CD894" s="4"/>
      <c r="CE894" s="4"/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/>
      <c r="DA894" s="4"/>
      <c r="DB894" s="4"/>
      <c r="DC894" s="4"/>
      <c r="DD894" s="4"/>
      <c r="DE894" s="4"/>
      <c r="DF894" s="4"/>
      <c r="DG894" s="4"/>
      <c r="DH894" s="4"/>
      <c r="DI894" s="4"/>
      <c r="DJ894" s="4"/>
      <c r="DK894" s="4"/>
      <c r="DL894" s="4"/>
      <c r="DM894" s="4"/>
      <c r="DN894" s="4"/>
      <c r="DO894" s="4"/>
      <c r="DP894" s="4"/>
      <c r="DQ894" s="4"/>
      <c r="DR894" s="4"/>
      <c r="DS894" s="4"/>
      <c r="DT894" s="4"/>
      <c r="DU894" s="4"/>
      <c r="DV894" s="4"/>
      <c r="DW894" s="4"/>
      <c r="DX894" s="4"/>
      <c r="DY894" s="4"/>
      <c r="DZ894" s="4"/>
      <c r="EA894" s="4"/>
      <c r="EB894" s="4"/>
      <c r="EC894" s="4"/>
      <c r="ED894" s="4"/>
      <c r="EE894" s="4"/>
      <c r="EF894" s="4"/>
      <c r="EG894" s="4"/>
      <c r="EH894" s="4"/>
      <c r="EI894" s="4"/>
      <c r="EJ894" s="4"/>
      <c r="EK894" s="4"/>
      <c r="EL894" s="4"/>
      <c r="EM894" s="4"/>
      <c r="EN894" s="4"/>
      <c r="EO894" s="4"/>
      <c r="EP894" s="4"/>
      <c r="EQ894" s="4"/>
      <c r="ER894" s="4"/>
      <c r="ES894" s="4"/>
      <c r="ET894" s="4"/>
      <c r="EU894" s="4"/>
      <c r="EV894" s="4"/>
      <c r="EW894" s="4"/>
      <c r="EX894" s="4"/>
      <c r="EY894" s="4"/>
      <c r="EZ894" s="4"/>
      <c r="FA894" s="4"/>
      <c r="FB894" s="4"/>
      <c r="FC894" s="4"/>
      <c r="FD894" s="4"/>
      <c r="FE894" s="4"/>
      <c r="FF894" s="4"/>
      <c r="FG894" s="4"/>
      <c r="FH894" s="4"/>
      <c r="FI894" s="4"/>
      <c r="FJ894" s="5"/>
      <c r="FK894" s="4"/>
      <c r="FL894" s="4"/>
      <c r="FM894" s="4"/>
      <c r="FN894" s="4"/>
      <c r="FO894" s="4"/>
      <c r="FP894" s="4"/>
      <c r="FQ894" s="4"/>
      <c r="FR894" s="4"/>
      <c r="FS894" s="4"/>
      <c r="FT894" s="4"/>
      <c r="FU894" s="4"/>
      <c r="FV894" s="4"/>
      <c r="FW894" s="4"/>
      <c r="FX894" s="4"/>
      <c r="FY894" s="4"/>
      <c r="FZ894" s="4"/>
      <c r="GA894" s="4"/>
      <c r="GB894" s="4"/>
      <c r="GC894" s="4"/>
      <c r="GD894" s="4"/>
      <c r="GE894" s="4"/>
      <c r="GF894" s="4"/>
      <c r="GG894" s="4"/>
      <c r="GH894" s="4"/>
      <c r="GI894" s="4"/>
      <c r="GJ894" s="4"/>
      <c r="GK894" s="4"/>
      <c r="GL894" s="4"/>
      <c r="GM894" s="4"/>
      <c r="GN894" s="4"/>
      <c r="GO894" s="4"/>
      <c r="GP894" s="4"/>
      <c r="GQ894" s="4"/>
      <c r="GR894" s="4"/>
      <c r="GS894" s="4"/>
      <c r="GT894" s="4"/>
      <c r="GU894" s="4"/>
      <c r="GV894" s="4"/>
      <c r="GW894" s="4"/>
      <c r="GX894" s="4"/>
      <c r="GY894" s="4"/>
      <c r="IQ894" s="4"/>
      <c r="IR894" s="4"/>
      <c r="IS894" s="4"/>
      <c r="IT894" s="4"/>
      <c r="IU894" s="4"/>
      <c r="IV894" s="4"/>
      <c r="IW894" s="4"/>
      <c r="IX894" s="4"/>
      <c r="IY894" s="4"/>
      <c r="IZ894" s="4"/>
      <c r="JA894" s="4"/>
      <c r="JB894" s="4"/>
      <c r="JC894" s="4"/>
      <c r="JD894" s="4"/>
      <c r="JE894" s="4"/>
      <c r="JF894" s="4"/>
      <c r="JG894" s="4"/>
      <c r="JH894" s="4"/>
      <c r="JI894" s="4"/>
      <c r="JJ894" s="4"/>
      <c r="JK894" s="4"/>
      <c r="JL894" s="4"/>
      <c r="JM894" s="4"/>
      <c r="JN894" s="4"/>
      <c r="JO894" s="4"/>
      <c r="JP894" s="4"/>
      <c r="JQ894" s="4"/>
      <c r="JR894" s="4"/>
      <c r="JS894" s="4"/>
      <c r="JT894" s="4"/>
      <c r="JU894" s="4"/>
      <c r="JV894" s="4"/>
      <c r="JW894" s="4"/>
      <c r="JX894" s="4"/>
      <c r="JY894" s="4"/>
      <c r="JZ894" s="4"/>
      <c r="KA894" s="4"/>
      <c r="KB894" s="4"/>
      <c r="KC894" s="4"/>
      <c r="KD894" s="4"/>
      <c r="KE894" s="4"/>
    </row>
    <row r="895" spans="20:291" x14ac:dyDescent="0.25">
      <c r="T895" s="5"/>
      <c r="U895" s="25"/>
      <c r="V895" s="25"/>
      <c r="W895" s="25"/>
      <c r="X895" s="25"/>
      <c r="Y895" s="25"/>
      <c r="Z895" s="25"/>
      <c r="AA895" s="25"/>
      <c r="AB895" s="25"/>
      <c r="AC895" s="25"/>
      <c r="AD895" s="25"/>
      <c r="AE895" s="25"/>
      <c r="AF895" s="25"/>
      <c r="AG895" s="25"/>
      <c r="AH895" s="25"/>
      <c r="AI895" s="25"/>
      <c r="AJ895" s="25"/>
      <c r="AK895" s="25"/>
      <c r="AL895" s="25"/>
      <c r="AM895" s="25"/>
      <c r="AN895" s="25"/>
      <c r="AO895" s="25"/>
      <c r="AP895" s="25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E895" s="4"/>
      <c r="DF895" s="4"/>
      <c r="DG895" s="4"/>
      <c r="DH895" s="4"/>
      <c r="DI895" s="4"/>
      <c r="DJ895" s="4"/>
      <c r="DK895" s="4"/>
      <c r="DL895" s="4"/>
      <c r="DM895" s="4"/>
      <c r="DN895" s="4"/>
      <c r="DO895" s="4"/>
      <c r="DP895" s="4"/>
      <c r="DQ895" s="4"/>
      <c r="DR895" s="4"/>
      <c r="DS895" s="4"/>
      <c r="DT895" s="4"/>
      <c r="DU895" s="4"/>
      <c r="DV895" s="4"/>
      <c r="DW895" s="4"/>
      <c r="DX895" s="4"/>
      <c r="DY895" s="4"/>
      <c r="DZ895" s="4"/>
      <c r="EA895" s="4"/>
      <c r="EB895" s="4"/>
      <c r="EC895" s="4"/>
      <c r="ED895" s="4"/>
      <c r="EE895" s="4"/>
      <c r="EF895" s="4"/>
      <c r="EG895" s="4"/>
      <c r="EH895" s="4"/>
      <c r="EI895" s="4"/>
      <c r="EJ895" s="4"/>
      <c r="EK895" s="4"/>
      <c r="EL895" s="4"/>
      <c r="EM895" s="4"/>
      <c r="EN895" s="4"/>
      <c r="EO895" s="4"/>
      <c r="EP895" s="4"/>
      <c r="EQ895" s="4"/>
      <c r="ER895" s="4"/>
      <c r="ES895" s="4"/>
      <c r="ET895" s="4"/>
      <c r="EU895" s="4"/>
      <c r="EV895" s="4"/>
      <c r="EW895" s="4"/>
      <c r="EX895" s="4"/>
      <c r="EY895" s="4"/>
      <c r="EZ895" s="4"/>
      <c r="FA895" s="4"/>
      <c r="FB895" s="4"/>
      <c r="FC895" s="4"/>
      <c r="FD895" s="4"/>
      <c r="FE895" s="4"/>
      <c r="FF895" s="4"/>
      <c r="FG895" s="4"/>
      <c r="FH895" s="4"/>
      <c r="FI895" s="4"/>
      <c r="FJ895" s="5"/>
      <c r="FK895" s="4"/>
      <c r="FL895" s="4"/>
      <c r="FM895" s="4"/>
      <c r="FN895" s="4"/>
      <c r="FO895" s="4"/>
      <c r="FP895" s="4"/>
      <c r="FQ895" s="4"/>
      <c r="FR895" s="4"/>
      <c r="FS895" s="4"/>
      <c r="FT895" s="4"/>
      <c r="FU895" s="4"/>
      <c r="FV895" s="4"/>
      <c r="FW895" s="4"/>
      <c r="FX895" s="4"/>
      <c r="FY895" s="4"/>
      <c r="FZ895" s="4"/>
      <c r="GA895" s="4"/>
      <c r="GB895" s="4"/>
      <c r="GC895" s="4"/>
      <c r="GD895" s="4"/>
      <c r="GE895" s="4"/>
      <c r="GF895" s="4"/>
      <c r="GG895" s="4"/>
      <c r="GH895" s="4"/>
      <c r="GI895" s="4"/>
      <c r="GJ895" s="4"/>
      <c r="GK895" s="4"/>
      <c r="GL895" s="4"/>
      <c r="GM895" s="4"/>
      <c r="GN895" s="4"/>
      <c r="GO895" s="4"/>
      <c r="GP895" s="4"/>
      <c r="GQ895" s="4"/>
      <c r="GR895" s="4"/>
      <c r="GS895" s="4"/>
      <c r="GT895" s="4"/>
      <c r="GU895" s="4"/>
      <c r="GV895" s="4"/>
      <c r="GW895" s="4"/>
      <c r="GX895" s="4"/>
      <c r="GY895" s="4"/>
      <c r="IQ895" s="4"/>
      <c r="IR895" s="4"/>
      <c r="IS895" s="4"/>
      <c r="IT895" s="4"/>
      <c r="IU895" s="4"/>
      <c r="IV895" s="4"/>
      <c r="IW895" s="4"/>
      <c r="IX895" s="4"/>
      <c r="IY895" s="4"/>
      <c r="IZ895" s="4"/>
      <c r="JA895" s="4"/>
      <c r="JB895" s="4"/>
      <c r="JC895" s="4"/>
      <c r="JD895" s="4"/>
      <c r="JE895" s="4"/>
      <c r="JF895" s="4"/>
      <c r="JG895" s="4"/>
      <c r="JH895" s="4"/>
      <c r="JI895" s="4"/>
      <c r="JJ895" s="4"/>
      <c r="JK895" s="4"/>
      <c r="JL895" s="4"/>
      <c r="JM895" s="4"/>
      <c r="JN895" s="4"/>
      <c r="JO895" s="4"/>
      <c r="JP895" s="4"/>
      <c r="JQ895" s="4"/>
      <c r="JR895" s="4"/>
      <c r="JS895" s="4"/>
      <c r="JT895" s="4"/>
      <c r="JU895" s="4"/>
      <c r="JV895" s="4"/>
      <c r="JW895" s="4"/>
      <c r="JX895" s="4"/>
      <c r="JY895" s="4"/>
      <c r="JZ895" s="4"/>
      <c r="KA895" s="4"/>
      <c r="KB895" s="4"/>
      <c r="KC895" s="4"/>
      <c r="KD895" s="4"/>
      <c r="KE895" s="4"/>
    </row>
    <row r="896" spans="20:291" x14ac:dyDescent="0.25">
      <c r="T896" s="5"/>
      <c r="U896" s="25"/>
      <c r="V896" s="25"/>
      <c r="W896" s="25"/>
      <c r="X896" s="25"/>
      <c r="Y896" s="25"/>
      <c r="Z896" s="25"/>
      <c r="AA896" s="25"/>
      <c r="AB896" s="25"/>
      <c r="AC896" s="25"/>
      <c r="AD896" s="25"/>
      <c r="AE896" s="25"/>
      <c r="AF896" s="25"/>
      <c r="AG896" s="25"/>
      <c r="AH896" s="25"/>
      <c r="AI896" s="25"/>
      <c r="AJ896" s="25"/>
      <c r="AK896" s="25"/>
      <c r="AL896" s="25"/>
      <c r="AM896" s="25"/>
      <c r="AN896" s="25"/>
      <c r="AO896" s="25"/>
      <c r="AP896" s="25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  <c r="BS896" s="4"/>
      <c r="BT896" s="4"/>
      <c r="BU896" s="4"/>
      <c r="BV896" s="4"/>
      <c r="BW896" s="4"/>
      <c r="BX896" s="4"/>
      <c r="BY896" s="4"/>
      <c r="BZ896" s="4"/>
      <c r="CA896" s="4"/>
      <c r="CB896" s="4"/>
      <c r="CC896" s="4"/>
      <c r="CD896" s="4"/>
      <c r="CE896" s="4"/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  <c r="CW896" s="4"/>
      <c r="CX896" s="4"/>
      <c r="CY896" s="4"/>
      <c r="CZ896" s="4"/>
      <c r="DA896" s="4"/>
      <c r="DB896" s="4"/>
      <c r="DC896" s="4"/>
      <c r="DD896" s="4"/>
      <c r="DE896" s="4"/>
      <c r="DF896" s="4"/>
      <c r="DG896" s="4"/>
      <c r="DH896" s="4"/>
      <c r="DI896" s="4"/>
      <c r="DJ896" s="4"/>
      <c r="DK896" s="4"/>
      <c r="DL896" s="4"/>
      <c r="DM896" s="4"/>
      <c r="DN896" s="4"/>
      <c r="DO896" s="4"/>
      <c r="DP896" s="4"/>
      <c r="DQ896" s="4"/>
      <c r="DR896" s="4"/>
      <c r="DS896" s="4"/>
      <c r="DT896" s="4"/>
      <c r="DU896" s="4"/>
      <c r="DV896" s="4"/>
      <c r="DW896" s="4"/>
      <c r="DX896" s="4"/>
      <c r="DY896" s="4"/>
      <c r="DZ896" s="4"/>
      <c r="EA896" s="4"/>
      <c r="EB896" s="4"/>
      <c r="EC896" s="4"/>
      <c r="ED896" s="4"/>
      <c r="EE896" s="4"/>
      <c r="EF896" s="4"/>
      <c r="EG896" s="4"/>
      <c r="EH896" s="4"/>
      <c r="EI896" s="4"/>
      <c r="EJ896" s="4"/>
      <c r="EK896" s="4"/>
      <c r="EL896" s="4"/>
      <c r="EM896" s="4"/>
      <c r="EN896" s="4"/>
      <c r="EO896" s="4"/>
      <c r="EP896" s="4"/>
      <c r="EQ896" s="4"/>
      <c r="ER896" s="4"/>
      <c r="ES896" s="4"/>
      <c r="ET896" s="4"/>
      <c r="EU896" s="4"/>
      <c r="EV896" s="4"/>
      <c r="EW896" s="4"/>
      <c r="EX896" s="4"/>
      <c r="EY896" s="4"/>
      <c r="EZ896" s="4"/>
      <c r="FA896" s="4"/>
      <c r="FB896" s="4"/>
      <c r="FC896" s="4"/>
      <c r="FD896" s="4"/>
      <c r="FE896" s="4"/>
      <c r="FF896" s="4"/>
      <c r="FG896" s="4"/>
      <c r="FH896" s="4"/>
      <c r="FI896" s="4"/>
      <c r="FJ896" s="5"/>
      <c r="FK896" s="4"/>
      <c r="FL896" s="4"/>
      <c r="FM896" s="4"/>
      <c r="FN896" s="4"/>
      <c r="FO896" s="4"/>
      <c r="FP896" s="4"/>
      <c r="FQ896" s="4"/>
      <c r="FR896" s="4"/>
      <c r="FS896" s="4"/>
      <c r="FT896" s="4"/>
      <c r="FU896" s="4"/>
      <c r="FV896" s="4"/>
      <c r="FW896" s="4"/>
      <c r="FX896" s="4"/>
      <c r="FY896" s="4"/>
      <c r="FZ896" s="4"/>
      <c r="GA896" s="4"/>
      <c r="GB896" s="4"/>
      <c r="GC896" s="4"/>
      <c r="GD896" s="4"/>
      <c r="GE896" s="4"/>
      <c r="GF896" s="4"/>
      <c r="GG896" s="4"/>
      <c r="GH896" s="4"/>
      <c r="GI896" s="4"/>
      <c r="GJ896" s="4"/>
      <c r="GK896" s="4"/>
      <c r="GL896" s="4"/>
      <c r="GM896" s="4"/>
      <c r="GN896" s="4"/>
      <c r="GO896" s="4"/>
      <c r="GP896" s="4"/>
      <c r="GQ896" s="4"/>
      <c r="GR896" s="4"/>
      <c r="GS896" s="4"/>
      <c r="GT896" s="4"/>
      <c r="GU896" s="4"/>
      <c r="GV896" s="4"/>
      <c r="GW896" s="4"/>
      <c r="GX896" s="4"/>
      <c r="GY896" s="4"/>
      <c r="IQ896" s="4"/>
      <c r="IR896" s="4"/>
      <c r="IS896" s="4"/>
      <c r="IT896" s="4"/>
      <c r="IU896" s="4"/>
      <c r="IV896" s="4"/>
      <c r="IW896" s="4"/>
      <c r="IX896" s="4"/>
      <c r="IY896" s="4"/>
      <c r="IZ896" s="4"/>
      <c r="JA896" s="4"/>
      <c r="JB896" s="4"/>
      <c r="JC896" s="4"/>
      <c r="JD896" s="4"/>
      <c r="JE896" s="4"/>
      <c r="JF896" s="4"/>
      <c r="JG896" s="4"/>
      <c r="JH896" s="4"/>
      <c r="JI896" s="4"/>
      <c r="JJ896" s="4"/>
      <c r="JK896" s="4"/>
      <c r="JL896" s="4"/>
      <c r="JM896" s="4"/>
      <c r="JN896" s="4"/>
      <c r="JO896" s="4"/>
      <c r="JP896" s="4"/>
      <c r="JQ896" s="4"/>
      <c r="JR896" s="4"/>
      <c r="JS896" s="4"/>
      <c r="JT896" s="4"/>
      <c r="JU896" s="4"/>
      <c r="JV896" s="4"/>
      <c r="JW896" s="4"/>
      <c r="JX896" s="4"/>
      <c r="JY896" s="4"/>
      <c r="JZ896" s="4"/>
      <c r="KA896" s="4"/>
      <c r="KB896" s="4"/>
      <c r="KC896" s="4"/>
      <c r="KD896" s="4"/>
      <c r="KE896" s="4"/>
    </row>
    <row r="897" spans="20:291" x14ac:dyDescent="0.25">
      <c r="T897" s="5"/>
      <c r="U897" s="25"/>
      <c r="V897" s="25"/>
      <c r="W897" s="25"/>
      <c r="X897" s="25"/>
      <c r="Y897" s="25"/>
      <c r="Z897" s="25"/>
      <c r="AA897" s="25"/>
      <c r="AB897" s="25"/>
      <c r="AC897" s="25"/>
      <c r="AD897" s="25"/>
      <c r="AE897" s="25"/>
      <c r="AF897" s="25"/>
      <c r="AG897" s="25"/>
      <c r="AH897" s="25"/>
      <c r="AI897" s="25"/>
      <c r="AJ897" s="25"/>
      <c r="AK897" s="25"/>
      <c r="AL897" s="25"/>
      <c r="AM897" s="25"/>
      <c r="AN897" s="25"/>
      <c r="AO897" s="25"/>
      <c r="AP897" s="25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  <c r="DE897" s="4"/>
      <c r="DF897" s="4"/>
      <c r="DG897" s="4"/>
      <c r="DH897" s="4"/>
      <c r="DI897" s="4"/>
      <c r="DJ897" s="4"/>
      <c r="DK897" s="4"/>
      <c r="DL897" s="4"/>
      <c r="DM897" s="4"/>
      <c r="DN897" s="4"/>
      <c r="DO897" s="4"/>
      <c r="DP897" s="4"/>
      <c r="DQ897" s="4"/>
      <c r="DR897" s="4"/>
      <c r="DS897" s="4"/>
      <c r="DT897" s="4"/>
      <c r="DU897" s="4"/>
      <c r="DV897" s="4"/>
      <c r="DW897" s="4"/>
      <c r="DX897" s="4"/>
      <c r="DY897" s="4"/>
      <c r="DZ897" s="4"/>
      <c r="EA897" s="4"/>
      <c r="EB897" s="4"/>
      <c r="EC897" s="4"/>
      <c r="ED897" s="4"/>
      <c r="EE897" s="4"/>
      <c r="EF897" s="4"/>
      <c r="EG897" s="4"/>
      <c r="EH897" s="4"/>
      <c r="EI897" s="4"/>
      <c r="EJ897" s="4"/>
      <c r="EK897" s="4"/>
      <c r="EL897" s="4"/>
      <c r="EM897" s="4"/>
      <c r="EN897" s="4"/>
      <c r="EO897" s="4"/>
      <c r="EP897" s="4"/>
      <c r="EQ897" s="4"/>
      <c r="ER897" s="4"/>
      <c r="ES897" s="4"/>
      <c r="ET897" s="4"/>
      <c r="EU897" s="4"/>
      <c r="EV897" s="4"/>
      <c r="EW897" s="4"/>
      <c r="EX897" s="4"/>
      <c r="EY897" s="4"/>
      <c r="EZ897" s="4"/>
      <c r="FA897" s="4"/>
      <c r="FB897" s="4"/>
      <c r="FC897" s="4"/>
      <c r="FD897" s="4"/>
      <c r="FE897" s="4"/>
      <c r="FF897" s="4"/>
      <c r="FG897" s="4"/>
      <c r="FH897" s="4"/>
      <c r="FI897" s="4"/>
      <c r="FJ897" s="5"/>
      <c r="FK897" s="4"/>
      <c r="FL897" s="4"/>
      <c r="FM897" s="4"/>
      <c r="FN897" s="4"/>
      <c r="FO897" s="4"/>
      <c r="FP897" s="4"/>
      <c r="FQ897" s="4"/>
      <c r="FR897" s="4"/>
      <c r="FS897" s="4"/>
      <c r="FT897" s="4"/>
      <c r="FU897" s="4"/>
      <c r="FV897" s="4"/>
      <c r="FW897" s="4"/>
      <c r="FX897" s="4"/>
      <c r="FY897" s="4"/>
      <c r="FZ897" s="4"/>
      <c r="GA897" s="4"/>
      <c r="GB897" s="4"/>
      <c r="GC897" s="4"/>
      <c r="GD897" s="4"/>
      <c r="GE897" s="4"/>
      <c r="GF897" s="4"/>
      <c r="GG897" s="4"/>
      <c r="GH897" s="4"/>
      <c r="GI897" s="4"/>
      <c r="GJ897" s="4"/>
      <c r="GK897" s="4"/>
      <c r="GL897" s="4"/>
      <c r="GM897" s="4"/>
      <c r="GN897" s="4"/>
      <c r="GO897" s="4"/>
      <c r="GP897" s="4"/>
      <c r="GQ897" s="4"/>
      <c r="GR897" s="4"/>
      <c r="GS897" s="4"/>
      <c r="GT897" s="4"/>
      <c r="GU897" s="4"/>
      <c r="GV897" s="4"/>
      <c r="GW897" s="4"/>
      <c r="GX897" s="4"/>
      <c r="GY897" s="4"/>
      <c r="IQ897" s="4"/>
      <c r="IR897" s="4"/>
      <c r="IS897" s="4"/>
      <c r="IT897" s="4"/>
      <c r="IU897" s="4"/>
      <c r="IV897" s="4"/>
      <c r="IW897" s="4"/>
      <c r="IX897" s="4"/>
      <c r="IY897" s="4"/>
      <c r="IZ897" s="4"/>
      <c r="JA897" s="4"/>
      <c r="JB897" s="4"/>
      <c r="JC897" s="4"/>
      <c r="JD897" s="4"/>
      <c r="JE897" s="4"/>
      <c r="JF897" s="4"/>
      <c r="JG897" s="4"/>
      <c r="JH897" s="4"/>
      <c r="JI897" s="4"/>
      <c r="JJ897" s="4"/>
      <c r="JK897" s="4"/>
      <c r="JL897" s="4"/>
      <c r="JM897" s="4"/>
      <c r="JN897" s="4"/>
      <c r="JO897" s="4"/>
      <c r="JP897" s="4"/>
      <c r="JQ897" s="4"/>
      <c r="JR897" s="4"/>
      <c r="JS897" s="4"/>
      <c r="JT897" s="4"/>
      <c r="JU897" s="4"/>
      <c r="JV897" s="4"/>
      <c r="JW897" s="4"/>
      <c r="JX897" s="4"/>
      <c r="JY897" s="4"/>
      <c r="JZ897" s="4"/>
      <c r="KA897" s="4"/>
      <c r="KB897" s="4"/>
      <c r="KC897" s="4"/>
      <c r="KD897" s="4"/>
      <c r="KE897" s="4"/>
    </row>
    <row r="898" spans="20:291" x14ac:dyDescent="0.25">
      <c r="T898" s="5"/>
      <c r="U898" s="25"/>
      <c r="V898" s="25"/>
      <c r="W898" s="25"/>
      <c r="X898" s="25"/>
      <c r="Y898" s="25"/>
      <c r="Z898" s="25"/>
      <c r="AA898" s="25"/>
      <c r="AB898" s="25"/>
      <c r="AC898" s="25"/>
      <c r="AD898" s="25"/>
      <c r="AE898" s="25"/>
      <c r="AF898" s="25"/>
      <c r="AG898" s="25"/>
      <c r="AH898" s="25"/>
      <c r="AI898" s="25"/>
      <c r="AJ898" s="25"/>
      <c r="AK898" s="25"/>
      <c r="AL898" s="25"/>
      <c r="AM898" s="25"/>
      <c r="AN898" s="25"/>
      <c r="AO898" s="25"/>
      <c r="AP898" s="25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  <c r="BS898" s="4"/>
      <c r="BT898" s="4"/>
      <c r="BU898" s="4"/>
      <c r="BV898" s="4"/>
      <c r="BW898" s="4"/>
      <c r="BX898" s="4"/>
      <c r="BY898" s="4"/>
      <c r="BZ898" s="4"/>
      <c r="CA898" s="4"/>
      <c r="CB898" s="4"/>
      <c r="CC898" s="4"/>
      <c r="CD898" s="4"/>
      <c r="CE898" s="4"/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  <c r="CW898" s="4"/>
      <c r="CX898" s="4"/>
      <c r="CY898" s="4"/>
      <c r="CZ898" s="4"/>
      <c r="DA898" s="4"/>
      <c r="DB898" s="4"/>
      <c r="DC898" s="4"/>
      <c r="DD898" s="4"/>
      <c r="DE898" s="4"/>
      <c r="DF898" s="4"/>
      <c r="DG898" s="4"/>
      <c r="DH898" s="4"/>
      <c r="DI898" s="4"/>
      <c r="DJ898" s="4"/>
      <c r="DK898" s="4"/>
      <c r="DL898" s="4"/>
      <c r="DM898" s="4"/>
      <c r="DN898" s="4"/>
      <c r="DO898" s="4"/>
      <c r="DP898" s="4"/>
      <c r="DQ898" s="4"/>
      <c r="DR898" s="4"/>
      <c r="DS898" s="4"/>
      <c r="DT898" s="4"/>
      <c r="DU898" s="4"/>
      <c r="DV898" s="4"/>
      <c r="DW898" s="4"/>
      <c r="DX898" s="4"/>
      <c r="DY898" s="4"/>
      <c r="DZ898" s="4"/>
      <c r="EA898" s="4"/>
      <c r="EB898" s="4"/>
      <c r="EC898" s="4"/>
      <c r="ED898" s="4"/>
      <c r="EE898" s="4"/>
      <c r="EF898" s="4"/>
      <c r="EG898" s="4"/>
      <c r="EH898" s="4"/>
      <c r="EI898" s="4"/>
      <c r="EJ898" s="4"/>
      <c r="EK898" s="4"/>
      <c r="EL898" s="4"/>
      <c r="EM898" s="4"/>
      <c r="EN898" s="4"/>
      <c r="EO898" s="4"/>
      <c r="EP898" s="4"/>
      <c r="EQ898" s="4"/>
      <c r="ER898" s="4"/>
      <c r="ES898" s="4"/>
      <c r="ET898" s="4"/>
      <c r="EU898" s="4"/>
      <c r="EV898" s="4"/>
      <c r="EW898" s="4"/>
      <c r="EX898" s="4"/>
      <c r="EY898" s="4"/>
      <c r="EZ898" s="4"/>
      <c r="FA898" s="4"/>
      <c r="FB898" s="4"/>
      <c r="FC898" s="4"/>
      <c r="FD898" s="4"/>
      <c r="FE898" s="4"/>
      <c r="FF898" s="4"/>
      <c r="FG898" s="4"/>
      <c r="FH898" s="4"/>
      <c r="FI898" s="4"/>
      <c r="FJ898" s="5"/>
      <c r="FK898" s="4"/>
      <c r="FL898" s="4"/>
      <c r="FM898" s="4"/>
      <c r="FN898" s="4"/>
      <c r="FO898" s="4"/>
      <c r="FP898" s="4"/>
      <c r="FQ898" s="4"/>
      <c r="FR898" s="4"/>
      <c r="FS898" s="4"/>
      <c r="FT898" s="4"/>
      <c r="FU898" s="4"/>
      <c r="FV898" s="4"/>
      <c r="FW898" s="4"/>
      <c r="FX898" s="4"/>
      <c r="FY898" s="4"/>
      <c r="FZ898" s="4"/>
      <c r="GA898" s="4"/>
      <c r="GB898" s="4"/>
      <c r="GC898" s="4"/>
      <c r="GD898" s="4"/>
      <c r="GE898" s="4"/>
      <c r="GF898" s="4"/>
      <c r="GG898" s="4"/>
      <c r="GH898" s="4"/>
      <c r="GI898" s="4"/>
      <c r="GJ898" s="4"/>
      <c r="GK898" s="4"/>
      <c r="GL898" s="4"/>
      <c r="GM898" s="4"/>
      <c r="GN898" s="4"/>
      <c r="GO898" s="4"/>
      <c r="GP898" s="4"/>
      <c r="GQ898" s="4"/>
      <c r="GR898" s="4"/>
      <c r="GS898" s="4"/>
      <c r="GT898" s="4"/>
      <c r="GU898" s="4"/>
      <c r="GV898" s="4"/>
      <c r="GW898" s="4"/>
      <c r="GX898" s="4"/>
      <c r="GY898" s="4"/>
      <c r="IQ898" s="4"/>
      <c r="IR898" s="4"/>
      <c r="IS898" s="4"/>
      <c r="IT898" s="4"/>
      <c r="IU898" s="4"/>
      <c r="IV898" s="4"/>
      <c r="IW898" s="4"/>
      <c r="IX898" s="4"/>
      <c r="IY898" s="4"/>
      <c r="IZ898" s="4"/>
      <c r="JA898" s="4"/>
      <c r="JB898" s="4"/>
      <c r="JC898" s="4"/>
      <c r="JD898" s="4"/>
      <c r="JE898" s="4"/>
      <c r="JF898" s="4"/>
      <c r="JG898" s="4"/>
      <c r="JH898" s="4"/>
      <c r="JI898" s="4"/>
      <c r="JJ898" s="4"/>
      <c r="JK898" s="4"/>
      <c r="JL898" s="4"/>
      <c r="JM898" s="4"/>
      <c r="JN898" s="4"/>
      <c r="JO898" s="4"/>
      <c r="JP898" s="4"/>
      <c r="JQ898" s="4"/>
      <c r="JR898" s="4"/>
      <c r="JS898" s="4"/>
      <c r="JT898" s="4"/>
      <c r="JU898" s="4"/>
      <c r="JV898" s="4"/>
      <c r="JW898" s="4"/>
      <c r="JX898" s="4"/>
      <c r="JY898" s="4"/>
      <c r="JZ898" s="4"/>
      <c r="KA898" s="4"/>
      <c r="KB898" s="4"/>
      <c r="KC898" s="4"/>
      <c r="KD898" s="4"/>
      <c r="KE898" s="4"/>
    </row>
    <row r="899" spans="20:291" x14ac:dyDescent="0.25">
      <c r="T899" s="5"/>
      <c r="U899" s="25"/>
      <c r="V899" s="25"/>
      <c r="W899" s="25"/>
      <c r="X899" s="25"/>
      <c r="Y899" s="25"/>
      <c r="Z899" s="25"/>
      <c r="AA899" s="25"/>
      <c r="AB899" s="25"/>
      <c r="AC899" s="25"/>
      <c r="AD899" s="25"/>
      <c r="AE899" s="25"/>
      <c r="AF899" s="25"/>
      <c r="AG899" s="25"/>
      <c r="AH899" s="25"/>
      <c r="AI899" s="25"/>
      <c r="AJ899" s="25"/>
      <c r="AK899" s="25"/>
      <c r="AL899" s="25"/>
      <c r="AM899" s="25"/>
      <c r="AN899" s="25"/>
      <c r="AO899" s="25"/>
      <c r="AP899" s="25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  <c r="BV899" s="4"/>
      <c r="BW899" s="4"/>
      <c r="BX899" s="4"/>
      <c r="BY899" s="4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  <c r="DE899" s="4"/>
      <c r="DF899" s="4"/>
      <c r="DG899" s="4"/>
      <c r="DH899" s="4"/>
      <c r="DI899" s="4"/>
      <c r="DJ899" s="4"/>
      <c r="DK899" s="4"/>
      <c r="DL899" s="4"/>
      <c r="DM899" s="4"/>
      <c r="DN899" s="4"/>
      <c r="DO899" s="4"/>
      <c r="DP899" s="4"/>
      <c r="DQ899" s="4"/>
      <c r="DR899" s="4"/>
      <c r="DS899" s="4"/>
      <c r="DT899" s="4"/>
      <c r="DU899" s="4"/>
      <c r="DV899" s="4"/>
      <c r="DW899" s="4"/>
      <c r="DX899" s="4"/>
      <c r="DY899" s="4"/>
      <c r="DZ899" s="4"/>
      <c r="EA899" s="4"/>
      <c r="EB899" s="4"/>
      <c r="EC899" s="4"/>
      <c r="ED899" s="4"/>
      <c r="EE899" s="4"/>
      <c r="EF899" s="4"/>
      <c r="EG899" s="4"/>
      <c r="EH899" s="4"/>
      <c r="EI899" s="4"/>
      <c r="EJ899" s="4"/>
      <c r="EK899" s="4"/>
      <c r="EL899" s="4"/>
      <c r="EM899" s="4"/>
      <c r="EN899" s="4"/>
      <c r="EO899" s="4"/>
      <c r="EP899" s="4"/>
      <c r="EQ899" s="4"/>
      <c r="ER899" s="4"/>
      <c r="ES899" s="4"/>
      <c r="ET899" s="4"/>
      <c r="EU899" s="4"/>
      <c r="EV899" s="4"/>
      <c r="EW899" s="4"/>
      <c r="EX899" s="4"/>
      <c r="EY899" s="4"/>
      <c r="EZ899" s="4"/>
      <c r="FA899" s="4"/>
      <c r="FB899" s="4"/>
      <c r="FC899" s="4"/>
      <c r="FD899" s="4"/>
      <c r="FE899" s="4"/>
      <c r="FF899" s="4"/>
      <c r="FG899" s="4"/>
      <c r="FH899" s="4"/>
      <c r="FI899" s="4"/>
      <c r="FJ899" s="5"/>
      <c r="FK899" s="4"/>
      <c r="FL899" s="4"/>
      <c r="FM899" s="4"/>
      <c r="FN899" s="4"/>
      <c r="FO899" s="4"/>
      <c r="FP899" s="4"/>
      <c r="FQ899" s="4"/>
      <c r="FR899" s="4"/>
      <c r="FS899" s="4"/>
      <c r="FT899" s="4"/>
      <c r="FU899" s="4"/>
      <c r="FV899" s="4"/>
      <c r="FW899" s="4"/>
      <c r="FX899" s="4"/>
      <c r="FY899" s="4"/>
      <c r="FZ899" s="4"/>
      <c r="GA899" s="4"/>
      <c r="GB899" s="4"/>
      <c r="GC899" s="4"/>
      <c r="GD899" s="4"/>
      <c r="GE899" s="4"/>
      <c r="GF899" s="4"/>
      <c r="GG899" s="4"/>
      <c r="GH899" s="4"/>
      <c r="GI899" s="4"/>
      <c r="GJ899" s="4"/>
      <c r="GK899" s="4"/>
      <c r="GL899" s="4"/>
      <c r="GM899" s="4"/>
      <c r="GN899" s="4"/>
      <c r="GO899" s="4"/>
      <c r="GP899" s="4"/>
      <c r="GQ899" s="4"/>
      <c r="GR899" s="4"/>
      <c r="GS899" s="4"/>
      <c r="GT899" s="4"/>
      <c r="GU899" s="4"/>
      <c r="GV899" s="4"/>
      <c r="GW899" s="4"/>
      <c r="GX899" s="4"/>
      <c r="GY899" s="4"/>
      <c r="IQ899" s="4"/>
      <c r="IR899" s="4"/>
      <c r="IS899" s="4"/>
      <c r="IT899" s="4"/>
      <c r="IU899" s="4"/>
      <c r="IV899" s="4"/>
      <c r="IW899" s="4"/>
      <c r="IX899" s="4"/>
      <c r="IY899" s="4"/>
      <c r="IZ899" s="4"/>
      <c r="JA899" s="4"/>
      <c r="JB899" s="4"/>
      <c r="JC899" s="4"/>
      <c r="JD899" s="4"/>
      <c r="JE899" s="4"/>
      <c r="JF899" s="4"/>
      <c r="JG899" s="4"/>
      <c r="JH899" s="4"/>
      <c r="JI899" s="4"/>
      <c r="JJ899" s="4"/>
      <c r="JK899" s="4"/>
      <c r="JL899" s="4"/>
      <c r="JM899" s="4"/>
      <c r="JN899" s="4"/>
      <c r="JO899" s="4"/>
      <c r="JP899" s="4"/>
      <c r="JQ899" s="4"/>
      <c r="JR899" s="4"/>
      <c r="JS899" s="4"/>
      <c r="JT899" s="4"/>
      <c r="JU899" s="4"/>
      <c r="JV899" s="4"/>
      <c r="JW899" s="4"/>
      <c r="JX899" s="4"/>
      <c r="JY899" s="4"/>
      <c r="JZ899" s="4"/>
      <c r="KA899" s="4"/>
      <c r="KB899" s="4"/>
      <c r="KC899" s="4"/>
      <c r="KD899" s="4"/>
      <c r="KE899" s="4"/>
    </row>
    <row r="900" spans="20:291" x14ac:dyDescent="0.25">
      <c r="T900" s="5"/>
      <c r="U900" s="25"/>
      <c r="V900" s="25"/>
      <c r="W900" s="25"/>
      <c r="X900" s="25"/>
      <c r="Y900" s="25"/>
      <c r="Z900" s="25"/>
      <c r="AA900" s="25"/>
      <c r="AB900" s="25"/>
      <c r="AC900" s="25"/>
      <c r="AD900" s="25"/>
      <c r="AE900" s="25"/>
      <c r="AF900" s="25"/>
      <c r="AG900" s="25"/>
      <c r="AH900" s="25"/>
      <c r="AI900" s="25"/>
      <c r="AJ900" s="25"/>
      <c r="AK900" s="25"/>
      <c r="AL900" s="25"/>
      <c r="AM900" s="25"/>
      <c r="AN900" s="25"/>
      <c r="AO900" s="25"/>
      <c r="AP900" s="25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  <c r="BS900" s="4"/>
      <c r="BT900" s="4"/>
      <c r="BU900" s="4"/>
      <c r="BV900" s="4"/>
      <c r="BW900" s="4"/>
      <c r="BX900" s="4"/>
      <c r="BY900" s="4"/>
      <c r="BZ900" s="4"/>
      <c r="CA900" s="4"/>
      <c r="CB900" s="4"/>
      <c r="CC900" s="4"/>
      <c r="CD900" s="4"/>
      <c r="CE900" s="4"/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  <c r="CW900" s="4"/>
      <c r="CX900" s="4"/>
      <c r="CY900" s="4"/>
      <c r="CZ900" s="4"/>
      <c r="DA900" s="4"/>
      <c r="DB900" s="4"/>
      <c r="DC900" s="4"/>
      <c r="DD900" s="4"/>
      <c r="DE900" s="4"/>
      <c r="DF900" s="4"/>
      <c r="DG900" s="4"/>
      <c r="DH900" s="4"/>
      <c r="DI900" s="4"/>
      <c r="DJ900" s="4"/>
      <c r="DK900" s="4"/>
      <c r="DL900" s="4"/>
      <c r="DM900" s="4"/>
      <c r="DN900" s="4"/>
      <c r="DO900" s="4"/>
      <c r="DP900" s="4"/>
      <c r="DQ900" s="4"/>
      <c r="DR900" s="4"/>
      <c r="DS900" s="4"/>
      <c r="DT900" s="4"/>
      <c r="DU900" s="4"/>
      <c r="DV900" s="4"/>
      <c r="DW900" s="4"/>
      <c r="DX900" s="4"/>
      <c r="DY900" s="4"/>
      <c r="DZ900" s="4"/>
      <c r="EA900" s="4"/>
      <c r="EB900" s="4"/>
      <c r="EC900" s="4"/>
      <c r="ED900" s="4"/>
      <c r="EE900" s="4"/>
      <c r="EF900" s="4"/>
      <c r="EG900" s="4"/>
      <c r="EH900" s="4"/>
      <c r="EI900" s="4"/>
      <c r="EJ900" s="4"/>
      <c r="EK900" s="4"/>
      <c r="EL900" s="4"/>
      <c r="EM900" s="4"/>
      <c r="EN900" s="4"/>
      <c r="EO900" s="4"/>
      <c r="EP900" s="4"/>
      <c r="EQ900" s="4"/>
      <c r="ER900" s="4"/>
      <c r="ES900" s="4"/>
      <c r="ET900" s="4"/>
      <c r="EU900" s="4"/>
      <c r="EV900" s="4"/>
      <c r="EW900" s="4"/>
      <c r="EX900" s="4"/>
      <c r="EY900" s="4"/>
      <c r="EZ900" s="4"/>
      <c r="FA900" s="4"/>
      <c r="FB900" s="4"/>
      <c r="FC900" s="4"/>
      <c r="FD900" s="4"/>
      <c r="FE900" s="4"/>
      <c r="FF900" s="4"/>
      <c r="FG900" s="4"/>
      <c r="FH900" s="4"/>
      <c r="FI900" s="4"/>
      <c r="FJ900" s="5"/>
      <c r="FK900" s="4"/>
      <c r="FL900" s="4"/>
      <c r="FM900" s="4"/>
      <c r="FN900" s="4"/>
      <c r="FO900" s="4"/>
      <c r="FP900" s="4"/>
      <c r="FQ900" s="4"/>
      <c r="FR900" s="4"/>
      <c r="FS900" s="4"/>
      <c r="FT900" s="4"/>
      <c r="FU900" s="4"/>
      <c r="FV900" s="4"/>
      <c r="FW900" s="4"/>
      <c r="FX900" s="4"/>
      <c r="FY900" s="4"/>
      <c r="FZ900" s="4"/>
      <c r="GA900" s="4"/>
      <c r="GB900" s="4"/>
      <c r="GC900" s="4"/>
      <c r="GD900" s="4"/>
      <c r="GE900" s="4"/>
      <c r="GF900" s="4"/>
      <c r="GG900" s="4"/>
      <c r="GH900" s="4"/>
      <c r="GI900" s="4"/>
      <c r="GJ900" s="4"/>
      <c r="GK900" s="4"/>
      <c r="GL900" s="4"/>
      <c r="GM900" s="4"/>
      <c r="GN900" s="4"/>
      <c r="GO900" s="4"/>
      <c r="GP900" s="4"/>
      <c r="GQ900" s="4"/>
      <c r="GR900" s="4"/>
      <c r="GS900" s="4"/>
      <c r="GT900" s="4"/>
      <c r="GU900" s="4"/>
      <c r="GV900" s="4"/>
      <c r="GW900" s="4"/>
      <c r="GX900" s="4"/>
      <c r="GY900" s="4"/>
      <c r="IQ900" s="4"/>
      <c r="IR900" s="4"/>
      <c r="IS900" s="4"/>
      <c r="IT900" s="4"/>
      <c r="IU900" s="4"/>
      <c r="IV900" s="4"/>
      <c r="IW900" s="4"/>
      <c r="IX900" s="4"/>
      <c r="IY900" s="4"/>
      <c r="IZ900" s="4"/>
      <c r="JA900" s="4"/>
      <c r="JB900" s="4"/>
      <c r="JC900" s="4"/>
      <c r="JD900" s="4"/>
      <c r="JE900" s="4"/>
      <c r="JF900" s="4"/>
      <c r="JG900" s="4"/>
      <c r="JH900" s="4"/>
      <c r="JI900" s="4"/>
      <c r="JJ900" s="4"/>
      <c r="JK900" s="4"/>
      <c r="JL900" s="4"/>
      <c r="JM900" s="4"/>
      <c r="JN900" s="4"/>
      <c r="JO900" s="4"/>
      <c r="JP900" s="4"/>
      <c r="JQ900" s="4"/>
      <c r="JR900" s="4"/>
      <c r="JS900" s="4"/>
      <c r="JT900" s="4"/>
      <c r="JU900" s="4"/>
      <c r="JV900" s="4"/>
      <c r="JW900" s="4"/>
      <c r="JX900" s="4"/>
      <c r="JY900" s="4"/>
      <c r="JZ900" s="4"/>
      <c r="KA900" s="4"/>
      <c r="KB900" s="4"/>
      <c r="KC900" s="4"/>
      <c r="KD900" s="4"/>
      <c r="KE900" s="4"/>
    </row>
    <row r="901" spans="20:291" x14ac:dyDescent="0.25">
      <c r="T901" s="5"/>
      <c r="U901" s="25"/>
      <c r="V901" s="25"/>
      <c r="W901" s="25"/>
      <c r="X901" s="25"/>
      <c r="Y901" s="25"/>
      <c r="Z901" s="25"/>
      <c r="AA901" s="25"/>
      <c r="AB901" s="25"/>
      <c r="AC901" s="25"/>
      <c r="AD901" s="25"/>
      <c r="AE901" s="25"/>
      <c r="AF901" s="25"/>
      <c r="AG901" s="25"/>
      <c r="AH901" s="25"/>
      <c r="AI901" s="25"/>
      <c r="AJ901" s="25"/>
      <c r="AK901" s="25"/>
      <c r="AL901" s="25"/>
      <c r="AM901" s="25"/>
      <c r="AN901" s="25"/>
      <c r="AO901" s="25"/>
      <c r="AP901" s="25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  <c r="DE901" s="4"/>
      <c r="DF901" s="4"/>
      <c r="DG901" s="4"/>
      <c r="DH901" s="4"/>
      <c r="DI901" s="4"/>
      <c r="DJ901" s="4"/>
      <c r="DK901" s="4"/>
      <c r="DL901" s="4"/>
      <c r="DM901" s="4"/>
      <c r="DN901" s="4"/>
      <c r="DO901" s="4"/>
      <c r="DP901" s="4"/>
      <c r="DQ901" s="4"/>
      <c r="DR901" s="4"/>
      <c r="DS901" s="4"/>
      <c r="DT901" s="4"/>
      <c r="DU901" s="4"/>
      <c r="DV901" s="4"/>
      <c r="DW901" s="4"/>
      <c r="DX901" s="4"/>
      <c r="DY901" s="4"/>
      <c r="DZ901" s="4"/>
      <c r="EA901" s="4"/>
      <c r="EB901" s="4"/>
      <c r="EC901" s="4"/>
      <c r="ED901" s="4"/>
      <c r="EE901" s="4"/>
      <c r="EF901" s="4"/>
      <c r="EG901" s="4"/>
      <c r="EH901" s="4"/>
      <c r="EI901" s="4"/>
      <c r="EJ901" s="4"/>
      <c r="EK901" s="4"/>
      <c r="EL901" s="4"/>
      <c r="EM901" s="4"/>
      <c r="EN901" s="4"/>
      <c r="EO901" s="4"/>
      <c r="EP901" s="4"/>
      <c r="EQ901" s="4"/>
      <c r="ER901" s="4"/>
      <c r="ES901" s="4"/>
      <c r="ET901" s="4"/>
      <c r="EU901" s="4"/>
      <c r="EV901" s="4"/>
      <c r="EW901" s="4"/>
      <c r="EX901" s="4"/>
      <c r="EY901" s="4"/>
      <c r="EZ901" s="4"/>
      <c r="FA901" s="4"/>
      <c r="FB901" s="4"/>
      <c r="FC901" s="4"/>
      <c r="FD901" s="4"/>
      <c r="FE901" s="4"/>
      <c r="FF901" s="4"/>
      <c r="FG901" s="4"/>
      <c r="FH901" s="4"/>
      <c r="FI901" s="4"/>
      <c r="FJ901" s="5"/>
      <c r="FK901" s="4"/>
      <c r="FL901" s="4"/>
      <c r="FM901" s="4"/>
      <c r="FN901" s="4"/>
      <c r="FO901" s="4"/>
      <c r="FP901" s="4"/>
      <c r="FQ901" s="4"/>
      <c r="FR901" s="4"/>
      <c r="FS901" s="4"/>
      <c r="FT901" s="4"/>
      <c r="FU901" s="4"/>
      <c r="FV901" s="4"/>
      <c r="FW901" s="4"/>
      <c r="FX901" s="4"/>
      <c r="FY901" s="4"/>
      <c r="FZ901" s="4"/>
      <c r="GA901" s="4"/>
      <c r="GB901" s="4"/>
      <c r="GC901" s="4"/>
      <c r="GD901" s="4"/>
      <c r="GE901" s="4"/>
      <c r="GF901" s="4"/>
      <c r="GG901" s="4"/>
      <c r="GH901" s="4"/>
      <c r="GI901" s="4"/>
      <c r="GJ901" s="4"/>
      <c r="GK901" s="4"/>
      <c r="GL901" s="4"/>
      <c r="GM901" s="4"/>
      <c r="GN901" s="4"/>
      <c r="GO901" s="4"/>
      <c r="GP901" s="4"/>
      <c r="GQ901" s="4"/>
      <c r="GR901" s="4"/>
      <c r="GS901" s="4"/>
      <c r="GT901" s="4"/>
      <c r="GU901" s="4"/>
      <c r="GV901" s="4"/>
      <c r="GW901" s="4"/>
      <c r="GX901" s="4"/>
      <c r="GY901" s="4"/>
      <c r="IQ901" s="4"/>
      <c r="IR901" s="4"/>
      <c r="IS901" s="4"/>
      <c r="IT901" s="4"/>
      <c r="IU901" s="4"/>
      <c r="IV901" s="4"/>
      <c r="IW901" s="4"/>
      <c r="IX901" s="4"/>
      <c r="IY901" s="4"/>
      <c r="IZ901" s="4"/>
      <c r="JA901" s="4"/>
      <c r="JB901" s="4"/>
      <c r="JC901" s="4"/>
      <c r="JD901" s="4"/>
      <c r="JE901" s="4"/>
      <c r="JF901" s="4"/>
      <c r="JG901" s="4"/>
      <c r="JH901" s="4"/>
      <c r="JI901" s="4"/>
      <c r="JJ901" s="4"/>
      <c r="JK901" s="4"/>
      <c r="JL901" s="4"/>
      <c r="JM901" s="4"/>
      <c r="JN901" s="4"/>
      <c r="JO901" s="4"/>
      <c r="JP901" s="4"/>
      <c r="JQ901" s="4"/>
      <c r="JR901" s="4"/>
      <c r="JS901" s="4"/>
      <c r="JT901" s="4"/>
      <c r="JU901" s="4"/>
      <c r="JV901" s="4"/>
      <c r="JW901" s="4"/>
      <c r="JX901" s="4"/>
      <c r="JY901" s="4"/>
      <c r="JZ901" s="4"/>
      <c r="KA901" s="4"/>
      <c r="KB901" s="4"/>
      <c r="KC901" s="4"/>
      <c r="KD901" s="4"/>
      <c r="KE901" s="4"/>
    </row>
    <row r="902" spans="20:291" x14ac:dyDescent="0.25">
      <c r="T902" s="5"/>
      <c r="U902" s="25"/>
      <c r="V902" s="25"/>
      <c r="W902" s="25"/>
      <c r="X902" s="25"/>
      <c r="Y902" s="25"/>
      <c r="Z902" s="25"/>
      <c r="AA902" s="25"/>
      <c r="AB902" s="25"/>
      <c r="AC902" s="25"/>
      <c r="AD902" s="25"/>
      <c r="AE902" s="25"/>
      <c r="AF902" s="25"/>
      <c r="AG902" s="25"/>
      <c r="AH902" s="25"/>
      <c r="AI902" s="25"/>
      <c r="AJ902" s="25"/>
      <c r="AK902" s="25"/>
      <c r="AL902" s="25"/>
      <c r="AM902" s="25"/>
      <c r="AN902" s="25"/>
      <c r="AO902" s="25"/>
      <c r="AP902" s="25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  <c r="BS902" s="4"/>
      <c r="BT902" s="4"/>
      <c r="BU902" s="4"/>
      <c r="BV902" s="4"/>
      <c r="BW902" s="4"/>
      <c r="BX902" s="4"/>
      <c r="BY902" s="4"/>
      <c r="BZ902" s="4"/>
      <c r="CA902" s="4"/>
      <c r="CB902" s="4"/>
      <c r="CC902" s="4"/>
      <c r="CD902" s="4"/>
      <c r="CE902" s="4"/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4"/>
      <c r="CT902" s="4"/>
      <c r="CU902" s="4"/>
      <c r="CV902" s="4"/>
      <c r="CW902" s="4"/>
      <c r="CX902" s="4"/>
      <c r="CY902" s="4"/>
      <c r="CZ902" s="4"/>
      <c r="DA902" s="4"/>
      <c r="DB902" s="4"/>
      <c r="DC902" s="4"/>
      <c r="DD902" s="4"/>
      <c r="DE902" s="4"/>
      <c r="DF902" s="4"/>
      <c r="DG902" s="4"/>
      <c r="DH902" s="4"/>
      <c r="DI902" s="4"/>
      <c r="DJ902" s="4"/>
      <c r="DK902" s="4"/>
      <c r="DL902" s="4"/>
      <c r="DM902" s="4"/>
      <c r="DN902" s="4"/>
      <c r="DO902" s="4"/>
      <c r="DP902" s="4"/>
      <c r="DQ902" s="4"/>
      <c r="DR902" s="4"/>
      <c r="DS902" s="4"/>
      <c r="DT902" s="4"/>
      <c r="DU902" s="4"/>
      <c r="DV902" s="4"/>
      <c r="DW902" s="4"/>
      <c r="DX902" s="4"/>
      <c r="DY902" s="4"/>
      <c r="DZ902" s="4"/>
      <c r="EA902" s="4"/>
      <c r="EB902" s="4"/>
      <c r="EC902" s="4"/>
      <c r="ED902" s="4"/>
      <c r="EE902" s="4"/>
      <c r="EF902" s="4"/>
      <c r="EG902" s="4"/>
      <c r="EH902" s="4"/>
      <c r="EI902" s="4"/>
      <c r="EJ902" s="4"/>
      <c r="EK902" s="4"/>
      <c r="EL902" s="4"/>
      <c r="EM902" s="4"/>
      <c r="EN902" s="4"/>
      <c r="EO902" s="4"/>
      <c r="EP902" s="4"/>
      <c r="EQ902" s="4"/>
      <c r="ER902" s="4"/>
      <c r="ES902" s="4"/>
      <c r="ET902" s="4"/>
      <c r="EU902" s="4"/>
      <c r="EV902" s="4"/>
      <c r="EW902" s="4"/>
      <c r="EX902" s="4"/>
      <c r="EY902" s="4"/>
      <c r="EZ902" s="4"/>
      <c r="FA902" s="4"/>
      <c r="FB902" s="4"/>
      <c r="FC902" s="4"/>
      <c r="FD902" s="4"/>
      <c r="FE902" s="4"/>
      <c r="FF902" s="4"/>
      <c r="FG902" s="4"/>
      <c r="FH902" s="4"/>
      <c r="FI902" s="4"/>
      <c r="FJ902" s="5"/>
      <c r="FK902" s="4"/>
      <c r="FL902" s="4"/>
      <c r="FM902" s="4"/>
      <c r="FN902" s="4"/>
      <c r="FO902" s="4"/>
      <c r="FP902" s="4"/>
      <c r="FQ902" s="4"/>
      <c r="FR902" s="4"/>
      <c r="FS902" s="4"/>
      <c r="FT902" s="4"/>
      <c r="FU902" s="4"/>
      <c r="FV902" s="4"/>
      <c r="FW902" s="4"/>
      <c r="FX902" s="4"/>
      <c r="FY902" s="4"/>
      <c r="FZ902" s="4"/>
      <c r="GA902" s="4"/>
      <c r="GB902" s="4"/>
      <c r="GC902" s="4"/>
      <c r="GD902" s="4"/>
      <c r="GE902" s="4"/>
      <c r="GF902" s="4"/>
      <c r="GG902" s="4"/>
      <c r="GH902" s="4"/>
      <c r="GI902" s="4"/>
      <c r="GJ902" s="4"/>
      <c r="GK902" s="4"/>
      <c r="GL902" s="4"/>
      <c r="GM902" s="4"/>
      <c r="GN902" s="4"/>
      <c r="GO902" s="4"/>
      <c r="GP902" s="4"/>
      <c r="GQ902" s="4"/>
      <c r="GR902" s="4"/>
      <c r="GS902" s="4"/>
      <c r="GT902" s="4"/>
      <c r="GU902" s="4"/>
      <c r="GV902" s="4"/>
      <c r="GW902" s="4"/>
      <c r="GX902" s="4"/>
      <c r="GY902" s="4"/>
      <c r="IQ902" s="4"/>
      <c r="IR902" s="4"/>
      <c r="IS902" s="4"/>
      <c r="IT902" s="4"/>
      <c r="IU902" s="4"/>
      <c r="IV902" s="4"/>
      <c r="IW902" s="4"/>
      <c r="IX902" s="4"/>
      <c r="IY902" s="4"/>
      <c r="IZ902" s="4"/>
      <c r="JA902" s="4"/>
      <c r="JB902" s="4"/>
      <c r="JC902" s="4"/>
      <c r="JD902" s="4"/>
      <c r="JE902" s="4"/>
      <c r="JF902" s="4"/>
      <c r="JG902" s="4"/>
      <c r="JH902" s="4"/>
      <c r="JI902" s="4"/>
      <c r="JJ902" s="4"/>
      <c r="JK902" s="4"/>
      <c r="JL902" s="4"/>
      <c r="JM902" s="4"/>
      <c r="JN902" s="4"/>
      <c r="JO902" s="4"/>
      <c r="JP902" s="4"/>
      <c r="JQ902" s="4"/>
      <c r="JR902" s="4"/>
      <c r="JS902" s="4"/>
      <c r="JT902" s="4"/>
      <c r="JU902" s="4"/>
      <c r="JV902" s="4"/>
      <c r="JW902" s="4"/>
      <c r="JX902" s="4"/>
      <c r="JY902" s="4"/>
      <c r="JZ902" s="4"/>
      <c r="KA902" s="4"/>
      <c r="KB902" s="4"/>
      <c r="KC902" s="4"/>
      <c r="KD902" s="4"/>
      <c r="KE902" s="4"/>
    </row>
    <row r="903" spans="20:291" x14ac:dyDescent="0.25">
      <c r="T903" s="5"/>
      <c r="U903" s="25"/>
      <c r="V903" s="25"/>
      <c r="W903" s="25"/>
      <c r="X903" s="25"/>
      <c r="Y903" s="25"/>
      <c r="Z903" s="25"/>
      <c r="AA903" s="25"/>
      <c r="AB903" s="25"/>
      <c r="AC903" s="25"/>
      <c r="AD903" s="25"/>
      <c r="AE903" s="25"/>
      <c r="AF903" s="25"/>
      <c r="AG903" s="25"/>
      <c r="AH903" s="25"/>
      <c r="AI903" s="25"/>
      <c r="AJ903" s="25"/>
      <c r="AK903" s="25"/>
      <c r="AL903" s="25"/>
      <c r="AM903" s="25"/>
      <c r="AN903" s="25"/>
      <c r="AO903" s="25"/>
      <c r="AP903" s="25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  <c r="DE903" s="4"/>
      <c r="DF903" s="4"/>
      <c r="DG903" s="4"/>
      <c r="DH903" s="4"/>
      <c r="DI903" s="4"/>
      <c r="DJ903" s="4"/>
      <c r="DK903" s="4"/>
      <c r="DL903" s="4"/>
      <c r="DM903" s="4"/>
      <c r="DN903" s="4"/>
      <c r="DO903" s="4"/>
      <c r="DP903" s="4"/>
      <c r="DQ903" s="4"/>
      <c r="DR903" s="4"/>
      <c r="DS903" s="4"/>
      <c r="DT903" s="4"/>
      <c r="DU903" s="4"/>
      <c r="DV903" s="4"/>
      <c r="DW903" s="4"/>
      <c r="DX903" s="4"/>
      <c r="DY903" s="4"/>
      <c r="DZ903" s="4"/>
      <c r="EA903" s="4"/>
      <c r="EB903" s="4"/>
      <c r="EC903" s="4"/>
      <c r="ED903" s="4"/>
      <c r="EE903" s="4"/>
      <c r="EF903" s="4"/>
      <c r="EG903" s="4"/>
      <c r="EH903" s="4"/>
      <c r="EI903" s="4"/>
      <c r="EJ903" s="4"/>
      <c r="EK903" s="4"/>
      <c r="EL903" s="4"/>
      <c r="EM903" s="4"/>
      <c r="EN903" s="4"/>
      <c r="EO903" s="4"/>
      <c r="EP903" s="4"/>
      <c r="EQ903" s="4"/>
      <c r="ER903" s="4"/>
      <c r="ES903" s="4"/>
      <c r="ET903" s="4"/>
      <c r="EU903" s="4"/>
      <c r="EV903" s="4"/>
      <c r="EW903" s="4"/>
      <c r="EX903" s="4"/>
      <c r="EY903" s="4"/>
      <c r="EZ903" s="4"/>
      <c r="FA903" s="4"/>
      <c r="FB903" s="4"/>
      <c r="FC903" s="4"/>
      <c r="FD903" s="4"/>
      <c r="FE903" s="4"/>
      <c r="FF903" s="4"/>
      <c r="FG903" s="4"/>
      <c r="FH903" s="4"/>
      <c r="FI903" s="4"/>
      <c r="FJ903" s="5"/>
      <c r="FK903" s="4"/>
      <c r="FL903" s="4"/>
      <c r="FM903" s="4"/>
      <c r="FN903" s="4"/>
      <c r="FO903" s="4"/>
      <c r="FP903" s="4"/>
      <c r="FQ903" s="4"/>
      <c r="FR903" s="4"/>
      <c r="FS903" s="4"/>
      <c r="FT903" s="4"/>
      <c r="FU903" s="4"/>
      <c r="FV903" s="4"/>
      <c r="FW903" s="4"/>
      <c r="FX903" s="4"/>
      <c r="FY903" s="4"/>
      <c r="FZ903" s="4"/>
      <c r="GA903" s="4"/>
      <c r="GB903" s="4"/>
      <c r="GC903" s="4"/>
      <c r="GD903" s="4"/>
      <c r="GE903" s="4"/>
      <c r="GF903" s="4"/>
      <c r="GG903" s="4"/>
      <c r="GH903" s="4"/>
      <c r="GI903" s="4"/>
      <c r="GJ903" s="4"/>
      <c r="GK903" s="4"/>
      <c r="GL903" s="4"/>
      <c r="GM903" s="4"/>
      <c r="GN903" s="4"/>
      <c r="GO903" s="4"/>
      <c r="GP903" s="4"/>
      <c r="GQ903" s="4"/>
      <c r="GR903" s="4"/>
      <c r="GS903" s="4"/>
      <c r="GT903" s="4"/>
      <c r="GU903" s="4"/>
      <c r="GV903" s="4"/>
      <c r="GW903" s="4"/>
      <c r="GX903" s="4"/>
      <c r="GY903" s="4"/>
      <c r="IQ903" s="4"/>
      <c r="IR903" s="4"/>
      <c r="IS903" s="4"/>
      <c r="IT903" s="4"/>
      <c r="IU903" s="4"/>
      <c r="IV903" s="4"/>
      <c r="IW903" s="4"/>
      <c r="IX903" s="4"/>
      <c r="IY903" s="4"/>
      <c r="IZ903" s="4"/>
      <c r="JA903" s="4"/>
      <c r="JB903" s="4"/>
      <c r="JC903" s="4"/>
      <c r="JD903" s="4"/>
      <c r="JE903" s="4"/>
      <c r="JF903" s="4"/>
      <c r="JG903" s="4"/>
      <c r="JH903" s="4"/>
      <c r="JI903" s="4"/>
      <c r="JJ903" s="4"/>
      <c r="JK903" s="4"/>
      <c r="JL903" s="4"/>
      <c r="JM903" s="4"/>
      <c r="JN903" s="4"/>
      <c r="JO903" s="4"/>
      <c r="JP903" s="4"/>
      <c r="JQ903" s="4"/>
      <c r="JR903" s="4"/>
      <c r="JS903" s="4"/>
      <c r="JT903" s="4"/>
      <c r="JU903" s="4"/>
      <c r="JV903" s="4"/>
      <c r="JW903" s="4"/>
      <c r="JX903" s="4"/>
      <c r="JY903" s="4"/>
      <c r="JZ903" s="4"/>
      <c r="KA903" s="4"/>
      <c r="KB903" s="4"/>
      <c r="KC903" s="4"/>
      <c r="KD903" s="4"/>
      <c r="KE903" s="4"/>
    </row>
    <row r="904" spans="20:291" x14ac:dyDescent="0.25">
      <c r="T904" s="5"/>
      <c r="U904" s="25"/>
      <c r="V904" s="25"/>
      <c r="W904" s="25"/>
      <c r="X904" s="25"/>
      <c r="Y904" s="25"/>
      <c r="Z904" s="25"/>
      <c r="AA904" s="25"/>
      <c r="AB904" s="25"/>
      <c r="AC904" s="25"/>
      <c r="AD904" s="25"/>
      <c r="AE904" s="25"/>
      <c r="AF904" s="25"/>
      <c r="AG904" s="25"/>
      <c r="AH904" s="25"/>
      <c r="AI904" s="25"/>
      <c r="AJ904" s="25"/>
      <c r="AK904" s="25"/>
      <c r="AL904" s="25"/>
      <c r="AM904" s="25"/>
      <c r="AN904" s="25"/>
      <c r="AO904" s="25"/>
      <c r="AP904" s="25"/>
      <c r="AQ904" s="4"/>
      <c r="AR904" s="4"/>
      <c r="AS904" s="4"/>
      <c r="AT904" s="4"/>
      <c r="AU904" s="4"/>
      <c r="AV904" s="4"/>
      <c r="AW904" s="4"/>
      <c r="AX904" s="4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  <c r="BS904" s="4"/>
      <c r="BT904" s="4"/>
      <c r="BU904" s="4"/>
      <c r="BV904" s="4"/>
      <c r="BW904" s="4"/>
      <c r="BX904" s="4"/>
      <c r="BY904" s="4"/>
      <c r="BZ904" s="4"/>
      <c r="CA904" s="4"/>
      <c r="CB904" s="4"/>
      <c r="CC904" s="4"/>
      <c r="CD904" s="4"/>
      <c r="CE904" s="4"/>
      <c r="CF904" s="4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  <c r="CS904" s="4"/>
      <c r="CT904" s="4"/>
      <c r="CU904" s="4"/>
      <c r="CV904" s="4"/>
      <c r="CW904" s="4"/>
      <c r="CX904" s="4"/>
      <c r="CY904" s="4"/>
      <c r="CZ904" s="4"/>
      <c r="DA904" s="4"/>
      <c r="DB904" s="4"/>
      <c r="DC904" s="4"/>
      <c r="DD904" s="4"/>
      <c r="DE904" s="4"/>
      <c r="DF904" s="4"/>
      <c r="DG904" s="4"/>
      <c r="DH904" s="4"/>
      <c r="DI904" s="4"/>
      <c r="DJ904" s="4"/>
      <c r="DK904" s="4"/>
      <c r="DL904" s="4"/>
      <c r="DM904" s="4"/>
      <c r="DN904" s="4"/>
      <c r="DO904" s="4"/>
      <c r="DP904" s="4"/>
      <c r="DQ904" s="4"/>
      <c r="DR904" s="4"/>
      <c r="DS904" s="4"/>
      <c r="DT904" s="4"/>
      <c r="DU904" s="4"/>
      <c r="DV904" s="4"/>
      <c r="DW904" s="4"/>
      <c r="DX904" s="4"/>
      <c r="DY904" s="4"/>
      <c r="DZ904" s="4"/>
      <c r="EA904" s="4"/>
      <c r="EB904" s="4"/>
      <c r="EC904" s="4"/>
      <c r="ED904" s="4"/>
      <c r="EE904" s="4"/>
      <c r="EF904" s="4"/>
      <c r="EG904" s="4"/>
      <c r="EH904" s="4"/>
      <c r="EI904" s="4"/>
      <c r="EJ904" s="4"/>
      <c r="EK904" s="4"/>
      <c r="EL904" s="4"/>
      <c r="EM904" s="4"/>
      <c r="EN904" s="4"/>
      <c r="EO904" s="4"/>
      <c r="EP904" s="4"/>
      <c r="EQ904" s="4"/>
      <c r="ER904" s="4"/>
      <c r="ES904" s="4"/>
      <c r="ET904" s="4"/>
      <c r="EU904" s="4"/>
      <c r="EV904" s="4"/>
      <c r="EW904" s="4"/>
      <c r="EX904" s="4"/>
      <c r="EY904" s="4"/>
      <c r="EZ904" s="4"/>
      <c r="FA904" s="4"/>
      <c r="FB904" s="4"/>
      <c r="FC904" s="4"/>
      <c r="FD904" s="4"/>
      <c r="FE904" s="4"/>
      <c r="FF904" s="4"/>
      <c r="FG904" s="4"/>
      <c r="FH904" s="4"/>
      <c r="FI904" s="4"/>
      <c r="FJ904" s="5"/>
      <c r="FK904" s="4"/>
      <c r="FL904" s="4"/>
      <c r="FM904" s="4"/>
      <c r="FN904" s="4"/>
      <c r="FO904" s="4"/>
      <c r="FP904" s="4"/>
      <c r="FQ904" s="4"/>
      <c r="FR904" s="4"/>
      <c r="FS904" s="4"/>
      <c r="FT904" s="4"/>
      <c r="FU904" s="4"/>
      <c r="FV904" s="4"/>
      <c r="FW904" s="4"/>
      <c r="FX904" s="4"/>
      <c r="FY904" s="4"/>
      <c r="FZ904" s="4"/>
      <c r="GA904" s="4"/>
      <c r="GB904" s="4"/>
      <c r="GC904" s="4"/>
      <c r="GD904" s="4"/>
      <c r="GE904" s="4"/>
      <c r="GF904" s="4"/>
      <c r="GG904" s="4"/>
      <c r="GH904" s="4"/>
      <c r="GI904" s="4"/>
      <c r="GJ904" s="4"/>
      <c r="GK904" s="4"/>
      <c r="GL904" s="4"/>
      <c r="GM904" s="4"/>
      <c r="GN904" s="4"/>
      <c r="GO904" s="4"/>
      <c r="GP904" s="4"/>
      <c r="GQ904" s="4"/>
      <c r="GR904" s="4"/>
      <c r="GS904" s="4"/>
      <c r="GT904" s="4"/>
      <c r="GU904" s="4"/>
      <c r="GV904" s="4"/>
      <c r="GW904" s="4"/>
      <c r="GX904" s="4"/>
      <c r="GY904" s="4"/>
      <c r="IQ904" s="4"/>
      <c r="IR904" s="4"/>
      <c r="IS904" s="4"/>
      <c r="IT904" s="4"/>
      <c r="IU904" s="4"/>
      <c r="IV904" s="4"/>
      <c r="IW904" s="4"/>
      <c r="IX904" s="4"/>
      <c r="IY904" s="4"/>
      <c r="IZ904" s="4"/>
      <c r="JA904" s="4"/>
      <c r="JB904" s="4"/>
      <c r="JC904" s="4"/>
      <c r="JD904" s="4"/>
      <c r="JE904" s="4"/>
      <c r="JF904" s="4"/>
      <c r="JG904" s="4"/>
      <c r="JH904" s="4"/>
      <c r="JI904" s="4"/>
      <c r="JJ904" s="4"/>
      <c r="JK904" s="4"/>
      <c r="JL904" s="4"/>
      <c r="JM904" s="4"/>
      <c r="JN904" s="4"/>
      <c r="JO904" s="4"/>
      <c r="JP904" s="4"/>
      <c r="JQ904" s="4"/>
      <c r="JR904" s="4"/>
      <c r="JS904" s="4"/>
      <c r="JT904" s="4"/>
      <c r="JU904" s="4"/>
      <c r="JV904" s="4"/>
      <c r="JW904" s="4"/>
      <c r="JX904" s="4"/>
      <c r="JY904" s="4"/>
      <c r="JZ904" s="4"/>
      <c r="KA904" s="4"/>
      <c r="KB904" s="4"/>
      <c r="KC904" s="4"/>
      <c r="KD904" s="4"/>
      <c r="KE904" s="4"/>
    </row>
    <row r="905" spans="20:291" x14ac:dyDescent="0.25">
      <c r="T905" s="5"/>
      <c r="U905" s="25"/>
      <c r="V905" s="25"/>
      <c r="W905" s="25"/>
      <c r="X905" s="25"/>
      <c r="Y905" s="25"/>
      <c r="Z905" s="25"/>
      <c r="AA905" s="25"/>
      <c r="AB905" s="25"/>
      <c r="AC905" s="25"/>
      <c r="AD905" s="25"/>
      <c r="AE905" s="25"/>
      <c r="AF905" s="25"/>
      <c r="AG905" s="25"/>
      <c r="AH905" s="25"/>
      <c r="AI905" s="25"/>
      <c r="AJ905" s="25"/>
      <c r="AK905" s="25"/>
      <c r="AL905" s="25"/>
      <c r="AM905" s="25"/>
      <c r="AN905" s="25"/>
      <c r="AO905" s="25"/>
      <c r="AP905" s="25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  <c r="BS905" s="4"/>
      <c r="BT905" s="4"/>
      <c r="BU905" s="4"/>
      <c r="BV905" s="4"/>
      <c r="BW905" s="4"/>
      <c r="BX905" s="4"/>
      <c r="BY905" s="4"/>
      <c r="BZ905" s="4"/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  <c r="DD905" s="4"/>
      <c r="DE905" s="4"/>
      <c r="DF905" s="4"/>
      <c r="DG905" s="4"/>
      <c r="DH905" s="4"/>
      <c r="DI905" s="4"/>
      <c r="DJ905" s="4"/>
      <c r="DK905" s="4"/>
      <c r="DL905" s="4"/>
      <c r="DM905" s="4"/>
      <c r="DN905" s="4"/>
      <c r="DO905" s="4"/>
      <c r="DP905" s="4"/>
      <c r="DQ905" s="4"/>
      <c r="DR905" s="4"/>
      <c r="DS905" s="4"/>
      <c r="DT905" s="4"/>
      <c r="DU905" s="4"/>
      <c r="DV905" s="4"/>
      <c r="DW905" s="4"/>
      <c r="DX905" s="4"/>
      <c r="DY905" s="4"/>
      <c r="DZ905" s="4"/>
      <c r="EA905" s="4"/>
      <c r="EB905" s="4"/>
      <c r="EC905" s="4"/>
      <c r="ED905" s="4"/>
      <c r="EE905" s="4"/>
      <c r="EF905" s="4"/>
      <c r="EG905" s="4"/>
      <c r="EH905" s="4"/>
      <c r="EI905" s="4"/>
      <c r="EJ905" s="4"/>
      <c r="EK905" s="4"/>
      <c r="EL905" s="4"/>
      <c r="EM905" s="4"/>
      <c r="EN905" s="4"/>
      <c r="EO905" s="4"/>
      <c r="EP905" s="4"/>
      <c r="EQ905" s="4"/>
      <c r="ER905" s="4"/>
      <c r="ES905" s="4"/>
      <c r="ET905" s="4"/>
      <c r="EU905" s="4"/>
      <c r="EV905" s="4"/>
      <c r="EW905" s="4"/>
      <c r="EX905" s="4"/>
      <c r="EY905" s="4"/>
      <c r="EZ905" s="4"/>
      <c r="FA905" s="4"/>
      <c r="FB905" s="4"/>
      <c r="FC905" s="4"/>
      <c r="FD905" s="4"/>
      <c r="FE905" s="4"/>
      <c r="FF905" s="4"/>
      <c r="FG905" s="4"/>
      <c r="FH905" s="4"/>
      <c r="FI905" s="4"/>
      <c r="FJ905" s="5"/>
      <c r="FK905" s="4"/>
      <c r="FL905" s="4"/>
      <c r="FM905" s="4"/>
      <c r="FN905" s="4"/>
      <c r="FO905" s="4"/>
      <c r="FP905" s="4"/>
      <c r="FQ905" s="4"/>
      <c r="FR905" s="4"/>
      <c r="FS905" s="4"/>
      <c r="FT905" s="4"/>
      <c r="FU905" s="4"/>
      <c r="FV905" s="4"/>
      <c r="FW905" s="4"/>
      <c r="FX905" s="4"/>
      <c r="FY905" s="4"/>
      <c r="FZ905" s="4"/>
      <c r="GA905" s="4"/>
      <c r="GB905" s="4"/>
      <c r="GC905" s="4"/>
      <c r="GD905" s="4"/>
      <c r="GE905" s="4"/>
      <c r="GF905" s="4"/>
      <c r="GG905" s="4"/>
      <c r="GH905" s="4"/>
      <c r="GI905" s="4"/>
      <c r="GJ905" s="4"/>
      <c r="GK905" s="4"/>
      <c r="GL905" s="4"/>
      <c r="GM905" s="4"/>
      <c r="GN905" s="4"/>
      <c r="GO905" s="4"/>
      <c r="GP905" s="4"/>
      <c r="GQ905" s="4"/>
      <c r="GR905" s="4"/>
      <c r="GS905" s="4"/>
      <c r="GT905" s="4"/>
      <c r="GU905" s="4"/>
      <c r="GV905" s="4"/>
      <c r="GW905" s="4"/>
      <c r="GX905" s="4"/>
      <c r="GY905" s="4"/>
      <c r="IQ905" s="4"/>
      <c r="IR905" s="4"/>
      <c r="IS905" s="4"/>
      <c r="IT905" s="4"/>
      <c r="IU905" s="4"/>
      <c r="IV905" s="4"/>
      <c r="IW905" s="4"/>
      <c r="IX905" s="4"/>
      <c r="IY905" s="4"/>
      <c r="IZ905" s="4"/>
      <c r="JA905" s="4"/>
      <c r="JB905" s="4"/>
      <c r="JC905" s="4"/>
      <c r="JD905" s="4"/>
      <c r="JE905" s="4"/>
      <c r="JF905" s="4"/>
      <c r="JG905" s="4"/>
      <c r="JH905" s="4"/>
      <c r="JI905" s="4"/>
      <c r="JJ905" s="4"/>
      <c r="JK905" s="4"/>
      <c r="JL905" s="4"/>
      <c r="JM905" s="4"/>
      <c r="JN905" s="4"/>
      <c r="JO905" s="4"/>
      <c r="JP905" s="4"/>
      <c r="JQ905" s="4"/>
      <c r="JR905" s="4"/>
      <c r="JS905" s="4"/>
      <c r="JT905" s="4"/>
      <c r="JU905" s="4"/>
      <c r="JV905" s="4"/>
      <c r="JW905" s="4"/>
      <c r="JX905" s="4"/>
      <c r="JY905" s="4"/>
      <c r="JZ905" s="4"/>
      <c r="KA905" s="4"/>
      <c r="KB905" s="4"/>
      <c r="KC905" s="4"/>
      <c r="KD905" s="4"/>
      <c r="KE905" s="4"/>
    </row>
    <row r="906" spans="20:291" x14ac:dyDescent="0.25">
      <c r="T906" s="5"/>
      <c r="U906" s="25"/>
      <c r="V906" s="25"/>
      <c r="W906" s="25"/>
      <c r="X906" s="25"/>
      <c r="Y906" s="25"/>
      <c r="Z906" s="25"/>
      <c r="AA906" s="25"/>
      <c r="AB906" s="25"/>
      <c r="AC906" s="25"/>
      <c r="AD906" s="25"/>
      <c r="AE906" s="25"/>
      <c r="AF906" s="25"/>
      <c r="AG906" s="25"/>
      <c r="AH906" s="25"/>
      <c r="AI906" s="25"/>
      <c r="AJ906" s="25"/>
      <c r="AK906" s="25"/>
      <c r="AL906" s="25"/>
      <c r="AM906" s="25"/>
      <c r="AN906" s="25"/>
      <c r="AO906" s="25"/>
      <c r="AP906" s="25"/>
      <c r="AQ906" s="4"/>
      <c r="AR906" s="4"/>
      <c r="AS906" s="4"/>
      <c r="AT906" s="4"/>
      <c r="AU906" s="4"/>
      <c r="AV906" s="4"/>
      <c r="AW906" s="4"/>
      <c r="AX906" s="4"/>
      <c r="AY906" s="4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/>
      <c r="BR906" s="4"/>
      <c r="BS906" s="4"/>
      <c r="BT906" s="4"/>
      <c r="BU906" s="4"/>
      <c r="BV906" s="4"/>
      <c r="BW906" s="4"/>
      <c r="BX906" s="4"/>
      <c r="BY906" s="4"/>
      <c r="BZ906" s="4"/>
      <c r="CA906" s="4"/>
      <c r="CB906" s="4"/>
      <c r="CC906" s="4"/>
      <c r="CD906" s="4"/>
      <c r="CE906" s="4"/>
      <c r="CF906" s="4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  <c r="CS906" s="4"/>
      <c r="CT906" s="4"/>
      <c r="CU906" s="4"/>
      <c r="CV906" s="4"/>
      <c r="CW906" s="4"/>
      <c r="CX906" s="4"/>
      <c r="CY906" s="4"/>
      <c r="CZ906" s="4"/>
      <c r="DA906" s="4"/>
      <c r="DB906" s="4"/>
      <c r="DC906" s="4"/>
      <c r="DD906" s="4"/>
      <c r="DE906" s="4"/>
      <c r="DF906" s="4"/>
      <c r="DG906" s="4"/>
      <c r="DH906" s="4"/>
      <c r="DI906" s="4"/>
      <c r="DJ906" s="4"/>
      <c r="DK906" s="4"/>
      <c r="DL906" s="4"/>
      <c r="DM906" s="4"/>
      <c r="DN906" s="4"/>
      <c r="DO906" s="4"/>
      <c r="DP906" s="4"/>
      <c r="DQ906" s="4"/>
      <c r="DR906" s="4"/>
      <c r="DS906" s="4"/>
      <c r="DT906" s="4"/>
      <c r="DU906" s="4"/>
      <c r="DV906" s="4"/>
      <c r="DW906" s="4"/>
      <c r="DX906" s="4"/>
      <c r="DY906" s="4"/>
      <c r="DZ906" s="4"/>
      <c r="EA906" s="4"/>
      <c r="EB906" s="4"/>
      <c r="EC906" s="4"/>
      <c r="ED906" s="4"/>
      <c r="EE906" s="4"/>
      <c r="EF906" s="4"/>
      <c r="EG906" s="4"/>
      <c r="EH906" s="4"/>
      <c r="EI906" s="4"/>
      <c r="EJ906" s="4"/>
      <c r="EK906" s="4"/>
      <c r="EL906" s="4"/>
      <c r="EM906" s="4"/>
      <c r="EN906" s="4"/>
      <c r="EO906" s="4"/>
      <c r="EP906" s="4"/>
      <c r="EQ906" s="4"/>
      <c r="ER906" s="4"/>
      <c r="ES906" s="4"/>
      <c r="ET906" s="4"/>
      <c r="EU906" s="4"/>
      <c r="EV906" s="4"/>
      <c r="EW906" s="4"/>
      <c r="EX906" s="4"/>
      <c r="EY906" s="4"/>
      <c r="EZ906" s="4"/>
      <c r="FA906" s="4"/>
      <c r="FB906" s="4"/>
      <c r="FC906" s="4"/>
      <c r="FD906" s="4"/>
      <c r="FE906" s="4"/>
      <c r="FF906" s="4"/>
      <c r="FG906" s="4"/>
      <c r="FH906" s="4"/>
      <c r="FI906" s="4"/>
      <c r="FJ906" s="5"/>
      <c r="FK906" s="4"/>
      <c r="FL906" s="4"/>
      <c r="FM906" s="4"/>
      <c r="FN906" s="4"/>
      <c r="FO906" s="4"/>
      <c r="FP906" s="4"/>
      <c r="FQ906" s="4"/>
      <c r="FR906" s="4"/>
      <c r="FS906" s="4"/>
      <c r="FT906" s="4"/>
      <c r="FU906" s="4"/>
      <c r="FV906" s="4"/>
      <c r="FW906" s="4"/>
      <c r="FX906" s="4"/>
      <c r="FY906" s="4"/>
      <c r="FZ906" s="4"/>
      <c r="GA906" s="4"/>
      <c r="GB906" s="4"/>
      <c r="GC906" s="4"/>
      <c r="GD906" s="4"/>
      <c r="GE906" s="4"/>
      <c r="GF906" s="4"/>
      <c r="GG906" s="4"/>
      <c r="GH906" s="4"/>
      <c r="GI906" s="4"/>
      <c r="GJ906" s="4"/>
      <c r="GK906" s="4"/>
      <c r="GL906" s="4"/>
      <c r="GM906" s="4"/>
      <c r="GN906" s="4"/>
      <c r="GO906" s="4"/>
      <c r="GP906" s="4"/>
      <c r="GQ906" s="4"/>
      <c r="GR906" s="4"/>
      <c r="GS906" s="4"/>
      <c r="GT906" s="4"/>
      <c r="GU906" s="4"/>
      <c r="GV906" s="4"/>
      <c r="GW906" s="4"/>
      <c r="GX906" s="4"/>
      <c r="GY906" s="4"/>
      <c r="IQ906" s="4"/>
      <c r="IR906" s="4"/>
      <c r="IS906" s="4"/>
      <c r="IT906" s="4"/>
      <c r="IU906" s="4"/>
      <c r="IV906" s="4"/>
      <c r="IW906" s="4"/>
      <c r="IX906" s="4"/>
      <c r="IY906" s="4"/>
      <c r="IZ906" s="4"/>
      <c r="JA906" s="4"/>
      <c r="JB906" s="4"/>
      <c r="JC906" s="4"/>
      <c r="JD906" s="4"/>
      <c r="JE906" s="4"/>
      <c r="JF906" s="4"/>
      <c r="JG906" s="4"/>
      <c r="JH906" s="4"/>
      <c r="JI906" s="4"/>
      <c r="JJ906" s="4"/>
      <c r="JK906" s="4"/>
      <c r="JL906" s="4"/>
      <c r="JM906" s="4"/>
      <c r="JN906" s="4"/>
      <c r="JO906" s="4"/>
      <c r="JP906" s="4"/>
      <c r="JQ906" s="4"/>
      <c r="JR906" s="4"/>
      <c r="JS906" s="4"/>
      <c r="JT906" s="4"/>
      <c r="JU906" s="4"/>
      <c r="JV906" s="4"/>
      <c r="JW906" s="4"/>
      <c r="JX906" s="4"/>
      <c r="JY906" s="4"/>
      <c r="JZ906" s="4"/>
      <c r="KA906" s="4"/>
      <c r="KB906" s="4"/>
      <c r="KC906" s="4"/>
      <c r="KD906" s="4"/>
      <c r="KE906" s="4"/>
    </row>
    <row r="907" spans="20:291" x14ac:dyDescent="0.25">
      <c r="T907" s="5"/>
      <c r="U907" s="25"/>
      <c r="V907" s="25"/>
      <c r="W907" s="25"/>
      <c r="X907" s="25"/>
      <c r="Y907" s="25"/>
      <c r="Z907" s="25"/>
      <c r="AA907" s="25"/>
      <c r="AB907" s="25"/>
      <c r="AC907" s="25"/>
      <c r="AD907" s="25"/>
      <c r="AE907" s="25"/>
      <c r="AF907" s="25"/>
      <c r="AG907" s="25"/>
      <c r="AH907" s="25"/>
      <c r="AI907" s="25"/>
      <c r="AJ907" s="25"/>
      <c r="AK907" s="25"/>
      <c r="AL907" s="25"/>
      <c r="AM907" s="25"/>
      <c r="AN907" s="25"/>
      <c r="AO907" s="25"/>
      <c r="AP907" s="25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  <c r="BS907" s="4"/>
      <c r="BT907" s="4"/>
      <c r="BU907" s="4"/>
      <c r="BV907" s="4"/>
      <c r="BW907" s="4"/>
      <c r="BX907" s="4"/>
      <c r="BY907" s="4"/>
      <c r="BZ907" s="4"/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/>
      <c r="DE907" s="4"/>
      <c r="DF907" s="4"/>
      <c r="DG907" s="4"/>
      <c r="DH907" s="4"/>
      <c r="DI907" s="4"/>
      <c r="DJ907" s="4"/>
      <c r="DK907" s="4"/>
      <c r="DL907" s="4"/>
      <c r="DM907" s="4"/>
      <c r="DN907" s="4"/>
      <c r="DO907" s="4"/>
      <c r="DP907" s="4"/>
      <c r="DQ907" s="4"/>
      <c r="DR907" s="4"/>
      <c r="DS907" s="4"/>
      <c r="DT907" s="4"/>
      <c r="DU907" s="4"/>
      <c r="DV907" s="4"/>
      <c r="DW907" s="4"/>
      <c r="DX907" s="4"/>
      <c r="DY907" s="4"/>
      <c r="DZ907" s="4"/>
      <c r="EA907" s="4"/>
      <c r="EB907" s="4"/>
      <c r="EC907" s="4"/>
      <c r="ED907" s="4"/>
      <c r="EE907" s="4"/>
      <c r="EF907" s="4"/>
      <c r="EG907" s="4"/>
      <c r="EH907" s="4"/>
      <c r="EI907" s="4"/>
      <c r="EJ907" s="4"/>
      <c r="EK907" s="4"/>
      <c r="EL907" s="4"/>
      <c r="EM907" s="4"/>
      <c r="EN907" s="4"/>
      <c r="EO907" s="4"/>
      <c r="EP907" s="4"/>
      <c r="EQ907" s="4"/>
      <c r="ER907" s="4"/>
      <c r="ES907" s="4"/>
      <c r="ET907" s="4"/>
      <c r="EU907" s="4"/>
      <c r="EV907" s="4"/>
      <c r="EW907" s="4"/>
      <c r="EX907" s="4"/>
      <c r="EY907" s="4"/>
      <c r="EZ907" s="4"/>
      <c r="FA907" s="4"/>
      <c r="FB907" s="4"/>
      <c r="FC907" s="4"/>
      <c r="FD907" s="4"/>
      <c r="FE907" s="4"/>
      <c r="FF907" s="4"/>
      <c r="FG907" s="4"/>
      <c r="FH907" s="4"/>
      <c r="FI907" s="4"/>
      <c r="FJ907" s="5"/>
      <c r="FK907" s="4"/>
      <c r="FL907" s="4"/>
      <c r="FM907" s="4"/>
      <c r="FN907" s="4"/>
      <c r="FO907" s="4"/>
      <c r="FP907" s="4"/>
      <c r="FQ907" s="4"/>
      <c r="FR907" s="4"/>
      <c r="FS907" s="4"/>
      <c r="FT907" s="4"/>
      <c r="FU907" s="4"/>
      <c r="FV907" s="4"/>
      <c r="FW907" s="4"/>
      <c r="FX907" s="4"/>
      <c r="FY907" s="4"/>
      <c r="FZ907" s="4"/>
      <c r="GA907" s="4"/>
      <c r="GB907" s="4"/>
      <c r="GC907" s="4"/>
      <c r="GD907" s="4"/>
      <c r="GE907" s="4"/>
      <c r="GF907" s="4"/>
      <c r="GG907" s="4"/>
      <c r="GH907" s="4"/>
      <c r="GI907" s="4"/>
      <c r="GJ907" s="4"/>
      <c r="GK907" s="4"/>
      <c r="GL907" s="4"/>
      <c r="GM907" s="4"/>
      <c r="GN907" s="4"/>
      <c r="GO907" s="4"/>
      <c r="GP907" s="4"/>
      <c r="GQ907" s="4"/>
      <c r="GR907" s="4"/>
      <c r="GS907" s="4"/>
      <c r="GT907" s="4"/>
      <c r="GU907" s="4"/>
      <c r="GV907" s="4"/>
      <c r="GW907" s="4"/>
      <c r="GX907" s="4"/>
      <c r="GY907" s="4"/>
      <c r="IQ907" s="4"/>
      <c r="IR907" s="4"/>
      <c r="IS907" s="4"/>
      <c r="IT907" s="4"/>
      <c r="IU907" s="4"/>
      <c r="IV907" s="4"/>
      <c r="IW907" s="4"/>
      <c r="IX907" s="4"/>
      <c r="IY907" s="4"/>
      <c r="IZ907" s="4"/>
      <c r="JA907" s="4"/>
      <c r="JB907" s="4"/>
      <c r="JC907" s="4"/>
      <c r="JD907" s="4"/>
      <c r="JE907" s="4"/>
      <c r="JF907" s="4"/>
      <c r="JG907" s="4"/>
      <c r="JH907" s="4"/>
      <c r="JI907" s="4"/>
      <c r="JJ907" s="4"/>
      <c r="JK907" s="4"/>
      <c r="JL907" s="4"/>
      <c r="JM907" s="4"/>
      <c r="JN907" s="4"/>
      <c r="JO907" s="4"/>
      <c r="JP907" s="4"/>
      <c r="JQ907" s="4"/>
      <c r="JR907" s="4"/>
      <c r="JS907" s="4"/>
      <c r="JT907" s="4"/>
      <c r="JU907" s="4"/>
      <c r="JV907" s="4"/>
      <c r="JW907" s="4"/>
      <c r="JX907" s="4"/>
      <c r="JY907" s="4"/>
      <c r="JZ907" s="4"/>
      <c r="KA907" s="4"/>
      <c r="KB907" s="4"/>
      <c r="KC907" s="4"/>
      <c r="KD907" s="4"/>
      <c r="KE907" s="4"/>
    </row>
    <row r="908" spans="20:291" x14ac:dyDescent="0.25">
      <c r="T908" s="5"/>
      <c r="U908" s="25"/>
      <c r="V908" s="25"/>
      <c r="W908" s="25"/>
      <c r="X908" s="25"/>
      <c r="Y908" s="25"/>
      <c r="Z908" s="25"/>
      <c r="AA908" s="25"/>
      <c r="AB908" s="25"/>
      <c r="AC908" s="25"/>
      <c r="AD908" s="25"/>
      <c r="AE908" s="25"/>
      <c r="AF908" s="25"/>
      <c r="AG908" s="25"/>
      <c r="AH908" s="25"/>
      <c r="AI908" s="25"/>
      <c r="AJ908" s="25"/>
      <c r="AK908" s="25"/>
      <c r="AL908" s="25"/>
      <c r="AM908" s="25"/>
      <c r="AN908" s="25"/>
      <c r="AO908" s="25"/>
      <c r="AP908" s="25"/>
      <c r="AQ908" s="4"/>
      <c r="AR908" s="4"/>
      <c r="AS908" s="4"/>
      <c r="AT908" s="4"/>
      <c r="AU908" s="4"/>
      <c r="AV908" s="4"/>
      <c r="AW908" s="4"/>
      <c r="AX908" s="4"/>
      <c r="AY908" s="4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/>
      <c r="BR908" s="4"/>
      <c r="BS908" s="4"/>
      <c r="BT908" s="4"/>
      <c r="BU908" s="4"/>
      <c r="BV908" s="4"/>
      <c r="BW908" s="4"/>
      <c r="BX908" s="4"/>
      <c r="BY908" s="4"/>
      <c r="BZ908" s="4"/>
      <c r="CA908" s="4"/>
      <c r="CB908" s="4"/>
      <c r="CC908" s="4"/>
      <c r="CD908" s="4"/>
      <c r="CE908" s="4"/>
      <c r="CF908" s="4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  <c r="CU908" s="4"/>
      <c r="CV908" s="4"/>
      <c r="CW908" s="4"/>
      <c r="CX908" s="4"/>
      <c r="CY908" s="4"/>
      <c r="CZ908" s="4"/>
      <c r="DA908" s="4"/>
      <c r="DB908" s="4"/>
      <c r="DC908" s="4"/>
      <c r="DD908" s="4"/>
      <c r="DE908" s="4"/>
      <c r="DF908" s="4"/>
      <c r="DG908" s="4"/>
      <c r="DH908" s="4"/>
      <c r="DI908" s="4"/>
      <c r="DJ908" s="4"/>
      <c r="DK908" s="4"/>
      <c r="DL908" s="4"/>
      <c r="DM908" s="4"/>
      <c r="DN908" s="4"/>
      <c r="DO908" s="4"/>
      <c r="DP908" s="4"/>
      <c r="DQ908" s="4"/>
      <c r="DR908" s="4"/>
      <c r="DS908" s="4"/>
      <c r="DT908" s="4"/>
      <c r="DU908" s="4"/>
      <c r="DV908" s="4"/>
      <c r="DW908" s="4"/>
      <c r="DX908" s="4"/>
      <c r="DY908" s="4"/>
      <c r="DZ908" s="4"/>
      <c r="EA908" s="4"/>
      <c r="EB908" s="4"/>
      <c r="EC908" s="4"/>
      <c r="ED908" s="4"/>
      <c r="EE908" s="4"/>
      <c r="EF908" s="4"/>
      <c r="EG908" s="4"/>
      <c r="EH908" s="4"/>
      <c r="EI908" s="4"/>
      <c r="EJ908" s="4"/>
      <c r="EK908" s="4"/>
      <c r="EL908" s="4"/>
      <c r="EM908" s="4"/>
      <c r="EN908" s="4"/>
      <c r="EO908" s="4"/>
      <c r="EP908" s="4"/>
      <c r="EQ908" s="4"/>
      <c r="ER908" s="4"/>
      <c r="ES908" s="4"/>
      <c r="ET908" s="4"/>
      <c r="EU908" s="4"/>
      <c r="EV908" s="4"/>
      <c r="EW908" s="4"/>
      <c r="EX908" s="4"/>
      <c r="EY908" s="4"/>
      <c r="EZ908" s="4"/>
      <c r="FA908" s="4"/>
      <c r="FB908" s="4"/>
      <c r="FC908" s="4"/>
      <c r="FD908" s="4"/>
      <c r="FE908" s="4"/>
      <c r="FF908" s="4"/>
      <c r="FG908" s="4"/>
      <c r="FH908" s="4"/>
      <c r="FI908" s="4"/>
      <c r="FJ908" s="5"/>
      <c r="FK908" s="4"/>
      <c r="FL908" s="4"/>
      <c r="FM908" s="4"/>
      <c r="FN908" s="4"/>
      <c r="FO908" s="4"/>
      <c r="FP908" s="4"/>
      <c r="FQ908" s="4"/>
      <c r="FR908" s="4"/>
      <c r="FS908" s="4"/>
      <c r="FT908" s="4"/>
      <c r="FU908" s="4"/>
      <c r="FV908" s="4"/>
      <c r="FW908" s="4"/>
      <c r="FX908" s="4"/>
      <c r="FY908" s="4"/>
      <c r="FZ908" s="4"/>
      <c r="GA908" s="4"/>
      <c r="GB908" s="4"/>
      <c r="GC908" s="4"/>
      <c r="GD908" s="4"/>
      <c r="GE908" s="4"/>
      <c r="GF908" s="4"/>
      <c r="GG908" s="4"/>
      <c r="GH908" s="4"/>
      <c r="GI908" s="4"/>
      <c r="GJ908" s="4"/>
      <c r="GK908" s="4"/>
      <c r="GL908" s="4"/>
      <c r="GM908" s="4"/>
      <c r="GN908" s="4"/>
      <c r="GO908" s="4"/>
      <c r="GP908" s="4"/>
      <c r="GQ908" s="4"/>
      <c r="GR908" s="4"/>
      <c r="GS908" s="4"/>
      <c r="GT908" s="4"/>
      <c r="GU908" s="4"/>
      <c r="GV908" s="4"/>
      <c r="GW908" s="4"/>
      <c r="GX908" s="4"/>
      <c r="GY908" s="4"/>
      <c r="IQ908" s="4"/>
      <c r="IR908" s="4"/>
      <c r="IS908" s="4"/>
      <c r="IT908" s="4"/>
      <c r="IU908" s="4"/>
      <c r="IV908" s="4"/>
      <c r="IW908" s="4"/>
      <c r="IX908" s="4"/>
      <c r="IY908" s="4"/>
      <c r="IZ908" s="4"/>
      <c r="JA908" s="4"/>
      <c r="JB908" s="4"/>
      <c r="JC908" s="4"/>
      <c r="JD908" s="4"/>
      <c r="JE908" s="4"/>
      <c r="JF908" s="4"/>
      <c r="JG908" s="4"/>
      <c r="JH908" s="4"/>
      <c r="JI908" s="4"/>
      <c r="JJ908" s="4"/>
      <c r="JK908" s="4"/>
      <c r="JL908" s="4"/>
      <c r="JM908" s="4"/>
      <c r="JN908" s="4"/>
      <c r="JO908" s="4"/>
      <c r="JP908" s="4"/>
      <c r="JQ908" s="4"/>
      <c r="JR908" s="4"/>
      <c r="JS908" s="4"/>
      <c r="JT908" s="4"/>
      <c r="JU908" s="4"/>
      <c r="JV908" s="4"/>
      <c r="JW908" s="4"/>
      <c r="JX908" s="4"/>
      <c r="JY908" s="4"/>
      <c r="JZ908" s="4"/>
      <c r="KA908" s="4"/>
      <c r="KB908" s="4"/>
      <c r="KC908" s="4"/>
      <c r="KD908" s="4"/>
      <c r="KE908" s="4"/>
    </row>
    <row r="909" spans="20:291" x14ac:dyDescent="0.25">
      <c r="T909" s="5"/>
      <c r="U909" s="25"/>
      <c r="V909" s="25"/>
      <c r="W909" s="25"/>
      <c r="X909" s="25"/>
      <c r="Y909" s="25"/>
      <c r="Z909" s="25"/>
      <c r="AA909" s="25"/>
      <c r="AB909" s="25"/>
      <c r="AC909" s="25"/>
      <c r="AD909" s="25"/>
      <c r="AE909" s="25"/>
      <c r="AF909" s="25"/>
      <c r="AG909" s="25"/>
      <c r="AH909" s="25"/>
      <c r="AI909" s="25"/>
      <c r="AJ909" s="25"/>
      <c r="AK909" s="25"/>
      <c r="AL909" s="25"/>
      <c r="AM909" s="25"/>
      <c r="AN909" s="25"/>
      <c r="AO909" s="25"/>
      <c r="AP909" s="25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  <c r="BS909" s="4"/>
      <c r="BT909" s="4"/>
      <c r="BU909" s="4"/>
      <c r="BV909" s="4"/>
      <c r="BW909" s="4"/>
      <c r="BX909" s="4"/>
      <c r="BY909" s="4"/>
      <c r="BZ909" s="4"/>
      <c r="CA909" s="4"/>
      <c r="CB909" s="4"/>
      <c r="CC909" s="4"/>
      <c r="CD909" s="4"/>
      <c r="CE909" s="4"/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  <c r="DD909" s="4"/>
      <c r="DE909" s="4"/>
      <c r="DF909" s="4"/>
      <c r="DG909" s="4"/>
      <c r="DH909" s="4"/>
      <c r="DI909" s="4"/>
      <c r="DJ909" s="4"/>
      <c r="DK909" s="4"/>
      <c r="DL909" s="4"/>
      <c r="DM909" s="4"/>
      <c r="DN909" s="4"/>
      <c r="DO909" s="4"/>
      <c r="DP909" s="4"/>
      <c r="DQ909" s="4"/>
      <c r="DR909" s="4"/>
      <c r="DS909" s="4"/>
      <c r="DT909" s="4"/>
      <c r="DU909" s="4"/>
      <c r="DV909" s="4"/>
      <c r="DW909" s="4"/>
      <c r="DX909" s="4"/>
      <c r="DY909" s="4"/>
      <c r="DZ909" s="4"/>
      <c r="EA909" s="4"/>
      <c r="EB909" s="4"/>
      <c r="EC909" s="4"/>
      <c r="ED909" s="4"/>
      <c r="EE909" s="4"/>
      <c r="EF909" s="4"/>
      <c r="EG909" s="4"/>
      <c r="EH909" s="4"/>
      <c r="EI909" s="4"/>
      <c r="EJ909" s="4"/>
      <c r="EK909" s="4"/>
      <c r="EL909" s="4"/>
      <c r="EM909" s="4"/>
      <c r="EN909" s="4"/>
      <c r="EO909" s="4"/>
      <c r="EP909" s="4"/>
      <c r="EQ909" s="4"/>
      <c r="ER909" s="4"/>
      <c r="ES909" s="4"/>
      <c r="ET909" s="4"/>
      <c r="EU909" s="4"/>
      <c r="EV909" s="4"/>
      <c r="EW909" s="4"/>
      <c r="EX909" s="4"/>
      <c r="EY909" s="4"/>
      <c r="EZ909" s="4"/>
      <c r="FA909" s="4"/>
      <c r="FB909" s="4"/>
      <c r="FC909" s="4"/>
      <c r="FD909" s="4"/>
      <c r="FE909" s="4"/>
      <c r="FF909" s="4"/>
      <c r="FG909" s="4"/>
      <c r="FH909" s="4"/>
      <c r="FI909" s="4"/>
      <c r="FJ909" s="5"/>
      <c r="FK909" s="4"/>
      <c r="FL909" s="4"/>
      <c r="FM909" s="4"/>
      <c r="FN909" s="4"/>
      <c r="FO909" s="4"/>
      <c r="FP909" s="4"/>
      <c r="FQ909" s="4"/>
      <c r="FR909" s="4"/>
      <c r="FS909" s="4"/>
      <c r="FT909" s="4"/>
      <c r="FU909" s="4"/>
      <c r="FV909" s="4"/>
      <c r="FW909" s="4"/>
      <c r="FX909" s="4"/>
      <c r="FY909" s="4"/>
      <c r="FZ909" s="4"/>
      <c r="GA909" s="4"/>
      <c r="GB909" s="4"/>
      <c r="GC909" s="4"/>
      <c r="GD909" s="4"/>
      <c r="GE909" s="4"/>
      <c r="GF909" s="4"/>
      <c r="GG909" s="4"/>
      <c r="GH909" s="4"/>
      <c r="GI909" s="4"/>
      <c r="GJ909" s="4"/>
      <c r="GK909" s="4"/>
      <c r="GL909" s="4"/>
      <c r="GM909" s="4"/>
      <c r="GN909" s="4"/>
      <c r="GO909" s="4"/>
      <c r="GP909" s="4"/>
      <c r="GQ909" s="4"/>
      <c r="GR909" s="4"/>
      <c r="GS909" s="4"/>
      <c r="GT909" s="4"/>
      <c r="GU909" s="4"/>
      <c r="GV909" s="4"/>
      <c r="GW909" s="4"/>
      <c r="GX909" s="4"/>
      <c r="GY909" s="4"/>
      <c r="IQ909" s="4"/>
      <c r="IR909" s="4"/>
      <c r="IS909" s="4"/>
      <c r="IT909" s="4"/>
      <c r="IU909" s="4"/>
      <c r="IV909" s="4"/>
      <c r="IW909" s="4"/>
      <c r="IX909" s="4"/>
      <c r="IY909" s="4"/>
      <c r="IZ909" s="4"/>
      <c r="JA909" s="4"/>
      <c r="JB909" s="4"/>
      <c r="JC909" s="4"/>
      <c r="JD909" s="4"/>
      <c r="JE909" s="4"/>
      <c r="JF909" s="4"/>
      <c r="JG909" s="4"/>
      <c r="JH909" s="4"/>
      <c r="JI909" s="4"/>
      <c r="JJ909" s="4"/>
      <c r="JK909" s="4"/>
      <c r="JL909" s="4"/>
      <c r="JM909" s="4"/>
      <c r="JN909" s="4"/>
      <c r="JO909" s="4"/>
      <c r="JP909" s="4"/>
      <c r="JQ909" s="4"/>
      <c r="JR909" s="4"/>
      <c r="JS909" s="4"/>
      <c r="JT909" s="4"/>
      <c r="JU909" s="4"/>
      <c r="JV909" s="4"/>
      <c r="JW909" s="4"/>
      <c r="JX909" s="4"/>
      <c r="JY909" s="4"/>
      <c r="JZ909" s="4"/>
      <c r="KA909" s="4"/>
      <c r="KB909" s="4"/>
      <c r="KC909" s="4"/>
      <c r="KD909" s="4"/>
      <c r="KE909" s="4"/>
    </row>
    <row r="910" spans="20:291" x14ac:dyDescent="0.25">
      <c r="T910" s="5"/>
      <c r="U910" s="25"/>
      <c r="V910" s="25"/>
      <c r="W910" s="25"/>
      <c r="X910" s="25"/>
      <c r="Y910" s="25"/>
      <c r="Z910" s="25"/>
      <c r="AA910" s="25"/>
      <c r="AB910" s="25"/>
      <c r="AC910" s="25"/>
      <c r="AD910" s="25"/>
      <c r="AE910" s="25"/>
      <c r="AF910" s="25"/>
      <c r="AG910" s="25"/>
      <c r="AH910" s="25"/>
      <c r="AI910" s="25"/>
      <c r="AJ910" s="25"/>
      <c r="AK910" s="25"/>
      <c r="AL910" s="25"/>
      <c r="AM910" s="25"/>
      <c r="AN910" s="25"/>
      <c r="AO910" s="25"/>
      <c r="AP910" s="25"/>
      <c r="AQ910" s="4"/>
      <c r="AR910" s="4"/>
      <c r="AS910" s="4"/>
      <c r="AT910" s="4"/>
      <c r="AU910" s="4"/>
      <c r="AV910" s="4"/>
      <c r="AW910" s="4"/>
      <c r="AX910" s="4"/>
      <c r="AY910" s="4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  <c r="BS910" s="4"/>
      <c r="BT910" s="4"/>
      <c r="BU910" s="4"/>
      <c r="BV910" s="4"/>
      <c r="BW910" s="4"/>
      <c r="BX910" s="4"/>
      <c r="BY910" s="4"/>
      <c r="BZ910" s="4"/>
      <c r="CA910" s="4"/>
      <c r="CB910" s="4"/>
      <c r="CC910" s="4"/>
      <c r="CD910" s="4"/>
      <c r="CE910" s="4"/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  <c r="CS910" s="4"/>
      <c r="CT910" s="4"/>
      <c r="CU910" s="4"/>
      <c r="CV910" s="4"/>
      <c r="CW910" s="4"/>
      <c r="CX910" s="4"/>
      <c r="CY910" s="4"/>
      <c r="CZ910" s="4"/>
      <c r="DA910" s="4"/>
      <c r="DB910" s="4"/>
      <c r="DC910" s="4"/>
      <c r="DD910" s="4"/>
      <c r="DE910" s="4"/>
      <c r="DF910" s="4"/>
      <c r="DG910" s="4"/>
      <c r="DH910" s="4"/>
      <c r="DI910" s="4"/>
      <c r="DJ910" s="4"/>
      <c r="DK910" s="4"/>
      <c r="DL910" s="4"/>
      <c r="DM910" s="4"/>
      <c r="DN910" s="4"/>
      <c r="DO910" s="4"/>
      <c r="DP910" s="4"/>
      <c r="DQ910" s="4"/>
      <c r="DR910" s="4"/>
      <c r="DS910" s="4"/>
      <c r="DT910" s="4"/>
      <c r="DU910" s="4"/>
      <c r="DV910" s="4"/>
      <c r="DW910" s="4"/>
      <c r="DX910" s="4"/>
      <c r="DY910" s="4"/>
      <c r="DZ910" s="4"/>
      <c r="EA910" s="4"/>
      <c r="EB910" s="4"/>
      <c r="EC910" s="4"/>
      <c r="ED910" s="4"/>
      <c r="EE910" s="4"/>
      <c r="EF910" s="4"/>
      <c r="EG910" s="4"/>
      <c r="EH910" s="4"/>
      <c r="EI910" s="4"/>
      <c r="EJ910" s="4"/>
      <c r="EK910" s="4"/>
      <c r="EL910" s="4"/>
      <c r="EM910" s="4"/>
      <c r="EN910" s="4"/>
      <c r="EO910" s="4"/>
      <c r="EP910" s="4"/>
      <c r="EQ910" s="4"/>
      <c r="ER910" s="4"/>
      <c r="ES910" s="4"/>
      <c r="ET910" s="4"/>
      <c r="EU910" s="4"/>
      <c r="EV910" s="4"/>
      <c r="EW910" s="4"/>
      <c r="EX910" s="4"/>
      <c r="EY910" s="4"/>
      <c r="EZ910" s="4"/>
      <c r="FA910" s="4"/>
      <c r="FB910" s="4"/>
      <c r="FC910" s="4"/>
      <c r="FD910" s="4"/>
      <c r="FE910" s="4"/>
      <c r="FF910" s="4"/>
      <c r="FG910" s="4"/>
      <c r="FH910" s="4"/>
      <c r="FI910" s="4"/>
      <c r="FJ910" s="5"/>
      <c r="FK910" s="4"/>
      <c r="FL910" s="4"/>
      <c r="FM910" s="4"/>
      <c r="FN910" s="4"/>
      <c r="FO910" s="4"/>
      <c r="FP910" s="4"/>
      <c r="FQ910" s="4"/>
      <c r="FR910" s="4"/>
      <c r="FS910" s="4"/>
      <c r="FT910" s="4"/>
      <c r="FU910" s="4"/>
      <c r="FV910" s="4"/>
      <c r="FW910" s="4"/>
      <c r="FX910" s="4"/>
      <c r="FY910" s="4"/>
      <c r="FZ910" s="4"/>
      <c r="GA910" s="4"/>
      <c r="GB910" s="4"/>
      <c r="GC910" s="4"/>
      <c r="GD910" s="4"/>
      <c r="GE910" s="4"/>
      <c r="GF910" s="4"/>
      <c r="GG910" s="4"/>
      <c r="GH910" s="4"/>
      <c r="GI910" s="4"/>
      <c r="GJ910" s="4"/>
      <c r="GK910" s="4"/>
      <c r="GL910" s="4"/>
      <c r="GM910" s="4"/>
      <c r="GN910" s="4"/>
      <c r="GO910" s="4"/>
      <c r="GP910" s="4"/>
      <c r="GQ910" s="4"/>
      <c r="GR910" s="4"/>
      <c r="GS910" s="4"/>
      <c r="GT910" s="4"/>
      <c r="GU910" s="4"/>
      <c r="GV910" s="4"/>
      <c r="GW910" s="4"/>
      <c r="GX910" s="4"/>
      <c r="GY910" s="4"/>
      <c r="IQ910" s="4"/>
      <c r="IR910" s="4"/>
      <c r="IS910" s="4"/>
      <c r="IT910" s="4"/>
      <c r="IU910" s="4"/>
      <c r="IV910" s="4"/>
      <c r="IW910" s="4"/>
      <c r="IX910" s="4"/>
      <c r="IY910" s="4"/>
      <c r="IZ910" s="4"/>
      <c r="JA910" s="4"/>
      <c r="JB910" s="4"/>
      <c r="JC910" s="4"/>
      <c r="JD910" s="4"/>
      <c r="JE910" s="4"/>
      <c r="JF910" s="4"/>
      <c r="JG910" s="4"/>
      <c r="JH910" s="4"/>
      <c r="JI910" s="4"/>
      <c r="JJ910" s="4"/>
      <c r="JK910" s="4"/>
      <c r="JL910" s="4"/>
      <c r="JM910" s="4"/>
      <c r="JN910" s="4"/>
      <c r="JO910" s="4"/>
      <c r="JP910" s="4"/>
      <c r="JQ910" s="4"/>
      <c r="JR910" s="4"/>
      <c r="JS910" s="4"/>
      <c r="JT910" s="4"/>
      <c r="JU910" s="4"/>
      <c r="JV910" s="4"/>
      <c r="JW910" s="4"/>
      <c r="JX910" s="4"/>
      <c r="JY910" s="4"/>
      <c r="JZ910" s="4"/>
      <c r="KA910" s="4"/>
      <c r="KB910" s="4"/>
      <c r="KC910" s="4"/>
      <c r="KD910" s="4"/>
      <c r="KE910" s="4"/>
    </row>
    <row r="911" spans="20:291" x14ac:dyDescent="0.25">
      <c r="T911" s="5"/>
      <c r="U911" s="25"/>
      <c r="V911" s="25"/>
      <c r="W911" s="25"/>
      <c r="X911" s="25"/>
      <c r="Y911" s="25"/>
      <c r="Z911" s="25"/>
      <c r="AA911" s="25"/>
      <c r="AB911" s="25"/>
      <c r="AC911" s="25"/>
      <c r="AD911" s="25"/>
      <c r="AE911" s="25"/>
      <c r="AF911" s="25"/>
      <c r="AG911" s="25"/>
      <c r="AH911" s="25"/>
      <c r="AI911" s="25"/>
      <c r="AJ911" s="25"/>
      <c r="AK911" s="25"/>
      <c r="AL911" s="25"/>
      <c r="AM911" s="25"/>
      <c r="AN911" s="25"/>
      <c r="AO911" s="25"/>
      <c r="AP911" s="25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  <c r="BS911" s="4"/>
      <c r="BT911" s="4"/>
      <c r="BU911" s="4"/>
      <c r="BV911" s="4"/>
      <c r="BW911" s="4"/>
      <c r="BX911" s="4"/>
      <c r="BY911" s="4"/>
      <c r="BZ911" s="4"/>
      <c r="CA911" s="4"/>
      <c r="CB911" s="4"/>
      <c r="CC911" s="4"/>
      <c r="CD911" s="4"/>
      <c r="CE911" s="4"/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/>
      <c r="DE911" s="4"/>
      <c r="DF911" s="4"/>
      <c r="DG911" s="4"/>
      <c r="DH911" s="4"/>
      <c r="DI911" s="4"/>
      <c r="DJ911" s="4"/>
      <c r="DK911" s="4"/>
      <c r="DL911" s="4"/>
      <c r="DM911" s="4"/>
      <c r="DN911" s="4"/>
      <c r="DO911" s="4"/>
      <c r="DP911" s="4"/>
      <c r="DQ911" s="4"/>
      <c r="DR911" s="4"/>
      <c r="DS911" s="4"/>
      <c r="DT911" s="4"/>
      <c r="DU911" s="4"/>
      <c r="DV911" s="4"/>
      <c r="DW911" s="4"/>
      <c r="DX911" s="4"/>
      <c r="DY911" s="4"/>
      <c r="DZ911" s="4"/>
      <c r="EA911" s="4"/>
      <c r="EB911" s="4"/>
      <c r="EC911" s="4"/>
      <c r="ED911" s="4"/>
      <c r="EE911" s="4"/>
      <c r="EF911" s="4"/>
      <c r="EG911" s="4"/>
      <c r="EH911" s="4"/>
      <c r="EI911" s="4"/>
      <c r="EJ911" s="4"/>
      <c r="EK911" s="4"/>
      <c r="EL911" s="4"/>
      <c r="EM911" s="4"/>
      <c r="EN911" s="4"/>
      <c r="EO911" s="4"/>
      <c r="EP911" s="4"/>
      <c r="EQ911" s="4"/>
      <c r="ER911" s="4"/>
      <c r="ES911" s="4"/>
      <c r="ET911" s="4"/>
      <c r="EU911" s="4"/>
      <c r="EV911" s="4"/>
      <c r="EW911" s="4"/>
      <c r="EX911" s="4"/>
      <c r="EY911" s="4"/>
      <c r="EZ911" s="4"/>
      <c r="FA911" s="4"/>
      <c r="FB911" s="4"/>
      <c r="FC911" s="4"/>
      <c r="FD911" s="4"/>
      <c r="FE911" s="4"/>
      <c r="FF911" s="4"/>
      <c r="FG911" s="4"/>
      <c r="FH911" s="4"/>
      <c r="FI911" s="4"/>
      <c r="FJ911" s="5"/>
      <c r="FK911" s="4"/>
      <c r="FL911" s="4"/>
      <c r="FM911" s="4"/>
      <c r="FN911" s="4"/>
      <c r="FO911" s="4"/>
      <c r="FP911" s="4"/>
      <c r="FQ911" s="4"/>
      <c r="FR911" s="4"/>
      <c r="FS911" s="4"/>
      <c r="FT911" s="4"/>
      <c r="FU911" s="4"/>
      <c r="FV911" s="4"/>
      <c r="FW911" s="4"/>
      <c r="FX911" s="4"/>
      <c r="FY911" s="4"/>
      <c r="FZ911" s="4"/>
      <c r="GA911" s="4"/>
      <c r="GB911" s="4"/>
      <c r="GC911" s="4"/>
      <c r="GD911" s="4"/>
      <c r="GE911" s="4"/>
      <c r="GF911" s="4"/>
      <c r="GG911" s="4"/>
      <c r="GH911" s="4"/>
      <c r="GI911" s="4"/>
      <c r="GJ911" s="4"/>
      <c r="GK911" s="4"/>
      <c r="GL911" s="4"/>
      <c r="GM911" s="4"/>
      <c r="GN911" s="4"/>
      <c r="GO911" s="4"/>
      <c r="GP911" s="4"/>
      <c r="GQ911" s="4"/>
      <c r="GR911" s="4"/>
      <c r="GS911" s="4"/>
      <c r="GT911" s="4"/>
      <c r="GU911" s="4"/>
      <c r="GV911" s="4"/>
      <c r="GW911" s="4"/>
      <c r="GX911" s="4"/>
      <c r="GY911" s="4"/>
      <c r="IQ911" s="4"/>
      <c r="IR911" s="4"/>
      <c r="IS911" s="4"/>
      <c r="IT911" s="4"/>
      <c r="IU911" s="4"/>
      <c r="IV911" s="4"/>
      <c r="IW911" s="4"/>
      <c r="IX911" s="4"/>
      <c r="IY911" s="4"/>
      <c r="IZ911" s="4"/>
      <c r="JA911" s="4"/>
      <c r="JB911" s="4"/>
      <c r="JC911" s="4"/>
      <c r="JD911" s="4"/>
      <c r="JE911" s="4"/>
      <c r="JF911" s="4"/>
      <c r="JG911" s="4"/>
      <c r="JH911" s="4"/>
      <c r="JI911" s="4"/>
      <c r="JJ911" s="4"/>
      <c r="JK911" s="4"/>
      <c r="JL911" s="4"/>
      <c r="JM911" s="4"/>
      <c r="JN911" s="4"/>
      <c r="JO911" s="4"/>
      <c r="JP911" s="4"/>
      <c r="JQ911" s="4"/>
      <c r="JR911" s="4"/>
      <c r="JS911" s="4"/>
      <c r="JT911" s="4"/>
      <c r="JU911" s="4"/>
      <c r="JV911" s="4"/>
      <c r="JW911" s="4"/>
      <c r="JX911" s="4"/>
      <c r="JY911" s="4"/>
      <c r="JZ911" s="4"/>
      <c r="KA911" s="4"/>
      <c r="KB911" s="4"/>
      <c r="KC911" s="4"/>
      <c r="KD911" s="4"/>
      <c r="KE911" s="4"/>
    </row>
    <row r="912" spans="20:291" x14ac:dyDescent="0.25">
      <c r="T912" s="5"/>
      <c r="U912" s="25"/>
      <c r="V912" s="25"/>
      <c r="W912" s="25"/>
      <c r="X912" s="25"/>
      <c r="Y912" s="25"/>
      <c r="Z912" s="25"/>
      <c r="AA912" s="25"/>
      <c r="AB912" s="25"/>
      <c r="AC912" s="25"/>
      <c r="AD912" s="25"/>
      <c r="AE912" s="25"/>
      <c r="AF912" s="25"/>
      <c r="AG912" s="25"/>
      <c r="AH912" s="25"/>
      <c r="AI912" s="25"/>
      <c r="AJ912" s="25"/>
      <c r="AK912" s="25"/>
      <c r="AL912" s="25"/>
      <c r="AM912" s="25"/>
      <c r="AN912" s="25"/>
      <c r="AO912" s="25"/>
      <c r="AP912" s="25"/>
      <c r="AQ912" s="4"/>
      <c r="AR912" s="4"/>
      <c r="AS912" s="4"/>
      <c r="AT912" s="4"/>
      <c r="AU912" s="4"/>
      <c r="AV912" s="4"/>
      <c r="AW912" s="4"/>
      <c r="AX912" s="4"/>
      <c r="AY912" s="4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  <c r="BS912" s="4"/>
      <c r="BT912" s="4"/>
      <c r="BU912" s="4"/>
      <c r="BV912" s="4"/>
      <c r="BW912" s="4"/>
      <c r="BX912" s="4"/>
      <c r="BY912" s="4"/>
      <c r="BZ912" s="4"/>
      <c r="CA912" s="4"/>
      <c r="CB912" s="4"/>
      <c r="CC912" s="4"/>
      <c r="CD912" s="4"/>
      <c r="CE912" s="4"/>
      <c r="CF912" s="4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  <c r="CS912" s="4"/>
      <c r="CT912" s="4"/>
      <c r="CU912" s="4"/>
      <c r="CV912" s="4"/>
      <c r="CW912" s="4"/>
      <c r="CX912" s="4"/>
      <c r="CY912" s="4"/>
      <c r="CZ912" s="4"/>
      <c r="DA912" s="4"/>
      <c r="DB912" s="4"/>
      <c r="DC912" s="4"/>
      <c r="DD912" s="4"/>
      <c r="DE912" s="4"/>
      <c r="DF912" s="4"/>
      <c r="DG912" s="4"/>
      <c r="DH912" s="4"/>
      <c r="DI912" s="4"/>
      <c r="DJ912" s="4"/>
      <c r="DK912" s="4"/>
      <c r="DL912" s="4"/>
      <c r="DM912" s="4"/>
      <c r="DN912" s="4"/>
      <c r="DO912" s="4"/>
      <c r="DP912" s="4"/>
      <c r="DQ912" s="4"/>
      <c r="DR912" s="4"/>
      <c r="DS912" s="4"/>
      <c r="DT912" s="4"/>
      <c r="DU912" s="4"/>
      <c r="DV912" s="4"/>
      <c r="DW912" s="4"/>
      <c r="DX912" s="4"/>
      <c r="DY912" s="4"/>
      <c r="DZ912" s="4"/>
      <c r="EA912" s="4"/>
      <c r="EB912" s="4"/>
      <c r="EC912" s="4"/>
      <c r="ED912" s="4"/>
      <c r="EE912" s="4"/>
      <c r="EF912" s="4"/>
      <c r="EG912" s="4"/>
      <c r="EH912" s="4"/>
      <c r="EI912" s="4"/>
      <c r="EJ912" s="4"/>
      <c r="EK912" s="4"/>
      <c r="EL912" s="4"/>
      <c r="EM912" s="4"/>
      <c r="EN912" s="4"/>
      <c r="EO912" s="4"/>
      <c r="EP912" s="4"/>
      <c r="EQ912" s="4"/>
      <c r="ER912" s="4"/>
      <c r="ES912" s="4"/>
      <c r="ET912" s="4"/>
      <c r="EU912" s="4"/>
      <c r="EV912" s="4"/>
      <c r="EW912" s="4"/>
      <c r="EX912" s="4"/>
      <c r="EY912" s="4"/>
      <c r="EZ912" s="4"/>
      <c r="FA912" s="4"/>
      <c r="FB912" s="4"/>
      <c r="FC912" s="4"/>
      <c r="FD912" s="4"/>
      <c r="FE912" s="4"/>
      <c r="FF912" s="4"/>
      <c r="FG912" s="4"/>
      <c r="FH912" s="4"/>
      <c r="FI912" s="4"/>
      <c r="FJ912" s="5"/>
      <c r="FK912" s="4"/>
      <c r="FL912" s="4"/>
      <c r="FM912" s="4"/>
      <c r="FN912" s="4"/>
      <c r="FO912" s="4"/>
      <c r="FP912" s="4"/>
      <c r="FQ912" s="4"/>
      <c r="FR912" s="4"/>
      <c r="FS912" s="4"/>
      <c r="FT912" s="4"/>
      <c r="FU912" s="4"/>
      <c r="FV912" s="4"/>
      <c r="FW912" s="4"/>
      <c r="FX912" s="4"/>
      <c r="FY912" s="4"/>
      <c r="FZ912" s="4"/>
      <c r="GA912" s="4"/>
      <c r="GB912" s="4"/>
      <c r="GC912" s="4"/>
      <c r="GD912" s="4"/>
      <c r="GE912" s="4"/>
      <c r="GF912" s="4"/>
      <c r="GG912" s="4"/>
      <c r="GH912" s="4"/>
      <c r="GI912" s="4"/>
      <c r="GJ912" s="4"/>
      <c r="GK912" s="4"/>
      <c r="GL912" s="4"/>
      <c r="GM912" s="4"/>
      <c r="GN912" s="4"/>
      <c r="GO912" s="4"/>
      <c r="GP912" s="4"/>
      <c r="GQ912" s="4"/>
      <c r="GR912" s="4"/>
      <c r="GS912" s="4"/>
      <c r="GT912" s="4"/>
      <c r="GU912" s="4"/>
      <c r="GV912" s="4"/>
      <c r="GW912" s="4"/>
      <c r="GX912" s="4"/>
      <c r="GY912" s="4"/>
      <c r="IQ912" s="4"/>
      <c r="IR912" s="4"/>
      <c r="IS912" s="4"/>
      <c r="IT912" s="4"/>
      <c r="IU912" s="4"/>
      <c r="IV912" s="4"/>
      <c r="IW912" s="4"/>
      <c r="IX912" s="4"/>
      <c r="IY912" s="4"/>
      <c r="IZ912" s="4"/>
      <c r="JA912" s="4"/>
      <c r="JB912" s="4"/>
      <c r="JC912" s="4"/>
      <c r="JD912" s="4"/>
      <c r="JE912" s="4"/>
      <c r="JF912" s="4"/>
      <c r="JG912" s="4"/>
      <c r="JH912" s="4"/>
      <c r="JI912" s="4"/>
      <c r="JJ912" s="4"/>
      <c r="JK912" s="4"/>
      <c r="JL912" s="4"/>
      <c r="JM912" s="4"/>
      <c r="JN912" s="4"/>
      <c r="JO912" s="4"/>
      <c r="JP912" s="4"/>
      <c r="JQ912" s="4"/>
      <c r="JR912" s="4"/>
      <c r="JS912" s="4"/>
      <c r="JT912" s="4"/>
      <c r="JU912" s="4"/>
      <c r="JV912" s="4"/>
      <c r="JW912" s="4"/>
      <c r="JX912" s="4"/>
      <c r="JY912" s="4"/>
      <c r="JZ912" s="4"/>
      <c r="KA912" s="4"/>
      <c r="KB912" s="4"/>
      <c r="KC912" s="4"/>
      <c r="KD912" s="4"/>
      <c r="KE912" s="4"/>
    </row>
    <row r="913" spans="20:291" x14ac:dyDescent="0.25">
      <c r="T913" s="5"/>
      <c r="U913" s="25"/>
      <c r="V913" s="25"/>
      <c r="W913" s="25"/>
      <c r="X913" s="25"/>
      <c r="Y913" s="25"/>
      <c r="Z913" s="25"/>
      <c r="AA913" s="25"/>
      <c r="AB913" s="25"/>
      <c r="AC913" s="25"/>
      <c r="AD913" s="25"/>
      <c r="AE913" s="25"/>
      <c r="AF913" s="25"/>
      <c r="AG913" s="25"/>
      <c r="AH913" s="25"/>
      <c r="AI913" s="25"/>
      <c r="AJ913" s="25"/>
      <c r="AK913" s="25"/>
      <c r="AL913" s="25"/>
      <c r="AM913" s="25"/>
      <c r="AN913" s="25"/>
      <c r="AO913" s="25"/>
      <c r="AP913" s="25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  <c r="BS913" s="4"/>
      <c r="BT913" s="4"/>
      <c r="BU913" s="4"/>
      <c r="BV913" s="4"/>
      <c r="BW913" s="4"/>
      <c r="BX913" s="4"/>
      <c r="BY913" s="4"/>
      <c r="BZ913" s="4"/>
      <c r="CA913" s="4"/>
      <c r="CB913" s="4"/>
      <c r="CC913" s="4"/>
      <c r="CD913" s="4"/>
      <c r="CE913" s="4"/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  <c r="DD913" s="4"/>
      <c r="DE913" s="4"/>
      <c r="DF913" s="4"/>
      <c r="DG913" s="4"/>
      <c r="DH913" s="4"/>
      <c r="DI913" s="4"/>
      <c r="DJ913" s="4"/>
      <c r="DK913" s="4"/>
      <c r="DL913" s="4"/>
      <c r="DM913" s="4"/>
      <c r="DN913" s="4"/>
      <c r="DO913" s="4"/>
      <c r="DP913" s="4"/>
      <c r="DQ913" s="4"/>
      <c r="DR913" s="4"/>
      <c r="DS913" s="4"/>
      <c r="DT913" s="4"/>
      <c r="DU913" s="4"/>
      <c r="DV913" s="4"/>
      <c r="DW913" s="4"/>
      <c r="DX913" s="4"/>
      <c r="DY913" s="4"/>
      <c r="DZ913" s="4"/>
      <c r="EA913" s="4"/>
      <c r="EB913" s="4"/>
      <c r="EC913" s="4"/>
      <c r="ED913" s="4"/>
      <c r="EE913" s="4"/>
      <c r="EF913" s="4"/>
      <c r="EG913" s="4"/>
      <c r="EH913" s="4"/>
      <c r="EI913" s="4"/>
      <c r="EJ913" s="4"/>
      <c r="EK913" s="4"/>
      <c r="EL913" s="4"/>
      <c r="EM913" s="4"/>
      <c r="EN913" s="4"/>
      <c r="EO913" s="4"/>
      <c r="EP913" s="4"/>
      <c r="EQ913" s="4"/>
      <c r="ER913" s="4"/>
      <c r="ES913" s="4"/>
      <c r="ET913" s="4"/>
      <c r="EU913" s="4"/>
      <c r="EV913" s="4"/>
      <c r="EW913" s="4"/>
      <c r="EX913" s="4"/>
      <c r="EY913" s="4"/>
      <c r="EZ913" s="4"/>
      <c r="FA913" s="4"/>
      <c r="FB913" s="4"/>
      <c r="FC913" s="4"/>
      <c r="FD913" s="4"/>
      <c r="FE913" s="4"/>
      <c r="FF913" s="4"/>
      <c r="FG913" s="4"/>
      <c r="FH913" s="4"/>
      <c r="FI913" s="4"/>
      <c r="FJ913" s="5"/>
      <c r="FK913" s="4"/>
      <c r="FL913" s="4"/>
      <c r="FM913" s="4"/>
      <c r="FN913" s="4"/>
      <c r="FO913" s="4"/>
      <c r="FP913" s="4"/>
      <c r="FQ913" s="4"/>
      <c r="FR913" s="4"/>
      <c r="FS913" s="4"/>
      <c r="FT913" s="4"/>
      <c r="FU913" s="4"/>
      <c r="FV913" s="4"/>
      <c r="FW913" s="4"/>
      <c r="FX913" s="4"/>
      <c r="FY913" s="4"/>
      <c r="FZ913" s="4"/>
      <c r="GA913" s="4"/>
      <c r="GB913" s="4"/>
      <c r="GC913" s="4"/>
      <c r="GD913" s="4"/>
      <c r="GE913" s="4"/>
      <c r="GF913" s="4"/>
      <c r="GG913" s="4"/>
      <c r="GH913" s="4"/>
      <c r="GI913" s="4"/>
      <c r="GJ913" s="4"/>
      <c r="GK913" s="4"/>
      <c r="GL913" s="4"/>
      <c r="GM913" s="4"/>
      <c r="GN913" s="4"/>
      <c r="GO913" s="4"/>
      <c r="GP913" s="4"/>
      <c r="GQ913" s="4"/>
      <c r="GR913" s="4"/>
      <c r="GS913" s="4"/>
      <c r="GT913" s="4"/>
      <c r="GU913" s="4"/>
      <c r="GV913" s="4"/>
      <c r="GW913" s="4"/>
      <c r="GX913" s="4"/>
      <c r="GY913" s="4"/>
      <c r="IQ913" s="4"/>
      <c r="IR913" s="4"/>
      <c r="IS913" s="4"/>
      <c r="IT913" s="4"/>
      <c r="IU913" s="4"/>
      <c r="IV913" s="4"/>
      <c r="IW913" s="4"/>
      <c r="IX913" s="4"/>
      <c r="IY913" s="4"/>
      <c r="IZ913" s="4"/>
      <c r="JA913" s="4"/>
      <c r="JB913" s="4"/>
      <c r="JC913" s="4"/>
      <c r="JD913" s="4"/>
      <c r="JE913" s="4"/>
      <c r="JF913" s="4"/>
      <c r="JG913" s="4"/>
      <c r="JH913" s="4"/>
      <c r="JI913" s="4"/>
      <c r="JJ913" s="4"/>
      <c r="JK913" s="4"/>
      <c r="JL913" s="4"/>
      <c r="JM913" s="4"/>
      <c r="JN913" s="4"/>
      <c r="JO913" s="4"/>
      <c r="JP913" s="4"/>
      <c r="JQ913" s="4"/>
      <c r="JR913" s="4"/>
      <c r="JS913" s="4"/>
      <c r="JT913" s="4"/>
      <c r="JU913" s="4"/>
      <c r="JV913" s="4"/>
      <c r="JW913" s="4"/>
      <c r="JX913" s="4"/>
      <c r="JY913" s="4"/>
      <c r="JZ913" s="4"/>
      <c r="KA913" s="4"/>
      <c r="KB913" s="4"/>
      <c r="KC913" s="4"/>
      <c r="KD913" s="4"/>
      <c r="KE913" s="4"/>
    </row>
    <row r="914" spans="20:291" x14ac:dyDescent="0.25">
      <c r="T914" s="5"/>
      <c r="U914" s="25"/>
      <c r="V914" s="25"/>
      <c r="W914" s="25"/>
      <c r="X914" s="25"/>
      <c r="Y914" s="25"/>
      <c r="Z914" s="25"/>
      <c r="AA914" s="25"/>
      <c r="AB914" s="25"/>
      <c r="AC914" s="25"/>
      <c r="AD914" s="25"/>
      <c r="AE914" s="25"/>
      <c r="AF914" s="25"/>
      <c r="AG914" s="25"/>
      <c r="AH914" s="25"/>
      <c r="AI914" s="25"/>
      <c r="AJ914" s="25"/>
      <c r="AK914" s="25"/>
      <c r="AL914" s="25"/>
      <c r="AM914" s="25"/>
      <c r="AN914" s="25"/>
      <c r="AO914" s="25"/>
      <c r="AP914" s="25"/>
      <c r="AQ914" s="4"/>
      <c r="AR914" s="4"/>
      <c r="AS914" s="4"/>
      <c r="AT914" s="4"/>
      <c r="AU914" s="4"/>
      <c r="AV914" s="4"/>
      <c r="AW914" s="4"/>
      <c r="AX914" s="4"/>
      <c r="AY914" s="4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  <c r="BS914" s="4"/>
      <c r="BT914" s="4"/>
      <c r="BU914" s="4"/>
      <c r="BV914" s="4"/>
      <c r="BW914" s="4"/>
      <c r="BX914" s="4"/>
      <c r="BY914" s="4"/>
      <c r="BZ914" s="4"/>
      <c r="CA914" s="4"/>
      <c r="CB914" s="4"/>
      <c r="CC914" s="4"/>
      <c r="CD914" s="4"/>
      <c r="CE914" s="4"/>
      <c r="CF914" s="4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  <c r="CS914" s="4"/>
      <c r="CT914" s="4"/>
      <c r="CU914" s="4"/>
      <c r="CV914" s="4"/>
      <c r="CW914" s="4"/>
      <c r="CX914" s="4"/>
      <c r="CY914" s="4"/>
      <c r="CZ914" s="4"/>
      <c r="DA914" s="4"/>
      <c r="DB914" s="4"/>
      <c r="DC914" s="4"/>
      <c r="DD914" s="4"/>
      <c r="DE914" s="4"/>
      <c r="DF914" s="4"/>
      <c r="DG914" s="4"/>
      <c r="DH914" s="4"/>
      <c r="DI914" s="4"/>
      <c r="DJ914" s="4"/>
      <c r="DK914" s="4"/>
      <c r="DL914" s="4"/>
      <c r="DM914" s="4"/>
      <c r="DN914" s="4"/>
      <c r="DO914" s="4"/>
      <c r="DP914" s="4"/>
      <c r="DQ914" s="4"/>
      <c r="DR914" s="4"/>
      <c r="DS914" s="4"/>
      <c r="DT914" s="4"/>
      <c r="DU914" s="4"/>
      <c r="DV914" s="4"/>
      <c r="DW914" s="4"/>
      <c r="DX914" s="4"/>
      <c r="DY914" s="4"/>
      <c r="DZ914" s="4"/>
      <c r="EA914" s="4"/>
      <c r="EB914" s="4"/>
      <c r="EC914" s="4"/>
      <c r="ED914" s="4"/>
      <c r="EE914" s="4"/>
      <c r="EF914" s="4"/>
      <c r="EG914" s="4"/>
      <c r="EH914" s="4"/>
      <c r="EI914" s="4"/>
      <c r="EJ914" s="4"/>
      <c r="EK914" s="4"/>
      <c r="EL914" s="4"/>
      <c r="EM914" s="4"/>
      <c r="EN914" s="4"/>
      <c r="EO914" s="4"/>
      <c r="EP914" s="4"/>
      <c r="EQ914" s="4"/>
      <c r="ER914" s="4"/>
      <c r="ES914" s="4"/>
      <c r="ET914" s="4"/>
      <c r="EU914" s="4"/>
      <c r="EV914" s="4"/>
      <c r="EW914" s="4"/>
      <c r="EX914" s="4"/>
      <c r="EY914" s="4"/>
      <c r="EZ914" s="4"/>
      <c r="FA914" s="4"/>
      <c r="FB914" s="4"/>
      <c r="FC914" s="4"/>
      <c r="FD914" s="4"/>
      <c r="FE914" s="4"/>
      <c r="FF914" s="4"/>
      <c r="FG914" s="4"/>
      <c r="FH914" s="4"/>
      <c r="FI914" s="4"/>
      <c r="FJ914" s="5"/>
      <c r="FK914" s="4"/>
      <c r="FL914" s="4"/>
      <c r="FM914" s="4"/>
      <c r="FN914" s="4"/>
      <c r="FO914" s="4"/>
      <c r="FP914" s="4"/>
      <c r="FQ914" s="4"/>
      <c r="FR914" s="4"/>
      <c r="FS914" s="4"/>
      <c r="FT914" s="4"/>
      <c r="FU914" s="4"/>
      <c r="FV914" s="4"/>
      <c r="FW914" s="4"/>
      <c r="FX914" s="4"/>
      <c r="FY914" s="4"/>
      <c r="FZ914" s="4"/>
      <c r="GA914" s="4"/>
      <c r="GB914" s="4"/>
      <c r="GC914" s="4"/>
      <c r="GD914" s="4"/>
      <c r="GE914" s="4"/>
      <c r="GF914" s="4"/>
      <c r="GG914" s="4"/>
      <c r="GH914" s="4"/>
      <c r="GI914" s="4"/>
      <c r="GJ914" s="4"/>
      <c r="GK914" s="4"/>
      <c r="GL914" s="4"/>
      <c r="GM914" s="4"/>
      <c r="GN914" s="4"/>
      <c r="GO914" s="4"/>
      <c r="GP914" s="4"/>
      <c r="GQ914" s="4"/>
      <c r="GR914" s="4"/>
      <c r="GS914" s="4"/>
      <c r="GT914" s="4"/>
      <c r="GU914" s="4"/>
      <c r="GV914" s="4"/>
      <c r="GW914" s="4"/>
      <c r="GX914" s="4"/>
      <c r="GY914" s="4"/>
      <c r="IQ914" s="4"/>
      <c r="IR914" s="4"/>
      <c r="IS914" s="4"/>
      <c r="IT914" s="4"/>
      <c r="IU914" s="4"/>
      <c r="IV914" s="4"/>
      <c r="IW914" s="4"/>
      <c r="IX914" s="4"/>
      <c r="IY914" s="4"/>
      <c r="IZ914" s="4"/>
      <c r="JA914" s="4"/>
      <c r="JB914" s="4"/>
      <c r="JC914" s="4"/>
      <c r="JD914" s="4"/>
      <c r="JE914" s="4"/>
      <c r="JF914" s="4"/>
      <c r="JG914" s="4"/>
      <c r="JH914" s="4"/>
      <c r="JI914" s="4"/>
      <c r="JJ914" s="4"/>
      <c r="JK914" s="4"/>
      <c r="JL914" s="4"/>
      <c r="JM914" s="4"/>
      <c r="JN914" s="4"/>
      <c r="JO914" s="4"/>
      <c r="JP914" s="4"/>
      <c r="JQ914" s="4"/>
      <c r="JR914" s="4"/>
      <c r="JS914" s="4"/>
      <c r="JT914" s="4"/>
      <c r="JU914" s="4"/>
      <c r="JV914" s="4"/>
      <c r="JW914" s="4"/>
      <c r="JX914" s="4"/>
      <c r="JY914" s="4"/>
      <c r="JZ914" s="4"/>
      <c r="KA914" s="4"/>
      <c r="KB914" s="4"/>
      <c r="KC914" s="4"/>
      <c r="KD914" s="4"/>
      <c r="KE914" s="4"/>
    </row>
    <row r="915" spans="20:291" x14ac:dyDescent="0.25">
      <c r="T915" s="5"/>
      <c r="U915" s="25"/>
      <c r="V915" s="25"/>
      <c r="W915" s="25"/>
      <c r="X915" s="25"/>
      <c r="Y915" s="25"/>
      <c r="Z915" s="25"/>
      <c r="AA915" s="25"/>
      <c r="AB915" s="25"/>
      <c r="AC915" s="25"/>
      <c r="AD915" s="25"/>
      <c r="AE915" s="25"/>
      <c r="AF915" s="25"/>
      <c r="AG915" s="25"/>
      <c r="AH915" s="25"/>
      <c r="AI915" s="25"/>
      <c r="AJ915" s="25"/>
      <c r="AK915" s="25"/>
      <c r="AL915" s="25"/>
      <c r="AM915" s="25"/>
      <c r="AN915" s="25"/>
      <c r="AO915" s="25"/>
      <c r="AP915" s="25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/>
      <c r="DE915" s="4"/>
      <c r="DF915" s="4"/>
      <c r="DG915" s="4"/>
      <c r="DH915" s="4"/>
      <c r="DI915" s="4"/>
      <c r="DJ915" s="4"/>
      <c r="DK915" s="4"/>
      <c r="DL915" s="4"/>
      <c r="DM915" s="4"/>
      <c r="DN915" s="4"/>
      <c r="DO915" s="4"/>
      <c r="DP915" s="4"/>
      <c r="DQ915" s="4"/>
      <c r="DR915" s="4"/>
      <c r="DS915" s="4"/>
      <c r="DT915" s="4"/>
      <c r="DU915" s="4"/>
      <c r="DV915" s="4"/>
      <c r="DW915" s="4"/>
      <c r="DX915" s="4"/>
      <c r="DY915" s="4"/>
      <c r="DZ915" s="4"/>
      <c r="EA915" s="4"/>
      <c r="EB915" s="4"/>
      <c r="EC915" s="4"/>
      <c r="ED915" s="4"/>
      <c r="EE915" s="4"/>
      <c r="EF915" s="4"/>
      <c r="EG915" s="4"/>
      <c r="EH915" s="4"/>
      <c r="EI915" s="4"/>
      <c r="EJ915" s="4"/>
      <c r="EK915" s="4"/>
      <c r="EL915" s="4"/>
      <c r="EM915" s="4"/>
      <c r="EN915" s="4"/>
      <c r="EO915" s="4"/>
      <c r="EP915" s="4"/>
      <c r="EQ915" s="4"/>
      <c r="ER915" s="4"/>
      <c r="ES915" s="4"/>
      <c r="ET915" s="4"/>
      <c r="EU915" s="4"/>
      <c r="EV915" s="4"/>
      <c r="EW915" s="4"/>
      <c r="EX915" s="4"/>
      <c r="EY915" s="4"/>
      <c r="EZ915" s="4"/>
      <c r="FA915" s="4"/>
      <c r="FB915" s="4"/>
      <c r="FC915" s="4"/>
      <c r="FD915" s="4"/>
      <c r="FE915" s="4"/>
      <c r="FF915" s="4"/>
      <c r="FG915" s="4"/>
      <c r="FH915" s="4"/>
      <c r="FI915" s="4"/>
      <c r="FJ915" s="5"/>
      <c r="FK915" s="4"/>
      <c r="FL915" s="4"/>
      <c r="FM915" s="4"/>
      <c r="FN915" s="4"/>
      <c r="FO915" s="4"/>
      <c r="FP915" s="4"/>
      <c r="FQ915" s="4"/>
      <c r="FR915" s="4"/>
      <c r="FS915" s="4"/>
      <c r="FT915" s="4"/>
      <c r="FU915" s="4"/>
      <c r="FV915" s="4"/>
      <c r="FW915" s="4"/>
      <c r="FX915" s="4"/>
      <c r="FY915" s="4"/>
      <c r="FZ915" s="4"/>
      <c r="GA915" s="4"/>
      <c r="GB915" s="4"/>
      <c r="GC915" s="4"/>
      <c r="GD915" s="4"/>
      <c r="GE915" s="4"/>
      <c r="GF915" s="4"/>
      <c r="GG915" s="4"/>
      <c r="GH915" s="4"/>
      <c r="GI915" s="4"/>
      <c r="GJ915" s="4"/>
      <c r="GK915" s="4"/>
      <c r="GL915" s="4"/>
      <c r="GM915" s="4"/>
      <c r="GN915" s="4"/>
      <c r="GO915" s="4"/>
      <c r="GP915" s="4"/>
      <c r="GQ915" s="4"/>
      <c r="GR915" s="4"/>
      <c r="GS915" s="4"/>
      <c r="GT915" s="4"/>
      <c r="GU915" s="4"/>
      <c r="GV915" s="4"/>
      <c r="GW915" s="4"/>
      <c r="GX915" s="4"/>
      <c r="GY915" s="4"/>
      <c r="IQ915" s="4"/>
      <c r="IR915" s="4"/>
      <c r="IS915" s="4"/>
      <c r="IT915" s="4"/>
      <c r="IU915" s="4"/>
      <c r="IV915" s="4"/>
      <c r="IW915" s="4"/>
      <c r="IX915" s="4"/>
      <c r="IY915" s="4"/>
      <c r="IZ915" s="4"/>
      <c r="JA915" s="4"/>
      <c r="JB915" s="4"/>
      <c r="JC915" s="4"/>
      <c r="JD915" s="4"/>
      <c r="JE915" s="4"/>
      <c r="JF915" s="4"/>
      <c r="JG915" s="4"/>
      <c r="JH915" s="4"/>
      <c r="JI915" s="4"/>
      <c r="JJ915" s="4"/>
      <c r="JK915" s="4"/>
      <c r="JL915" s="4"/>
      <c r="JM915" s="4"/>
      <c r="JN915" s="4"/>
      <c r="JO915" s="4"/>
      <c r="JP915" s="4"/>
      <c r="JQ915" s="4"/>
      <c r="JR915" s="4"/>
      <c r="JS915" s="4"/>
      <c r="JT915" s="4"/>
      <c r="JU915" s="4"/>
      <c r="JV915" s="4"/>
      <c r="JW915" s="4"/>
      <c r="JX915" s="4"/>
      <c r="JY915" s="4"/>
      <c r="JZ915" s="4"/>
      <c r="KA915" s="4"/>
      <c r="KB915" s="4"/>
      <c r="KC915" s="4"/>
      <c r="KD915" s="4"/>
      <c r="KE915" s="4"/>
    </row>
    <row r="916" spans="20:291" x14ac:dyDescent="0.25">
      <c r="T916" s="5"/>
      <c r="U916" s="25"/>
      <c r="V916" s="25"/>
      <c r="W916" s="25"/>
      <c r="X916" s="25"/>
      <c r="Y916" s="25"/>
      <c r="Z916" s="25"/>
      <c r="AA916" s="25"/>
      <c r="AB916" s="25"/>
      <c r="AC916" s="25"/>
      <c r="AD916" s="25"/>
      <c r="AE916" s="25"/>
      <c r="AF916" s="25"/>
      <c r="AG916" s="25"/>
      <c r="AH916" s="25"/>
      <c r="AI916" s="25"/>
      <c r="AJ916" s="25"/>
      <c r="AK916" s="25"/>
      <c r="AL916" s="25"/>
      <c r="AM916" s="25"/>
      <c r="AN916" s="25"/>
      <c r="AO916" s="25"/>
      <c r="AP916" s="25"/>
      <c r="AQ916" s="4"/>
      <c r="AR916" s="4"/>
      <c r="AS916" s="4"/>
      <c r="AT916" s="4"/>
      <c r="AU916" s="4"/>
      <c r="AV916" s="4"/>
      <c r="AW916" s="4"/>
      <c r="AX916" s="4"/>
      <c r="AY916" s="4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  <c r="BQ916" s="4"/>
      <c r="BR916" s="4"/>
      <c r="BS916" s="4"/>
      <c r="BT916" s="4"/>
      <c r="BU916" s="4"/>
      <c r="BV916" s="4"/>
      <c r="BW916" s="4"/>
      <c r="BX916" s="4"/>
      <c r="BY916" s="4"/>
      <c r="BZ916" s="4"/>
      <c r="CA916" s="4"/>
      <c r="CB916" s="4"/>
      <c r="CC916" s="4"/>
      <c r="CD916" s="4"/>
      <c r="CE916" s="4"/>
      <c r="CF916" s="4"/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  <c r="CS916" s="4"/>
      <c r="CT916" s="4"/>
      <c r="CU916" s="4"/>
      <c r="CV916" s="4"/>
      <c r="CW916" s="4"/>
      <c r="CX916" s="4"/>
      <c r="CY916" s="4"/>
      <c r="CZ916" s="4"/>
      <c r="DA916" s="4"/>
      <c r="DB916" s="4"/>
      <c r="DC916" s="4"/>
      <c r="DD916" s="4"/>
      <c r="DE916" s="4"/>
      <c r="DF916" s="4"/>
      <c r="DG916" s="4"/>
      <c r="DH916" s="4"/>
      <c r="DI916" s="4"/>
      <c r="DJ916" s="4"/>
      <c r="DK916" s="4"/>
      <c r="DL916" s="4"/>
      <c r="DM916" s="4"/>
      <c r="DN916" s="4"/>
      <c r="DO916" s="4"/>
      <c r="DP916" s="4"/>
      <c r="DQ916" s="4"/>
      <c r="DR916" s="4"/>
      <c r="DS916" s="4"/>
      <c r="DT916" s="4"/>
      <c r="DU916" s="4"/>
      <c r="DV916" s="4"/>
      <c r="DW916" s="4"/>
      <c r="DX916" s="4"/>
      <c r="DY916" s="4"/>
      <c r="DZ916" s="4"/>
      <c r="EA916" s="4"/>
      <c r="EB916" s="4"/>
      <c r="EC916" s="4"/>
      <c r="ED916" s="4"/>
      <c r="EE916" s="4"/>
      <c r="EF916" s="4"/>
      <c r="EG916" s="4"/>
      <c r="EH916" s="4"/>
      <c r="EI916" s="4"/>
      <c r="EJ916" s="4"/>
      <c r="EK916" s="4"/>
      <c r="EL916" s="4"/>
      <c r="EM916" s="4"/>
      <c r="EN916" s="4"/>
      <c r="EO916" s="4"/>
      <c r="EP916" s="4"/>
      <c r="EQ916" s="4"/>
      <c r="ER916" s="4"/>
      <c r="ES916" s="4"/>
      <c r="ET916" s="4"/>
      <c r="EU916" s="4"/>
      <c r="EV916" s="4"/>
      <c r="EW916" s="4"/>
      <c r="EX916" s="4"/>
      <c r="EY916" s="4"/>
      <c r="EZ916" s="4"/>
      <c r="FA916" s="4"/>
      <c r="FB916" s="4"/>
      <c r="FC916" s="4"/>
      <c r="FD916" s="4"/>
      <c r="FE916" s="4"/>
      <c r="FF916" s="4"/>
      <c r="FG916" s="4"/>
      <c r="FH916" s="4"/>
      <c r="FI916" s="4"/>
      <c r="FJ916" s="5"/>
      <c r="FK916" s="4"/>
      <c r="FL916" s="4"/>
      <c r="FM916" s="4"/>
      <c r="FN916" s="4"/>
      <c r="FO916" s="4"/>
      <c r="FP916" s="4"/>
      <c r="FQ916" s="4"/>
      <c r="FR916" s="4"/>
      <c r="FS916" s="4"/>
      <c r="FT916" s="4"/>
      <c r="FU916" s="4"/>
      <c r="FV916" s="4"/>
      <c r="FW916" s="4"/>
      <c r="FX916" s="4"/>
      <c r="FY916" s="4"/>
      <c r="FZ916" s="4"/>
      <c r="GA916" s="4"/>
      <c r="GB916" s="4"/>
      <c r="GC916" s="4"/>
      <c r="GD916" s="4"/>
      <c r="GE916" s="4"/>
      <c r="GF916" s="4"/>
      <c r="GG916" s="4"/>
      <c r="GH916" s="4"/>
      <c r="GI916" s="4"/>
      <c r="GJ916" s="4"/>
      <c r="GK916" s="4"/>
      <c r="GL916" s="4"/>
      <c r="GM916" s="4"/>
      <c r="GN916" s="4"/>
      <c r="GO916" s="4"/>
      <c r="GP916" s="4"/>
      <c r="GQ916" s="4"/>
      <c r="GR916" s="4"/>
      <c r="GS916" s="4"/>
      <c r="GT916" s="4"/>
      <c r="GU916" s="4"/>
      <c r="GV916" s="4"/>
      <c r="GW916" s="4"/>
      <c r="GX916" s="4"/>
      <c r="GY916" s="4"/>
      <c r="IQ916" s="4"/>
      <c r="IR916" s="4"/>
      <c r="IS916" s="4"/>
      <c r="IT916" s="4"/>
      <c r="IU916" s="4"/>
      <c r="IV916" s="4"/>
      <c r="IW916" s="4"/>
      <c r="IX916" s="4"/>
      <c r="IY916" s="4"/>
      <c r="IZ916" s="4"/>
      <c r="JA916" s="4"/>
      <c r="JB916" s="4"/>
      <c r="JC916" s="4"/>
      <c r="JD916" s="4"/>
      <c r="JE916" s="4"/>
      <c r="JF916" s="4"/>
      <c r="JG916" s="4"/>
      <c r="JH916" s="4"/>
      <c r="JI916" s="4"/>
      <c r="JJ916" s="4"/>
      <c r="JK916" s="4"/>
      <c r="JL916" s="4"/>
      <c r="JM916" s="4"/>
      <c r="JN916" s="4"/>
      <c r="JO916" s="4"/>
      <c r="JP916" s="4"/>
      <c r="JQ916" s="4"/>
      <c r="JR916" s="4"/>
      <c r="JS916" s="4"/>
      <c r="JT916" s="4"/>
      <c r="JU916" s="4"/>
      <c r="JV916" s="4"/>
      <c r="JW916" s="4"/>
      <c r="JX916" s="4"/>
      <c r="JY916" s="4"/>
      <c r="JZ916" s="4"/>
      <c r="KA916" s="4"/>
      <c r="KB916" s="4"/>
      <c r="KC916" s="4"/>
      <c r="KD916" s="4"/>
      <c r="KE916" s="4"/>
    </row>
    <row r="917" spans="20:291" x14ac:dyDescent="0.25">
      <c r="T917" s="5"/>
      <c r="U917" s="25"/>
      <c r="V917" s="25"/>
      <c r="W917" s="25"/>
      <c r="X917" s="25"/>
      <c r="Y917" s="25"/>
      <c r="Z917" s="25"/>
      <c r="AA917" s="25"/>
      <c r="AB917" s="25"/>
      <c r="AC917" s="25"/>
      <c r="AD917" s="25"/>
      <c r="AE917" s="25"/>
      <c r="AF917" s="25"/>
      <c r="AG917" s="25"/>
      <c r="AH917" s="25"/>
      <c r="AI917" s="25"/>
      <c r="AJ917" s="25"/>
      <c r="AK917" s="25"/>
      <c r="AL917" s="25"/>
      <c r="AM917" s="25"/>
      <c r="AN917" s="25"/>
      <c r="AO917" s="25"/>
      <c r="AP917" s="25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4"/>
      <c r="BT917" s="4"/>
      <c r="BU917" s="4"/>
      <c r="BV917" s="4"/>
      <c r="BW917" s="4"/>
      <c r="BX917" s="4"/>
      <c r="BY917" s="4"/>
      <c r="BZ917" s="4"/>
      <c r="CA917" s="4"/>
      <c r="CB917" s="4"/>
      <c r="CC917" s="4"/>
      <c r="CD917" s="4"/>
      <c r="CE917" s="4"/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/>
      <c r="DE917" s="4"/>
      <c r="DF917" s="4"/>
      <c r="DG917" s="4"/>
      <c r="DH917" s="4"/>
      <c r="DI917" s="4"/>
      <c r="DJ917" s="4"/>
      <c r="DK917" s="4"/>
      <c r="DL917" s="4"/>
      <c r="DM917" s="4"/>
      <c r="DN917" s="4"/>
      <c r="DO917" s="4"/>
      <c r="DP917" s="4"/>
      <c r="DQ917" s="4"/>
      <c r="DR917" s="4"/>
      <c r="DS917" s="4"/>
      <c r="DT917" s="4"/>
      <c r="DU917" s="4"/>
      <c r="DV917" s="4"/>
      <c r="DW917" s="4"/>
      <c r="DX917" s="4"/>
      <c r="DY917" s="4"/>
      <c r="DZ917" s="4"/>
      <c r="EA917" s="4"/>
      <c r="EB917" s="4"/>
      <c r="EC917" s="4"/>
      <c r="ED917" s="4"/>
      <c r="EE917" s="4"/>
      <c r="EF917" s="4"/>
      <c r="EG917" s="4"/>
      <c r="EH917" s="4"/>
      <c r="EI917" s="4"/>
      <c r="EJ917" s="4"/>
      <c r="EK917" s="4"/>
      <c r="EL917" s="4"/>
      <c r="EM917" s="4"/>
      <c r="EN917" s="4"/>
      <c r="EO917" s="4"/>
      <c r="EP917" s="4"/>
      <c r="EQ917" s="4"/>
      <c r="ER917" s="4"/>
      <c r="ES917" s="4"/>
      <c r="ET917" s="4"/>
      <c r="EU917" s="4"/>
      <c r="EV917" s="4"/>
      <c r="EW917" s="4"/>
      <c r="EX917" s="4"/>
      <c r="EY917" s="4"/>
      <c r="EZ917" s="4"/>
      <c r="FA917" s="4"/>
      <c r="FB917" s="4"/>
      <c r="FC917" s="4"/>
      <c r="FD917" s="4"/>
      <c r="FE917" s="4"/>
      <c r="FF917" s="4"/>
      <c r="FG917" s="4"/>
      <c r="FH917" s="4"/>
      <c r="FI917" s="4"/>
      <c r="FJ917" s="5"/>
      <c r="FK917" s="4"/>
      <c r="FL917" s="4"/>
      <c r="FM917" s="4"/>
      <c r="FN917" s="4"/>
      <c r="FO917" s="4"/>
      <c r="FP917" s="4"/>
      <c r="FQ917" s="4"/>
      <c r="FR917" s="4"/>
      <c r="FS917" s="4"/>
      <c r="FT917" s="4"/>
      <c r="FU917" s="4"/>
      <c r="FV917" s="4"/>
      <c r="FW917" s="4"/>
      <c r="FX917" s="4"/>
      <c r="FY917" s="4"/>
      <c r="FZ917" s="4"/>
      <c r="GA917" s="4"/>
      <c r="GB917" s="4"/>
      <c r="GC917" s="4"/>
      <c r="GD917" s="4"/>
      <c r="GE917" s="4"/>
      <c r="GF917" s="4"/>
      <c r="GG917" s="4"/>
      <c r="GH917" s="4"/>
      <c r="GI917" s="4"/>
      <c r="GJ917" s="4"/>
      <c r="GK917" s="4"/>
      <c r="GL917" s="4"/>
      <c r="GM917" s="4"/>
      <c r="GN917" s="4"/>
      <c r="GO917" s="4"/>
      <c r="GP917" s="4"/>
      <c r="GQ917" s="4"/>
      <c r="GR917" s="4"/>
      <c r="GS917" s="4"/>
      <c r="GT917" s="4"/>
      <c r="GU917" s="4"/>
      <c r="GV917" s="4"/>
      <c r="GW917" s="4"/>
      <c r="GX917" s="4"/>
      <c r="GY917" s="4"/>
      <c r="IQ917" s="4"/>
      <c r="IR917" s="4"/>
      <c r="IS917" s="4"/>
      <c r="IT917" s="4"/>
      <c r="IU917" s="4"/>
      <c r="IV917" s="4"/>
      <c r="IW917" s="4"/>
      <c r="IX917" s="4"/>
      <c r="IY917" s="4"/>
      <c r="IZ917" s="4"/>
      <c r="JA917" s="4"/>
      <c r="JB917" s="4"/>
      <c r="JC917" s="4"/>
      <c r="JD917" s="4"/>
      <c r="JE917" s="4"/>
      <c r="JF917" s="4"/>
      <c r="JG917" s="4"/>
      <c r="JH917" s="4"/>
      <c r="JI917" s="4"/>
      <c r="JJ917" s="4"/>
      <c r="JK917" s="4"/>
      <c r="JL917" s="4"/>
      <c r="JM917" s="4"/>
      <c r="JN917" s="4"/>
      <c r="JO917" s="4"/>
      <c r="JP917" s="4"/>
      <c r="JQ917" s="4"/>
      <c r="JR917" s="4"/>
      <c r="JS917" s="4"/>
      <c r="JT917" s="4"/>
      <c r="JU917" s="4"/>
      <c r="JV917" s="4"/>
      <c r="JW917" s="4"/>
      <c r="JX917" s="4"/>
      <c r="JY917" s="4"/>
      <c r="JZ917" s="4"/>
      <c r="KA917" s="4"/>
      <c r="KB917" s="4"/>
      <c r="KC917" s="4"/>
      <c r="KD917" s="4"/>
      <c r="KE917" s="4"/>
    </row>
    <row r="918" spans="20:291" x14ac:dyDescent="0.25">
      <c r="T918" s="5"/>
      <c r="U918" s="25"/>
      <c r="V918" s="25"/>
      <c r="W918" s="25"/>
      <c r="X918" s="25"/>
      <c r="Y918" s="25"/>
      <c r="Z918" s="25"/>
      <c r="AA918" s="25"/>
      <c r="AB918" s="25"/>
      <c r="AC918" s="25"/>
      <c r="AD918" s="25"/>
      <c r="AE918" s="25"/>
      <c r="AF918" s="25"/>
      <c r="AG918" s="25"/>
      <c r="AH918" s="25"/>
      <c r="AI918" s="25"/>
      <c r="AJ918" s="25"/>
      <c r="AK918" s="25"/>
      <c r="AL918" s="25"/>
      <c r="AM918" s="25"/>
      <c r="AN918" s="25"/>
      <c r="AO918" s="25"/>
      <c r="AP918" s="25"/>
      <c r="AQ918" s="4"/>
      <c r="AR918" s="4"/>
      <c r="AS918" s="4"/>
      <c r="AT918" s="4"/>
      <c r="AU918" s="4"/>
      <c r="AV918" s="4"/>
      <c r="AW918" s="4"/>
      <c r="AX918" s="4"/>
      <c r="AY918" s="4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  <c r="BS918" s="4"/>
      <c r="BT918" s="4"/>
      <c r="BU918" s="4"/>
      <c r="BV918" s="4"/>
      <c r="BW918" s="4"/>
      <c r="BX918" s="4"/>
      <c r="BY918" s="4"/>
      <c r="BZ918" s="4"/>
      <c r="CA918" s="4"/>
      <c r="CB918" s="4"/>
      <c r="CC918" s="4"/>
      <c r="CD918" s="4"/>
      <c r="CE918" s="4"/>
      <c r="CF918" s="4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  <c r="CS918" s="4"/>
      <c r="CT918" s="4"/>
      <c r="CU918" s="4"/>
      <c r="CV918" s="4"/>
      <c r="CW918" s="4"/>
      <c r="CX918" s="4"/>
      <c r="CY918" s="4"/>
      <c r="CZ918" s="4"/>
      <c r="DA918" s="4"/>
      <c r="DB918" s="4"/>
      <c r="DC918" s="4"/>
      <c r="DD918" s="4"/>
      <c r="DE918" s="4"/>
      <c r="DF918" s="4"/>
      <c r="DG918" s="4"/>
      <c r="DH918" s="4"/>
      <c r="DI918" s="4"/>
      <c r="DJ918" s="4"/>
      <c r="DK918" s="4"/>
      <c r="DL918" s="4"/>
      <c r="DM918" s="4"/>
      <c r="DN918" s="4"/>
      <c r="DO918" s="4"/>
      <c r="DP918" s="4"/>
      <c r="DQ918" s="4"/>
      <c r="DR918" s="4"/>
      <c r="DS918" s="4"/>
      <c r="DT918" s="4"/>
      <c r="DU918" s="4"/>
      <c r="DV918" s="4"/>
      <c r="DW918" s="4"/>
      <c r="DX918" s="4"/>
      <c r="DY918" s="4"/>
      <c r="DZ918" s="4"/>
      <c r="EA918" s="4"/>
      <c r="EB918" s="4"/>
      <c r="EC918" s="4"/>
      <c r="ED918" s="4"/>
      <c r="EE918" s="4"/>
      <c r="EF918" s="4"/>
      <c r="EG918" s="4"/>
      <c r="EH918" s="4"/>
      <c r="EI918" s="4"/>
      <c r="EJ918" s="4"/>
      <c r="EK918" s="4"/>
      <c r="EL918" s="4"/>
      <c r="EM918" s="4"/>
      <c r="EN918" s="4"/>
      <c r="EO918" s="4"/>
      <c r="EP918" s="4"/>
      <c r="EQ918" s="4"/>
      <c r="ER918" s="4"/>
      <c r="ES918" s="4"/>
      <c r="ET918" s="4"/>
      <c r="EU918" s="4"/>
      <c r="EV918" s="4"/>
      <c r="EW918" s="4"/>
      <c r="EX918" s="4"/>
      <c r="EY918" s="4"/>
      <c r="EZ918" s="4"/>
      <c r="FA918" s="4"/>
      <c r="FB918" s="4"/>
      <c r="FC918" s="4"/>
      <c r="FD918" s="4"/>
      <c r="FE918" s="4"/>
      <c r="FF918" s="4"/>
      <c r="FG918" s="4"/>
      <c r="FH918" s="4"/>
      <c r="FI918" s="4"/>
      <c r="FJ918" s="5"/>
      <c r="FK918" s="4"/>
      <c r="FL918" s="4"/>
      <c r="FM918" s="4"/>
      <c r="FN918" s="4"/>
      <c r="FO918" s="4"/>
      <c r="FP918" s="4"/>
      <c r="FQ918" s="4"/>
      <c r="FR918" s="4"/>
      <c r="FS918" s="4"/>
      <c r="FT918" s="4"/>
      <c r="FU918" s="4"/>
      <c r="FV918" s="4"/>
      <c r="FW918" s="4"/>
      <c r="FX918" s="4"/>
      <c r="FY918" s="4"/>
      <c r="FZ918" s="4"/>
      <c r="GA918" s="4"/>
      <c r="GB918" s="4"/>
      <c r="GC918" s="4"/>
      <c r="GD918" s="4"/>
      <c r="GE918" s="4"/>
      <c r="GF918" s="4"/>
      <c r="GG918" s="4"/>
      <c r="GH918" s="4"/>
      <c r="GI918" s="4"/>
      <c r="GJ918" s="4"/>
      <c r="GK918" s="4"/>
      <c r="GL918" s="4"/>
      <c r="GM918" s="4"/>
      <c r="GN918" s="4"/>
      <c r="GO918" s="4"/>
      <c r="GP918" s="4"/>
      <c r="GQ918" s="4"/>
      <c r="GR918" s="4"/>
      <c r="GS918" s="4"/>
      <c r="GT918" s="4"/>
      <c r="GU918" s="4"/>
      <c r="GV918" s="4"/>
      <c r="GW918" s="4"/>
      <c r="GX918" s="4"/>
      <c r="GY918" s="4"/>
      <c r="IQ918" s="4"/>
      <c r="IR918" s="4"/>
      <c r="IS918" s="4"/>
      <c r="IT918" s="4"/>
      <c r="IU918" s="4"/>
      <c r="IV918" s="4"/>
      <c r="IW918" s="4"/>
      <c r="IX918" s="4"/>
      <c r="IY918" s="4"/>
      <c r="IZ918" s="4"/>
      <c r="JA918" s="4"/>
      <c r="JB918" s="4"/>
      <c r="JC918" s="4"/>
      <c r="JD918" s="4"/>
      <c r="JE918" s="4"/>
      <c r="JF918" s="4"/>
      <c r="JG918" s="4"/>
      <c r="JH918" s="4"/>
      <c r="JI918" s="4"/>
      <c r="JJ918" s="4"/>
      <c r="JK918" s="4"/>
      <c r="JL918" s="4"/>
      <c r="JM918" s="4"/>
      <c r="JN918" s="4"/>
      <c r="JO918" s="4"/>
      <c r="JP918" s="4"/>
      <c r="JQ918" s="4"/>
      <c r="JR918" s="4"/>
      <c r="JS918" s="4"/>
      <c r="JT918" s="4"/>
      <c r="JU918" s="4"/>
      <c r="JV918" s="4"/>
      <c r="JW918" s="4"/>
      <c r="JX918" s="4"/>
      <c r="JY918" s="4"/>
      <c r="JZ918" s="4"/>
      <c r="KA918" s="4"/>
      <c r="KB918" s="4"/>
      <c r="KC918" s="4"/>
      <c r="KD918" s="4"/>
      <c r="KE918" s="4"/>
    </row>
    <row r="919" spans="20:291" x14ac:dyDescent="0.25">
      <c r="T919" s="5"/>
      <c r="U919" s="25"/>
      <c r="V919" s="25"/>
      <c r="W919" s="25"/>
      <c r="X919" s="25"/>
      <c r="Y919" s="25"/>
      <c r="Z919" s="25"/>
      <c r="AA919" s="25"/>
      <c r="AB919" s="25"/>
      <c r="AC919" s="25"/>
      <c r="AD919" s="25"/>
      <c r="AE919" s="25"/>
      <c r="AF919" s="25"/>
      <c r="AG919" s="25"/>
      <c r="AH919" s="25"/>
      <c r="AI919" s="25"/>
      <c r="AJ919" s="25"/>
      <c r="AK919" s="25"/>
      <c r="AL919" s="25"/>
      <c r="AM919" s="25"/>
      <c r="AN919" s="25"/>
      <c r="AO919" s="25"/>
      <c r="AP919" s="25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4"/>
      <c r="BX919" s="4"/>
      <c r="BY919" s="4"/>
      <c r="BZ919" s="4"/>
      <c r="CA919" s="4"/>
      <c r="CB919" s="4"/>
      <c r="CC919" s="4"/>
      <c r="CD919" s="4"/>
      <c r="CE919" s="4"/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  <c r="DB919" s="4"/>
      <c r="DC919" s="4"/>
      <c r="DD919" s="4"/>
      <c r="DE919" s="4"/>
      <c r="DF919" s="4"/>
      <c r="DG919" s="4"/>
      <c r="DH919" s="4"/>
      <c r="DI919" s="4"/>
      <c r="DJ919" s="4"/>
      <c r="DK919" s="4"/>
      <c r="DL919" s="4"/>
      <c r="DM919" s="4"/>
      <c r="DN919" s="4"/>
      <c r="DO919" s="4"/>
      <c r="DP919" s="4"/>
      <c r="DQ919" s="4"/>
      <c r="DR919" s="4"/>
      <c r="DS919" s="4"/>
      <c r="DT919" s="4"/>
      <c r="DU919" s="4"/>
      <c r="DV919" s="4"/>
      <c r="DW919" s="4"/>
      <c r="DX919" s="4"/>
      <c r="DY919" s="4"/>
      <c r="DZ919" s="4"/>
      <c r="EA919" s="4"/>
      <c r="EB919" s="4"/>
      <c r="EC919" s="4"/>
      <c r="ED919" s="4"/>
      <c r="EE919" s="4"/>
      <c r="EF919" s="4"/>
      <c r="EG919" s="4"/>
      <c r="EH919" s="4"/>
      <c r="EI919" s="4"/>
      <c r="EJ919" s="4"/>
      <c r="EK919" s="4"/>
      <c r="EL919" s="4"/>
      <c r="EM919" s="4"/>
      <c r="EN919" s="4"/>
      <c r="EO919" s="4"/>
      <c r="EP919" s="4"/>
      <c r="EQ919" s="4"/>
      <c r="ER919" s="4"/>
      <c r="ES919" s="4"/>
      <c r="ET919" s="4"/>
      <c r="EU919" s="4"/>
      <c r="EV919" s="4"/>
      <c r="EW919" s="4"/>
      <c r="EX919" s="4"/>
      <c r="EY919" s="4"/>
      <c r="EZ919" s="4"/>
      <c r="FA919" s="4"/>
      <c r="FB919" s="4"/>
      <c r="FC919" s="4"/>
      <c r="FD919" s="4"/>
      <c r="FE919" s="4"/>
      <c r="FF919" s="4"/>
      <c r="FG919" s="4"/>
      <c r="FH919" s="4"/>
      <c r="FI919" s="4"/>
      <c r="FJ919" s="5"/>
      <c r="FK919" s="4"/>
      <c r="FL919" s="4"/>
      <c r="FM919" s="4"/>
      <c r="FN919" s="4"/>
      <c r="FO919" s="4"/>
      <c r="FP919" s="4"/>
      <c r="FQ919" s="4"/>
      <c r="FR919" s="4"/>
      <c r="FS919" s="4"/>
      <c r="FT919" s="4"/>
      <c r="FU919" s="4"/>
      <c r="FV919" s="4"/>
      <c r="FW919" s="4"/>
      <c r="FX919" s="4"/>
      <c r="FY919" s="4"/>
      <c r="FZ919" s="4"/>
      <c r="GA919" s="4"/>
      <c r="GB919" s="4"/>
      <c r="GC919" s="4"/>
      <c r="GD919" s="4"/>
      <c r="GE919" s="4"/>
      <c r="GF919" s="4"/>
      <c r="GG919" s="4"/>
      <c r="GH919" s="4"/>
      <c r="GI919" s="4"/>
      <c r="GJ919" s="4"/>
      <c r="GK919" s="4"/>
      <c r="GL919" s="4"/>
      <c r="GM919" s="4"/>
      <c r="GN919" s="4"/>
      <c r="GO919" s="4"/>
      <c r="GP919" s="4"/>
      <c r="GQ919" s="4"/>
      <c r="GR919" s="4"/>
      <c r="GS919" s="4"/>
      <c r="GT919" s="4"/>
      <c r="GU919" s="4"/>
      <c r="GV919" s="4"/>
      <c r="GW919" s="4"/>
      <c r="GX919" s="4"/>
      <c r="GY919" s="4"/>
      <c r="IQ919" s="4"/>
      <c r="IR919" s="4"/>
      <c r="IS919" s="4"/>
      <c r="IT919" s="4"/>
      <c r="IU919" s="4"/>
      <c r="IV919" s="4"/>
      <c r="IW919" s="4"/>
      <c r="IX919" s="4"/>
      <c r="IY919" s="4"/>
      <c r="IZ919" s="4"/>
      <c r="JA919" s="4"/>
      <c r="JB919" s="4"/>
      <c r="JC919" s="4"/>
      <c r="JD919" s="4"/>
      <c r="JE919" s="4"/>
      <c r="JF919" s="4"/>
      <c r="JG919" s="4"/>
      <c r="JH919" s="4"/>
      <c r="JI919" s="4"/>
      <c r="JJ919" s="4"/>
      <c r="JK919" s="4"/>
      <c r="JL919" s="4"/>
      <c r="JM919" s="4"/>
      <c r="JN919" s="4"/>
      <c r="JO919" s="4"/>
      <c r="JP919" s="4"/>
      <c r="JQ919" s="4"/>
      <c r="JR919" s="4"/>
      <c r="JS919" s="4"/>
      <c r="JT919" s="4"/>
      <c r="JU919" s="4"/>
      <c r="JV919" s="4"/>
      <c r="JW919" s="4"/>
      <c r="JX919" s="4"/>
      <c r="JY919" s="4"/>
      <c r="JZ919" s="4"/>
      <c r="KA919" s="4"/>
      <c r="KB919" s="4"/>
      <c r="KC919" s="4"/>
      <c r="KD919" s="4"/>
      <c r="KE919" s="4"/>
    </row>
    <row r="920" spans="20:291" x14ac:dyDescent="0.25">
      <c r="T920" s="5"/>
      <c r="U920" s="25"/>
      <c r="V920" s="25"/>
      <c r="W920" s="25"/>
      <c r="X920" s="25"/>
      <c r="Y920" s="25"/>
      <c r="Z920" s="25"/>
      <c r="AA920" s="25"/>
      <c r="AB920" s="25"/>
      <c r="AC920" s="25"/>
      <c r="AD920" s="25"/>
      <c r="AE920" s="25"/>
      <c r="AF920" s="25"/>
      <c r="AG920" s="25"/>
      <c r="AH920" s="25"/>
      <c r="AI920" s="25"/>
      <c r="AJ920" s="25"/>
      <c r="AK920" s="25"/>
      <c r="AL920" s="25"/>
      <c r="AM920" s="25"/>
      <c r="AN920" s="25"/>
      <c r="AO920" s="25"/>
      <c r="AP920" s="25"/>
      <c r="AQ920" s="4"/>
      <c r="AR920" s="4"/>
      <c r="AS920" s="4"/>
      <c r="AT920" s="4"/>
      <c r="AU920" s="4"/>
      <c r="AV920" s="4"/>
      <c r="AW920" s="4"/>
      <c r="AX920" s="4"/>
      <c r="AY920" s="4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  <c r="BS920" s="4"/>
      <c r="BT920" s="4"/>
      <c r="BU920" s="4"/>
      <c r="BV920" s="4"/>
      <c r="BW920" s="4"/>
      <c r="BX920" s="4"/>
      <c r="BY920" s="4"/>
      <c r="BZ920" s="4"/>
      <c r="CA920" s="4"/>
      <c r="CB920" s="4"/>
      <c r="CC920" s="4"/>
      <c r="CD920" s="4"/>
      <c r="CE920" s="4"/>
      <c r="CF920" s="4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  <c r="CS920" s="4"/>
      <c r="CT920" s="4"/>
      <c r="CU920" s="4"/>
      <c r="CV920" s="4"/>
      <c r="CW920" s="4"/>
      <c r="CX920" s="4"/>
      <c r="CY920" s="4"/>
      <c r="CZ920" s="4"/>
      <c r="DA920" s="4"/>
      <c r="DB920" s="4"/>
      <c r="DC920" s="4"/>
      <c r="DD920" s="4"/>
      <c r="DE920" s="4"/>
      <c r="DF920" s="4"/>
      <c r="DG920" s="4"/>
      <c r="DH920" s="4"/>
      <c r="DI920" s="4"/>
      <c r="DJ920" s="4"/>
      <c r="DK920" s="4"/>
      <c r="DL920" s="4"/>
      <c r="DM920" s="4"/>
      <c r="DN920" s="4"/>
      <c r="DO920" s="4"/>
      <c r="DP920" s="4"/>
      <c r="DQ920" s="4"/>
      <c r="DR920" s="4"/>
      <c r="DS920" s="4"/>
      <c r="DT920" s="4"/>
      <c r="DU920" s="4"/>
      <c r="DV920" s="4"/>
      <c r="DW920" s="4"/>
      <c r="DX920" s="4"/>
      <c r="DY920" s="4"/>
      <c r="DZ920" s="4"/>
      <c r="EA920" s="4"/>
      <c r="EB920" s="4"/>
      <c r="EC920" s="4"/>
      <c r="ED920" s="4"/>
      <c r="EE920" s="4"/>
      <c r="EF920" s="4"/>
      <c r="EG920" s="4"/>
      <c r="EH920" s="4"/>
      <c r="EI920" s="4"/>
      <c r="EJ920" s="4"/>
      <c r="EK920" s="4"/>
      <c r="EL920" s="4"/>
      <c r="EM920" s="4"/>
      <c r="EN920" s="4"/>
      <c r="EO920" s="4"/>
      <c r="EP920" s="4"/>
      <c r="EQ920" s="4"/>
      <c r="ER920" s="4"/>
      <c r="ES920" s="4"/>
      <c r="ET920" s="4"/>
      <c r="EU920" s="4"/>
      <c r="EV920" s="4"/>
      <c r="EW920" s="4"/>
      <c r="EX920" s="4"/>
      <c r="EY920" s="4"/>
      <c r="EZ920" s="4"/>
      <c r="FA920" s="4"/>
      <c r="FB920" s="4"/>
      <c r="FC920" s="4"/>
      <c r="FD920" s="4"/>
      <c r="FE920" s="4"/>
      <c r="FF920" s="4"/>
      <c r="FG920" s="4"/>
      <c r="FH920" s="4"/>
      <c r="FI920" s="4"/>
      <c r="FJ920" s="5"/>
      <c r="FK920" s="4"/>
      <c r="FL920" s="4"/>
      <c r="FM920" s="4"/>
      <c r="FN920" s="4"/>
      <c r="FO920" s="4"/>
      <c r="FP920" s="4"/>
      <c r="FQ920" s="4"/>
      <c r="FR920" s="4"/>
      <c r="FS920" s="4"/>
      <c r="FT920" s="4"/>
      <c r="FU920" s="4"/>
      <c r="FV920" s="4"/>
      <c r="FW920" s="4"/>
      <c r="FX920" s="4"/>
      <c r="FY920" s="4"/>
      <c r="FZ920" s="4"/>
      <c r="GA920" s="4"/>
      <c r="GB920" s="4"/>
      <c r="GC920" s="4"/>
      <c r="GD920" s="4"/>
      <c r="GE920" s="4"/>
      <c r="GF920" s="4"/>
      <c r="GG920" s="4"/>
      <c r="GH920" s="4"/>
      <c r="GI920" s="4"/>
      <c r="GJ920" s="4"/>
      <c r="GK920" s="4"/>
      <c r="GL920" s="4"/>
      <c r="GM920" s="4"/>
      <c r="GN920" s="4"/>
      <c r="GO920" s="4"/>
      <c r="GP920" s="4"/>
      <c r="GQ920" s="4"/>
      <c r="GR920" s="4"/>
      <c r="GS920" s="4"/>
      <c r="GT920" s="4"/>
      <c r="GU920" s="4"/>
      <c r="GV920" s="4"/>
      <c r="GW920" s="4"/>
      <c r="GX920" s="4"/>
      <c r="GY920" s="4"/>
      <c r="IQ920" s="4"/>
      <c r="IR920" s="4"/>
      <c r="IS920" s="4"/>
      <c r="IT920" s="4"/>
      <c r="IU920" s="4"/>
      <c r="IV920" s="4"/>
      <c r="IW920" s="4"/>
      <c r="IX920" s="4"/>
      <c r="IY920" s="4"/>
      <c r="IZ920" s="4"/>
      <c r="JA920" s="4"/>
      <c r="JB920" s="4"/>
      <c r="JC920" s="4"/>
      <c r="JD920" s="4"/>
      <c r="JE920" s="4"/>
      <c r="JF920" s="4"/>
      <c r="JG920" s="4"/>
      <c r="JH920" s="4"/>
      <c r="JI920" s="4"/>
      <c r="JJ920" s="4"/>
      <c r="JK920" s="4"/>
      <c r="JL920" s="4"/>
      <c r="JM920" s="4"/>
      <c r="JN920" s="4"/>
      <c r="JO920" s="4"/>
      <c r="JP920" s="4"/>
      <c r="JQ920" s="4"/>
      <c r="JR920" s="4"/>
      <c r="JS920" s="4"/>
      <c r="JT920" s="4"/>
      <c r="JU920" s="4"/>
      <c r="JV920" s="4"/>
      <c r="JW920" s="4"/>
      <c r="JX920" s="4"/>
      <c r="JY920" s="4"/>
      <c r="JZ920" s="4"/>
      <c r="KA920" s="4"/>
      <c r="KB920" s="4"/>
      <c r="KC920" s="4"/>
      <c r="KD920" s="4"/>
      <c r="KE920" s="4"/>
    </row>
    <row r="921" spans="20:291" x14ac:dyDescent="0.25">
      <c r="T921" s="54"/>
      <c r="U921" s="55"/>
      <c r="V921" s="55"/>
      <c r="W921" s="55"/>
      <c r="X921" s="55"/>
      <c r="Y921" s="55"/>
      <c r="Z921" s="55"/>
      <c r="AA921" s="55"/>
      <c r="AB921" s="55"/>
      <c r="AC921" s="55"/>
      <c r="AD921" s="55"/>
      <c r="AE921" s="55"/>
      <c r="AF921" s="55"/>
      <c r="AG921" s="55"/>
      <c r="AH921" s="55"/>
      <c r="AI921" s="55"/>
      <c r="AJ921" s="55"/>
      <c r="AK921" s="55"/>
      <c r="AL921" s="55"/>
      <c r="AM921" s="55"/>
      <c r="AN921" s="55"/>
      <c r="AO921" s="55"/>
      <c r="AP921" s="55"/>
      <c r="AQ921" s="30"/>
      <c r="AR921" s="30"/>
      <c r="AS921" s="30"/>
      <c r="AT921" s="30"/>
      <c r="AU921" s="30"/>
      <c r="AV921" s="30"/>
      <c r="AW921" s="30"/>
      <c r="AX921" s="30"/>
      <c r="AY921" s="30"/>
      <c r="AZ921" s="30"/>
      <c r="BA921" s="30"/>
      <c r="BB921" s="30"/>
      <c r="BC921" s="30"/>
      <c r="BD921" s="30"/>
      <c r="BE921" s="30"/>
      <c r="BF921" s="30"/>
      <c r="BG921" s="30"/>
      <c r="BH921" s="30"/>
      <c r="BI921" s="30"/>
      <c r="BJ921" s="30"/>
      <c r="BK921" s="30"/>
      <c r="BL921" s="30"/>
      <c r="BM921" s="30"/>
      <c r="BN921" s="30"/>
      <c r="BO921" s="30"/>
      <c r="BP921" s="30"/>
      <c r="BQ921" s="30"/>
      <c r="BR921" s="30"/>
      <c r="BS921" s="30"/>
      <c r="BT921" s="30"/>
      <c r="BU921" s="30"/>
      <c r="BV921" s="30"/>
      <c r="BW921" s="30"/>
      <c r="BX921" s="30"/>
      <c r="BY921" s="30"/>
      <c r="BZ921" s="30"/>
      <c r="CA921" s="30"/>
      <c r="CB921" s="30"/>
      <c r="CC921" s="30"/>
      <c r="CD921" s="30"/>
      <c r="CE921" s="30"/>
      <c r="CF921" s="30"/>
      <c r="CG921" s="30"/>
      <c r="CH921" s="30"/>
      <c r="CI921" s="30"/>
      <c r="CJ921" s="30"/>
      <c r="CK921" s="30"/>
      <c r="CL921" s="30"/>
      <c r="CM921" s="30"/>
      <c r="CN921" s="30"/>
      <c r="CO921" s="30"/>
      <c r="CP921" s="30"/>
      <c r="CQ921" s="30"/>
      <c r="CR921" s="30"/>
      <c r="CS921" s="30"/>
      <c r="CT921" s="30"/>
      <c r="CU921" s="30"/>
      <c r="CV921" s="30"/>
      <c r="CW921" s="30"/>
      <c r="CX921" s="30"/>
      <c r="CY921" s="30"/>
      <c r="CZ921" s="30"/>
      <c r="DA921" s="30"/>
      <c r="DB921" s="30"/>
      <c r="DC921" s="30"/>
      <c r="DD921" s="30"/>
      <c r="DE921" s="30"/>
      <c r="DF921" s="30"/>
      <c r="DG921" s="30"/>
      <c r="DH921" s="30"/>
      <c r="DI921" s="30"/>
      <c r="DJ921" s="30"/>
      <c r="DK921" s="30"/>
      <c r="DL921" s="30"/>
      <c r="DM921" s="30"/>
      <c r="DN921" s="30"/>
      <c r="DO921" s="30"/>
      <c r="DP921" s="30"/>
      <c r="DQ921" s="30"/>
      <c r="DR921" s="30"/>
      <c r="DS921" s="30"/>
      <c r="DT921" s="30"/>
      <c r="DU921" s="30"/>
      <c r="DV921" s="30"/>
      <c r="DW921" s="30"/>
      <c r="DX921" s="30"/>
      <c r="DY921" s="30"/>
      <c r="DZ921" s="30"/>
      <c r="EA921" s="30"/>
      <c r="EB921" s="30"/>
      <c r="EC921" s="30"/>
      <c r="ED921" s="30"/>
      <c r="EE921" s="30"/>
      <c r="EF921" s="30"/>
      <c r="EG921" s="30"/>
      <c r="EH921" s="30"/>
      <c r="EI921" s="30"/>
      <c r="EJ921" s="30"/>
      <c r="EK921" s="30"/>
      <c r="EL921" s="30"/>
      <c r="EM921" s="30"/>
      <c r="EN921" s="30"/>
      <c r="EO921" s="30"/>
      <c r="EP921" s="30"/>
      <c r="EQ921" s="30"/>
      <c r="ER921" s="30"/>
      <c r="ES921" s="30"/>
      <c r="ET921" s="30"/>
      <c r="EU921" s="30"/>
      <c r="EV921" s="30"/>
      <c r="EW921" s="30"/>
      <c r="EX921" s="30"/>
      <c r="EY921" s="30"/>
      <c r="EZ921" s="30"/>
      <c r="FA921" s="30"/>
      <c r="FB921" s="30"/>
      <c r="FC921" s="30"/>
      <c r="FD921" s="30"/>
      <c r="FE921" s="30"/>
      <c r="FF921" s="30"/>
      <c r="FG921" s="30"/>
      <c r="FH921" s="30"/>
      <c r="FI921" s="30"/>
      <c r="FJ921" s="5"/>
      <c r="FK921" s="4"/>
      <c r="FL921" s="4"/>
      <c r="FM921" s="4"/>
      <c r="FN921" s="4"/>
      <c r="FO921" s="4"/>
      <c r="FP921" s="4"/>
      <c r="FQ921" s="4"/>
      <c r="FR921" s="4"/>
      <c r="FS921" s="4"/>
      <c r="FT921" s="4"/>
      <c r="FU921" s="4"/>
      <c r="FV921" s="4"/>
      <c r="FW921" s="4"/>
      <c r="FX921" s="4"/>
      <c r="FY921" s="4"/>
      <c r="FZ921" s="4"/>
      <c r="GA921" s="4"/>
      <c r="GB921" s="4"/>
      <c r="GC921" s="4"/>
      <c r="GD921" s="4"/>
      <c r="GE921" s="4"/>
      <c r="GF921" s="4"/>
      <c r="GG921" s="4"/>
      <c r="GH921" s="4"/>
      <c r="GI921" s="4"/>
      <c r="GJ921" s="4"/>
      <c r="GK921" s="4"/>
      <c r="GL921" s="4"/>
      <c r="GM921" s="4"/>
      <c r="GN921" s="4"/>
      <c r="GO921" s="4"/>
      <c r="GP921" s="4"/>
      <c r="GQ921" s="4"/>
      <c r="GR921" s="4"/>
      <c r="GS921" s="4"/>
      <c r="GT921" s="4"/>
      <c r="GU921" s="4"/>
      <c r="GV921" s="4"/>
      <c r="GW921" s="4"/>
      <c r="GX921" s="4"/>
      <c r="GY921" s="4"/>
      <c r="IQ921" s="4"/>
      <c r="IR921" s="4"/>
      <c r="IS921" s="4"/>
      <c r="IT921" s="4"/>
      <c r="IU921" s="4"/>
      <c r="IV921" s="4"/>
      <c r="IW921" s="4"/>
      <c r="IX921" s="4"/>
      <c r="IY921" s="4"/>
      <c r="IZ921" s="4"/>
      <c r="JA921" s="4"/>
      <c r="JB921" s="4"/>
      <c r="JC921" s="4"/>
      <c r="JD921" s="4"/>
      <c r="JE921" s="4"/>
      <c r="JF921" s="4"/>
      <c r="JG921" s="4"/>
      <c r="JH921" s="4"/>
      <c r="JI921" s="4"/>
      <c r="JJ921" s="4"/>
      <c r="JK921" s="4"/>
      <c r="JL921" s="4"/>
      <c r="JM921" s="4"/>
      <c r="JN921" s="4"/>
      <c r="JO921" s="4"/>
      <c r="JP921" s="4"/>
      <c r="JQ921" s="4"/>
      <c r="JR921" s="4"/>
      <c r="JS921" s="4"/>
      <c r="JT921" s="4"/>
      <c r="JU921" s="4"/>
      <c r="JV921" s="4"/>
      <c r="JW921" s="4"/>
      <c r="JX921" s="4"/>
      <c r="JY921" s="4"/>
      <c r="JZ921" s="4"/>
      <c r="KA921" s="4"/>
      <c r="KB921" s="4"/>
      <c r="KC921" s="4"/>
      <c r="KD921" s="4"/>
      <c r="KE921" s="4"/>
    </row>
    <row r="922" spans="20:291" x14ac:dyDescent="0.25">
      <c r="T922" s="54"/>
      <c r="U922" s="55"/>
      <c r="V922" s="55"/>
      <c r="W922" s="55"/>
      <c r="X922" s="55"/>
      <c r="Y922" s="55"/>
      <c r="Z922" s="55"/>
      <c r="AA922" s="55"/>
      <c r="AB922" s="55"/>
      <c r="AC922" s="55"/>
      <c r="AD922" s="55"/>
      <c r="AE922" s="55"/>
      <c r="AF922" s="55"/>
      <c r="AG922" s="55"/>
      <c r="AH922" s="55"/>
      <c r="AI922" s="55"/>
      <c r="AJ922" s="55"/>
      <c r="AK922" s="55"/>
      <c r="AL922" s="55"/>
      <c r="AM922" s="55"/>
      <c r="AN922" s="55"/>
      <c r="AO922" s="55"/>
      <c r="AP922" s="55"/>
      <c r="AQ922" s="30"/>
      <c r="AR922" s="30"/>
      <c r="AS922" s="30"/>
      <c r="AT922" s="30"/>
      <c r="AU922" s="30"/>
      <c r="AV922" s="30"/>
      <c r="AW922" s="30"/>
      <c r="AX922" s="30"/>
      <c r="AY922" s="30"/>
      <c r="AZ922" s="30"/>
      <c r="BA922" s="30"/>
      <c r="BB922" s="30"/>
      <c r="BC922" s="30"/>
      <c r="BD922" s="30"/>
      <c r="BE922" s="30"/>
      <c r="BF922" s="30"/>
      <c r="BG922" s="30"/>
      <c r="BH922" s="30"/>
      <c r="BI922" s="30"/>
      <c r="BJ922" s="30"/>
      <c r="BK922" s="30"/>
      <c r="BL922" s="30"/>
      <c r="BM922" s="30"/>
      <c r="BN922" s="30"/>
      <c r="BO922" s="30"/>
      <c r="BP922" s="30"/>
      <c r="BQ922" s="30"/>
      <c r="BR922" s="30"/>
      <c r="BS922" s="30"/>
      <c r="BT922" s="30"/>
      <c r="BU922" s="30"/>
      <c r="BV922" s="30"/>
      <c r="BW922" s="30"/>
      <c r="BX922" s="30"/>
      <c r="BY922" s="30"/>
      <c r="BZ922" s="30"/>
      <c r="CA922" s="30"/>
      <c r="CB922" s="30"/>
      <c r="CC922" s="30"/>
      <c r="CD922" s="30"/>
      <c r="CE922" s="30"/>
      <c r="CF922" s="30"/>
      <c r="CG922" s="30"/>
      <c r="CH922" s="30"/>
      <c r="CI922" s="30"/>
      <c r="CJ922" s="30"/>
      <c r="CK922" s="30"/>
      <c r="CL922" s="30"/>
      <c r="CM922" s="30"/>
      <c r="CN922" s="30"/>
      <c r="CO922" s="30"/>
      <c r="CP922" s="30"/>
      <c r="CQ922" s="30"/>
      <c r="CR922" s="30"/>
      <c r="CS922" s="30"/>
      <c r="CT922" s="30"/>
      <c r="CU922" s="30"/>
      <c r="CV922" s="30"/>
      <c r="CW922" s="30"/>
      <c r="CX922" s="30"/>
      <c r="CY922" s="30"/>
      <c r="CZ922" s="30"/>
      <c r="DA922" s="30"/>
      <c r="DB922" s="30"/>
      <c r="DC922" s="30"/>
      <c r="DD922" s="30"/>
      <c r="DE922" s="30"/>
      <c r="DF922" s="30"/>
      <c r="DG922" s="30"/>
      <c r="DH922" s="30"/>
      <c r="DI922" s="30"/>
      <c r="DJ922" s="30"/>
      <c r="DK922" s="30"/>
      <c r="DL922" s="30"/>
      <c r="DM922" s="30"/>
      <c r="DN922" s="30"/>
      <c r="DO922" s="30"/>
      <c r="DP922" s="30"/>
      <c r="DQ922" s="30"/>
      <c r="DR922" s="30"/>
      <c r="DS922" s="30"/>
      <c r="DT922" s="30"/>
      <c r="DU922" s="30"/>
      <c r="DV922" s="30"/>
      <c r="DW922" s="30"/>
      <c r="DX922" s="30"/>
      <c r="DY922" s="30"/>
      <c r="DZ922" s="30"/>
      <c r="EA922" s="30"/>
      <c r="EB922" s="30"/>
      <c r="EC922" s="30"/>
      <c r="ED922" s="30"/>
      <c r="EE922" s="30"/>
      <c r="EF922" s="30"/>
      <c r="EG922" s="30"/>
      <c r="EH922" s="30"/>
      <c r="EI922" s="30"/>
      <c r="EJ922" s="30"/>
      <c r="EK922" s="30"/>
      <c r="EL922" s="30"/>
      <c r="EM922" s="30"/>
      <c r="EN922" s="30"/>
      <c r="EO922" s="30"/>
      <c r="EP922" s="30"/>
      <c r="EQ922" s="30"/>
      <c r="ER922" s="30"/>
      <c r="ES922" s="30"/>
      <c r="ET922" s="30"/>
      <c r="EU922" s="30"/>
      <c r="EV922" s="30"/>
      <c r="EW922" s="30"/>
      <c r="EX922" s="30"/>
      <c r="EY922" s="30"/>
      <c r="EZ922" s="30"/>
      <c r="FA922" s="30"/>
      <c r="FB922" s="30"/>
      <c r="FC922" s="30"/>
      <c r="FD922" s="30"/>
      <c r="FE922" s="30"/>
      <c r="FF922" s="30"/>
      <c r="FG922" s="30"/>
      <c r="FH922" s="30"/>
      <c r="FI922" s="30"/>
      <c r="FJ922" s="5"/>
      <c r="FK922" s="4"/>
      <c r="FL922" s="4"/>
      <c r="FM922" s="4"/>
      <c r="FN922" s="4"/>
      <c r="FO922" s="4"/>
      <c r="FP922" s="4"/>
      <c r="FQ922" s="4"/>
      <c r="FR922" s="4"/>
      <c r="FS922" s="4"/>
      <c r="FT922" s="4"/>
      <c r="FU922" s="4"/>
      <c r="FV922" s="4"/>
      <c r="FW922" s="4"/>
      <c r="FX922" s="4"/>
      <c r="FY922" s="4"/>
      <c r="FZ922" s="4"/>
      <c r="GA922" s="4"/>
      <c r="GB922" s="4"/>
      <c r="GC922" s="4"/>
      <c r="GD922" s="4"/>
      <c r="GE922" s="4"/>
      <c r="GF922" s="4"/>
      <c r="GG922" s="4"/>
      <c r="GH922" s="4"/>
      <c r="GI922" s="4"/>
      <c r="GJ922" s="4"/>
      <c r="GK922" s="4"/>
      <c r="GL922" s="4"/>
      <c r="GM922" s="4"/>
      <c r="GN922" s="4"/>
      <c r="GO922" s="4"/>
      <c r="GP922" s="4"/>
      <c r="GQ922" s="4"/>
      <c r="GR922" s="4"/>
      <c r="GS922" s="4"/>
      <c r="GT922" s="4"/>
      <c r="GU922" s="4"/>
      <c r="GV922" s="4"/>
      <c r="GW922" s="4"/>
      <c r="GX922" s="4"/>
      <c r="GY922" s="4"/>
      <c r="IQ922" s="4"/>
      <c r="IR922" s="4"/>
      <c r="IS922" s="4"/>
      <c r="IT922" s="4"/>
      <c r="IU922" s="4"/>
      <c r="IV922" s="4"/>
      <c r="IW922" s="4"/>
      <c r="IX922" s="4"/>
      <c r="IY922" s="4"/>
      <c r="IZ922" s="4"/>
      <c r="JA922" s="4"/>
      <c r="JB922" s="4"/>
      <c r="JC922" s="4"/>
      <c r="JD922" s="4"/>
      <c r="JE922" s="4"/>
      <c r="JF922" s="4"/>
      <c r="JG922" s="4"/>
      <c r="JH922" s="4"/>
      <c r="JI922" s="4"/>
      <c r="JJ922" s="4"/>
      <c r="JK922" s="4"/>
      <c r="JL922" s="4"/>
      <c r="JM922" s="4"/>
      <c r="JN922" s="4"/>
      <c r="JO922" s="4"/>
      <c r="JP922" s="4"/>
      <c r="JQ922" s="4"/>
      <c r="JR922" s="4"/>
      <c r="JS922" s="4"/>
      <c r="JT922" s="4"/>
      <c r="JU922" s="4"/>
      <c r="JV922" s="4"/>
      <c r="JW922" s="4"/>
      <c r="JX922" s="4"/>
      <c r="JY922" s="4"/>
      <c r="JZ922" s="4"/>
      <c r="KA922" s="4"/>
      <c r="KB922" s="4"/>
      <c r="KC922" s="4"/>
      <c r="KD922" s="4"/>
      <c r="KE922" s="4"/>
    </row>
    <row r="923" spans="20:291" x14ac:dyDescent="0.25">
      <c r="T923" s="54"/>
      <c r="U923" s="55"/>
      <c r="V923" s="55"/>
      <c r="W923" s="55"/>
      <c r="X923" s="55"/>
      <c r="Y923" s="55"/>
      <c r="Z923" s="55"/>
      <c r="AA923" s="55"/>
      <c r="AB923" s="55"/>
      <c r="AC923" s="55"/>
      <c r="AD923" s="55"/>
      <c r="AE923" s="55"/>
      <c r="AF923" s="55"/>
      <c r="AG923" s="55"/>
      <c r="AH923" s="55"/>
      <c r="AI923" s="55"/>
      <c r="AJ923" s="55"/>
      <c r="AK923" s="55"/>
      <c r="AL923" s="55"/>
      <c r="AM923" s="55"/>
      <c r="AN923" s="55"/>
      <c r="AO923" s="55"/>
      <c r="AP923" s="55"/>
      <c r="AQ923" s="30"/>
      <c r="AR923" s="30"/>
      <c r="AS923" s="30"/>
      <c r="AT923" s="30"/>
      <c r="AU923" s="30"/>
      <c r="AV923" s="30"/>
      <c r="AW923" s="30"/>
      <c r="AX923" s="30"/>
      <c r="AY923" s="30"/>
      <c r="AZ923" s="30"/>
      <c r="BA923" s="30"/>
      <c r="BB923" s="30"/>
      <c r="BC923" s="30"/>
      <c r="BD923" s="30"/>
      <c r="BE923" s="30"/>
      <c r="BF923" s="30"/>
      <c r="BG923" s="30"/>
      <c r="BH923" s="30"/>
      <c r="BI923" s="30"/>
      <c r="BJ923" s="30"/>
      <c r="BK923" s="30"/>
      <c r="BL923" s="30"/>
      <c r="BM923" s="30"/>
      <c r="BN923" s="30"/>
      <c r="BO923" s="30"/>
      <c r="BP923" s="30"/>
      <c r="BQ923" s="30"/>
      <c r="BR923" s="30"/>
      <c r="BS923" s="30"/>
      <c r="BT923" s="30"/>
      <c r="BU923" s="30"/>
      <c r="BV923" s="30"/>
      <c r="BW923" s="30"/>
      <c r="BX923" s="30"/>
      <c r="BY923" s="30"/>
      <c r="BZ923" s="30"/>
      <c r="CA923" s="30"/>
      <c r="CB923" s="30"/>
      <c r="CC923" s="30"/>
      <c r="CD923" s="30"/>
      <c r="CE923" s="30"/>
      <c r="CF923" s="30"/>
      <c r="CG923" s="30"/>
      <c r="CH923" s="30"/>
      <c r="CI923" s="30"/>
      <c r="CJ923" s="30"/>
      <c r="CK923" s="30"/>
      <c r="CL923" s="30"/>
      <c r="CM923" s="30"/>
      <c r="CN923" s="30"/>
      <c r="CO923" s="30"/>
      <c r="CP923" s="30"/>
      <c r="CQ923" s="30"/>
      <c r="CR923" s="30"/>
      <c r="CS923" s="30"/>
      <c r="CT923" s="30"/>
      <c r="CU923" s="30"/>
      <c r="CV923" s="30"/>
      <c r="CW923" s="30"/>
      <c r="CX923" s="30"/>
      <c r="CY923" s="30"/>
      <c r="CZ923" s="30"/>
      <c r="DA923" s="30"/>
      <c r="DB923" s="30"/>
      <c r="DC923" s="30"/>
      <c r="DD923" s="30"/>
      <c r="DE923" s="30"/>
      <c r="DF923" s="30"/>
      <c r="DG923" s="30"/>
      <c r="DH923" s="30"/>
      <c r="DI923" s="30"/>
      <c r="DJ923" s="30"/>
      <c r="DK923" s="30"/>
      <c r="DL923" s="30"/>
      <c r="DM923" s="30"/>
      <c r="DN923" s="30"/>
      <c r="DO923" s="30"/>
      <c r="DP923" s="30"/>
      <c r="DQ923" s="30"/>
      <c r="DR923" s="30"/>
      <c r="DS923" s="30"/>
      <c r="DT923" s="30"/>
      <c r="DU923" s="30"/>
      <c r="DV923" s="30"/>
      <c r="DW923" s="30"/>
      <c r="DX923" s="30"/>
      <c r="DY923" s="30"/>
      <c r="DZ923" s="30"/>
      <c r="EA923" s="30"/>
      <c r="EB923" s="30"/>
      <c r="EC923" s="30"/>
      <c r="ED923" s="30"/>
      <c r="EE923" s="30"/>
      <c r="EF923" s="30"/>
      <c r="EG923" s="30"/>
      <c r="EH923" s="30"/>
      <c r="EI923" s="30"/>
      <c r="EJ923" s="30"/>
      <c r="EK923" s="30"/>
      <c r="EL923" s="30"/>
      <c r="EM923" s="30"/>
      <c r="EN923" s="30"/>
      <c r="EO923" s="30"/>
      <c r="EP923" s="30"/>
      <c r="EQ923" s="30"/>
      <c r="ER923" s="30"/>
      <c r="ES923" s="30"/>
      <c r="ET923" s="30"/>
      <c r="EU923" s="30"/>
      <c r="EV923" s="30"/>
      <c r="EW923" s="30"/>
      <c r="EX923" s="30"/>
      <c r="EY923" s="30"/>
      <c r="EZ923" s="30"/>
      <c r="FA923" s="30"/>
      <c r="FB923" s="30"/>
      <c r="FC923" s="30"/>
      <c r="FD923" s="30"/>
      <c r="FE923" s="30"/>
      <c r="FF923" s="30"/>
      <c r="FG923" s="30"/>
      <c r="FH923" s="30"/>
      <c r="FI923" s="30"/>
      <c r="FJ923" s="5"/>
      <c r="FK923" s="4"/>
      <c r="FL923" s="4"/>
      <c r="FM923" s="4"/>
      <c r="FN923" s="4"/>
      <c r="FO923" s="4"/>
      <c r="FP923" s="4"/>
      <c r="FQ923" s="4"/>
      <c r="FR923" s="4"/>
      <c r="FS923" s="4"/>
      <c r="FT923" s="4"/>
      <c r="FU923" s="4"/>
      <c r="FV923" s="4"/>
      <c r="FW923" s="4"/>
      <c r="FX923" s="4"/>
      <c r="FY923" s="4"/>
      <c r="FZ923" s="4"/>
      <c r="GA923" s="4"/>
      <c r="GB923" s="4"/>
      <c r="GC923" s="4"/>
      <c r="GD923" s="4"/>
      <c r="GE923" s="4"/>
      <c r="GF923" s="4"/>
      <c r="GG923" s="4"/>
      <c r="GH923" s="4"/>
      <c r="GI923" s="4"/>
      <c r="GJ923" s="4"/>
      <c r="GK923" s="4"/>
      <c r="GL923" s="4"/>
      <c r="GM923" s="4"/>
      <c r="GN923" s="4"/>
      <c r="GO923" s="4"/>
      <c r="GP923" s="4"/>
      <c r="GQ923" s="4"/>
      <c r="GR923" s="4"/>
      <c r="GS923" s="4"/>
      <c r="GT923" s="4"/>
      <c r="GU923" s="4"/>
      <c r="GV923" s="4"/>
      <c r="GW923" s="4"/>
      <c r="GX923" s="4"/>
      <c r="GY923" s="4"/>
      <c r="IQ923" s="4"/>
      <c r="IR923" s="4"/>
      <c r="IS923" s="4"/>
      <c r="IT923" s="4"/>
      <c r="IU923" s="4"/>
      <c r="IV923" s="4"/>
      <c r="IW923" s="4"/>
      <c r="IX923" s="4"/>
      <c r="IY923" s="4"/>
      <c r="IZ923" s="4"/>
      <c r="JA923" s="4"/>
      <c r="JB923" s="4"/>
      <c r="JC923" s="4"/>
      <c r="JD923" s="4"/>
      <c r="JE923" s="4"/>
      <c r="JF923" s="4"/>
      <c r="JG923" s="4"/>
      <c r="JH923" s="4"/>
      <c r="JI923" s="4"/>
      <c r="JJ923" s="4"/>
      <c r="JK923" s="4"/>
      <c r="JL923" s="4"/>
      <c r="JM923" s="4"/>
      <c r="JN923" s="4"/>
      <c r="JO923" s="4"/>
      <c r="JP923" s="4"/>
      <c r="JQ923" s="4"/>
      <c r="JR923" s="4"/>
      <c r="JS923" s="4"/>
      <c r="JT923" s="4"/>
      <c r="JU923" s="4"/>
      <c r="JV923" s="4"/>
      <c r="JW923" s="4"/>
      <c r="JX923" s="4"/>
      <c r="JY923" s="4"/>
      <c r="JZ923" s="4"/>
      <c r="KA923" s="4"/>
      <c r="KB923" s="4"/>
      <c r="KC923" s="4"/>
      <c r="KD923" s="4"/>
      <c r="KE923" s="4"/>
    </row>
    <row r="924" spans="20:291" x14ac:dyDescent="0.25">
      <c r="T924" s="54"/>
      <c r="U924" s="55"/>
      <c r="V924" s="55"/>
      <c r="W924" s="55"/>
      <c r="X924" s="55"/>
      <c r="Y924" s="55"/>
      <c r="Z924" s="55"/>
      <c r="AA924" s="55"/>
      <c r="AB924" s="55"/>
      <c r="AC924" s="55"/>
      <c r="AD924" s="55"/>
      <c r="AE924" s="55"/>
      <c r="AF924" s="55"/>
      <c r="AG924" s="55"/>
      <c r="AH924" s="55"/>
      <c r="AI924" s="55"/>
      <c r="AJ924" s="55"/>
      <c r="AK924" s="55"/>
      <c r="AL924" s="55"/>
      <c r="AM924" s="55"/>
      <c r="AN924" s="55"/>
      <c r="AO924" s="55"/>
      <c r="AP924" s="55"/>
      <c r="AQ924" s="30"/>
      <c r="AR924" s="30"/>
      <c r="AS924" s="30"/>
      <c r="AT924" s="30"/>
      <c r="AU924" s="30"/>
      <c r="AV924" s="30"/>
      <c r="AW924" s="30"/>
      <c r="AX924" s="30"/>
      <c r="AY924" s="30"/>
      <c r="AZ924" s="30"/>
      <c r="BA924" s="30"/>
      <c r="BB924" s="30"/>
      <c r="BC924" s="30"/>
      <c r="BD924" s="30"/>
      <c r="BE924" s="30"/>
      <c r="BF924" s="30"/>
      <c r="BG924" s="30"/>
      <c r="BH924" s="30"/>
      <c r="BI924" s="30"/>
      <c r="BJ924" s="30"/>
      <c r="BK924" s="30"/>
      <c r="BL924" s="30"/>
      <c r="BM924" s="30"/>
      <c r="BN924" s="30"/>
      <c r="BO924" s="30"/>
      <c r="BP924" s="30"/>
      <c r="BQ924" s="30"/>
      <c r="BR924" s="30"/>
      <c r="BS924" s="30"/>
      <c r="BT924" s="30"/>
      <c r="BU924" s="30"/>
      <c r="BV924" s="30"/>
      <c r="BW924" s="30"/>
      <c r="BX924" s="30"/>
      <c r="BY924" s="30"/>
      <c r="BZ924" s="30"/>
      <c r="CA924" s="30"/>
      <c r="CB924" s="30"/>
      <c r="CC924" s="30"/>
      <c r="CD924" s="30"/>
      <c r="CE924" s="30"/>
      <c r="CF924" s="30"/>
      <c r="CG924" s="30"/>
      <c r="CH924" s="30"/>
      <c r="CI924" s="30"/>
      <c r="CJ924" s="30"/>
      <c r="CK924" s="30"/>
      <c r="CL924" s="30"/>
      <c r="CM924" s="30"/>
      <c r="CN924" s="30"/>
      <c r="CO924" s="30"/>
      <c r="CP924" s="30"/>
      <c r="CQ924" s="30"/>
      <c r="CR924" s="30"/>
      <c r="CS924" s="30"/>
      <c r="CT924" s="30"/>
      <c r="CU924" s="30"/>
      <c r="CV924" s="30"/>
      <c r="CW924" s="30"/>
      <c r="CX924" s="30"/>
      <c r="CY924" s="30"/>
      <c r="CZ924" s="30"/>
      <c r="DA924" s="30"/>
      <c r="DB924" s="30"/>
      <c r="DC924" s="30"/>
      <c r="DD924" s="30"/>
      <c r="DE924" s="30"/>
      <c r="DF924" s="30"/>
      <c r="DG924" s="30"/>
      <c r="DH924" s="30"/>
      <c r="DI924" s="30"/>
      <c r="DJ924" s="30"/>
      <c r="DK924" s="30"/>
      <c r="DL924" s="30"/>
      <c r="DM924" s="30"/>
      <c r="DN924" s="30"/>
      <c r="DO924" s="30"/>
      <c r="DP924" s="30"/>
      <c r="DQ924" s="30"/>
      <c r="DR924" s="30"/>
      <c r="DS924" s="30"/>
      <c r="DT924" s="30"/>
      <c r="DU924" s="30"/>
      <c r="DV924" s="30"/>
      <c r="DW924" s="30"/>
      <c r="DX924" s="30"/>
      <c r="DY924" s="30"/>
      <c r="DZ924" s="30"/>
      <c r="EA924" s="30"/>
      <c r="EB924" s="30"/>
      <c r="EC924" s="30"/>
      <c r="ED924" s="30"/>
      <c r="EE924" s="30"/>
      <c r="EF924" s="30"/>
      <c r="EG924" s="30"/>
      <c r="EH924" s="30"/>
      <c r="EI924" s="30"/>
      <c r="EJ924" s="30"/>
      <c r="EK924" s="30"/>
      <c r="EL924" s="30"/>
      <c r="EM924" s="30"/>
      <c r="EN924" s="30"/>
      <c r="EO924" s="30"/>
      <c r="EP924" s="30"/>
      <c r="EQ924" s="30"/>
      <c r="ER924" s="30"/>
      <c r="ES924" s="30"/>
      <c r="ET924" s="30"/>
      <c r="EU924" s="30"/>
      <c r="EV924" s="30"/>
      <c r="EW924" s="30"/>
      <c r="EX924" s="30"/>
      <c r="EY924" s="30"/>
      <c r="EZ924" s="30"/>
      <c r="FA924" s="30"/>
      <c r="FB924" s="30"/>
      <c r="FC924" s="30"/>
      <c r="FD924" s="30"/>
      <c r="FE924" s="30"/>
      <c r="FF924" s="30"/>
      <c r="FG924" s="30"/>
      <c r="FH924" s="30"/>
      <c r="FI924" s="30"/>
      <c r="FJ924" s="5"/>
      <c r="FK924" s="4"/>
      <c r="FL924" s="4"/>
      <c r="FM924" s="4"/>
      <c r="FN924" s="4"/>
      <c r="FO924" s="4"/>
      <c r="FP924" s="4"/>
      <c r="FQ924" s="4"/>
      <c r="FR924" s="4"/>
      <c r="FS924" s="4"/>
      <c r="FT924" s="4"/>
      <c r="FU924" s="4"/>
      <c r="FV924" s="4"/>
      <c r="FW924" s="4"/>
      <c r="FX924" s="4"/>
      <c r="FY924" s="4"/>
      <c r="FZ924" s="4"/>
      <c r="GA924" s="4"/>
      <c r="GB924" s="4"/>
      <c r="GC924" s="4"/>
      <c r="GD924" s="4"/>
      <c r="GE924" s="4"/>
      <c r="GF924" s="4"/>
      <c r="GG924" s="4"/>
      <c r="GH924" s="4"/>
      <c r="GI924" s="4"/>
      <c r="GJ924" s="4"/>
      <c r="GK924" s="4"/>
      <c r="GL924" s="4"/>
      <c r="GM924" s="4"/>
      <c r="GN924" s="4"/>
      <c r="GO924" s="4"/>
      <c r="GP924" s="4"/>
      <c r="GQ924" s="4"/>
      <c r="GR924" s="4"/>
      <c r="GS924" s="4"/>
      <c r="GT924" s="4"/>
      <c r="GU924" s="4"/>
      <c r="GV924" s="4"/>
      <c r="GW924" s="4"/>
      <c r="GX924" s="4"/>
      <c r="GY924" s="4"/>
      <c r="IQ924" s="4"/>
      <c r="IR924" s="4"/>
      <c r="IS924" s="4"/>
      <c r="IT924" s="4"/>
      <c r="IU924" s="4"/>
      <c r="IV924" s="4"/>
      <c r="IW924" s="4"/>
      <c r="IX924" s="4"/>
      <c r="IY924" s="4"/>
      <c r="IZ924" s="4"/>
      <c r="JA924" s="4"/>
      <c r="JB924" s="4"/>
      <c r="JC924" s="4"/>
      <c r="JD924" s="4"/>
      <c r="JE924" s="4"/>
      <c r="JF924" s="4"/>
      <c r="JG924" s="4"/>
      <c r="JH924" s="4"/>
      <c r="JI924" s="4"/>
      <c r="JJ924" s="4"/>
      <c r="JK924" s="4"/>
      <c r="JL924" s="4"/>
      <c r="JM924" s="4"/>
      <c r="JN924" s="4"/>
      <c r="JO924" s="4"/>
      <c r="JP924" s="4"/>
      <c r="JQ924" s="4"/>
      <c r="JR924" s="4"/>
      <c r="JS924" s="4"/>
      <c r="JT924" s="4"/>
      <c r="JU924" s="4"/>
      <c r="JV924" s="4"/>
      <c r="JW924" s="4"/>
      <c r="JX924" s="4"/>
      <c r="JY924" s="4"/>
      <c r="JZ924" s="4"/>
      <c r="KA924" s="4"/>
      <c r="KB924" s="4"/>
      <c r="KC924" s="4"/>
      <c r="KD924" s="4"/>
      <c r="KE924" s="4"/>
    </row>
    <row r="925" spans="20:291" x14ac:dyDescent="0.25">
      <c r="T925" s="54"/>
      <c r="U925" s="55"/>
      <c r="V925" s="55"/>
      <c r="W925" s="55"/>
      <c r="X925" s="55"/>
      <c r="Y925" s="55"/>
      <c r="Z925" s="55"/>
      <c r="AA925" s="55"/>
      <c r="AB925" s="55"/>
      <c r="AC925" s="55"/>
      <c r="AD925" s="55"/>
      <c r="AE925" s="55"/>
      <c r="AF925" s="55"/>
      <c r="AG925" s="55"/>
      <c r="AH925" s="55"/>
      <c r="AI925" s="55"/>
      <c r="AJ925" s="55"/>
      <c r="AK925" s="55"/>
      <c r="AL925" s="55"/>
      <c r="AM925" s="55"/>
      <c r="AN925" s="55"/>
      <c r="AO925" s="55"/>
      <c r="AP925" s="55"/>
      <c r="AQ925" s="30"/>
      <c r="AR925" s="30"/>
      <c r="AS925" s="30"/>
      <c r="AT925" s="30"/>
      <c r="AU925" s="30"/>
      <c r="AV925" s="30"/>
      <c r="AW925" s="30"/>
      <c r="AX925" s="30"/>
      <c r="AY925" s="30"/>
      <c r="AZ925" s="30"/>
      <c r="BA925" s="30"/>
      <c r="BB925" s="30"/>
      <c r="BC925" s="30"/>
      <c r="BD925" s="30"/>
      <c r="BE925" s="30"/>
      <c r="BF925" s="30"/>
      <c r="BG925" s="30"/>
      <c r="BH925" s="30"/>
      <c r="BI925" s="30"/>
      <c r="BJ925" s="30"/>
      <c r="BK925" s="30"/>
      <c r="BL925" s="30"/>
      <c r="BM925" s="30"/>
      <c r="BN925" s="30"/>
      <c r="BO925" s="30"/>
      <c r="BP925" s="30"/>
      <c r="BQ925" s="30"/>
      <c r="BR925" s="30"/>
      <c r="BS925" s="30"/>
      <c r="BT925" s="30"/>
      <c r="BU925" s="30"/>
      <c r="BV925" s="30"/>
      <c r="BW925" s="30"/>
      <c r="BX925" s="30"/>
      <c r="BY925" s="30"/>
      <c r="BZ925" s="30"/>
      <c r="CA925" s="30"/>
      <c r="CB925" s="30"/>
      <c r="CC925" s="30"/>
      <c r="CD925" s="30"/>
      <c r="CE925" s="30"/>
      <c r="CF925" s="30"/>
      <c r="CG925" s="30"/>
      <c r="CH925" s="30"/>
      <c r="CI925" s="30"/>
      <c r="CJ925" s="30"/>
      <c r="CK925" s="30"/>
      <c r="CL925" s="30"/>
      <c r="CM925" s="30"/>
      <c r="CN925" s="30"/>
      <c r="CO925" s="30"/>
      <c r="CP925" s="30"/>
      <c r="CQ925" s="30"/>
      <c r="CR925" s="30"/>
      <c r="CS925" s="30"/>
      <c r="CT925" s="30"/>
      <c r="CU925" s="30"/>
      <c r="CV925" s="30"/>
      <c r="CW925" s="30"/>
      <c r="CX925" s="30"/>
      <c r="CY925" s="30"/>
      <c r="CZ925" s="30"/>
      <c r="DA925" s="30"/>
      <c r="DB925" s="30"/>
      <c r="DC925" s="30"/>
      <c r="DD925" s="30"/>
      <c r="DE925" s="30"/>
      <c r="DF925" s="30"/>
      <c r="DG925" s="30"/>
      <c r="DH925" s="30"/>
      <c r="DI925" s="30"/>
      <c r="DJ925" s="30"/>
      <c r="DK925" s="30"/>
      <c r="DL925" s="30"/>
      <c r="DM925" s="30"/>
      <c r="DN925" s="30"/>
      <c r="DO925" s="30"/>
      <c r="DP925" s="30"/>
      <c r="DQ925" s="30"/>
      <c r="DR925" s="30"/>
      <c r="DS925" s="30"/>
      <c r="DT925" s="30"/>
      <c r="DU925" s="30"/>
      <c r="DV925" s="30"/>
      <c r="DW925" s="30"/>
      <c r="DX925" s="30"/>
      <c r="DY925" s="30"/>
      <c r="DZ925" s="30"/>
      <c r="EA925" s="30"/>
      <c r="EB925" s="30"/>
      <c r="EC925" s="30"/>
      <c r="ED925" s="30"/>
      <c r="EE925" s="30"/>
      <c r="EF925" s="30"/>
      <c r="EG925" s="30"/>
      <c r="EH925" s="30"/>
      <c r="EI925" s="30"/>
      <c r="EJ925" s="30"/>
      <c r="EK925" s="30"/>
      <c r="EL925" s="30"/>
      <c r="EM925" s="30"/>
      <c r="EN925" s="30"/>
      <c r="EO925" s="30"/>
      <c r="EP925" s="30"/>
      <c r="EQ925" s="30"/>
      <c r="ER925" s="30"/>
      <c r="ES925" s="30"/>
      <c r="ET925" s="30"/>
      <c r="EU925" s="30"/>
      <c r="EV925" s="30"/>
      <c r="EW925" s="30"/>
      <c r="EX925" s="30"/>
      <c r="EY925" s="30"/>
      <c r="EZ925" s="30"/>
      <c r="FA925" s="30"/>
      <c r="FB925" s="30"/>
      <c r="FC925" s="30"/>
      <c r="FD925" s="30"/>
      <c r="FE925" s="30"/>
      <c r="FF925" s="30"/>
      <c r="FG925" s="30"/>
      <c r="FH925" s="30"/>
      <c r="FI925" s="30"/>
      <c r="FJ925" s="5"/>
      <c r="FK925" s="4"/>
      <c r="FL925" s="4"/>
      <c r="FM925" s="4"/>
      <c r="FN925" s="4"/>
      <c r="FO925" s="4"/>
      <c r="FP925" s="4"/>
      <c r="FQ925" s="4"/>
      <c r="FR925" s="4"/>
      <c r="FS925" s="4"/>
      <c r="FT925" s="4"/>
      <c r="FU925" s="4"/>
      <c r="FV925" s="4"/>
      <c r="FW925" s="4"/>
      <c r="FX925" s="4"/>
      <c r="FY925" s="4"/>
      <c r="FZ925" s="4"/>
      <c r="GA925" s="4"/>
      <c r="GB925" s="4"/>
      <c r="GC925" s="4"/>
      <c r="GD925" s="4"/>
      <c r="GE925" s="4"/>
      <c r="GF925" s="4"/>
      <c r="GG925" s="4"/>
      <c r="GH925" s="4"/>
      <c r="GI925" s="4"/>
      <c r="GJ925" s="4"/>
      <c r="GK925" s="4"/>
      <c r="GL925" s="4"/>
      <c r="GM925" s="4"/>
      <c r="GN925" s="4"/>
      <c r="GO925" s="4"/>
      <c r="GP925" s="4"/>
      <c r="GQ925" s="4"/>
      <c r="GR925" s="4"/>
      <c r="GS925" s="4"/>
      <c r="GT925" s="4"/>
      <c r="GU925" s="4"/>
      <c r="GV925" s="4"/>
      <c r="GW925" s="4"/>
      <c r="GX925" s="4"/>
      <c r="GY925" s="4"/>
      <c r="IQ925" s="4"/>
      <c r="IR925" s="4"/>
      <c r="IS925" s="4"/>
      <c r="IT925" s="4"/>
      <c r="IU925" s="4"/>
      <c r="IV925" s="4"/>
      <c r="IW925" s="4"/>
      <c r="IX925" s="4"/>
      <c r="IY925" s="4"/>
      <c r="IZ925" s="4"/>
      <c r="JA925" s="4"/>
      <c r="JB925" s="4"/>
      <c r="JC925" s="4"/>
      <c r="JD925" s="4"/>
      <c r="JE925" s="4"/>
      <c r="JF925" s="4"/>
      <c r="JG925" s="4"/>
      <c r="JH925" s="4"/>
      <c r="JI925" s="4"/>
      <c r="JJ925" s="4"/>
      <c r="JK925" s="4"/>
      <c r="JL925" s="4"/>
      <c r="JM925" s="4"/>
      <c r="JN925" s="4"/>
      <c r="JO925" s="4"/>
      <c r="JP925" s="4"/>
      <c r="JQ925" s="4"/>
      <c r="JR925" s="4"/>
      <c r="JS925" s="4"/>
      <c r="JT925" s="4"/>
      <c r="JU925" s="4"/>
      <c r="JV925" s="4"/>
      <c r="JW925" s="4"/>
      <c r="JX925" s="4"/>
      <c r="JY925" s="4"/>
      <c r="JZ925" s="4"/>
      <c r="KA925" s="4"/>
      <c r="KB925" s="4"/>
      <c r="KC925" s="4"/>
      <c r="KD925" s="4"/>
      <c r="KE925" s="4"/>
    </row>
    <row r="926" spans="20:291" x14ac:dyDescent="0.25">
      <c r="T926" s="5"/>
      <c r="U926" s="25"/>
      <c r="V926" s="25"/>
      <c r="W926" s="25"/>
      <c r="X926" s="25"/>
      <c r="Y926" s="25"/>
      <c r="Z926" s="25"/>
      <c r="AA926" s="25"/>
      <c r="AB926" s="25"/>
      <c r="AC926" s="25"/>
      <c r="AD926" s="25"/>
      <c r="AE926" s="25"/>
      <c r="AF926" s="25"/>
      <c r="AG926" s="25"/>
      <c r="AH926" s="25"/>
      <c r="AI926" s="25"/>
      <c r="AJ926" s="25"/>
      <c r="AK926" s="25"/>
      <c r="AL926" s="25"/>
      <c r="AM926" s="25"/>
      <c r="AN926" s="25"/>
      <c r="AO926" s="25"/>
      <c r="AP926" s="25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  <c r="BS926" s="4"/>
      <c r="BT926" s="4"/>
      <c r="BU926" s="4"/>
      <c r="BV926" s="4"/>
      <c r="BW926" s="4"/>
      <c r="BX926" s="4"/>
      <c r="BY926" s="4"/>
      <c r="BZ926" s="4"/>
      <c r="CA926" s="4"/>
      <c r="CB926" s="4"/>
      <c r="CC926" s="4"/>
      <c r="CD926" s="4"/>
      <c r="CE926" s="4"/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  <c r="DB926" s="4"/>
      <c r="DC926" s="4"/>
      <c r="DD926" s="4"/>
      <c r="DE926" s="4"/>
      <c r="DF926" s="4"/>
      <c r="DG926" s="4"/>
      <c r="DH926" s="4"/>
      <c r="DI926" s="4"/>
      <c r="DJ926" s="4"/>
      <c r="DK926" s="4"/>
      <c r="DL926" s="4"/>
      <c r="DM926" s="4"/>
      <c r="DN926" s="4"/>
      <c r="DO926" s="4"/>
      <c r="DP926" s="4"/>
      <c r="DQ926" s="4"/>
      <c r="DR926" s="4"/>
      <c r="DS926" s="4"/>
      <c r="DT926" s="4"/>
      <c r="DU926" s="4"/>
      <c r="DV926" s="4"/>
      <c r="DW926" s="4"/>
      <c r="DX926" s="4"/>
      <c r="DY926" s="4"/>
      <c r="DZ926" s="4"/>
      <c r="EA926" s="4"/>
      <c r="EB926" s="4"/>
      <c r="EC926" s="4"/>
      <c r="ED926" s="4"/>
      <c r="EE926" s="4"/>
      <c r="EF926" s="4"/>
      <c r="EG926" s="4"/>
      <c r="EH926" s="4"/>
      <c r="EI926" s="4"/>
      <c r="EJ926" s="4"/>
      <c r="EK926" s="4"/>
      <c r="EL926" s="4"/>
      <c r="EM926" s="4"/>
      <c r="EN926" s="4"/>
      <c r="EO926" s="4"/>
      <c r="EP926" s="4"/>
      <c r="EQ926" s="4"/>
      <c r="ER926" s="4"/>
      <c r="ES926" s="4"/>
      <c r="ET926" s="4"/>
      <c r="EU926" s="4"/>
      <c r="EV926" s="4"/>
      <c r="EW926" s="4"/>
      <c r="EX926" s="4"/>
      <c r="EY926" s="4"/>
      <c r="EZ926" s="4"/>
      <c r="FA926" s="4"/>
      <c r="FB926" s="4"/>
      <c r="FC926" s="4"/>
      <c r="FD926" s="4"/>
      <c r="FE926" s="4"/>
      <c r="FF926" s="4"/>
      <c r="FG926" s="4"/>
      <c r="FH926" s="4"/>
      <c r="FI926" s="4"/>
      <c r="FJ926" s="5"/>
      <c r="FK926" s="4"/>
      <c r="FL926" s="4"/>
      <c r="FM926" s="4"/>
      <c r="FN926" s="4"/>
      <c r="FO926" s="4"/>
      <c r="FP926" s="4"/>
      <c r="FQ926" s="4"/>
      <c r="FR926" s="4"/>
      <c r="FS926" s="4"/>
      <c r="FT926" s="4"/>
      <c r="FU926" s="4"/>
      <c r="FV926" s="4"/>
      <c r="FW926" s="4"/>
      <c r="FX926" s="4"/>
      <c r="FY926" s="4"/>
      <c r="FZ926" s="4"/>
      <c r="GA926" s="4"/>
      <c r="GB926" s="4"/>
      <c r="GC926" s="4"/>
      <c r="GD926" s="4"/>
      <c r="GE926" s="4"/>
      <c r="GF926" s="4"/>
      <c r="GG926" s="4"/>
      <c r="GH926" s="4"/>
      <c r="GI926" s="4"/>
      <c r="GJ926" s="4"/>
      <c r="GK926" s="4"/>
      <c r="GL926" s="4"/>
      <c r="GM926" s="4"/>
      <c r="GN926" s="4"/>
      <c r="GO926" s="4"/>
      <c r="GP926" s="4"/>
      <c r="GQ926" s="4"/>
      <c r="GR926" s="4"/>
      <c r="GS926" s="4"/>
      <c r="GT926" s="4"/>
      <c r="GU926" s="4"/>
      <c r="GV926" s="4"/>
      <c r="GW926" s="4"/>
      <c r="GX926" s="4"/>
      <c r="GY926" s="4"/>
      <c r="IQ926" s="4"/>
      <c r="IR926" s="4"/>
      <c r="IS926" s="4"/>
      <c r="IT926" s="4"/>
      <c r="IU926" s="4"/>
      <c r="IV926" s="4"/>
      <c r="IW926" s="4"/>
      <c r="IX926" s="4"/>
      <c r="IY926" s="4"/>
      <c r="IZ926" s="4"/>
      <c r="JA926" s="4"/>
      <c r="JB926" s="4"/>
      <c r="JC926" s="4"/>
      <c r="JD926" s="4"/>
      <c r="JE926" s="4"/>
      <c r="JF926" s="4"/>
      <c r="JG926" s="4"/>
      <c r="JH926" s="4"/>
      <c r="JI926" s="4"/>
      <c r="JJ926" s="4"/>
      <c r="JK926" s="4"/>
      <c r="JL926" s="4"/>
      <c r="JM926" s="4"/>
      <c r="JN926" s="4"/>
      <c r="JO926" s="4"/>
      <c r="JP926" s="4"/>
      <c r="JQ926" s="4"/>
      <c r="JR926" s="4"/>
      <c r="JS926" s="4"/>
      <c r="JT926" s="4"/>
      <c r="JU926" s="4"/>
      <c r="JV926" s="4"/>
      <c r="JW926" s="4"/>
      <c r="JX926" s="4"/>
      <c r="JY926" s="4"/>
      <c r="JZ926" s="4"/>
      <c r="KA926" s="4"/>
      <c r="KB926" s="4"/>
      <c r="KC926" s="4"/>
      <c r="KD926" s="4"/>
      <c r="KE926" s="4"/>
    </row>
    <row r="927" spans="20:291" x14ac:dyDescent="0.25">
      <c r="T927" s="5"/>
      <c r="U927" s="25"/>
      <c r="V927" s="25"/>
      <c r="W927" s="25"/>
      <c r="X927" s="25"/>
      <c r="Y927" s="25"/>
      <c r="Z927" s="25"/>
      <c r="AA927" s="25"/>
      <c r="AB927" s="25"/>
      <c r="AC927" s="25"/>
      <c r="AD927" s="25"/>
      <c r="AE927" s="25"/>
      <c r="AF927" s="25"/>
      <c r="AG927" s="25"/>
      <c r="AH927" s="25"/>
      <c r="AI927" s="25"/>
      <c r="AJ927" s="25"/>
      <c r="AK927" s="25"/>
      <c r="AL927" s="25"/>
      <c r="AM927" s="25"/>
      <c r="AN927" s="25"/>
      <c r="AO927" s="25"/>
      <c r="AP927" s="25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  <c r="BS927" s="4"/>
      <c r="BT927" s="4"/>
      <c r="BU927" s="4"/>
      <c r="BV927" s="4"/>
      <c r="BW927" s="4"/>
      <c r="BX927" s="4"/>
      <c r="BY927" s="4"/>
      <c r="BZ927" s="4"/>
      <c r="CA927" s="4"/>
      <c r="CB927" s="4"/>
      <c r="CC927" s="4"/>
      <c r="CD927" s="4"/>
      <c r="CE927" s="4"/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  <c r="DB927" s="4"/>
      <c r="DC927" s="4"/>
      <c r="DD927" s="4"/>
      <c r="DE927" s="4"/>
      <c r="DF927" s="4"/>
      <c r="DG927" s="4"/>
      <c r="DH927" s="4"/>
      <c r="DI927" s="4"/>
      <c r="DJ927" s="4"/>
      <c r="DK927" s="4"/>
      <c r="DL927" s="4"/>
      <c r="DM927" s="4"/>
      <c r="DN927" s="4"/>
      <c r="DO927" s="4"/>
      <c r="DP927" s="4"/>
      <c r="DQ927" s="4"/>
      <c r="DR927" s="4"/>
      <c r="DS927" s="4"/>
      <c r="DT927" s="4"/>
      <c r="DU927" s="4"/>
      <c r="DV927" s="4"/>
      <c r="DW927" s="4"/>
      <c r="DX927" s="4"/>
      <c r="DY927" s="4"/>
      <c r="DZ927" s="4"/>
      <c r="EA927" s="4"/>
      <c r="EB927" s="4"/>
      <c r="EC927" s="4"/>
      <c r="ED927" s="4"/>
      <c r="EE927" s="4"/>
      <c r="EF927" s="4"/>
      <c r="EG927" s="4"/>
      <c r="EH927" s="4"/>
      <c r="EI927" s="4"/>
      <c r="EJ927" s="4"/>
      <c r="EK927" s="4"/>
      <c r="EL927" s="4"/>
      <c r="EM927" s="4"/>
      <c r="EN927" s="4"/>
      <c r="EO927" s="4"/>
      <c r="EP927" s="4"/>
      <c r="EQ927" s="4"/>
      <c r="ER927" s="4"/>
      <c r="ES927" s="4"/>
      <c r="ET927" s="4"/>
      <c r="EU927" s="4"/>
      <c r="EV927" s="4"/>
      <c r="EW927" s="4"/>
      <c r="EX927" s="4"/>
      <c r="EY927" s="4"/>
      <c r="EZ927" s="4"/>
      <c r="FA927" s="4"/>
      <c r="FB927" s="4"/>
      <c r="FC927" s="4"/>
      <c r="FD927" s="4"/>
      <c r="FE927" s="4"/>
      <c r="FF927" s="4"/>
      <c r="FG927" s="4"/>
      <c r="FH927" s="4"/>
      <c r="FI927" s="4"/>
      <c r="FJ927" s="5"/>
      <c r="FK927" s="4"/>
      <c r="FL927" s="4"/>
      <c r="FM927" s="4"/>
      <c r="FN927" s="4"/>
      <c r="FO927" s="4"/>
      <c r="FP927" s="4"/>
      <c r="FQ927" s="4"/>
      <c r="FR927" s="4"/>
      <c r="FS927" s="4"/>
      <c r="FT927" s="4"/>
      <c r="FU927" s="4"/>
      <c r="FV927" s="4"/>
      <c r="FW927" s="4"/>
      <c r="FX927" s="4"/>
      <c r="FY927" s="4"/>
      <c r="FZ927" s="4"/>
      <c r="GA927" s="4"/>
      <c r="GB927" s="4"/>
      <c r="GC927" s="4"/>
      <c r="GD927" s="4"/>
      <c r="GE927" s="4"/>
      <c r="GF927" s="4"/>
      <c r="GG927" s="4"/>
      <c r="GH927" s="4"/>
      <c r="GI927" s="4"/>
      <c r="GJ927" s="4"/>
      <c r="GK927" s="4"/>
      <c r="GL927" s="4"/>
      <c r="GM927" s="4"/>
      <c r="GN927" s="4"/>
      <c r="GO927" s="4"/>
      <c r="GP927" s="4"/>
      <c r="GQ927" s="4"/>
      <c r="GR927" s="4"/>
      <c r="GS927" s="4"/>
      <c r="GT927" s="4"/>
      <c r="GU927" s="4"/>
      <c r="GV927" s="4"/>
      <c r="GW927" s="4"/>
      <c r="GX927" s="4"/>
      <c r="GY927" s="4"/>
      <c r="IQ927" s="4"/>
      <c r="IR927" s="4"/>
      <c r="IS927" s="4"/>
      <c r="IT927" s="4"/>
      <c r="IU927" s="4"/>
      <c r="IV927" s="4"/>
      <c r="IW927" s="4"/>
      <c r="IX927" s="4"/>
      <c r="IY927" s="4"/>
      <c r="IZ927" s="4"/>
      <c r="JA927" s="4"/>
      <c r="JB927" s="4"/>
      <c r="JC927" s="4"/>
      <c r="JD927" s="4"/>
      <c r="JE927" s="4"/>
      <c r="JF927" s="4"/>
      <c r="JG927" s="4"/>
      <c r="JH927" s="4"/>
      <c r="JI927" s="4"/>
      <c r="JJ927" s="4"/>
      <c r="JK927" s="4"/>
      <c r="JL927" s="4"/>
      <c r="JM927" s="4"/>
      <c r="JN927" s="4"/>
      <c r="JO927" s="4"/>
      <c r="JP927" s="4"/>
      <c r="JQ927" s="4"/>
      <c r="JR927" s="4"/>
      <c r="JS927" s="4"/>
      <c r="JT927" s="4"/>
      <c r="JU927" s="4"/>
      <c r="JV927" s="4"/>
      <c r="JW927" s="4"/>
      <c r="JX927" s="4"/>
      <c r="JY927" s="4"/>
      <c r="JZ927" s="4"/>
      <c r="KA927" s="4"/>
      <c r="KB927" s="4"/>
      <c r="KC927" s="4"/>
      <c r="KD927" s="4"/>
      <c r="KE927" s="4"/>
    </row>
    <row r="928" spans="20:291" x14ac:dyDescent="0.25">
      <c r="T928" s="5"/>
      <c r="U928" s="25"/>
      <c r="V928" s="25"/>
      <c r="W928" s="25"/>
      <c r="X928" s="25"/>
      <c r="Y928" s="25"/>
      <c r="Z928" s="25"/>
      <c r="AA928" s="25"/>
      <c r="AB928" s="25"/>
      <c r="AC928" s="25"/>
      <c r="AD928" s="25"/>
      <c r="AE928" s="25"/>
      <c r="AF928" s="25"/>
      <c r="AG928" s="25"/>
      <c r="AH928" s="25"/>
      <c r="AI928" s="25"/>
      <c r="AJ928" s="25"/>
      <c r="AK928" s="25"/>
      <c r="AL928" s="25"/>
      <c r="AM928" s="25"/>
      <c r="AN928" s="25"/>
      <c r="AO928" s="25"/>
      <c r="AP928" s="25"/>
      <c r="AQ928" s="4"/>
      <c r="AR928" s="4"/>
      <c r="AS928" s="4"/>
      <c r="AT928" s="4"/>
      <c r="AU928" s="4"/>
      <c r="AV928" s="4"/>
      <c r="AW928" s="4"/>
      <c r="AX928" s="4"/>
      <c r="AY928" s="4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  <c r="BS928" s="4"/>
      <c r="BT928" s="4"/>
      <c r="BU928" s="4"/>
      <c r="BV928" s="4"/>
      <c r="BW928" s="4"/>
      <c r="BX928" s="4"/>
      <c r="BY928" s="4"/>
      <c r="BZ928" s="4"/>
      <c r="CA928" s="4"/>
      <c r="CB928" s="4"/>
      <c r="CC928" s="4"/>
      <c r="CD928" s="4"/>
      <c r="CE928" s="4"/>
      <c r="CF928" s="4"/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  <c r="CS928" s="4"/>
      <c r="CT928" s="4"/>
      <c r="CU928" s="4"/>
      <c r="CV928" s="4"/>
      <c r="CW928" s="4"/>
      <c r="CX928" s="4"/>
      <c r="CY928" s="4"/>
      <c r="CZ928" s="4"/>
      <c r="DA928" s="4"/>
      <c r="DB928" s="4"/>
      <c r="DC928" s="4"/>
      <c r="DD928" s="4"/>
      <c r="DE928" s="4"/>
      <c r="DF928" s="4"/>
      <c r="DG928" s="4"/>
      <c r="DH928" s="4"/>
      <c r="DI928" s="4"/>
      <c r="DJ928" s="4"/>
      <c r="DK928" s="4"/>
      <c r="DL928" s="4"/>
      <c r="DM928" s="4"/>
      <c r="DN928" s="4"/>
      <c r="DO928" s="4"/>
      <c r="DP928" s="4"/>
      <c r="DQ928" s="4"/>
      <c r="DR928" s="4"/>
      <c r="DS928" s="4"/>
      <c r="DT928" s="4"/>
      <c r="DU928" s="4"/>
      <c r="DV928" s="4"/>
      <c r="DW928" s="4"/>
      <c r="DX928" s="4"/>
      <c r="DY928" s="4"/>
      <c r="DZ928" s="4"/>
      <c r="EA928" s="4"/>
      <c r="EB928" s="4"/>
      <c r="EC928" s="4"/>
      <c r="ED928" s="4"/>
      <c r="EE928" s="4"/>
      <c r="EF928" s="4"/>
      <c r="EG928" s="4"/>
      <c r="EH928" s="4"/>
      <c r="EI928" s="4"/>
      <c r="EJ928" s="4"/>
      <c r="EK928" s="4"/>
      <c r="EL928" s="4"/>
      <c r="EM928" s="4"/>
      <c r="EN928" s="4"/>
      <c r="EO928" s="4"/>
      <c r="EP928" s="4"/>
      <c r="EQ928" s="4"/>
      <c r="ER928" s="4"/>
      <c r="ES928" s="4"/>
      <c r="ET928" s="4"/>
      <c r="EU928" s="4"/>
      <c r="EV928" s="4"/>
      <c r="EW928" s="4"/>
      <c r="EX928" s="4"/>
      <c r="EY928" s="4"/>
      <c r="EZ928" s="4"/>
      <c r="FA928" s="4"/>
      <c r="FB928" s="4"/>
      <c r="FC928" s="4"/>
      <c r="FD928" s="4"/>
      <c r="FE928" s="4"/>
      <c r="FF928" s="4"/>
      <c r="FG928" s="4"/>
      <c r="FH928" s="4"/>
      <c r="FI928" s="4"/>
      <c r="FJ928" s="5"/>
      <c r="FK928" s="4"/>
      <c r="FL928" s="4"/>
      <c r="FM928" s="4"/>
      <c r="FN928" s="4"/>
      <c r="FO928" s="4"/>
      <c r="FP928" s="4"/>
      <c r="FQ928" s="4"/>
      <c r="FR928" s="4"/>
      <c r="FS928" s="4"/>
      <c r="FT928" s="4"/>
      <c r="FU928" s="4"/>
      <c r="FV928" s="4"/>
      <c r="FW928" s="4"/>
      <c r="FX928" s="4"/>
      <c r="FY928" s="4"/>
      <c r="FZ928" s="4"/>
      <c r="GA928" s="4"/>
      <c r="GB928" s="4"/>
      <c r="GC928" s="4"/>
      <c r="GD928" s="4"/>
      <c r="GE928" s="4"/>
      <c r="GF928" s="4"/>
      <c r="GG928" s="4"/>
      <c r="GH928" s="4"/>
      <c r="GI928" s="4"/>
      <c r="GJ928" s="4"/>
      <c r="GK928" s="4"/>
      <c r="GL928" s="4"/>
      <c r="GM928" s="4"/>
      <c r="GN928" s="4"/>
      <c r="GO928" s="4"/>
      <c r="GP928" s="4"/>
      <c r="GQ928" s="4"/>
      <c r="GR928" s="4"/>
      <c r="GS928" s="4"/>
      <c r="GT928" s="4"/>
      <c r="GU928" s="4"/>
      <c r="GV928" s="4"/>
      <c r="GW928" s="4"/>
      <c r="GX928" s="4"/>
      <c r="GY928" s="4"/>
      <c r="IQ928" s="4"/>
      <c r="IR928" s="4"/>
      <c r="IS928" s="4"/>
      <c r="IT928" s="4"/>
      <c r="IU928" s="4"/>
      <c r="IV928" s="4"/>
      <c r="IW928" s="4"/>
      <c r="IX928" s="4"/>
      <c r="IY928" s="4"/>
      <c r="IZ928" s="4"/>
      <c r="JA928" s="4"/>
      <c r="JB928" s="4"/>
      <c r="JC928" s="4"/>
      <c r="JD928" s="4"/>
      <c r="JE928" s="4"/>
      <c r="JF928" s="4"/>
      <c r="JG928" s="4"/>
      <c r="JH928" s="4"/>
      <c r="JI928" s="4"/>
      <c r="JJ928" s="4"/>
      <c r="JK928" s="4"/>
      <c r="JL928" s="4"/>
      <c r="JM928" s="4"/>
      <c r="JN928" s="4"/>
      <c r="JO928" s="4"/>
      <c r="JP928" s="4"/>
      <c r="JQ928" s="4"/>
      <c r="JR928" s="4"/>
      <c r="JS928" s="4"/>
      <c r="JT928" s="4"/>
      <c r="JU928" s="4"/>
      <c r="JV928" s="4"/>
      <c r="JW928" s="4"/>
      <c r="JX928" s="4"/>
      <c r="JY928" s="4"/>
      <c r="JZ928" s="4"/>
      <c r="KA928" s="4"/>
      <c r="KB928" s="4"/>
      <c r="KC928" s="4"/>
      <c r="KD928" s="4"/>
      <c r="KE928" s="4"/>
    </row>
    <row r="929" spans="20:291" x14ac:dyDescent="0.25">
      <c r="T929" s="5"/>
      <c r="U929" s="25"/>
      <c r="V929" s="25"/>
      <c r="W929" s="25"/>
      <c r="X929" s="25"/>
      <c r="Y929" s="25"/>
      <c r="Z929" s="25"/>
      <c r="AA929" s="25"/>
      <c r="AB929" s="25"/>
      <c r="AC929" s="25"/>
      <c r="AD929" s="25"/>
      <c r="AE929" s="25"/>
      <c r="AF929" s="25"/>
      <c r="AG929" s="25"/>
      <c r="AH929" s="25"/>
      <c r="AI929" s="25"/>
      <c r="AJ929" s="25"/>
      <c r="AK929" s="25"/>
      <c r="AL929" s="25"/>
      <c r="AM929" s="25"/>
      <c r="AN929" s="25"/>
      <c r="AO929" s="25"/>
      <c r="AP929" s="25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  <c r="BS929" s="4"/>
      <c r="BT929" s="4"/>
      <c r="BU929" s="4"/>
      <c r="BV929" s="4"/>
      <c r="BW929" s="4"/>
      <c r="BX929" s="4"/>
      <c r="BY929" s="4"/>
      <c r="BZ929" s="4"/>
      <c r="CA929" s="4"/>
      <c r="CB929" s="4"/>
      <c r="CC929" s="4"/>
      <c r="CD929" s="4"/>
      <c r="CE929" s="4"/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/>
      <c r="DC929" s="4"/>
      <c r="DD929" s="4"/>
      <c r="DE929" s="4"/>
      <c r="DF929" s="4"/>
      <c r="DG929" s="4"/>
      <c r="DH929" s="4"/>
      <c r="DI929" s="4"/>
      <c r="DJ929" s="4"/>
      <c r="DK929" s="4"/>
      <c r="DL929" s="4"/>
      <c r="DM929" s="4"/>
      <c r="DN929" s="4"/>
      <c r="DO929" s="4"/>
      <c r="DP929" s="4"/>
      <c r="DQ929" s="4"/>
      <c r="DR929" s="4"/>
      <c r="DS929" s="4"/>
      <c r="DT929" s="4"/>
      <c r="DU929" s="4"/>
      <c r="DV929" s="4"/>
      <c r="DW929" s="4"/>
      <c r="DX929" s="4"/>
      <c r="DY929" s="4"/>
      <c r="DZ929" s="4"/>
      <c r="EA929" s="4"/>
      <c r="EB929" s="4"/>
      <c r="EC929" s="4"/>
      <c r="ED929" s="4"/>
      <c r="EE929" s="4"/>
      <c r="EF929" s="4"/>
      <c r="EG929" s="4"/>
      <c r="EH929" s="4"/>
      <c r="EI929" s="4"/>
      <c r="EJ929" s="4"/>
      <c r="EK929" s="4"/>
      <c r="EL929" s="4"/>
      <c r="EM929" s="4"/>
      <c r="EN929" s="4"/>
      <c r="EO929" s="4"/>
      <c r="EP929" s="4"/>
      <c r="EQ929" s="4"/>
      <c r="ER929" s="4"/>
      <c r="ES929" s="4"/>
      <c r="ET929" s="4"/>
      <c r="EU929" s="4"/>
      <c r="EV929" s="4"/>
      <c r="EW929" s="4"/>
      <c r="EX929" s="4"/>
      <c r="EY929" s="4"/>
      <c r="EZ929" s="4"/>
      <c r="FA929" s="4"/>
      <c r="FB929" s="4"/>
      <c r="FC929" s="4"/>
      <c r="FD929" s="4"/>
      <c r="FE929" s="4"/>
      <c r="FF929" s="4"/>
      <c r="FG929" s="4"/>
      <c r="FH929" s="4"/>
      <c r="FI929" s="4"/>
      <c r="FJ929" s="5"/>
      <c r="FK929" s="4"/>
      <c r="FL929" s="4"/>
      <c r="FM929" s="4"/>
      <c r="FN929" s="4"/>
      <c r="FO929" s="4"/>
      <c r="FP929" s="4"/>
      <c r="FQ929" s="4"/>
      <c r="FR929" s="4"/>
      <c r="FS929" s="4"/>
      <c r="FT929" s="4"/>
      <c r="FU929" s="4"/>
      <c r="FV929" s="4"/>
      <c r="FW929" s="4"/>
      <c r="FX929" s="4"/>
      <c r="FY929" s="4"/>
      <c r="FZ929" s="4"/>
      <c r="GA929" s="4"/>
      <c r="GB929" s="4"/>
      <c r="GC929" s="4"/>
      <c r="GD929" s="4"/>
      <c r="GE929" s="4"/>
      <c r="GF929" s="4"/>
      <c r="GG929" s="4"/>
      <c r="GH929" s="4"/>
      <c r="GI929" s="4"/>
      <c r="GJ929" s="4"/>
      <c r="GK929" s="4"/>
      <c r="GL929" s="4"/>
      <c r="GM929" s="4"/>
      <c r="GN929" s="4"/>
      <c r="GO929" s="4"/>
      <c r="GP929" s="4"/>
      <c r="GQ929" s="4"/>
      <c r="GR929" s="4"/>
      <c r="GS929" s="4"/>
      <c r="GT929" s="4"/>
      <c r="GU929" s="4"/>
      <c r="GV929" s="4"/>
      <c r="GW929" s="4"/>
      <c r="GX929" s="4"/>
      <c r="GY929" s="4"/>
      <c r="IQ929" s="4"/>
      <c r="IR929" s="4"/>
      <c r="IS929" s="4"/>
      <c r="IT929" s="4"/>
      <c r="IU929" s="4"/>
      <c r="IV929" s="4"/>
      <c r="IW929" s="4"/>
      <c r="IX929" s="4"/>
      <c r="IY929" s="4"/>
      <c r="IZ929" s="4"/>
      <c r="JA929" s="4"/>
      <c r="JB929" s="4"/>
      <c r="JC929" s="4"/>
      <c r="JD929" s="4"/>
      <c r="JE929" s="4"/>
      <c r="JF929" s="4"/>
      <c r="JG929" s="4"/>
      <c r="JH929" s="4"/>
      <c r="JI929" s="4"/>
      <c r="JJ929" s="4"/>
      <c r="JK929" s="4"/>
      <c r="JL929" s="4"/>
      <c r="JM929" s="4"/>
      <c r="JN929" s="4"/>
      <c r="JO929" s="4"/>
      <c r="JP929" s="4"/>
      <c r="JQ929" s="4"/>
      <c r="JR929" s="4"/>
      <c r="JS929" s="4"/>
      <c r="JT929" s="4"/>
      <c r="JU929" s="4"/>
      <c r="JV929" s="4"/>
      <c r="JW929" s="4"/>
      <c r="JX929" s="4"/>
      <c r="JY929" s="4"/>
      <c r="JZ929" s="4"/>
      <c r="KA929" s="4"/>
      <c r="KB929" s="4"/>
      <c r="KC929" s="4"/>
      <c r="KD929" s="4"/>
      <c r="KE929" s="4"/>
    </row>
    <row r="930" spans="20:291" x14ac:dyDescent="0.25">
      <c r="T930" s="5"/>
      <c r="U930" s="25"/>
      <c r="V930" s="25"/>
      <c r="W930" s="25"/>
      <c r="X930" s="25"/>
      <c r="Y930" s="25"/>
      <c r="Z930" s="25"/>
      <c r="AA930" s="25"/>
      <c r="AB930" s="25"/>
      <c r="AC930" s="25"/>
      <c r="AD930" s="25"/>
      <c r="AE930" s="25"/>
      <c r="AF930" s="25"/>
      <c r="AG930" s="25"/>
      <c r="AH930" s="25"/>
      <c r="AI930" s="25"/>
      <c r="AJ930" s="25"/>
      <c r="AK930" s="25"/>
      <c r="AL930" s="25"/>
      <c r="AM930" s="25"/>
      <c r="AN930" s="25"/>
      <c r="AO930" s="25"/>
      <c r="AP930" s="25"/>
      <c r="AQ930" s="4"/>
      <c r="AR930" s="4"/>
      <c r="AS930" s="4"/>
      <c r="AT930" s="4"/>
      <c r="AU930" s="4"/>
      <c r="AV930" s="4"/>
      <c r="AW930" s="4"/>
      <c r="AX930" s="4"/>
      <c r="AY930" s="4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  <c r="BR930" s="4"/>
      <c r="BS930" s="4"/>
      <c r="BT930" s="4"/>
      <c r="BU930" s="4"/>
      <c r="BV930" s="4"/>
      <c r="BW930" s="4"/>
      <c r="BX930" s="4"/>
      <c r="BY930" s="4"/>
      <c r="BZ930" s="4"/>
      <c r="CA930" s="4"/>
      <c r="CB930" s="4"/>
      <c r="CC930" s="4"/>
      <c r="CD930" s="4"/>
      <c r="CE930" s="4"/>
      <c r="CF930" s="4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  <c r="CS930" s="4"/>
      <c r="CT930" s="4"/>
      <c r="CU930" s="4"/>
      <c r="CV930" s="4"/>
      <c r="CW930" s="4"/>
      <c r="CX930" s="4"/>
      <c r="CY930" s="4"/>
      <c r="CZ930" s="4"/>
      <c r="DA930" s="4"/>
      <c r="DB930" s="4"/>
      <c r="DC930" s="4"/>
      <c r="DD930" s="4"/>
      <c r="DE930" s="4"/>
      <c r="DF930" s="4"/>
      <c r="DG930" s="4"/>
      <c r="DH930" s="4"/>
      <c r="DI930" s="4"/>
      <c r="DJ930" s="4"/>
      <c r="DK930" s="4"/>
      <c r="DL930" s="4"/>
      <c r="DM930" s="4"/>
      <c r="DN930" s="4"/>
      <c r="DO930" s="4"/>
      <c r="DP930" s="4"/>
      <c r="DQ930" s="4"/>
      <c r="DR930" s="4"/>
      <c r="DS930" s="4"/>
      <c r="DT930" s="4"/>
      <c r="DU930" s="4"/>
      <c r="DV930" s="4"/>
      <c r="DW930" s="4"/>
      <c r="DX930" s="4"/>
      <c r="DY930" s="4"/>
      <c r="DZ930" s="4"/>
      <c r="EA930" s="4"/>
      <c r="EB930" s="4"/>
      <c r="EC930" s="4"/>
      <c r="ED930" s="4"/>
      <c r="EE930" s="4"/>
      <c r="EF930" s="4"/>
      <c r="EG930" s="4"/>
      <c r="EH930" s="4"/>
      <c r="EI930" s="4"/>
      <c r="EJ930" s="4"/>
      <c r="EK930" s="4"/>
      <c r="EL930" s="4"/>
      <c r="EM930" s="4"/>
      <c r="EN930" s="4"/>
      <c r="EO930" s="4"/>
      <c r="EP930" s="4"/>
      <c r="EQ930" s="4"/>
      <c r="ER930" s="4"/>
      <c r="ES930" s="4"/>
      <c r="ET930" s="4"/>
      <c r="EU930" s="4"/>
      <c r="EV930" s="4"/>
      <c r="EW930" s="4"/>
      <c r="EX930" s="4"/>
      <c r="EY930" s="4"/>
      <c r="EZ930" s="4"/>
      <c r="FA930" s="4"/>
      <c r="FB930" s="4"/>
      <c r="FC930" s="4"/>
      <c r="FD930" s="4"/>
      <c r="FE930" s="4"/>
      <c r="FF930" s="4"/>
      <c r="FG930" s="4"/>
      <c r="FH930" s="4"/>
      <c r="FI930" s="4"/>
      <c r="FJ930" s="5"/>
      <c r="FK930" s="4"/>
      <c r="FL930" s="4"/>
      <c r="FM930" s="4"/>
      <c r="FN930" s="4"/>
      <c r="FO930" s="4"/>
      <c r="FP930" s="4"/>
      <c r="FQ930" s="4"/>
      <c r="FR930" s="4"/>
      <c r="FS930" s="4"/>
      <c r="FT930" s="4"/>
      <c r="FU930" s="4"/>
      <c r="FV930" s="4"/>
      <c r="FW930" s="4"/>
      <c r="FX930" s="4"/>
      <c r="FY930" s="4"/>
      <c r="FZ930" s="4"/>
      <c r="GA930" s="4"/>
      <c r="GB930" s="4"/>
      <c r="GC930" s="4"/>
      <c r="GD930" s="4"/>
      <c r="GE930" s="4"/>
      <c r="GF930" s="4"/>
      <c r="GG930" s="4"/>
      <c r="GH930" s="4"/>
      <c r="GI930" s="4"/>
      <c r="GJ930" s="4"/>
      <c r="GK930" s="4"/>
      <c r="GL930" s="4"/>
      <c r="GM930" s="4"/>
      <c r="GN930" s="4"/>
      <c r="GO930" s="4"/>
      <c r="GP930" s="4"/>
      <c r="GQ930" s="4"/>
      <c r="GR930" s="4"/>
      <c r="GS930" s="4"/>
      <c r="GT930" s="4"/>
      <c r="GU930" s="4"/>
      <c r="GV930" s="4"/>
      <c r="GW930" s="4"/>
      <c r="GX930" s="4"/>
      <c r="GY930" s="4"/>
      <c r="IQ930" s="4"/>
      <c r="IR930" s="4"/>
      <c r="IS930" s="4"/>
      <c r="IT930" s="4"/>
      <c r="IU930" s="4"/>
      <c r="IV930" s="4"/>
      <c r="IW930" s="4"/>
      <c r="IX930" s="4"/>
      <c r="IY930" s="4"/>
      <c r="IZ930" s="4"/>
      <c r="JA930" s="4"/>
      <c r="JB930" s="4"/>
      <c r="JC930" s="4"/>
      <c r="JD930" s="4"/>
      <c r="JE930" s="4"/>
      <c r="JF930" s="4"/>
      <c r="JG930" s="4"/>
      <c r="JH930" s="4"/>
      <c r="JI930" s="4"/>
      <c r="JJ930" s="4"/>
      <c r="JK930" s="4"/>
      <c r="JL930" s="4"/>
      <c r="JM930" s="4"/>
      <c r="JN930" s="4"/>
      <c r="JO930" s="4"/>
      <c r="JP930" s="4"/>
      <c r="JQ930" s="4"/>
      <c r="JR930" s="4"/>
      <c r="JS930" s="4"/>
      <c r="JT930" s="4"/>
      <c r="JU930" s="4"/>
      <c r="JV930" s="4"/>
      <c r="JW930" s="4"/>
      <c r="JX930" s="4"/>
      <c r="JY930" s="4"/>
      <c r="JZ930" s="4"/>
      <c r="KA930" s="4"/>
      <c r="KB930" s="4"/>
      <c r="KC930" s="4"/>
      <c r="KD930" s="4"/>
      <c r="KE930" s="4"/>
    </row>
    <row r="931" spans="20:291" x14ac:dyDescent="0.25">
      <c r="T931" s="5"/>
      <c r="U931" s="25"/>
      <c r="V931" s="25"/>
      <c r="W931" s="25"/>
      <c r="X931" s="25"/>
      <c r="Y931" s="25"/>
      <c r="Z931" s="25"/>
      <c r="AA931" s="25"/>
      <c r="AB931" s="25"/>
      <c r="AC931" s="25"/>
      <c r="AD931" s="25"/>
      <c r="AE931" s="25"/>
      <c r="AF931" s="25"/>
      <c r="AG931" s="25"/>
      <c r="AH931" s="25"/>
      <c r="AI931" s="25"/>
      <c r="AJ931" s="25"/>
      <c r="AK931" s="25"/>
      <c r="AL931" s="25"/>
      <c r="AM931" s="25"/>
      <c r="AN931" s="25"/>
      <c r="AO931" s="25"/>
      <c r="AP931" s="25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  <c r="BV931" s="4"/>
      <c r="BW931" s="4"/>
      <c r="BX931" s="4"/>
      <c r="BY931" s="4"/>
      <c r="BZ931" s="4"/>
      <c r="CA931" s="4"/>
      <c r="CB931" s="4"/>
      <c r="CC931" s="4"/>
      <c r="CD931" s="4"/>
      <c r="CE931" s="4"/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  <c r="DB931" s="4"/>
      <c r="DC931" s="4"/>
      <c r="DD931" s="4"/>
      <c r="DE931" s="4"/>
      <c r="DF931" s="4"/>
      <c r="DG931" s="4"/>
      <c r="DH931" s="4"/>
      <c r="DI931" s="4"/>
      <c r="DJ931" s="4"/>
      <c r="DK931" s="4"/>
      <c r="DL931" s="4"/>
      <c r="DM931" s="4"/>
      <c r="DN931" s="4"/>
      <c r="DO931" s="4"/>
      <c r="DP931" s="4"/>
      <c r="DQ931" s="4"/>
      <c r="DR931" s="4"/>
      <c r="DS931" s="4"/>
      <c r="DT931" s="4"/>
      <c r="DU931" s="4"/>
      <c r="DV931" s="4"/>
      <c r="DW931" s="4"/>
      <c r="DX931" s="4"/>
      <c r="DY931" s="4"/>
      <c r="DZ931" s="4"/>
      <c r="EA931" s="4"/>
      <c r="EB931" s="4"/>
      <c r="EC931" s="4"/>
      <c r="ED931" s="4"/>
      <c r="EE931" s="4"/>
      <c r="EF931" s="4"/>
      <c r="EG931" s="4"/>
      <c r="EH931" s="4"/>
      <c r="EI931" s="4"/>
      <c r="EJ931" s="4"/>
      <c r="EK931" s="4"/>
      <c r="EL931" s="4"/>
      <c r="EM931" s="4"/>
      <c r="EN931" s="4"/>
      <c r="EO931" s="4"/>
      <c r="EP931" s="4"/>
      <c r="EQ931" s="4"/>
      <c r="ER931" s="4"/>
      <c r="ES931" s="4"/>
      <c r="ET931" s="4"/>
      <c r="EU931" s="4"/>
      <c r="EV931" s="4"/>
      <c r="EW931" s="4"/>
      <c r="EX931" s="4"/>
      <c r="EY931" s="4"/>
      <c r="EZ931" s="4"/>
      <c r="FA931" s="4"/>
      <c r="FB931" s="4"/>
      <c r="FC931" s="4"/>
      <c r="FD931" s="4"/>
      <c r="FE931" s="4"/>
      <c r="FF931" s="4"/>
      <c r="FG931" s="4"/>
      <c r="FH931" s="4"/>
      <c r="FI931" s="4"/>
      <c r="FJ931" s="5"/>
      <c r="FK931" s="4"/>
      <c r="FL931" s="4"/>
      <c r="FM931" s="4"/>
      <c r="FN931" s="4"/>
      <c r="FO931" s="4"/>
      <c r="FP931" s="4"/>
      <c r="FQ931" s="4"/>
      <c r="FR931" s="4"/>
      <c r="FS931" s="4"/>
      <c r="FT931" s="4"/>
      <c r="FU931" s="4"/>
      <c r="FV931" s="4"/>
      <c r="FW931" s="4"/>
      <c r="FX931" s="4"/>
      <c r="FY931" s="4"/>
      <c r="FZ931" s="4"/>
      <c r="GA931" s="4"/>
      <c r="GB931" s="4"/>
      <c r="GC931" s="4"/>
      <c r="GD931" s="4"/>
      <c r="GE931" s="4"/>
      <c r="GF931" s="4"/>
      <c r="GG931" s="4"/>
      <c r="GH931" s="4"/>
      <c r="GI931" s="4"/>
      <c r="GJ931" s="4"/>
      <c r="GK931" s="4"/>
      <c r="GL931" s="4"/>
      <c r="GM931" s="4"/>
      <c r="GN931" s="4"/>
      <c r="GO931" s="4"/>
      <c r="GP931" s="4"/>
      <c r="GQ931" s="4"/>
      <c r="GR931" s="4"/>
      <c r="GS931" s="4"/>
      <c r="GT931" s="4"/>
      <c r="GU931" s="4"/>
      <c r="GV931" s="4"/>
      <c r="GW931" s="4"/>
      <c r="GX931" s="4"/>
      <c r="GY931" s="4"/>
      <c r="IQ931" s="4"/>
      <c r="IR931" s="4"/>
      <c r="IS931" s="4"/>
      <c r="IT931" s="4"/>
      <c r="IU931" s="4"/>
      <c r="IV931" s="4"/>
      <c r="IW931" s="4"/>
      <c r="IX931" s="4"/>
      <c r="IY931" s="4"/>
      <c r="IZ931" s="4"/>
      <c r="JA931" s="4"/>
      <c r="JB931" s="4"/>
      <c r="JC931" s="4"/>
      <c r="JD931" s="4"/>
      <c r="JE931" s="4"/>
      <c r="JF931" s="4"/>
      <c r="JG931" s="4"/>
      <c r="JH931" s="4"/>
      <c r="JI931" s="4"/>
      <c r="JJ931" s="4"/>
      <c r="JK931" s="4"/>
      <c r="JL931" s="4"/>
      <c r="JM931" s="4"/>
      <c r="JN931" s="4"/>
      <c r="JO931" s="4"/>
      <c r="JP931" s="4"/>
      <c r="JQ931" s="4"/>
      <c r="JR931" s="4"/>
      <c r="JS931" s="4"/>
      <c r="JT931" s="4"/>
      <c r="JU931" s="4"/>
      <c r="JV931" s="4"/>
      <c r="JW931" s="4"/>
      <c r="JX931" s="4"/>
      <c r="JY931" s="4"/>
      <c r="JZ931" s="4"/>
      <c r="KA931" s="4"/>
      <c r="KB931" s="4"/>
      <c r="KC931" s="4"/>
      <c r="KD931" s="4"/>
      <c r="KE931" s="4"/>
    </row>
    <row r="932" spans="20:291" x14ac:dyDescent="0.25">
      <c r="T932" s="5"/>
      <c r="U932" s="25"/>
      <c r="V932" s="25"/>
      <c r="W932" s="25"/>
      <c r="X932" s="25"/>
      <c r="Y932" s="25"/>
      <c r="Z932" s="25"/>
      <c r="AA932" s="25"/>
      <c r="AB932" s="25"/>
      <c r="AC932" s="25"/>
      <c r="AD932" s="25"/>
      <c r="AE932" s="25"/>
      <c r="AF932" s="25"/>
      <c r="AG932" s="25"/>
      <c r="AH932" s="25"/>
      <c r="AI932" s="25"/>
      <c r="AJ932" s="25"/>
      <c r="AK932" s="25"/>
      <c r="AL932" s="25"/>
      <c r="AM932" s="25"/>
      <c r="AN932" s="25"/>
      <c r="AO932" s="25"/>
      <c r="AP932" s="25"/>
      <c r="AQ932" s="4"/>
      <c r="AR932" s="4"/>
      <c r="AS932" s="4"/>
      <c r="AT932" s="4"/>
      <c r="AU932" s="4"/>
      <c r="AV932" s="4"/>
      <c r="AW932" s="4"/>
      <c r="AX932" s="4"/>
      <c r="AY932" s="4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  <c r="BQ932" s="4"/>
      <c r="BR932" s="4"/>
      <c r="BS932" s="4"/>
      <c r="BT932" s="4"/>
      <c r="BU932" s="4"/>
      <c r="BV932" s="4"/>
      <c r="BW932" s="4"/>
      <c r="BX932" s="4"/>
      <c r="BY932" s="4"/>
      <c r="BZ932" s="4"/>
      <c r="CA932" s="4"/>
      <c r="CB932" s="4"/>
      <c r="CC932" s="4"/>
      <c r="CD932" s="4"/>
      <c r="CE932" s="4"/>
      <c r="CF932" s="4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  <c r="CS932" s="4"/>
      <c r="CT932" s="4"/>
      <c r="CU932" s="4"/>
      <c r="CV932" s="4"/>
      <c r="CW932" s="4"/>
      <c r="CX932" s="4"/>
      <c r="CY932" s="4"/>
      <c r="CZ932" s="4"/>
      <c r="DA932" s="4"/>
      <c r="DB932" s="4"/>
      <c r="DC932" s="4"/>
      <c r="DD932" s="4"/>
      <c r="DE932" s="4"/>
      <c r="DF932" s="4"/>
      <c r="DG932" s="4"/>
      <c r="DH932" s="4"/>
      <c r="DI932" s="4"/>
      <c r="DJ932" s="4"/>
      <c r="DK932" s="4"/>
      <c r="DL932" s="4"/>
      <c r="DM932" s="4"/>
      <c r="DN932" s="4"/>
      <c r="DO932" s="4"/>
      <c r="DP932" s="4"/>
      <c r="DQ932" s="4"/>
      <c r="DR932" s="4"/>
      <c r="DS932" s="4"/>
      <c r="DT932" s="4"/>
      <c r="DU932" s="4"/>
      <c r="DV932" s="4"/>
      <c r="DW932" s="4"/>
      <c r="DX932" s="4"/>
      <c r="DY932" s="4"/>
      <c r="DZ932" s="4"/>
      <c r="EA932" s="4"/>
      <c r="EB932" s="4"/>
      <c r="EC932" s="4"/>
      <c r="ED932" s="4"/>
      <c r="EE932" s="4"/>
      <c r="EF932" s="4"/>
      <c r="EG932" s="4"/>
      <c r="EH932" s="4"/>
      <c r="EI932" s="4"/>
      <c r="EJ932" s="4"/>
      <c r="EK932" s="4"/>
      <c r="EL932" s="4"/>
      <c r="EM932" s="4"/>
      <c r="EN932" s="4"/>
      <c r="EO932" s="4"/>
      <c r="EP932" s="4"/>
      <c r="EQ932" s="4"/>
      <c r="ER932" s="4"/>
      <c r="ES932" s="4"/>
      <c r="ET932" s="4"/>
      <c r="EU932" s="4"/>
      <c r="EV932" s="4"/>
      <c r="EW932" s="4"/>
      <c r="EX932" s="4"/>
      <c r="EY932" s="4"/>
      <c r="EZ932" s="4"/>
      <c r="FA932" s="4"/>
      <c r="FB932" s="4"/>
      <c r="FC932" s="4"/>
      <c r="FD932" s="4"/>
      <c r="FE932" s="4"/>
      <c r="FF932" s="4"/>
      <c r="FG932" s="4"/>
      <c r="FH932" s="4"/>
      <c r="FI932" s="4"/>
      <c r="FJ932" s="5"/>
      <c r="FK932" s="4"/>
      <c r="FL932" s="4"/>
      <c r="FM932" s="4"/>
      <c r="FN932" s="4"/>
      <c r="FO932" s="4"/>
      <c r="FP932" s="4"/>
      <c r="FQ932" s="4"/>
      <c r="FR932" s="4"/>
      <c r="FS932" s="4"/>
      <c r="FT932" s="4"/>
      <c r="FU932" s="4"/>
      <c r="FV932" s="4"/>
      <c r="FW932" s="4"/>
      <c r="FX932" s="4"/>
      <c r="FY932" s="4"/>
      <c r="FZ932" s="4"/>
      <c r="GA932" s="4"/>
      <c r="GB932" s="4"/>
      <c r="GC932" s="4"/>
      <c r="GD932" s="4"/>
      <c r="GE932" s="4"/>
      <c r="GF932" s="4"/>
      <c r="GG932" s="4"/>
      <c r="GH932" s="4"/>
      <c r="GI932" s="4"/>
      <c r="GJ932" s="4"/>
      <c r="GK932" s="4"/>
      <c r="GL932" s="4"/>
      <c r="GM932" s="4"/>
      <c r="GN932" s="4"/>
      <c r="GO932" s="4"/>
      <c r="GP932" s="4"/>
      <c r="GQ932" s="4"/>
      <c r="GR932" s="4"/>
      <c r="GS932" s="4"/>
      <c r="GT932" s="4"/>
      <c r="GU932" s="4"/>
      <c r="GV932" s="4"/>
      <c r="GW932" s="4"/>
      <c r="GX932" s="4"/>
      <c r="GY932" s="4"/>
      <c r="IQ932" s="4"/>
      <c r="IR932" s="4"/>
      <c r="IS932" s="4"/>
      <c r="IT932" s="4"/>
      <c r="IU932" s="4"/>
      <c r="IV932" s="4"/>
      <c r="IW932" s="4"/>
      <c r="IX932" s="4"/>
      <c r="IY932" s="4"/>
      <c r="IZ932" s="4"/>
      <c r="JA932" s="4"/>
      <c r="JB932" s="4"/>
      <c r="JC932" s="4"/>
      <c r="JD932" s="4"/>
      <c r="JE932" s="4"/>
      <c r="JF932" s="4"/>
      <c r="JG932" s="4"/>
      <c r="JH932" s="4"/>
      <c r="JI932" s="4"/>
      <c r="JJ932" s="4"/>
      <c r="JK932" s="4"/>
      <c r="JL932" s="4"/>
      <c r="JM932" s="4"/>
      <c r="JN932" s="4"/>
      <c r="JO932" s="4"/>
      <c r="JP932" s="4"/>
      <c r="JQ932" s="4"/>
      <c r="JR932" s="4"/>
      <c r="JS932" s="4"/>
      <c r="JT932" s="4"/>
      <c r="JU932" s="4"/>
      <c r="JV932" s="4"/>
      <c r="JW932" s="4"/>
      <c r="JX932" s="4"/>
      <c r="JY932" s="4"/>
      <c r="JZ932" s="4"/>
      <c r="KA932" s="4"/>
      <c r="KB932" s="4"/>
      <c r="KC932" s="4"/>
      <c r="KD932" s="4"/>
      <c r="KE932" s="4"/>
    </row>
    <row r="933" spans="20:291" x14ac:dyDescent="0.25">
      <c r="T933" s="5"/>
      <c r="U933" s="25"/>
      <c r="V933" s="25"/>
      <c r="W933" s="25"/>
      <c r="X933" s="25"/>
      <c r="Y933" s="25"/>
      <c r="Z933" s="25"/>
      <c r="AA933" s="25"/>
      <c r="AB933" s="25"/>
      <c r="AC933" s="25"/>
      <c r="AD933" s="25"/>
      <c r="AE933" s="25"/>
      <c r="AF933" s="25"/>
      <c r="AG933" s="25"/>
      <c r="AH933" s="25"/>
      <c r="AI933" s="25"/>
      <c r="AJ933" s="25"/>
      <c r="AK933" s="25"/>
      <c r="AL933" s="25"/>
      <c r="AM933" s="25"/>
      <c r="AN933" s="25"/>
      <c r="AO933" s="25"/>
      <c r="AP933" s="25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4"/>
      <c r="BT933" s="4"/>
      <c r="BU933" s="4"/>
      <c r="BV933" s="4"/>
      <c r="BW933" s="4"/>
      <c r="BX933" s="4"/>
      <c r="BY933" s="4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  <c r="DD933" s="4"/>
      <c r="DE933" s="4"/>
      <c r="DF933" s="4"/>
      <c r="DG933" s="4"/>
      <c r="DH933" s="4"/>
      <c r="DI933" s="4"/>
      <c r="DJ933" s="4"/>
      <c r="DK933" s="4"/>
      <c r="DL933" s="4"/>
      <c r="DM933" s="4"/>
      <c r="DN933" s="4"/>
      <c r="DO933" s="4"/>
      <c r="DP933" s="4"/>
      <c r="DQ933" s="4"/>
      <c r="DR933" s="4"/>
      <c r="DS933" s="4"/>
      <c r="DT933" s="4"/>
      <c r="DU933" s="4"/>
      <c r="DV933" s="4"/>
      <c r="DW933" s="4"/>
      <c r="DX933" s="4"/>
      <c r="DY933" s="4"/>
      <c r="DZ933" s="4"/>
      <c r="EA933" s="4"/>
      <c r="EB933" s="4"/>
      <c r="EC933" s="4"/>
      <c r="ED933" s="4"/>
      <c r="EE933" s="4"/>
      <c r="EF933" s="4"/>
      <c r="EG933" s="4"/>
      <c r="EH933" s="4"/>
      <c r="EI933" s="4"/>
      <c r="EJ933" s="4"/>
      <c r="EK933" s="4"/>
      <c r="EL933" s="4"/>
      <c r="EM933" s="4"/>
      <c r="EN933" s="4"/>
      <c r="EO933" s="4"/>
      <c r="EP933" s="4"/>
      <c r="EQ933" s="4"/>
      <c r="ER933" s="4"/>
      <c r="ES933" s="4"/>
      <c r="ET933" s="4"/>
      <c r="EU933" s="4"/>
      <c r="EV933" s="4"/>
      <c r="EW933" s="4"/>
      <c r="EX933" s="4"/>
      <c r="EY933" s="4"/>
      <c r="EZ933" s="4"/>
      <c r="FA933" s="4"/>
      <c r="FB933" s="4"/>
      <c r="FC933" s="4"/>
      <c r="FD933" s="4"/>
      <c r="FE933" s="4"/>
      <c r="FF933" s="4"/>
      <c r="FG933" s="4"/>
      <c r="FH933" s="4"/>
      <c r="FI933" s="4"/>
      <c r="FJ933" s="5"/>
      <c r="FK933" s="4"/>
      <c r="FL933" s="4"/>
      <c r="FM933" s="4"/>
      <c r="FN933" s="4"/>
      <c r="FO933" s="4"/>
      <c r="FP933" s="4"/>
      <c r="FQ933" s="4"/>
      <c r="FR933" s="4"/>
      <c r="FS933" s="4"/>
      <c r="FT933" s="4"/>
      <c r="FU933" s="4"/>
      <c r="FV933" s="4"/>
      <c r="FW933" s="4"/>
      <c r="FX933" s="4"/>
      <c r="FY933" s="4"/>
      <c r="FZ933" s="4"/>
      <c r="GA933" s="4"/>
      <c r="GB933" s="4"/>
      <c r="GC933" s="4"/>
      <c r="GD933" s="4"/>
      <c r="GE933" s="4"/>
      <c r="GF933" s="4"/>
      <c r="GG933" s="4"/>
      <c r="GH933" s="4"/>
      <c r="GI933" s="4"/>
      <c r="GJ933" s="4"/>
      <c r="GK933" s="4"/>
      <c r="GL933" s="4"/>
      <c r="GM933" s="4"/>
      <c r="GN933" s="4"/>
      <c r="GO933" s="4"/>
      <c r="GP933" s="4"/>
      <c r="GQ933" s="4"/>
      <c r="GR933" s="4"/>
      <c r="GS933" s="4"/>
      <c r="GT933" s="4"/>
      <c r="GU933" s="4"/>
      <c r="GV933" s="4"/>
      <c r="GW933" s="4"/>
      <c r="GX933" s="4"/>
      <c r="GY933" s="4"/>
      <c r="IQ933" s="4"/>
      <c r="IR933" s="4"/>
      <c r="IS933" s="4"/>
      <c r="IT933" s="4"/>
      <c r="IU933" s="4"/>
      <c r="IV933" s="4"/>
      <c r="IW933" s="4"/>
      <c r="IX933" s="4"/>
      <c r="IY933" s="4"/>
      <c r="IZ933" s="4"/>
      <c r="JA933" s="4"/>
      <c r="JB933" s="4"/>
      <c r="JC933" s="4"/>
      <c r="JD933" s="4"/>
      <c r="JE933" s="4"/>
      <c r="JF933" s="4"/>
      <c r="JG933" s="4"/>
      <c r="JH933" s="4"/>
      <c r="JI933" s="4"/>
      <c r="JJ933" s="4"/>
      <c r="JK933" s="4"/>
      <c r="JL933" s="4"/>
      <c r="JM933" s="4"/>
      <c r="JN933" s="4"/>
      <c r="JO933" s="4"/>
      <c r="JP933" s="4"/>
      <c r="JQ933" s="4"/>
      <c r="JR933" s="4"/>
      <c r="JS933" s="4"/>
      <c r="JT933" s="4"/>
      <c r="JU933" s="4"/>
      <c r="JV933" s="4"/>
      <c r="JW933" s="4"/>
      <c r="JX933" s="4"/>
      <c r="JY933" s="4"/>
      <c r="JZ933" s="4"/>
      <c r="KA933" s="4"/>
      <c r="KB933" s="4"/>
      <c r="KC933" s="4"/>
      <c r="KD933" s="4"/>
      <c r="KE933" s="4"/>
    </row>
    <row r="934" spans="20:291" x14ac:dyDescent="0.25">
      <c r="T934" s="5"/>
      <c r="U934" s="25"/>
      <c r="V934" s="25"/>
      <c r="W934" s="25"/>
      <c r="X934" s="25"/>
      <c r="Y934" s="25"/>
      <c r="Z934" s="25"/>
      <c r="AA934" s="25"/>
      <c r="AB934" s="25"/>
      <c r="AC934" s="25"/>
      <c r="AD934" s="25"/>
      <c r="AE934" s="25"/>
      <c r="AF934" s="25"/>
      <c r="AG934" s="25"/>
      <c r="AH934" s="25"/>
      <c r="AI934" s="25"/>
      <c r="AJ934" s="25"/>
      <c r="AK934" s="25"/>
      <c r="AL934" s="25"/>
      <c r="AM934" s="25"/>
      <c r="AN934" s="25"/>
      <c r="AO934" s="25"/>
      <c r="AP934" s="25"/>
      <c r="AQ934" s="4"/>
      <c r="AR934" s="4"/>
      <c r="AS934" s="4"/>
      <c r="AT934" s="4"/>
      <c r="AU934" s="4"/>
      <c r="AV934" s="4"/>
      <c r="AW934" s="4"/>
      <c r="AX934" s="4"/>
      <c r="AY934" s="4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  <c r="BR934" s="4"/>
      <c r="BS934" s="4"/>
      <c r="BT934" s="4"/>
      <c r="BU934" s="4"/>
      <c r="BV934" s="4"/>
      <c r="BW934" s="4"/>
      <c r="BX934" s="4"/>
      <c r="BY934" s="4"/>
      <c r="BZ934" s="4"/>
      <c r="CA934" s="4"/>
      <c r="CB934" s="4"/>
      <c r="CC934" s="4"/>
      <c r="CD934" s="4"/>
      <c r="CE934" s="4"/>
      <c r="CF934" s="4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  <c r="CS934" s="4"/>
      <c r="CT934" s="4"/>
      <c r="CU934" s="4"/>
      <c r="CV934" s="4"/>
      <c r="CW934" s="4"/>
      <c r="CX934" s="4"/>
      <c r="CY934" s="4"/>
      <c r="CZ934" s="4"/>
      <c r="DA934" s="4"/>
      <c r="DB934" s="4"/>
      <c r="DC934" s="4"/>
      <c r="DD934" s="4"/>
      <c r="DE934" s="4"/>
      <c r="DF934" s="4"/>
      <c r="DG934" s="4"/>
      <c r="DH934" s="4"/>
      <c r="DI934" s="4"/>
      <c r="DJ934" s="4"/>
      <c r="DK934" s="4"/>
      <c r="DL934" s="4"/>
      <c r="DM934" s="4"/>
      <c r="DN934" s="4"/>
      <c r="DO934" s="4"/>
      <c r="DP934" s="4"/>
      <c r="DQ934" s="4"/>
      <c r="DR934" s="4"/>
      <c r="DS934" s="4"/>
      <c r="DT934" s="4"/>
      <c r="DU934" s="4"/>
      <c r="DV934" s="4"/>
      <c r="DW934" s="4"/>
      <c r="DX934" s="4"/>
      <c r="DY934" s="4"/>
      <c r="DZ934" s="4"/>
      <c r="EA934" s="4"/>
      <c r="EB934" s="4"/>
      <c r="EC934" s="4"/>
      <c r="ED934" s="4"/>
      <c r="EE934" s="4"/>
      <c r="EF934" s="4"/>
      <c r="EG934" s="4"/>
      <c r="EH934" s="4"/>
      <c r="EI934" s="4"/>
      <c r="EJ934" s="4"/>
      <c r="EK934" s="4"/>
      <c r="EL934" s="4"/>
      <c r="EM934" s="4"/>
      <c r="EN934" s="4"/>
      <c r="EO934" s="4"/>
      <c r="EP934" s="4"/>
      <c r="EQ934" s="4"/>
      <c r="ER934" s="4"/>
      <c r="ES934" s="4"/>
      <c r="ET934" s="4"/>
      <c r="EU934" s="4"/>
      <c r="EV934" s="4"/>
      <c r="EW934" s="4"/>
      <c r="EX934" s="4"/>
      <c r="EY934" s="4"/>
      <c r="EZ934" s="4"/>
      <c r="FA934" s="4"/>
      <c r="FB934" s="4"/>
      <c r="FC934" s="4"/>
      <c r="FD934" s="4"/>
      <c r="FE934" s="4"/>
      <c r="FF934" s="4"/>
      <c r="FG934" s="4"/>
      <c r="FH934" s="4"/>
      <c r="FI934" s="4"/>
      <c r="FJ934" s="5"/>
      <c r="FK934" s="4"/>
      <c r="FL934" s="4"/>
      <c r="FM934" s="4"/>
      <c r="FN934" s="4"/>
      <c r="FO934" s="4"/>
      <c r="FP934" s="4"/>
      <c r="FQ934" s="4"/>
      <c r="FR934" s="4"/>
      <c r="FS934" s="4"/>
      <c r="FT934" s="4"/>
      <c r="FU934" s="4"/>
      <c r="FV934" s="4"/>
      <c r="FW934" s="4"/>
      <c r="FX934" s="4"/>
      <c r="FY934" s="4"/>
      <c r="FZ934" s="4"/>
      <c r="GA934" s="4"/>
      <c r="GB934" s="4"/>
      <c r="GC934" s="4"/>
      <c r="GD934" s="4"/>
      <c r="GE934" s="4"/>
      <c r="GF934" s="4"/>
      <c r="GG934" s="4"/>
      <c r="GH934" s="4"/>
      <c r="GI934" s="4"/>
      <c r="GJ934" s="4"/>
      <c r="GK934" s="4"/>
      <c r="GL934" s="4"/>
      <c r="GM934" s="4"/>
      <c r="GN934" s="4"/>
      <c r="GO934" s="4"/>
      <c r="GP934" s="4"/>
      <c r="GQ934" s="4"/>
      <c r="GR934" s="4"/>
      <c r="GS934" s="4"/>
      <c r="GT934" s="4"/>
      <c r="GU934" s="4"/>
      <c r="GV934" s="4"/>
      <c r="GW934" s="4"/>
      <c r="GX934" s="4"/>
      <c r="GY934" s="4"/>
      <c r="IQ934" s="4"/>
      <c r="IR934" s="4"/>
      <c r="IS934" s="4"/>
      <c r="IT934" s="4"/>
      <c r="IU934" s="4"/>
      <c r="IV934" s="4"/>
      <c r="IW934" s="4"/>
      <c r="IX934" s="4"/>
      <c r="IY934" s="4"/>
      <c r="IZ934" s="4"/>
      <c r="JA934" s="4"/>
      <c r="JB934" s="4"/>
      <c r="JC934" s="4"/>
      <c r="JD934" s="4"/>
      <c r="JE934" s="4"/>
      <c r="JF934" s="4"/>
      <c r="JG934" s="4"/>
      <c r="JH934" s="4"/>
      <c r="JI934" s="4"/>
      <c r="JJ934" s="4"/>
      <c r="JK934" s="4"/>
      <c r="JL934" s="4"/>
      <c r="JM934" s="4"/>
      <c r="JN934" s="4"/>
      <c r="JO934" s="4"/>
      <c r="JP934" s="4"/>
      <c r="JQ934" s="4"/>
      <c r="JR934" s="4"/>
      <c r="JS934" s="4"/>
      <c r="JT934" s="4"/>
      <c r="JU934" s="4"/>
      <c r="JV934" s="4"/>
      <c r="JW934" s="4"/>
      <c r="JX934" s="4"/>
      <c r="JY934" s="4"/>
      <c r="JZ934" s="4"/>
      <c r="KA934" s="4"/>
      <c r="KB934" s="4"/>
      <c r="KC934" s="4"/>
      <c r="KD934" s="4"/>
      <c r="KE934" s="4"/>
    </row>
    <row r="935" spans="20:291" x14ac:dyDescent="0.25">
      <c r="T935" s="5"/>
      <c r="U935" s="25"/>
      <c r="V935" s="25"/>
      <c r="W935" s="25"/>
      <c r="X935" s="25"/>
      <c r="Y935" s="25"/>
      <c r="Z935" s="25"/>
      <c r="AA935" s="25"/>
      <c r="AB935" s="25"/>
      <c r="AC935" s="25"/>
      <c r="AD935" s="25"/>
      <c r="AE935" s="25"/>
      <c r="AF935" s="25"/>
      <c r="AG935" s="25"/>
      <c r="AH935" s="25"/>
      <c r="AI935" s="25"/>
      <c r="AJ935" s="25"/>
      <c r="AK935" s="25"/>
      <c r="AL935" s="25"/>
      <c r="AM935" s="25"/>
      <c r="AN935" s="25"/>
      <c r="AO935" s="25"/>
      <c r="AP935" s="25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  <c r="BS935" s="4"/>
      <c r="BT935" s="4"/>
      <c r="BU935" s="4"/>
      <c r="BV935" s="4"/>
      <c r="BW935" s="4"/>
      <c r="BX935" s="4"/>
      <c r="BY935" s="4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  <c r="DB935" s="4"/>
      <c r="DC935" s="4"/>
      <c r="DD935" s="4"/>
      <c r="DE935" s="4"/>
      <c r="DF935" s="4"/>
      <c r="DG935" s="4"/>
      <c r="DH935" s="4"/>
      <c r="DI935" s="4"/>
      <c r="DJ935" s="4"/>
      <c r="DK935" s="4"/>
      <c r="DL935" s="4"/>
      <c r="DM935" s="4"/>
      <c r="DN935" s="4"/>
      <c r="DO935" s="4"/>
      <c r="DP935" s="4"/>
      <c r="DQ935" s="4"/>
      <c r="DR935" s="4"/>
      <c r="DS935" s="4"/>
      <c r="DT935" s="4"/>
      <c r="DU935" s="4"/>
      <c r="DV935" s="4"/>
      <c r="DW935" s="4"/>
      <c r="DX935" s="4"/>
      <c r="DY935" s="4"/>
      <c r="DZ935" s="4"/>
      <c r="EA935" s="4"/>
      <c r="EB935" s="4"/>
      <c r="EC935" s="4"/>
      <c r="ED935" s="4"/>
      <c r="EE935" s="4"/>
      <c r="EF935" s="4"/>
      <c r="EG935" s="4"/>
      <c r="EH935" s="4"/>
      <c r="EI935" s="4"/>
      <c r="EJ935" s="4"/>
      <c r="EK935" s="4"/>
      <c r="EL935" s="4"/>
      <c r="EM935" s="4"/>
      <c r="EN935" s="4"/>
      <c r="EO935" s="4"/>
      <c r="EP935" s="4"/>
      <c r="EQ935" s="4"/>
      <c r="ER935" s="4"/>
      <c r="ES935" s="4"/>
      <c r="ET935" s="4"/>
      <c r="EU935" s="4"/>
      <c r="EV935" s="4"/>
      <c r="EW935" s="4"/>
      <c r="EX935" s="4"/>
      <c r="EY935" s="4"/>
      <c r="EZ935" s="4"/>
      <c r="FA935" s="4"/>
      <c r="FB935" s="4"/>
      <c r="FC935" s="4"/>
      <c r="FD935" s="4"/>
      <c r="FE935" s="4"/>
      <c r="FF935" s="4"/>
      <c r="FG935" s="4"/>
      <c r="FH935" s="4"/>
      <c r="FI935" s="4"/>
      <c r="FJ935" s="5"/>
      <c r="FK935" s="4"/>
      <c r="FL935" s="4"/>
      <c r="FM935" s="4"/>
      <c r="FN935" s="4"/>
      <c r="FO935" s="4"/>
      <c r="FP935" s="4"/>
      <c r="FQ935" s="4"/>
      <c r="FR935" s="4"/>
      <c r="FS935" s="4"/>
      <c r="FT935" s="4"/>
      <c r="FU935" s="4"/>
      <c r="FV935" s="4"/>
      <c r="FW935" s="4"/>
      <c r="FX935" s="4"/>
      <c r="FY935" s="4"/>
      <c r="FZ935" s="4"/>
      <c r="GA935" s="4"/>
      <c r="GB935" s="4"/>
      <c r="GC935" s="4"/>
      <c r="GD935" s="4"/>
      <c r="GE935" s="4"/>
      <c r="GF935" s="4"/>
      <c r="GG935" s="4"/>
      <c r="GH935" s="4"/>
      <c r="GI935" s="4"/>
      <c r="GJ935" s="4"/>
      <c r="GK935" s="4"/>
      <c r="GL935" s="4"/>
      <c r="GM935" s="4"/>
      <c r="GN935" s="4"/>
      <c r="GO935" s="4"/>
      <c r="GP935" s="4"/>
      <c r="GQ935" s="4"/>
      <c r="GR935" s="4"/>
      <c r="GS935" s="50"/>
      <c r="GT935" s="50"/>
      <c r="GU935" s="50"/>
      <c r="GV935" s="50"/>
      <c r="GW935" s="50"/>
      <c r="GX935" s="50"/>
      <c r="GY935" s="50"/>
      <c r="IQ935" s="4"/>
      <c r="IR935" s="4"/>
      <c r="IS935" s="4"/>
      <c r="IT935" s="4"/>
      <c r="IU935" s="4"/>
      <c r="IV935" s="4"/>
      <c r="IW935" s="4"/>
      <c r="IX935" s="4"/>
      <c r="IY935" s="4"/>
      <c r="IZ935" s="4"/>
      <c r="JA935" s="4"/>
      <c r="JB935" s="4"/>
      <c r="JC935" s="4"/>
      <c r="JD935" s="4"/>
      <c r="JE935" s="4"/>
      <c r="JF935" s="4"/>
      <c r="JG935" s="4"/>
      <c r="JH935" s="4"/>
      <c r="JI935" s="4"/>
      <c r="JJ935" s="4"/>
      <c r="JK935" s="4"/>
      <c r="JL935" s="4"/>
      <c r="JM935" s="4"/>
      <c r="JN935" s="4"/>
      <c r="JO935" s="4"/>
      <c r="JP935" s="4"/>
      <c r="JQ935" s="4"/>
      <c r="JR935" s="4"/>
      <c r="JS935" s="4"/>
      <c r="JT935" s="4"/>
      <c r="JU935" s="4"/>
      <c r="JV935" s="4"/>
      <c r="JW935" s="4"/>
      <c r="JX935" s="4"/>
      <c r="JY935" s="4"/>
      <c r="JZ935" s="4"/>
      <c r="KA935" s="4"/>
      <c r="KB935" s="4"/>
      <c r="KC935" s="4"/>
      <c r="KD935" s="4"/>
      <c r="KE935" s="4"/>
    </row>
    <row r="936" spans="20:291" x14ac:dyDescent="0.25">
      <c r="T936" s="5"/>
      <c r="U936" s="25"/>
      <c r="V936" s="25"/>
      <c r="W936" s="25"/>
      <c r="X936" s="25"/>
      <c r="Y936" s="25"/>
      <c r="Z936" s="25"/>
      <c r="AA936" s="25"/>
      <c r="AB936" s="25"/>
      <c r="AC936" s="25"/>
      <c r="AD936" s="25"/>
      <c r="AE936" s="25"/>
      <c r="AF936" s="25"/>
      <c r="AG936" s="25"/>
      <c r="AH936" s="25"/>
      <c r="AI936" s="25"/>
      <c r="AJ936" s="25"/>
      <c r="AK936" s="25"/>
      <c r="AL936" s="25"/>
      <c r="AM936" s="25"/>
      <c r="AN936" s="25"/>
      <c r="AO936" s="25"/>
      <c r="AP936" s="25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4"/>
      <c r="BT936" s="4"/>
      <c r="BU936" s="4"/>
      <c r="BV936" s="4"/>
      <c r="BW936" s="4"/>
      <c r="BX936" s="4"/>
      <c r="BY936" s="4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  <c r="DE936" s="4"/>
      <c r="DF936" s="4"/>
      <c r="DG936" s="4"/>
      <c r="DH936" s="4"/>
      <c r="DI936" s="4"/>
      <c r="DJ936" s="4"/>
      <c r="DK936" s="4"/>
      <c r="DL936" s="4"/>
      <c r="DM936" s="4"/>
      <c r="DN936" s="4"/>
      <c r="DO936" s="4"/>
      <c r="DP936" s="4"/>
      <c r="DQ936" s="4"/>
      <c r="DR936" s="4"/>
      <c r="DS936" s="4"/>
      <c r="DT936" s="4"/>
      <c r="DU936" s="4"/>
      <c r="DV936" s="4"/>
      <c r="DW936" s="4"/>
      <c r="DX936" s="4"/>
      <c r="DY936" s="4"/>
      <c r="DZ936" s="4"/>
      <c r="EA936" s="4"/>
      <c r="EB936" s="4"/>
      <c r="EC936" s="4"/>
      <c r="ED936" s="4"/>
      <c r="EE936" s="4"/>
      <c r="EF936" s="4"/>
      <c r="EG936" s="4"/>
      <c r="EH936" s="4"/>
      <c r="EI936" s="4"/>
      <c r="EJ936" s="4"/>
      <c r="EK936" s="4"/>
      <c r="EL936" s="4"/>
      <c r="EM936" s="4"/>
      <c r="EN936" s="4"/>
      <c r="EO936" s="4"/>
      <c r="EP936" s="4"/>
      <c r="EQ936" s="4"/>
      <c r="ER936" s="4"/>
      <c r="ES936" s="4"/>
      <c r="ET936" s="4"/>
      <c r="EU936" s="4"/>
      <c r="EV936" s="4"/>
      <c r="EW936" s="4"/>
      <c r="EX936" s="4"/>
      <c r="EY936" s="4"/>
      <c r="EZ936" s="4"/>
      <c r="FA936" s="4"/>
      <c r="FB936" s="4"/>
      <c r="FC936" s="4"/>
      <c r="FD936" s="4"/>
      <c r="FE936" s="4"/>
      <c r="FF936" s="4"/>
      <c r="FG936" s="4"/>
      <c r="FH936" s="4"/>
      <c r="FI936" s="4"/>
      <c r="FJ936" s="5"/>
      <c r="FK936" s="4"/>
      <c r="FL936" s="4"/>
      <c r="FM936" s="4"/>
      <c r="FN936" s="4"/>
      <c r="FO936" s="4"/>
      <c r="FP936" s="4"/>
      <c r="FQ936" s="4"/>
      <c r="FR936" s="4"/>
      <c r="FS936" s="4"/>
      <c r="FT936" s="4"/>
      <c r="FU936" s="4"/>
      <c r="FV936" s="4"/>
      <c r="FW936" s="4"/>
      <c r="FX936" s="4"/>
      <c r="FY936" s="4"/>
      <c r="FZ936" s="4"/>
      <c r="GA936" s="4"/>
      <c r="GB936" s="4"/>
      <c r="GC936" s="4"/>
      <c r="GD936" s="4"/>
      <c r="GE936" s="4"/>
      <c r="GF936" s="4"/>
      <c r="GG936" s="4"/>
      <c r="GH936" s="4"/>
      <c r="GI936" s="4"/>
      <c r="GJ936" s="4"/>
      <c r="GK936" s="4"/>
      <c r="GL936" s="4"/>
      <c r="GM936" s="4"/>
      <c r="GN936" s="4"/>
      <c r="GO936" s="4"/>
      <c r="GP936" s="4"/>
      <c r="GQ936" s="4"/>
      <c r="GR936" s="4"/>
      <c r="GS936" s="4"/>
      <c r="GT936" s="4"/>
      <c r="GU936" s="4"/>
      <c r="GV936" s="4"/>
      <c r="GW936" s="4"/>
      <c r="GX936" s="4"/>
      <c r="GY936" s="4"/>
      <c r="IQ936" s="4"/>
      <c r="IR936" s="4"/>
      <c r="IS936" s="4"/>
      <c r="IT936" s="4"/>
      <c r="IU936" s="4"/>
      <c r="IV936" s="4"/>
      <c r="IW936" s="4"/>
      <c r="IX936" s="4"/>
      <c r="IY936" s="4"/>
      <c r="IZ936" s="4"/>
      <c r="JA936" s="4"/>
      <c r="JB936" s="4"/>
      <c r="JC936" s="4"/>
      <c r="JD936" s="4"/>
      <c r="JE936" s="4"/>
      <c r="JF936" s="4"/>
      <c r="JG936" s="4"/>
      <c r="JH936" s="4"/>
      <c r="JI936" s="4"/>
      <c r="JJ936" s="4"/>
      <c r="JK936" s="4"/>
      <c r="JL936" s="4"/>
      <c r="JM936" s="4"/>
      <c r="JN936" s="4"/>
      <c r="JO936" s="4"/>
      <c r="JP936" s="4"/>
      <c r="JQ936" s="4"/>
      <c r="JR936" s="4"/>
      <c r="JS936" s="4"/>
      <c r="JT936" s="4"/>
      <c r="JU936" s="4"/>
      <c r="JV936" s="4"/>
      <c r="JW936" s="4"/>
      <c r="JX936" s="4"/>
      <c r="JY936" s="4"/>
      <c r="JZ936" s="4"/>
      <c r="KA936" s="4"/>
      <c r="KB936" s="4"/>
      <c r="KC936" s="4"/>
      <c r="KD936" s="4"/>
      <c r="KE936" s="4"/>
    </row>
    <row r="937" spans="20:291" x14ac:dyDescent="0.25">
      <c r="T937" s="5"/>
      <c r="U937" s="25"/>
      <c r="V937" s="25"/>
      <c r="W937" s="25"/>
      <c r="X937" s="25"/>
      <c r="Y937" s="25"/>
      <c r="Z937" s="25"/>
      <c r="AA937" s="25"/>
      <c r="AB937" s="25"/>
      <c r="AC937" s="25"/>
      <c r="AD937" s="25"/>
      <c r="AE937" s="25"/>
      <c r="AF937" s="25"/>
      <c r="AG937" s="25"/>
      <c r="AH937" s="25"/>
      <c r="AI937" s="25"/>
      <c r="AJ937" s="25"/>
      <c r="AK937" s="25"/>
      <c r="AL937" s="25"/>
      <c r="AM937" s="25"/>
      <c r="AN937" s="25"/>
      <c r="AO937" s="25"/>
      <c r="AP937" s="25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  <c r="BS937" s="4"/>
      <c r="BT937" s="4"/>
      <c r="BU937" s="4"/>
      <c r="BV937" s="4"/>
      <c r="BW937" s="4"/>
      <c r="BX937" s="4"/>
      <c r="BY937" s="4"/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/>
      <c r="DE937" s="4"/>
      <c r="DF937" s="4"/>
      <c r="DG937" s="4"/>
      <c r="DH937" s="4"/>
      <c r="DI937" s="4"/>
      <c r="DJ937" s="4"/>
      <c r="DK937" s="4"/>
      <c r="DL937" s="4"/>
      <c r="DM937" s="4"/>
      <c r="DN937" s="4"/>
      <c r="DO937" s="4"/>
      <c r="DP937" s="4"/>
      <c r="DQ937" s="4"/>
      <c r="DR937" s="4"/>
      <c r="DS937" s="4"/>
      <c r="DT937" s="4"/>
      <c r="DU937" s="4"/>
      <c r="DV937" s="4"/>
      <c r="DW937" s="4"/>
      <c r="DX937" s="4"/>
      <c r="DY937" s="4"/>
      <c r="DZ937" s="4"/>
      <c r="EA937" s="4"/>
      <c r="EB937" s="4"/>
      <c r="EC937" s="4"/>
      <c r="ED937" s="4"/>
      <c r="EE937" s="4"/>
      <c r="EF937" s="4"/>
      <c r="EG937" s="4"/>
      <c r="EH937" s="4"/>
      <c r="EI937" s="4"/>
      <c r="EJ937" s="4"/>
      <c r="EK937" s="4"/>
      <c r="EL937" s="4"/>
      <c r="EM937" s="4"/>
      <c r="EN937" s="4"/>
      <c r="EO937" s="4"/>
      <c r="EP937" s="4"/>
      <c r="EQ937" s="4"/>
      <c r="ER937" s="4"/>
      <c r="ES937" s="4"/>
      <c r="ET937" s="4"/>
      <c r="EU937" s="4"/>
      <c r="EV937" s="4"/>
      <c r="EW937" s="4"/>
      <c r="EX937" s="4"/>
      <c r="EY937" s="4"/>
      <c r="EZ937" s="4"/>
      <c r="FA937" s="4"/>
      <c r="FB937" s="4"/>
      <c r="FC937" s="4"/>
      <c r="FD937" s="4"/>
      <c r="FE937" s="4"/>
      <c r="FF937" s="4"/>
      <c r="FG937" s="4"/>
      <c r="FH937" s="4"/>
      <c r="FI937" s="4"/>
      <c r="FJ937" s="5"/>
      <c r="FK937" s="4"/>
      <c r="FL937" s="4"/>
      <c r="FM937" s="4"/>
      <c r="FN937" s="4"/>
      <c r="FO937" s="4"/>
      <c r="FP937" s="4"/>
      <c r="FQ937" s="4"/>
      <c r="FR937" s="4"/>
      <c r="FS937" s="4"/>
      <c r="FT937" s="4"/>
      <c r="FU937" s="4"/>
      <c r="FV937" s="4"/>
      <c r="FW937" s="4"/>
      <c r="FX937" s="4"/>
      <c r="FY937" s="4"/>
      <c r="FZ937" s="4"/>
      <c r="GA937" s="4"/>
      <c r="GB937" s="4"/>
      <c r="GC937" s="4"/>
      <c r="GD937" s="4"/>
      <c r="GE937" s="4"/>
      <c r="GF937" s="4"/>
      <c r="GG937" s="4"/>
      <c r="GH937" s="4"/>
      <c r="GI937" s="4"/>
      <c r="GJ937" s="4"/>
      <c r="GK937" s="4"/>
      <c r="GL937" s="4"/>
      <c r="GM937" s="4"/>
      <c r="GN937" s="4"/>
      <c r="GO937" s="4"/>
      <c r="GP937" s="4"/>
      <c r="GQ937" s="4"/>
      <c r="GR937" s="4"/>
      <c r="GS937" s="4"/>
      <c r="GT937" s="4"/>
      <c r="GU937" s="4"/>
      <c r="GV937" s="4"/>
      <c r="GW937" s="4"/>
      <c r="GX937" s="4"/>
      <c r="GY937" s="4"/>
      <c r="IQ937" s="4"/>
      <c r="IR937" s="4"/>
      <c r="IS937" s="4"/>
      <c r="IT937" s="4"/>
      <c r="IU937" s="4"/>
      <c r="IV937" s="4"/>
      <c r="IW937" s="4"/>
      <c r="IX937" s="4"/>
      <c r="IY937" s="4"/>
      <c r="IZ937" s="4"/>
      <c r="JA937" s="4"/>
      <c r="JB937" s="4"/>
      <c r="JC937" s="4"/>
      <c r="JD937" s="4"/>
      <c r="JE937" s="4"/>
      <c r="JF937" s="4"/>
      <c r="JG937" s="4"/>
      <c r="JH937" s="4"/>
      <c r="JI937" s="4"/>
      <c r="JJ937" s="4"/>
      <c r="JK937" s="4"/>
      <c r="JL937" s="4"/>
      <c r="JM937" s="4"/>
      <c r="JN937" s="4"/>
      <c r="JO937" s="4"/>
      <c r="JP937" s="4"/>
      <c r="JQ937" s="4"/>
      <c r="JR937" s="4"/>
      <c r="JS937" s="4"/>
      <c r="JT937" s="4"/>
      <c r="JU937" s="4"/>
      <c r="JV937" s="4"/>
      <c r="JW937" s="4"/>
      <c r="JX937" s="4"/>
      <c r="JY937" s="4"/>
      <c r="JZ937" s="4"/>
      <c r="KA937" s="4"/>
      <c r="KB937" s="4"/>
      <c r="KC937" s="4"/>
      <c r="KD937" s="4"/>
      <c r="KE937" s="4"/>
    </row>
    <row r="938" spans="20:291" x14ac:dyDescent="0.25">
      <c r="T938" s="5"/>
      <c r="U938" s="25"/>
      <c r="V938" s="25"/>
      <c r="W938" s="25"/>
      <c r="X938" s="25"/>
      <c r="Y938" s="25"/>
      <c r="Z938" s="25"/>
      <c r="AA938" s="25"/>
      <c r="AB938" s="25"/>
      <c r="AC938" s="25"/>
      <c r="AD938" s="25"/>
      <c r="AE938" s="25"/>
      <c r="AF938" s="25"/>
      <c r="AG938" s="25"/>
      <c r="AH938" s="25"/>
      <c r="AI938" s="25"/>
      <c r="AJ938" s="25"/>
      <c r="AK938" s="25"/>
      <c r="AL938" s="25"/>
      <c r="AM938" s="25"/>
      <c r="AN938" s="25"/>
      <c r="AO938" s="25"/>
      <c r="AP938" s="25"/>
      <c r="AQ938" s="4"/>
      <c r="AR938" s="4"/>
      <c r="AS938" s="4"/>
      <c r="AT938" s="4"/>
      <c r="AU938" s="4"/>
      <c r="AV938" s="4"/>
      <c r="AW938" s="4"/>
      <c r="AX938" s="4"/>
      <c r="AY938" s="4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  <c r="BK938" s="4"/>
      <c r="BL938" s="4"/>
      <c r="BM938" s="4"/>
      <c r="BN938" s="4"/>
      <c r="BO938" s="4"/>
      <c r="BP938" s="4"/>
      <c r="BQ938" s="4"/>
      <c r="BR938" s="4"/>
      <c r="BS938" s="4"/>
      <c r="BT938" s="4"/>
      <c r="BU938" s="4"/>
      <c r="BV938" s="4"/>
      <c r="BW938" s="4"/>
      <c r="BX938" s="4"/>
      <c r="BY938" s="4"/>
      <c r="BZ938" s="4"/>
      <c r="CA938" s="4"/>
      <c r="CB938" s="4"/>
      <c r="CC938" s="4"/>
      <c r="CD938" s="4"/>
      <c r="CE938" s="4"/>
      <c r="CF938" s="4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  <c r="CS938" s="4"/>
      <c r="CT938" s="4"/>
      <c r="CU938" s="4"/>
      <c r="CV938" s="4"/>
      <c r="CW938" s="4"/>
      <c r="CX938" s="4"/>
      <c r="CY938" s="4"/>
      <c r="CZ938" s="4"/>
      <c r="DA938" s="4"/>
      <c r="DB938" s="4"/>
      <c r="DC938" s="4"/>
      <c r="DD938" s="4"/>
      <c r="DE938" s="4"/>
      <c r="DF938" s="4"/>
      <c r="DG938" s="4"/>
      <c r="DH938" s="4"/>
      <c r="DI938" s="4"/>
      <c r="DJ938" s="4"/>
      <c r="DK938" s="4"/>
      <c r="DL938" s="4"/>
      <c r="DM938" s="4"/>
      <c r="DN938" s="4"/>
      <c r="DO938" s="4"/>
      <c r="DP938" s="4"/>
      <c r="DQ938" s="4"/>
      <c r="DR938" s="4"/>
      <c r="DS938" s="4"/>
      <c r="DT938" s="4"/>
      <c r="DU938" s="4"/>
      <c r="DV938" s="4"/>
      <c r="DW938" s="4"/>
      <c r="DX938" s="4"/>
      <c r="DY938" s="4"/>
      <c r="DZ938" s="4"/>
      <c r="EA938" s="4"/>
      <c r="EB938" s="4"/>
      <c r="EC938" s="4"/>
      <c r="ED938" s="4"/>
      <c r="EE938" s="4"/>
      <c r="EF938" s="4"/>
      <c r="EG938" s="4"/>
      <c r="EH938" s="4"/>
      <c r="EI938" s="4"/>
      <c r="EJ938" s="4"/>
      <c r="EK938" s="4"/>
      <c r="EL938" s="4"/>
      <c r="EM938" s="4"/>
      <c r="EN938" s="4"/>
      <c r="EO938" s="4"/>
      <c r="EP938" s="4"/>
      <c r="EQ938" s="4"/>
      <c r="ER938" s="4"/>
      <c r="ES938" s="4"/>
      <c r="ET938" s="4"/>
      <c r="EU938" s="4"/>
      <c r="EV938" s="4"/>
      <c r="EW938" s="4"/>
      <c r="EX938" s="4"/>
      <c r="EY938" s="4"/>
      <c r="EZ938" s="4"/>
      <c r="FA938" s="4"/>
      <c r="FB938" s="4"/>
      <c r="FC938" s="4"/>
      <c r="FD938" s="4"/>
      <c r="FE938" s="4"/>
      <c r="FF938" s="4"/>
      <c r="FG938" s="4"/>
      <c r="FH938" s="4"/>
      <c r="FI938" s="4"/>
      <c r="FJ938" s="5"/>
      <c r="FK938" s="4"/>
      <c r="FL938" s="4"/>
      <c r="FM938" s="4"/>
      <c r="FN938" s="4"/>
      <c r="FO938" s="4"/>
      <c r="FP938" s="4"/>
      <c r="FQ938" s="4"/>
      <c r="FR938" s="4"/>
      <c r="FS938" s="4"/>
      <c r="FT938" s="4"/>
      <c r="FU938" s="4"/>
      <c r="FV938" s="4"/>
      <c r="FW938" s="4"/>
      <c r="FX938" s="4"/>
      <c r="FY938" s="4"/>
      <c r="FZ938" s="4"/>
      <c r="GA938" s="4"/>
      <c r="GB938" s="4"/>
      <c r="GC938" s="4"/>
      <c r="GD938" s="4"/>
      <c r="GE938" s="4"/>
      <c r="GF938" s="4"/>
      <c r="GG938" s="4"/>
      <c r="GH938" s="4"/>
      <c r="GI938" s="4"/>
      <c r="GJ938" s="4"/>
      <c r="GK938" s="4"/>
      <c r="GL938" s="4"/>
      <c r="GM938" s="4"/>
      <c r="GN938" s="4"/>
      <c r="GO938" s="4"/>
      <c r="GP938" s="4"/>
      <c r="GQ938" s="4"/>
      <c r="GR938" s="4"/>
      <c r="GS938" s="4"/>
      <c r="GT938" s="4"/>
      <c r="GU938" s="4"/>
      <c r="GV938" s="4"/>
      <c r="GW938" s="4"/>
      <c r="GX938" s="4"/>
      <c r="GY938" s="4"/>
      <c r="IQ938" s="4"/>
      <c r="IR938" s="4"/>
      <c r="IS938" s="4"/>
      <c r="IT938" s="4"/>
      <c r="IU938" s="4"/>
      <c r="IV938" s="4"/>
      <c r="IW938" s="4"/>
      <c r="IX938" s="4"/>
      <c r="IY938" s="4"/>
      <c r="IZ938" s="4"/>
      <c r="JA938" s="4"/>
      <c r="JB938" s="4"/>
      <c r="JC938" s="4"/>
      <c r="JD938" s="4"/>
      <c r="JE938" s="4"/>
      <c r="JF938" s="4"/>
      <c r="JG938" s="4"/>
      <c r="JH938" s="4"/>
      <c r="JI938" s="4"/>
      <c r="JJ938" s="4"/>
      <c r="JK938" s="4"/>
      <c r="JL938" s="4"/>
      <c r="JM938" s="4"/>
      <c r="JN938" s="4"/>
      <c r="JO938" s="4"/>
      <c r="JP938" s="4"/>
      <c r="JQ938" s="4"/>
      <c r="JR938" s="4"/>
      <c r="JS938" s="4"/>
      <c r="JT938" s="4"/>
      <c r="JU938" s="4"/>
      <c r="JV938" s="4"/>
      <c r="JW938" s="4"/>
      <c r="JX938" s="4"/>
      <c r="JY938" s="4"/>
      <c r="JZ938" s="4"/>
      <c r="KA938" s="4"/>
      <c r="KB938" s="4"/>
      <c r="KC938" s="4"/>
      <c r="KD938" s="4"/>
      <c r="KE938" s="4"/>
    </row>
    <row r="939" spans="20:291" x14ac:dyDescent="0.25">
      <c r="T939" s="5"/>
      <c r="U939" s="25"/>
      <c r="V939" s="25"/>
      <c r="W939" s="25"/>
      <c r="X939" s="25"/>
      <c r="Y939" s="25"/>
      <c r="Z939" s="25"/>
      <c r="AA939" s="25"/>
      <c r="AB939" s="25"/>
      <c r="AC939" s="25"/>
      <c r="AD939" s="25"/>
      <c r="AE939" s="25"/>
      <c r="AF939" s="25"/>
      <c r="AG939" s="25"/>
      <c r="AH939" s="25"/>
      <c r="AI939" s="25"/>
      <c r="AJ939" s="25"/>
      <c r="AK939" s="25"/>
      <c r="AL939" s="25"/>
      <c r="AM939" s="25"/>
      <c r="AN939" s="25"/>
      <c r="AO939" s="25"/>
      <c r="AP939" s="25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  <c r="BS939" s="4"/>
      <c r="BT939" s="4"/>
      <c r="BU939" s="4"/>
      <c r="BV939" s="4"/>
      <c r="BW939" s="4"/>
      <c r="BX939" s="4"/>
      <c r="BY939" s="4"/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  <c r="DB939" s="4"/>
      <c r="DC939" s="4"/>
      <c r="DD939" s="4"/>
      <c r="DE939" s="4"/>
      <c r="DF939" s="4"/>
      <c r="DG939" s="4"/>
      <c r="DH939" s="4"/>
      <c r="DI939" s="4"/>
      <c r="DJ939" s="4"/>
      <c r="DK939" s="4"/>
      <c r="DL939" s="4"/>
      <c r="DM939" s="4"/>
      <c r="DN939" s="4"/>
      <c r="DO939" s="4"/>
      <c r="DP939" s="4"/>
      <c r="DQ939" s="4"/>
      <c r="DR939" s="4"/>
      <c r="DS939" s="4"/>
      <c r="DT939" s="4"/>
      <c r="DU939" s="4"/>
      <c r="DV939" s="4"/>
      <c r="DW939" s="4"/>
      <c r="DX939" s="4"/>
      <c r="DY939" s="4"/>
      <c r="DZ939" s="4"/>
      <c r="EA939" s="4"/>
      <c r="EB939" s="4"/>
      <c r="EC939" s="4"/>
      <c r="ED939" s="4"/>
      <c r="EE939" s="4"/>
      <c r="EF939" s="4"/>
      <c r="EG939" s="4"/>
      <c r="EH939" s="4"/>
      <c r="EI939" s="4"/>
      <c r="EJ939" s="4"/>
      <c r="EK939" s="4"/>
      <c r="EL939" s="4"/>
      <c r="EM939" s="4"/>
      <c r="EN939" s="4"/>
      <c r="EO939" s="4"/>
      <c r="EP939" s="4"/>
      <c r="EQ939" s="4"/>
      <c r="ER939" s="4"/>
      <c r="ES939" s="4"/>
      <c r="ET939" s="4"/>
      <c r="EU939" s="4"/>
      <c r="EV939" s="4"/>
      <c r="EW939" s="4"/>
      <c r="EX939" s="4"/>
      <c r="EY939" s="4"/>
      <c r="EZ939" s="4"/>
      <c r="FA939" s="4"/>
      <c r="FB939" s="4"/>
      <c r="FC939" s="4"/>
      <c r="FD939" s="4"/>
      <c r="FE939" s="4"/>
      <c r="FF939" s="4"/>
      <c r="FG939" s="4"/>
      <c r="FH939" s="4"/>
      <c r="FI939" s="4"/>
      <c r="FJ939" s="5"/>
      <c r="FK939" s="4"/>
      <c r="FL939" s="4"/>
      <c r="FM939" s="4"/>
      <c r="FN939" s="4"/>
      <c r="FO939" s="4"/>
      <c r="FP939" s="4"/>
      <c r="FQ939" s="4"/>
      <c r="FR939" s="4"/>
      <c r="FS939" s="4"/>
      <c r="FT939" s="4"/>
      <c r="FU939" s="4"/>
      <c r="FV939" s="4"/>
      <c r="FW939" s="4"/>
      <c r="FX939" s="4"/>
      <c r="FY939" s="4"/>
      <c r="FZ939" s="4"/>
      <c r="GA939" s="4"/>
      <c r="GB939" s="4"/>
      <c r="GC939" s="4"/>
      <c r="GD939" s="4"/>
      <c r="GE939" s="4"/>
      <c r="GF939" s="4"/>
      <c r="GG939" s="4"/>
      <c r="GH939" s="4"/>
      <c r="GI939" s="4"/>
      <c r="GJ939" s="4"/>
      <c r="GK939" s="4"/>
      <c r="GL939" s="4"/>
      <c r="GM939" s="4"/>
      <c r="GN939" s="4"/>
      <c r="GO939" s="4"/>
      <c r="GP939" s="4"/>
      <c r="GQ939" s="4"/>
      <c r="GR939" s="4"/>
      <c r="GS939" s="4"/>
      <c r="GT939" s="4"/>
      <c r="GU939" s="4"/>
      <c r="GV939" s="4"/>
      <c r="GW939" s="4"/>
      <c r="GX939" s="4"/>
      <c r="GY939" s="4"/>
      <c r="IQ939" s="4"/>
      <c r="IR939" s="4"/>
      <c r="IS939" s="4"/>
      <c r="IT939" s="4"/>
      <c r="IU939" s="4"/>
      <c r="IV939" s="4"/>
      <c r="IW939" s="4"/>
      <c r="IX939" s="4"/>
      <c r="IY939" s="4"/>
      <c r="IZ939" s="4"/>
      <c r="JA939" s="4"/>
      <c r="JB939" s="4"/>
      <c r="JC939" s="4"/>
      <c r="JD939" s="4"/>
      <c r="JE939" s="4"/>
      <c r="JF939" s="4"/>
      <c r="JG939" s="4"/>
      <c r="JH939" s="4"/>
      <c r="JI939" s="4"/>
      <c r="JJ939" s="4"/>
      <c r="JK939" s="4"/>
      <c r="JL939" s="4"/>
      <c r="JM939" s="4"/>
      <c r="JN939" s="4"/>
      <c r="JO939" s="4"/>
      <c r="JP939" s="4"/>
      <c r="JQ939" s="4"/>
      <c r="JR939" s="4"/>
      <c r="JS939" s="4"/>
      <c r="JT939" s="4"/>
      <c r="JU939" s="4"/>
      <c r="JV939" s="4"/>
      <c r="JW939" s="4"/>
      <c r="JX939" s="4"/>
      <c r="JY939" s="4"/>
      <c r="JZ939" s="4"/>
      <c r="KA939" s="4"/>
      <c r="KB939" s="4"/>
      <c r="KC939" s="4"/>
      <c r="KD939" s="4"/>
      <c r="KE939" s="4"/>
    </row>
    <row r="940" spans="20:291" x14ac:dyDescent="0.25">
      <c r="T940" s="5"/>
      <c r="U940" s="25"/>
      <c r="V940" s="25"/>
      <c r="W940" s="25"/>
      <c r="X940" s="25"/>
      <c r="Y940" s="25"/>
      <c r="Z940" s="25"/>
      <c r="AA940" s="25"/>
      <c r="AB940" s="25"/>
      <c r="AC940" s="25"/>
      <c r="AD940" s="25"/>
      <c r="AE940" s="25"/>
      <c r="AF940" s="25"/>
      <c r="AG940" s="25"/>
      <c r="AH940" s="25"/>
      <c r="AI940" s="25"/>
      <c r="AJ940" s="25"/>
      <c r="AK940" s="25"/>
      <c r="AL940" s="25"/>
      <c r="AM940" s="25"/>
      <c r="AN940" s="25"/>
      <c r="AO940" s="25"/>
      <c r="AP940" s="25"/>
      <c r="AQ940" s="4"/>
      <c r="AR940" s="4"/>
      <c r="AS940" s="4"/>
      <c r="AT940" s="4"/>
      <c r="AU940" s="4"/>
      <c r="AV940" s="4"/>
      <c r="AW940" s="4"/>
      <c r="AX940" s="4"/>
      <c r="AY940" s="4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  <c r="BQ940" s="4"/>
      <c r="BR940" s="4"/>
      <c r="BS940" s="4"/>
      <c r="BT940" s="4"/>
      <c r="BU940" s="4"/>
      <c r="BV940" s="4"/>
      <c r="BW940" s="4"/>
      <c r="BX940" s="4"/>
      <c r="BY940" s="4"/>
      <c r="BZ940" s="4"/>
      <c r="CA940" s="4"/>
      <c r="CB940" s="4"/>
      <c r="CC940" s="4"/>
      <c r="CD940" s="4"/>
      <c r="CE940" s="4"/>
      <c r="CF940" s="4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  <c r="CS940" s="4"/>
      <c r="CT940" s="4"/>
      <c r="CU940" s="4"/>
      <c r="CV940" s="4"/>
      <c r="CW940" s="4"/>
      <c r="CX940" s="4"/>
      <c r="CY940" s="4"/>
      <c r="CZ940" s="4"/>
      <c r="DA940" s="4"/>
      <c r="DB940" s="4"/>
      <c r="DC940" s="4"/>
      <c r="DD940" s="4"/>
      <c r="DE940" s="4"/>
      <c r="DF940" s="4"/>
      <c r="DG940" s="4"/>
      <c r="DH940" s="4"/>
      <c r="DI940" s="4"/>
      <c r="DJ940" s="4"/>
      <c r="DK940" s="4"/>
      <c r="DL940" s="4"/>
      <c r="DM940" s="4"/>
      <c r="DN940" s="4"/>
      <c r="DO940" s="4"/>
      <c r="DP940" s="4"/>
      <c r="DQ940" s="4"/>
      <c r="DR940" s="4"/>
      <c r="DS940" s="4"/>
      <c r="DT940" s="4"/>
      <c r="DU940" s="4"/>
      <c r="DV940" s="4"/>
      <c r="DW940" s="4"/>
      <c r="DX940" s="4"/>
      <c r="DY940" s="4"/>
      <c r="DZ940" s="4"/>
      <c r="EA940" s="4"/>
      <c r="EB940" s="4"/>
      <c r="EC940" s="4"/>
      <c r="ED940" s="4"/>
      <c r="EE940" s="4"/>
      <c r="EF940" s="4"/>
      <c r="EG940" s="4"/>
      <c r="EH940" s="4"/>
      <c r="EI940" s="4"/>
      <c r="EJ940" s="4"/>
      <c r="EK940" s="4"/>
      <c r="EL940" s="4"/>
      <c r="EM940" s="4"/>
      <c r="EN940" s="4"/>
      <c r="EO940" s="4"/>
      <c r="EP940" s="4"/>
      <c r="EQ940" s="4"/>
      <c r="ER940" s="4"/>
      <c r="ES940" s="4"/>
      <c r="ET940" s="4"/>
      <c r="EU940" s="4"/>
      <c r="EV940" s="4"/>
      <c r="EW940" s="4"/>
      <c r="EX940" s="4"/>
      <c r="EY940" s="4"/>
      <c r="EZ940" s="4"/>
      <c r="FA940" s="4"/>
      <c r="FB940" s="4"/>
      <c r="FC940" s="4"/>
      <c r="FD940" s="4"/>
      <c r="FE940" s="4"/>
      <c r="FF940" s="4"/>
      <c r="FG940" s="4"/>
      <c r="FH940" s="4"/>
      <c r="FI940" s="4"/>
      <c r="FJ940" s="5"/>
      <c r="FK940" s="4"/>
      <c r="FL940" s="4"/>
      <c r="FM940" s="4"/>
      <c r="FN940" s="4"/>
      <c r="FO940" s="4"/>
      <c r="FP940" s="4"/>
      <c r="FQ940" s="4"/>
      <c r="FR940" s="4"/>
      <c r="FS940" s="4"/>
      <c r="FT940" s="4"/>
      <c r="FU940" s="4"/>
      <c r="FV940" s="4"/>
      <c r="FW940" s="4"/>
      <c r="FX940" s="4"/>
      <c r="FY940" s="4"/>
      <c r="FZ940" s="4"/>
      <c r="GA940" s="4"/>
      <c r="GB940" s="4"/>
      <c r="GC940" s="4"/>
      <c r="GD940" s="4"/>
      <c r="GE940" s="4"/>
      <c r="GF940" s="4"/>
      <c r="GG940" s="4"/>
      <c r="GH940" s="4"/>
      <c r="GI940" s="4"/>
      <c r="GJ940" s="4"/>
      <c r="GK940" s="4"/>
      <c r="GL940" s="4"/>
      <c r="GM940" s="4"/>
      <c r="GN940" s="4"/>
      <c r="GO940" s="4"/>
      <c r="GP940" s="4"/>
      <c r="GQ940" s="4"/>
      <c r="GR940" s="4"/>
      <c r="GS940" s="4"/>
      <c r="GT940" s="4"/>
      <c r="GU940" s="4"/>
      <c r="GV940" s="4"/>
      <c r="GW940" s="4"/>
      <c r="GX940" s="4"/>
      <c r="GY940" s="4"/>
      <c r="IQ940" s="4"/>
      <c r="IR940" s="4"/>
      <c r="IS940" s="4"/>
      <c r="IT940" s="4"/>
      <c r="IU940" s="4"/>
      <c r="IV940" s="4"/>
      <c r="IW940" s="4"/>
      <c r="IX940" s="4"/>
      <c r="IY940" s="4"/>
      <c r="IZ940" s="4"/>
      <c r="JA940" s="4"/>
      <c r="JB940" s="4"/>
      <c r="JC940" s="4"/>
      <c r="JD940" s="4"/>
      <c r="JE940" s="4"/>
      <c r="JF940" s="4"/>
      <c r="JG940" s="4"/>
      <c r="JH940" s="4"/>
      <c r="JI940" s="4"/>
      <c r="JJ940" s="4"/>
      <c r="JK940" s="4"/>
      <c r="JL940" s="4"/>
      <c r="JM940" s="4"/>
      <c r="JN940" s="4"/>
      <c r="JO940" s="4"/>
      <c r="JP940" s="4"/>
      <c r="JQ940" s="4"/>
      <c r="JR940" s="4"/>
      <c r="JS940" s="4"/>
      <c r="JT940" s="4"/>
      <c r="JU940" s="4"/>
      <c r="JV940" s="4"/>
      <c r="JW940" s="4"/>
      <c r="JX940" s="4"/>
      <c r="JY940" s="4"/>
      <c r="JZ940" s="4"/>
      <c r="KA940" s="4"/>
      <c r="KB940" s="4"/>
      <c r="KC940" s="4"/>
      <c r="KD940" s="4"/>
      <c r="KE940" s="4"/>
    </row>
    <row r="941" spans="20:291" x14ac:dyDescent="0.25">
      <c r="T941" s="5"/>
      <c r="U941" s="25"/>
      <c r="V941" s="25"/>
      <c r="W941" s="25"/>
      <c r="X941" s="25"/>
      <c r="Y941" s="25"/>
      <c r="Z941" s="25"/>
      <c r="AA941" s="25"/>
      <c r="AB941" s="25"/>
      <c r="AC941" s="25"/>
      <c r="AD941" s="25"/>
      <c r="AE941" s="25"/>
      <c r="AF941" s="25"/>
      <c r="AG941" s="25"/>
      <c r="AH941" s="25"/>
      <c r="AI941" s="25"/>
      <c r="AJ941" s="25"/>
      <c r="AK941" s="25"/>
      <c r="AL941" s="25"/>
      <c r="AM941" s="25"/>
      <c r="AN941" s="25"/>
      <c r="AO941" s="25"/>
      <c r="AP941" s="25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  <c r="BS941" s="4"/>
      <c r="BT941" s="4"/>
      <c r="BU941" s="4"/>
      <c r="BV941" s="4"/>
      <c r="BW941" s="4"/>
      <c r="BX941" s="4"/>
      <c r="BY941" s="4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/>
      <c r="DE941" s="4"/>
      <c r="DF941" s="4"/>
      <c r="DG941" s="4"/>
      <c r="DH941" s="4"/>
      <c r="DI941" s="4"/>
      <c r="DJ941" s="4"/>
      <c r="DK941" s="4"/>
      <c r="DL941" s="4"/>
      <c r="DM941" s="4"/>
      <c r="DN941" s="4"/>
      <c r="DO941" s="4"/>
      <c r="DP941" s="4"/>
      <c r="DQ941" s="4"/>
      <c r="DR941" s="4"/>
      <c r="DS941" s="4"/>
      <c r="DT941" s="4"/>
      <c r="DU941" s="4"/>
      <c r="DV941" s="4"/>
      <c r="DW941" s="4"/>
      <c r="DX941" s="4"/>
      <c r="DY941" s="4"/>
      <c r="DZ941" s="4"/>
      <c r="EA941" s="4"/>
      <c r="EB941" s="4"/>
      <c r="EC941" s="4"/>
      <c r="ED941" s="4"/>
      <c r="EE941" s="4"/>
      <c r="EF941" s="4"/>
      <c r="EG941" s="4"/>
      <c r="EH941" s="4"/>
      <c r="EI941" s="4"/>
      <c r="EJ941" s="4"/>
      <c r="EK941" s="4"/>
      <c r="EL941" s="4"/>
      <c r="EM941" s="4"/>
      <c r="EN941" s="4"/>
      <c r="EO941" s="4"/>
      <c r="EP941" s="4"/>
      <c r="EQ941" s="4"/>
      <c r="ER941" s="4"/>
      <c r="ES941" s="4"/>
      <c r="ET941" s="4"/>
      <c r="EU941" s="4"/>
      <c r="EV941" s="4"/>
      <c r="EW941" s="4"/>
      <c r="EX941" s="4"/>
      <c r="EY941" s="4"/>
      <c r="EZ941" s="4"/>
      <c r="FA941" s="4"/>
      <c r="FB941" s="4"/>
      <c r="FC941" s="4"/>
      <c r="FD941" s="4"/>
      <c r="FE941" s="4"/>
      <c r="FF941" s="4"/>
      <c r="FG941" s="4"/>
      <c r="FH941" s="4"/>
      <c r="FI941" s="4"/>
      <c r="FJ941" s="5"/>
      <c r="FK941" s="4"/>
      <c r="FL941" s="4"/>
      <c r="FM941" s="4"/>
      <c r="FN941" s="4"/>
      <c r="FO941" s="4"/>
      <c r="FP941" s="4"/>
      <c r="FQ941" s="4"/>
      <c r="FR941" s="4"/>
      <c r="FS941" s="4"/>
      <c r="FT941" s="4"/>
      <c r="FU941" s="4"/>
      <c r="FV941" s="4"/>
      <c r="FW941" s="4"/>
      <c r="FX941" s="4"/>
      <c r="FY941" s="4"/>
      <c r="FZ941" s="4"/>
      <c r="GA941" s="4"/>
      <c r="GB941" s="4"/>
      <c r="GC941" s="4"/>
      <c r="GD941" s="4"/>
      <c r="GE941" s="4"/>
      <c r="GF941" s="4"/>
      <c r="GG941" s="4"/>
      <c r="GH941" s="4"/>
      <c r="GI941" s="4"/>
      <c r="GJ941" s="4"/>
      <c r="GK941" s="4"/>
      <c r="GL941" s="4"/>
      <c r="GM941" s="4"/>
      <c r="GN941" s="4"/>
      <c r="GO941" s="4"/>
      <c r="GP941" s="4"/>
      <c r="GQ941" s="4"/>
      <c r="GR941" s="4"/>
      <c r="GS941" s="4"/>
      <c r="GT941" s="4"/>
      <c r="GU941" s="4"/>
      <c r="GV941" s="4"/>
      <c r="GW941" s="4"/>
      <c r="GX941" s="4"/>
      <c r="GY941" s="4"/>
      <c r="IQ941" s="4"/>
      <c r="IR941" s="4"/>
      <c r="IS941" s="4"/>
      <c r="IT941" s="4"/>
      <c r="IU941" s="4"/>
      <c r="IV941" s="4"/>
      <c r="IW941" s="4"/>
      <c r="IX941" s="4"/>
      <c r="IY941" s="4"/>
      <c r="IZ941" s="4"/>
      <c r="JA941" s="4"/>
      <c r="JB941" s="4"/>
      <c r="JC941" s="4"/>
      <c r="JD941" s="4"/>
      <c r="JE941" s="4"/>
      <c r="JF941" s="4"/>
      <c r="JG941" s="4"/>
      <c r="JH941" s="4"/>
      <c r="JI941" s="4"/>
      <c r="JJ941" s="4"/>
      <c r="JK941" s="4"/>
      <c r="JL941" s="4"/>
      <c r="JM941" s="4"/>
      <c r="JN941" s="4"/>
      <c r="JO941" s="4"/>
      <c r="JP941" s="4"/>
      <c r="JQ941" s="4"/>
      <c r="JR941" s="4"/>
      <c r="JS941" s="4"/>
      <c r="JT941" s="4"/>
      <c r="JU941" s="4"/>
      <c r="JV941" s="4"/>
      <c r="JW941" s="4"/>
      <c r="JX941" s="4"/>
      <c r="JY941" s="4"/>
      <c r="JZ941" s="4"/>
      <c r="KA941" s="4"/>
      <c r="KB941" s="4"/>
      <c r="KC941" s="4"/>
      <c r="KD941" s="4"/>
      <c r="KE941" s="4"/>
    </row>
    <row r="942" spans="20:291" x14ac:dyDescent="0.25">
      <c r="T942" s="5"/>
      <c r="U942" s="25"/>
      <c r="V942" s="25"/>
      <c r="W942" s="25"/>
      <c r="X942" s="25"/>
      <c r="Y942" s="25"/>
      <c r="Z942" s="25"/>
      <c r="AA942" s="25"/>
      <c r="AB942" s="25"/>
      <c r="AC942" s="25"/>
      <c r="AD942" s="25"/>
      <c r="AE942" s="25"/>
      <c r="AF942" s="25"/>
      <c r="AG942" s="25"/>
      <c r="AH942" s="25"/>
      <c r="AI942" s="25"/>
      <c r="AJ942" s="25"/>
      <c r="AK942" s="25"/>
      <c r="AL942" s="25"/>
      <c r="AM942" s="25"/>
      <c r="AN942" s="25"/>
      <c r="AO942" s="25"/>
      <c r="AP942" s="25"/>
      <c r="AQ942" s="4"/>
      <c r="AR942" s="4"/>
      <c r="AS942" s="4"/>
      <c r="AT942" s="4"/>
      <c r="AU942" s="4"/>
      <c r="AV942" s="4"/>
      <c r="AW942" s="4"/>
      <c r="AX942" s="4"/>
      <c r="AY942" s="4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  <c r="BQ942" s="4"/>
      <c r="BR942" s="4"/>
      <c r="BS942" s="4"/>
      <c r="BT942" s="4"/>
      <c r="BU942" s="4"/>
      <c r="BV942" s="4"/>
      <c r="BW942" s="4"/>
      <c r="BX942" s="4"/>
      <c r="BY942" s="4"/>
      <c r="BZ942" s="4"/>
      <c r="CA942" s="4"/>
      <c r="CB942" s="4"/>
      <c r="CC942" s="4"/>
      <c r="CD942" s="4"/>
      <c r="CE942" s="4"/>
      <c r="CF942" s="4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  <c r="CS942" s="4"/>
      <c r="CT942" s="4"/>
      <c r="CU942" s="4"/>
      <c r="CV942" s="4"/>
      <c r="CW942" s="4"/>
      <c r="CX942" s="4"/>
      <c r="CY942" s="4"/>
      <c r="CZ942" s="4"/>
      <c r="DA942" s="4"/>
      <c r="DB942" s="4"/>
      <c r="DC942" s="4"/>
      <c r="DD942" s="4"/>
      <c r="DE942" s="4"/>
      <c r="DF942" s="4"/>
      <c r="DG942" s="4"/>
      <c r="DH942" s="4"/>
      <c r="DI942" s="4"/>
      <c r="DJ942" s="4"/>
      <c r="DK942" s="4"/>
      <c r="DL942" s="4"/>
      <c r="DM942" s="4"/>
      <c r="DN942" s="4"/>
      <c r="DO942" s="4"/>
      <c r="DP942" s="4"/>
      <c r="DQ942" s="4"/>
      <c r="DR942" s="4"/>
      <c r="DS942" s="4"/>
      <c r="DT942" s="4"/>
      <c r="DU942" s="4"/>
      <c r="DV942" s="4"/>
      <c r="DW942" s="4"/>
      <c r="DX942" s="4"/>
      <c r="DY942" s="4"/>
      <c r="DZ942" s="4"/>
      <c r="EA942" s="4"/>
      <c r="EB942" s="4"/>
      <c r="EC942" s="4"/>
      <c r="ED942" s="4"/>
      <c r="EE942" s="4"/>
      <c r="EF942" s="4"/>
      <c r="EG942" s="4"/>
      <c r="EH942" s="4"/>
      <c r="EI942" s="4"/>
      <c r="EJ942" s="4"/>
      <c r="EK942" s="4"/>
      <c r="EL942" s="4"/>
      <c r="EM942" s="4"/>
      <c r="EN942" s="4"/>
      <c r="EO942" s="4"/>
      <c r="EP942" s="4"/>
      <c r="EQ942" s="4"/>
      <c r="ER942" s="4"/>
      <c r="ES942" s="4"/>
      <c r="ET942" s="4"/>
      <c r="EU942" s="4"/>
      <c r="EV942" s="4"/>
      <c r="EW942" s="4"/>
      <c r="EX942" s="4"/>
      <c r="EY942" s="4"/>
      <c r="EZ942" s="4"/>
      <c r="FA942" s="4"/>
      <c r="FB942" s="4"/>
      <c r="FC942" s="4"/>
      <c r="FD942" s="4"/>
      <c r="FE942" s="4"/>
      <c r="FF942" s="4"/>
      <c r="FG942" s="4"/>
      <c r="FH942" s="4"/>
      <c r="FI942" s="4"/>
      <c r="FJ942" s="5"/>
      <c r="FK942" s="4"/>
      <c r="FL942" s="4"/>
      <c r="FM942" s="4"/>
      <c r="FN942" s="4"/>
      <c r="FO942" s="4"/>
      <c r="FP942" s="4"/>
      <c r="FQ942" s="4"/>
      <c r="FR942" s="4"/>
      <c r="FS942" s="4"/>
      <c r="FT942" s="4"/>
      <c r="FU942" s="4"/>
      <c r="FV942" s="4"/>
      <c r="FW942" s="4"/>
      <c r="FX942" s="4"/>
      <c r="FY942" s="4"/>
      <c r="FZ942" s="4"/>
      <c r="GA942" s="4"/>
      <c r="GB942" s="4"/>
      <c r="GC942" s="4"/>
      <c r="GD942" s="4"/>
      <c r="GE942" s="4"/>
      <c r="GF942" s="4"/>
      <c r="GG942" s="4"/>
      <c r="GH942" s="4"/>
      <c r="GI942" s="4"/>
      <c r="GJ942" s="4"/>
      <c r="GK942" s="4"/>
      <c r="GL942" s="4"/>
      <c r="GM942" s="4"/>
      <c r="GN942" s="4"/>
      <c r="GO942" s="4"/>
      <c r="GP942" s="4"/>
      <c r="GQ942" s="4"/>
      <c r="GR942" s="4"/>
      <c r="GS942" s="4"/>
      <c r="GT942" s="4"/>
      <c r="GU942" s="4"/>
      <c r="GV942" s="4"/>
      <c r="GW942" s="4"/>
      <c r="GX942" s="4"/>
      <c r="GY942" s="4"/>
      <c r="IQ942" s="4"/>
      <c r="IR942" s="4"/>
      <c r="IS942" s="4"/>
      <c r="IT942" s="4"/>
      <c r="IU942" s="4"/>
      <c r="IV942" s="4"/>
      <c r="IW942" s="4"/>
      <c r="IX942" s="4"/>
      <c r="IY942" s="4"/>
      <c r="IZ942" s="4"/>
      <c r="JA942" s="4"/>
      <c r="JB942" s="4"/>
      <c r="JC942" s="4"/>
      <c r="JD942" s="4"/>
      <c r="JE942" s="4"/>
      <c r="JF942" s="4"/>
      <c r="JG942" s="4"/>
      <c r="JH942" s="4"/>
      <c r="JI942" s="4"/>
      <c r="JJ942" s="4"/>
      <c r="JK942" s="4"/>
      <c r="JL942" s="4"/>
      <c r="JM942" s="4"/>
      <c r="JN942" s="4"/>
      <c r="JO942" s="4"/>
      <c r="JP942" s="4"/>
      <c r="JQ942" s="4"/>
      <c r="JR942" s="4"/>
      <c r="JS942" s="4"/>
      <c r="JT942" s="4"/>
      <c r="JU942" s="4"/>
      <c r="JV942" s="4"/>
      <c r="JW942" s="4"/>
      <c r="JX942" s="4"/>
      <c r="JY942" s="4"/>
      <c r="JZ942" s="4"/>
      <c r="KA942" s="4"/>
      <c r="KB942" s="4"/>
      <c r="KC942" s="4"/>
      <c r="KD942" s="4"/>
      <c r="KE942" s="4"/>
    </row>
    <row r="943" spans="20:291" x14ac:dyDescent="0.25">
      <c r="T943" s="5"/>
      <c r="U943" s="25"/>
      <c r="V943" s="25"/>
      <c r="W943" s="25"/>
      <c r="X943" s="25"/>
      <c r="Y943" s="25"/>
      <c r="Z943" s="25"/>
      <c r="AA943" s="25"/>
      <c r="AB943" s="25"/>
      <c r="AC943" s="25"/>
      <c r="AD943" s="25"/>
      <c r="AE943" s="25"/>
      <c r="AF943" s="25"/>
      <c r="AG943" s="25"/>
      <c r="AH943" s="25"/>
      <c r="AI943" s="25"/>
      <c r="AJ943" s="25"/>
      <c r="AK943" s="25"/>
      <c r="AL943" s="25"/>
      <c r="AM943" s="25"/>
      <c r="AN943" s="25"/>
      <c r="AO943" s="25"/>
      <c r="AP943" s="25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  <c r="BS943" s="4"/>
      <c r="BT943" s="4"/>
      <c r="BU943" s="4"/>
      <c r="BV943" s="4"/>
      <c r="BW943" s="4"/>
      <c r="BX943" s="4"/>
      <c r="BY943" s="4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  <c r="DD943" s="4"/>
      <c r="DE943" s="4"/>
      <c r="DF943" s="4"/>
      <c r="DG943" s="4"/>
      <c r="DH943" s="4"/>
      <c r="DI943" s="4"/>
      <c r="DJ943" s="4"/>
      <c r="DK943" s="4"/>
      <c r="DL943" s="4"/>
      <c r="DM943" s="4"/>
      <c r="DN943" s="4"/>
      <c r="DO943" s="4"/>
      <c r="DP943" s="4"/>
      <c r="DQ943" s="4"/>
      <c r="DR943" s="4"/>
      <c r="DS943" s="4"/>
      <c r="DT943" s="4"/>
      <c r="DU943" s="4"/>
      <c r="DV943" s="4"/>
      <c r="DW943" s="4"/>
      <c r="DX943" s="4"/>
      <c r="DY943" s="4"/>
      <c r="DZ943" s="4"/>
      <c r="EA943" s="4"/>
      <c r="EB943" s="4"/>
      <c r="EC943" s="4"/>
      <c r="ED943" s="4"/>
      <c r="EE943" s="4"/>
      <c r="EF943" s="4"/>
      <c r="EG943" s="4"/>
      <c r="EH943" s="4"/>
      <c r="EI943" s="4"/>
      <c r="EJ943" s="4"/>
      <c r="EK943" s="4"/>
      <c r="EL943" s="4"/>
      <c r="EM943" s="4"/>
      <c r="EN943" s="4"/>
      <c r="EO943" s="4"/>
      <c r="EP943" s="4"/>
      <c r="EQ943" s="4"/>
      <c r="ER943" s="4"/>
      <c r="ES943" s="4"/>
      <c r="ET943" s="4"/>
      <c r="EU943" s="4"/>
      <c r="EV943" s="4"/>
      <c r="EW943" s="4"/>
      <c r="EX943" s="4"/>
      <c r="EY943" s="4"/>
      <c r="EZ943" s="4"/>
      <c r="FA943" s="4"/>
      <c r="FB943" s="4"/>
      <c r="FC943" s="4"/>
      <c r="FD943" s="4"/>
      <c r="FE943" s="4"/>
      <c r="FF943" s="4"/>
      <c r="FG943" s="4"/>
      <c r="FH943" s="4"/>
      <c r="FI943" s="4"/>
      <c r="FJ943" s="5"/>
      <c r="FK943" s="4"/>
      <c r="FL943" s="4"/>
      <c r="FM943" s="4"/>
      <c r="FN943" s="4"/>
      <c r="FO943" s="4"/>
      <c r="FP943" s="4"/>
      <c r="FQ943" s="4"/>
      <c r="FR943" s="4"/>
      <c r="FS943" s="4"/>
      <c r="FT943" s="4"/>
      <c r="FU943" s="4"/>
      <c r="FV943" s="4"/>
      <c r="FW943" s="4"/>
      <c r="FX943" s="4"/>
      <c r="FY943" s="4"/>
      <c r="FZ943" s="4"/>
      <c r="GA943" s="4"/>
      <c r="GB943" s="4"/>
      <c r="GC943" s="4"/>
      <c r="GD943" s="4"/>
      <c r="GE943" s="4"/>
      <c r="GF943" s="4"/>
      <c r="GG943" s="4"/>
      <c r="GH943" s="4"/>
      <c r="GI943" s="4"/>
      <c r="GJ943" s="4"/>
      <c r="GK943" s="4"/>
      <c r="GL943" s="4"/>
      <c r="GM943" s="4"/>
      <c r="GN943" s="4"/>
      <c r="GO943" s="4"/>
      <c r="GP943" s="4"/>
      <c r="GQ943" s="4"/>
      <c r="GR943" s="4"/>
      <c r="GS943" s="4"/>
      <c r="GT943" s="4"/>
      <c r="GU943" s="4"/>
      <c r="GV943" s="4"/>
      <c r="GW943" s="4"/>
      <c r="GX943" s="4"/>
      <c r="GY943" s="4"/>
      <c r="IQ943" s="4"/>
      <c r="IR943" s="4"/>
      <c r="IS943" s="4"/>
      <c r="IT943" s="4"/>
      <c r="IU943" s="4"/>
      <c r="IV943" s="4"/>
      <c r="IW943" s="4"/>
      <c r="IX943" s="4"/>
      <c r="IY943" s="4"/>
      <c r="IZ943" s="4"/>
      <c r="JA943" s="4"/>
      <c r="JB943" s="4"/>
      <c r="JC943" s="4"/>
      <c r="JD943" s="4"/>
      <c r="JE943" s="4"/>
      <c r="JF943" s="4"/>
      <c r="JG943" s="4"/>
      <c r="JH943" s="4"/>
      <c r="JI943" s="4"/>
      <c r="JJ943" s="4"/>
      <c r="JK943" s="4"/>
      <c r="JL943" s="4"/>
      <c r="JM943" s="4"/>
      <c r="JN943" s="4"/>
      <c r="JO943" s="4"/>
      <c r="JP943" s="4"/>
      <c r="JQ943" s="4"/>
      <c r="JR943" s="4"/>
      <c r="JS943" s="4"/>
      <c r="JT943" s="4"/>
      <c r="JU943" s="4"/>
      <c r="JV943" s="4"/>
      <c r="JW943" s="4"/>
      <c r="JX943" s="4"/>
      <c r="JY943" s="4"/>
      <c r="JZ943" s="4"/>
      <c r="KA943" s="4"/>
      <c r="KB943" s="4"/>
      <c r="KC943" s="4"/>
      <c r="KD943" s="4"/>
      <c r="KE943" s="4"/>
    </row>
    <row r="944" spans="20:291" x14ac:dyDescent="0.25">
      <c r="T944" s="5"/>
      <c r="U944" s="25"/>
      <c r="V944" s="25"/>
      <c r="W944" s="25"/>
      <c r="X944" s="25"/>
      <c r="Y944" s="25"/>
      <c r="Z944" s="25"/>
      <c r="AA944" s="25"/>
      <c r="AB944" s="25"/>
      <c r="AC944" s="25"/>
      <c r="AD944" s="25"/>
      <c r="AE944" s="25"/>
      <c r="AF944" s="25"/>
      <c r="AG944" s="25"/>
      <c r="AH944" s="25"/>
      <c r="AI944" s="25"/>
      <c r="AJ944" s="25"/>
      <c r="AK944" s="25"/>
      <c r="AL944" s="25"/>
      <c r="AM944" s="25"/>
      <c r="AN944" s="25"/>
      <c r="AO944" s="25"/>
      <c r="AP944" s="25"/>
      <c r="AQ944" s="4"/>
      <c r="AR944" s="4"/>
      <c r="AS944" s="4"/>
      <c r="AT944" s="4"/>
      <c r="AU944" s="4"/>
      <c r="AV944" s="4"/>
      <c r="AW944" s="4"/>
      <c r="AX944" s="4"/>
      <c r="AY944" s="4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  <c r="BR944" s="4"/>
      <c r="BS944" s="4"/>
      <c r="BT944" s="4"/>
      <c r="BU944" s="4"/>
      <c r="BV944" s="4"/>
      <c r="BW944" s="4"/>
      <c r="BX944" s="4"/>
      <c r="BY944" s="4"/>
      <c r="BZ944" s="4"/>
      <c r="CA944" s="4"/>
      <c r="CB944" s="4"/>
      <c r="CC944" s="4"/>
      <c r="CD944" s="4"/>
      <c r="CE944" s="4"/>
      <c r="CF944" s="4"/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  <c r="CS944" s="4"/>
      <c r="CT944" s="4"/>
      <c r="CU944" s="4"/>
      <c r="CV944" s="4"/>
      <c r="CW944" s="4"/>
      <c r="CX944" s="4"/>
      <c r="CY944" s="4"/>
      <c r="CZ944" s="4"/>
      <c r="DA944" s="4"/>
      <c r="DB944" s="4"/>
      <c r="DC944" s="4"/>
      <c r="DD944" s="4"/>
      <c r="DE944" s="4"/>
      <c r="DF944" s="4"/>
      <c r="DG944" s="4"/>
      <c r="DH944" s="4"/>
      <c r="DI944" s="4"/>
      <c r="DJ944" s="4"/>
      <c r="DK944" s="4"/>
      <c r="DL944" s="4"/>
      <c r="DM944" s="4"/>
      <c r="DN944" s="4"/>
      <c r="DO944" s="4"/>
      <c r="DP944" s="4"/>
      <c r="DQ944" s="4"/>
      <c r="DR944" s="4"/>
      <c r="DS944" s="4"/>
      <c r="DT944" s="4"/>
      <c r="DU944" s="4"/>
      <c r="DV944" s="4"/>
      <c r="DW944" s="4"/>
      <c r="DX944" s="4"/>
      <c r="DY944" s="4"/>
      <c r="DZ944" s="4"/>
      <c r="EA944" s="4"/>
      <c r="EB944" s="4"/>
      <c r="EC944" s="4"/>
      <c r="ED944" s="4"/>
      <c r="EE944" s="4"/>
      <c r="EF944" s="4"/>
      <c r="EG944" s="4"/>
      <c r="EH944" s="4"/>
      <c r="EI944" s="4"/>
      <c r="EJ944" s="4"/>
      <c r="EK944" s="4"/>
      <c r="EL944" s="4"/>
      <c r="EM944" s="4"/>
      <c r="EN944" s="4"/>
      <c r="EO944" s="4"/>
      <c r="EP944" s="4"/>
      <c r="EQ944" s="4"/>
      <c r="ER944" s="4"/>
      <c r="ES944" s="4"/>
      <c r="ET944" s="4"/>
      <c r="EU944" s="4"/>
      <c r="EV944" s="4"/>
      <c r="EW944" s="4"/>
      <c r="EX944" s="4"/>
      <c r="EY944" s="4"/>
      <c r="EZ944" s="4"/>
      <c r="FA944" s="4"/>
      <c r="FB944" s="4"/>
      <c r="FC944" s="4"/>
      <c r="FD944" s="4"/>
      <c r="FE944" s="4"/>
      <c r="FF944" s="4"/>
      <c r="FG944" s="4"/>
      <c r="FH944" s="4"/>
      <c r="FI944" s="4"/>
      <c r="FJ944" s="5"/>
      <c r="FK944" s="4"/>
      <c r="FL944" s="4"/>
      <c r="FM944" s="4"/>
      <c r="FN944" s="4"/>
      <c r="FO944" s="4"/>
      <c r="FP944" s="4"/>
      <c r="FQ944" s="4"/>
      <c r="FR944" s="4"/>
      <c r="FS944" s="4"/>
      <c r="FT944" s="4"/>
      <c r="FU944" s="4"/>
      <c r="FV944" s="4"/>
      <c r="FW944" s="4"/>
      <c r="FX944" s="4"/>
      <c r="FY944" s="4"/>
      <c r="FZ944" s="4"/>
      <c r="GA944" s="4"/>
      <c r="GB944" s="4"/>
      <c r="GC944" s="4"/>
      <c r="GD944" s="4"/>
      <c r="GE944" s="4"/>
      <c r="GF944" s="4"/>
      <c r="GG944" s="4"/>
      <c r="GH944" s="4"/>
      <c r="GI944" s="4"/>
      <c r="GJ944" s="4"/>
      <c r="GK944" s="4"/>
      <c r="GL944" s="4"/>
      <c r="GM944" s="4"/>
      <c r="GN944" s="4"/>
      <c r="GO944" s="4"/>
      <c r="GP944" s="4"/>
      <c r="GQ944" s="4"/>
      <c r="GR944" s="4"/>
      <c r="GS944" s="4"/>
      <c r="GT944" s="4"/>
      <c r="GU944" s="4"/>
      <c r="GV944" s="4"/>
      <c r="GW944" s="4"/>
      <c r="GX944" s="4"/>
      <c r="GY944" s="4"/>
      <c r="IQ944" s="4"/>
      <c r="IR944" s="4"/>
      <c r="IS944" s="4"/>
      <c r="IT944" s="4"/>
      <c r="IU944" s="4"/>
      <c r="IV944" s="4"/>
      <c r="IW944" s="4"/>
      <c r="IX944" s="4"/>
      <c r="IY944" s="4"/>
      <c r="IZ944" s="4"/>
      <c r="JA944" s="4"/>
      <c r="JB944" s="4"/>
      <c r="JC944" s="4"/>
      <c r="JD944" s="4"/>
      <c r="JE944" s="4"/>
      <c r="JF944" s="4"/>
      <c r="JG944" s="4"/>
      <c r="JH944" s="4"/>
      <c r="JI944" s="4"/>
      <c r="JJ944" s="4"/>
      <c r="JK944" s="4"/>
      <c r="JL944" s="4"/>
      <c r="JM944" s="4"/>
      <c r="JN944" s="4"/>
      <c r="JO944" s="4"/>
      <c r="JP944" s="4"/>
      <c r="JQ944" s="4"/>
      <c r="JR944" s="4"/>
      <c r="JS944" s="4"/>
      <c r="JT944" s="4"/>
      <c r="JU944" s="4"/>
      <c r="JV944" s="4"/>
      <c r="JW944" s="4"/>
      <c r="JX944" s="4"/>
      <c r="JY944" s="4"/>
      <c r="JZ944" s="4"/>
      <c r="KA944" s="4"/>
      <c r="KB944" s="4"/>
      <c r="KC944" s="4"/>
      <c r="KD944" s="4"/>
      <c r="KE944" s="4"/>
    </row>
    <row r="945" spans="20:291" x14ac:dyDescent="0.25">
      <c r="T945" s="5"/>
      <c r="U945" s="25"/>
      <c r="V945" s="25"/>
      <c r="W945" s="25"/>
      <c r="X945" s="25"/>
      <c r="Y945" s="25"/>
      <c r="Z945" s="25"/>
      <c r="AA945" s="25"/>
      <c r="AB945" s="25"/>
      <c r="AC945" s="25"/>
      <c r="AD945" s="25"/>
      <c r="AE945" s="25"/>
      <c r="AF945" s="25"/>
      <c r="AG945" s="25"/>
      <c r="AH945" s="25"/>
      <c r="AI945" s="25"/>
      <c r="AJ945" s="25"/>
      <c r="AK945" s="25"/>
      <c r="AL945" s="25"/>
      <c r="AM945" s="25"/>
      <c r="AN945" s="25"/>
      <c r="AO945" s="25"/>
      <c r="AP945" s="25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  <c r="BS945" s="4"/>
      <c r="BT945" s="4"/>
      <c r="BU945" s="4"/>
      <c r="BV945" s="4"/>
      <c r="BW945" s="4"/>
      <c r="BX945" s="4"/>
      <c r="BY945" s="4"/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/>
      <c r="DE945" s="4"/>
      <c r="DF945" s="4"/>
      <c r="DG945" s="4"/>
      <c r="DH945" s="4"/>
      <c r="DI945" s="4"/>
      <c r="DJ945" s="4"/>
      <c r="DK945" s="4"/>
      <c r="DL945" s="4"/>
      <c r="DM945" s="4"/>
      <c r="DN945" s="4"/>
      <c r="DO945" s="4"/>
      <c r="DP945" s="4"/>
      <c r="DQ945" s="4"/>
      <c r="DR945" s="4"/>
      <c r="DS945" s="4"/>
      <c r="DT945" s="4"/>
      <c r="DU945" s="4"/>
      <c r="DV945" s="4"/>
      <c r="DW945" s="4"/>
      <c r="DX945" s="4"/>
      <c r="DY945" s="4"/>
      <c r="DZ945" s="4"/>
      <c r="EA945" s="4"/>
      <c r="EB945" s="4"/>
      <c r="EC945" s="4"/>
      <c r="ED945" s="4"/>
      <c r="EE945" s="4"/>
      <c r="EF945" s="4"/>
      <c r="EG945" s="4"/>
      <c r="EH945" s="4"/>
      <c r="EI945" s="4"/>
      <c r="EJ945" s="4"/>
      <c r="EK945" s="4"/>
      <c r="EL945" s="4"/>
      <c r="EM945" s="4"/>
      <c r="EN945" s="4"/>
      <c r="EO945" s="4"/>
      <c r="EP945" s="4"/>
      <c r="EQ945" s="4"/>
      <c r="ER945" s="4"/>
      <c r="ES945" s="4"/>
      <c r="ET945" s="4"/>
      <c r="EU945" s="4"/>
      <c r="EV945" s="4"/>
      <c r="EW945" s="4"/>
      <c r="EX945" s="4"/>
      <c r="EY945" s="4"/>
      <c r="EZ945" s="4"/>
      <c r="FA945" s="4"/>
      <c r="FB945" s="4"/>
      <c r="FC945" s="4"/>
      <c r="FD945" s="4"/>
      <c r="FE945" s="4"/>
      <c r="FF945" s="4"/>
      <c r="FG945" s="4"/>
      <c r="FH945" s="4"/>
      <c r="FI945" s="4"/>
      <c r="FJ945" s="5"/>
      <c r="FK945" s="4"/>
      <c r="FL945" s="4"/>
      <c r="FM945" s="4"/>
      <c r="FN945" s="4"/>
      <c r="FO945" s="4"/>
      <c r="FP945" s="4"/>
      <c r="FQ945" s="4"/>
      <c r="FR945" s="4"/>
      <c r="FS945" s="4"/>
      <c r="FT945" s="4"/>
      <c r="FU945" s="4"/>
      <c r="FV945" s="4"/>
      <c r="FW945" s="4"/>
      <c r="FX945" s="4"/>
      <c r="FY945" s="4"/>
      <c r="FZ945" s="4"/>
      <c r="GA945" s="4"/>
      <c r="GB945" s="4"/>
      <c r="GC945" s="4"/>
      <c r="GD945" s="4"/>
      <c r="GE945" s="4"/>
      <c r="GF945" s="4"/>
      <c r="GG945" s="4"/>
      <c r="GH945" s="4"/>
      <c r="GI945" s="4"/>
      <c r="GJ945" s="4"/>
      <c r="GK945" s="4"/>
      <c r="GL945" s="4"/>
      <c r="GM945" s="4"/>
      <c r="GN945" s="4"/>
      <c r="GO945" s="4"/>
      <c r="GP945" s="4"/>
      <c r="GQ945" s="4"/>
      <c r="GR945" s="4"/>
      <c r="GS945" s="4"/>
      <c r="GT945" s="4"/>
      <c r="GU945" s="4"/>
      <c r="GV945" s="4"/>
      <c r="GW945" s="4"/>
      <c r="GX945" s="4"/>
      <c r="GY945" s="4"/>
      <c r="IQ945" s="4"/>
      <c r="IR945" s="4"/>
      <c r="IS945" s="4"/>
      <c r="IT945" s="4"/>
      <c r="IU945" s="4"/>
      <c r="IV945" s="4"/>
      <c r="IW945" s="4"/>
      <c r="IX945" s="4"/>
      <c r="IY945" s="4"/>
      <c r="IZ945" s="4"/>
      <c r="JA945" s="4"/>
      <c r="JB945" s="4"/>
      <c r="JC945" s="4"/>
      <c r="JD945" s="4"/>
      <c r="JE945" s="4"/>
      <c r="JF945" s="4"/>
      <c r="JG945" s="4"/>
      <c r="JH945" s="4"/>
      <c r="JI945" s="4"/>
      <c r="JJ945" s="4"/>
      <c r="JK945" s="4"/>
      <c r="JL945" s="4"/>
      <c r="JM945" s="4"/>
      <c r="JN945" s="4"/>
      <c r="JO945" s="4"/>
      <c r="JP945" s="4"/>
      <c r="JQ945" s="4"/>
      <c r="JR945" s="4"/>
      <c r="JS945" s="4"/>
      <c r="JT945" s="4"/>
      <c r="JU945" s="4"/>
      <c r="JV945" s="4"/>
      <c r="JW945" s="4"/>
      <c r="JX945" s="4"/>
      <c r="JY945" s="4"/>
      <c r="JZ945" s="4"/>
      <c r="KA945" s="4"/>
      <c r="KB945" s="4"/>
      <c r="KC945" s="4"/>
      <c r="KD945" s="4"/>
      <c r="KE945" s="4"/>
    </row>
    <row r="946" spans="20:291" x14ac:dyDescent="0.25">
      <c r="T946" s="5"/>
      <c r="U946" s="25"/>
      <c r="V946" s="25"/>
      <c r="W946" s="25"/>
      <c r="X946" s="25"/>
      <c r="Y946" s="25"/>
      <c r="Z946" s="25"/>
      <c r="AA946" s="25"/>
      <c r="AB946" s="25"/>
      <c r="AC946" s="25"/>
      <c r="AD946" s="25"/>
      <c r="AE946" s="25"/>
      <c r="AF946" s="25"/>
      <c r="AG946" s="25"/>
      <c r="AH946" s="25"/>
      <c r="AI946" s="25"/>
      <c r="AJ946" s="25"/>
      <c r="AK946" s="25"/>
      <c r="AL946" s="25"/>
      <c r="AM946" s="25"/>
      <c r="AN946" s="25"/>
      <c r="AO946" s="25"/>
      <c r="AP946" s="25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  <c r="BS946" s="4"/>
      <c r="BT946" s="4"/>
      <c r="BU946" s="4"/>
      <c r="BV946" s="4"/>
      <c r="BW946" s="4"/>
      <c r="BX946" s="4"/>
      <c r="BY946" s="4"/>
      <c r="BZ946" s="4"/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  <c r="DB946" s="4"/>
      <c r="DC946" s="4"/>
      <c r="DD946" s="4"/>
      <c r="DE946" s="4"/>
      <c r="DF946" s="4"/>
      <c r="DG946" s="4"/>
      <c r="DH946" s="4"/>
      <c r="DI946" s="4"/>
      <c r="DJ946" s="4"/>
      <c r="DK946" s="4"/>
      <c r="DL946" s="4"/>
      <c r="DM946" s="4"/>
      <c r="DN946" s="4"/>
      <c r="DO946" s="4"/>
      <c r="DP946" s="4"/>
      <c r="DQ946" s="4"/>
      <c r="DR946" s="4"/>
      <c r="DS946" s="4"/>
      <c r="DT946" s="4"/>
      <c r="DU946" s="4"/>
      <c r="DV946" s="4"/>
      <c r="DW946" s="4"/>
      <c r="DX946" s="4"/>
      <c r="DY946" s="4"/>
      <c r="DZ946" s="4"/>
      <c r="EA946" s="4"/>
      <c r="EB946" s="4"/>
      <c r="EC946" s="4"/>
      <c r="ED946" s="4"/>
      <c r="EE946" s="4"/>
      <c r="EF946" s="4"/>
      <c r="EG946" s="4"/>
      <c r="EH946" s="4"/>
      <c r="EI946" s="4"/>
      <c r="EJ946" s="4"/>
      <c r="EK946" s="4"/>
      <c r="EL946" s="4"/>
      <c r="EM946" s="4"/>
      <c r="EN946" s="4"/>
      <c r="EO946" s="4"/>
      <c r="EP946" s="4"/>
      <c r="EQ946" s="4"/>
      <c r="ER946" s="4"/>
      <c r="ES946" s="4"/>
      <c r="ET946" s="4"/>
      <c r="EU946" s="4"/>
      <c r="EV946" s="4"/>
      <c r="EW946" s="4"/>
      <c r="EX946" s="4"/>
      <c r="EY946" s="4"/>
      <c r="EZ946" s="4"/>
      <c r="FA946" s="4"/>
      <c r="FB946" s="4"/>
      <c r="FC946" s="4"/>
      <c r="FD946" s="4"/>
      <c r="FE946" s="4"/>
      <c r="FF946" s="4"/>
      <c r="FG946" s="4"/>
      <c r="FH946" s="4"/>
      <c r="FI946" s="4"/>
      <c r="FJ946" s="5"/>
      <c r="FK946" s="4"/>
      <c r="FL946" s="4"/>
      <c r="FM946" s="4"/>
      <c r="FN946" s="4"/>
      <c r="FO946" s="4"/>
      <c r="FP946" s="4"/>
      <c r="FQ946" s="4"/>
      <c r="FR946" s="4"/>
      <c r="FS946" s="4"/>
      <c r="FT946" s="4"/>
      <c r="FU946" s="4"/>
      <c r="FV946" s="4"/>
      <c r="FW946" s="4"/>
      <c r="FX946" s="4"/>
      <c r="FY946" s="4"/>
      <c r="FZ946" s="4"/>
      <c r="GA946" s="4"/>
      <c r="GB946" s="4"/>
      <c r="GC946" s="4"/>
      <c r="GD946" s="4"/>
      <c r="GE946" s="4"/>
      <c r="GF946" s="4"/>
      <c r="GG946" s="4"/>
      <c r="GH946" s="4"/>
      <c r="GI946" s="4"/>
      <c r="GJ946" s="4"/>
      <c r="GK946" s="4"/>
      <c r="GL946" s="4"/>
      <c r="GM946" s="4"/>
      <c r="GN946" s="4"/>
      <c r="GO946" s="4"/>
      <c r="GP946" s="4"/>
      <c r="GQ946" s="4"/>
      <c r="GR946" s="4"/>
      <c r="GS946" s="4"/>
      <c r="GT946" s="4"/>
      <c r="GU946" s="4"/>
      <c r="GV946" s="4"/>
      <c r="GW946" s="4"/>
      <c r="GX946" s="4"/>
      <c r="GY946" s="4"/>
      <c r="IQ946" s="4"/>
      <c r="IR946" s="4"/>
      <c r="IS946" s="4"/>
      <c r="IT946" s="4"/>
      <c r="IU946" s="4"/>
      <c r="IV946" s="4"/>
      <c r="IW946" s="4"/>
      <c r="IX946" s="4"/>
      <c r="IY946" s="4"/>
      <c r="IZ946" s="4"/>
      <c r="JA946" s="4"/>
      <c r="JB946" s="4"/>
      <c r="JC946" s="4"/>
      <c r="JD946" s="4"/>
      <c r="JE946" s="4"/>
      <c r="JF946" s="4"/>
      <c r="JG946" s="4"/>
      <c r="JH946" s="4"/>
      <c r="JI946" s="4"/>
      <c r="JJ946" s="4"/>
      <c r="JK946" s="4"/>
      <c r="JL946" s="4"/>
      <c r="JM946" s="4"/>
      <c r="JN946" s="4"/>
      <c r="JO946" s="4"/>
      <c r="JP946" s="4"/>
      <c r="JQ946" s="4"/>
      <c r="JR946" s="4"/>
      <c r="JS946" s="4"/>
      <c r="JT946" s="4"/>
      <c r="JU946" s="4"/>
      <c r="JV946" s="4"/>
      <c r="JW946" s="4"/>
      <c r="JX946" s="4"/>
      <c r="JY946" s="4"/>
      <c r="JZ946" s="4"/>
      <c r="KA946" s="4"/>
      <c r="KB946" s="4"/>
      <c r="KC946" s="4"/>
      <c r="KD946" s="4"/>
      <c r="KE946" s="4"/>
    </row>
    <row r="947" spans="20:291" x14ac:dyDescent="0.25">
      <c r="T947" s="5"/>
      <c r="U947" s="25"/>
      <c r="V947" s="25"/>
      <c r="W947" s="25"/>
      <c r="X947" s="25"/>
      <c r="Y947" s="25"/>
      <c r="Z947" s="25"/>
      <c r="AA947" s="25"/>
      <c r="AB947" s="25"/>
      <c r="AC947" s="25"/>
      <c r="AD947" s="25"/>
      <c r="AE947" s="25"/>
      <c r="AF947" s="25"/>
      <c r="AG947" s="25"/>
      <c r="AH947" s="25"/>
      <c r="AI947" s="25"/>
      <c r="AJ947" s="25"/>
      <c r="AK947" s="25"/>
      <c r="AL947" s="25"/>
      <c r="AM947" s="25"/>
      <c r="AN947" s="25"/>
      <c r="AO947" s="25"/>
      <c r="AP947" s="25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4"/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  <c r="DB947" s="4"/>
      <c r="DC947" s="4"/>
      <c r="DD947" s="4"/>
      <c r="DE947" s="4"/>
      <c r="DF947" s="4"/>
      <c r="DG947" s="4"/>
      <c r="DH947" s="4"/>
      <c r="DI947" s="4"/>
      <c r="DJ947" s="4"/>
      <c r="DK947" s="4"/>
      <c r="DL947" s="4"/>
      <c r="DM947" s="4"/>
      <c r="DN947" s="4"/>
      <c r="DO947" s="4"/>
      <c r="DP947" s="4"/>
      <c r="DQ947" s="4"/>
      <c r="DR947" s="4"/>
      <c r="DS947" s="4"/>
      <c r="DT947" s="4"/>
      <c r="DU947" s="4"/>
      <c r="DV947" s="4"/>
      <c r="DW947" s="4"/>
      <c r="DX947" s="4"/>
      <c r="DY947" s="4"/>
      <c r="DZ947" s="4"/>
      <c r="EA947" s="4"/>
      <c r="EB947" s="4"/>
      <c r="EC947" s="4"/>
      <c r="ED947" s="4"/>
      <c r="EE947" s="4"/>
      <c r="EF947" s="4"/>
      <c r="EG947" s="4"/>
      <c r="EH947" s="4"/>
      <c r="EI947" s="4"/>
      <c r="EJ947" s="4"/>
      <c r="EK947" s="4"/>
      <c r="EL947" s="4"/>
      <c r="EM947" s="4"/>
      <c r="EN947" s="4"/>
      <c r="EO947" s="4"/>
      <c r="EP947" s="4"/>
      <c r="EQ947" s="4"/>
      <c r="ER947" s="4"/>
      <c r="ES947" s="4"/>
      <c r="ET947" s="4"/>
      <c r="EU947" s="4"/>
      <c r="EV947" s="4"/>
      <c r="EW947" s="4"/>
      <c r="EX947" s="4"/>
      <c r="EY947" s="4"/>
      <c r="EZ947" s="4"/>
      <c r="FA947" s="4"/>
      <c r="FB947" s="4"/>
      <c r="FC947" s="4"/>
      <c r="FD947" s="4"/>
      <c r="FE947" s="4"/>
      <c r="FF947" s="4"/>
      <c r="FG947" s="4"/>
      <c r="FH947" s="4"/>
      <c r="FI947" s="4"/>
      <c r="FJ947" s="5"/>
      <c r="FK947" s="4"/>
      <c r="FL947" s="4"/>
      <c r="FM947" s="4"/>
      <c r="FN947" s="4"/>
      <c r="FO947" s="4"/>
      <c r="FP947" s="4"/>
      <c r="FQ947" s="4"/>
      <c r="FR947" s="4"/>
      <c r="FS947" s="4"/>
      <c r="FT947" s="4"/>
      <c r="FU947" s="4"/>
      <c r="FV947" s="4"/>
      <c r="FW947" s="4"/>
      <c r="FX947" s="4"/>
      <c r="FY947" s="4"/>
      <c r="FZ947" s="4"/>
      <c r="GA947" s="4"/>
      <c r="GB947" s="4"/>
      <c r="GC947" s="4"/>
      <c r="GD947" s="4"/>
      <c r="GE947" s="4"/>
      <c r="GF947" s="4"/>
      <c r="GG947" s="4"/>
      <c r="GH947" s="4"/>
      <c r="GI947" s="4"/>
      <c r="GJ947" s="4"/>
      <c r="GK947" s="4"/>
      <c r="GL947" s="4"/>
      <c r="GM947" s="4"/>
      <c r="GN947" s="4"/>
      <c r="GO947" s="4"/>
      <c r="GP947" s="4"/>
      <c r="GQ947" s="4"/>
      <c r="GR947" s="4"/>
      <c r="GS947" s="4"/>
      <c r="GT947" s="4"/>
      <c r="GU947" s="4"/>
      <c r="GV947" s="4"/>
      <c r="GW947" s="4"/>
      <c r="GX947" s="4"/>
      <c r="GY947" s="4"/>
      <c r="IQ947" s="4"/>
      <c r="IR947" s="4"/>
      <c r="IS947" s="4"/>
      <c r="IT947" s="4"/>
      <c r="IU947" s="4"/>
      <c r="IV947" s="4"/>
      <c r="IW947" s="4"/>
      <c r="IX947" s="4"/>
      <c r="IY947" s="4"/>
      <c r="IZ947" s="4"/>
      <c r="JA947" s="4"/>
      <c r="JB947" s="4"/>
      <c r="JC947" s="4"/>
      <c r="JD947" s="4"/>
      <c r="JE947" s="4"/>
      <c r="JF947" s="4"/>
      <c r="JG947" s="4"/>
      <c r="JH947" s="4"/>
      <c r="JI947" s="4"/>
      <c r="JJ947" s="4"/>
      <c r="JK947" s="4"/>
      <c r="JL947" s="4"/>
      <c r="JM947" s="4"/>
      <c r="JN947" s="4"/>
      <c r="JO947" s="4"/>
      <c r="JP947" s="4"/>
      <c r="JQ947" s="4"/>
      <c r="JR947" s="4"/>
      <c r="JS947" s="4"/>
      <c r="JT947" s="4"/>
      <c r="JU947" s="4"/>
      <c r="JV947" s="4"/>
      <c r="JW947" s="4"/>
      <c r="JX947" s="4"/>
      <c r="JY947" s="4"/>
      <c r="JZ947" s="4"/>
      <c r="KA947" s="4"/>
      <c r="KB947" s="4"/>
      <c r="KC947" s="4"/>
      <c r="KD947" s="4"/>
      <c r="KE947" s="4"/>
    </row>
    <row r="948" spans="20:291" x14ac:dyDescent="0.25">
      <c r="T948" s="5"/>
      <c r="U948" s="25"/>
      <c r="V948" s="25"/>
      <c r="W948" s="25"/>
      <c r="X948" s="25"/>
      <c r="Y948" s="25"/>
      <c r="Z948" s="25"/>
      <c r="AA948" s="25"/>
      <c r="AB948" s="25"/>
      <c r="AC948" s="25"/>
      <c r="AD948" s="25"/>
      <c r="AE948" s="25"/>
      <c r="AF948" s="25"/>
      <c r="AG948" s="25"/>
      <c r="AH948" s="25"/>
      <c r="AI948" s="25"/>
      <c r="AJ948" s="25"/>
      <c r="AK948" s="25"/>
      <c r="AL948" s="25"/>
      <c r="AM948" s="25"/>
      <c r="AN948" s="25"/>
      <c r="AO948" s="25"/>
      <c r="AP948" s="25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  <c r="BS948" s="4"/>
      <c r="BT948" s="4"/>
      <c r="BU948" s="4"/>
      <c r="BV948" s="4"/>
      <c r="BW948" s="4"/>
      <c r="BX948" s="4"/>
      <c r="BY948" s="4"/>
      <c r="BZ948" s="4"/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  <c r="DB948" s="4"/>
      <c r="DC948" s="4"/>
      <c r="DD948" s="4"/>
      <c r="DE948" s="4"/>
      <c r="DF948" s="4"/>
      <c r="DG948" s="4"/>
      <c r="DH948" s="4"/>
      <c r="DI948" s="4"/>
      <c r="DJ948" s="4"/>
      <c r="DK948" s="4"/>
      <c r="DL948" s="4"/>
      <c r="DM948" s="4"/>
      <c r="DN948" s="4"/>
      <c r="DO948" s="4"/>
      <c r="DP948" s="4"/>
      <c r="DQ948" s="4"/>
      <c r="DR948" s="4"/>
      <c r="DS948" s="4"/>
      <c r="DT948" s="4"/>
      <c r="DU948" s="4"/>
      <c r="DV948" s="4"/>
      <c r="DW948" s="4"/>
      <c r="DX948" s="4"/>
      <c r="DY948" s="4"/>
      <c r="DZ948" s="4"/>
      <c r="EA948" s="4"/>
      <c r="EB948" s="4"/>
      <c r="EC948" s="4"/>
      <c r="ED948" s="4"/>
      <c r="EE948" s="4"/>
      <c r="EF948" s="4"/>
      <c r="EG948" s="4"/>
      <c r="EH948" s="4"/>
      <c r="EI948" s="4"/>
      <c r="EJ948" s="4"/>
      <c r="EK948" s="4"/>
      <c r="EL948" s="4"/>
      <c r="EM948" s="4"/>
      <c r="EN948" s="4"/>
      <c r="EO948" s="4"/>
      <c r="EP948" s="4"/>
      <c r="EQ948" s="4"/>
      <c r="ER948" s="4"/>
      <c r="ES948" s="4"/>
      <c r="ET948" s="4"/>
      <c r="EU948" s="4"/>
      <c r="EV948" s="4"/>
      <c r="EW948" s="4"/>
      <c r="EX948" s="4"/>
      <c r="EY948" s="4"/>
      <c r="EZ948" s="4"/>
      <c r="FA948" s="4"/>
      <c r="FB948" s="4"/>
      <c r="FC948" s="4"/>
      <c r="FD948" s="4"/>
      <c r="FE948" s="4"/>
      <c r="FF948" s="4"/>
      <c r="FG948" s="4"/>
      <c r="FH948" s="4"/>
      <c r="FI948" s="4"/>
      <c r="FJ948" s="5"/>
      <c r="FK948" s="4"/>
      <c r="FL948" s="4"/>
      <c r="FM948" s="4"/>
      <c r="FN948" s="4"/>
      <c r="FO948" s="4"/>
      <c r="FP948" s="4"/>
      <c r="FQ948" s="4"/>
      <c r="FR948" s="4"/>
      <c r="FS948" s="4"/>
      <c r="FT948" s="4"/>
      <c r="FU948" s="4"/>
      <c r="FV948" s="4"/>
      <c r="FW948" s="4"/>
      <c r="FX948" s="4"/>
      <c r="FY948" s="4"/>
      <c r="FZ948" s="4"/>
      <c r="GA948" s="4"/>
      <c r="GB948" s="4"/>
      <c r="GC948" s="4"/>
      <c r="GD948" s="4"/>
      <c r="GE948" s="4"/>
      <c r="GF948" s="4"/>
      <c r="GG948" s="4"/>
      <c r="GH948" s="4"/>
      <c r="GI948" s="4"/>
      <c r="GJ948" s="4"/>
      <c r="GK948" s="4"/>
      <c r="GL948" s="4"/>
      <c r="GM948" s="4"/>
      <c r="GN948" s="4"/>
      <c r="GO948" s="4"/>
      <c r="GP948" s="4"/>
      <c r="GQ948" s="4"/>
      <c r="GR948" s="4"/>
      <c r="GS948" s="4"/>
      <c r="GT948" s="4"/>
      <c r="GU948" s="4"/>
      <c r="GV948" s="4"/>
      <c r="GW948" s="4"/>
      <c r="GX948" s="4"/>
      <c r="GY948" s="4"/>
      <c r="IQ948" s="4"/>
      <c r="IR948" s="4"/>
      <c r="IS948" s="4"/>
      <c r="IT948" s="4"/>
      <c r="IU948" s="4"/>
      <c r="IV948" s="4"/>
      <c r="IW948" s="4"/>
      <c r="IX948" s="4"/>
      <c r="IY948" s="4"/>
      <c r="IZ948" s="4"/>
      <c r="JA948" s="4"/>
      <c r="JB948" s="4"/>
      <c r="JC948" s="4"/>
      <c r="JD948" s="4"/>
      <c r="JE948" s="4"/>
      <c r="JF948" s="4"/>
      <c r="JG948" s="4"/>
      <c r="JH948" s="4"/>
      <c r="JI948" s="4"/>
      <c r="JJ948" s="4"/>
      <c r="JK948" s="4"/>
      <c r="JL948" s="4"/>
      <c r="JM948" s="4"/>
      <c r="JN948" s="4"/>
      <c r="JO948" s="4"/>
      <c r="JP948" s="4"/>
      <c r="JQ948" s="4"/>
      <c r="JR948" s="4"/>
      <c r="JS948" s="4"/>
      <c r="JT948" s="4"/>
      <c r="JU948" s="4"/>
      <c r="JV948" s="4"/>
      <c r="JW948" s="4"/>
      <c r="JX948" s="4"/>
      <c r="JY948" s="4"/>
      <c r="JZ948" s="4"/>
      <c r="KA948" s="4"/>
      <c r="KB948" s="4"/>
      <c r="KC948" s="4"/>
      <c r="KD948" s="4"/>
      <c r="KE948" s="4"/>
    </row>
    <row r="949" spans="20:291" x14ac:dyDescent="0.25">
      <c r="T949" s="5"/>
      <c r="U949" s="25"/>
      <c r="V949" s="25"/>
      <c r="W949" s="25"/>
      <c r="X949" s="25"/>
      <c r="Y949" s="25"/>
      <c r="Z949" s="25"/>
      <c r="AA949" s="25"/>
      <c r="AB949" s="25"/>
      <c r="AC949" s="25"/>
      <c r="AD949" s="25"/>
      <c r="AE949" s="25"/>
      <c r="AF949" s="25"/>
      <c r="AG949" s="25"/>
      <c r="AH949" s="25"/>
      <c r="AI949" s="25"/>
      <c r="AJ949" s="25"/>
      <c r="AK949" s="25"/>
      <c r="AL949" s="25"/>
      <c r="AM949" s="25"/>
      <c r="AN949" s="25"/>
      <c r="AO949" s="25"/>
      <c r="AP949" s="25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4"/>
      <c r="BT949" s="4"/>
      <c r="BU949" s="4"/>
      <c r="BV949" s="4"/>
      <c r="BW949" s="4"/>
      <c r="BX949" s="4"/>
      <c r="BY949" s="4"/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/>
      <c r="DA949" s="4"/>
      <c r="DB949" s="4"/>
      <c r="DC949" s="4"/>
      <c r="DD949" s="4"/>
      <c r="DE949" s="4"/>
      <c r="DF949" s="4"/>
      <c r="DG949" s="4"/>
      <c r="DH949" s="4"/>
      <c r="DI949" s="4"/>
      <c r="DJ949" s="4"/>
      <c r="DK949" s="4"/>
      <c r="DL949" s="4"/>
      <c r="DM949" s="4"/>
      <c r="DN949" s="4"/>
      <c r="DO949" s="4"/>
      <c r="DP949" s="4"/>
      <c r="DQ949" s="4"/>
      <c r="DR949" s="4"/>
      <c r="DS949" s="4"/>
      <c r="DT949" s="4"/>
      <c r="DU949" s="4"/>
      <c r="DV949" s="4"/>
      <c r="DW949" s="4"/>
      <c r="DX949" s="4"/>
      <c r="DY949" s="4"/>
      <c r="DZ949" s="4"/>
      <c r="EA949" s="4"/>
      <c r="EB949" s="4"/>
      <c r="EC949" s="4"/>
      <c r="ED949" s="4"/>
      <c r="EE949" s="4"/>
      <c r="EF949" s="4"/>
      <c r="EG949" s="4"/>
      <c r="EH949" s="4"/>
      <c r="EI949" s="4"/>
      <c r="EJ949" s="4"/>
      <c r="EK949" s="4"/>
      <c r="EL949" s="4"/>
      <c r="EM949" s="4"/>
      <c r="EN949" s="4"/>
      <c r="EO949" s="4"/>
      <c r="EP949" s="4"/>
      <c r="EQ949" s="4"/>
      <c r="ER949" s="4"/>
      <c r="ES949" s="4"/>
      <c r="ET949" s="4"/>
      <c r="EU949" s="4"/>
      <c r="EV949" s="4"/>
      <c r="EW949" s="4"/>
      <c r="EX949" s="4"/>
      <c r="EY949" s="4"/>
      <c r="EZ949" s="4"/>
      <c r="FA949" s="4"/>
      <c r="FB949" s="4"/>
      <c r="FC949" s="4"/>
      <c r="FD949" s="4"/>
      <c r="FE949" s="4"/>
      <c r="FF949" s="4"/>
      <c r="FG949" s="4"/>
      <c r="FH949" s="4"/>
      <c r="FI949" s="4"/>
      <c r="FJ949" s="5"/>
      <c r="FK949" s="4"/>
      <c r="FL949" s="4"/>
      <c r="FM949" s="4"/>
      <c r="FN949" s="4"/>
      <c r="FO949" s="4"/>
      <c r="FP949" s="4"/>
      <c r="FQ949" s="4"/>
      <c r="FR949" s="4"/>
      <c r="FS949" s="4"/>
      <c r="FT949" s="4"/>
      <c r="FU949" s="4"/>
      <c r="FV949" s="4"/>
      <c r="FW949" s="4"/>
      <c r="FX949" s="4"/>
      <c r="FY949" s="4"/>
      <c r="FZ949" s="4"/>
      <c r="GA949" s="4"/>
      <c r="GB949" s="4"/>
      <c r="GC949" s="4"/>
      <c r="GD949" s="4"/>
      <c r="GE949" s="4"/>
      <c r="GF949" s="4"/>
      <c r="GG949" s="4"/>
      <c r="GH949" s="4"/>
      <c r="GI949" s="4"/>
      <c r="GJ949" s="4"/>
      <c r="GK949" s="4"/>
      <c r="GL949" s="4"/>
      <c r="GM949" s="4"/>
      <c r="GN949" s="4"/>
      <c r="GO949" s="4"/>
      <c r="GP949" s="4"/>
      <c r="GQ949" s="4"/>
      <c r="GR949" s="4"/>
      <c r="GS949" s="4"/>
      <c r="GT949" s="4"/>
      <c r="GU949" s="4"/>
      <c r="GV949" s="4"/>
      <c r="GW949" s="4"/>
      <c r="GX949" s="4"/>
      <c r="GY949" s="4"/>
      <c r="IQ949" s="4"/>
      <c r="IR949" s="4"/>
      <c r="IS949" s="4"/>
      <c r="IT949" s="4"/>
      <c r="IU949" s="4"/>
      <c r="IV949" s="4"/>
      <c r="IW949" s="4"/>
      <c r="IX949" s="4"/>
      <c r="IY949" s="4"/>
      <c r="IZ949" s="4"/>
      <c r="JA949" s="4"/>
      <c r="JB949" s="4"/>
      <c r="JC949" s="4"/>
      <c r="JD949" s="4"/>
      <c r="JE949" s="4"/>
      <c r="JF949" s="4"/>
      <c r="JG949" s="4"/>
      <c r="JH949" s="4"/>
      <c r="JI949" s="4"/>
      <c r="JJ949" s="4"/>
      <c r="JK949" s="4"/>
      <c r="JL949" s="4"/>
      <c r="JM949" s="4"/>
      <c r="JN949" s="4"/>
      <c r="JO949" s="4"/>
      <c r="JP949" s="4"/>
      <c r="JQ949" s="4"/>
      <c r="JR949" s="4"/>
      <c r="JS949" s="4"/>
      <c r="JT949" s="4"/>
      <c r="JU949" s="4"/>
      <c r="JV949" s="4"/>
      <c r="JW949" s="4"/>
      <c r="JX949" s="4"/>
      <c r="JY949" s="4"/>
      <c r="JZ949" s="4"/>
      <c r="KA949" s="4"/>
      <c r="KB949" s="4"/>
      <c r="KC949" s="4"/>
      <c r="KD949" s="4"/>
      <c r="KE949" s="4"/>
    </row>
    <row r="950" spans="20:291" x14ac:dyDescent="0.25">
      <c r="T950" s="5"/>
      <c r="U950" s="25"/>
      <c r="V950" s="25"/>
      <c r="W950" s="25"/>
      <c r="X950" s="25"/>
      <c r="Y950" s="25"/>
      <c r="Z950" s="25"/>
      <c r="AA950" s="25"/>
      <c r="AB950" s="25"/>
      <c r="AC950" s="25"/>
      <c r="AD950" s="25"/>
      <c r="AE950" s="25"/>
      <c r="AF950" s="25"/>
      <c r="AG950" s="25"/>
      <c r="AH950" s="25"/>
      <c r="AI950" s="25"/>
      <c r="AJ950" s="25"/>
      <c r="AK950" s="25"/>
      <c r="AL950" s="25"/>
      <c r="AM950" s="25"/>
      <c r="AN950" s="25"/>
      <c r="AO950" s="25"/>
      <c r="AP950" s="25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4"/>
      <c r="BT950" s="4"/>
      <c r="BU950" s="4"/>
      <c r="BV950" s="4"/>
      <c r="BW950" s="4"/>
      <c r="BX950" s="4"/>
      <c r="BY950" s="4"/>
      <c r="BZ950" s="4"/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/>
      <c r="DA950" s="4"/>
      <c r="DB950" s="4"/>
      <c r="DC950" s="4"/>
      <c r="DD950" s="4"/>
      <c r="DE950" s="4"/>
      <c r="DF950" s="4"/>
      <c r="DG950" s="4"/>
      <c r="DH950" s="4"/>
      <c r="DI950" s="4"/>
      <c r="DJ950" s="4"/>
      <c r="DK950" s="4"/>
      <c r="DL950" s="4"/>
      <c r="DM950" s="4"/>
      <c r="DN950" s="4"/>
      <c r="DO950" s="4"/>
      <c r="DP950" s="4"/>
      <c r="DQ950" s="4"/>
      <c r="DR950" s="4"/>
      <c r="DS950" s="4"/>
      <c r="DT950" s="4"/>
      <c r="DU950" s="4"/>
      <c r="DV950" s="4"/>
      <c r="DW950" s="4"/>
      <c r="DX950" s="4"/>
      <c r="DY950" s="4"/>
      <c r="DZ950" s="4"/>
      <c r="EA950" s="4"/>
      <c r="EB950" s="4"/>
      <c r="EC950" s="4"/>
      <c r="ED950" s="4"/>
      <c r="EE950" s="4"/>
      <c r="EF950" s="4"/>
      <c r="EG950" s="4"/>
      <c r="EH950" s="4"/>
      <c r="EI950" s="4"/>
      <c r="EJ950" s="4"/>
      <c r="EK950" s="4"/>
      <c r="EL950" s="4"/>
      <c r="EM950" s="4"/>
      <c r="EN950" s="4"/>
      <c r="EO950" s="4"/>
      <c r="EP950" s="4"/>
      <c r="EQ950" s="4"/>
      <c r="ER950" s="4"/>
      <c r="ES950" s="4"/>
      <c r="ET950" s="4"/>
      <c r="EU950" s="4"/>
      <c r="EV950" s="4"/>
      <c r="EW950" s="4"/>
      <c r="EX950" s="4"/>
      <c r="EY950" s="4"/>
      <c r="EZ950" s="4"/>
      <c r="FA950" s="4"/>
      <c r="FB950" s="4"/>
      <c r="FC950" s="4"/>
      <c r="FD950" s="4"/>
      <c r="FE950" s="4"/>
      <c r="FF950" s="4"/>
      <c r="FG950" s="4"/>
      <c r="FH950" s="4"/>
      <c r="FI950" s="4"/>
      <c r="FJ950" s="5"/>
      <c r="FK950" s="4"/>
      <c r="FL950" s="4"/>
      <c r="FM950" s="4"/>
      <c r="FN950" s="4"/>
      <c r="FO950" s="4"/>
      <c r="FP950" s="4"/>
      <c r="FQ950" s="4"/>
      <c r="FR950" s="4"/>
      <c r="FS950" s="4"/>
      <c r="FT950" s="4"/>
      <c r="FU950" s="4"/>
      <c r="FV950" s="4"/>
      <c r="FW950" s="4"/>
      <c r="FX950" s="4"/>
      <c r="FY950" s="4"/>
      <c r="FZ950" s="4"/>
      <c r="GA950" s="4"/>
      <c r="GB950" s="4"/>
      <c r="GC950" s="4"/>
      <c r="GD950" s="4"/>
      <c r="GE950" s="4"/>
      <c r="GF950" s="4"/>
      <c r="GG950" s="4"/>
      <c r="GH950" s="4"/>
      <c r="GI950" s="4"/>
      <c r="GJ950" s="4"/>
      <c r="GK950" s="4"/>
      <c r="GL950" s="4"/>
      <c r="GM950" s="4"/>
      <c r="GN950" s="4"/>
      <c r="GO950" s="4"/>
      <c r="GP950" s="4"/>
      <c r="GQ950" s="4"/>
      <c r="GR950" s="4"/>
      <c r="GS950" s="4"/>
      <c r="GT950" s="4"/>
      <c r="GU950" s="4"/>
      <c r="GV950" s="4"/>
      <c r="GW950" s="4"/>
      <c r="GX950" s="4"/>
      <c r="GY950" s="4"/>
      <c r="IQ950" s="4"/>
      <c r="IR950" s="4"/>
      <c r="IS950" s="4"/>
      <c r="IT950" s="4"/>
      <c r="IU950" s="4"/>
      <c r="IV950" s="4"/>
      <c r="IW950" s="4"/>
      <c r="IX950" s="4"/>
      <c r="IY950" s="4"/>
      <c r="IZ950" s="4"/>
      <c r="JA950" s="4"/>
      <c r="JB950" s="4"/>
      <c r="JC950" s="4"/>
      <c r="JD950" s="4"/>
      <c r="JE950" s="4"/>
      <c r="JF950" s="4"/>
      <c r="JG950" s="4"/>
      <c r="JH950" s="4"/>
      <c r="JI950" s="4"/>
      <c r="JJ950" s="4"/>
      <c r="JK950" s="4"/>
      <c r="JL950" s="4"/>
      <c r="JM950" s="4"/>
      <c r="JN950" s="4"/>
      <c r="JO950" s="4"/>
      <c r="JP950" s="4"/>
      <c r="JQ950" s="4"/>
      <c r="JR950" s="4"/>
      <c r="JS950" s="4"/>
      <c r="JT950" s="4"/>
      <c r="JU950" s="4"/>
      <c r="JV950" s="4"/>
      <c r="JW950" s="4"/>
      <c r="JX950" s="4"/>
      <c r="JY950" s="4"/>
      <c r="JZ950" s="4"/>
      <c r="KA950" s="4"/>
      <c r="KB950" s="4"/>
      <c r="KC950" s="4"/>
      <c r="KD950" s="4"/>
      <c r="KE950" s="4"/>
    </row>
    <row r="951" spans="20:291" x14ac:dyDescent="0.25">
      <c r="T951" s="5"/>
      <c r="U951" s="25"/>
      <c r="V951" s="25"/>
      <c r="W951" s="25"/>
      <c r="X951" s="25"/>
      <c r="Y951" s="25"/>
      <c r="Z951" s="25"/>
      <c r="AA951" s="25"/>
      <c r="AB951" s="25"/>
      <c r="AC951" s="25"/>
      <c r="AD951" s="25"/>
      <c r="AE951" s="25"/>
      <c r="AF951" s="25"/>
      <c r="AG951" s="25"/>
      <c r="AH951" s="25"/>
      <c r="AI951" s="25"/>
      <c r="AJ951" s="25"/>
      <c r="AK951" s="25"/>
      <c r="AL951" s="25"/>
      <c r="AM951" s="25"/>
      <c r="AN951" s="25"/>
      <c r="AO951" s="25"/>
      <c r="AP951" s="25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4"/>
      <c r="BT951" s="4"/>
      <c r="BU951" s="4"/>
      <c r="BV951" s="4"/>
      <c r="BW951" s="4"/>
      <c r="BX951" s="4"/>
      <c r="BY951" s="4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  <c r="DB951" s="4"/>
      <c r="DC951" s="4"/>
      <c r="DD951" s="4"/>
      <c r="DE951" s="4"/>
      <c r="DF951" s="4"/>
      <c r="DG951" s="4"/>
      <c r="DH951" s="4"/>
      <c r="DI951" s="4"/>
      <c r="DJ951" s="4"/>
      <c r="DK951" s="4"/>
      <c r="DL951" s="4"/>
      <c r="DM951" s="4"/>
      <c r="DN951" s="4"/>
      <c r="DO951" s="4"/>
      <c r="DP951" s="4"/>
      <c r="DQ951" s="4"/>
      <c r="DR951" s="4"/>
      <c r="DS951" s="4"/>
      <c r="DT951" s="4"/>
      <c r="DU951" s="4"/>
      <c r="DV951" s="4"/>
      <c r="DW951" s="4"/>
      <c r="DX951" s="4"/>
      <c r="DY951" s="4"/>
      <c r="DZ951" s="4"/>
      <c r="EA951" s="4"/>
      <c r="EB951" s="4"/>
      <c r="EC951" s="4"/>
      <c r="ED951" s="4"/>
      <c r="EE951" s="4"/>
      <c r="EF951" s="4"/>
      <c r="EG951" s="4"/>
      <c r="EH951" s="4"/>
      <c r="EI951" s="4"/>
      <c r="EJ951" s="4"/>
      <c r="EK951" s="4"/>
      <c r="EL951" s="4"/>
      <c r="EM951" s="4"/>
      <c r="EN951" s="4"/>
      <c r="EO951" s="4"/>
      <c r="EP951" s="4"/>
      <c r="EQ951" s="4"/>
      <c r="ER951" s="4"/>
      <c r="ES951" s="4"/>
      <c r="ET951" s="4"/>
      <c r="EU951" s="4"/>
      <c r="EV951" s="4"/>
      <c r="EW951" s="4"/>
      <c r="EX951" s="4"/>
      <c r="EY951" s="4"/>
      <c r="EZ951" s="4"/>
      <c r="FA951" s="4"/>
      <c r="FB951" s="4"/>
      <c r="FC951" s="4"/>
      <c r="FD951" s="4"/>
      <c r="FE951" s="4"/>
      <c r="FF951" s="4"/>
      <c r="FG951" s="4"/>
      <c r="FH951" s="4"/>
      <c r="FI951" s="4"/>
      <c r="FJ951" s="5"/>
      <c r="FK951" s="4"/>
      <c r="FL951" s="4"/>
      <c r="FM951" s="4"/>
      <c r="FN951" s="4"/>
      <c r="FO951" s="4"/>
      <c r="FP951" s="4"/>
      <c r="FQ951" s="4"/>
      <c r="FR951" s="4"/>
      <c r="FS951" s="4"/>
      <c r="FT951" s="4"/>
      <c r="FU951" s="4"/>
      <c r="FV951" s="4"/>
      <c r="FW951" s="4"/>
      <c r="FX951" s="4"/>
      <c r="FY951" s="4"/>
      <c r="FZ951" s="4"/>
      <c r="GA951" s="4"/>
      <c r="GB951" s="4"/>
      <c r="GC951" s="4"/>
      <c r="GD951" s="4"/>
      <c r="GE951" s="4"/>
      <c r="GF951" s="4"/>
      <c r="GG951" s="4"/>
      <c r="GH951" s="4"/>
      <c r="GI951" s="4"/>
      <c r="GJ951" s="4"/>
      <c r="GK951" s="4"/>
      <c r="GL951" s="4"/>
      <c r="GM951" s="4"/>
      <c r="GN951" s="4"/>
      <c r="GO951" s="4"/>
      <c r="GP951" s="4"/>
      <c r="GQ951" s="4"/>
      <c r="GR951" s="4"/>
      <c r="GS951" s="4"/>
      <c r="GT951" s="4"/>
      <c r="GU951" s="4"/>
      <c r="GV951" s="4"/>
      <c r="GW951" s="4"/>
      <c r="GX951" s="4"/>
      <c r="GY951" s="4"/>
      <c r="IQ951" s="4"/>
      <c r="IR951" s="4"/>
      <c r="IS951" s="4"/>
      <c r="IT951" s="4"/>
      <c r="IU951" s="4"/>
      <c r="IV951" s="4"/>
      <c r="IW951" s="4"/>
      <c r="IX951" s="4"/>
      <c r="IY951" s="4"/>
      <c r="IZ951" s="4"/>
      <c r="JA951" s="4"/>
      <c r="JB951" s="4"/>
      <c r="JC951" s="4"/>
      <c r="JD951" s="4"/>
      <c r="JE951" s="4"/>
      <c r="JF951" s="4"/>
      <c r="JG951" s="4"/>
      <c r="JH951" s="4"/>
      <c r="JI951" s="4"/>
      <c r="JJ951" s="4"/>
      <c r="JK951" s="4"/>
      <c r="JL951" s="4"/>
      <c r="JM951" s="4"/>
      <c r="JN951" s="4"/>
      <c r="JO951" s="4"/>
      <c r="JP951" s="4"/>
      <c r="JQ951" s="4"/>
      <c r="JR951" s="4"/>
      <c r="JS951" s="4"/>
      <c r="JT951" s="4"/>
      <c r="JU951" s="4"/>
      <c r="JV951" s="4"/>
      <c r="JW951" s="4"/>
      <c r="JX951" s="4"/>
      <c r="JY951" s="4"/>
      <c r="JZ951" s="4"/>
      <c r="KA951" s="4"/>
      <c r="KB951" s="4"/>
      <c r="KC951" s="4"/>
      <c r="KD951" s="4"/>
      <c r="KE951" s="4"/>
    </row>
    <row r="952" spans="20:291" x14ac:dyDescent="0.25">
      <c r="T952" s="5"/>
      <c r="U952" s="25"/>
      <c r="V952" s="25"/>
      <c r="W952" s="25"/>
      <c r="X952" s="25"/>
      <c r="Y952" s="25"/>
      <c r="Z952" s="25"/>
      <c r="AA952" s="25"/>
      <c r="AB952" s="25"/>
      <c r="AC952" s="25"/>
      <c r="AD952" s="25"/>
      <c r="AE952" s="25"/>
      <c r="AF952" s="25"/>
      <c r="AG952" s="25"/>
      <c r="AH952" s="25"/>
      <c r="AI952" s="25"/>
      <c r="AJ952" s="25"/>
      <c r="AK952" s="25"/>
      <c r="AL952" s="25"/>
      <c r="AM952" s="25"/>
      <c r="AN952" s="25"/>
      <c r="AO952" s="25"/>
      <c r="AP952" s="25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4"/>
      <c r="BT952" s="4"/>
      <c r="BU952" s="4"/>
      <c r="BV952" s="4"/>
      <c r="BW952" s="4"/>
      <c r="BX952" s="4"/>
      <c r="BY952" s="4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  <c r="DB952" s="4"/>
      <c r="DC952" s="4"/>
      <c r="DD952" s="4"/>
      <c r="DE952" s="4"/>
      <c r="DF952" s="4"/>
      <c r="DG952" s="4"/>
      <c r="DH952" s="4"/>
      <c r="DI952" s="4"/>
      <c r="DJ952" s="4"/>
      <c r="DK952" s="4"/>
      <c r="DL952" s="4"/>
      <c r="DM952" s="4"/>
      <c r="DN952" s="4"/>
      <c r="DO952" s="4"/>
      <c r="DP952" s="4"/>
      <c r="DQ952" s="4"/>
      <c r="DR952" s="4"/>
      <c r="DS952" s="4"/>
      <c r="DT952" s="4"/>
      <c r="DU952" s="4"/>
      <c r="DV952" s="4"/>
      <c r="DW952" s="4"/>
      <c r="DX952" s="4"/>
      <c r="DY952" s="4"/>
      <c r="DZ952" s="4"/>
      <c r="EA952" s="4"/>
      <c r="EB952" s="4"/>
      <c r="EC952" s="4"/>
      <c r="ED952" s="4"/>
      <c r="EE952" s="4"/>
      <c r="EF952" s="4"/>
      <c r="EG952" s="4"/>
      <c r="EH952" s="4"/>
      <c r="EI952" s="4"/>
      <c r="EJ952" s="4"/>
      <c r="EK952" s="4"/>
      <c r="EL952" s="4"/>
      <c r="EM952" s="4"/>
      <c r="EN952" s="4"/>
      <c r="EO952" s="4"/>
      <c r="EP952" s="4"/>
      <c r="EQ952" s="4"/>
      <c r="ER952" s="4"/>
      <c r="ES952" s="4"/>
      <c r="ET952" s="4"/>
      <c r="EU952" s="4"/>
      <c r="EV952" s="4"/>
      <c r="EW952" s="4"/>
      <c r="EX952" s="4"/>
      <c r="EY952" s="4"/>
      <c r="EZ952" s="4"/>
      <c r="FA952" s="4"/>
      <c r="FB952" s="4"/>
      <c r="FC952" s="4"/>
      <c r="FD952" s="4"/>
      <c r="FE952" s="4"/>
      <c r="FF952" s="4"/>
      <c r="FG952" s="4"/>
      <c r="FH952" s="4"/>
      <c r="FI952" s="4"/>
      <c r="FJ952" s="5"/>
      <c r="FK952" s="4"/>
      <c r="FL952" s="4"/>
      <c r="FM952" s="4"/>
      <c r="FN952" s="4"/>
      <c r="FO952" s="4"/>
      <c r="FP952" s="4"/>
      <c r="FQ952" s="4"/>
      <c r="FR952" s="4"/>
      <c r="FS952" s="4"/>
      <c r="FT952" s="4"/>
      <c r="FU952" s="4"/>
      <c r="FV952" s="4"/>
      <c r="FW952" s="4"/>
      <c r="FX952" s="4"/>
      <c r="FY952" s="4"/>
      <c r="FZ952" s="4"/>
      <c r="GA952" s="4"/>
      <c r="GB952" s="4"/>
      <c r="GC952" s="4"/>
      <c r="GD952" s="4"/>
      <c r="GE952" s="4"/>
      <c r="GF952" s="4"/>
      <c r="GG952" s="4"/>
      <c r="GH952" s="4"/>
      <c r="GI952" s="4"/>
      <c r="GJ952" s="4"/>
      <c r="GK952" s="4"/>
      <c r="GL952" s="4"/>
      <c r="GM952" s="4"/>
      <c r="GN952" s="4"/>
      <c r="GO952" s="4"/>
      <c r="GP952" s="4"/>
      <c r="GQ952" s="4"/>
      <c r="GR952" s="4"/>
      <c r="GS952" s="4"/>
      <c r="GT952" s="4"/>
      <c r="GU952" s="4"/>
      <c r="GV952" s="4"/>
      <c r="GW952" s="4"/>
      <c r="GX952" s="4"/>
      <c r="GY952" s="4"/>
      <c r="IQ952" s="4"/>
      <c r="IR952" s="4"/>
      <c r="IS952" s="4"/>
      <c r="IT952" s="4"/>
      <c r="IU952" s="4"/>
      <c r="IV952" s="4"/>
      <c r="IW952" s="4"/>
      <c r="IX952" s="4"/>
      <c r="IY952" s="4"/>
      <c r="IZ952" s="4"/>
      <c r="JA952" s="4"/>
      <c r="JB952" s="4"/>
      <c r="JC952" s="4"/>
      <c r="JD952" s="4"/>
      <c r="JE952" s="4"/>
      <c r="JF952" s="4"/>
      <c r="JG952" s="4"/>
      <c r="JH952" s="4"/>
      <c r="JI952" s="4"/>
      <c r="JJ952" s="4"/>
      <c r="JK952" s="4"/>
      <c r="JL952" s="4"/>
      <c r="JM952" s="4"/>
      <c r="JN952" s="4"/>
      <c r="JO952" s="4"/>
      <c r="JP952" s="4"/>
      <c r="JQ952" s="4"/>
      <c r="JR952" s="4"/>
      <c r="JS952" s="4"/>
      <c r="JT952" s="4"/>
      <c r="JU952" s="4"/>
      <c r="JV952" s="4"/>
      <c r="JW952" s="4"/>
      <c r="JX952" s="4"/>
      <c r="JY952" s="4"/>
      <c r="JZ952" s="4"/>
      <c r="KA952" s="4"/>
      <c r="KB952" s="4"/>
      <c r="KC952" s="4"/>
      <c r="KD952" s="4"/>
      <c r="KE952" s="4"/>
    </row>
    <row r="953" spans="20:291" x14ac:dyDescent="0.25">
      <c r="T953" s="5"/>
      <c r="U953" s="25"/>
      <c r="V953" s="25"/>
      <c r="W953" s="25"/>
      <c r="X953" s="25"/>
      <c r="Y953" s="25"/>
      <c r="Z953" s="25"/>
      <c r="AA953" s="25"/>
      <c r="AB953" s="25"/>
      <c r="AC953" s="25"/>
      <c r="AD953" s="25"/>
      <c r="AE953" s="25"/>
      <c r="AF953" s="25"/>
      <c r="AG953" s="25"/>
      <c r="AH953" s="25"/>
      <c r="AI953" s="25"/>
      <c r="AJ953" s="25"/>
      <c r="AK953" s="25"/>
      <c r="AL953" s="25"/>
      <c r="AM953" s="25"/>
      <c r="AN953" s="25"/>
      <c r="AO953" s="25"/>
      <c r="AP953" s="25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  <c r="BS953" s="4"/>
      <c r="BT953" s="4"/>
      <c r="BU953" s="4"/>
      <c r="BV953" s="4"/>
      <c r="BW953" s="4"/>
      <c r="BX953" s="4"/>
      <c r="BY953" s="4"/>
      <c r="BZ953" s="4"/>
      <c r="CA953" s="4"/>
      <c r="CB953" s="4"/>
      <c r="CC953" s="4"/>
      <c r="CD953" s="4"/>
      <c r="CE953" s="4"/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  <c r="DB953" s="4"/>
      <c r="DC953" s="4"/>
      <c r="DD953" s="4"/>
      <c r="DE953" s="4"/>
      <c r="DF953" s="4"/>
      <c r="DG953" s="4"/>
      <c r="DH953" s="4"/>
      <c r="DI953" s="4"/>
      <c r="DJ953" s="4"/>
      <c r="DK953" s="4"/>
      <c r="DL953" s="4"/>
      <c r="DM953" s="4"/>
      <c r="DN953" s="4"/>
      <c r="DO953" s="4"/>
      <c r="DP953" s="4"/>
      <c r="DQ953" s="4"/>
      <c r="DR953" s="4"/>
      <c r="DS953" s="4"/>
      <c r="DT953" s="4"/>
      <c r="DU953" s="4"/>
      <c r="DV953" s="4"/>
      <c r="DW953" s="4"/>
      <c r="DX953" s="4"/>
      <c r="DY953" s="4"/>
      <c r="DZ953" s="4"/>
      <c r="EA953" s="4"/>
      <c r="EB953" s="4"/>
      <c r="EC953" s="4"/>
      <c r="ED953" s="4"/>
      <c r="EE953" s="4"/>
      <c r="EF953" s="4"/>
      <c r="EG953" s="4"/>
      <c r="EH953" s="4"/>
      <c r="EI953" s="4"/>
      <c r="EJ953" s="4"/>
      <c r="EK953" s="4"/>
      <c r="EL953" s="4"/>
      <c r="EM953" s="4"/>
      <c r="EN953" s="4"/>
      <c r="EO953" s="4"/>
      <c r="EP953" s="4"/>
      <c r="EQ953" s="4"/>
      <c r="ER953" s="4"/>
      <c r="ES953" s="4"/>
      <c r="ET953" s="4"/>
      <c r="EU953" s="4"/>
      <c r="EV953" s="4"/>
      <c r="EW953" s="4"/>
      <c r="EX953" s="4"/>
      <c r="EY953" s="4"/>
      <c r="EZ953" s="4"/>
      <c r="FA953" s="4"/>
      <c r="FB953" s="4"/>
      <c r="FC953" s="4"/>
      <c r="FD953" s="4"/>
      <c r="FE953" s="4"/>
      <c r="FF953" s="4"/>
      <c r="FG953" s="4"/>
      <c r="FH953" s="4"/>
      <c r="FI953" s="4"/>
      <c r="FJ953" s="5"/>
      <c r="FK953" s="4"/>
      <c r="FL953" s="4"/>
      <c r="FM953" s="4"/>
      <c r="FN953" s="4"/>
      <c r="FO953" s="4"/>
      <c r="FP953" s="4"/>
      <c r="FQ953" s="4"/>
      <c r="FR953" s="4"/>
      <c r="FS953" s="4"/>
      <c r="FT953" s="4"/>
      <c r="FU953" s="4"/>
      <c r="FV953" s="4"/>
      <c r="FW953" s="4"/>
      <c r="FX953" s="4"/>
      <c r="FY953" s="4"/>
      <c r="FZ953" s="4"/>
      <c r="GA953" s="4"/>
      <c r="GB953" s="4"/>
      <c r="GC953" s="4"/>
      <c r="GD953" s="4"/>
      <c r="GE953" s="4"/>
      <c r="GF953" s="4"/>
      <c r="GG953" s="4"/>
      <c r="GH953" s="4"/>
      <c r="GI953" s="4"/>
      <c r="GJ953" s="4"/>
      <c r="GK953" s="4"/>
      <c r="GL953" s="4"/>
      <c r="GM953" s="4"/>
      <c r="GN953" s="4"/>
      <c r="GO953" s="4"/>
      <c r="GP953" s="4"/>
      <c r="GQ953" s="4"/>
      <c r="GR953" s="4"/>
      <c r="GS953" s="4"/>
      <c r="GT953" s="4"/>
      <c r="GU953" s="4"/>
      <c r="GV953" s="4"/>
      <c r="GW953" s="4"/>
      <c r="GX953" s="4"/>
      <c r="GY953" s="4"/>
      <c r="IQ953" s="4"/>
      <c r="IR953" s="4"/>
      <c r="IS953" s="4"/>
      <c r="IT953" s="4"/>
      <c r="IU953" s="4"/>
      <c r="IV953" s="4"/>
      <c r="IW953" s="4"/>
      <c r="IX953" s="4"/>
      <c r="IY953" s="4"/>
      <c r="IZ953" s="4"/>
      <c r="JA953" s="4"/>
      <c r="JB953" s="4"/>
      <c r="JC953" s="4"/>
      <c r="JD953" s="4"/>
      <c r="JE953" s="4"/>
      <c r="JF953" s="4"/>
      <c r="JG953" s="4"/>
      <c r="JH953" s="4"/>
      <c r="JI953" s="4"/>
      <c r="JJ953" s="4"/>
      <c r="JK953" s="4"/>
      <c r="JL953" s="4"/>
      <c r="JM953" s="4"/>
      <c r="JN953" s="4"/>
      <c r="JO953" s="4"/>
      <c r="JP953" s="4"/>
      <c r="JQ953" s="4"/>
      <c r="JR953" s="4"/>
      <c r="JS953" s="4"/>
      <c r="JT953" s="4"/>
      <c r="JU953" s="4"/>
      <c r="JV953" s="4"/>
      <c r="JW953" s="4"/>
      <c r="JX953" s="4"/>
      <c r="JY953" s="4"/>
      <c r="JZ953" s="4"/>
      <c r="KA953" s="4"/>
      <c r="KB953" s="4"/>
      <c r="KC953" s="4"/>
      <c r="KD953" s="4"/>
      <c r="KE953" s="4"/>
    </row>
    <row r="954" spans="20:291" x14ac:dyDescent="0.25">
      <c r="T954" s="5"/>
      <c r="U954" s="25"/>
      <c r="V954" s="25"/>
      <c r="W954" s="25"/>
      <c r="X954" s="25"/>
      <c r="Y954" s="25"/>
      <c r="Z954" s="25"/>
      <c r="AA954" s="25"/>
      <c r="AB954" s="25"/>
      <c r="AC954" s="25"/>
      <c r="AD954" s="25"/>
      <c r="AE954" s="25"/>
      <c r="AF954" s="25"/>
      <c r="AG954" s="25"/>
      <c r="AH954" s="25"/>
      <c r="AI954" s="25"/>
      <c r="AJ954" s="25"/>
      <c r="AK954" s="25"/>
      <c r="AL954" s="25"/>
      <c r="AM954" s="25"/>
      <c r="AN954" s="25"/>
      <c r="AO954" s="25"/>
      <c r="AP954" s="25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  <c r="BS954" s="4"/>
      <c r="BT954" s="4"/>
      <c r="BU954" s="4"/>
      <c r="BV954" s="4"/>
      <c r="BW954" s="4"/>
      <c r="BX954" s="4"/>
      <c r="BY954" s="4"/>
      <c r="BZ954" s="4"/>
      <c r="CA954" s="4"/>
      <c r="CB954" s="4"/>
      <c r="CC954" s="4"/>
      <c r="CD954" s="4"/>
      <c r="CE954" s="4"/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/>
      <c r="DA954" s="4"/>
      <c r="DB954" s="4"/>
      <c r="DC954" s="4"/>
      <c r="DD954" s="4"/>
      <c r="DE954" s="4"/>
      <c r="DF954" s="4"/>
      <c r="DG954" s="4"/>
      <c r="DH954" s="4"/>
      <c r="DI954" s="4"/>
      <c r="DJ954" s="4"/>
      <c r="DK954" s="4"/>
      <c r="DL954" s="4"/>
      <c r="DM954" s="4"/>
      <c r="DN954" s="4"/>
      <c r="DO954" s="4"/>
      <c r="DP954" s="4"/>
      <c r="DQ954" s="4"/>
      <c r="DR954" s="4"/>
      <c r="DS954" s="4"/>
      <c r="DT954" s="4"/>
      <c r="DU954" s="4"/>
      <c r="DV954" s="4"/>
      <c r="DW954" s="4"/>
      <c r="DX954" s="4"/>
      <c r="DY954" s="4"/>
      <c r="DZ954" s="4"/>
      <c r="EA954" s="4"/>
      <c r="EB954" s="4"/>
      <c r="EC954" s="4"/>
      <c r="ED954" s="4"/>
      <c r="EE954" s="4"/>
      <c r="EF954" s="4"/>
      <c r="EG954" s="4"/>
      <c r="EH954" s="4"/>
      <c r="EI954" s="4"/>
      <c r="EJ954" s="4"/>
      <c r="EK954" s="4"/>
      <c r="EL954" s="4"/>
      <c r="EM954" s="4"/>
      <c r="EN954" s="4"/>
      <c r="EO954" s="4"/>
      <c r="EP954" s="4"/>
      <c r="EQ954" s="4"/>
      <c r="ER954" s="4"/>
      <c r="ES954" s="4"/>
      <c r="ET954" s="4"/>
      <c r="EU954" s="4"/>
      <c r="EV954" s="4"/>
      <c r="EW954" s="4"/>
      <c r="EX954" s="4"/>
      <c r="EY954" s="4"/>
      <c r="EZ954" s="4"/>
      <c r="FA954" s="4"/>
      <c r="FB954" s="4"/>
      <c r="FC954" s="4"/>
      <c r="FD954" s="4"/>
      <c r="FE954" s="4"/>
      <c r="FF954" s="4"/>
      <c r="FG954" s="4"/>
      <c r="FH954" s="4"/>
      <c r="FI954" s="4"/>
      <c r="FJ954" s="5"/>
      <c r="FK954" s="4"/>
      <c r="FL954" s="4"/>
      <c r="FM954" s="4"/>
      <c r="FN954" s="4"/>
      <c r="FO954" s="4"/>
      <c r="FP954" s="4"/>
      <c r="FQ954" s="4"/>
      <c r="FR954" s="4"/>
      <c r="FS954" s="4"/>
      <c r="FT954" s="4"/>
      <c r="FU954" s="4"/>
      <c r="FV954" s="4"/>
      <c r="FW954" s="4"/>
      <c r="FX954" s="4"/>
      <c r="FY954" s="4"/>
      <c r="FZ954" s="4"/>
      <c r="GA954" s="4"/>
      <c r="GB954" s="4"/>
      <c r="GC954" s="4"/>
      <c r="GD954" s="4"/>
      <c r="GE954" s="4"/>
      <c r="GF954" s="4"/>
      <c r="GG954" s="4"/>
      <c r="GH954" s="4"/>
      <c r="GI954" s="4"/>
      <c r="GJ954" s="4"/>
      <c r="GK954" s="4"/>
      <c r="GL954" s="4"/>
      <c r="GM954" s="4"/>
      <c r="GN954" s="4"/>
      <c r="GO954" s="4"/>
      <c r="GP954" s="4"/>
      <c r="GQ954" s="4"/>
      <c r="GR954" s="50"/>
      <c r="GS954" s="4"/>
      <c r="GT954" s="4"/>
      <c r="GU954" s="4"/>
      <c r="GV954" s="4"/>
      <c r="GW954" s="4"/>
      <c r="GX954" s="4"/>
      <c r="GY954" s="4"/>
      <c r="IQ954" s="4"/>
      <c r="IR954" s="4"/>
      <c r="IS954" s="4"/>
      <c r="IT954" s="4"/>
      <c r="IU954" s="4"/>
      <c r="IV954" s="4"/>
      <c r="IW954" s="4"/>
      <c r="IX954" s="4"/>
      <c r="IY954" s="4"/>
      <c r="IZ954" s="4"/>
      <c r="JA954" s="4"/>
      <c r="JB954" s="4"/>
      <c r="JC954" s="4"/>
      <c r="JD954" s="4"/>
      <c r="JE954" s="4"/>
      <c r="JF954" s="4"/>
      <c r="JG954" s="4"/>
      <c r="JH954" s="4"/>
      <c r="JI954" s="4"/>
      <c r="JJ954" s="4"/>
      <c r="JK954" s="4"/>
      <c r="JL954" s="4"/>
      <c r="JM954" s="4"/>
      <c r="JN954" s="4"/>
      <c r="JO954" s="4"/>
      <c r="JP954" s="4"/>
      <c r="JQ954" s="4"/>
      <c r="JR954" s="4"/>
      <c r="JS954" s="4"/>
      <c r="JT954" s="4"/>
      <c r="JU954" s="4"/>
      <c r="JV954" s="4"/>
      <c r="JW954" s="4"/>
      <c r="JX954" s="4"/>
      <c r="JY954" s="4"/>
      <c r="JZ954" s="4"/>
      <c r="KA954" s="4"/>
      <c r="KB954" s="4"/>
      <c r="KC954" s="4"/>
      <c r="KD954" s="4"/>
      <c r="KE954" s="4"/>
    </row>
    <row r="955" spans="20:291" x14ac:dyDescent="0.25">
      <c r="T955" s="5"/>
      <c r="U955" s="25"/>
      <c r="V955" s="25"/>
      <c r="W955" s="25"/>
      <c r="X955" s="25"/>
      <c r="Y955" s="25"/>
      <c r="Z955" s="25"/>
      <c r="AA955" s="25"/>
      <c r="AB955" s="25"/>
      <c r="AC955" s="25"/>
      <c r="AD955" s="25"/>
      <c r="AE955" s="25"/>
      <c r="AF955" s="25"/>
      <c r="AG955" s="25"/>
      <c r="AH955" s="25"/>
      <c r="AI955" s="25"/>
      <c r="AJ955" s="25"/>
      <c r="AK955" s="25"/>
      <c r="AL955" s="25"/>
      <c r="AM955" s="25"/>
      <c r="AN955" s="25"/>
      <c r="AO955" s="25"/>
      <c r="AP955" s="25"/>
      <c r="AQ955" s="4"/>
      <c r="AR955" s="4"/>
      <c r="AS955" s="4"/>
      <c r="AT955" s="4"/>
      <c r="AU955" s="4"/>
      <c r="AV955" s="4"/>
      <c r="AW955" s="4"/>
      <c r="AX955" s="4"/>
      <c r="AY955" s="4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  <c r="BK955" s="4"/>
      <c r="BL955" s="4"/>
      <c r="BM955" s="4"/>
      <c r="BN955" s="4"/>
      <c r="BO955" s="4"/>
      <c r="BP955" s="4"/>
      <c r="BQ955" s="4"/>
      <c r="BR955" s="4"/>
      <c r="BS955" s="4"/>
      <c r="BT955" s="4"/>
      <c r="BU955" s="4"/>
      <c r="BV955" s="4"/>
      <c r="BW955" s="4"/>
      <c r="BX955" s="4"/>
      <c r="BY955" s="4"/>
      <c r="BZ955" s="4"/>
      <c r="CA955" s="4"/>
      <c r="CB955" s="4"/>
      <c r="CC955" s="4"/>
      <c r="CD955" s="4"/>
      <c r="CE955" s="4"/>
      <c r="CF955" s="4"/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  <c r="CS955" s="4"/>
      <c r="CT955" s="4"/>
      <c r="CU955" s="4"/>
      <c r="CV955" s="4"/>
      <c r="CW955" s="4"/>
      <c r="CX955" s="4"/>
      <c r="CY955" s="4"/>
      <c r="CZ955" s="4"/>
      <c r="DA955" s="4"/>
      <c r="DB955" s="4"/>
      <c r="DC955" s="4"/>
      <c r="DD955" s="4"/>
      <c r="DE955" s="4"/>
      <c r="DF955" s="4"/>
      <c r="DG955" s="4"/>
      <c r="DH955" s="4"/>
      <c r="DI955" s="4"/>
      <c r="DJ955" s="4"/>
      <c r="DK955" s="4"/>
      <c r="DL955" s="4"/>
      <c r="DM955" s="4"/>
      <c r="DN955" s="4"/>
      <c r="DO955" s="4"/>
      <c r="DP955" s="4"/>
      <c r="DQ955" s="4"/>
      <c r="DR955" s="4"/>
      <c r="DS955" s="4"/>
      <c r="DT955" s="4"/>
      <c r="DU955" s="4"/>
      <c r="DV955" s="4"/>
      <c r="DW955" s="4"/>
      <c r="DX955" s="4"/>
      <c r="DY955" s="4"/>
      <c r="DZ955" s="4"/>
      <c r="EA955" s="4"/>
      <c r="EB955" s="4"/>
      <c r="EC955" s="4"/>
      <c r="ED955" s="4"/>
      <c r="EE955" s="4"/>
      <c r="EF955" s="4"/>
      <c r="EG955" s="4"/>
      <c r="EH955" s="4"/>
      <c r="EI955" s="4"/>
      <c r="EJ955" s="4"/>
      <c r="EK955" s="4"/>
      <c r="EL955" s="4"/>
      <c r="EM955" s="4"/>
      <c r="EN955" s="4"/>
      <c r="EO955" s="4"/>
      <c r="EP955" s="4"/>
      <c r="EQ955" s="4"/>
      <c r="ER955" s="4"/>
      <c r="ES955" s="4"/>
      <c r="ET955" s="4"/>
      <c r="EU955" s="4"/>
      <c r="EV955" s="4"/>
      <c r="EW955" s="4"/>
      <c r="EX955" s="4"/>
      <c r="EY955" s="4"/>
      <c r="EZ955" s="4"/>
      <c r="FA955" s="4"/>
      <c r="FB955" s="4"/>
      <c r="FC955" s="4"/>
      <c r="FD955" s="4"/>
      <c r="FE955" s="4"/>
      <c r="FF955" s="4"/>
      <c r="FG955" s="4"/>
      <c r="FH955" s="4"/>
      <c r="FI955" s="4"/>
      <c r="FJ955" s="5"/>
      <c r="FK955" s="4"/>
      <c r="FL955" s="4"/>
      <c r="FM955" s="4"/>
      <c r="FN955" s="4"/>
      <c r="FO955" s="4"/>
      <c r="FP955" s="4"/>
      <c r="FQ955" s="4"/>
      <c r="FR955" s="4"/>
      <c r="FS955" s="4"/>
      <c r="FT955" s="4"/>
      <c r="FU955" s="4"/>
      <c r="FV955" s="4"/>
      <c r="FW955" s="4"/>
      <c r="FX955" s="4"/>
      <c r="FY955" s="4"/>
      <c r="FZ955" s="4"/>
      <c r="GA955" s="4"/>
      <c r="GB955" s="4"/>
      <c r="GC955" s="4"/>
      <c r="GD955" s="4"/>
      <c r="GE955" s="4"/>
      <c r="GF955" s="4"/>
      <c r="GG955" s="4"/>
      <c r="GH955" s="4"/>
      <c r="GI955" s="4"/>
      <c r="GJ955" s="4"/>
      <c r="GK955" s="4"/>
      <c r="GL955" s="4"/>
      <c r="GM955" s="4"/>
      <c r="GN955" s="4"/>
      <c r="GO955" s="4"/>
      <c r="GP955" s="4"/>
      <c r="GQ955" s="4"/>
      <c r="GR955" s="4"/>
      <c r="GS955" s="4"/>
      <c r="GT955" s="4"/>
      <c r="GU955" s="4"/>
      <c r="GV955" s="4"/>
      <c r="GW955" s="4"/>
      <c r="GX955" s="4"/>
      <c r="GY955" s="4"/>
      <c r="IQ955" s="4"/>
      <c r="IR955" s="4"/>
      <c r="IS955" s="4"/>
      <c r="IT955" s="4"/>
      <c r="IU955" s="4"/>
      <c r="IV955" s="4"/>
      <c r="IW955" s="4"/>
      <c r="IX955" s="4"/>
      <c r="IY955" s="4"/>
      <c r="IZ955" s="4"/>
      <c r="JA955" s="4"/>
      <c r="JB955" s="4"/>
      <c r="JC955" s="4"/>
      <c r="JD955" s="4"/>
      <c r="JE955" s="4"/>
      <c r="JF955" s="4"/>
      <c r="JG955" s="4"/>
      <c r="JH955" s="4"/>
      <c r="JI955" s="4"/>
      <c r="JJ955" s="4"/>
      <c r="JK955" s="4"/>
      <c r="JL955" s="4"/>
      <c r="JM955" s="4"/>
      <c r="JN955" s="4"/>
      <c r="JO955" s="4"/>
      <c r="JP955" s="4"/>
      <c r="JQ955" s="4"/>
      <c r="JR955" s="4"/>
      <c r="JS955" s="4"/>
      <c r="JT955" s="4"/>
      <c r="JU955" s="4"/>
      <c r="JV955" s="4"/>
      <c r="JW955" s="4"/>
      <c r="JX955" s="4"/>
      <c r="JY955" s="4"/>
      <c r="JZ955" s="4"/>
      <c r="KA955" s="4"/>
      <c r="KB955" s="4"/>
      <c r="KC955" s="4"/>
      <c r="KD955" s="4"/>
      <c r="KE955" s="4"/>
    </row>
    <row r="956" spans="20:291" x14ac:dyDescent="0.25">
      <c r="T956" s="5"/>
      <c r="U956" s="25"/>
      <c r="V956" s="25"/>
      <c r="W956" s="25"/>
      <c r="X956" s="25"/>
      <c r="Y956" s="25"/>
      <c r="Z956" s="25"/>
      <c r="AA956" s="25"/>
      <c r="AB956" s="25"/>
      <c r="AC956" s="25"/>
      <c r="AD956" s="25"/>
      <c r="AE956" s="25"/>
      <c r="AF956" s="25"/>
      <c r="AG956" s="25"/>
      <c r="AH956" s="25"/>
      <c r="AI956" s="25"/>
      <c r="AJ956" s="25"/>
      <c r="AK956" s="25"/>
      <c r="AL956" s="25"/>
      <c r="AM956" s="25"/>
      <c r="AN956" s="25"/>
      <c r="AO956" s="25"/>
      <c r="AP956" s="25"/>
      <c r="AQ956" s="4"/>
      <c r="AR956" s="4"/>
      <c r="AS956" s="4"/>
      <c r="AT956" s="4"/>
      <c r="AU956" s="4"/>
      <c r="AV956" s="4"/>
      <c r="AW956" s="4"/>
      <c r="AX956" s="4"/>
      <c r="AY956" s="4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  <c r="BS956" s="4"/>
      <c r="BT956" s="4"/>
      <c r="BU956" s="4"/>
      <c r="BV956" s="4"/>
      <c r="BW956" s="4"/>
      <c r="BX956" s="4"/>
      <c r="BY956" s="4"/>
      <c r="BZ956" s="4"/>
      <c r="CA956" s="4"/>
      <c r="CB956" s="4"/>
      <c r="CC956" s="4"/>
      <c r="CD956" s="4"/>
      <c r="CE956" s="4"/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  <c r="CW956" s="4"/>
      <c r="CX956" s="4"/>
      <c r="CY956" s="4"/>
      <c r="CZ956" s="4"/>
      <c r="DA956" s="4"/>
      <c r="DB956" s="4"/>
      <c r="DC956" s="4"/>
      <c r="DD956" s="4"/>
      <c r="DE956" s="4"/>
      <c r="DF956" s="4"/>
      <c r="DG956" s="4"/>
      <c r="DH956" s="4"/>
      <c r="DI956" s="4"/>
      <c r="DJ956" s="4"/>
      <c r="DK956" s="4"/>
      <c r="DL956" s="4"/>
      <c r="DM956" s="4"/>
      <c r="DN956" s="4"/>
      <c r="DO956" s="4"/>
      <c r="DP956" s="4"/>
      <c r="DQ956" s="4"/>
      <c r="DR956" s="4"/>
      <c r="DS956" s="4"/>
      <c r="DT956" s="4"/>
      <c r="DU956" s="4"/>
      <c r="DV956" s="4"/>
      <c r="DW956" s="4"/>
      <c r="DX956" s="4"/>
      <c r="DY956" s="4"/>
      <c r="DZ956" s="4"/>
      <c r="EA956" s="4"/>
      <c r="EB956" s="4"/>
      <c r="EC956" s="4"/>
      <c r="ED956" s="4"/>
      <c r="EE956" s="4"/>
      <c r="EF956" s="4"/>
      <c r="EG956" s="4"/>
      <c r="EH956" s="4"/>
      <c r="EI956" s="4"/>
      <c r="EJ956" s="4"/>
      <c r="EK956" s="4"/>
      <c r="EL956" s="4"/>
      <c r="EM956" s="4"/>
      <c r="EN956" s="4"/>
      <c r="EO956" s="4"/>
      <c r="EP956" s="4"/>
      <c r="EQ956" s="4"/>
      <c r="ER956" s="4"/>
      <c r="ES956" s="4"/>
      <c r="ET956" s="4"/>
      <c r="EU956" s="4"/>
      <c r="EV956" s="4"/>
      <c r="EW956" s="4"/>
      <c r="EX956" s="4"/>
      <c r="EY956" s="4"/>
      <c r="EZ956" s="4"/>
      <c r="FA956" s="4"/>
      <c r="FB956" s="4"/>
      <c r="FC956" s="4"/>
      <c r="FD956" s="4"/>
      <c r="FE956" s="4"/>
      <c r="FF956" s="4"/>
      <c r="FG956" s="4"/>
      <c r="FH956" s="4"/>
      <c r="FI956" s="4"/>
      <c r="FJ956" s="5"/>
      <c r="FK956" s="4"/>
      <c r="FL956" s="4"/>
      <c r="FM956" s="4"/>
      <c r="FN956" s="4"/>
      <c r="FO956" s="4"/>
      <c r="FP956" s="4"/>
      <c r="FQ956" s="4"/>
      <c r="FR956" s="4"/>
      <c r="FS956" s="4"/>
      <c r="FT956" s="4"/>
      <c r="FU956" s="4"/>
      <c r="FV956" s="4"/>
      <c r="FW956" s="4"/>
      <c r="FX956" s="4"/>
      <c r="FY956" s="4"/>
      <c r="FZ956" s="4"/>
      <c r="GA956" s="4"/>
      <c r="GB956" s="4"/>
      <c r="GC956" s="4"/>
      <c r="GD956" s="4"/>
      <c r="GE956" s="4"/>
      <c r="GF956" s="4"/>
      <c r="GG956" s="4"/>
      <c r="GH956" s="4"/>
      <c r="GI956" s="4"/>
      <c r="GJ956" s="4"/>
      <c r="GK956" s="4"/>
      <c r="GL956" s="4"/>
      <c r="GM956" s="4"/>
      <c r="GN956" s="4"/>
      <c r="GO956" s="4"/>
      <c r="GP956" s="4"/>
      <c r="GQ956" s="4"/>
      <c r="GR956" s="4"/>
      <c r="GS956" s="4"/>
      <c r="GT956" s="4"/>
      <c r="GU956" s="4"/>
      <c r="GV956" s="4"/>
      <c r="GW956" s="4"/>
      <c r="GX956" s="4"/>
      <c r="GY956" s="4"/>
      <c r="IQ956" s="4"/>
      <c r="IR956" s="4"/>
      <c r="IS956" s="4"/>
      <c r="IT956" s="4"/>
      <c r="IU956" s="4"/>
      <c r="IV956" s="4"/>
      <c r="IW956" s="4"/>
      <c r="IX956" s="4"/>
      <c r="IY956" s="4"/>
      <c r="IZ956" s="4"/>
      <c r="JA956" s="4"/>
      <c r="JB956" s="4"/>
      <c r="JC956" s="4"/>
      <c r="JD956" s="4"/>
      <c r="JE956" s="4"/>
      <c r="JF956" s="4"/>
      <c r="JG956" s="4"/>
      <c r="JH956" s="4"/>
      <c r="JI956" s="4"/>
      <c r="JJ956" s="4"/>
      <c r="JK956" s="4"/>
      <c r="JL956" s="4"/>
      <c r="JM956" s="4"/>
      <c r="JN956" s="4"/>
      <c r="JO956" s="4"/>
      <c r="JP956" s="4"/>
      <c r="JQ956" s="4"/>
      <c r="JR956" s="4"/>
      <c r="JS956" s="4"/>
      <c r="JT956" s="4"/>
      <c r="JU956" s="4"/>
      <c r="JV956" s="4"/>
      <c r="JW956" s="4"/>
      <c r="JX956" s="4"/>
      <c r="JY956" s="4"/>
      <c r="JZ956" s="4"/>
      <c r="KA956" s="4"/>
      <c r="KB956" s="4"/>
      <c r="KC956" s="4"/>
      <c r="KD956" s="4"/>
      <c r="KE956" s="4"/>
    </row>
    <row r="957" spans="20:291" x14ac:dyDescent="0.25">
      <c r="T957" s="5"/>
      <c r="U957" s="25"/>
      <c r="V957" s="25"/>
      <c r="W957" s="25"/>
      <c r="X957" s="25"/>
      <c r="Y957" s="25"/>
      <c r="Z957" s="25"/>
      <c r="AA957" s="25"/>
      <c r="AB957" s="25"/>
      <c r="AC957" s="25"/>
      <c r="AD957" s="25"/>
      <c r="AE957" s="25"/>
      <c r="AF957" s="25"/>
      <c r="AG957" s="25"/>
      <c r="AH957" s="25"/>
      <c r="AI957" s="25"/>
      <c r="AJ957" s="25"/>
      <c r="AK957" s="25"/>
      <c r="AL957" s="25"/>
      <c r="AM957" s="25"/>
      <c r="AN957" s="25"/>
      <c r="AO957" s="25"/>
      <c r="AP957" s="25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  <c r="BS957" s="4"/>
      <c r="BT957" s="4"/>
      <c r="BU957" s="4"/>
      <c r="BV957" s="4"/>
      <c r="BW957" s="4"/>
      <c r="BX957" s="4"/>
      <c r="BY957" s="4"/>
      <c r="BZ957" s="4"/>
      <c r="CA957" s="4"/>
      <c r="CB957" s="4"/>
      <c r="CC957" s="4"/>
      <c r="CD957" s="4"/>
      <c r="CE957" s="4"/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/>
      <c r="DA957" s="4"/>
      <c r="DB957" s="4"/>
      <c r="DC957" s="4"/>
      <c r="DD957" s="4"/>
      <c r="DE957" s="4"/>
      <c r="DF957" s="4"/>
      <c r="DG957" s="4"/>
      <c r="DH957" s="4"/>
      <c r="DI957" s="4"/>
      <c r="DJ957" s="4"/>
      <c r="DK957" s="4"/>
      <c r="DL957" s="4"/>
      <c r="DM957" s="4"/>
      <c r="DN957" s="4"/>
      <c r="DO957" s="4"/>
      <c r="DP957" s="4"/>
      <c r="DQ957" s="4"/>
      <c r="DR957" s="4"/>
      <c r="DS957" s="4"/>
      <c r="DT957" s="4"/>
      <c r="DU957" s="4"/>
      <c r="DV957" s="4"/>
      <c r="DW957" s="4"/>
      <c r="DX957" s="4"/>
      <c r="DY957" s="4"/>
      <c r="DZ957" s="4"/>
      <c r="EA957" s="4"/>
      <c r="EB957" s="4"/>
      <c r="EC957" s="4"/>
      <c r="ED957" s="4"/>
      <c r="EE957" s="4"/>
      <c r="EF957" s="4"/>
      <c r="EG957" s="4"/>
      <c r="EH957" s="4"/>
      <c r="EI957" s="4"/>
      <c r="EJ957" s="4"/>
      <c r="EK957" s="4"/>
      <c r="EL957" s="4"/>
      <c r="EM957" s="4"/>
      <c r="EN957" s="4"/>
      <c r="EO957" s="4"/>
      <c r="EP957" s="4"/>
      <c r="EQ957" s="4"/>
      <c r="ER957" s="4"/>
      <c r="ES957" s="4"/>
      <c r="ET957" s="4"/>
      <c r="EU957" s="4"/>
      <c r="EV957" s="4"/>
      <c r="EW957" s="4"/>
      <c r="EX957" s="4"/>
      <c r="EY957" s="4"/>
      <c r="EZ957" s="4"/>
      <c r="FA957" s="4"/>
      <c r="FB957" s="4"/>
      <c r="FC957" s="4"/>
      <c r="FD957" s="4"/>
      <c r="FE957" s="4"/>
      <c r="FF957" s="4"/>
      <c r="FG957" s="4"/>
      <c r="FH957" s="4"/>
      <c r="FI957" s="4"/>
      <c r="FJ957" s="5"/>
      <c r="FK957" s="4"/>
      <c r="FL957" s="4"/>
      <c r="FM957" s="4"/>
      <c r="FN957" s="4"/>
      <c r="FO957" s="4"/>
      <c r="FP957" s="4"/>
      <c r="FQ957" s="4"/>
      <c r="FR957" s="4"/>
      <c r="FS957" s="4"/>
      <c r="FT957" s="4"/>
      <c r="FU957" s="4"/>
      <c r="FV957" s="4"/>
      <c r="FW957" s="4"/>
      <c r="FX957" s="4"/>
      <c r="FY957" s="4"/>
      <c r="FZ957" s="4"/>
      <c r="GA957" s="4"/>
      <c r="GB957" s="4"/>
      <c r="GC957" s="4"/>
      <c r="GD957" s="4"/>
      <c r="GE957" s="4"/>
      <c r="GF957" s="4"/>
      <c r="GG957" s="4"/>
      <c r="GH957" s="4"/>
      <c r="GI957" s="4"/>
      <c r="GJ957" s="4"/>
      <c r="GK957" s="4"/>
      <c r="GL957" s="50"/>
      <c r="GM957" s="50"/>
      <c r="GN957" s="50"/>
      <c r="GO957" s="50"/>
      <c r="GP957" s="50"/>
      <c r="GQ957" s="50"/>
      <c r="GR957" s="4"/>
      <c r="GS957" s="4"/>
      <c r="GT957" s="4"/>
      <c r="GU957" s="4"/>
      <c r="GV957" s="4"/>
      <c r="GW957" s="4"/>
      <c r="GX957" s="4"/>
      <c r="GY957" s="4"/>
      <c r="IQ957" s="4"/>
      <c r="IR957" s="4"/>
      <c r="IS957" s="4"/>
      <c r="IT957" s="4"/>
      <c r="IU957" s="4"/>
      <c r="IV957" s="4"/>
      <c r="IW957" s="4"/>
      <c r="IX957" s="4"/>
      <c r="IY957" s="4"/>
      <c r="IZ957" s="4"/>
      <c r="JA957" s="4"/>
      <c r="JB957" s="4"/>
      <c r="JC957" s="4"/>
      <c r="JD957" s="4"/>
      <c r="JE957" s="4"/>
      <c r="JF957" s="4"/>
      <c r="JG957" s="4"/>
      <c r="JH957" s="4"/>
      <c r="JI957" s="4"/>
      <c r="JJ957" s="4"/>
      <c r="JK957" s="4"/>
      <c r="JL957" s="4"/>
      <c r="JM957" s="4"/>
      <c r="JN957" s="4"/>
      <c r="JO957" s="4"/>
      <c r="JP957" s="4"/>
      <c r="JQ957" s="4"/>
      <c r="JR957" s="4"/>
      <c r="JS957" s="4"/>
      <c r="JT957" s="4"/>
      <c r="JU957" s="4"/>
      <c r="JV957" s="4"/>
      <c r="JW957" s="4"/>
      <c r="JX957" s="4"/>
      <c r="JY957" s="4"/>
      <c r="JZ957" s="4"/>
      <c r="KA957" s="4"/>
      <c r="KB957" s="4"/>
      <c r="KC957" s="4"/>
      <c r="KD957" s="4"/>
      <c r="KE957" s="4"/>
    </row>
    <row r="958" spans="20:291" x14ac:dyDescent="0.25">
      <c r="T958" s="5"/>
      <c r="U958" s="25"/>
      <c r="V958" s="25"/>
      <c r="W958" s="25"/>
      <c r="X958" s="25"/>
      <c r="Y958" s="25"/>
      <c r="Z958" s="25"/>
      <c r="AA958" s="25"/>
      <c r="AB958" s="25"/>
      <c r="AC958" s="25"/>
      <c r="AD958" s="25"/>
      <c r="AE958" s="25"/>
      <c r="AF958" s="25"/>
      <c r="AG958" s="25"/>
      <c r="AH958" s="25"/>
      <c r="AI958" s="25"/>
      <c r="AJ958" s="25"/>
      <c r="AK958" s="25"/>
      <c r="AL958" s="25"/>
      <c r="AM958" s="25"/>
      <c r="AN958" s="25"/>
      <c r="AO958" s="25"/>
      <c r="AP958" s="25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  <c r="BS958" s="4"/>
      <c r="BT958" s="4"/>
      <c r="BU958" s="4"/>
      <c r="BV958" s="4"/>
      <c r="BW958" s="4"/>
      <c r="BX958" s="4"/>
      <c r="BY958" s="4"/>
      <c r="BZ958" s="4"/>
      <c r="CA958" s="4"/>
      <c r="CB958" s="4"/>
      <c r="CC958" s="4"/>
      <c r="CD958" s="4"/>
      <c r="CE958" s="4"/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  <c r="CW958" s="4"/>
      <c r="CX958" s="4"/>
      <c r="CY958" s="4"/>
      <c r="CZ958" s="4"/>
      <c r="DA958" s="4"/>
      <c r="DB958" s="4"/>
      <c r="DC958" s="4"/>
      <c r="DD958" s="4"/>
      <c r="DE958" s="4"/>
      <c r="DF958" s="4"/>
      <c r="DG958" s="4"/>
      <c r="DH958" s="4"/>
      <c r="DI958" s="4"/>
      <c r="DJ958" s="4"/>
      <c r="DK958" s="4"/>
      <c r="DL958" s="4"/>
      <c r="DM958" s="4"/>
      <c r="DN958" s="4"/>
      <c r="DO958" s="4"/>
      <c r="DP958" s="4"/>
      <c r="DQ958" s="4"/>
      <c r="DR958" s="4"/>
      <c r="DS958" s="4"/>
      <c r="DT958" s="4"/>
      <c r="DU958" s="4"/>
      <c r="DV958" s="4"/>
      <c r="DW958" s="4"/>
      <c r="DX958" s="4"/>
      <c r="DY958" s="4"/>
      <c r="DZ958" s="4"/>
      <c r="EA958" s="4"/>
      <c r="EB958" s="4"/>
      <c r="EC958" s="4"/>
      <c r="ED958" s="4"/>
      <c r="EE958" s="4"/>
      <c r="EF958" s="4"/>
      <c r="EG958" s="4"/>
      <c r="EH958" s="4"/>
      <c r="EI958" s="4"/>
      <c r="EJ958" s="4"/>
      <c r="EK958" s="4"/>
      <c r="EL958" s="4"/>
      <c r="EM958" s="4"/>
      <c r="EN958" s="4"/>
      <c r="EO958" s="4"/>
      <c r="EP958" s="4"/>
      <c r="EQ958" s="4"/>
      <c r="ER958" s="4"/>
      <c r="ES958" s="4"/>
      <c r="ET958" s="4"/>
      <c r="EU958" s="4"/>
      <c r="EV958" s="4"/>
      <c r="EW958" s="4"/>
      <c r="EX958" s="4"/>
      <c r="EY958" s="4"/>
      <c r="EZ958" s="4"/>
      <c r="FA958" s="4"/>
      <c r="FB958" s="4"/>
      <c r="FC958" s="4"/>
      <c r="FD958" s="4"/>
      <c r="FE958" s="4"/>
      <c r="FF958" s="4"/>
      <c r="FG958" s="4"/>
      <c r="FH958" s="4"/>
      <c r="FI958" s="4"/>
      <c r="FJ958" s="5"/>
      <c r="FK958" s="4"/>
      <c r="FL958" s="4"/>
      <c r="FM958" s="4"/>
      <c r="FN958" s="4"/>
      <c r="FO958" s="4"/>
      <c r="FP958" s="4"/>
      <c r="FQ958" s="4"/>
      <c r="FR958" s="4"/>
      <c r="FS958" s="4"/>
      <c r="FT958" s="4"/>
      <c r="FU958" s="4"/>
      <c r="FV958" s="4"/>
      <c r="FW958" s="4"/>
      <c r="FX958" s="4"/>
      <c r="FY958" s="4"/>
      <c r="FZ958" s="4"/>
      <c r="GA958" s="4"/>
      <c r="GB958" s="4"/>
      <c r="GC958" s="4"/>
      <c r="GD958" s="4"/>
      <c r="GE958" s="4"/>
      <c r="GF958" s="4"/>
      <c r="GG958" s="4"/>
      <c r="GH958" s="4"/>
      <c r="GI958" s="4"/>
      <c r="GJ958" s="4"/>
      <c r="GK958" s="4"/>
      <c r="GL958" s="50"/>
      <c r="GM958" s="50"/>
      <c r="GN958" s="50"/>
      <c r="GO958" s="50"/>
      <c r="GP958" s="50"/>
      <c r="GQ958" s="50"/>
      <c r="GR958" s="4"/>
      <c r="GS958" s="4"/>
      <c r="GT958" s="4"/>
      <c r="GU958" s="4"/>
      <c r="GV958" s="4"/>
      <c r="GW958" s="4"/>
      <c r="GX958" s="4"/>
      <c r="GY958" s="4"/>
      <c r="IQ958" s="4"/>
      <c r="IR958" s="4"/>
      <c r="IS958" s="4"/>
      <c r="IT958" s="4"/>
      <c r="IU958" s="4"/>
      <c r="IV958" s="4"/>
      <c r="IW958" s="4"/>
      <c r="IX958" s="4"/>
      <c r="IY958" s="4"/>
      <c r="IZ958" s="4"/>
      <c r="JA958" s="4"/>
      <c r="JB958" s="4"/>
      <c r="JC958" s="4"/>
      <c r="JD958" s="4"/>
      <c r="JE958" s="4"/>
      <c r="JF958" s="4"/>
      <c r="JG958" s="4"/>
      <c r="JH958" s="4"/>
      <c r="JI958" s="4"/>
      <c r="JJ958" s="4"/>
      <c r="JK958" s="4"/>
      <c r="JL958" s="4"/>
      <c r="JM958" s="4"/>
      <c r="JN958" s="4"/>
      <c r="JO958" s="4"/>
      <c r="JP958" s="4"/>
      <c r="JQ958" s="4"/>
      <c r="JR958" s="4"/>
      <c r="JS958" s="4"/>
      <c r="JT958" s="4"/>
      <c r="JU958" s="4"/>
      <c r="JV958" s="4"/>
      <c r="JW958" s="4"/>
      <c r="JX958" s="4"/>
      <c r="JY958" s="4"/>
      <c r="JZ958" s="4"/>
      <c r="KA958" s="4"/>
      <c r="KB958" s="4"/>
      <c r="KC958" s="4"/>
      <c r="KD958" s="4"/>
      <c r="KE958" s="4"/>
    </row>
    <row r="959" spans="20:291" x14ac:dyDescent="0.25">
      <c r="T959" s="5"/>
      <c r="U959" s="25"/>
      <c r="V959" s="25"/>
      <c r="W959" s="25"/>
      <c r="X959" s="25"/>
      <c r="Y959" s="25"/>
      <c r="Z959" s="25"/>
      <c r="AA959" s="25"/>
      <c r="AB959" s="25"/>
      <c r="AC959" s="25"/>
      <c r="AD959" s="25"/>
      <c r="AE959" s="25"/>
      <c r="AF959" s="25"/>
      <c r="AG959" s="25"/>
      <c r="AH959" s="25"/>
      <c r="AI959" s="25"/>
      <c r="AJ959" s="25"/>
      <c r="AK959" s="25"/>
      <c r="AL959" s="25"/>
      <c r="AM959" s="25"/>
      <c r="AN959" s="25"/>
      <c r="AO959" s="25"/>
      <c r="AP959" s="25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  <c r="BS959" s="4"/>
      <c r="BT959" s="4"/>
      <c r="BU959" s="4"/>
      <c r="BV959" s="4"/>
      <c r="BW959" s="4"/>
      <c r="BX959" s="4"/>
      <c r="BY959" s="4"/>
      <c r="BZ959" s="4"/>
      <c r="CA959" s="4"/>
      <c r="CB959" s="4"/>
      <c r="CC959" s="4"/>
      <c r="CD959" s="4"/>
      <c r="CE959" s="4"/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  <c r="CW959" s="4"/>
      <c r="CX959" s="4"/>
      <c r="CY959" s="4"/>
      <c r="CZ959" s="4"/>
      <c r="DA959" s="4"/>
      <c r="DB959" s="4"/>
      <c r="DC959" s="4"/>
      <c r="DD959" s="4"/>
      <c r="DE959" s="4"/>
      <c r="DF959" s="4"/>
      <c r="DG959" s="4"/>
      <c r="DH959" s="4"/>
      <c r="DI959" s="4"/>
      <c r="DJ959" s="4"/>
      <c r="DK959" s="4"/>
      <c r="DL959" s="4"/>
      <c r="DM959" s="4"/>
      <c r="DN959" s="4"/>
      <c r="DO959" s="4"/>
      <c r="DP959" s="4"/>
      <c r="DQ959" s="4"/>
      <c r="DR959" s="4"/>
      <c r="DS959" s="4"/>
      <c r="DT959" s="4"/>
      <c r="DU959" s="4"/>
      <c r="DV959" s="4"/>
      <c r="DW959" s="4"/>
      <c r="DX959" s="4"/>
      <c r="DY959" s="4"/>
      <c r="DZ959" s="4"/>
      <c r="EA959" s="4"/>
      <c r="EB959" s="4"/>
      <c r="EC959" s="4"/>
      <c r="ED959" s="4"/>
      <c r="EE959" s="4"/>
      <c r="EF959" s="4"/>
      <c r="EG959" s="4"/>
      <c r="EH959" s="4"/>
      <c r="EI959" s="4"/>
      <c r="EJ959" s="4"/>
      <c r="EK959" s="4"/>
      <c r="EL959" s="4"/>
      <c r="EM959" s="4"/>
      <c r="EN959" s="4"/>
      <c r="EO959" s="4"/>
      <c r="EP959" s="4"/>
      <c r="EQ959" s="4"/>
      <c r="ER959" s="4"/>
      <c r="ES959" s="4"/>
      <c r="ET959" s="4"/>
      <c r="EU959" s="4"/>
      <c r="EV959" s="4"/>
      <c r="EW959" s="4"/>
      <c r="EX959" s="4"/>
      <c r="EY959" s="4"/>
      <c r="EZ959" s="4"/>
      <c r="FA959" s="4"/>
      <c r="FB959" s="4"/>
      <c r="FC959" s="4"/>
      <c r="FD959" s="4"/>
      <c r="FE959" s="4"/>
      <c r="FF959" s="4"/>
      <c r="FG959" s="4"/>
      <c r="FH959" s="4"/>
      <c r="FI959" s="4"/>
      <c r="FJ959" s="5"/>
      <c r="FK959" s="4"/>
      <c r="FL959" s="4"/>
      <c r="FM959" s="4"/>
      <c r="FN959" s="4"/>
      <c r="FO959" s="4"/>
      <c r="FP959" s="4"/>
      <c r="FQ959" s="4"/>
      <c r="FR959" s="4"/>
      <c r="FS959" s="4"/>
      <c r="FT959" s="4"/>
      <c r="FU959" s="4"/>
      <c r="FV959" s="4"/>
      <c r="FW959" s="4"/>
      <c r="FX959" s="4"/>
      <c r="FY959" s="4"/>
      <c r="FZ959" s="4"/>
      <c r="GA959" s="4"/>
      <c r="GB959" s="4"/>
      <c r="GC959" s="4"/>
      <c r="GD959" s="4"/>
      <c r="GE959" s="4"/>
      <c r="GF959" s="4"/>
      <c r="GG959" s="4"/>
      <c r="GH959" s="4"/>
      <c r="GI959" s="4"/>
      <c r="GJ959" s="4"/>
      <c r="GK959" s="4"/>
      <c r="GL959" s="50"/>
      <c r="GM959" s="50"/>
      <c r="GN959" s="50"/>
      <c r="GO959" s="50"/>
      <c r="GP959" s="50"/>
      <c r="GQ959" s="50"/>
      <c r="GR959" s="4"/>
      <c r="GS959" s="4"/>
      <c r="GT959" s="4"/>
      <c r="GU959" s="4"/>
      <c r="GV959" s="4"/>
      <c r="GW959" s="4"/>
      <c r="GX959" s="4"/>
      <c r="GY959" s="4"/>
      <c r="IQ959" s="4"/>
      <c r="IR959" s="4"/>
      <c r="IS959" s="4"/>
      <c r="IT959" s="4"/>
      <c r="IU959" s="4"/>
      <c r="IV959" s="4"/>
      <c r="IW959" s="4"/>
      <c r="IX959" s="4"/>
      <c r="IY959" s="4"/>
      <c r="IZ959" s="4"/>
      <c r="JA959" s="4"/>
      <c r="JB959" s="4"/>
      <c r="JC959" s="4"/>
      <c r="JD959" s="4"/>
      <c r="JE959" s="4"/>
      <c r="JF959" s="4"/>
      <c r="JG959" s="4"/>
      <c r="JH959" s="4"/>
      <c r="JI959" s="4"/>
      <c r="JJ959" s="4"/>
      <c r="JK959" s="4"/>
      <c r="JL959" s="4"/>
      <c r="JM959" s="4"/>
      <c r="JN959" s="4"/>
      <c r="JO959" s="4"/>
      <c r="JP959" s="4"/>
      <c r="JQ959" s="4"/>
      <c r="JR959" s="4"/>
      <c r="JS959" s="4"/>
      <c r="JT959" s="4"/>
      <c r="JU959" s="4"/>
      <c r="JV959" s="4"/>
      <c r="JW959" s="4"/>
      <c r="JX959" s="4"/>
      <c r="JY959" s="4"/>
      <c r="JZ959" s="4"/>
      <c r="KA959" s="4"/>
      <c r="KB959" s="4"/>
      <c r="KC959" s="4"/>
      <c r="KD959" s="4"/>
      <c r="KE959" s="4"/>
    </row>
    <row r="960" spans="20:291" x14ac:dyDescent="0.25">
      <c r="T960" s="5"/>
      <c r="U960" s="25"/>
      <c r="V960" s="25"/>
      <c r="W960" s="25"/>
      <c r="X960" s="25"/>
      <c r="Y960" s="25"/>
      <c r="Z960" s="25"/>
      <c r="AA960" s="25"/>
      <c r="AB960" s="25"/>
      <c r="AC960" s="25"/>
      <c r="AD960" s="25"/>
      <c r="AE960" s="25"/>
      <c r="AF960" s="25"/>
      <c r="AG960" s="25"/>
      <c r="AH960" s="25"/>
      <c r="AI960" s="25"/>
      <c r="AJ960" s="25"/>
      <c r="AK960" s="25"/>
      <c r="AL960" s="25"/>
      <c r="AM960" s="25"/>
      <c r="AN960" s="25"/>
      <c r="AO960" s="25"/>
      <c r="AP960" s="25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  <c r="BS960" s="4"/>
      <c r="BT960" s="4"/>
      <c r="BU960" s="4"/>
      <c r="BV960" s="4"/>
      <c r="BW960" s="4"/>
      <c r="BX960" s="4"/>
      <c r="BY960" s="4"/>
      <c r="BZ960" s="4"/>
      <c r="CA960" s="4"/>
      <c r="CB960" s="4"/>
      <c r="CC960" s="4"/>
      <c r="CD960" s="4"/>
      <c r="CE960" s="4"/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  <c r="CW960" s="4"/>
      <c r="CX960" s="4"/>
      <c r="CY960" s="4"/>
      <c r="CZ960" s="4"/>
      <c r="DA960" s="4"/>
      <c r="DB960" s="4"/>
      <c r="DC960" s="4"/>
      <c r="DD960" s="4"/>
      <c r="DE960" s="4"/>
      <c r="DF960" s="4"/>
      <c r="DG960" s="4"/>
      <c r="DH960" s="4"/>
      <c r="DI960" s="4"/>
      <c r="DJ960" s="4"/>
      <c r="DK960" s="4"/>
      <c r="DL960" s="4"/>
      <c r="DM960" s="4"/>
      <c r="DN960" s="4"/>
      <c r="DO960" s="4"/>
      <c r="DP960" s="4"/>
      <c r="DQ960" s="4"/>
      <c r="DR960" s="4"/>
      <c r="DS960" s="4"/>
      <c r="DT960" s="4"/>
      <c r="DU960" s="4"/>
      <c r="DV960" s="4"/>
      <c r="DW960" s="4"/>
      <c r="DX960" s="4"/>
      <c r="DY960" s="4"/>
      <c r="DZ960" s="4"/>
      <c r="EA960" s="4"/>
      <c r="EB960" s="4"/>
      <c r="EC960" s="4"/>
      <c r="ED960" s="4"/>
      <c r="EE960" s="4"/>
      <c r="EF960" s="4"/>
      <c r="EG960" s="4"/>
      <c r="EH960" s="4"/>
      <c r="EI960" s="4"/>
      <c r="EJ960" s="4"/>
      <c r="EK960" s="4"/>
      <c r="EL960" s="4"/>
      <c r="EM960" s="4"/>
      <c r="EN960" s="4"/>
      <c r="EO960" s="4"/>
      <c r="EP960" s="4"/>
      <c r="EQ960" s="4"/>
      <c r="ER960" s="4"/>
      <c r="ES960" s="4"/>
      <c r="ET960" s="4"/>
      <c r="EU960" s="4"/>
      <c r="EV960" s="4"/>
      <c r="EW960" s="4"/>
      <c r="EX960" s="4"/>
      <c r="EY960" s="4"/>
      <c r="EZ960" s="4"/>
      <c r="FA960" s="4"/>
      <c r="FB960" s="4"/>
      <c r="FC960" s="4"/>
      <c r="FD960" s="4"/>
      <c r="FE960" s="4"/>
      <c r="FF960" s="4"/>
      <c r="FG960" s="4"/>
      <c r="FH960" s="4"/>
      <c r="FI960" s="4"/>
      <c r="FJ960" s="5"/>
      <c r="FK960" s="4"/>
      <c r="FL960" s="4"/>
      <c r="FM960" s="4"/>
      <c r="FN960" s="4"/>
      <c r="FO960" s="4"/>
      <c r="FP960" s="4"/>
      <c r="FQ960" s="4"/>
      <c r="FR960" s="4"/>
      <c r="FS960" s="4"/>
      <c r="FT960" s="4"/>
      <c r="FU960" s="4"/>
      <c r="FV960" s="4"/>
      <c r="FW960" s="4"/>
      <c r="FX960" s="4"/>
      <c r="FY960" s="4"/>
      <c r="FZ960" s="4"/>
      <c r="GA960" s="4"/>
      <c r="GB960" s="4"/>
      <c r="GC960" s="4"/>
      <c r="GD960" s="4"/>
      <c r="GE960" s="4"/>
      <c r="GF960" s="4"/>
      <c r="GG960" s="4"/>
      <c r="GH960" s="4"/>
      <c r="GI960" s="4"/>
      <c r="GJ960" s="4"/>
      <c r="GK960" s="4"/>
      <c r="GL960" s="50"/>
      <c r="GM960" s="50"/>
      <c r="GN960" s="50"/>
      <c r="GO960" s="50"/>
      <c r="GP960" s="50"/>
      <c r="GQ960" s="50"/>
      <c r="GR960" s="4"/>
      <c r="GS960" s="4"/>
      <c r="GT960" s="4"/>
      <c r="GU960" s="4"/>
      <c r="GV960" s="4"/>
      <c r="GW960" s="4"/>
      <c r="GX960" s="4"/>
      <c r="GY960" s="4"/>
      <c r="IQ960" s="4"/>
      <c r="IR960" s="4"/>
      <c r="IS960" s="4"/>
      <c r="IT960" s="4"/>
      <c r="IU960" s="4"/>
      <c r="IV960" s="4"/>
      <c r="IW960" s="4"/>
      <c r="IX960" s="4"/>
      <c r="IY960" s="4"/>
      <c r="IZ960" s="4"/>
      <c r="JA960" s="4"/>
      <c r="JB960" s="4"/>
      <c r="JC960" s="4"/>
      <c r="JD960" s="4"/>
      <c r="JE960" s="4"/>
      <c r="JF960" s="4"/>
      <c r="JG960" s="4"/>
      <c r="JH960" s="4"/>
      <c r="JI960" s="4"/>
      <c r="JJ960" s="4"/>
      <c r="JK960" s="4"/>
      <c r="JL960" s="4"/>
      <c r="JM960" s="4"/>
      <c r="JN960" s="4"/>
      <c r="JO960" s="4"/>
      <c r="JP960" s="4"/>
      <c r="JQ960" s="4"/>
      <c r="JR960" s="4"/>
      <c r="JS960" s="4"/>
      <c r="JT960" s="4"/>
      <c r="JU960" s="4"/>
      <c r="JV960" s="4"/>
      <c r="JW960" s="4"/>
      <c r="JX960" s="4"/>
      <c r="JY960" s="4"/>
      <c r="JZ960" s="4"/>
      <c r="KA960" s="4"/>
      <c r="KB960" s="4"/>
      <c r="KC960" s="4"/>
      <c r="KD960" s="4"/>
      <c r="KE960" s="4"/>
    </row>
    <row r="961" spans="20:291" x14ac:dyDescent="0.25">
      <c r="T961" s="5"/>
      <c r="U961" s="25"/>
      <c r="V961" s="25"/>
      <c r="W961" s="25"/>
      <c r="X961" s="25"/>
      <c r="Y961" s="25"/>
      <c r="Z961" s="25"/>
      <c r="AA961" s="25"/>
      <c r="AB961" s="25"/>
      <c r="AC961" s="25"/>
      <c r="AD961" s="25"/>
      <c r="AE961" s="25"/>
      <c r="AF961" s="25"/>
      <c r="AG961" s="25"/>
      <c r="AH961" s="25"/>
      <c r="AI961" s="25"/>
      <c r="AJ961" s="25"/>
      <c r="AK961" s="25"/>
      <c r="AL961" s="25"/>
      <c r="AM961" s="25"/>
      <c r="AN961" s="25"/>
      <c r="AO961" s="25"/>
      <c r="AP961" s="25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  <c r="BS961" s="4"/>
      <c r="BT961" s="4"/>
      <c r="BU961" s="4"/>
      <c r="BV961" s="4"/>
      <c r="BW961" s="4"/>
      <c r="BX961" s="4"/>
      <c r="BY961" s="4"/>
      <c r="BZ961" s="4"/>
      <c r="CA961" s="4"/>
      <c r="CB961" s="4"/>
      <c r="CC961" s="4"/>
      <c r="CD961" s="4"/>
      <c r="CE961" s="4"/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  <c r="CW961" s="4"/>
      <c r="CX961" s="4"/>
      <c r="CY961" s="4"/>
      <c r="CZ961" s="4"/>
      <c r="DA961" s="4"/>
      <c r="DB961" s="4"/>
      <c r="DC961" s="4"/>
      <c r="DD961" s="4"/>
      <c r="DE961" s="4"/>
      <c r="DF961" s="4"/>
      <c r="DG961" s="4"/>
      <c r="DH961" s="4"/>
      <c r="DI961" s="4"/>
      <c r="DJ961" s="4"/>
      <c r="DK961" s="4"/>
      <c r="DL961" s="4"/>
      <c r="DM961" s="4"/>
      <c r="DN961" s="4"/>
      <c r="DO961" s="4"/>
      <c r="DP961" s="4"/>
      <c r="DQ961" s="4"/>
      <c r="DR961" s="4"/>
      <c r="DS961" s="4"/>
      <c r="DT961" s="4"/>
      <c r="DU961" s="4"/>
      <c r="DV961" s="4"/>
      <c r="DW961" s="4"/>
      <c r="DX961" s="4"/>
      <c r="DY961" s="4"/>
      <c r="DZ961" s="4"/>
      <c r="EA961" s="4"/>
      <c r="EB961" s="4"/>
      <c r="EC961" s="4"/>
      <c r="ED961" s="4"/>
      <c r="EE961" s="4"/>
      <c r="EF961" s="4"/>
      <c r="EG961" s="4"/>
      <c r="EH961" s="4"/>
      <c r="EI961" s="4"/>
      <c r="EJ961" s="4"/>
      <c r="EK961" s="4"/>
      <c r="EL961" s="4"/>
      <c r="EM961" s="4"/>
      <c r="EN961" s="4"/>
      <c r="EO961" s="4"/>
      <c r="EP961" s="4"/>
      <c r="EQ961" s="4"/>
      <c r="ER961" s="4"/>
      <c r="ES961" s="4"/>
      <c r="ET961" s="4"/>
      <c r="EU961" s="4"/>
      <c r="EV961" s="4"/>
      <c r="EW961" s="4"/>
      <c r="EX961" s="4"/>
      <c r="EY961" s="4"/>
      <c r="EZ961" s="4"/>
      <c r="FA961" s="4"/>
      <c r="FB961" s="4"/>
      <c r="FC961" s="4"/>
      <c r="FD961" s="4"/>
      <c r="FE961" s="4"/>
      <c r="FF961" s="4"/>
      <c r="FG961" s="4"/>
      <c r="FH961" s="4"/>
      <c r="FI961" s="4"/>
      <c r="FJ961" s="5"/>
      <c r="FK961" s="4"/>
      <c r="FL961" s="4"/>
      <c r="FM961" s="4"/>
      <c r="FN961" s="4"/>
      <c r="FO961" s="4"/>
      <c r="FP961" s="4"/>
      <c r="FQ961" s="4"/>
      <c r="FR961" s="4"/>
      <c r="FS961" s="4"/>
      <c r="FT961" s="4"/>
      <c r="FU961" s="4"/>
      <c r="FV961" s="4"/>
      <c r="FW961" s="4"/>
      <c r="FX961" s="4"/>
      <c r="FY961" s="4"/>
      <c r="FZ961" s="4"/>
      <c r="GA961" s="4"/>
      <c r="GB961" s="4"/>
      <c r="GC961" s="4"/>
      <c r="GD961" s="4"/>
      <c r="GE961" s="4"/>
      <c r="GF961" s="4"/>
      <c r="GG961" s="4"/>
      <c r="GH961" s="4"/>
      <c r="GI961" s="4"/>
      <c r="GJ961" s="4"/>
      <c r="GK961" s="4"/>
      <c r="GL961" s="50"/>
      <c r="GM961" s="50"/>
      <c r="GN961" s="50"/>
      <c r="GO961" s="50"/>
      <c r="GP961" s="50"/>
      <c r="GQ961" s="50"/>
      <c r="GR961" s="4"/>
      <c r="GS961" s="4"/>
      <c r="GT961" s="4"/>
      <c r="GU961" s="4"/>
      <c r="GV961" s="4"/>
      <c r="GW961" s="4"/>
      <c r="GX961" s="4"/>
      <c r="GY961" s="4"/>
      <c r="IQ961" s="4"/>
      <c r="IR961" s="4"/>
      <c r="IS961" s="4"/>
      <c r="IT961" s="4"/>
      <c r="IU961" s="4"/>
      <c r="IV961" s="4"/>
      <c r="IW961" s="4"/>
      <c r="IX961" s="4"/>
      <c r="IY961" s="4"/>
      <c r="IZ961" s="4"/>
      <c r="JA961" s="4"/>
      <c r="JB961" s="4"/>
      <c r="JC961" s="4"/>
      <c r="JD961" s="4"/>
      <c r="JE961" s="4"/>
      <c r="JF961" s="4"/>
      <c r="JG961" s="4"/>
      <c r="JH961" s="4"/>
      <c r="JI961" s="4"/>
      <c r="JJ961" s="4"/>
      <c r="JK961" s="4"/>
      <c r="JL961" s="4"/>
      <c r="JM961" s="4"/>
      <c r="JN961" s="4"/>
      <c r="JO961" s="4"/>
      <c r="JP961" s="4"/>
      <c r="JQ961" s="4"/>
      <c r="JR961" s="4"/>
      <c r="JS961" s="4"/>
      <c r="JT961" s="4"/>
      <c r="JU961" s="4"/>
      <c r="JV961" s="4"/>
      <c r="JW961" s="4"/>
      <c r="JX961" s="4"/>
      <c r="JY961" s="4"/>
      <c r="JZ961" s="4"/>
      <c r="KA961" s="4"/>
      <c r="KB961" s="4"/>
      <c r="KC961" s="4"/>
      <c r="KD961" s="4"/>
      <c r="KE961" s="4"/>
    </row>
    <row r="962" spans="20:291" x14ac:dyDescent="0.25">
      <c r="T962" s="5"/>
      <c r="U962" s="25"/>
      <c r="V962" s="25"/>
      <c r="W962" s="25"/>
      <c r="X962" s="25"/>
      <c r="Y962" s="25"/>
      <c r="Z962" s="25"/>
      <c r="AA962" s="25"/>
      <c r="AB962" s="25"/>
      <c r="AC962" s="25"/>
      <c r="AD962" s="25"/>
      <c r="AE962" s="25"/>
      <c r="AF962" s="25"/>
      <c r="AG962" s="25"/>
      <c r="AH962" s="25"/>
      <c r="AI962" s="25"/>
      <c r="AJ962" s="25"/>
      <c r="AK962" s="25"/>
      <c r="AL962" s="25"/>
      <c r="AM962" s="25"/>
      <c r="AN962" s="25"/>
      <c r="AO962" s="25"/>
      <c r="AP962" s="25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  <c r="BS962" s="4"/>
      <c r="BT962" s="4"/>
      <c r="BU962" s="4"/>
      <c r="BV962" s="4"/>
      <c r="BW962" s="4"/>
      <c r="BX962" s="4"/>
      <c r="BY962" s="4"/>
      <c r="BZ962" s="4"/>
      <c r="CA962" s="4"/>
      <c r="CB962" s="4"/>
      <c r="CC962" s="4"/>
      <c r="CD962" s="4"/>
      <c r="CE962" s="4"/>
      <c r="CF962" s="4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  <c r="CW962" s="4"/>
      <c r="CX962" s="4"/>
      <c r="CY962" s="4"/>
      <c r="CZ962" s="4"/>
      <c r="DA962" s="4"/>
      <c r="DB962" s="4"/>
      <c r="DC962" s="4"/>
      <c r="DD962" s="4"/>
      <c r="DE962" s="4"/>
      <c r="DF962" s="4"/>
      <c r="DG962" s="4"/>
      <c r="DH962" s="4"/>
      <c r="DI962" s="4"/>
      <c r="DJ962" s="4"/>
      <c r="DK962" s="4"/>
      <c r="DL962" s="4"/>
      <c r="DM962" s="4"/>
      <c r="DN962" s="4"/>
      <c r="DO962" s="4"/>
      <c r="DP962" s="4"/>
      <c r="DQ962" s="4"/>
      <c r="DR962" s="4"/>
      <c r="DS962" s="4"/>
      <c r="DT962" s="4"/>
      <c r="DU962" s="4"/>
      <c r="DV962" s="4"/>
      <c r="DW962" s="4"/>
      <c r="DX962" s="4"/>
      <c r="DY962" s="4"/>
      <c r="DZ962" s="4"/>
      <c r="EA962" s="4"/>
      <c r="EB962" s="4"/>
      <c r="EC962" s="4"/>
      <c r="ED962" s="4"/>
      <c r="EE962" s="4"/>
      <c r="EF962" s="4"/>
      <c r="EG962" s="4"/>
      <c r="EH962" s="4"/>
      <c r="EI962" s="4"/>
      <c r="EJ962" s="4"/>
      <c r="EK962" s="4"/>
      <c r="EL962" s="4"/>
      <c r="EM962" s="4"/>
      <c r="EN962" s="4"/>
      <c r="EO962" s="4"/>
      <c r="EP962" s="4"/>
      <c r="EQ962" s="4"/>
      <c r="ER962" s="4"/>
      <c r="ES962" s="4"/>
      <c r="ET962" s="4"/>
      <c r="EU962" s="4"/>
      <c r="EV962" s="4"/>
      <c r="EW962" s="4"/>
      <c r="EX962" s="4"/>
      <c r="EY962" s="4"/>
      <c r="EZ962" s="4"/>
      <c r="FA962" s="4"/>
      <c r="FB962" s="4"/>
      <c r="FC962" s="4"/>
      <c r="FD962" s="4"/>
      <c r="FE962" s="4"/>
      <c r="FF962" s="4"/>
      <c r="FG962" s="4"/>
      <c r="FH962" s="4"/>
      <c r="FI962" s="4"/>
      <c r="FJ962" s="5"/>
      <c r="FK962" s="4"/>
      <c r="FL962" s="4"/>
      <c r="FM962" s="4"/>
      <c r="FN962" s="4"/>
      <c r="FO962" s="4"/>
      <c r="FP962" s="4"/>
      <c r="FQ962" s="4"/>
      <c r="FR962" s="4"/>
      <c r="FS962" s="4"/>
      <c r="FT962" s="4"/>
      <c r="FU962" s="4"/>
      <c r="FV962" s="4"/>
      <c r="FW962" s="4"/>
      <c r="FX962" s="4"/>
      <c r="FY962" s="4"/>
      <c r="FZ962" s="4"/>
      <c r="GA962" s="4"/>
      <c r="GB962" s="4"/>
      <c r="GC962" s="4"/>
      <c r="GD962" s="4"/>
      <c r="GE962" s="4"/>
      <c r="GF962" s="4"/>
      <c r="GG962" s="4"/>
      <c r="GH962" s="4"/>
      <c r="GI962" s="4"/>
      <c r="GJ962" s="4"/>
      <c r="GK962" s="4"/>
      <c r="GL962" s="50"/>
      <c r="GM962" s="50"/>
      <c r="GN962" s="50"/>
      <c r="GO962" s="50"/>
      <c r="GP962" s="50"/>
      <c r="GQ962" s="50"/>
      <c r="GR962" s="4"/>
      <c r="GS962" s="4"/>
      <c r="GT962" s="4"/>
      <c r="GU962" s="4"/>
      <c r="GV962" s="4"/>
      <c r="GW962" s="4"/>
      <c r="GX962" s="4"/>
      <c r="GY962" s="4"/>
      <c r="IQ962" s="4"/>
      <c r="IR962" s="4"/>
      <c r="IS962" s="4"/>
      <c r="IT962" s="4"/>
      <c r="IU962" s="4"/>
      <c r="IV962" s="4"/>
      <c r="IW962" s="4"/>
      <c r="IX962" s="4"/>
      <c r="IY962" s="4"/>
      <c r="IZ962" s="4"/>
      <c r="JA962" s="4"/>
      <c r="JB962" s="4"/>
      <c r="JC962" s="4"/>
      <c r="JD962" s="4"/>
      <c r="JE962" s="4"/>
      <c r="JF962" s="4"/>
      <c r="JG962" s="4"/>
      <c r="JH962" s="4"/>
      <c r="JI962" s="4"/>
      <c r="JJ962" s="4"/>
      <c r="JK962" s="4"/>
      <c r="JL962" s="4"/>
      <c r="JM962" s="4"/>
      <c r="JN962" s="4"/>
      <c r="JO962" s="4"/>
      <c r="JP962" s="4"/>
      <c r="JQ962" s="4"/>
      <c r="JR962" s="4"/>
      <c r="JS962" s="4"/>
      <c r="JT962" s="4"/>
      <c r="JU962" s="4"/>
      <c r="JV962" s="4"/>
      <c r="JW962" s="4"/>
      <c r="JX962" s="4"/>
      <c r="JY962" s="4"/>
      <c r="JZ962" s="4"/>
      <c r="KA962" s="4"/>
      <c r="KB962" s="4"/>
      <c r="KC962" s="4"/>
      <c r="KD962" s="4"/>
      <c r="KE962" s="4"/>
    </row>
    <row r="963" spans="20:291" x14ac:dyDescent="0.25">
      <c r="T963" s="5"/>
      <c r="U963" s="25"/>
      <c r="V963" s="25"/>
      <c r="W963" s="25"/>
      <c r="X963" s="25"/>
      <c r="Y963" s="25"/>
      <c r="Z963" s="25"/>
      <c r="AA963" s="25"/>
      <c r="AB963" s="25"/>
      <c r="AC963" s="25"/>
      <c r="AD963" s="25"/>
      <c r="AE963" s="25"/>
      <c r="AF963" s="25"/>
      <c r="AG963" s="25"/>
      <c r="AH963" s="25"/>
      <c r="AI963" s="25"/>
      <c r="AJ963" s="25"/>
      <c r="AK963" s="25"/>
      <c r="AL963" s="25"/>
      <c r="AM963" s="25"/>
      <c r="AN963" s="25"/>
      <c r="AO963" s="25"/>
      <c r="AP963" s="25"/>
      <c r="AQ963" s="4"/>
      <c r="AR963" s="4"/>
      <c r="AS963" s="4"/>
      <c r="AT963" s="4"/>
      <c r="AU963" s="4"/>
      <c r="AV963" s="4"/>
      <c r="AW963" s="4"/>
      <c r="AX963" s="4"/>
      <c r="AY963" s="4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  <c r="BK963" s="4"/>
      <c r="BL963" s="4"/>
      <c r="BM963" s="4"/>
      <c r="BN963" s="4"/>
      <c r="BO963" s="4"/>
      <c r="BP963" s="4"/>
      <c r="BQ963" s="4"/>
      <c r="BR963" s="4"/>
      <c r="BS963" s="4"/>
      <c r="BT963" s="4"/>
      <c r="BU963" s="4"/>
      <c r="BV963" s="4"/>
      <c r="BW963" s="4"/>
      <c r="BX963" s="4"/>
      <c r="BY963" s="4"/>
      <c r="BZ963" s="4"/>
      <c r="CA963" s="4"/>
      <c r="CB963" s="4"/>
      <c r="CC963" s="4"/>
      <c r="CD963" s="4"/>
      <c r="CE963" s="4"/>
      <c r="CF963" s="4"/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  <c r="CS963" s="4"/>
      <c r="CT963" s="4"/>
      <c r="CU963" s="4"/>
      <c r="CV963" s="4"/>
      <c r="CW963" s="4"/>
      <c r="CX963" s="4"/>
      <c r="CY963" s="4"/>
      <c r="CZ963" s="4"/>
      <c r="DA963" s="4"/>
      <c r="DB963" s="4"/>
      <c r="DC963" s="4"/>
      <c r="DD963" s="4"/>
      <c r="DE963" s="4"/>
      <c r="DF963" s="4"/>
      <c r="DG963" s="4"/>
      <c r="DH963" s="4"/>
      <c r="DI963" s="4"/>
      <c r="DJ963" s="4"/>
      <c r="DK963" s="4"/>
      <c r="DL963" s="4"/>
      <c r="DM963" s="4"/>
      <c r="DN963" s="4"/>
      <c r="DO963" s="4"/>
      <c r="DP963" s="4"/>
      <c r="DQ963" s="4"/>
      <c r="DR963" s="4"/>
      <c r="DS963" s="4"/>
      <c r="DT963" s="4"/>
      <c r="DU963" s="4"/>
      <c r="DV963" s="4"/>
      <c r="DW963" s="4"/>
      <c r="DX963" s="4"/>
      <c r="DY963" s="4"/>
      <c r="DZ963" s="4"/>
      <c r="EA963" s="4"/>
      <c r="EB963" s="4"/>
      <c r="EC963" s="4"/>
      <c r="ED963" s="4"/>
      <c r="EE963" s="4"/>
      <c r="EF963" s="4"/>
      <c r="EG963" s="4"/>
      <c r="EH963" s="4"/>
      <c r="EI963" s="4"/>
      <c r="EJ963" s="4"/>
      <c r="EK963" s="4"/>
      <c r="EL963" s="4"/>
      <c r="EM963" s="4"/>
      <c r="EN963" s="4"/>
      <c r="EO963" s="4"/>
      <c r="EP963" s="4"/>
      <c r="EQ963" s="4"/>
      <c r="ER963" s="4"/>
      <c r="ES963" s="4"/>
      <c r="ET963" s="4"/>
      <c r="EU963" s="4"/>
      <c r="EV963" s="4"/>
      <c r="EW963" s="4"/>
      <c r="EX963" s="4"/>
      <c r="EY963" s="4"/>
      <c r="EZ963" s="4"/>
      <c r="FA963" s="4"/>
      <c r="FB963" s="4"/>
      <c r="FC963" s="4"/>
      <c r="FD963" s="4"/>
      <c r="FE963" s="4"/>
      <c r="FF963" s="4"/>
      <c r="FG963" s="4"/>
      <c r="FH963" s="4"/>
      <c r="FI963" s="4"/>
      <c r="FJ963" s="5"/>
      <c r="FK963" s="4"/>
      <c r="FL963" s="4"/>
      <c r="FM963" s="4"/>
      <c r="FN963" s="4"/>
      <c r="FO963" s="4"/>
      <c r="FP963" s="4"/>
      <c r="FQ963" s="4"/>
      <c r="FR963" s="4"/>
      <c r="FS963" s="4"/>
      <c r="FT963" s="4"/>
      <c r="FU963" s="4"/>
      <c r="FV963" s="4"/>
      <c r="FW963" s="4"/>
      <c r="FX963" s="4"/>
      <c r="FY963" s="4"/>
      <c r="FZ963" s="4"/>
      <c r="GA963" s="4"/>
      <c r="GB963" s="4"/>
      <c r="GC963" s="4"/>
      <c r="GD963" s="4"/>
      <c r="GE963" s="4"/>
      <c r="GF963" s="4"/>
      <c r="GG963" s="4"/>
      <c r="GH963" s="4"/>
      <c r="GI963" s="4"/>
      <c r="GJ963" s="4"/>
      <c r="GK963" s="4"/>
      <c r="GL963" s="50"/>
      <c r="GM963" s="50"/>
      <c r="GN963" s="50"/>
      <c r="GO963" s="50"/>
      <c r="GP963" s="50"/>
      <c r="GQ963" s="50"/>
      <c r="GR963" s="4"/>
      <c r="GS963" s="4"/>
      <c r="GT963" s="4"/>
      <c r="GU963" s="4"/>
      <c r="GV963" s="4"/>
      <c r="GW963" s="4"/>
      <c r="GX963" s="4"/>
      <c r="GY963" s="4"/>
      <c r="IQ963" s="4"/>
      <c r="IR963" s="4"/>
      <c r="IS963" s="4"/>
      <c r="IT963" s="4"/>
      <c r="IU963" s="4"/>
      <c r="IV963" s="4"/>
      <c r="IW963" s="4"/>
      <c r="IX963" s="4"/>
      <c r="IY963" s="4"/>
      <c r="IZ963" s="4"/>
      <c r="JA963" s="4"/>
      <c r="JB963" s="4"/>
      <c r="JC963" s="4"/>
      <c r="JD963" s="4"/>
      <c r="JE963" s="4"/>
      <c r="JF963" s="4"/>
      <c r="JG963" s="4"/>
      <c r="JH963" s="4"/>
      <c r="JI963" s="4"/>
      <c r="JJ963" s="4"/>
      <c r="JK963" s="4"/>
      <c r="JL963" s="4"/>
      <c r="JM963" s="4"/>
      <c r="JN963" s="4"/>
      <c r="JO963" s="4"/>
      <c r="JP963" s="4"/>
      <c r="JQ963" s="4"/>
      <c r="JR963" s="4"/>
      <c r="JS963" s="4"/>
      <c r="JT963" s="4"/>
      <c r="JU963" s="4"/>
      <c r="JV963" s="4"/>
      <c r="JW963" s="4"/>
      <c r="JX963" s="4"/>
      <c r="JY963" s="4"/>
      <c r="JZ963" s="4"/>
      <c r="KA963" s="4"/>
      <c r="KB963" s="4"/>
      <c r="KC963" s="4"/>
      <c r="KD963" s="4"/>
      <c r="KE963" s="4"/>
    </row>
    <row r="964" spans="20:291" x14ac:dyDescent="0.25">
      <c r="T964" s="5"/>
      <c r="U964" s="25"/>
      <c r="V964" s="25"/>
      <c r="W964" s="25"/>
      <c r="X964" s="25"/>
      <c r="Y964" s="25"/>
      <c r="Z964" s="25"/>
      <c r="AA964" s="25"/>
      <c r="AB964" s="25"/>
      <c r="AC964" s="25"/>
      <c r="AD964" s="25"/>
      <c r="AE964" s="25"/>
      <c r="AF964" s="25"/>
      <c r="AG964" s="25"/>
      <c r="AH964" s="25"/>
      <c r="AI964" s="25"/>
      <c r="AJ964" s="25"/>
      <c r="AK964" s="25"/>
      <c r="AL964" s="25"/>
      <c r="AM964" s="25"/>
      <c r="AN964" s="25"/>
      <c r="AO964" s="25"/>
      <c r="AP964" s="25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  <c r="BS964" s="4"/>
      <c r="BT964" s="4"/>
      <c r="BU964" s="4"/>
      <c r="BV964" s="4"/>
      <c r="BW964" s="4"/>
      <c r="BX964" s="4"/>
      <c r="BY964" s="4"/>
      <c r="BZ964" s="4"/>
      <c r="CA964" s="4"/>
      <c r="CB964" s="4"/>
      <c r="CC964" s="4"/>
      <c r="CD964" s="4"/>
      <c r="CE964" s="4"/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4"/>
      <c r="CX964" s="4"/>
      <c r="CY964" s="4"/>
      <c r="CZ964" s="4"/>
      <c r="DA964" s="4"/>
      <c r="DB964" s="4"/>
      <c r="DC964" s="4"/>
      <c r="DD964" s="4"/>
      <c r="DE964" s="4"/>
      <c r="DF964" s="4"/>
      <c r="DG964" s="4"/>
      <c r="DH964" s="4"/>
      <c r="DI964" s="4"/>
      <c r="DJ964" s="4"/>
      <c r="DK964" s="4"/>
      <c r="DL964" s="4"/>
      <c r="DM964" s="4"/>
      <c r="DN964" s="4"/>
      <c r="DO964" s="4"/>
      <c r="DP964" s="4"/>
      <c r="DQ964" s="4"/>
      <c r="DR964" s="4"/>
      <c r="DS964" s="4"/>
      <c r="DT964" s="4"/>
      <c r="DU964" s="4"/>
      <c r="DV964" s="4"/>
      <c r="DW964" s="4"/>
      <c r="DX964" s="4"/>
      <c r="DY964" s="4"/>
      <c r="DZ964" s="4"/>
      <c r="EA964" s="4"/>
      <c r="EB964" s="4"/>
      <c r="EC964" s="4"/>
      <c r="ED964" s="4"/>
      <c r="EE964" s="4"/>
      <c r="EF964" s="4"/>
      <c r="EG964" s="4"/>
      <c r="EH964" s="4"/>
      <c r="EI964" s="4"/>
      <c r="EJ964" s="4"/>
      <c r="EK964" s="4"/>
      <c r="EL964" s="4"/>
      <c r="EM964" s="4"/>
      <c r="EN964" s="4"/>
      <c r="EO964" s="4"/>
      <c r="EP964" s="4"/>
      <c r="EQ964" s="4"/>
      <c r="ER964" s="4"/>
      <c r="ES964" s="4"/>
      <c r="ET964" s="4"/>
      <c r="EU964" s="4"/>
      <c r="EV964" s="4"/>
      <c r="EW964" s="4"/>
      <c r="EX964" s="4"/>
      <c r="EY964" s="4"/>
      <c r="EZ964" s="4"/>
      <c r="FA964" s="4"/>
      <c r="FB964" s="4"/>
      <c r="FC964" s="4"/>
      <c r="FD964" s="4"/>
      <c r="FE964" s="4"/>
      <c r="FF964" s="4"/>
      <c r="FG964" s="4"/>
      <c r="FH964" s="4"/>
      <c r="FI964" s="4"/>
      <c r="FJ964" s="5"/>
      <c r="FK964" s="4"/>
      <c r="FL964" s="4"/>
      <c r="FM964" s="4"/>
      <c r="FN964" s="4"/>
      <c r="FO964" s="4"/>
      <c r="FP964" s="4"/>
      <c r="FQ964" s="4"/>
      <c r="FR964" s="4"/>
      <c r="FS964" s="4"/>
      <c r="FT964" s="4"/>
      <c r="FU964" s="4"/>
      <c r="FV964" s="4"/>
      <c r="FW964" s="4"/>
      <c r="FX964" s="4"/>
      <c r="FY964" s="4"/>
      <c r="FZ964" s="4"/>
      <c r="GA964" s="4"/>
      <c r="GB964" s="4"/>
      <c r="GC964" s="4"/>
      <c r="GD964" s="4"/>
      <c r="GE964" s="4"/>
      <c r="GF964" s="4"/>
      <c r="GG964" s="4"/>
      <c r="GH964" s="4"/>
      <c r="GI964" s="4"/>
      <c r="GJ964" s="4"/>
      <c r="GK964" s="4"/>
      <c r="GL964" s="50"/>
      <c r="GM964" s="50"/>
      <c r="GN964" s="50"/>
      <c r="GO964" s="50"/>
      <c r="GP964" s="50"/>
      <c r="GQ964" s="50"/>
      <c r="GR964" s="4"/>
      <c r="GS964" s="4"/>
      <c r="GT964" s="4"/>
      <c r="GU964" s="4"/>
      <c r="GV964" s="4"/>
      <c r="GW964" s="4"/>
      <c r="GX964" s="4"/>
      <c r="GY964" s="4"/>
      <c r="IQ964" s="4"/>
      <c r="IR964" s="4"/>
      <c r="IS964" s="4"/>
      <c r="IT964" s="4"/>
      <c r="IU964" s="4"/>
      <c r="IV964" s="4"/>
      <c r="IW964" s="4"/>
      <c r="IX964" s="4"/>
      <c r="IY964" s="4"/>
      <c r="IZ964" s="4"/>
      <c r="JA964" s="4"/>
      <c r="JB964" s="4"/>
      <c r="JC964" s="4"/>
      <c r="JD964" s="4"/>
      <c r="JE964" s="4"/>
      <c r="JF964" s="4"/>
      <c r="JG964" s="4"/>
      <c r="JH964" s="4"/>
      <c r="JI964" s="4"/>
      <c r="JJ964" s="4"/>
      <c r="JK964" s="4"/>
      <c r="JL964" s="4"/>
      <c r="JM964" s="4"/>
      <c r="JN964" s="4"/>
      <c r="JO964" s="4"/>
      <c r="JP964" s="4"/>
      <c r="JQ964" s="4"/>
      <c r="JR964" s="4"/>
      <c r="JS964" s="4"/>
      <c r="JT964" s="4"/>
      <c r="JU964" s="4"/>
      <c r="JV964" s="4"/>
      <c r="JW964" s="4"/>
      <c r="JX964" s="4"/>
      <c r="JY964" s="4"/>
      <c r="JZ964" s="4"/>
      <c r="KA964" s="4"/>
      <c r="KB964" s="4"/>
      <c r="KC964" s="4"/>
      <c r="KD964" s="4"/>
      <c r="KE964" s="4"/>
    </row>
    <row r="965" spans="20:291" x14ac:dyDescent="0.25">
      <c r="T965" s="5"/>
      <c r="U965" s="25"/>
      <c r="V965" s="25"/>
      <c r="W965" s="25"/>
      <c r="X965" s="25"/>
      <c r="Y965" s="25"/>
      <c r="Z965" s="25"/>
      <c r="AA965" s="25"/>
      <c r="AB965" s="25"/>
      <c r="AC965" s="25"/>
      <c r="AD965" s="25"/>
      <c r="AE965" s="25"/>
      <c r="AF965" s="25"/>
      <c r="AG965" s="25"/>
      <c r="AH965" s="25"/>
      <c r="AI965" s="25"/>
      <c r="AJ965" s="25"/>
      <c r="AK965" s="25"/>
      <c r="AL965" s="25"/>
      <c r="AM965" s="25"/>
      <c r="AN965" s="25"/>
      <c r="AO965" s="25"/>
      <c r="AP965" s="25"/>
      <c r="AQ965" s="4"/>
      <c r="AR965" s="4"/>
      <c r="AS965" s="4"/>
      <c r="AT965" s="4"/>
      <c r="AU965" s="4"/>
      <c r="AV965" s="4"/>
      <c r="AW965" s="4"/>
      <c r="AX965" s="4"/>
      <c r="AY965" s="4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  <c r="BK965" s="4"/>
      <c r="BL965" s="4"/>
      <c r="BM965" s="4"/>
      <c r="BN965" s="4"/>
      <c r="BO965" s="4"/>
      <c r="BP965" s="4"/>
      <c r="BQ965" s="4"/>
      <c r="BR965" s="4"/>
      <c r="BS965" s="4"/>
      <c r="BT965" s="4"/>
      <c r="BU965" s="4"/>
      <c r="BV965" s="4"/>
      <c r="BW965" s="4"/>
      <c r="BX965" s="4"/>
      <c r="BY965" s="4"/>
      <c r="BZ965" s="4"/>
      <c r="CA965" s="4"/>
      <c r="CB965" s="4"/>
      <c r="CC965" s="4"/>
      <c r="CD965" s="4"/>
      <c r="CE965" s="4"/>
      <c r="CF965" s="4"/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  <c r="CS965" s="4"/>
      <c r="CT965" s="4"/>
      <c r="CU965" s="4"/>
      <c r="CV965" s="4"/>
      <c r="CW965" s="4"/>
      <c r="CX965" s="4"/>
      <c r="CY965" s="4"/>
      <c r="CZ965" s="4"/>
      <c r="DA965" s="4"/>
      <c r="DB965" s="4"/>
      <c r="DC965" s="4"/>
      <c r="DD965" s="4"/>
      <c r="DE965" s="4"/>
      <c r="DF965" s="4"/>
      <c r="DG965" s="4"/>
      <c r="DH965" s="4"/>
      <c r="DI965" s="4"/>
      <c r="DJ965" s="4"/>
      <c r="DK965" s="4"/>
      <c r="DL965" s="4"/>
      <c r="DM965" s="4"/>
      <c r="DN965" s="4"/>
      <c r="DO965" s="4"/>
      <c r="DP965" s="4"/>
      <c r="DQ965" s="4"/>
      <c r="DR965" s="4"/>
      <c r="DS965" s="4"/>
      <c r="DT965" s="4"/>
      <c r="DU965" s="4"/>
      <c r="DV965" s="4"/>
      <c r="DW965" s="4"/>
      <c r="DX965" s="4"/>
      <c r="DY965" s="4"/>
      <c r="DZ965" s="4"/>
      <c r="EA965" s="4"/>
      <c r="EB965" s="4"/>
      <c r="EC965" s="4"/>
      <c r="ED965" s="4"/>
      <c r="EE965" s="4"/>
      <c r="EF965" s="4"/>
      <c r="EG965" s="4"/>
      <c r="EH965" s="4"/>
      <c r="EI965" s="4"/>
      <c r="EJ965" s="4"/>
      <c r="EK965" s="4"/>
      <c r="EL965" s="4"/>
      <c r="EM965" s="4"/>
      <c r="EN965" s="4"/>
      <c r="EO965" s="4"/>
      <c r="EP965" s="4"/>
      <c r="EQ965" s="4"/>
      <c r="ER965" s="4"/>
      <c r="ES965" s="4"/>
      <c r="ET965" s="4"/>
      <c r="EU965" s="4"/>
      <c r="EV965" s="4"/>
      <c r="EW965" s="4"/>
      <c r="EX965" s="4"/>
      <c r="EY965" s="4"/>
      <c r="EZ965" s="4"/>
      <c r="FA965" s="4"/>
      <c r="FB965" s="4"/>
      <c r="FC965" s="4"/>
      <c r="FD965" s="4"/>
      <c r="FE965" s="4"/>
      <c r="FF965" s="4"/>
      <c r="FG965" s="4"/>
      <c r="FH965" s="4"/>
      <c r="FI965" s="4"/>
      <c r="FJ965" s="5"/>
      <c r="FK965" s="4"/>
      <c r="FL965" s="4"/>
      <c r="FM965" s="4"/>
      <c r="FN965" s="4"/>
      <c r="FO965" s="4"/>
      <c r="FP965" s="4"/>
      <c r="FQ965" s="4"/>
      <c r="FR965" s="4"/>
      <c r="FS965" s="4"/>
      <c r="FT965" s="4"/>
      <c r="FU965" s="4"/>
      <c r="FV965" s="4"/>
      <c r="FW965" s="4"/>
      <c r="FX965" s="4"/>
      <c r="FY965" s="4"/>
      <c r="FZ965" s="4"/>
      <c r="GA965" s="4"/>
      <c r="GB965" s="4"/>
      <c r="GC965" s="4"/>
      <c r="GD965" s="4"/>
      <c r="GE965" s="4"/>
      <c r="GF965" s="4"/>
      <c r="GG965" s="4"/>
      <c r="GH965" s="4"/>
      <c r="GI965" s="4"/>
      <c r="GJ965" s="4"/>
      <c r="GK965" s="4"/>
      <c r="GL965" s="50"/>
      <c r="GM965" s="50"/>
      <c r="GN965" s="50"/>
      <c r="GO965" s="50"/>
      <c r="GP965" s="50"/>
      <c r="GQ965" s="50"/>
      <c r="GR965" s="4"/>
      <c r="GS965" s="4"/>
      <c r="GT965" s="4"/>
      <c r="GU965" s="4"/>
      <c r="GV965" s="4"/>
      <c r="GW965" s="4"/>
      <c r="GX965" s="4"/>
      <c r="GY965" s="4"/>
      <c r="IQ965" s="4"/>
      <c r="IR965" s="4"/>
      <c r="IS965" s="4"/>
      <c r="IT965" s="4"/>
      <c r="IU965" s="4"/>
      <c r="IV965" s="4"/>
      <c r="IW965" s="4"/>
      <c r="IX965" s="4"/>
      <c r="IY965" s="4"/>
      <c r="IZ965" s="4"/>
      <c r="JA965" s="4"/>
      <c r="JB965" s="4"/>
      <c r="JC965" s="4"/>
      <c r="JD965" s="4"/>
      <c r="JE965" s="4"/>
      <c r="JF965" s="4"/>
      <c r="JG965" s="4"/>
      <c r="JH965" s="4"/>
      <c r="JI965" s="4"/>
      <c r="JJ965" s="4"/>
      <c r="JK965" s="4"/>
      <c r="JL965" s="4"/>
      <c r="JM965" s="4"/>
      <c r="JN965" s="4"/>
      <c r="JO965" s="4"/>
      <c r="JP965" s="4"/>
      <c r="JQ965" s="4"/>
      <c r="JR965" s="4"/>
      <c r="JS965" s="4"/>
      <c r="JT965" s="4"/>
      <c r="JU965" s="4"/>
      <c r="JV965" s="4"/>
      <c r="JW965" s="4"/>
      <c r="JX965" s="4"/>
      <c r="JY965" s="4"/>
      <c r="JZ965" s="4"/>
      <c r="KA965" s="4"/>
      <c r="KB965" s="4"/>
      <c r="KC965" s="4"/>
      <c r="KD965" s="4"/>
      <c r="KE965" s="4"/>
    </row>
    <row r="966" spans="20:291" x14ac:dyDescent="0.25">
      <c r="T966" s="5"/>
      <c r="U966" s="25"/>
      <c r="V966" s="25"/>
      <c r="W966" s="25"/>
      <c r="X966" s="25"/>
      <c r="Y966" s="25"/>
      <c r="Z966" s="25"/>
      <c r="AA966" s="25"/>
      <c r="AB966" s="25"/>
      <c r="AC966" s="25"/>
      <c r="AD966" s="25"/>
      <c r="AE966" s="25"/>
      <c r="AF966" s="25"/>
      <c r="AG966" s="25"/>
      <c r="AH966" s="25"/>
      <c r="AI966" s="25"/>
      <c r="AJ966" s="25"/>
      <c r="AK966" s="25"/>
      <c r="AL966" s="25"/>
      <c r="AM966" s="25"/>
      <c r="AN966" s="25"/>
      <c r="AO966" s="25"/>
      <c r="AP966" s="25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  <c r="BS966" s="4"/>
      <c r="BT966" s="4"/>
      <c r="BU966" s="4"/>
      <c r="BV966" s="4"/>
      <c r="BW966" s="4"/>
      <c r="BX966" s="4"/>
      <c r="BY966" s="4"/>
      <c r="BZ966" s="4"/>
      <c r="CA966" s="4"/>
      <c r="CB966" s="4"/>
      <c r="CC966" s="4"/>
      <c r="CD966" s="4"/>
      <c r="CE966" s="4"/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  <c r="CW966" s="4"/>
      <c r="CX966" s="4"/>
      <c r="CY966" s="4"/>
      <c r="CZ966" s="4"/>
      <c r="DA966" s="4"/>
      <c r="DB966" s="4"/>
      <c r="DC966" s="4"/>
      <c r="DD966" s="4"/>
      <c r="DE966" s="4"/>
      <c r="DF966" s="4"/>
      <c r="DG966" s="4"/>
      <c r="DH966" s="4"/>
      <c r="DI966" s="4"/>
      <c r="DJ966" s="4"/>
      <c r="DK966" s="4"/>
      <c r="DL966" s="4"/>
      <c r="DM966" s="4"/>
      <c r="DN966" s="4"/>
      <c r="DO966" s="4"/>
      <c r="DP966" s="4"/>
      <c r="DQ966" s="4"/>
      <c r="DR966" s="4"/>
      <c r="DS966" s="4"/>
      <c r="DT966" s="4"/>
      <c r="DU966" s="4"/>
      <c r="DV966" s="4"/>
      <c r="DW966" s="4"/>
      <c r="DX966" s="4"/>
      <c r="DY966" s="4"/>
      <c r="DZ966" s="4"/>
      <c r="EA966" s="4"/>
      <c r="EB966" s="4"/>
      <c r="EC966" s="4"/>
      <c r="ED966" s="4"/>
      <c r="EE966" s="4"/>
      <c r="EF966" s="4"/>
      <c r="EG966" s="4"/>
      <c r="EH966" s="4"/>
      <c r="EI966" s="4"/>
      <c r="EJ966" s="4"/>
      <c r="EK966" s="4"/>
      <c r="EL966" s="4"/>
      <c r="EM966" s="4"/>
      <c r="EN966" s="4"/>
      <c r="EO966" s="4"/>
      <c r="EP966" s="4"/>
      <c r="EQ966" s="4"/>
      <c r="ER966" s="4"/>
      <c r="ES966" s="4"/>
      <c r="ET966" s="4"/>
      <c r="EU966" s="4"/>
      <c r="EV966" s="4"/>
      <c r="EW966" s="4"/>
      <c r="EX966" s="4"/>
      <c r="EY966" s="4"/>
      <c r="EZ966" s="4"/>
      <c r="FA966" s="4"/>
      <c r="FB966" s="4"/>
      <c r="FC966" s="4"/>
      <c r="FD966" s="4"/>
      <c r="FE966" s="4"/>
      <c r="FF966" s="4"/>
      <c r="FG966" s="4"/>
      <c r="FH966" s="4"/>
      <c r="FI966" s="4"/>
      <c r="FJ966" s="5"/>
      <c r="FK966" s="4"/>
      <c r="FL966" s="4"/>
      <c r="FM966" s="4"/>
      <c r="FN966" s="4"/>
      <c r="FO966" s="4"/>
      <c r="FP966" s="4"/>
      <c r="FQ966" s="4"/>
      <c r="FR966" s="4"/>
      <c r="FS966" s="4"/>
      <c r="FT966" s="4"/>
      <c r="FU966" s="4"/>
      <c r="FV966" s="4"/>
      <c r="FW966" s="4"/>
      <c r="FX966" s="4"/>
      <c r="FY966" s="4"/>
      <c r="FZ966" s="4"/>
      <c r="GA966" s="4"/>
      <c r="GB966" s="4"/>
      <c r="GC966" s="4"/>
      <c r="GD966" s="4"/>
      <c r="GE966" s="4"/>
      <c r="GF966" s="4"/>
      <c r="GG966" s="4"/>
      <c r="GH966" s="4"/>
      <c r="GI966" s="4"/>
      <c r="GJ966" s="4"/>
      <c r="GK966" s="4"/>
      <c r="GL966" s="50"/>
      <c r="GM966" s="50"/>
      <c r="GN966" s="50"/>
      <c r="GO966" s="50"/>
      <c r="GP966" s="50"/>
      <c r="GQ966" s="50"/>
      <c r="GR966" s="4"/>
      <c r="GS966" s="4"/>
      <c r="GT966" s="4"/>
      <c r="GU966" s="4"/>
      <c r="GV966" s="4"/>
      <c r="GW966" s="4"/>
      <c r="GX966" s="4"/>
      <c r="GY966" s="4"/>
      <c r="IQ966" s="4"/>
      <c r="IR966" s="4"/>
      <c r="IS966" s="4"/>
      <c r="IT966" s="4"/>
      <c r="IU966" s="4"/>
      <c r="IV966" s="4"/>
      <c r="IW966" s="4"/>
      <c r="IX966" s="4"/>
      <c r="IY966" s="4"/>
      <c r="IZ966" s="4"/>
      <c r="JA966" s="4"/>
      <c r="JB966" s="4"/>
      <c r="JC966" s="4"/>
      <c r="JD966" s="4"/>
      <c r="JE966" s="4"/>
      <c r="JF966" s="4"/>
      <c r="JG966" s="4"/>
      <c r="JH966" s="4"/>
      <c r="JI966" s="4"/>
      <c r="JJ966" s="4"/>
      <c r="JK966" s="4"/>
      <c r="JL966" s="4"/>
      <c r="JM966" s="4"/>
      <c r="JN966" s="4"/>
      <c r="JO966" s="4"/>
      <c r="JP966" s="4"/>
      <c r="JQ966" s="4"/>
      <c r="JR966" s="4"/>
      <c r="JS966" s="4"/>
      <c r="JT966" s="4"/>
      <c r="JU966" s="4"/>
      <c r="JV966" s="4"/>
      <c r="JW966" s="4"/>
      <c r="JX966" s="4"/>
      <c r="JY966" s="4"/>
      <c r="JZ966" s="4"/>
      <c r="KA966" s="4"/>
      <c r="KB966" s="4"/>
      <c r="KC966" s="4"/>
      <c r="KD966" s="4"/>
      <c r="KE966" s="4"/>
    </row>
    <row r="967" spans="20:291" x14ac:dyDescent="0.25">
      <c r="T967" s="5"/>
      <c r="U967" s="25"/>
      <c r="V967" s="25"/>
      <c r="W967" s="25"/>
      <c r="X967" s="25"/>
      <c r="Y967" s="25"/>
      <c r="Z967" s="25"/>
      <c r="AA967" s="25"/>
      <c r="AB967" s="25"/>
      <c r="AC967" s="25"/>
      <c r="AD967" s="25"/>
      <c r="AE967" s="25"/>
      <c r="AF967" s="25"/>
      <c r="AG967" s="25"/>
      <c r="AH967" s="25"/>
      <c r="AI967" s="25"/>
      <c r="AJ967" s="25"/>
      <c r="AK967" s="25"/>
      <c r="AL967" s="25"/>
      <c r="AM967" s="25"/>
      <c r="AN967" s="25"/>
      <c r="AO967" s="25"/>
      <c r="AP967" s="25"/>
      <c r="AQ967" s="4"/>
      <c r="AR967" s="4"/>
      <c r="AS967" s="4"/>
      <c r="AT967" s="4"/>
      <c r="AU967" s="4"/>
      <c r="AV967" s="4"/>
      <c r="AW967" s="4"/>
      <c r="AX967" s="4"/>
      <c r="AY967" s="4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  <c r="BR967" s="4"/>
      <c r="BS967" s="4"/>
      <c r="BT967" s="4"/>
      <c r="BU967" s="4"/>
      <c r="BV967" s="4"/>
      <c r="BW967" s="4"/>
      <c r="BX967" s="4"/>
      <c r="BY967" s="4"/>
      <c r="BZ967" s="4"/>
      <c r="CA967" s="4"/>
      <c r="CB967" s="4"/>
      <c r="CC967" s="4"/>
      <c r="CD967" s="4"/>
      <c r="CE967" s="4"/>
      <c r="CF967" s="4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  <c r="CS967" s="4"/>
      <c r="CT967" s="4"/>
      <c r="CU967" s="4"/>
      <c r="CV967" s="4"/>
      <c r="CW967" s="4"/>
      <c r="CX967" s="4"/>
      <c r="CY967" s="4"/>
      <c r="CZ967" s="4"/>
      <c r="DA967" s="4"/>
      <c r="DB967" s="4"/>
      <c r="DC967" s="4"/>
      <c r="DD967" s="4"/>
      <c r="DE967" s="4"/>
      <c r="DF967" s="4"/>
      <c r="DG967" s="4"/>
      <c r="DH967" s="4"/>
      <c r="DI967" s="4"/>
      <c r="DJ967" s="4"/>
      <c r="DK967" s="4"/>
      <c r="DL967" s="4"/>
      <c r="DM967" s="4"/>
      <c r="DN967" s="4"/>
      <c r="DO967" s="4"/>
      <c r="DP967" s="4"/>
      <c r="DQ967" s="4"/>
      <c r="DR967" s="4"/>
      <c r="DS967" s="4"/>
      <c r="DT967" s="4"/>
      <c r="DU967" s="4"/>
      <c r="DV967" s="4"/>
      <c r="DW967" s="4"/>
      <c r="DX967" s="4"/>
      <c r="DY967" s="4"/>
      <c r="DZ967" s="4"/>
      <c r="EA967" s="4"/>
      <c r="EB967" s="4"/>
      <c r="EC967" s="4"/>
      <c r="ED967" s="4"/>
      <c r="EE967" s="4"/>
      <c r="EF967" s="4"/>
      <c r="EG967" s="4"/>
      <c r="EH967" s="4"/>
      <c r="EI967" s="4"/>
      <c r="EJ967" s="4"/>
      <c r="EK967" s="4"/>
      <c r="EL967" s="4"/>
      <c r="EM967" s="4"/>
      <c r="EN967" s="4"/>
      <c r="EO967" s="4"/>
      <c r="EP967" s="4"/>
      <c r="EQ967" s="4"/>
      <c r="ER967" s="4"/>
      <c r="ES967" s="4"/>
      <c r="ET967" s="4"/>
      <c r="EU967" s="4"/>
      <c r="EV967" s="4"/>
      <c r="EW967" s="4"/>
      <c r="EX967" s="4"/>
      <c r="EY967" s="4"/>
      <c r="EZ967" s="4"/>
      <c r="FA967" s="4"/>
      <c r="FB967" s="4"/>
      <c r="FC967" s="4"/>
      <c r="FD967" s="4"/>
      <c r="FE967" s="4"/>
      <c r="FF967" s="4"/>
      <c r="FG967" s="4"/>
      <c r="FH967" s="4"/>
      <c r="FI967" s="4"/>
      <c r="FJ967" s="5"/>
      <c r="FK967" s="4"/>
      <c r="FL967" s="4"/>
      <c r="FM967" s="4"/>
      <c r="FN967" s="4"/>
      <c r="FO967" s="4"/>
      <c r="FP967" s="4"/>
      <c r="FQ967" s="4"/>
      <c r="FR967" s="4"/>
      <c r="FS967" s="4"/>
      <c r="FT967" s="4"/>
      <c r="FU967" s="4"/>
      <c r="FV967" s="4"/>
      <c r="FW967" s="4"/>
      <c r="FX967" s="4"/>
      <c r="FY967" s="4"/>
      <c r="FZ967" s="4"/>
      <c r="GA967" s="4"/>
      <c r="GB967" s="4"/>
      <c r="GC967" s="4"/>
      <c r="GD967" s="4"/>
      <c r="GE967" s="4"/>
      <c r="GF967" s="4"/>
      <c r="GG967" s="4"/>
      <c r="GH967" s="4"/>
      <c r="GI967" s="4"/>
      <c r="GJ967" s="4"/>
      <c r="GK967" s="4"/>
      <c r="GL967" s="50"/>
      <c r="GM967" s="50"/>
      <c r="GN967" s="50"/>
      <c r="GO967" s="50"/>
      <c r="GP967" s="50"/>
      <c r="GQ967" s="50"/>
      <c r="GR967" s="4"/>
      <c r="GS967" s="4"/>
      <c r="GT967" s="4"/>
      <c r="GU967" s="4"/>
      <c r="GV967" s="4"/>
      <c r="GW967" s="4"/>
      <c r="GX967" s="4"/>
      <c r="GY967" s="4"/>
      <c r="IQ967" s="4"/>
      <c r="IR967" s="4"/>
      <c r="IS967" s="4"/>
      <c r="IT967" s="4"/>
      <c r="IU967" s="4"/>
      <c r="IV967" s="4"/>
      <c r="IW967" s="4"/>
      <c r="IX967" s="4"/>
      <c r="IY967" s="4"/>
      <c r="IZ967" s="4"/>
      <c r="JA967" s="4"/>
      <c r="JB967" s="4"/>
      <c r="JC967" s="4"/>
      <c r="JD967" s="4"/>
      <c r="JE967" s="4"/>
      <c r="JF967" s="4"/>
      <c r="JG967" s="4"/>
      <c r="JH967" s="4"/>
      <c r="JI967" s="4"/>
      <c r="JJ967" s="4"/>
      <c r="JK967" s="4"/>
      <c r="JL967" s="4"/>
      <c r="JM967" s="4"/>
      <c r="JN967" s="4"/>
      <c r="JO967" s="4"/>
      <c r="JP967" s="4"/>
      <c r="JQ967" s="4"/>
      <c r="JR967" s="4"/>
      <c r="JS967" s="4"/>
      <c r="JT967" s="4"/>
      <c r="JU967" s="4"/>
      <c r="JV967" s="4"/>
      <c r="JW967" s="4"/>
      <c r="JX967" s="4"/>
      <c r="JY967" s="4"/>
      <c r="JZ967" s="4"/>
      <c r="KA967" s="4"/>
      <c r="KB967" s="4"/>
      <c r="KC967" s="4"/>
      <c r="KD967" s="4"/>
      <c r="KE967" s="4"/>
    </row>
    <row r="968" spans="20:291" x14ac:dyDescent="0.25">
      <c r="T968" s="5"/>
      <c r="U968" s="25"/>
      <c r="V968" s="25"/>
      <c r="W968" s="25"/>
      <c r="X968" s="25"/>
      <c r="Y968" s="25"/>
      <c r="Z968" s="25"/>
      <c r="AA968" s="25"/>
      <c r="AB968" s="25"/>
      <c r="AC968" s="25"/>
      <c r="AD968" s="25"/>
      <c r="AE968" s="25"/>
      <c r="AF968" s="25"/>
      <c r="AG968" s="25"/>
      <c r="AH968" s="25"/>
      <c r="AI968" s="25"/>
      <c r="AJ968" s="25"/>
      <c r="AK968" s="25"/>
      <c r="AL968" s="25"/>
      <c r="AM968" s="25"/>
      <c r="AN968" s="25"/>
      <c r="AO968" s="25"/>
      <c r="AP968" s="25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  <c r="BS968" s="4"/>
      <c r="BT968" s="4"/>
      <c r="BU968" s="4"/>
      <c r="BV968" s="4"/>
      <c r="BW968" s="4"/>
      <c r="BX968" s="4"/>
      <c r="BY968" s="4"/>
      <c r="BZ968" s="4"/>
      <c r="CA968" s="4"/>
      <c r="CB968" s="4"/>
      <c r="CC968" s="4"/>
      <c r="CD968" s="4"/>
      <c r="CE968" s="4"/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  <c r="CW968" s="4"/>
      <c r="CX968" s="4"/>
      <c r="CY968" s="4"/>
      <c r="CZ968" s="4"/>
      <c r="DA968" s="4"/>
      <c r="DB968" s="4"/>
      <c r="DC968" s="4"/>
      <c r="DD968" s="4"/>
      <c r="DE968" s="4"/>
      <c r="DF968" s="4"/>
      <c r="DG968" s="4"/>
      <c r="DH968" s="4"/>
      <c r="DI968" s="4"/>
      <c r="DJ968" s="4"/>
      <c r="DK968" s="4"/>
      <c r="DL968" s="4"/>
      <c r="DM968" s="4"/>
      <c r="DN968" s="4"/>
      <c r="DO968" s="4"/>
      <c r="DP968" s="4"/>
      <c r="DQ968" s="4"/>
      <c r="DR968" s="4"/>
      <c r="DS968" s="4"/>
      <c r="DT968" s="4"/>
      <c r="DU968" s="4"/>
      <c r="DV968" s="4"/>
      <c r="DW968" s="4"/>
      <c r="DX968" s="4"/>
      <c r="DY968" s="4"/>
      <c r="DZ968" s="4"/>
      <c r="EA968" s="4"/>
      <c r="EB968" s="4"/>
      <c r="EC968" s="4"/>
      <c r="ED968" s="4"/>
      <c r="EE968" s="4"/>
      <c r="EF968" s="4"/>
      <c r="EG968" s="4"/>
      <c r="EH968" s="4"/>
      <c r="EI968" s="4"/>
      <c r="EJ968" s="4"/>
      <c r="EK968" s="4"/>
      <c r="EL968" s="4"/>
      <c r="EM968" s="4"/>
      <c r="EN968" s="4"/>
      <c r="EO968" s="4"/>
      <c r="EP968" s="4"/>
      <c r="EQ968" s="4"/>
      <c r="ER968" s="4"/>
      <c r="ES968" s="4"/>
      <c r="ET968" s="4"/>
      <c r="EU968" s="4"/>
      <c r="EV968" s="4"/>
      <c r="EW968" s="4"/>
      <c r="EX968" s="4"/>
      <c r="EY968" s="4"/>
      <c r="EZ968" s="4"/>
      <c r="FA968" s="4"/>
      <c r="FB968" s="4"/>
      <c r="FC968" s="4"/>
      <c r="FD968" s="4"/>
      <c r="FE968" s="4"/>
      <c r="FF968" s="4"/>
      <c r="FG968" s="4"/>
      <c r="FH968" s="4"/>
      <c r="FI968" s="4"/>
      <c r="FJ968" s="5"/>
      <c r="FK968" s="4"/>
      <c r="FL968" s="4"/>
      <c r="FM968" s="4"/>
      <c r="FN968" s="4"/>
      <c r="FO968" s="4"/>
      <c r="FP968" s="4"/>
      <c r="FQ968" s="4"/>
      <c r="FR968" s="4"/>
      <c r="FS968" s="4"/>
      <c r="FT968" s="4"/>
      <c r="FU968" s="4"/>
      <c r="FV968" s="4"/>
      <c r="FW968" s="4"/>
      <c r="FX968" s="4"/>
      <c r="FY968" s="4"/>
      <c r="FZ968" s="4"/>
      <c r="GA968" s="4"/>
      <c r="GB968" s="4"/>
      <c r="GC968" s="4"/>
      <c r="GD968" s="4"/>
      <c r="GE968" s="4"/>
      <c r="GF968" s="4"/>
      <c r="GG968" s="4"/>
      <c r="GH968" s="4"/>
      <c r="GI968" s="4"/>
      <c r="GJ968" s="4"/>
      <c r="GK968" s="4"/>
      <c r="GL968" s="50"/>
      <c r="GM968" s="50"/>
      <c r="GN968" s="50"/>
      <c r="GO968" s="50"/>
      <c r="GP968" s="50"/>
      <c r="GQ968" s="50"/>
      <c r="GR968" s="4"/>
      <c r="GS968" s="4"/>
      <c r="GT968" s="4"/>
      <c r="GU968" s="4"/>
      <c r="GV968" s="4"/>
      <c r="GW968" s="4"/>
      <c r="GX968" s="4"/>
      <c r="GY968" s="4"/>
      <c r="IQ968" s="4"/>
      <c r="IR968" s="4"/>
      <c r="IS968" s="4"/>
      <c r="IT968" s="4"/>
      <c r="IU968" s="4"/>
      <c r="IV968" s="4"/>
      <c r="IW968" s="4"/>
      <c r="IX968" s="4"/>
      <c r="IY968" s="4"/>
      <c r="IZ968" s="4"/>
      <c r="JA968" s="4"/>
      <c r="JB968" s="4"/>
      <c r="JC968" s="4"/>
      <c r="JD968" s="4"/>
      <c r="JE968" s="4"/>
      <c r="JF968" s="4"/>
      <c r="JG968" s="4"/>
      <c r="JH968" s="4"/>
      <c r="JI968" s="4"/>
      <c r="JJ968" s="4"/>
      <c r="JK968" s="4"/>
      <c r="JL968" s="4"/>
      <c r="JM968" s="4"/>
      <c r="JN968" s="4"/>
      <c r="JO968" s="4"/>
      <c r="JP968" s="4"/>
      <c r="JQ968" s="4"/>
      <c r="JR968" s="4"/>
      <c r="JS968" s="4"/>
      <c r="JT968" s="4"/>
      <c r="JU968" s="4"/>
      <c r="JV968" s="4"/>
      <c r="JW968" s="4"/>
      <c r="JX968" s="4"/>
      <c r="JY968" s="4"/>
      <c r="JZ968" s="4"/>
      <c r="KA968" s="4"/>
      <c r="KB968" s="4"/>
      <c r="KC968" s="4"/>
      <c r="KD968" s="4"/>
      <c r="KE968" s="4"/>
    </row>
    <row r="969" spans="20:291" x14ac:dyDescent="0.25">
      <c r="T969" s="5"/>
      <c r="U969" s="25"/>
      <c r="V969" s="25"/>
      <c r="W969" s="25"/>
      <c r="X969" s="25"/>
      <c r="Y969" s="25"/>
      <c r="Z969" s="25"/>
      <c r="AA969" s="25"/>
      <c r="AB969" s="25"/>
      <c r="AC969" s="25"/>
      <c r="AD969" s="25"/>
      <c r="AE969" s="25"/>
      <c r="AF969" s="25"/>
      <c r="AG969" s="25"/>
      <c r="AH969" s="25"/>
      <c r="AI969" s="25"/>
      <c r="AJ969" s="25"/>
      <c r="AK969" s="25"/>
      <c r="AL969" s="25"/>
      <c r="AM969" s="25"/>
      <c r="AN969" s="25"/>
      <c r="AO969" s="25"/>
      <c r="AP969" s="25"/>
      <c r="AQ969" s="4"/>
      <c r="AR969" s="4"/>
      <c r="AS969" s="4"/>
      <c r="AT969" s="4"/>
      <c r="AU969" s="4"/>
      <c r="AV969" s="4"/>
      <c r="AW969" s="4"/>
      <c r="AX969" s="4"/>
      <c r="AY969" s="4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  <c r="BK969" s="4"/>
      <c r="BL969" s="4"/>
      <c r="BM969" s="4"/>
      <c r="BN969" s="4"/>
      <c r="BO969" s="4"/>
      <c r="BP969" s="4"/>
      <c r="BQ969" s="4"/>
      <c r="BR969" s="4"/>
      <c r="BS969" s="4"/>
      <c r="BT969" s="4"/>
      <c r="BU969" s="4"/>
      <c r="BV969" s="4"/>
      <c r="BW969" s="4"/>
      <c r="BX969" s="4"/>
      <c r="BY969" s="4"/>
      <c r="BZ969" s="4"/>
      <c r="CA969" s="4"/>
      <c r="CB969" s="4"/>
      <c r="CC969" s="4"/>
      <c r="CD969" s="4"/>
      <c r="CE969" s="4"/>
      <c r="CF969" s="4"/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  <c r="CS969" s="4"/>
      <c r="CT969" s="4"/>
      <c r="CU969" s="4"/>
      <c r="CV969" s="4"/>
      <c r="CW969" s="4"/>
      <c r="CX969" s="4"/>
      <c r="CY969" s="4"/>
      <c r="CZ969" s="4"/>
      <c r="DA969" s="4"/>
      <c r="DB969" s="4"/>
      <c r="DC969" s="4"/>
      <c r="DD969" s="4"/>
      <c r="DE969" s="4"/>
      <c r="DF969" s="4"/>
      <c r="DG969" s="4"/>
      <c r="DH969" s="4"/>
      <c r="DI969" s="4"/>
      <c r="DJ969" s="4"/>
      <c r="DK969" s="4"/>
      <c r="DL969" s="4"/>
      <c r="DM969" s="4"/>
      <c r="DN969" s="4"/>
      <c r="DO969" s="4"/>
      <c r="DP969" s="4"/>
      <c r="DQ969" s="4"/>
      <c r="DR969" s="4"/>
      <c r="DS969" s="4"/>
      <c r="DT969" s="4"/>
      <c r="DU969" s="4"/>
      <c r="DV969" s="4"/>
      <c r="DW969" s="4"/>
      <c r="DX969" s="4"/>
      <c r="DY969" s="4"/>
      <c r="DZ969" s="4"/>
      <c r="EA969" s="4"/>
      <c r="EB969" s="4"/>
      <c r="EC969" s="4"/>
      <c r="ED969" s="4"/>
      <c r="EE969" s="4"/>
      <c r="EF969" s="4"/>
      <c r="EG969" s="4"/>
      <c r="EH969" s="4"/>
      <c r="EI969" s="4"/>
      <c r="EJ969" s="4"/>
      <c r="EK969" s="4"/>
      <c r="EL969" s="4"/>
      <c r="EM969" s="4"/>
      <c r="EN969" s="4"/>
      <c r="EO969" s="4"/>
      <c r="EP969" s="4"/>
      <c r="EQ969" s="4"/>
      <c r="ER969" s="4"/>
      <c r="ES969" s="4"/>
      <c r="ET969" s="4"/>
      <c r="EU969" s="4"/>
      <c r="EV969" s="4"/>
      <c r="EW969" s="4"/>
      <c r="EX969" s="4"/>
      <c r="EY969" s="4"/>
      <c r="EZ969" s="4"/>
      <c r="FA969" s="4"/>
      <c r="FB969" s="4"/>
      <c r="FC969" s="4"/>
      <c r="FD969" s="4"/>
      <c r="FE969" s="4"/>
      <c r="FF969" s="4"/>
      <c r="FG969" s="4"/>
      <c r="FH969" s="4"/>
      <c r="FI969" s="4"/>
      <c r="FJ969" s="5"/>
      <c r="FK969" s="4"/>
      <c r="FL969" s="4"/>
      <c r="FM969" s="4"/>
      <c r="FN969" s="4"/>
      <c r="FO969" s="4"/>
      <c r="FP969" s="4"/>
      <c r="FQ969" s="4"/>
      <c r="FR969" s="4"/>
      <c r="FS969" s="4"/>
      <c r="FT969" s="4"/>
      <c r="FU969" s="4"/>
      <c r="FV969" s="4"/>
      <c r="FW969" s="4"/>
      <c r="FX969" s="4"/>
      <c r="FY969" s="4"/>
      <c r="FZ969" s="4"/>
      <c r="GA969" s="4"/>
      <c r="GB969" s="4"/>
      <c r="GC969" s="4"/>
      <c r="GD969" s="4"/>
      <c r="GE969" s="4"/>
      <c r="GF969" s="4"/>
      <c r="GG969" s="4"/>
      <c r="GH969" s="4"/>
      <c r="GI969" s="4"/>
      <c r="GJ969" s="4"/>
      <c r="GK969" s="4"/>
      <c r="GL969" s="50"/>
      <c r="GM969" s="50"/>
      <c r="GN969" s="50"/>
      <c r="GO969" s="50"/>
      <c r="GP969" s="50"/>
      <c r="GQ969" s="50"/>
      <c r="GR969" s="4"/>
      <c r="GS969" s="4"/>
      <c r="GT969" s="4"/>
      <c r="GU969" s="4"/>
      <c r="GV969" s="4"/>
      <c r="GW969" s="4"/>
      <c r="GX969" s="4"/>
      <c r="GY969" s="4"/>
      <c r="IQ969" s="4"/>
      <c r="IR969" s="4"/>
      <c r="IS969" s="4"/>
      <c r="IT969" s="4"/>
      <c r="IU969" s="4"/>
      <c r="IV969" s="4"/>
      <c r="IW969" s="4"/>
      <c r="IX969" s="4"/>
      <c r="IY969" s="4"/>
      <c r="IZ969" s="4"/>
      <c r="JA969" s="4"/>
      <c r="JB969" s="4"/>
      <c r="JC969" s="4"/>
      <c r="JD969" s="4"/>
      <c r="JE969" s="4"/>
      <c r="JF969" s="4"/>
      <c r="JG969" s="4"/>
      <c r="JH969" s="4"/>
      <c r="JI969" s="4"/>
      <c r="JJ969" s="4"/>
      <c r="JK969" s="4"/>
      <c r="JL969" s="4"/>
      <c r="JM969" s="4"/>
      <c r="JN969" s="4"/>
      <c r="JO969" s="4"/>
      <c r="JP969" s="4"/>
      <c r="JQ969" s="4"/>
      <c r="JR969" s="4"/>
      <c r="JS969" s="4"/>
      <c r="JT969" s="4"/>
      <c r="JU969" s="4"/>
      <c r="JV969" s="4"/>
      <c r="JW969" s="4"/>
      <c r="JX969" s="4"/>
      <c r="JY969" s="4"/>
      <c r="JZ969" s="4"/>
      <c r="KA969" s="4"/>
      <c r="KB969" s="4"/>
      <c r="KC969" s="4"/>
      <c r="KD969" s="4"/>
      <c r="KE969" s="4"/>
    </row>
    <row r="970" spans="20:291" x14ac:dyDescent="0.25">
      <c r="T970" s="5"/>
      <c r="U970" s="25"/>
      <c r="V970" s="25"/>
      <c r="W970" s="25"/>
      <c r="X970" s="25"/>
      <c r="Y970" s="25"/>
      <c r="Z970" s="25"/>
      <c r="AA970" s="25"/>
      <c r="AB970" s="25"/>
      <c r="AC970" s="25"/>
      <c r="AD970" s="25"/>
      <c r="AE970" s="25"/>
      <c r="AF970" s="25"/>
      <c r="AG970" s="25"/>
      <c r="AH970" s="25"/>
      <c r="AI970" s="25"/>
      <c r="AJ970" s="25"/>
      <c r="AK970" s="25"/>
      <c r="AL970" s="25"/>
      <c r="AM970" s="25"/>
      <c r="AN970" s="25"/>
      <c r="AO970" s="25"/>
      <c r="AP970" s="25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  <c r="BS970" s="4"/>
      <c r="BT970" s="4"/>
      <c r="BU970" s="4"/>
      <c r="BV970" s="4"/>
      <c r="BW970" s="4"/>
      <c r="BX970" s="4"/>
      <c r="BY970" s="4"/>
      <c r="BZ970" s="4"/>
      <c r="CA970" s="4"/>
      <c r="CB970" s="4"/>
      <c r="CC970" s="4"/>
      <c r="CD970" s="4"/>
      <c r="CE970" s="4"/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  <c r="CW970" s="4"/>
      <c r="CX970" s="4"/>
      <c r="CY970" s="4"/>
      <c r="CZ970" s="4"/>
      <c r="DA970" s="4"/>
      <c r="DB970" s="4"/>
      <c r="DC970" s="4"/>
      <c r="DD970" s="4"/>
      <c r="DE970" s="4"/>
      <c r="DF970" s="4"/>
      <c r="DG970" s="4"/>
      <c r="DH970" s="4"/>
      <c r="DI970" s="4"/>
      <c r="DJ970" s="4"/>
      <c r="DK970" s="4"/>
      <c r="DL970" s="4"/>
      <c r="DM970" s="4"/>
      <c r="DN970" s="4"/>
      <c r="DO970" s="4"/>
      <c r="DP970" s="4"/>
      <c r="DQ970" s="4"/>
      <c r="DR970" s="4"/>
      <c r="DS970" s="4"/>
      <c r="DT970" s="4"/>
      <c r="DU970" s="4"/>
      <c r="DV970" s="4"/>
      <c r="DW970" s="4"/>
      <c r="DX970" s="4"/>
      <c r="DY970" s="4"/>
      <c r="DZ970" s="4"/>
      <c r="EA970" s="4"/>
      <c r="EB970" s="4"/>
      <c r="EC970" s="4"/>
      <c r="ED970" s="4"/>
      <c r="EE970" s="4"/>
      <c r="EF970" s="4"/>
      <c r="EG970" s="4"/>
      <c r="EH970" s="4"/>
      <c r="EI970" s="4"/>
      <c r="EJ970" s="4"/>
      <c r="EK970" s="4"/>
      <c r="EL970" s="4"/>
      <c r="EM970" s="4"/>
      <c r="EN970" s="4"/>
      <c r="EO970" s="4"/>
      <c r="EP970" s="4"/>
      <c r="EQ970" s="4"/>
      <c r="ER970" s="4"/>
      <c r="ES970" s="4"/>
      <c r="ET970" s="4"/>
      <c r="EU970" s="4"/>
      <c r="EV970" s="4"/>
      <c r="EW970" s="4"/>
      <c r="EX970" s="4"/>
      <c r="EY970" s="4"/>
      <c r="EZ970" s="4"/>
      <c r="FA970" s="4"/>
      <c r="FB970" s="4"/>
      <c r="FC970" s="4"/>
      <c r="FD970" s="4"/>
      <c r="FE970" s="4"/>
      <c r="FF970" s="4"/>
      <c r="FG970" s="4"/>
      <c r="FH970" s="4"/>
      <c r="FI970" s="4"/>
      <c r="FJ970" s="5"/>
      <c r="FK970" s="4"/>
      <c r="FL970" s="4"/>
      <c r="FM970" s="4"/>
      <c r="FN970" s="4"/>
      <c r="FO970" s="4"/>
      <c r="FP970" s="4"/>
      <c r="FQ970" s="4"/>
      <c r="FR970" s="4"/>
      <c r="FS970" s="4"/>
      <c r="FT970" s="4"/>
      <c r="FU970" s="4"/>
      <c r="FV970" s="4"/>
      <c r="FW970" s="4"/>
      <c r="FX970" s="4"/>
      <c r="FY970" s="4"/>
      <c r="FZ970" s="4"/>
      <c r="GA970" s="4"/>
      <c r="GB970" s="4"/>
      <c r="GC970" s="4"/>
      <c r="GD970" s="4"/>
      <c r="GE970" s="4"/>
      <c r="GF970" s="4"/>
      <c r="GG970" s="4"/>
      <c r="GH970" s="4"/>
      <c r="GI970" s="4"/>
      <c r="GJ970" s="4"/>
      <c r="GK970" s="4"/>
      <c r="GL970" s="4"/>
      <c r="GM970" s="4"/>
      <c r="GN970" s="4"/>
      <c r="GO970" s="4"/>
      <c r="GP970" s="4"/>
      <c r="GQ970" s="4"/>
      <c r="GR970" s="4"/>
      <c r="GS970" s="4"/>
      <c r="GT970" s="4"/>
      <c r="GU970" s="4"/>
      <c r="GV970" s="4"/>
      <c r="GW970" s="4"/>
      <c r="GX970" s="4"/>
      <c r="GY970" s="4"/>
      <c r="IQ970" s="4"/>
      <c r="IR970" s="4"/>
      <c r="IS970" s="4"/>
      <c r="IT970" s="4"/>
      <c r="IU970" s="4"/>
      <c r="IV970" s="4"/>
      <c r="IW970" s="4"/>
      <c r="IX970" s="4"/>
      <c r="IY970" s="4"/>
      <c r="IZ970" s="4"/>
      <c r="JA970" s="4"/>
      <c r="JB970" s="4"/>
      <c r="JC970" s="4"/>
      <c r="JD970" s="4"/>
      <c r="JE970" s="4"/>
      <c r="JF970" s="4"/>
      <c r="JG970" s="4"/>
      <c r="JH970" s="4"/>
      <c r="JI970" s="4"/>
      <c r="JJ970" s="4"/>
      <c r="JK970" s="4"/>
      <c r="JL970" s="4"/>
      <c r="JM970" s="4"/>
      <c r="JN970" s="4"/>
      <c r="JO970" s="4"/>
      <c r="JP970" s="4"/>
      <c r="JQ970" s="4"/>
      <c r="JR970" s="4"/>
      <c r="JS970" s="4"/>
      <c r="JT970" s="4"/>
      <c r="JU970" s="4"/>
      <c r="JV970" s="4"/>
      <c r="JW970" s="4"/>
      <c r="JX970" s="4"/>
      <c r="JY970" s="4"/>
      <c r="JZ970" s="4"/>
      <c r="KA970" s="4"/>
      <c r="KB970" s="4"/>
      <c r="KC970" s="4"/>
      <c r="KD970" s="4"/>
      <c r="KE970" s="4"/>
    </row>
    <row r="971" spans="20:291" x14ac:dyDescent="0.25">
      <c r="T971" s="5"/>
      <c r="U971" s="25"/>
      <c r="V971" s="25"/>
      <c r="W971" s="25"/>
      <c r="X971" s="25"/>
      <c r="Y971" s="25"/>
      <c r="Z971" s="25"/>
      <c r="AA971" s="25"/>
      <c r="AB971" s="25"/>
      <c r="AC971" s="25"/>
      <c r="AD971" s="25"/>
      <c r="AE971" s="25"/>
      <c r="AF971" s="25"/>
      <c r="AG971" s="25"/>
      <c r="AH971" s="25"/>
      <c r="AI971" s="25"/>
      <c r="AJ971" s="25"/>
      <c r="AK971" s="25"/>
      <c r="AL971" s="25"/>
      <c r="AM971" s="25"/>
      <c r="AN971" s="25"/>
      <c r="AO971" s="25"/>
      <c r="AP971" s="25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  <c r="BS971" s="4"/>
      <c r="BT971" s="4"/>
      <c r="BU971" s="4"/>
      <c r="BV971" s="4"/>
      <c r="BW971" s="4"/>
      <c r="BX971" s="4"/>
      <c r="BY971" s="4"/>
      <c r="BZ971" s="4"/>
      <c r="CA971" s="4"/>
      <c r="CB971" s="4"/>
      <c r="CC971" s="4"/>
      <c r="CD971" s="4"/>
      <c r="CE971" s="4"/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  <c r="CW971" s="4"/>
      <c r="CX971" s="4"/>
      <c r="CY971" s="4"/>
      <c r="CZ971" s="4"/>
      <c r="DA971" s="4"/>
      <c r="DB971" s="4"/>
      <c r="DC971" s="4"/>
      <c r="DD971" s="4"/>
      <c r="DE971" s="4"/>
      <c r="DF971" s="4"/>
      <c r="DG971" s="4"/>
      <c r="DH971" s="4"/>
      <c r="DI971" s="4"/>
      <c r="DJ971" s="4"/>
      <c r="DK971" s="4"/>
      <c r="DL971" s="4"/>
      <c r="DM971" s="4"/>
      <c r="DN971" s="4"/>
      <c r="DO971" s="4"/>
      <c r="DP971" s="4"/>
      <c r="DQ971" s="4"/>
      <c r="DR971" s="4"/>
      <c r="DS971" s="4"/>
      <c r="DT971" s="4"/>
      <c r="DU971" s="4"/>
      <c r="DV971" s="4"/>
      <c r="DW971" s="4"/>
      <c r="DX971" s="4"/>
      <c r="DY971" s="4"/>
      <c r="DZ971" s="4"/>
      <c r="EA971" s="4"/>
      <c r="EB971" s="4"/>
      <c r="EC971" s="4"/>
      <c r="ED971" s="4"/>
      <c r="EE971" s="4"/>
      <c r="EF971" s="4"/>
      <c r="EG971" s="4"/>
      <c r="EH971" s="4"/>
      <c r="EI971" s="4"/>
      <c r="EJ971" s="4"/>
      <c r="EK971" s="4"/>
      <c r="EL971" s="4"/>
      <c r="EM971" s="4"/>
      <c r="EN971" s="4"/>
      <c r="EO971" s="4"/>
      <c r="EP971" s="4"/>
      <c r="EQ971" s="4"/>
      <c r="ER971" s="4"/>
      <c r="ES971" s="4"/>
      <c r="ET971" s="4"/>
      <c r="EU971" s="4"/>
      <c r="EV971" s="4"/>
      <c r="EW971" s="4"/>
      <c r="EX971" s="4"/>
      <c r="EY971" s="4"/>
      <c r="EZ971" s="4"/>
      <c r="FA971" s="4"/>
      <c r="FB971" s="4"/>
      <c r="FC971" s="4"/>
      <c r="FD971" s="4"/>
      <c r="FE971" s="4"/>
      <c r="FF971" s="4"/>
      <c r="FG971" s="4"/>
      <c r="FH971" s="4"/>
      <c r="FI971" s="4"/>
      <c r="FJ971" s="5"/>
      <c r="FK971" s="4"/>
      <c r="FL971" s="4"/>
      <c r="FM971" s="4"/>
      <c r="FN971" s="4"/>
      <c r="FO971" s="4"/>
      <c r="FP971" s="4"/>
      <c r="FQ971" s="4"/>
      <c r="FR971" s="4"/>
      <c r="FS971" s="4"/>
      <c r="FT971" s="4"/>
      <c r="FU971" s="4"/>
      <c r="FV971" s="4"/>
      <c r="FW971" s="4"/>
      <c r="FX971" s="4"/>
      <c r="FY971" s="4"/>
      <c r="FZ971" s="4"/>
      <c r="GA971" s="4"/>
      <c r="GB971" s="4"/>
      <c r="GC971" s="4"/>
      <c r="GD971" s="4"/>
      <c r="GE971" s="4"/>
      <c r="GF971" s="4"/>
      <c r="GG971" s="4"/>
      <c r="GH971" s="4"/>
      <c r="GI971" s="4"/>
      <c r="GJ971" s="4"/>
      <c r="GK971" s="4"/>
      <c r="GL971" s="4"/>
      <c r="GM971" s="4"/>
      <c r="GN971" s="4"/>
      <c r="GO971" s="4"/>
      <c r="GP971" s="4"/>
      <c r="GQ971" s="4"/>
      <c r="GR971" s="4"/>
      <c r="GS971" s="4"/>
      <c r="GT971" s="4"/>
      <c r="GU971" s="4"/>
      <c r="GV971" s="4"/>
      <c r="GW971" s="4"/>
      <c r="GX971" s="4"/>
      <c r="GY971" s="4"/>
      <c r="IQ971" s="4"/>
      <c r="IR971" s="4"/>
      <c r="IS971" s="4"/>
      <c r="IT971" s="4"/>
      <c r="IU971" s="4"/>
      <c r="IV971" s="4"/>
      <c r="IW971" s="4"/>
      <c r="IX971" s="4"/>
      <c r="IY971" s="4"/>
      <c r="IZ971" s="4"/>
      <c r="JA971" s="4"/>
      <c r="JB971" s="4"/>
      <c r="JC971" s="4"/>
      <c r="JD971" s="4"/>
      <c r="JE971" s="4"/>
      <c r="JF971" s="4"/>
      <c r="JG971" s="4"/>
      <c r="JH971" s="4"/>
      <c r="JI971" s="4"/>
      <c r="JJ971" s="4"/>
      <c r="JK971" s="4"/>
      <c r="JL971" s="4"/>
      <c r="JM971" s="4"/>
      <c r="JN971" s="4"/>
      <c r="JO971" s="4"/>
      <c r="JP971" s="4"/>
      <c r="JQ971" s="4"/>
      <c r="JR971" s="4"/>
      <c r="JS971" s="4"/>
      <c r="JT971" s="4"/>
      <c r="JU971" s="4"/>
      <c r="JV971" s="4"/>
      <c r="JW971" s="4"/>
      <c r="JX971" s="4"/>
      <c r="JY971" s="4"/>
      <c r="JZ971" s="4"/>
      <c r="KA971" s="4"/>
      <c r="KB971" s="4"/>
      <c r="KC971" s="4"/>
      <c r="KD971" s="4"/>
      <c r="KE971" s="4"/>
    </row>
    <row r="972" spans="20:291" x14ac:dyDescent="0.25">
      <c r="T972" s="5"/>
      <c r="U972" s="25"/>
      <c r="V972" s="25"/>
      <c r="W972" s="25"/>
      <c r="X972" s="25"/>
      <c r="Y972" s="25"/>
      <c r="Z972" s="25"/>
      <c r="AA972" s="25"/>
      <c r="AB972" s="25"/>
      <c r="AC972" s="25"/>
      <c r="AD972" s="25"/>
      <c r="AE972" s="25"/>
      <c r="AF972" s="25"/>
      <c r="AG972" s="25"/>
      <c r="AH972" s="25"/>
      <c r="AI972" s="25"/>
      <c r="AJ972" s="25"/>
      <c r="AK972" s="25"/>
      <c r="AL972" s="25"/>
      <c r="AM972" s="25"/>
      <c r="AN972" s="25"/>
      <c r="AO972" s="25"/>
      <c r="AP972" s="25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  <c r="BS972" s="4"/>
      <c r="BT972" s="4"/>
      <c r="BU972" s="4"/>
      <c r="BV972" s="4"/>
      <c r="BW972" s="4"/>
      <c r="BX972" s="4"/>
      <c r="BY972" s="4"/>
      <c r="BZ972" s="4"/>
      <c r="CA972" s="4"/>
      <c r="CB972" s="4"/>
      <c r="CC972" s="4"/>
      <c r="CD972" s="4"/>
      <c r="CE972" s="4"/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  <c r="CW972" s="4"/>
      <c r="CX972" s="4"/>
      <c r="CY972" s="4"/>
      <c r="CZ972" s="4"/>
      <c r="DA972" s="4"/>
      <c r="DB972" s="4"/>
      <c r="DC972" s="4"/>
      <c r="DD972" s="4"/>
      <c r="DE972" s="4"/>
      <c r="DF972" s="4"/>
      <c r="DG972" s="4"/>
      <c r="DH972" s="4"/>
      <c r="DI972" s="4"/>
      <c r="DJ972" s="4"/>
      <c r="DK972" s="4"/>
      <c r="DL972" s="4"/>
      <c r="DM972" s="4"/>
      <c r="DN972" s="4"/>
      <c r="DO972" s="4"/>
      <c r="DP972" s="4"/>
      <c r="DQ972" s="4"/>
      <c r="DR972" s="4"/>
      <c r="DS972" s="4"/>
      <c r="DT972" s="4"/>
      <c r="DU972" s="4"/>
      <c r="DV972" s="4"/>
      <c r="DW972" s="4"/>
      <c r="DX972" s="4"/>
      <c r="DY972" s="4"/>
      <c r="DZ972" s="4"/>
      <c r="EA972" s="4"/>
      <c r="EB972" s="4"/>
      <c r="EC972" s="4"/>
      <c r="ED972" s="4"/>
      <c r="EE972" s="4"/>
      <c r="EF972" s="4"/>
      <c r="EG972" s="4"/>
      <c r="EH972" s="4"/>
      <c r="EI972" s="4"/>
      <c r="EJ972" s="4"/>
      <c r="EK972" s="4"/>
      <c r="EL972" s="4"/>
      <c r="EM972" s="4"/>
      <c r="EN972" s="4"/>
      <c r="EO972" s="4"/>
      <c r="EP972" s="4"/>
      <c r="EQ972" s="4"/>
      <c r="ER972" s="4"/>
      <c r="ES972" s="4"/>
      <c r="ET972" s="4"/>
      <c r="EU972" s="4"/>
      <c r="EV972" s="4"/>
      <c r="EW972" s="4"/>
      <c r="EX972" s="4"/>
      <c r="EY972" s="4"/>
      <c r="EZ972" s="4"/>
      <c r="FA972" s="4"/>
      <c r="FB972" s="4"/>
      <c r="FC972" s="4"/>
      <c r="FD972" s="4"/>
      <c r="FE972" s="4"/>
      <c r="FF972" s="4"/>
      <c r="FG972" s="4"/>
      <c r="FH972" s="4"/>
      <c r="FI972" s="4"/>
      <c r="FJ972" s="5"/>
      <c r="FK972" s="4"/>
      <c r="FL972" s="4"/>
      <c r="FM972" s="4"/>
      <c r="FN972" s="4"/>
      <c r="FO972" s="4"/>
      <c r="FP972" s="4"/>
      <c r="FQ972" s="4"/>
      <c r="FR972" s="4"/>
      <c r="FS972" s="4"/>
      <c r="FT972" s="4"/>
      <c r="FU972" s="4"/>
      <c r="FV972" s="4"/>
      <c r="FW972" s="4"/>
      <c r="FX972" s="4"/>
      <c r="FY972" s="4"/>
      <c r="FZ972" s="4"/>
      <c r="GA972" s="4"/>
      <c r="GB972" s="4"/>
      <c r="GC972" s="4"/>
      <c r="GD972" s="4"/>
      <c r="GE972" s="4"/>
      <c r="GF972" s="4"/>
      <c r="GG972" s="4"/>
      <c r="GH972" s="4"/>
      <c r="GI972" s="4"/>
      <c r="GJ972" s="4"/>
      <c r="GK972" s="4"/>
      <c r="GL972" s="4"/>
      <c r="GM972" s="4"/>
      <c r="GN972" s="4"/>
      <c r="GO972" s="4"/>
      <c r="GP972" s="4"/>
      <c r="GQ972" s="4"/>
      <c r="GR972" s="4"/>
      <c r="GS972" s="4"/>
      <c r="GT972" s="4"/>
      <c r="GU972" s="4"/>
      <c r="GV972" s="4"/>
      <c r="GW972" s="4"/>
      <c r="GX972" s="4"/>
      <c r="GY972" s="4"/>
      <c r="IQ972" s="4"/>
      <c r="IR972" s="4"/>
      <c r="IS972" s="4"/>
      <c r="IT972" s="4"/>
      <c r="IU972" s="4"/>
      <c r="IV972" s="4"/>
      <c r="IW972" s="4"/>
      <c r="IX972" s="4"/>
      <c r="IY972" s="4"/>
      <c r="IZ972" s="4"/>
      <c r="JA972" s="4"/>
      <c r="JB972" s="4"/>
      <c r="JC972" s="4"/>
      <c r="JD972" s="4"/>
      <c r="JE972" s="4"/>
      <c r="JF972" s="4"/>
      <c r="JG972" s="4"/>
      <c r="JH972" s="4"/>
      <c r="JI972" s="4"/>
      <c r="JJ972" s="4"/>
      <c r="JK972" s="4"/>
      <c r="JL972" s="4"/>
      <c r="JM972" s="4"/>
      <c r="JN972" s="4"/>
      <c r="JO972" s="4"/>
      <c r="JP972" s="4"/>
      <c r="JQ972" s="4"/>
      <c r="JR972" s="4"/>
      <c r="JS972" s="4"/>
      <c r="JT972" s="4"/>
      <c r="JU972" s="4"/>
      <c r="JV972" s="4"/>
      <c r="JW972" s="4"/>
      <c r="JX972" s="4"/>
      <c r="JY972" s="4"/>
      <c r="JZ972" s="4"/>
      <c r="KA972" s="4"/>
      <c r="KB972" s="4"/>
      <c r="KC972" s="4"/>
      <c r="KD972" s="4"/>
      <c r="KE972" s="4"/>
    </row>
    <row r="973" spans="20:291" x14ac:dyDescent="0.25">
      <c r="T973" s="5"/>
      <c r="U973" s="25"/>
      <c r="V973" s="25"/>
      <c r="W973" s="25"/>
      <c r="X973" s="25"/>
      <c r="Y973" s="25"/>
      <c r="Z973" s="25"/>
      <c r="AA973" s="25"/>
      <c r="AB973" s="25"/>
      <c r="AC973" s="25"/>
      <c r="AD973" s="25"/>
      <c r="AE973" s="25"/>
      <c r="AF973" s="25"/>
      <c r="AG973" s="25"/>
      <c r="AH973" s="25"/>
      <c r="AI973" s="25"/>
      <c r="AJ973" s="25"/>
      <c r="AK973" s="25"/>
      <c r="AL973" s="25"/>
      <c r="AM973" s="25"/>
      <c r="AN973" s="25"/>
      <c r="AO973" s="25"/>
      <c r="AP973" s="25"/>
      <c r="AQ973" s="4"/>
      <c r="AR973" s="4"/>
      <c r="AS973" s="4"/>
      <c r="AT973" s="4"/>
      <c r="AU973" s="4"/>
      <c r="AV973" s="4"/>
      <c r="AW973" s="4"/>
      <c r="AX973" s="4"/>
      <c r="AY973" s="4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  <c r="BS973" s="4"/>
      <c r="BT973" s="4"/>
      <c r="BU973" s="4"/>
      <c r="BV973" s="4"/>
      <c r="BW973" s="4"/>
      <c r="BX973" s="4"/>
      <c r="BY973" s="4"/>
      <c r="BZ973" s="4"/>
      <c r="CA973" s="4"/>
      <c r="CB973" s="4"/>
      <c r="CC973" s="4"/>
      <c r="CD973" s="4"/>
      <c r="CE973" s="4"/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  <c r="CW973" s="4"/>
      <c r="CX973" s="4"/>
      <c r="CY973" s="4"/>
      <c r="CZ973" s="4"/>
      <c r="DA973" s="4"/>
      <c r="DB973" s="4"/>
      <c r="DC973" s="4"/>
      <c r="DD973" s="4"/>
      <c r="DE973" s="4"/>
      <c r="DF973" s="4"/>
      <c r="DG973" s="4"/>
      <c r="DH973" s="4"/>
      <c r="DI973" s="4"/>
      <c r="DJ973" s="4"/>
      <c r="DK973" s="4"/>
      <c r="DL973" s="4"/>
      <c r="DM973" s="4"/>
      <c r="DN973" s="4"/>
      <c r="DO973" s="4"/>
      <c r="DP973" s="4"/>
      <c r="DQ973" s="4"/>
      <c r="DR973" s="4"/>
      <c r="DS973" s="4"/>
      <c r="DT973" s="4"/>
      <c r="DU973" s="4"/>
      <c r="DV973" s="4"/>
      <c r="DW973" s="4"/>
      <c r="DX973" s="4"/>
      <c r="DY973" s="4"/>
      <c r="DZ973" s="4"/>
      <c r="EA973" s="4"/>
      <c r="EB973" s="4"/>
      <c r="EC973" s="4"/>
      <c r="ED973" s="4"/>
      <c r="EE973" s="4"/>
      <c r="EF973" s="4"/>
      <c r="EG973" s="4"/>
      <c r="EH973" s="4"/>
      <c r="EI973" s="4"/>
      <c r="EJ973" s="4"/>
      <c r="EK973" s="4"/>
      <c r="EL973" s="4"/>
      <c r="EM973" s="4"/>
      <c r="EN973" s="4"/>
      <c r="EO973" s="4"/>
      <c r="EP973" s="4"/>
      <c r="EQ973" s="4"/>
      <c r="ER973" s="4"/>
      <c r="ES973" s="4"/>
      <c r="ET973" s="4"/>
      <c r="EU973" s="4"/>
      <c r="EV973" s="4"/>
      <c r="EW973" s="4"/>
      <c r="EX973" s="4"/>
      <c r="EY973" s="4"/>
      <c r="EZ973" s="4"/>
      <c r="FA973" s="4"/>
      <c r="FB973" s="4"/>
      <c r="FC973" s="4"/>
      <c r="FD973" s="4"/>
      <c r="FE973" s="4"/>
      <c r="FF973" s="4"/>
      <c r="FG973" s="4"/>
      <c r="FH973" s="4"/>
      <c r="FI973" s="4"/>
      <c r="FJ973" s="5"/>
      <c r="FK973" s="4"/>
      <c r="FL973" s="4"/>
      <c r="FM973" s="4"/>
      <c r="FN973" s="4"/>
      <c r="FO973" s="4"/>
      <c r="FP973" s="4"/>
      <c r="FQ973" s="4"/>
      <c r="FR973" s="4"/>
      <c r="FS973" s="4"/>
      <c r="FT973" s="4"/>
      <c r="FU973" s="4"/>
      <c r="FV973" s="4"/>
      <c r="FW973" s="4"/>
      <c r="FX973" s="4"/>
      <c r="FY973" s="4"/>
      <c r="FZ973" s="4"/>
      <c r="GA973" s="4"/>
      <c r="GB973" s="4"/>
      <c r="GC973" s="4"/>
      <c r="GD973" s="4"/>
      <c r="GE973" s="4"/>
      <c r="GF973" s="4"/>
      <c r="GG973" s="4"/>
      <c r="GH973" s="4"/>
      <c r="GI973" s="4"/>
      <c r="GJ973" s="4"/>
      <c r="GK973" s="50"/>
      <c r="GL973" s="4"/>
      <c r="GM973" s="4"/>
      <c r="GN973" s="4"/>
      <c r="GO973" s="4"/>
      <c r="GP973" s="4"/>
      <c r="GQ973" s="4"/>
      <c r="GR973" s="4"/>
      <c r="GS973" s="4"/>
      <c r="GT973" s="4"/>
      <c r="GU973" s="4"/>
      <c r="GV973" s="4"/>
      <c r="GW973" s="4"/>
      <c r="GX973" s="4"/>
      <c r="GY973" s="4"/>
      <c r="IQ973" s="4"/>
      <c r="IR973" s="4"/>
      <c r="IS973" s="4"/>
      <c r="IT973" s="4"/>
      <c r="IU973" s="4"/>
      <c r="IV973" s="4"/>
      <c r="IW973" s="4"/>
      <c r="IX973" s="4"/>
      <c r="IY973" s="4"/>
      <c r="IZ973" s="4"/>
      <c r="JA973" s="4"/>
      <c r="JB973" s="4"/>
      <c r="JC973" s="4"/>
      <c r="JD973" s="4"/>
      <c r="JE973" s="4"/>
      <c r="JF973" s="4"/>
      <c r="JG973" s="4"/>
      <c r="JH973" s="4"/>
      <c r="JI973" s="4"/>
      <c r="JJ973" s="4"/>
      <c r="JK973" s="4"/>
      <c r="JL973" s="4"/>
      <c r="JM973" s="4"/>
      <c r="JN973" s="4"/>
      <c r="JO973" s="4"/>
      <c r="JP973" s="4"/>
      <c r="JQ973" s="4"/>
      <c r="JR973" s="4"/>
      <c r="JS973" s="4"/>
      <c r="JT973" s="4"/>
      <c r="JU973" s="4"/>
      <c r="JV973" s="4"/>
      <c r="JW973" s="4"/>
      <c r="JX973" s="4"/>
      <c r="JY973" s="4"/>
      <c r="JZ973" s="4"/>
      <c r="KA973" s="4"/>
      <c r="KB973" s="4"/>
      <c r="KC973" s="4"/>
      <c r="KD973" s="4"/>
      <c r="KE973" s="4"/>
    </row>
    <row r="974" spans="20:291" x14ac:dyDescent="0.25">
      <c r="T974" s="5"/>
      <c r="U974" s="25"/>
      <c r="V974" s="25"/>
      <c r="W974" s="25"/>
      <c r="X974" s="25"/>
      <c r="Y974" s="25"/>
      <c r="Z974" s="25"/>
      <c r="AA974" s="25"/>
      <c r="AB974" s="25"/>
      <c r="AC974" s="25"/>
      <c r="AD974" s="25"/>
      <c r="AE974" s="25"/>
      <c r="AF974" s="25"/>
      <c r="AG974" s="25"/>
      <c r="AH974" s="25"/>
      <c r="AI974" s="25"/>
      <c r="AJ974" s="25"/>
      <c r="AK974" s="25"/>
      <c r="AL974" s="25"/>
      <c r="AM974" s="25"/>
      <c r="AN974" s="25"/>
      <c r="AO974" s="25"/>
      <c r="AP974" s="25"/>
      <c r="AQ974" s="4"/>
      <c r="AR974" s="4"/>
      <c r="AS974" s="4"/>
      <c r="AT974" s="4"/>
      <c r="AU974" s="4"/>
      <c r="AV974" s="4"/>
      <c r="AW974" s="4"/>
      <c r="AX974" s="4"/>
      <c r="AY974" s="4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  <c r="BS974" s="4"/>
      <c r="BT974" s="4"/>
      <c r="BU974" s="4"/>
      <c r="BV974" s="4"/>
      <c r="BW974" s="4"/>
      <c r="BX974" s="4"/>
      <c r="BY974" s="4"/>
      <c r="BZ974" s="4"/>
      <c r="CA974" s="4"/>
      <c r="CB974" s="4"/>
      <c r="CC974" s="4"/>
      <c r="CD974" s="4"/>
      <c r="CE974" s="4"/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  <c r="CW974" s="4"/>
      <c r="CX974" s="4"/>
      <c r="CY974" s="4"/>
      <c r="CZ974" s="4"/>
      <c r="DA974" s="4"/>
      <c r="DB974" s="4"/>
      <c r="DC974" s="4"/>
      <c r="DD974" s="4"/>
      <c r="DE974" s="4"/>
      <c r="DF974" s="4"/>
      <c r="DG974" s="4"/>
      <c r="DH974" s="4"/>
      <c r="DI974" s="4"/>
      <c r="DJ974" s="4"/>
      <c r="DK974" s="4"/>
      <c r="DL974" s="4"/>
      <c r="DM974" s="4"/>
      <c r="DN974" s="4"/>
      <c r="DO974" s="4"/>
      <c r="DP974" s="4"/>
      <c r="DQ974" s="4"/>
      <c r="DR974" s="4"/>
      <c r="DS974" s="4"/>
      <c r="DT974" s="4"/>
      <c r="DU974" s="4"/>
      <c r="DV974" s="4"/>
      <c r="DW974" s="4"/>
      <c r="DX974" s="4"/>
      <c r="DY974" s="4"/>
      <c r="DZ974" s="4"/>
      <c r="EA974" s="4"/>
      <c r="EB974" s="4"/>
      <c r="EC974" s="4"/>
      <c r="ED974" s="4"/>
      <c r="EE974" s="4"/>
      <c r="EF974" s="4"/>
      <c r="EG974" s="4"/>
      <c r="EH974" s="4"/>
      <c r="EI974" s="4"/>
      <c r="EJ974" s="4"/>
      <c r="EK974" s="4"/>
      <c r="EL974" s="4"/>
      <c r="EM974" s="4"/>
      <c r="EN974" s="4"/>
      <c r="EO974" s="4"/>
      <c r="EP974" s="4"/>
      <c r="EQ974" s="4"/>
      <c r="ER974" s="4"/>
      <c r="ES974" s="4"/>
      <c r="ET974" s="4"/>
      <c r="EU974" s="4"/>
      <c r="EV974" s="4"/>
      <c r="EW974" s="4"/>
      <c r="EX974" s="4"/>
      <c r="EY974" s="4"/>
      <c r="EZ974" s="4"/>
      <c r="FA974" s="4"/>
      <c r="FB974" s="4"/>
      <c r="FC974" s="4"/>
      <c r="FD974" s="4"/>
      <c r="FE974" s="4"/>
      <c r="FF974" s="4"/>
      <c r="FG974" s="4"/>
      <c r="FH974" s="4"/>
      <c r="FI974" s="4"/>
      <c r="FJ974" s="5"/>
      <c r="FK974" s="4"/>
      <c r="FL974" s="4"/>
      <c r="FM974" s="4"/>
      <c r="FN974" s="4"/>
      <c r="FO974" s="4"/>
      <c r="FP974" s="4"/>
      <c r="FQ974" s="4"/>
      <c r="FR974" s="4"/>
      <c r="FS974" s="4"/>
      <c r="FT974" s="4"/>
      <c r="FU974" s="4"/>
      <c r="FV974" s="4"/>
      <c r="FW974" s="4"/>
      <c r="FX974" s="4"/>
      <c r="FY974" s="4"/>
      <c r="FZ974" s="4"/>
      <c r="GA974" s="4"/>
      <c r="GB974" s="4"/>
      <c r="GC974" s="4"/>
      <c r="GD974" s="4"/>
      <c r="GE974" s="4"/>
      <c r="GF974" s="4"/>
      <c r="GG974" s="4"/>
      <c r="GH974" s="4"/>
      <c r="GI974" s="4"/>
      <c r="GJ974" s="4"/>
      <c r="GK974" s="4"/>
      <c r="GL974" s="4"/>
      <c r="GM974" s="4"/>
      <c r="GN974" s="4"/>
      <c r="GO974" s="4"/>
      <c r="GP974" s="4"/>
      <c r="GQ974" s="4"/>
      <c r="GR974" s="4"/>
      <c r="GS974" s="4"/>
      <c r="GT974" s="4"/>
      <c r="GU974" s="4"/>
      <c r="GV974" s="4"/>
      <c r="GW974" s="4"/>
      <c r="GX974" s="4"/>
      <c r="GY974" s="4"/>
      <c r="IQ974" s="4"/>
      <c r="IR974" s="4"/>
      <c r="IS974" s="4"/>
      <c r="IT974" s="4"/>
      <c r="IU974" s="4"/>
      <c r="IV974" s="4"/>
      <c r="IW974" s="4"/>
      <c r="IX974" s="4"/>
      <c r="IY974" s="4"/>
      <c r="IZ974" s="4"/>
      <c r="JA974" s="4"/>
      <c r="JB974" s="4"/>
      <c r="JC974" s="4"/>
      <c r="JD974" s="4"/>
      <c r="JE974" s="4"/>
      <c r="JF974" s="4"/>
      <c r="JG974" s="4"/>
      <c r="JH974" s="4"/>
      <c r="JI974" s="4"/>
      <c r="JJ974" s="4"/>
      <c r="JK974" s="4"/>
      <c r="JL974" s="4"/>
      <c r="JM974" s="4"/>
      <c r="JN974" s="4"/>
      <c r="JO974" s="4"/>
      <c r="JP974" s="4"/>
      <c r="JQ974" s="4"/>
      <c r="JR974" s="4"/>
      <c r="JS974" s="4"/>
      <c r="JT974" s="4"/>
      <c r="JU974" s="4"/>
      <c r="JV974" s="4"/>
      <c r="JW974" s="4"/>
      <c r="JX974" s="4"/>
      <c r="JY974" s="4"/>
      <c r="JZ974" s="4"/>
      <c r="KA974" s="4"/>
      <c r="KB974" s="4"/>
      <c r="KC974" s="4"/>
      <c r="KD974" s="4"/>
      <c r="KE974" s="4"/>
    </row>
    <row r="975" spans="20:291" x14ac:dyDescent="0.25">
      <c r="T975" s="5"/>
      <c r="U975" s="25"/>
      <c r="V975" s="25"/>
      <c r="W975" s="25"/>
      <c r="X975" s="25"/>
      <c r="Y975" s="25"/>
      <c r="Z975" s="25"/>
      <c r="AA975" s="25"/>
      <c r="AB975" s="25"/>
      <c r="AC975" s="25"/>
      <c r="AD975" s="25"/>
      <c r="AE975" s="25"/>
      <c r="AF975" s="25"/>
      <c r="AG975" s="25"/>
      <c r="AH975" s="25"/>
      <c r="AI975" s="25"/>
      <c r="AJ975" s="25"/>
      <c r="AK975" s="25"/>
      <c r="AL975" s="25"/>
      <c r="AM975" s="25"/>
      <c r="AN975" s="25"/>
      <c r="AO975" s="25"/>
      <c r="AP975" s="25"/>
      <c r="AQ975" s="4"/>
      <c r="AR975" s="4"/>
      <c r="AS975" s="4"/>
      <c r="AT975" s="4"/>
      <c r="AU975" s="4"/>
      <c r="AV975" s="4"/>
      <c r="AW975" s="4"/>
      <c r="AX975" s="4"/>
      <c r="AY975" s="4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  <c r="BS975" s="4"/>
      <c r="BT975" s="4"/>
      <c r="BU975" s="4"/>
      <c r="BV975" s="4"/>
      <c r="BW975" s="4"/>
      <c r="BX975" s="4"/>
      <c r="BY975" s="4"/>
      <c r="BZ975" s="4"/>
      <c r="CA975" s="4"/>
      <c r="CB975" s="4"/>
      <c r="CC975" s="4"/>
      <c r="CD975" s="4"/>
      <c r="CE975" s="4"/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  <c r="CW975" s="4"/>
      <c r="CX975" s="4"/>
      <c r="CY975" s="4"/>
      <c r="CZ975" s="4"/>
      <c r="DA975" s="4"/>
      <c r="DB975" s="4"/>
      <c r="DC975" s="4"/>
      <c r="DD975" s="4"/>
      <c r="DE975" s="4"/>
      <c r="DF975" s="4"/>
      <c r="DG975" s="4"/>
      <c r="DH975" s="4"/>
      <c r="DI975" s="4"/>
      <c r="DJ975" s="4"/>
      <c r="DK975" s="4"/>
      <c r="DL975" s="4"/>
      <c r="DM975" s="4"/>
      <c r="DN975" s="4"/>
      <c r="DO975" s="4"/>
      <c r="DP975" s="4"/>
      <c r="DQ975" s="4"/>
      <c r="DR975" s="4"/>
      <c r="DS975" s="4"/>
      <c r="DT975" s="4"/>
      <c r="DU975" s="4"/>
      <c r="DV975" s="4"/>
      <c r="DW975" s="4"/>
      <c r="DX975" s="4"/>
      <c r="DY975" s="4"/>
      <c r="DZ975" s="4"/>
      <c r="EA975" s="4"/>
      <c r="EB975" s="4"/>
      <c r="EC975" s="4"/>
      <c r="ED975" s="4"/>
      <c r="EE975" s="4"/>
      <c r="EF975" s="4"/>
      <c r="EG975" s="4"/>
      <c r="EH975" s="4"/>
      <c r="EI975" s="4"/>
      <c r="EJ975" s="4"/>
      <c r="EK975" s="4"/>
      <c r="EL975" s="4"/>
      <c r="EM975" s="4"/>
      <c r="EN975" s="4"/>
      <c r="EO975" s="4"/>
      <c r="EP975" s="4"/>
      <c r="EQ975" s="4"/>
      <c r="ER975" s="4"/>
      <c r="ES975" s="4"/>
      <c r="ET975" s="4"/>
      <c r="EU975" s="4"/>
      <c r="EV975" s="4"/>
      <c r="EW975" s="4"/>
      <c r="EX975" s="4"/>
      <c r="EY975" s="4"/>
      <c r="EZ975" s="4"/>
      <c r="FA975" s="4"/>
      <c r="FB975" s="4"/>
      <c r="FC975" s="4"/>
      <c r="FD975" s="4"/>
      <c r="FE975" s="4"/>
      <c r="FF975" s="4"/>
      <c r="FG975" s="4"/>
      <c r="FH975" s="4"/>
      <c r="FI975" s="4"/>
      <c r="FJ975" s="5"/>
      <c r="FK975" s="4"/>
      <c r="FL975" s="4"/>
      <c r="FM975" s="4"/>
      <c r="FN975" s="4"/>
      <c r="FO975" s="4"/>
      <c r="FP975" s="4"/>
      <c r="FQ975" s="4"/>
      <c r="FR975" s="4"/>
      <c r="FS975" s="4"/>
      <c r="FT975" s="4"/>
      <c r="FU975" s="4"/>
      <c r="FV975" s="4"/>
      <c r="FW975" s="4"/>
      <c r="FX975" s="4"/>
      <c r="FY975" s="4"/>
      <c r="FZ975" s="4"/>
      <c r="GA975" s="4"/>
      <c r="GB975" s="4"/>
      <c r="GC975" s="4"/>
      <c r="GD975" s="4"/>
      <c r="GE975" s="4"/>
      <c r="GF975" s="4"/>
      <c r="GG975" s="4"/>
      <c r="GH975" s="4"/>
      <c r="GI975" s="4"/>
      <c r="GJ975" s="4"/>
      <c r="GK975" s="4"/>
      <c r="GL975" s="4"/>
      <c r="GM975" s="4"/>
      <c r="GN975" s="4"/>
      <c r="GO975" s="4"/>
      <c r="GP975" s="4"/>
      <c r="GQ975" s="4"/>
      <c r="GR975" s="4"/>
      <c r="GS975" s="4"/>
      <c r="GT975" s="4"/>
      <c r="GU975" s="4"/>
      <c r="GV975" s="4"/>
      <c r="GW975" s="4"/>
      <c r="GX975" s="4"/>
      <c r="GY975" s="4"/>
      <c r="IQ975" s="4"/>
      <c r="IR975" s="4"/>
      <c r="IS975" s="4"/>
      <c r="IT975" s="4"/>
      <c r="IU975" s="4"/>
      <c r="IV975" s="4"/>
      <c r="IW975" s="4"/>
      <c r="IX975" s="4"/>
      <c r="IY975" s="4"/>
      <c r="IZ975" s="4"/>
      <c r="JA975" s="4"/>
      <c r="JB975" s="4"/>
      <c r="JC975" s="4"/>
      <c r="JD975" s="4"/>
      <c r="JE975" s="4"/>
      <c r="JF975" s="4"/>
      <c r="JG975" s="4"/>
      <c r="JH975" s="4"/>
      <c r="JI975" s="4"/>
      <c r="JJ975" s="4"/>
      <c r="JK975" s="4"/>
      <c r="JL975" s="4"/>
      <c r="JM975" s="4"/>
      <c r="JN975" s="4"/>
      <c r="JO975" s="4"/>
      <c r="JP975" s="4"/>
      <c r="JQ975" s="4"/>
      <c r="JR975" s="4"/>
      <c r="JS975" s="4"/>
      <c r="JT975" s="4"/>
      <c r="JU975" s="4"/>
      <c r="JV975" s="4"/>
      <c r="JW975" s="4"/>
      <c r="JX975" s="4"/>
      <c r="JY975" s="4"/>
      <c r="JZ975" s="4"/>
      <c r="KA975" s="4"/>
      <c r="KB975" s="4"/>
      <c r="KC975" s="4"/>
      <c r="KD975" s="4"/>
      <c r="KE975" s="4"/>
    </row>
    <row r="976" spans="20:291" x14ac:dyDescent="0.25">
      <c r="T976" s="5"/>
      <c r="U976" s="25"/>
      <c r="V976" s="25"/>
      <c r="W976" s="25"/>
      <c r="X976" s="25"/>
      <c r="Y976" s="25"/>
      <c r="Z976" s="25"/>
      <c r="AA976" s="25"/>
      <c r="AB976" s="25"/>
      <c r="AC976" s="25"/>
      <c r="AD976" s="25"/>
      <c r="AE976" s="25"/>
      <c r="AF976" s="25"/>
      <c r="AG976" s="25"/>
      <c r="AH976" s="25"/>
      <c r="AI976" s="25"/>
      <c r="AJ976" s="25"/>
      <c r="AK976" s="25"/>
      <c r="AL976" s="25"/>
      <c r="AM976" s="25"/>
      <c r="AN976" s="25"/>
      <c r="AO976" s="25"/>
      <c r="AP976" s="25"/>
      <c r="AQ976" s="4"/>
      <c r="AR976" s="4"/>
      <c r="AS976" s="4"/>
      <c r="AT976" s="4"/>
      <c r="AU976" s="4"/>
      <c r="AV976" s="4"/>
      <c r="AW976" s="4"/>
      <c r="AX976" s="4"/>
      <c r="AY976" s="4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  <c r="BS976" s="4"/>
      <c r="BT976" s="4"/>
      <c r="BU976" s="4"/>
      <c r="BV976" s="4"/>
      <c r="BW976" s="4"/>
      <c r="BX976" s="4"/>
      <c r="BY976" s="4"/>
      <c r="BZ976" s="4"/>
      <c r="CA976" s="4"/>
      <c r="CB976" s="4"/>
      <c r="CC976" s="4"/>
      <c r="CD976" s="4"/>
      <c r="CE976" s="4"/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  <c r="CW976" s="4"/>
      <c r="CX976" s="4"/>
      <c r="CY976" s="4"/>
      <c r="CZ976" s="4"/>
      <c r="DA976" s="4"/>
      <c r="DB976" s="4"/>
      <c r="DC976" s="4"/>
      <c r="DD976" s="4"/>
      <c r="DE976" s="4"/>
      <c r="DF976" s="4"/>
      <c r="DG976" s="4"/>
      <c r="DH976" s="4"/>
      <c r="DI976" s="4"/>
      <c r="DJ976" s="4"/>
      <c r="DK976" s="4"/>
      <c r="DL976" s="4"/>
      <c r="DM976" s="4"/>
      <c r="DN976" s="4"/>
      <c r="DO976" s="4"/>
      <c r="DP976" s="4"/>
      <c r="DQ976" s="4"/>
      <c r="DR976" s="4"/>
      <c r="DS976" s="4"/>
      <c r="DT976" s="4"/>
      <c r="DU976" s="4"/>
      <c r="DV976" s="4"/>
      <c r="DW976" s="4"/>
      <c r="DX976" s="4"/>
      <c r="DY976" s="4"/>
      <c r="DZ976" s="4"/>
      <c r="EA976" s="4"/>
      <c r="EB976" s="4"/>
      <c r="EC976" s="4"/>
      <c r="ED976" s="4"/>
      <c r="EE976" s="4"/>
      <c r="EF976" s="4"/>
      <c r="EG976" s="4"/>
      <c r="EH976" s="4"/>
      <c r="EI976" s="4"/>
      <c r="EJ976" s="4"/>
      <c r="EK976" s="4"/>
      <c r="EL976" s="4"/>
      <c r="EM976" s="4"/>
      <c r="EN976" s="4"/>
      <c r="EO976" s="4"/>
      <c r="EP976" s="4"/>
      <c r="EQ976" s="4"/>
      <c r="ER976" s="4"/>
      <c r="ES976" s="4"/>
      <c r="ET976" s="4"/>
      <c r="EU976" s="4"/>
      <c r="EV976" s="4"/>
      <c r="EW976" s="4"/>
      <c r="EX976" s="4"/>
      <c r="EY976" s="4"/>
      <c r="EZ976" s="4"/>
      <c r="FA976" s="4"/>
      <c r="FB976" s="4"/>
      <c r="FC976" s="4"/>
      <c r="FD976" s="4"/>
      <c r="FE976" s="4"/>
      <c r="FF976" s="4"/>
      <c r="FG976" s="4"/>
      <c r="FH976" s="4"/>
      <c r="FI976" s="4"/>
      <c r="FJ976" s="5"/>
      <c r="FK976" s="4"/>
      <c r="FL976" s="4"/>
      <c r="FM976" s="4"/>
      <c r="FN976" s="4"/>
      <c r="FO976" s="4"/>
      <c r="FP976" s="4"/>
      <c r="FQ976" s="4"/>
      <c r="FR976" s="4"/>
      <c r="FS976" s="4"/>
      <c r="FT976" s="4"/>
      <c r="FU976" s="4"/>
      <c r="FV976" s="4"/>
      <c r="FW976" s="4"/>
      <c r="FX976" s="4"/>
      <c r="FY976" s="4"/>
      <c r="FZ976" s="4"/>
      <c r="GA976" s="4"/>
      <c r="GB976" s="4"/>
      <c r="GC976" s="4"/>
      <c r="GD976" s="4"/>
      <c r="GE976" s="4"/>
      <c r="GF976" s="4"/>
      <c r="GG976" s="4"/>
      <c r="GH976" s="4"/>
      <c r="GI976" s="4"/>
      <c r="GJ976" s="4"/>
      <c r="GK976" s="4"/>
      <c r="GL976" s="4"/>
      <c r="GM976" s="4"/>
      <c r="GN976" s="4"/>
      <c r="GO976" s="4"/>
      <c r="GP976" s="4"/>
      <c r="GQ976" s="4"/>
      <c r="GR976" s="4"/>
      <c r="GS976" s="4"/>
      <c r="GT976" s="4"/>
      <c r="GU976" s="4"/>
      <c r="GV976" s="4"/>
      <c r="GW976" s="4"/>
      <c r="GX976" s="4"/>
      <c r="GY976" s="4"/>
      <c r="IQ976" s="4"/>
      <c r="IR976" s="4"/>
      <c r="IS976" s="4"/>
      <c r="IT976" s="4"/>
      <c r="IU976" s="4"/>
      <c r="IV976" s="4"/>
      <c r="IW976" s="4"/>
      <c r="IX976" s="4"/>
      <c r="IY976" s="4"/>
      <c r="IZ976" s="4"/>
      <c r="JA976" s="4"/>
      <c r="JB976" s="4"/>
      <c r="JC976" s="4"/>
      <c r="JD976" s="4"/>
      <c r="JE976" s="4"/>
      <c r="JF976" s="4"/>
      <c r="JG976" s="4"/>
      <c r="JH976" s="4"/>
      <c r="JI976" s="4"/>
      <c r="JJ976" s="4"/>
      <c r="JK976" s="4"/>
      <c r="JL976" s="4"/>
      <c r="JM976" s="4"/>
      <c r="JN976" s="4"/>
      <c r="JO976" s="4"/>
      <c r="JP976" s="4"/>
      <c r="JQ976" s="4"/>
      <c r="JR976" s="4"/>
      <c r="JS976" s="4"/>
      <c r="JT976" s="4"/>
      <c r="JU976" s="4"/>
      <c r="JV976" s="4"/>
      <c r="JW976" s="4"/>
      <c r="JX976" s="4"/>
      <c r="JY976" s="4"/>
      <c r="JZ976" s="4"/>
      <c r="KA976" s="4"/>
      <c r="KB976" s="4"/>
      <c r="KC976" s="4"/>
      <c r="KD976" s="4"/>
      <c r="KE976" s="4"/>
    </row>
    <row r="977" spans="20:291" x14ac:dyDescent="0.25">
      <c r="T977" s="5"/>
      <c r="U977" s="25"/>
      <c r="V977" s="25"/>
      <c r="W977" s="25"/>
      <c r="X977" s="25"/>
      <c r="Y977" s="25"/>
      <c r="Z977" s="25"/>
      <c r="AA977" s="25"/>
      <c r="AB977" s="25"/>
      <c r="AC977" s="25"/>
      <c r="AD977" s="25"/>
      <c r="AE977" s="25"/>
      <c r="AF977" s="25"/>
      <c r="AG977" s="25"/>
      <c r="AH977" s="25"/>
      <c r="AI977" s="25"/>
      <c r="AJ977" s="25"/>
      <c r="AK977" s="25"/>
      <c r="AL977" s="25"/>
      <c r="AM977" s="25"/>
      <c r="AN977" s="25"/>
      <c r="AO977" s="25"/>
      <c r="AP977" s="25"/>
      <c r="AQ977" s="4"/>
      <c r="AR977" s="4"/>
      <c r="AS977" s="4"/>
      <c r="AT977" s="4"/>
      <c r="AU977" s="4"/>
      <c r="AV977" s="4"/>
      <c r="AW977" s="4"/>
      <c r="AX977" s="4"/>
      <c r="AY977" s="4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  <c r="BS977" s="4"/>
      <c r="BT977" s="4"/>
      <c r="BU977" s="4"/>
      <c r="BV977" s="4"/>
      <c r="BW977" s="4"/>
      <c r="BX977" s="4"/>
      <c r="BY977" s="4"/>
      <c r="BZ977" s="4"/>
      <c r="CA977" s="4"/>
      <c r="CB977" s="4"/>
      <c r="CC977" s="4"/>
      <c r="CD977" s="4"/>
      <c r="CE977" s="4"/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/>
      <c r="CY977" s="4"/>
      <c r="CZ977" s="4"/>
      <c r="DA977" s="4"/>
      <c r="DB977" s="4"/>
      <c r="DC977" s="4"/>
      <c r="DD977" s="4"/>
      <c r="DE977" s="4"/>
      <c r="DF977" s="4"/>
      <c r="DG977" s="4"/>
      <c r="DH977" s="4"/>
      <c r="DI977" s="4"/>
      <c r="DJ977" s="4"/>
      <c r="DK977" s="4"/>
      <c r="DL977" s="4"/>
      <c r="DM977" s="4"/>
      <c r="DN977" s="4"/>
      <c r="DO977" s="4"/>
      <c r="DP977" s="4"/>
      <c r="DQ977" s="4"/>
      <c r="DR977" s="4"/>
      <c r="DS977" s="4"/>
      <c r="DT977" s="4"/>
      <c r="DU977" s="4"/>
      <c r="DV977" s="4"/>
      <c r="DW977" s="4"/>
      <c r="DX977" s="4"/>
      <c r="DY977" s="4"/>
      <c r="DZ977" s="4"/>
      <c r="EA977" s="4"/>
      <c r="EB977" s="4"/>
      <c r="EC977" s="4"/>
      <c r="ED977" s="4"/>
      <c r="EE977" s="4"/>
      <c r="EF977" s="4"/>
      <c r="EG977" s="4"/>
      <c r="EH977" s="4"/>
      <c r="EI977" s="4"/>
      <c r="EJ977" s="4"/>
      <c r="EK977" s="4"/>
      <c r="EL977" s="4"/>
      <c r="EM977" s="4"/>
      <c r="EN977" s="4"/>
      <c r="EO977" s="4"/>
      <c r="EP977" s="4"/>
      <c r="EQ977" s="4"/>
      <c r="ER977" s="4"/>
      <c r="ES977" s="4"/>
      <c r="ET977" s="4"/>
      <c r="EU977" s="4"/>
      <c r="EV977" s="4"/>
      <c r="EW977" s="4"/>
      <c r="EX977" s="4"/>
      <c r="EY977" s="4"/>
      <c r="EZ977" s="4"/>
      <c r="FA977" s="4"/>
      <c r="FB977" s="4"/>
      <c r="FC977" s="4"/>
      <c r="FD977" s="4"/>
      <c r="FE977" s="4"/>
      <c r="FF977" s="4"/>
      <c r="FG977" s="4"/>
      <c r="FH977" s="4"/>
      <c r="FI977" s="4"/>
      <c r="FJ977" s="5"/>
      <c r="FK977" s="4"/>
      <c r="FL977" s="4"/>
      <c r="FM977" s="4"/>
      <c r="FN977" s="4"/>
      <c r="FO977" s="4"/>
      <c r="FP977" s="4"/>
      <c r="FQ977" s="4"/>
      <c r="FR977" s="4"/>
      <c r="FS977" s="4"/>
      <c r="FT977" s="4"/>
      <c r="FU977" s="4"/>
      <c r="FV977" s="4"/>
      <c r="FW977" s="4"/>
      <c r="FX977" s="4"/>
      <c r="FY977" s="4"/>
      <c r="FZ977" s="4"/>
      <c r="GA977" s="4"/>
      <c r="GB977" s="4"/>
      <c r="GC977" s="4"/>
      <c r="GD977" s="4"/>
      <c r="GE977" s="4"/>
      <c r="GF977" s="4"/>
      <c r="GG977" s="4"/>
      <c r="GH977" s="4"/>
      <c r="GI977" s="4"/>
      <c r="GJ977" s="4"/>
      <c r="GK977" s="4"/>
      <c r="GL977" s="4"/>
      <c r="GM977" s="4"/>
      <c r="GN977" s="4"/>
      <c r="GO977" s="4"/>
      <c r="GP977" s="4"/>
      <c r="GQ977" s="4"/>
      <c r="GR977" s="4"/>
      <c r="GS977" s="4"/>
      <c r="GT977" s="4"/>
      <c r="GU977" s="4"/>
      <c r="GV977" s="4"/>
      <c r="GW977" s="4"/>
      <c r="GX977" s="4"/>
      <c r="GY977" s="4"/>
      <c r="IQ977" s="4"/>
      <c r="IR977" s="4"/>
      <c r="IS977" s="4"/>
      <c r="IT977" s="4"/>
      <c r="IU977" s="4"/>
      <c r="IV977" s="4"/>
      <c r="IW977" s="4"/>
      <c r="IX977" s="4"/>
      <c r="IY977" s="4"/>
      <c r="IZ977" s="4"/>
      <c r="JA977" s="4"/>
      <c r="JB977" s="4"/>
      <c r="JC977" s="4"/>
      <c r="JD977" s="4"/>
      <c r="JE977" s="4"/>
      <c r="JF977" s="4"/>
      <c r="JG977" s="4"/>
      <c r="JH977" s="4"/>
      <c r="JI977" s="4"/>
      <c r="JJ977" s="4"/>
      <c r="JK977" s="4"/>
      <c r="JL977" s="4"/>
      <c r="JM977" s="4"/>
      <c r="JN977" s="4"/>
      <c r="JO977" s="4"/>
      <c r="JP977" s="4"/>
      <c r="JQ977" s="4"/>
      <c r="JR977" s="4"/>
      <c r="JS977" s="4"/>
      <c r="JT977" s="4"/>
      <c r="JU977" s="4"/>
      <c r="JV977" s="4"/>
      <c r="JW977" s="4"/>
      <c r="JX977" s="4"/>
      <c r="JY977" s="4"/>
      <c r="JZ977" s="4"/>
      <c r="KA977" s="4"/>
      <c r="KB977" s="4"/>
      <c r="KC977" s="4"/>
      <c r="KD977" s="4"/>
      <c r="KE977" s="4"/>
    </row>
    <row r="978" spans="20:291" x14ac:dyDescent="0.25">
      <c r="T978" s="5"/>
      <c r="U978" s="25"/>
      <c r="V978" s="25"/>
      <c r="W978" s="25"/>
      <c r="X978" s="25"/>
      <c r="Y978" s="25"/>
      <c r="Z978" s="25"/>
      <c r="AA978" s="25"/>
      <c r="AB978" s="25"/>
      <c r="AC978" s="25"/>
      <c r="AD978" s="25"/>
      <c r="AE978" s="25"/>
      <c r="AF978" s="25"/>
      <c r="AG978" s="25"/>
      <c r="AH978" s="25"/>
      <c r="AI978" s="25"/>
      <c r="AJ978" s="25"/>
      <c r="AK978" s="25"/>
      <c r="AL978" s="25"/>
      <c r="AM978" s="25"/>
      <c r="AN978" s="25"/>
      <c r="AO978" s="25"/>
      <c r="AP978" s="25"/>
      <c r="AQ978" s="4"/>
      <c r="AR978" s="4"/>
      <c r="AS978" s="4"/>
      <c r="AT978" s="4"/>
      <c r="AU978" s="4"/>
      <c r="AV978" s="4"/>
      <c r="AW978" s="4"/>
      <c r="AX978" s="4"/>
      <c r="AY978" s="4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  <c r="BS978" s="4"/>
      <c r="BT978" s="4"/>
      <c r="BU978" s="4"/>
      <c r="BV978" s="4"/>
      <c r="BW978" s="4"/>
      <c r="BX978" s="4"/>
      <c r="BY978" s="4"/>
      <c r="BZ978" s="4"/>
      <c r="CA978" s="4"/>
      <c r="CB978" s="4"/>
      <c r="CC978" s="4"/>
      <c r="CD978" s="4"/>
      <c r="CE978" s="4"/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4"/>
      <c r="CX978" s="4"/>
      <c r="CY978" s="4"/>
      <c r="CZ978" s="4"/>
      <c r="DA978" s="4"/>
      <c r="DB978" s="4"/>
      <c r="DC978" s="4"/>
      <c r="DD978" s="4"/>
      <c r="DE978" s="4"/>
      <c r="DF978" s="4"/>
      <c r="DG978" s="4"/>
      <c r="DH978" s="4"/>
      <c r="DI978" s="4"/>
      <c r="DJ978" s="4"/>
      <c r="DK978" s="4"/>
      <c r="DL978" s="4"/>
      <c r="DM978" s="4"/>
      <c r="DN978" s="4"/>
      <c r="DO978" s="4"/>
      <c r="DP978" s="4"/>
      <c r="DQ978" s="4"/>
      <c r="DR978" s="4"/>
      <c r="DS978" s="4"/>
      <c r="DT978" s="4"/>
      <c r="DU978" s="4"/>
      <c r="DV978" s="4"/>
      <c r="DW978" s="4"/>
      <c r="DX978" s="4"/>
      <c r="DY978" s="4"/>
      <c r="DZ978" s="4"/>
      <c r="EA978" s="4"/>
      <c r="EB978" s="4"/>
      <c r="EC978" s="4"/>
      <c r="ED978" s="4"/>
      <c r="EE978" s="4"/>
      <c r="EF978" s="4"/>
      <c r="EG978" s="4"/>
      <c r="EH978" s="4"/>
      <c r="EI978" s="4"/>
      <c r="EJ978" s="4"/>
      <c r="EK978" s="4"/>
      <c r="EL978" s="4"/>
      <c r="EM978" s="4"/>
      <c r="EN978" s="4"/>
      <c r="EO978" s="4"/>
      <c r="EP978" s="4"/>
      <c r="EQ978" s="4"/>
      <c r="ER978" s="4"/>
      <c r="ES978" s="4"/>
      <c r="ET978" s="4"/>
      <c r="EU978" s="4"/>
      <c r="EV978" s="4"/>
      <c r="EW978" s="4"/>
      <c r="EX978" s="4"/>
      <c r="EY978" s="4"/>
      <c r="EZ978" s="4"/>
      <c r="FA978" s="4"/>
      <c r="FB978" s="4"/>
      <c r="FC978" s="4"/>
      <c r="FD978" s="4"/>
      <c r="FE978" s="4"/>
      <c r="FF978" s="4"/>
      <c r="FG978" s="4"/>
      <c r="FH978" s="4"/>
      <c r="FI978" s="4"/>
      <c r="FJ978" s="5"/>
      <c r="FK978" s="4"/>
      <c r="FL978" s="4"/>
      <c r="FM978" s="4"/>
      <c r="FN978" s="4"/>
      <c r="FO978" s="4"/>
      <c r="FP978" s="4"/>
      <c r="FQ978" s="4"/>
      <c r="FR978" s="4"/>
      <c r="FS978" s="4"/>
      <c r="FT978" s="4"/>
      <c r="FU978" s="4"/>
      <c r="FV978" s="4"/>
      <c r="FW978" s="4"/>
      <c r="FX978" s="4"/>
      <c r="FY978" s="4"/>
      <c r="FZ978" s="4"/>
      <c r="GA978" s="4"/>
      <c r="GB978" s="4"/>
      <c r="GC978" s="4"/>
      <c r="GD978" s="4"/>
      <c r="GE978" s="4"/>
      <c r="GF978" s="4"/>
      <c r="GG978" s="4"/>
      <c r="GH978" s="4"/>
      <c r="GI978" s="4"/>
      <c r="GJ978" s="4"/>
      <c r="GK978" s="4"/>
      <c r="GL978" s="4"/>
      <c r="GM978" s="4"/>
      <c r="GN978" s="4"/>
      <c r="GO978" s="4"/>
      <c r="GP978" s="4"/>
      <c r="GQ978" s="4"/>
      <c r="GR978" s="4"/>
      <c r="GS978" s="4"/>
      <c r="GT978" s="4"/>
      <c r="GU978" s="4"/>
      <c r="GV978" s="4"/>
      <c r="GW978" s="4"/>
      <c r="GX978" s="4"/>
      <c r="GY978" s="4"/>
      <c r="IQ978" s="4"/>
      <c r="IR978" s="4"/>
      <c r="IS978" s="4"/>
      <c r="IT978" s="4"/>
      <c r="IU978" s="4"/>
      <c r="IV978" s="4"/>
      <c r="IW978" s="4"/>
      <c r="IX978" s="4"/>
      <c r="IY978" s="4"/>
      <c r="IZ978" s="4"/>
      <c r="JA978" s="4"/>
      <c r="JB978" s="4"/>
      <c r="JC978" s="4"/>
      <c r="JD978" s="4"/>
      <c r="JE978" s="4"/>
      <c r="JF978" s="4"/>
      <c r="JG978" s="4"/>
      <c r="JH978" s="4"/>
      <c r="JI978" s="4"/>
      <c r="JJ978" s="4"/>
      <c r="JK978" s="4"/>
      <c r="JL978" s="4"/>
      <c r="JM978" s="4"/>
      <c r="JN978" s="4"/>
      <c r="JO978" s="4"/>
      <c r="JP978" s="4"/>
      <c r="JQ978" s="4"/>
      <c r="JR978" s="4"/>
      <c r="JS978" s="4"/>
      <c r="JT978" s="4"/>
      <c r="JU978" s="4"/>
      <c r="JV978" s="4"/>
      <c r="JW978" s="4"/>
      <c r="JX978" s="4"/>
      <c r="JY978" s="4"/>
      <c r="JZ978" s="4"/>
      <c r="KA978" s="4"/>
      <c r="KB978" s="4"/>
      <c r="KC978" s="4"/>
      <c r="KD978" s="4"/>
      <c r="KE978" s="4"/>
    </row>
    <row r="979" spans="20:291" x14ac:dyDescent="0.25">
      <c r="T979" s="5"/>
      <c r="U979" s="25"/>
      <c r="V979" s="25"/>
      <c r="W979" s="25"/>
      <c r="X979" s="25"/>
      <c r="Y979" s="25"/>
      <c r="Z979" s="25"/>
      <c r="AA979" s="25"/>
      <c r="AB979" s="25"/>
      <c r="AC979" s="25"/>
      <c r="AD979" s="25"/>
      <c r="AE979" s="25"/>
      <c r="AF979" s="25"/>
      <c r="AG979" s="25"/>
      <c r="AH979" s="25"/>
      <c r="AI979" s="25"/>
      <c r="AJ979" s="25"/>
      <c r="AK979" s="25"/>
      <c r="AL979" s="25"/>
      <c r="AM979" s="25"/>
      <c r="AN979" s="25"/>
      <c r="AO979" s="25"/>
      <c r="AP979" s="25"/>
      <c r="AQ979" s="4"/>
      <c r="AR979" s="4"/>
      <c r="AS979" s="4"/>
      <c r="AT979" s="4"/>
      <c r="AU979" s="4"/>
      <c r="AV979" s="4"/>
      <c r="AW979" s="4"/>
      <c r="AX979" s="4"/>
      <c r="AY979" s="4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  <c r="BS979" s="4"/>
      <c r="BT979" s="4"/>
      <c r="BU979" s="4"/>
      <c r="BV979" s="4"/>
      <c r="BW979" s="4"/>
      <c r="BX979" s="4"/>
      <c r="BY979" s="4"/>
      <c r="BZ979" s="4"/>
      <c r="CA979" s="4"/>
      <c r="CB979" s="4"/>
      <c r="CC979" s="4"/>
      <c r="CD979" s="4"/>
      <c r="CE979" s="4"/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4"/>
      <c r="CX979" s="4"/>
      <c r="CY979" s="4"/>
      <c r="CZ979" s="4"/>
      <c r="DA979" s="4"/>
      <c r="DB979" s="4"/>
      <c r="DC979" s="4"/>
      <c r="DD979" s="4"/>
      <c r="DE979" s="4"/>
      <c r="DF979" s="4"/>
      <c r="DG979" s="4"/>
      <c r="DH979" s="4"/>
      <c r="DI979" s="4"/>
      <c r="DJ979" s="4"/>
      <c r="DK979" s="4"/>
      <c r="DL979" s="4"/>
      <c r="DM979" s="4"/>
      <c r="DN979" s="4"/>
      <c r="DO979" s="4"/>
      <c r="DP979" s="4"/>
      <c r="DQ979" s="4"/>
      <c r="DR979" s="4"/>
      <c r="DS979" s="4"/>
      <c r="DT979" s="4"/>
      <c r="DU979" s="4"/>
      <c r="DV979" s="4"/>
      <c r="DW979" s="4"/>
      <c r="DX979" s="4"/>
      <c r="DY979" s="4"/>
      <c r="DZ979" s="4"/>
      <c r="EA979" s="4"/>
      <c r="EB979" s="4"/>
      <c r="EC979" s="4"/>
      <c r="ED979" s="4"/>
      <c r="EE979" s="4"/>
      <c r="EF979" s="4"/>
      <c r="EG979" s="4"/>
      <c r="EH979" s="4"/>
      <c r="EI979" s="4"/>
      <c r="EJ979" s="4"/>
      <c r="EK979" s="4"/>
      <c r="EL979" s="4"/>
      <c r="EM979" s="4"/>
      <c r="EN979" s="4"/>
      <c r="EO979" s="4"/>
      <c r="EP979" s="4"/>
      <c r="EQ979" s="4"/>
      <c r="ER979" s="4"/>
      <c r="ES979" s="4"/>
      <c r="ET979" s="4"/>
      <c r="EU979" s="4"/>
      <c r="EV979" s="4"/>
      <c r="EW979" s="4"/>
      <c r="EX979" s="4"/>
      <c r="EY979" s="4"/>
      <c r="EZ979" s="4"/>
      <c r="FA979" s="4"/>
      <c r="FB979" s="4"/>
      <c r="FC979" s="4"/>
      <c r="FD979" s="4"/>
      <c r="FE979" s="4"/>
      <c r="FF979" s="4"/>
      <c r="FG979" s="4"/>
      <c r="FH979" s="4"/>
      <c r="FI979" s="4"/>
      <c r="FJ979" s="5"/>
      <c r="FK979" s="4"/>
      <c r="FL979" s="4"/>
      <c r="FM979" s="4"/>
      <c r="FN979" s="4"/>
      <c r="FO979" s="4"/>
      <c r="FP979" s="4"/>
      <c r="FQ979" s="4"/>
      <c r="FR979" s="4"/>
      <c r="FS979" s="4"/>
      <c r="FT979" s="4"/>
      <c r="FU979" s="4"/>
      <c r="FV979" s="4"/>
      <c r="FW979" s="4"/>
      <c r="FX979" s="4"/>
      <c r="FY979" s="4"/>
      <c r="FZ979" s="4"/>
      <c r="GA979" s="4"/>
      <c r="GB979" s="4"/>
      <c r="GC979" s="4"/>
      <c r="GD979" s="4"/>
      <c r="GE979" s="4"/>
      <c r="GF979" s="4"/>
      <c r="GG979" s="4"/>
      <c r="GH979" s="4"/>
      <c r="GI979" s="4"/>
      <c r="GJ979" s="4"/>
      <c r="GK979" s="4"/>
      <c r="GL979" s="4"/>
      <c r="GM979" s="4"/>
      <c r="GN979" s="4"/>
      <c r="GO979" s="4"/>
      <c r="GP979" s="4"/>
      <c r="GQ979" s="4"/>
      <c r="GR979" s="4"/>
      <c r="GS979" s="4"/>
      <c r="GT979" s="4"/>
      <c r="GU979" s="4"/>
      <c r="GV979" s="4"/>
      <c r="GW979" s="4"/>
      <c r="GX979" s="4"/>
      <c r="GY979" s="4"/>
      <c r="IQ979" s="4"/>
      <c r="IR979" s="4"/>
      <c r="IS979" s="4"/>
      <c r="IT979" s="4"/>
      <c r="IU979" s="4"/>
      <c r="IV979" s="4"/>
      <c r="IW979" s="4"/>
      <c r="IX979" s="4"/>
      <c r="IY979" s="4"/>
      <c r="IZ979" s="4"/>
      <c r="JA979" s="4"/>
      <c r="JB979" s="4"/>
      <c r="JC979" s="4"/>
      <c r="JD979" s="4"/>
      <c r="JE979" s="4"/>
      <c r="JF979" s="4"/>
      <c r="JG979" s="4"/>
      <c r="JH979" s="4"/>
      <c r="JI979" s="4"/>
      <c r="JJ979" s="4"/>
      <c r="JK979" s="4"/>
      <c r="JL979" s="4"/>
      <c r="JM979" s="4"/>
      <c r="JN979" s="4"/>
      <c r="JO979" s="4"/>
      <c r="JP979" s="4"/>
      <c r="JQ979" s="4"/>
      <c r="JR979" s="4"/>
      <c r="JS979" s="4"/>
      <c r="JT979" s="4"/>
      <c r="JU979" s="4"/>
      <c r="JV979" s="4"/>
      <c r="JW979" s="4"/>
      <c r="JX979" s="4"/>
      <c r="JY979" s="4"/>
      <c r="JZ979" s="4"/>
      <c r="KA979" s="4"/>
      <c r="KB979" s="4"/>
      <c r="KC979" s="4"/>
      <c r="KD979" s="4"/>
      <c r="KE979" s="4"/>
    </row>
    <row r="980" spans="20:291" x14ac:dyDescent="0.25">
      <c r="T980" s="5"/>
      <c r="U980" s="25"/>
      <c r="V980" s="25"/>
      <c r="W980" s="25"/>
      <c r="X980" s="25"/>
      <c r="Y980" s="25"/>
      <c r="Z980" s="25"/>
      <c r="AA980" s="25"/>
      <c r="AB980" s="25"/>
      <c r="AC980" s="25"/>
      <c r="AD980" s="25"/>
      <c r="AE980" s="25"/>
      <c r="AF980" s="25"/>
      <c r="AG980" s="25"/>
      <c r="AH980" s="25"/>
      <c r="AI980" s="25"/>
      <c r="AJ980" s="25"/>
      <c r="AK980" s="25"/>
      <c r="AL980" s="25"/>
      <c r="AM980" s="25"/>
      <c r="AN980" s="25"/>
      <c r="AO980" s="25"/>
      <c r="AP980" s="25"/>
      <c r="AQ980" s="4"/>
      <c r="AR980" s="4"/>
      <c r="AS980" s="4"/>
      <c r="AT980" s="4"/>
      <c r="AU980" s="4"/>
      <c r="AV980" s="4"/>
      <c r="AW980" s="4"/>
      <c r="AX980" s="4"/>
      <c r="AY980" s="4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  <c r="BS980" s="4"/>
      <c r="BT980" s="4"/>
      <c r="BU980" s="4"/>
      <c r="BV980" s="4"/>
      <c r="BW980" s="4"/>
      <c r="BX980" s="4"/>
      <c r="BY980" s="4"/>
      <c r="BZ980" s="4"/>
      <c r="CA980" s="4"/>
      <c r="CB980" s="4"/>
      <c r="CC980" s="4"/>
      <c r="CD980" s="4"/>
      <c r="CE980" s="4"/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  <c r="CW980" s="4"/>
      <c r="CX980" s="4"/>
      <c r="CY980" s="4"/>
      <c r="CZ980" s="4"/>
      <c r="DA980" s="4"/>
      <c r="DB980" s="4"/>
      <c r="DC980" s="4"/>
      <c r="DD980" s="4"/>
      <c r="DE980" s="4"/>
      <c r="DF980" s="4"/>
      <c r="DG980" s="4"/>
      <c r="DH980" s="4"/>
      <c r="DI980" s="4"/>
      <c r="DJ980" s="4"/>
      <c r="DK980" s="4"/>
      <c r="DL980" s="4"/>
      <c r="DM980" s="4"/>
      <c r="DN980" s="4"/>
      <c r="DO980" s="4"/>
      <c r="DP980" s="4"/>
      <c r="DQ980" s="4"/>
      <c r="DR980" s="4"/>
      <c r="DS980" s="4"/>
      <c r="DT980" s="4"/>
      <c r="DU980" s="4"/>
      <c r="DV980" s="4"/>
      <c r="DW980" s="4"/>
      <c r="DX980" s="4"/>
      <c r="DY980" s="4"/>
      <c r="DZ980" s="4"/>
      <c r="EA980" s="4"/>
      <c r="EB980" s="4"/>
      <c r="EC980" s="4"/>
      <c r="ED980" s="4"/>
      <c r="EE980" s="4"/>
      <c r="EF980" s="4"/>
      <c r="EG980" s="4"/>
      <c r="EH980" s="4"/>
      <c r="EI980" s="4"/>
      <c r="EJ980" s="4"/>
      <c r="EK980" s="4"/>
      <c r="EL980" s="4"/>
      <c r="EM980" s="4"/>
      <c r="EN980" s="4"/>
      <c r="EO980" s="4"/>
      <c r="EP980" s="4"/>
      <c r="EQ980" s="4"/>
      <c r="ER980" s="4"/>
      <c r="ES980" s="4"/>
      <c r="ET980" s="4"/>
      <c r="EU980" s="4"/>
      <c r="EV980" s="4"/>
      <c r="EW980" s="4"/>
      <c r="EX980" s="4"/>
      <c r="EY980" s="4"/>
      <c r="EZ980" s="4"/>
      <c r="FA980" s="4"/>
      <c r="FB980" s="4"/>
      <c r="FC980" s="4"/>
      <c r="FD980" s="4"/>
      <c r="FE980" s="4"/>
      <c r="FF980" s="4"/>
      <c r="FG980" s="4"/>
      <c r="FH980" s="4"/>
      <c r="FI980" s="4"/>
      <c r="FJ980" s="5"/>
      <c r="FK980" s="4"/>
      <c r="FL980" s="4"/>
      <c r="FM980" s="4"/>
      <c r="FN980" s="4"/>
      <c r="FO980" s="4"/>
      <c r="FP980" s="4"/>
      <c r="FQ980" s="4"/>
      <c r="FR980" s="4"/>
      <c r="FS980" s="4"/>
      <c r="FT980" s="4"/>
      <c r="FU980" s="4"/>
      <c r="FV980" s="4"/>
      <c r="FW980" s="4"/>
      <c r="FX980" s="4"/>
      <c r="FY980" s="4"/>
      <c r="FZ980" s="4"/>
      <c r="GA980" s="4"/>
      <c r="GB980" s="4"/>
      <c r="GC980" s="4"/>
      <c r="GD980" s="4"/>
      <c r="GE980" s="4"/>
      <c r="GF980" s="4"/>
      <c r="GG980" s="4"/>
      <c r="GH980" s="4"/>
      <c r="GI980" s="4"/>
      <c r="GJ980" s="4"/>
      <c r="GK980" s="4"/>
      <c r="GL980" s="4"/>
      <c r="GM980" s="4"/>
      <c r="GN980" s="4"/>
      <c r="GO980" s="4"/>
      <c r="GP980" s="4"/>
      <c r="GQ980" s="4"/>
      <c r="GR980" s="4"/>
      <c r="GS980" s="4"/>
      <c r="GT980" s="4"/>
      <c r="GU980" s="4"/>
      <c r="GV980" s="4"/>
      <c r="GW980" s="4"/>
      <c r="GX980" s="4"/>
      <c r="GY980" s="4"/>
      <c r="IQ980" s="4"/>
      <c r="IR980" s="4"/>
      <c r="IS980" s="4"/>
      <c r="IT980" s="4"/>
      <c r="IU980" s="4"/>
      <c r="IV980" s="4"/>
      <c r="IW980" s="4"/>
      <c r="IX980" s="4"/>
      <c r="IY980" s="4"/>
      <c r="IZ980" s="4"/>
      <c r="JA980" s="4"/>
      <c r="JB980" s="4"/>
      <c r="JC980" s="4"/>
      <c r="JD980" s="4"/>
      <c r="JE980" s="4"/>
      <c r="JF980" s="4"/>
      <c r="JG980" s="4"/>
      <c r="JH980" s="4"/>
      <c r="JI980" s="4"/>
      <c r="JJ980" s="4"/>
      <c r="JK980" s="4"/>
      <c r="JL980" s="4"/>
      <c r="JM980" s="4"/>
      <c r="JN980" s="4"/>
      <c r="JO980" s="4"/>
      <c r="JP980" s="4"/>
      <c r="JQ980" s="4"/>
      <c r="JR980" s="4"/>
      <c r="JS980" s="4"/>
      <c r="JT980" s="4"/>
      <c r="JU980" s="4"/>
      <c r="JV980" s="4"/>
      <c r="JW980" s="4"/>
      <c r="JX980" s="4"/>
      <c r="JY980" s="4"/>
      <c r="JZ980" s="4"/>
      <c r="KA980" s="4"/>
      <c r="KB980" s="4"/>
      <c r="KC980" s="4"/>
      <c r="KD980" s="4"/>
      <c r="KE980" s="4"/>
    </row>
    <row r="981" spans="20:291" x14ac:dyDescent="0.25">
      <c r="T981" s="5"/>
      <c r="U981" s="25"/>
      <c r="V981" s="25"/>
      <c r="W981" s="25"/>
      <c r="X981" s="25"/>
      <c r="Y981" s="25"/>
      <c r="Z981" s="25"/>
      <c r="AA981" s="25"/>
      <c r="AB981" s="25"/>
      <c r="AC981" s="25"/>
      <c r="AD981" s="25"/>
      <c r="AE981" s="25"/>
      <c r="AF981" s="25"/>
      <c r="AG981" s="25"/>
      <c r="AH981" s="25"/>
      <c r="AI981" s="25"/>
      <c r="AJ981" s="25"/>
      <c r="AK981" s="25"/>
      <c r="AL981" s="25"/>
      <c r="AM981" s="25"/>
      <c r="AN981" s="25"/>
      <c r="AO981" s="25"/>
      <c r="AP981" s="25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  <c r="BS981" s="4"/>
      <c r="BT981" s="4"/>
      <c r="BU981" s="4"/>
      <c r="BV981" s="4"/>
      <c r="BW981" s="4"/>
      <c r="BX981" s="4"/>
      <c r="BY981" s="4"/>
      <c r="BZ981" s="4"/>
      <c r="CA981" s="4"/>
      <c r="CB981" s="4"/>
      <c r="CC981" s="4"/>
      <c r="CD981" s="4"/>
      <c r="CE981" s="4"/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4"/>
      <c r="CX981" s="4"/>
      <c r="CY981" s="4"/>
      <c r="CZ981" s="4"/>
      <c r="DA981" s="4"/>
      <c r="DB981" s="4"/>
      <c r="DC981" s="4"/>
      <c r="DD981" s="4"/>
      <c r="DE981" s="4"/>
      <c r="DF981" s="4"/>
      <c r="DG981" s="4"/>
      <c r="DH981" s="4"/>
      <c r="DI981" s="4"/>
      <c r="DJ981" s="4"/>
      <c r="DK981" s="4"/>
      <c r="DL981" s="4"/>
      <c r="DM981" s="4"/>
      <c r="DN981" s="4"/>
      <c r="DO981" s="4"/>
      <c r="DP981" s="4"/>
      <c r="DQ981" s="4"/>
      <c r="DR981" s="4"/>
      <c r="DS981" s="4"/>
      <c r="DT981" s="4"/>
      <c r="DU981" s="4"/>
      <c r="DV981" s="4"/>
      <c r="DW981" s="4"/>
      <c r="DX981" s="4"/>
      <c r="DY981" s="4"/>
      <c r="DZ981" s="4"/>
      <c r="EA981" s="4"/>
      <c r="EB981" s="4"/>
      <c r="EC981" s="4"/>
      <c r="ED981" s="4"/>
      <c r="EE981" s="4"/>
      <c r="EF981" s="4"/>
      <c r="EG981" s="4"/>
      <c r="EH981" s="4"/>
      <c r="EI981" s="4"/>
      <c r="EJ981" s="4"/>
      <c r="EK981" s="4"/>
      <c r="EL981" s="4"/>
      <c r="EM981" s="4"/>
      <c r="EN981" s="4"/>
      <c r="EO981" s="4"/>
      <c r="EP981" s="4"/>
      <c r="EQ981" s="4"/>
      <c r="ER981" s="4"/>
      <c r="ES981" s="4"/>
      <c r="ET981" s="4"/>
      <c r="EU981" s="4"/>
      <c r="EV981" s="4"/>
      <c r="EW981" s="4"/>
      <c r="EX981" s="4"/>
      <c r="EY981" s="4"/>
      <c r="EZ981" s="4"/>
      <c r="FA981" s="4"/>
      <c r="FB981" s="4"/>
      <c r="FC981" s="4"/>
      <c r="FD981" s="4"/>
      <c r="FE981" s="4"/>
      <c r="FF981" s="4"/>
      <c r="FG981" s="4"/>
      <c r="FH981" s="4"/>
      <c r="FI981" s="4"/>
      <c r="FJ981" s="5"/>
      <c r="FK981" s="4"/>
      <c r="FL981" s="4"/>
      <c r="FM981" s="4"/>
      <c r="FN981" s="4"/>
      <c r="FO981" s="4"/>
      <c r="FP981" s="4"/>
      <c r="FQ981" s="4"/>
      <c r="FR981" s="4"/>
      <c r="FS981" s="4"/>
      <c r="FT981" s="4"/>
      <c r="FU981" s="4"/>
      <c r="FV981" s="4"/>
      <c r="FW981" s="4"/>
      <c r="FX981" s="4"/>
      <c r="FY981" s="4"/>
      <c r="FZ981" s="4"/>
      <c r="GA981" s="4"/>
      <c r="GB981" s="4"/>
      <c r="GC981" s="4"/>
      <c r="GD981" s="4"/>
      <c r="GE981" s="4"/>
      <c r="GF981" s="4"/>
      <c r="GG981" s="4"/>
      <c r="GH981" s="4"/>
      <c r="GI981" s="4"/>
      <c r="GJ981" s="4"/>
      <c r="GK981" s="4"/>
      <c r="GL981" s="4"/>
      <c r="GM981" s="4"/>
      <c r="GN981" s="4"/>
      <c r="GO981" s="4"/>
      <c r="GP981" s="4"/>
      <c r="GQ981" s="4"/>
      <c r="GR981" s="4"/>
      <c r="GS981" s="4"/>
      <c r="GT981" s="4"/>
      <c r="GU981" s="4"/>
      <c r="GV981" s="4"/>
      <c r="GW981" s="4"/>
      <c r="GX981" s="4"/>
      <c r="GY981" s="4"/>
      <c r="IQ981" s="4"/>
      <c r="IR981" s="4"/>
      <c r="IS981" s="4"/>
      <c r="IT981" s="4"/>
      <c r="IU981" s="4"/>
      <c r="IV981" s="4"/>
      <c r="IW981" s="4"/>
      <c r="IX981" s="4"/>
      <c r="IY981" s="4"/>
      <c r="IZ981" s="4"/>
      <c r="JA981" s="4"/>
      <c r="JB981" s="4"/>
      <c r="JC981" s="4"/>
      <c r="JD981" s="4"/>
      <c r="JE981" s="4"/>
      <c r="JF981" s="4"/>
      <c r="JG981" s="4"/>
      <c r="JH981" s="4"/>
      <c r="JI981" s="4"/>
      <c r="JJ981" s="4"/>
      <c r="JK981" s="4"/>
      <c r="JL981" s="4"/>
      <c r="JM981" s="4"/>
      <c r="JN981" s="4"/>
      <c r="JO981" s="4"/>
      <c r="JP981" s="4"/>
      <c r="JQ981" s="4"/>
      <c r="JR981" s="4"/>
      <c r="JS981" s="4"/>
      <c r="JT981" s="4"/>
      <c r="JU981" s="4"/>
      <c r="JV981" s="4"/>
      <c r="JW981" s="4"/>
      <c r="JX981" s="4"/>
      <c r="JY981" s="4"/>
      <c r="JZ981" s="4"/>
      <c r="KA981" s="4"/>
      <c r="KB981" s="4"/>
      <c r="KC981" s="4"/>
      <c r="KD981" s="4"/>
      <c r="KE981" s="4"/>
    </row>
    <row r="982" spans="20:291" x14ac:dyDescent="0.25">
      <c r="T982" s="5"/>
      <c r="U982" s="25"/>
      <c r="V982" s="25"/>
      <c r="W982" s="25"/>
      <c r="X982" s="25"/>
      <c r="Y982" s="25"/>
      <c r="Z982" s="25"/>
      <c r="AA982" s="25"/>
      <c r="AB982" s="25"/>
      <c r="AC982" s="25"/>
      <c r="AD982" s="25"/>
      <c r="AE982" s="25"/>
      <c r="AF982" s="25"/>
      <c r="AG982" s="25"/>
      <c r="AH982" s="25"/>
      <c r="AI982" s="25"/>
      <c r="AJ982" s="25"/>
      <c r="AK982" s="25"/>
      <c r="AL982" s="25"/>
      <c r="AM982" s="25"/>
      <c r="AN982" s="25"/>
      <c r="AO982" s="25"/>
      <c r="AP982" s="25"/>
      <c r="AQ982" s="4"/>
      <c r="AR982" s="4"/>
      <c r="AS982" s="4"/>
      <c r="AT982" s="4"/>
      <c r="AU982" s="4"/>
      <c r="AV982" s="4"/>
      <c r="AW982" s="4"/>
      <c r="AX982" s="4"/>
      <c r="AY982" s="4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  <c r="BS982" s="4"/>
      <c r="BT982" s="4"/>
      <c r="BU982" s="4"/>
      <c r="BV982" s="4"/>
      <c r="BW982" s="4"/>
      <c r="BX982" s="4"/>
      <c r="BY982" s="4"/>
      <c r="BZ982" s="4"/>
      <c r="CA982" s="4"/>
      <c r="CB982" s="4"/>
      <c r="CC982" s="4"/>
      <c r="CD982" s="4"/>
      <c r="CE982" s="4"/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/>
      <c r="CX982" s="4"/>
      <c r="CY982" s="4"/>
      <c r="CZ982" s="4"/>
      <c r="DA982" s="4"/>
      <c r="DB982" s="4"/>
      <c r="DC982" s="4"/>
      <c r="DD982" s="4"/>
      <c r="DE982" s="4"/>
      <c r="DF982" s="4"/>
      <c r="DG982" s="4"/>
      <c r="DH982" s="4"/>
      <c r="DI982" s="4"/>
      <c r="DJ982" s="4"/>
      <c r="DK982" s="4"/>
      <c r="DL982" s="4"/>
      <c r="DM982" s="4"/>
      <c r="DN982" s="4"/>
      <c r="DO982" s="4"/>
      <c r="DP982" s="4"/>
      <c r="DQ982" s="4"/>
      <c r="DR982" s="4"/>
      <c r="DS982" s="4"/>
      <c r="DT982" s="4"/>
      <c r="DU982" s="4"/>
      <c r="DV982" s="4"/>
      <c r="DW982" s="4"/>
      <c r="DX982" s="4"/>
      <c r="DY982" s="4"/>
      <c r="DZ982" s="4"/>
      <c r="EA982" s="4"/>
      <c r="EB982" s="4"/>
      <c r="EC982" s="4"/>
      <c r="ED982" s="4"/>
      <c r="EE982" s="4"/>
      <c r="EF982" s="4"/>
      <c r="EG982" s="4"/>
      <c r="EH982" s="4"/>
      <c r="EI982" s="4"/>
      <c r="EJ982" s="4"/>
      <c r="EK982" s="4"/>
      <c r="EL982" s="4"/>
      <c r="EM982" s="4"/>
      <c r="EN982" s="4"/>
      <c r="EO982" s="4"/>
      <c r="EP982" s="4"/>
      <c r="EQ982" s="4"/>
      <c r="ER982" s="4"/>
      <c r="ES982" s="4"/>
      <c r="ET982" s="4"/>
      <c r="EU982" s="4"/>
      <c r="EV982" s="4"/>
      <c r="EW982" s="4"/>
      <c r="EX982" s="4"/>
      <c r="EY982" s="4"/>
      <c r="EZ982" s="4"/>
      <c r="FA982" s="4"/>
      <c r="FB982" s="4"/>
      <c r="FC982" s="4"/>
      <c r="FD982" s="4"/>
      <c r="FE982" s="4"/>
      <c r="FF982" s="4"/>
      <c r="FG982" s="4"/>
      <c r="FH982" s="4"/>
      <c r="FI982" s="4"/>
      <c r="FJ982" s="5"/>
      <c r="FK982" s="4"/>
      <c r="FL982" s="4"/>
      <c r="FM982" s="4"/>
      <c r="FN982" s="4"/>
      <c r="FO982" s="4"/>
      <c r="FP982" s="4"/>
      <c r="FQ982" s="4"/>
      <c r="FR982" s="4"/>
      <c r="FS982" s="4"/>
      <c r="FT982" s="4"/>
      <c r="FU982" s="4"/>
      <c r="FV982" s="4"/>
      <c r="FW982" s="4"/>
      <c r="FX982" s="4"/>
      <c r="FY982" s="4"/>
      <c r="FZ982" s="4"/>
      <c r="GA982" s="4"/>
      <c r="GB982" s="4"/>
      <c r="GC982" s="4"/>
      <c r="GD982" s="4"/>
      <c r="GE982" s="4"/>
      <c r="GF982" s="4"/>
      <c r="GG982" s="4"/>
      <c r="GH982" s="4"/>
      <c r="GI982" s="4"/>
      <c r="GJ982" s="4"/>
      <c r="GK982" s="4"/>
      <c r="GL982" s="4"/>
      <c r="GM982" s="4"/>
      <c r="GN982" s="4"/>
      <c r="GO982" s="4"/>
      <c r="GP982" s="4"/>
      <c r="GQ982" s="4"/>
      <c r="GR982" s="4"/>
      <c r="GS982" s="4"/>
      <c r="GT982" s="4"/>
      <c r="GU982" s="4"/>
      <c r="GV982" s="4"/>
      <c r="GW982" s="4"/>
      <c r="GX982" s="4"/>
      <c r="GY982" s="4"/>
      <c r="IQ982" s="4"/>
      <c r="IR982" s="4"/>
      <c r="IS982" s="4"/>
      <c r="IT982" s="4"/>
      <c r="IU982" s="4"/>
      <c r="IV982" s="4"/>
      <c r="IW982" s="4"/>
      <c r="IX982" s="4"/>
      <c r="IY982" s="4"/>
      <c r="IZ982" s="4"/>
      <c r="JA982" s="4"/>
      <c r="JB982" s="4"/>
      <c r="JC982" s="4"/>
      <c r="JD982" s="4"/>
      <c r="JE982" s="4"/>
      <c r="JF982" s="4"/>
      <c r="JG982" s="4"/>
      <c r="JH982" s="4"/>
      <c r="JI982" s="4"/>
      <c r="JJ982" s="4"/>
      <c r="JK982" s="4"/>
      <c r="JL982" s="4"/>
      <c r="JM982" s="4"/>
      <c r="JN982" s="4"/>
      <c r="JO982" s="4"/>
      <c r="JP982" s="4"/>
      <c r="JQ982" s="4"/>
      <c r="JR982" s="4"/>
      <c r="JS982" s="4"/>
      <c r="JT982" s="4"/>
      <c r="JU982" s="4"/>
      <c r="JV982" s="4"/>
      <c r="JW982" s="4"/>
      <c r="JX982" s="4"/>
      <c r="JY982" s="4"/>
      <c r="JZ982" s="4"/>
      <c r="KA982" s="4"/>
      <c r="KB982" s="4"/>
      <c r="KC982" s="4"/>
      <c r="KD982" s="4"/>
      <c r="KE982" s="4"/>
    </row>
    <row r="983" spans="20:291" x14ac:dyDescent="0.25">
      <c r="T983" s="5"/>
      <c r="U983" s="25"/>
      <c r="V983" s="25"/>
      <c r="W983" s="25"/>
      <c r="X983" s="25"/>
      <c r="Y983" s="25"/>
      <c r="Z983" s="25"/>
      <c r="AA983" s="25"/>
      <c r="AB983" s="25"/>
      <c r="AC983" s="25"/>
      <c r="AD983" s="25"/>
      <c r="AE983" s="25"/>
      <c r="AF983" s="25"/>
      <c r="AG983" s="25"/>
      <c r="AH983" s="25"/>
      <c r="AI983" s="25"/>
      <c r="AJ983" s="25"/>
      <c r="AK983" s="25"/>
      <c r="AL983" s="25"/>
      <c r="AM983" s="25"/>
      <c r="AN983" s="25"/>
      <c r="AO983" s="25"/>
      <c r="AP983" s="25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  <c r="BS983" s="4"/>
      <c r="BT983" s="4"/>
      <c r="BU983" s="4"/>
      <c r="BV983" s="4"/>
      <c r="BW983" s="4"/>
      <c r="BX983" s="4"/>
      <c r="BY983" s="4"/>
      <c r="BZ983" s="4"/>
      <c r="CA983" s="4"/>
      <c r="CB983" s="4"/>
      <c r="CC983" s="4"/>
      <c r="CD983" s="4"/>
      <c r="CE983" s="4"/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  <c r="CW983" s="4"/>
      <c r="CX983" s="4"/>
      <c r="CY983" s="4"/>
      <c r="CZ983" s="4"/>
      <c r="DA983" s="4"/>
      <c r="DB983" s="4"/>
      <c r="DC983" s="4"/>
      <c r="DD983" s="4"/>
      <c r="DE983" s="4"/>
      <c r="DF983" s="4"/>
      <c r="DG983" s="4"/>
      <c r="DH983" s="4"/>
      <c r="DI983" s="4"/>
      <c r="DJ983" s="4"/>
      <c r="DK983" s="4"/>
      <c r="DL983" s="4"/>
      <c r="DM983" s="4"/>
      <c r="DN983" s="4"/>
      <c r="DO983" s="4"/>
      <c r="DP983" s="4"/>
      <c r="DQ983" s="4"/>
      <c r="DR983" s="4"/>
      <c r="DS983" s="4"/>
      <c r="DT983" s="4"/>
      <c r="DU983" s="4"/>
      <c r="DV983" s="4"/>
      <c r="DW983" s="4"/>
      <c r="DX983" s="4"/>
      <c r="DY983" s="4"/>
      <c r="DZ983" s="4"/>
      <c r="EA983" s="4"/>
      <c r="EB983" s="4"/>
      <c r="EC983" s="4"/>
      <c r="ED983" s="4"/>
      <c r="EE983" s="4"/>
      <c r="EF983" s="4"/>
      <c r="EG983" s="4"/>
      <c r="EH983" s="4"/>
      <c r="EI983" s="4"/>
      <c r="EJ983" s="4"/>
      <c r="EK983" s="4"/>
      <c r="EL983" s="4"/>
      <c r="EM983" s="4"/>
      <c r="EN983" s="4"/>
      <c r="EO983" s="4"/>
      <c r="EP983" s="4"/>
      <c r="EQ983" s="4"/>
      <c r="ER983" s="4"/>
      <c r="ES983" s="4"/>
      <c r="ET983" s="4"/>
      <c r="EU983" s="4"/>
      <c r="EV983" s="4"/>
      <c r="EW983" s="4"/>
      <c r="EX983" s="4"/>
      <c r="EY983" s="4"/>
      <c r="EZ983" s="4"/>
      <c r="FA983" s="4"/>
      <c r="FB983" s="4"/>
      <c r="FC983" s="4"/>
      <c r="FD983" s="4"/>
      <c r="FE983" s="4"/>
      <c r="FF983" s="4"/>
      <c r="FG983" s="4"/>
      <c r="FH983" s="4"/>
      <c r="FI983" s="4"/>
      <c r="FJ983" s="5"/>
      <c r="FK983" s="4"/>
      <c r="FL983" s="4"/>
      <c r="FM983" s="4"/>
      <c r="FN983" s="4"/>
      <c r="FO983" s="4"/>
      <c r="FP983" s="4"/>
      <c r="FQ983" s="4"/>
      <c r="FR983" s="4"/>
      <c r="FS983" s="4"/>
      <c r="FT983" s="4"/>
      <c r="FU983" s="4"/>
      <c r="FV983" s="4"/>
      <c r="FW983" s="4"/>
      <c r="FX983" s="4"/>
      <c r="FY983" s="4"/>
      <c r="FZ983" s="4"/>
      <c r="GA983" s="4"/>
      <c r="GB983" s="4"/>
      <c r="GC983" s="4"/>
      <c r="GD983" s="4"/>
      <c r="GE983" s="4"/>
      <c r="GF983" s="4"/>
      <c r="GG983" s="4"/>
      <c r="GH983" s="4"/>
      <c r="GI983" s="4"/>
      <c r="GJ983" s="4"/>
      <c r="GK983" s="4"/>
      <c r="GL983" s="4"/>
      <c r="GM983" s="4"/>
      <c r="GN983" s="4"/>
      <c r="GO983" s="4"/>
      <c r="GP983" s="4"/>
      <c r="GQ983" s="4"/>
      <c r="GR983" s="4"/>
      <c r="GS983" s="4"/>
      <c r="GT983" s="4"/>
      <c r="GU983" s="4"/>
      <c r="GV983" s="4"/>
      <c r="GW983" s="4"/>
      <c r="GX983" s="4"/>
      <c r="GY983" s="4"/>
      <c r="IQ983" s="4"/>
      <c r="IR983" s="4"/>
      <c r="IS983" s="4"/>
      <c r="IT983" s="4"/>
      <c r="IU983" s="4"/>
      <c r="IV983" s="4"/>
      <c r="IW983" s="4"/>
      <c r="IX983" s="4"/>
      <c r="IY983" s="4"/>
      <c r="IZ983" s="4"/>
      <c r="JA983" s="4"/>
      <c r="JB983" s="4"/>
      <c r="JC983" s="4"/>
      <c r="JD983" s="4"/>
      <c r="JE983" s="4"/>
      <c r="JF983" s="4"/>
      <c r="JG983" s="4"/>
      <c r="JH983" s="4"/>
      <c r="JI983" s="4"/>
      <c r="JJ983" s="4"/>
      <c r="JK983" s="4"/>
      <c r="JL983" s="4"/>
      <c r="JM983" s="4"/>
      <c r="JN983" s="4"/>
      <c r="JO983" s="4"/>
      <c r="JP983" s="4"/>
      <c r="JQ983" s="4"/>
      <c r="JR983" s="4"/>
      <c r="JS983" s="4"/>
      <c r="JT983" s="4"/>
      <c r="JU983" s="4"/>
      <c r="JV983" s="4"/>
      <c r="JW983" s="4"/>
      <c r="JX983" s="4"/>
      <c r="JY983" s="4"/>
      <c r="JZ983" s="4"/>
      <c r="KA983" s="4"/>
      <c r="KB983" s="4"/>
      <c r="KC983" s="4"/>
      <c r="KD983" s="4"/>
      <c r="KE983" s="4"/>
    </row>
    <row r="984" spans="20:291" x14ac:dyDescent="0.25">
      <c r="T984" s="5"/>
      <c r="U984" s="25"/>
      <c r="V984" s="25"/>
      <c r="W984" s="25"/>
      <c r="X984" s="25"/>
      <c r="Y984" s="25"/>
      <c r="Z984" s="25"/>
      <c r="AA984" s="25"/>
      <c r="AB984" s="25"/>
      <c r="AC984" s="25"/>
      <c r="AD984" s="25"/>
      <c r="AE984" s="25"/>
      <c r="AF984" s="25"/>
      <c r="AG984" s="25"/>
      <c r="AH984" s="25"/>
      <c r="AI984" s="25"/>
      <c r="AJ984" s="25"/>
      <c r="AK984" s="25"/>
      <c r="AL984" s="25"/>
      <c r="AM984" s="25"/>
      <c r="AN984" s="25"/>
      <c r="AO984" s="25"/>
      <c r="AP984" s="25"/>
      <c r="AQ984" s="4"/>
      <c r="AR984" s="4"/>
      <c r="AS984" s="4"/>
      <c r="AT984" s="4"/>
      <c r="AU984" s="4"/>
      <c r="AV984" s="4"/>
      <c r="AW984" s="4"/>
      <c r="AX984" s="4"/>
      <c r="AY984" s="4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  <c r="BS984" s="4"/>
      <c r="BT984" s="4"/>
      <c r="BU984" s="4"/>
      <c r="BV984" s="4"/>
      <c r="BW984" s="4"/>
      <c r="BX984" s="4"/>
      <c r="BY984" s="4"/>
      <c r="BZ984" s="4"/>
      <c r="CA984" s="4"/>
      <c r="CB984" s="4"/>
      <c r="CC984" s="4"/>
      <c r="CD984" s="4"/>
      <c r="CE984" s="4"/>
      <c r="CF984" s="4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  <c r="CW984" s="4"/>
      <c r="CX984" s="4"/>
      <c r="CY984" s="4"/>
      <c r="CZ984" s="4"/>
      <c r="DA984" s="4"/>
      <c r="DB984" s="4"/>
      <c r="DC984" s="4"/>
      <c r="DD984" s="4"/>
      <c r="DE984" s="4"/>
      <c r="DF984" s="4"/>
      <c r="DG984" s="4"/>
      <c r="DH984" s="4"/>
      <c r="DI984" s="4"/>
      <c r="DJ984" s="4"/>
      <c r="DK984" s="4"/>
      <c r="DL984" s="4"/>
      <c r="DM984" s="4"/>
      <c r="DN984" s="4"/>
      <c r="DO984" s="4"/>
      <c r="DP984" s="4"/>
      <c r="DQ984" s="4"/>
      <c r="DR984" s="4"/>
      <c r="DS984" s="4"/>
      <c r="DT984" s="4"/>
      <c r="DU984" s="4"/>
      <c r="DV984" s="4"/>
      <c r="DW984" s="4"/>
      <c r="DX984" s="4"/>
      <c r="DY984" s="4"/>
      <c r="DZ984" s="4"/>
      <c r="EA984" s="4"/>
      <c r="EB984" s="4"/>
      <c r="EC984" s="4"/>
      <c r="ED984" s="4"/>
      <c r="EE984" s="4"/>
      <c r="EF984" s="4"/>
      <c r="EG984" s="4"/>
      <c r="EH984" s="4"/>
      <c r="EI984" s="4"/>
      <c r="EJ984" s="4"/>
      <c r="EK984" s="4"/>
      <c r="EL984" s="4"/>
      <c r="EM984" s="4"/>
      <c r="EN984" s="4"/>
      <c r="EO984" s="4"/>
      <c r="EP984" s="4"/>
      <c r="EQ984" s="4"/>
      <c r="ER984" s="4"/>
      <c r="ES984" s="4"/>
      <c r="ET984" s="4"/>
      <c r="EU984" s="4"/>
      <c r="EV984" s="4"/>
      <c r="EW984" s="4"/>
      <c r="EX984" s="4"/>
      <c r="EY984" s="4"/>
      <c r="EZ984" s="4"/>
      <c r="FA984" s="4"/>
      <c r="FB984" s="4"/>
      <c r="FC984" s="4"/>
      <c r="FD984" s="4"/>
      <c r="FE984" s="4"/>
      <c r="FF984" s="4"/>
      <c r="FG984" s="4"/>
      <c r="FH984" s="4"/>
      <c r="FI984" s="4"/>
      <c r="FJ984" s="5"/>
      <c r="FK984" s="4"/>
      <c r="FL984" s="4"/>
      <c r="FM984" s="4"/>
      <c r="FN984" s="4"/>
      <c r="FO984" s="4"/>
      <c r="FP984" s="4"/>
      <c r="FQ984" s="4"/>
      <c r="FR984" s="4"/>
      <c r="FS984" s="4"/>
      <c r="FT984" s="4"/>
      <c r="FU984" s="4"/>
      <c r="FV984" s="4"/>
      <c r="FW984" s="4"/>
      <c r="FX984" s="4"/>
      <c r="FY984" s="4"/>
      <c r="FZ984" s="4"/>
      <c r="GA984" s="4"/>
      <c r="GB984" s="4"/>
      <c r="GC984" s="4"/>
      <c r="GD984" s="4"/>
      <c r="GE984" s="4"/>
      <c r="GF984" s="4"/>
      <c r="GG984" s="4"/>
      <c r="GH984" s="4"/>
      <c r="GI984" s="4"/>
      <c r="GJ984" s="4"/>
      <c r="GK984" s="4"/>
      <c r="GL984" s="4"/>
      <c r="GM984" s="4"/>
      <c r="GN984" s="4"/>
      <c r="GO984" s="4"/>
      <c r="GP984" s="4"/>
      <c r="GQ984" s="4"/>
      <c r="GR984" s="4"/>
      <c r="GS984" s="4"/>
      <c r="GT984" s="4"/>
      <c r="GU984" s="4"/>
      <c r="GV984" s="4"/>
      <c r="GW984" s="4"/>
      <c r="GX984" s="4"/>
      <c r="GY984" s="4"/>
      <c r="IQ984" s="4"/>
      <c r="IR984" s="4"/>
      <c r="IS984" s="4"/>
      <c r="IT984" s="4"/>
      <c r="IU984" s="4"/>
      <c r="IV984" s="4"/>
      <c r="IW984" s="4"/>
      <c r="IX984" s="4"/>
      <c r="IY984" s="4"/>
      <c r="IZ984" s="4"/>
      <c r="JA984" s="4"/>
      <c r="JB984" s="4"/>
      <c r="JC984" s="4"/>
      <c r="JD984" s="4"/>
      <c r="JE984" s="4"/>
      <c r="JF984" s="4"/>
      <c r="JG984" s="4"/>
      <c r="JH984" s="4"/>
      <c r="JI984" s="4"/>
      <c r="JJ984" s="4"/>
      <c r="JK984" s="4"/>
      <c r="JL984" s="4"/>
      <c r="JM984" s="4"/>
      <c r="JN984" s="4"/>
      <c r="JO984" s="4"/>
      <c r="JP984" s="4"/>
      <c r="JQ984" s="4"/>
      <c r="JR984" s="4"/>
      <c r="JS984" s="4"/>
      <c r="JT984" s="4"/>
      <c r="JU984" s="4"/>
      <c r="JV984" s="4"/>
      <c r="JW984" s="4"/>
      <c r="JX984" s="4"/>
      <c r="JY984" s="4"/>
      <c r="JZ984" s="4"/>
      <c r="KA984" s="4"/>
      <c r="KB984" s="4"/>
      <c r="KC984" s="4"/>
      <c r="KD984" s="4"/>
      <c r="KE984" s="4"/>
    </row>
    <row r="985" spans="20:291" x14ac:dyDescent="0.25">
      <c r="T985" s="5"/>
      <c r="U985" s="25"/>
      <c r="V985" s="25"/>
      <c r="W985" s="25"/>
      <c r="X985" s="25"/>
      <c r="Y985" s="25"/>
      <c r="Z985" s="25"/>
      <c r="AA985" s="25"/>
      <c r="AB985" s="25"/>
      <c r="AC985" s="25"/>
      <c r="AD985" s="25"/>
      <c r="AE985" s="25"/>
      <c r="AF985" s="25"/>
      <c r="AG985" s="25"/>
      <c r="AH985" s="25"/>
      <c r="AI985" s="25"/>
      <c r="AJ985" s="25"/>
      <c r="AK985" s="25"/>
      <c r="AL985" s="25"/>
      <c r="AM985" s="25"/>
      <c r="AN985" s="25"/>
      <c r="AO985" s="25"/>
      <c r="AP985" s="25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  <c r="BS985" s="4"/>
      <c r="BT985" s="4"/>
      <c r="BU985" s="4"/>
      <c r="BV985" s="4"/>
      <c r="BW985" s="4"/>
      <c r="BX985" s="4"/>
      <c r="BY985" s="4"/>
      <c r="BZ985" s="4"/>
      <c r="CA985" s="4"/>
      <c r="CB985" s="4"/>
      <c r="CC985" s="4"/>
      <c r="CD985" s="4"/>
      <c r="CE985" s="4"/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4"/>
      <c r="CX985" s="4"/>
      <c r="CY985" s="4"/>
      <c r="CZ985" s="4"/>
      <c r="DA985" s="4"/>
      <c r="DB985" s="4"/>
      <c r="DC985" s="4"/>
      <c r="DD985" s="4"/>
      <c r="DE985" s="4"/>
      <c r="DF985" s="4"/>
      <c r="DG985" s="4"/>
      <c r="DH985" s="4"/>
      <c r="DI985" s="4"/>
      <c r="DJ985" s="4"/>
      <c r="DK985" s="4"/>
      <c r="DL985" s="4"/>
      <c r="DM985" s="4"/>
      <c r="DN985" s="4"/>
      <c r="DO985" s="4"/>
      <c r="DP985" s="4"/>
      <c r="DQ985" s="4"/>
      <c r="DR985" s="4"/>
      <c r="DS985" s="4"/>
      <c r="DT985" s="4"/>
      <c r="DU985" s="4"/>
      <c r="DV985" s="4"/>
      <c r="DW985" s="4"/>
      <c r="DX985" s="4"/>
      <c r="DY985" s="4"/>
      <c r="DZ985" s="4"/>
      <c r="EA985" s="4"/>
      <c r="EB985" s="4"/>
      <c r="EC985" s="4"/>
      <c r="ED985" s="4"/>
      <c r="EE985" s="4"/>
      <c r="EF985" s="4"/>
      <c r="EG985" s="4"/>
      <c r="EH985" s="4"/>
      <c r="EI985" s="4"/>
      <c r="EJ985" s="4"/>
      <c r="EK985" s="4"/>
      <c r="EL985" s="4"/>
      <c r="EM985" s="4"/>
      <c r="EN985" s="4"/>
      <c r="EO985" s="4"/>
      <c r="EP985" s="4"/>
      <c r="EQ985" s="4"/>
      <c r="ER985" s="4"/>
      <c r="ES985" s="4"/>
      <c r="ET985" s="4"/>
      <c r="EU985" s="4"/>
      <c r="EV985" s="4"/>
      <c r="EW985" s="4"/>
      <c r="EX985" s="4"/>
      <c r="EY985" s="4"/>
      <c r="EZ985" s="4"/>
      <c r="FA985" s="4"/>
      <c r="FB985" s="4"/>
      <c r="FC985" s="4"/>
      <c r="FD985" s="4"/>
      <c r="FE985" s="4"/>
      <c r="FF985" s="4"/>
      <c r="FG985" s="4"/>
      <c r="FH985" s="4"/>
      <c r="FI985" s="4"/>
      <c r="FJ985" s="5"/>
      <c r="FK985" s="4"/>
      <c r="FL985" s="4"/>
      <c r="FM985" s="4"/>
      <c r="FN985" s="4"/>
      <c r="FO985" s="4"/>
      <c r="FP985" s="4"/>
      <c r="FQ985" s="4"/>
      <c r="FR985" s="4"/>
      <c r="FS985" s="4"/>
      <c r="FT985" s="4"/>
      <c r="FU985" s="4"/>
      <c r="FV985" s="4"/>
      <c r="FW985" s="4"/>
      <c r="FX985" s="4"/>
      <c r="FY985" s="4"/>
      <c r="FZ985" s="4"/>
      <c r="GA985" s="4"/>
      <c r="GB985" s="4"/>
      <c r="GC985" s="4"/>
      <c r="GD985" s="4"/>
      <c r="GE985" s="4"/>
      <c r="GF985" s="4"/>
      <c r="GG985" s="4"/>
      <c r="GH985" s="4"/>
      <c r="GI985" s="4"/>
      <c r="GJ985" s="4"/>
      <c r="GK985" s="4"/>
      <c r="GL985" s="4"/>
      <c r="GM985" s="4"/>
      <c r="GN985" s="4"/>
      <c r="GO985" s="4"/>
      <c r="GP985" s="4"/>
      <c r="GQ985" s="4"/>
      <c r="GR985" s="4"/>
      <c r="GS985" s="4"/>
      <c r="GT985" s="4"/>
      <c r="GU985" s="4"/>
      <c r="GV985" s="4"/>
      <c r="GW985" s="4"/>
      <c r="GX985" s="4"/>
      <c r="GY985" s="4"/>
      <c r="IQ985" s="4"/>
      <c r="IR985" s="4"/>
      <c r="IS985" s="4"/>
      <c r="IT985" s="4"/>
      <c r="IU985" s="4"/>
      <c r="IV985" s="4"/>
      <c r="IW985" s="4"/>
      <c r="IX985" s="4"/>
      <c r="IY985" s="4"/>
      <c r="IZ985" s="4"/>
      <c r="JA985" s="4"/>
      <c r="JB985" s="4"/>
      <c r="JC985" s="4"/>
      <c r="JD985" s="4"/>
      <c r="JE985" s="4"/>
      <c r="JF985" s="4"/>
      <c r="JG985" s="4"/>
      <c r="JH985" s="4"/>
      <c r="JI985" s="4"/>
      <c r="JJ985" s="4"/>
      <c r="JK985" s="4"/>
      <c r="JL985" s="4"/>
      <c r="JM985" s="4"/>
      <c r="JN985" s="4"/>
      <c r="JO985" s="4"/>
      <c r="JP985" s="4"/>
      <c r="JQ985" s="4"/>
      <c r="JR985" s="4"/>
      <c r="JS985" s="4"/>
      <c r="JT985" s="4"/>
      <c r="JU985" s="4"/>
      <c r="JV985" s="4"/>
      <c r="JW985" s="4"/>
      <c r="JX985" s="4"/>
      <c r="JY985" s="4"/>
      <c r="JZ985" s="4"/>
      <c r="KA985" s="4"/>
      <c r="KB985" s="4"/>
      <c r="KC985" s="4"/>
      <c r="KD985" s="4"/>
      <c r="KE985" s="4"/>
    </row>
    <row r="986" spans="20:291" x14ac:dyDescent="0.25">
      <c r="T986" s="5"/>
      <c r="U986" s="25"/>
      <c r="V986" s="25"/>
      <c r="W986" s="25"/>
      <c r="X986" s="25"/>
      <c r="Y986" s="25"/>
      <c r="Z986" s="25"/>
      <c r="AA986" s="25"/>
      <c r="AB986" s="25"/>
      <c r="AC986" s="25"/>
      <c r="AD986" s="25"/>
      <c r="AE986" s="25"/>
      <c r="AF986" s="25"/>
      <c r="AG986" s="25"/>
      <c r="AH986" s="25"/>
      <c r="AI986" s="25"/>
      <c r="AJ986" s="25"/>
      <c r="AK986" s="25"/>
      <c r="AL986" s="25"/>
      <c r="AM986" s="25"/>
      <c r="AN986" s="25"/>
      <c r="AO986" s="25"/>
      <c r="AP986" s="25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  <c r="BS986" s="4"/>
      <c r="BT986" s="4"/>
      <c r="BU986" s="4"/>
      <c r="BV986" s="4"/>
      <c r="BW986" s="4"/>
      <c r="BX986" s="4"/>
      <c r="BY986" s="4"/>
      <c r="BZ986" s="4"/>
      <c r="CA986" s="4"/>
      <c r="CB986" s="4"/>
      <c r="CC986" s="4"/>
      <c r="CD986" s="4"/>
      <c r="CE986" s="4"/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  <c r="CW986" s="4"/>
      <c r="CX986" s="4"/>
      <c r="CY986" s="4"/>
      <c r="CZ986" s="4"/>
      <c r="DA986" s="4"/>
      <c r="DB986" s="4"/>
      <c r="DC986" s="4"/>
      <c r="DD986" s="4"/>
      <c r="DE986" s="4"/>
      <c r="DF986" s="4"/>
      <c r="DG986" s="4"/>
      <c r="DH986" s="4"/>
      <c r="DI986" s="4"/>
      <c r="DJ986" s="4"/>
      <c r="DK986" s="4"/>
      <c r="DL986" s="4"/>
      <c r="DM986" s="4"/>
      <c r="DN986" s="4"/>
      <c r="DO986" s="4"/>
      <c r="DP986" s="4"/>
      <c r="DQ986" s="4"/>
      <c r="DR986" s="4"/>
      <c r="DS986" s="4"/>
      <c r="DT986" s="4"/>
      <c r="DU986" s="4"/>
      <c r="DV986" s="4"/>
      <c r="DW986" s="4"/>
      <c r="DX986" s="4"/>
      <c r="DY986" s="4"/>
      <c r="DZ986" s="4"/>
      <c r="EA986" s="4"/>
      <c r="EB986" s="4"/>
      <c r="EC986" s="4"/>
      <c r="ED986" s="4"/>
      <c r="EE986" s="4"/>
      <c r="EF986" s="4"/>
      <c r="EG986" s="4"/>
      <c r="EH986" s="4"/>
      <c r="EI986" s="4"/>
      <c r="EJ986" s="4"/>
      <c r="EK986" s="4"/>
      <c r="EL986" s="4"/>
      <c r="EM986" s="4"/>
      <c r="EN986" s="4"/>
      <c r="EO986" s="4"/>
      <c r="EP986" s="4"/>
      <c r="EQ986" s="4"/>
      <c r="ER986" s="4"/>
      <c r="ES986" s="4"/>
      <c r="ET986" s="4"/>
      <c r="EU986" s="4"/>
      <c r="EV986" s="4"/>
      <c r="EW986" s="4"/>
      <c r="EX986" s="4"/>
      <c r="EY986" s="4"/>
      <c r="EZ986" s="4"/>
      <c r="FA986" s="4"/>
      <c r="FB986" s="4"/>
      <c r="FC986" s="4"/>
      <c r="FD986" s="4"/>
      <c r="FE986" s="4"/>
      <c r="FF986" s="4"/>
      <c r="FG986" s="4"/>
      <c r="FH986" s="4"/>
      <c r="FI986" s="4"/>
      <c r="FJ986" s="5"/>
      <c r="FK986" s="4"/>
      <c r="FL986" s="4"/>
      <c r="FM986" s="4"/>
      <c r="FN986" s="4"/>
      <c r="FO986" s="4"/>
      <c r="FP986" s="4"/>
      <c r="FQ986" s="4"/>
      <c r="FR986" s="4"/>
      <c r="FS986" s="4"/>
      <c r="FT986" s="4"/>
      <c r="FU986" s="4"/>
      <c r="FV986" s="4"/>
      <c r="FW986" s="4"/>
      <c r="FX986" s="4"/>
      <c r="FY986" s="4"/>
      <c r="FZ986" s="4"/>
      <c r="GA986" s="4"/>
      <c r="GB986" s="4"/>
      <c r="GC986" s="4"/>
      <c r="GD986" s="4"/>
      <c r="GE986" s="4"/>
      <c r="GF986" s="4"/>
      <c r="GG986" s="4"/>
      <c r="GH986" s="4"/>
      <c r="GI986" s="4"/>
      <c r="GJ986" s="4"/>
      <c r="GK986" s="4"/>
      <c r="GL986" s="4"/>
      <c r="GM986" s="4"/>
      <c r="GN986" s="4"/>
      <c r="GO986" s="4"/>
      <c r="GP986" s="4"/>
      <c r="GQ986" s="4"/>
      <c r="GR986" s="4"/>
      <c r="GS986" s="4"/>
      <c r="GT986" s="4"/>
      <c r="GU986" s="4"/>
      <c r="GV986" s="4"/>
      <c r="GW986" s="4"/>
      <c r="GX986" s="4"/>
      <c r="GY986" s="4"/>
      <c r="IQ986" s="4"/>
      <c r="IR986" s="4"/>
      <c r="IS986" s="4"/>
      <c r="IT986" s="4"/>
      <c r="IU986" s="4"/>
      <c r="IV986" s="4"/>
      <c r="IW986" s="4"/>
      <c r="IX986" s="4"/>
      <c r="IY986" s="4"/>
      <c r="IZ986" s="4"/>
      <c r="JA986" s="4"/>
      <c r="JB986" s="4"/>
      <c r="JC986" s="4"/>
      <c r="JD986" s="4"/>
      <c r="JE986" s="4"/>
      <c r="JF986" s="4"/>
      <c r="JG986" s="4"/>
      <c r="JH986" s="4"/>
      <c r="JI986" s="4"/>
      <c r="JJ986" s="4"/>
      <c r="JK986" s="4"/>
      <c r="JL986" s="4"/>
      <c r="JM986" s="4"/>
      <c r="JN986" s="4"/>
      <c r="JO986" s="4"/>
      <c r="JP986" s="4"/>
      <c r="JQ986" s="4"/>
      <c r="JR986" s="4"/>
      <c r="JS986" s="4"/>
      <c r="JT986" s="4"/>
      <c r="JU986" s="4"/>
      <c r="JV986" s="4"/>
      <c r="JW986" s="4"/>
      <c r="JX986" s="4"/>
      <c r="JY986" s="4"/>
      <c r="JZ986" s="4"/>
      <c r="KA986" s="4"/>
      <c r="KB986" s="4"/>
      <c r="KC986" s="4"/>
      <c r="KD986" s="4"/>
      <c r="KE986" s="4"/>
    </row>
    <row r="987" spans="20:291" x14ac:dyDescent="0.25">
      <c r="T987" s="5"/>
      <c r="U987" s="25"/>
      <c r="V987" s="25"/>
      <c r="W987" s="25"/>
      <c r="X987" s="25"/>
      <c r="Y987" s="25"/>
      <c r="Z987" s="25"/>
      <c r="AA987" s="25"/>
      <c r="AB987" s="25"/>
      <c r="AC987" s="25"/>
      <c r="AD987" s="25"/>
      <c r="AE987" s="25"/>
      <c r="AF987" s="25"/>
      <c r="AG987" s="25"/>
      <c r="AH987" s="25"/>
      <c r="AI987" s="25"/>
      <c r="AJ987" s="25"/>
      <c r="AK987" s="25"/>
      <c r="AL987" s="25"/>
      <c r="AM987" s="25"/>
      <c r="AN987" s="25"/>
      <c r="AO987" s="25"/>
      <c r="AP987" s="25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4"/>
      <c r="BY987" s="4"/>
      <c r="BZ987" s="4"/>
      <c r="CA987" s="4"/>
      <c r="CB987" s="4"/>
      <c r="CC987" s="4"/>
      <c r="CD987" s="4"/>
      <c r="CE987" s="4"/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4"/>
      <c r="CX987" s="4"/>
      <c r="CY987" s="4"/>
      <c r="CZ987" s="4"/>
      <c r="DA987" s="4"/>
      <c r="DB987" s="4"/>
      <c r="DC987" s="4"/>
      <c r="DD987" s="4"/>
      <c r="DE987" s="4"/>
      <c r="DF987" s="4"/>
      <c r="DG987" s="4"/>
      <c r="DH987" s="4"/>
      <c r="DI987" s="4"/>
      <c r="DJ987" s="4"/>
      <c r="DK987" s="4"/>
      <c r="DL987" s="4"/>
      <c r="DM987" s="4"/>
      <c r="DN987" s="4"/>
      <c r="DO987" s="4"/>
      <c r="DP987" s="4"/>
      <c r="DQ987" s="4"/>
      <c r="DR987" s="4"/>
      <c r="DS987" s="4"/>
      <c r="DT987" s="4"/>
      <c r="DU987" s="4"/>
      <c r="DV987" s="4"/>
      <c r="DW987" s="4"/>
      <c r="DX987" s="4"/>
      <c r="DY987" s="4"/>
      <c r="DZ987" s="4"/>
      <c r="EA987" s="4"/>
      <c r="EB987" s="4"/>
      <c r="EC987" s="4"/>
      <c r="ED987" s="4"/>
      <c r="EE987" s="4"/>
      <c r="EF987" s="4"/>
      <c r="EG987" s="4"/>
      <c r="EH987" s="4"/>
      <c r="EI987" s="4"/>
      <c r="EJ987" s="4"/>
      <c r="EK987" s="4"/>
      <c r="EL987" s="4"/>
      <c r="EM987" s="4"/>
      <c r="EN987" s="4"/>
      <c r="EO987" s="4"/>
      <c r="EP987" s="4"/>
      <c r="EQ987" s="4"/>
      <c r="ER987" s="4"/>
      <c r="ES987" s="4"/>
      <c r="ET987" s="4"/>
      <c r="EU987" s="4"/>
      <c r="EV987" s="4"/>
      <c r="EW987" s="4"/>
      <c r="EX987" s="4"/>
      <c r="EY987" s="4"/>
      <c r="EZ987" s="4"/>
      <c r="FA987" s="4"/>
      <c r="FB987" s="4"/>
      <c r="FC987" s="4"/>
      <c r="FD987" s="4"/>
      <c r="FE987" s="4"/>
      <c r="FF987" s="4"/>
      <c r="FG987" s="4"/>
      <c r="FH987" s="4"/>
      <c r="FI987" s="4"/>
      <c r="FJ987" s="5"/>
      <c r="FK987" s="4"/>
      <c r="FL987" s="4"/>
      <c r="FM987" s="4"/>
      <c r="FN987" s="4"/>
      <c r="FO987" s="4"/>
      <c r="FP987" s="4"/>
      <c r="FQ987" s="4"/>
      <c r="FR987" s="4"/>
      <c r="FS987" s="4"/>
      <c r="FT987" s="4"/>
      <c r="FU987" s="4"/>
      <c r="FV987" s="4"/>
      <c r="FW987" s="4"/>
      <c r="FX987" s="4"/>
      <c r="FY987" s="4"/>
      <c r="FZ987" s="4"/>
      <c r="GA987" s="4"/>
      <c r="GB987" s="4"/>
      <c r="GC987" s="4"/>
      <c r="GD987" s="4"/>
      <c r="GE987" s="4"/>
      <c r="GF987" s="4"/>
      <c r="GG987" s="4"/>
      <c r="GH987" s="4"/>
      <c r="GI987" s="4"/>
      <c r="GJ987" s="4"/>
      <c r="GK987" s="4"/>
      <c r="GL987" s="4"/>
      <c r="GM987" s="4"/>
      <c r="GN987" s="4"/>
      <c r="GO987" s="4"/>
      <c r="GP987" s="4"/>
      <c r="GQ987" s="4"/>
      <c r="GR987" s="4"/>
      <c r="GS987" s="4"/>
      <c r="GT987" s="4"/>
      <c r="GU987" s="4"/>
      <c r="GV987" s="4"/>
      <c r="GW987" s="4"/>
      <c r="GX987" s="4"/>
      <c r="GY987" s="4"/>
      <c r="IQ987" s="4"/>
      <c r="IR987" s="4"/>
      <c r="IS987" s="4"/>
      <c r="IT987" s="4"/>
      <c r="IU987" s="4"/>
      <c r="IV987" s="4"/>
      <c r="IW987" s="4"/>
      <c r="IX987" s="4"/>
      <c r="IY987" s="4"/>
      <c r="IZ987" s="4"/>
      <c r="JA987" s="4"/>
      <c r="JB987" s="4"/>
      <c r="JC987" s="4"/>
      <c r="JD987" s="4"/>
      <c r="JE987" s="4"/>
      <c r="JF987" s="4"/>
      <c r="JG987" s="4"/>
      <c r="JH987" s="4"/>
      <c r="JI987" s="4"/>
      <c r="JJ987" s="4"/>
      <c r="JK987" s="4"/>
      <c r="JL987" s="4"/>
      <c r="JM987" s="4"/>
      <c r="JN987" s="4"/>
      <c r="JO987" s="4"/>
      <c r="JP987" s="4"/>
      <c r="JQ987" s="4"/>
      <c r="JR987" s="4"/>
      <c r="JS987" s="4"/>
      <c r="JT987" s="4"/>
      <c r="JU987" s="4"/>
      <c r="JV987" s="4"/>
      <c r="JW987" s="4"/>
      <c r="JX987" s="4"/>
      <c r="JY987" s="4"/>
      <c r="JZ987" s="4"/>
      <c r="KA987" s="4"/>
      <c r="KB987" s="4"/>
      <c r="KC987" s="4"/>
      <c r="KD987" s="4"/>
      <c r="KE987" s="4"/>
    </row>
    <row r="988" spans="20:291" x14ac:dyDescent="0.25">
      <c r="T988" s="5"/>
      <c r="U988" s="25"/>
      <c r="V988" s="25"/>
      <c r="W988" s="25"/>
      <c r="X988" s="25"/>
      <c r="Y988" s="25"/>
      <c r="Z988" s="25"/>
      <c r="AA988" s="25"/>
      <c r="AB988" s="25"/>
      <c r="AC988" s="25"/>
      <c r="AD988" s="25"/>
      <c r="AE988" s="25"/>
      <c r="AF988" s="25"/>
      <c r="AG988" s="25"/>
      <c r="AH988" s="25"/>
      <c r="AI988" s="25"/>
      <c r="AJ988" s="25"/>
      <c r="AK988" s="25"/>
      <c r="AL988" s="25"/>
      <c r="AM988" s="25"/>
      <c r="AN988" s="25"/>
      <c r="AO988" s="25"/>
      <c r="AP988" s="25"/>
      <c r="AQ988" s="4"/>
      <c r="AR988" s="4"/>
      <c r="AS988" s="4"/>
      <c r="AT988" s="4"/>
      <c r="AU988" s="4"/>
      <c r="AV988" s="4"/>
      <c r="AW988" s="4"/>
      <c r="AX988" s="4"/>
      <c r="AY988" s="4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J988" s="4"/>
      <c r="BK988" s="4"/>
      <c r="BL988" s="4"/>
      <c r="BM988" s="4"/>
      <c r="BN988" s="4"/>
      <c r="BO988" s="4"/>
      <c r="BP988" s="4"/>
      <c r="BQ988" s="4"/>
      <c r="BR988" s="4"/>
      <c r="BS988" s="4"/>
      <c r="BT988" s="4"/>
      <c r="BU988" s="4"/>
      <c r="BV988" s="4"/>
      <c r="BW988" s="4"/>
      <c r="BX988" s="4"/>
      <c r="BY988" s="4"/>
      <c r="BZ988" s="4"/>
      <c r="CA988" s="4"/>
      <c r="CB988" s="4"/>
      <c r="CC988" s="4"/>
      <c r="CD988" s="4"/>
      <c r="CE988" s="4"/>
      <c r="CF988" s="4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  <c r="CS988" s="4"/>
      <c r="CT988" s="4"/>
      <c r="CU988" s="4"/>
      <c r="CV988" s="4"/>
      <c r="CW988" s="4"/>
      <c r="CX988" s="4"/>
      <c r="CY988" s="4"/>
      <c r="CZ988" s="4"/>
      <c r="DA988" s="4"/>
      <c r="DB988" s="4"/>
      <c r="DC988" s="4"/>
      <c r="DD988" s="4"/>
      <c r="DE988" s="4"/>
      <c r="DF988" s="4"/>
      <c r="DG988" s="4"/>
      <c r="DH988" s="4"/>
      <c r="DI988" s="4"/>
      <c r="DJ988" s="4"/>
      <c r="DK988" s="4"/>
      <c r="DL988" s="4"/>
      <c r="DM988" s="4"/>
      <c r="DN988" s="4"/>
      <c r="DO988" s="4"/>
      <c r="DP988" s="4"/>
      <c r="DQ988" s="4"/>
      <c r="DR988" s="4"/>
      <c r="DS988" s="4"/>
      <c r="DT988" s="4"/>
      <c r="DU988" s="4"/>
      <c r="DV988" s="4"/>
      <c r="DW988" s="4"/>
      <c r="DX988" s="4"/>
      <c r="DY988" s="4"/>
      <c r="DZ988" s="4"/>
      <c r="EA988" s="4"/>
      <c r="EB988" s="4"/>
      <c r="EC988" s="4"/>
      <c r="ED988" s="4"/>
      <c r="EE988" s="4"/>
      <c r="EF988" s="4"/>
      <c r="EG988" s="4"/>
      <c r="EH988" s="4"/>
      <c r="EI988" s="4"/>
      <c r="EJ988" s="4"/>
      <c r="EK988" s="4"/>
      <c r="EL988" s="4"/>
      <c r="EM988" s="4"/>
      <c r="EN988" s="4"/>
      <c r="EO988" s="4"/>
      <c r="EP988" s="4"/>
      <c r="EQ988" s="4"/>
      <c r="ER988" s="4"/>
      <c r="ES988" s="4"/>
      <c r="ET988" s="4"/>
      <c r="EU988" s="4"/>
      <c r="EV988" s="4"/>
      <c r="EW988" s="4"/>
      <c r="EX988" s="4"/>
      <c r="EY988" s="4"/>
      <c r="EZ988" s="4"/>
      <c r="FA988" s="4"/>
      <c r="FB988" s="4"/>
      <c r="FC988" s="4"/>
      <c r="FD988" s="4"/>
      <c r="FE988" s="4"/>
      <c r="FF988" s="4"/>
      <c r="FG988" s="4"/>
      <c r="FH988" s="4"/>
      <c r="FI988" s="4"/>
      <c r="FJ988" s="5"/>
      <c r="FK988" s="4"/>
      <c r="FL988" s="4"/>
      <c r="FM988" s="4"/>
      <c r="FN988" s="4"/>
      <c r="FO988" s="4"/>
      <c r="FP988" s="4"/>
      <c r="FQ988" s="4"/>
      <c r="FR988" s="4"/>
      <c r="FS988" s="4"/>
      <c r="FT988" s="4"/>
      <c r="FU988" s="4"/>
      <c r="FV988" s="4"/>
      <c r="FW988" s="4"/>
      <c r="FX988" s="4"/>
      <c r="FY988" s="4"/>
      <c r="FZ988" s="4"/>
      <c r="GA988" s="4"/>
      <c r="GB988" s="4"/>
      <c r="GC988" s="4"/>
      <c r="GD988" s="4"/>
      <c r="GE988" s="4"/>
      <c r="GF988" s="4"/>
      <c r="GG988" s="4"/>
      <c r="GH988" s="4"/>
      <c r="GI988" s="4"/>
      <c r="GJ988" s="4"/>
      <c r="GK988" s="4"/>
      <c r="GL988" s="4"/>
      <c r="GM988" s="4"/>
      <c r="GN988" s="4"/>
      <c r="GO988" s="4"/>
      <c r="GP988" s="4"/>
      <c r="GQ988" s="4"/>
      <c r="GR988" s="4"/>
      <c r="GS988" s="4"/>
      <c r="GT988" s="4"/>
      <c r="GU988" s="4"/>
      <c r="GV988" s="4"/>
      <c r="GW988" s="4"/>
      <c r="GX988" s="4"/>
      <c r="GY988" s="4"/>
      <c r="IQ988" s="4"/>
      <c r="IR988" s="4"/>
      <c r="IS988" s="4"/>
      <c r="IT988" s="4"/>
      <c r="IU988" s="4"/>
      <c r="IV988" s="4"/>
      <c r="IW988" s="4"/>
      <c r="IX988" s="4"/>
      <c r="IY988" s="4"/>
      <c r="IZ988" s="4"/>
      <c r="JA988" s="4"/>
      <c r="JB988" s="4"/>
      <c r="JC988" s="4"/>
      <c r="JD988" s="4"/>
      <c r="JE988" s="4"/>
      <c r="JF988" s="4"/>
      <c r="JG988" s="4"/>
      <c r="JH988" s="4"/>
      <c r="JI988" s="4"/>
      <c r="JJ988" s="4"/>
      <c r="JK988" s="4"/>
      <c r="JL988" s="4"/>
      <c r="JM988" s="4"/>
      <c r="JN988" s="4"/>
      <c r="JO988" s="4"/>
      <c r="JP988" s="4"/>
      <c r="JQ988" s="4"/>
      <c r="JR988" s="4"/>
      <c r="JS988" s="4"/>
      <c r="JT988" s="4"/>
      <c r="JU988" s="4"/>
      <c r="JV988" s="4"/>
      <c r="JW988" s="4"/>
      <c r="JX988" s="4"/>
      <c r="JY988" s="4"/>
      <c r="JZ988" s="4"/>
      <c r="KA988" s="4"/>
      <c r="KB988" s="4"/>
      <c r="KC988" s="4"/>
      <c r="KD988" s="4"/>
      <c r="KE988" s="4"/>
    </row>
    <row r="989" spans="20:291" x14ac:dyDescent="0.25">
      <c r="T989" s="5"/>
      <c r="U989" s="25"/>
      <c r="V989" s="25"/>
      <c r="W989" s="25"/>
      <c r="X989" s="25"/>
      <c r="Y989" s="25"/>
      <c r="Z989" s="25"/>
      <c r="AA989" s="25"/>
      <c r="AB989" s="25"/>
      <c r="AC989" s="25"/>
      <c r="AD989" s="25"/>
      <c r="AE989" s="25"/>
      <c r="AF989" s="25"/>
      <c r="AG989" s="25"/>
      <c r="AH989" s="25"/>
      <c r="AI989" s="25"/>
      <c r="AJ989" s="25"/>
      <c r="AK989" s="25"/>
      <c r="AL989" s="25"/>
      <c r="AM989" s="25"/>
      <c r="AN989" s="25"/>
      <c r="AO989" s="25"/>
      <c r="AP989" s="25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  <c r="BS989" s="4"/>
      <c r="BT989" s="4"/>
      <c r="BU989" s="4"/>
      <c r="BV989" s="4"/>
      <c r="BW989" s="4"/>
      <c r="BX989" s="4"/>
      <c r="BY989" s="4"/>
      <c r="BZ989" s="4"/>
      <c r="CA989" s="4"/>
      <c r="CB989" s="4"/>
      <c r="CC989" s="4"/>
      <c r="CD989" s="4"/>
      <c r="CE989" s="4"/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4"/>
      <c r="CX989" s="4"/>
      <c r="CY989" s="4"/>
      <c r="CZ989" s="4"/>
      <c r="DA989" s="4"/>
      <c r="DB989" s="4"/>
      <c r="DC989" s="4"/>
      <c r="DD989" s="4"/>
      <c r="DE989" s="4"/>
      <c r="DF989" s="4"/>
      <c r="DG989" s="4"/>
      <c r="DH989" s="4"/>
      <c r="DI989" s="4"/>
      <c r="DJ989" s="4"/>
      <c r="DK989" s="4"/>
      <c r="DL989" s="4"/>
      <c r="DM989" s="4"/>
      <c r="DN989" s="4"/>
      <c r="DO989" s="4"/>
      <c r="DP989" s="4"/>
      <c r="DQ989" s="4"/>
      <c r="DR989" s="4"/>
      <c r="DS989" s="4"/>
      <c r="DT989" s="4"/>
      <c r="DU989" s="4"/>
      <c r="DV989" s="4"/>
      <c r="DW989" s="4"/>
      <c r="DX989" s="4"/>
      <c r="DY989" s="4"/>
      <c r="DZ989" s="4"/>
      <c r="EA989" s="4"/>
      <c r="EB989" s="4"/>
      <c r="EC989" s="4"/>
      <c r="ED989" s="4"/>
      <c r="EE989" s="4"/>
      <c r="EF989" s="4"/>
      <c r="EG989" s="4"/>
      <c r="EH989" s="4"/>
      <c r="EI989" s="4"/>
      <c r="EJ989" s="4"/>
      <c r="EK989" s="4"/>
      <c r="EL989" s="4"/>
      <c r="EM989" s="4"/>
      <c r="EN989" s="4"/>
      <c r="EO989" s="4"/>
      <c r="EP989" s="4"/>
      <c r="EQ989" s="4"/>
      <c r="ER989" s="4"/>
      <c r="ES989" s="4"/>
      <c r="ET989" s="4"/>
      <c r="EU989" s="4"/>
      <c r="EV989" s="4"/>
      <c r="EW989" s="4"/>
      <c r="EX989" s="4"/>
      <c r="EY989" s="4"/>
      <c r="EZ989" s="4"/>
      <c r="FA989" s="4"/>
      <c r="FB989" s="4"/>
      <c r="FC989" s="4"/>
      <c r="FD989" s="4"/>
      <c r="FE989" s="4"/>
      <c r="FF989" s="4"/>
      <c r="FG989" s="4"/>
      <c r="FH989" s="4"/>
      <c r="FI989" s="4"/>
      <c r="FJ989" s="5"/>
      <c r="FK989" s="4"/>
      <c r="FL989" s="4"/>
      <c r="FM989" s="4"/>
      <c r="FN989" s="4"/>
      <c r="FO989" s="4"/>
      <c r="FP989" s="4"/>
      <c r="FQ989" s="4"/>
      <c r="FR989" s="4"/>
      <c r="FS989" s="4"/>
      <c r="FT989" s="4"/>
      <c r="FU989" s="4"/>
      <c r="FV989" s="4"/>
      <c r="FW989" s="4"/>
      <c r="FX989" s="4"/>
      <c r="FY989" s="4"/>
      <c r="FZ989" s="4"/>
      <c r="GA989" s="4"/>
      <c r="GB989" s="4"/>
      <c r="GC989" s="4"/>
      <c r="GD989" s="4"/>
      <c r="GE989" s="4"/>
      <c r="GF989" s="4"/>
      <c r="GG989" s="4"/>
      <c r="GH989" s="4"/>
      <c r="GI989" s="4"/>
      <c r="GJ989" s="4"/>
      <c r="GK989" s="4"/>
      <c r="GL989" s="4"/>
      <c r="GM989" s="4"/>
      <c r="GN989" s="4"/>
      <c r="GO989" s="4"/>
      <c r="GP989" s="4"/>
      <c r="GQ989" s="4"/>
      <c r="GR989" s="4"/>
      <c r="GS989" s="4"/>
      <c r="GT989" s="4"/>
      <c r="GU989" s="4"/>
      <c r="GV989" s="4"/>
      <c r="GW989" s="4"/>
      <c r="GX989" s="4"/>
      <c r="GY989" s="4"/>
      <c r="IQ989" s="4"/>
      <c r="IR989" s="4"/>
      <c r="IS989" s="4"/>
      <c r="IT989" s="4"/>
      <c r="IU989" s="4"/>
      <c r="IV989" s="4"/>
      <c r="IW989" s="4"/>
      <c r="IX989" s="4"/>
      <c r="IY989" s="4"/>
      <c r="IZ989" s="4"/>
      <c r="JA989" s="4"/>
      <c r="JB989" s="4"/>
      <c r="JC989" s="4"/>
      <c r="JD989" s="4"/>
      <c r="JE989" s="4"/>
      <c r="JF989" s="4"/>
      <c r="JG989" s="4"/>
      <c r="JH989" s="4"/>
      <c r="JI989" s="4"/>
      <c r="JJ989" s="4"/>
      <c r="JK989" s="4"/>
      <c r="JL989" s="4"/>
      <c r="JM989" s="4"/>
      <c r="JN989" s="4"/>
      <c r="JO989" s="4"/>
      <c r="JP989" s="4"/>
      <c r="JQ989" s="4"/>
      <c r="JR989" s="4"/>
      <c r="JS989" s="4"/>
      <c r="JT989" s="4"/>
      <c r="JU989" s="4"/>
      <c r="JV989" s="4"/>
      <c r="JW989" s="4"/>
      <c r="JX989" s="4"/>
      <c r="JY989" s="4"/>
      <c r="JZ989" s="4"/>
      <c r="KA989" s="4"/>
      <c r="KB989" s="4"/>
      <c r="KC989" s="4"/>
      <c r="KD989" s="4"/>
      <c r="KE989" s="4"/>
    </row>
    <row r="990" spans="20:291" x14ac:dyDescent="0.25">
      <c r="T990" s="5"/>
      <c r="U990" s="25"/>
      <c r="V990" s="25"/>
      <c r="W990" s="25"/>
      <c r="X990" s="25"/>
      <c r="Y990" s="25"/>
      <c r="Z990" s="25"/>
      <c r="AA990" s="25"/>
      <c r="AB990" s="25"/>
      <c r="AC990" s="25"/>
      <c r="AD990" s="25"/>
      <c r="AE990" s="25"/>
      <c r="AF990" s="25"/>
      <c r="AG990" s="25"/>
      <c r="AH990" s="25"/>
      <c r="AI990" s="25"/>
      <c r="AJ990" s="25"/>
      <c r="AK990" s="25"/>
      <c r="AL990" s="25"/>
      <c r="AM990" s="25"/>
      <c r="AN990" s="25"/>
      <c r="AO990" s="25"/>
      <c r="AP990" s="25"/>
      <c r="AQ990" s="4"/>
      <c r="AR990" s="4"/>
      <c r="AS990" s="4"/>
      <c r="AT990" s="4"/>
      <c r="AU990" s="4"/>
      <c r="AV990" s="4"/>
      <c r="AW990" s="4"/>
      <c r="AX990" s="4"/>
      <c r="AY990" s="4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  <c r="BK990" s="4"/>
      <c r="BL990" s="4"/>
      <c r="BM990" s="4"/>
      <c r="BN990" s="4"/>
      <c r="BO990" s="4"/>
      <c r="BP990" s="4"/>
      <c r="BQ990" s="4"/>
      <c r="BR990" s="4"/>
      <c r="BS990" s="4"/>
      <c r="BT990" s="4"/>
      <c r="BU990" s="4"/>
      <c r="BV990" s="4"/>
      <c r="BW990" s="4"/>
      <c r="BX990" s="4"/>
      <c r="BY990" s="4"/>
      <c r="BZ990" s="4"/>
      <c r="CA990" s="4"/>
      <c r="CB990" s="4"/>
      <c r="CC990" s="4"/>
      <c r="CD990" s="4"/>
      <c r="CE990" s="4"/>
      <c r="CF990" s="4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  <c r="CS990" s="4"/>
      <c r="CT990" s="4"/>
      <c r="CU990" s="4"/>
      <c r="CV990" s="4"/>
      <c r="CW990" s="4"/>
      <c r="CX990" s="4"/>
      <c r="CY990" s="4"/>
      <c r="CZ990" s="4"/>
      <c r="DA990" s="4"/>
      <c r="DB990" s="4"/>
      <c r="DC990" s="4"/>
      <c r="DD990" s="4"/>
      <c r="DE990" s="4"/>
      <c r="DF990" s="4"/>
      <c r="DG990" s="4"/>
      <c r="DH990" s="4"/>
      <c r="DI990" s="4"/>
      <c r="DJ990" s="4"/>
      <c r="DK990" s="4"/>
      <c r="DL990" s="4"/>
      <c r="DM990" s="4"/>
      <c r="DN990" s="4"/>
      <c r="DO990" s="4"/>
      <c r="DP990" s="4"/>
      <c r="DQ990" s="4"/>
      <c r="DR990" s="4"/>
      <c r="DS990" s="4"/>
      <c r="DT990" s="4"/>
      <c r="DU990" s="4"/>
      <c r="DV990" s="4"/>
      <c r="DW990" s="4"/>
      <c r="DX990" s="4"/>
      <c r="DY990" s="4"/>
      <c r="DZ990" s="4"/>
      <c r="EA990" s="4"/>
      <c r="EB990" s="4"/>
      <c r="EC990" s="4"/>
      <c r="ED990" s="4"/>
      <c r="EE990" s="4"/>
      <c r="EF990" s="4"/>
      <c r="EG990" s="4"/>
      <c r="EH990" s="4"/>
      <c r="EI990" s="4"/>
      <c r="EJ990" s="4"/>
      <c r="EK990" s="4"/>
      <c r="EL990" s="4"/>
      <c r="EM990" s="4"/>
      <c r="EN990" s="4"/>
      <c r="EO990" s="4"/>
      <c r="EP990" s="4"/>
      <c r="EQ990" s="4"/>
      <c r="ER990" s="4"/>
      <c r="ES990" s="4"/>
      <c r="ET990" s="4"/>
      <c r="EU990" s="4"/>
      <c r="EV990" s="4"/>
      <c r="EW990" s="4"/>
      <c r="EX990" s="4"/>
      <c r="EY990" s="4"/>
      <c r="EZ990" s="4"/>
      <c r="FA990" s="4"/>
      <c r="FB990" s="4"/>
      <c r="FC990" s="4"/>
      <c r="FD990" s="4"/>
      <c r="FE990" s="4"/>
      <c r="FF990" s="4"/>
      <c r="FG990" s="4"/>
      <c r="FH990" s="4"/>
      <c r="FI990" s="4"/>
      <c r="FJ990" s="5"/>
      <c r="FK990" s="4"/>
      <c r="FL990" s="4"/>
      <c r="FM990" s="4"/>
      <c r="FN990" s="4"/>
      <c r="FO990" s="4"/>
      <c r="FP990" s="4"/>
      <c r="FQ990" s="4"/>
      <c r="FR990" s="4"/>
      <c r="FS990" s="4"/>
      <c r="FT990" s="4"/>
      <c r="FU990" s="4"/>
      <c r="FV990" s="4"/>
      <c r="FW990" s="4"/>
      <c r="FX990" s="4"/>
      <c r="FY990" s="4"/>
      <c r="FZ990" s="4"/>
      <c r="GA990" s="4"/>
      <c r="GB990" s="4"/>
      <c r="GC990" s="4"/>
      <c r="GD990" s="4"/>
      <c r="GE990" s="4"/>
      <c r="GF990" s="4"/>
      <c r="GG990" s="4"/>
      <c r="GH990" s="4"/>
      <c r="GI990" s="4"/>
      <c r="GJ990" s="4"/>
      <c r="GK990" s="4"/>
      <c r="GL990" s="4"/>
      <c r="GM990" s="4"/>
      <c r="GN990" s="4"/>
      <c r="GO990" s="4"/>
      <c r="GP990" s="4"/>
      <c r="GQ990" s="4"/>
      <c r="GR990" s="4"/>
      <c r="GS990" s="4"/>
      <c r="GT990" s="4"/>
      <c r="GU990" s="4"/>
      <c r="GV990" s="4"/>
      <c r="GW990" s="4"/>
      <c r="GX990" s="4"/>
      <c r="GY990" s="4"/>
      <c r="IQ990" s="4"/>
      <c r="IR990" s="4"/>
      <c r="IS990" s="4"/>
      <c r="IT990" s="4"/>
      <c r="IU990" s="4"/>
      <c r="IV990" s="4"/>
      <c r="IW990" s="4"/>
      <c r="IX990" s="4"/>
      <c r="IY990" s="4"/>
      <c r="IZ990" s="4"/>
      <c r="JA990" s="4"/>
      <c r="JB990" s="4"/>
      <c r="JC990" s="4"/>
      <c r="JD990" s="4"/>
      <c r="JE990" s="4"/>
      <c r="JF990" s="4"/>
      <c r="JG990" s="4"/>
      <c r="JH990" s="4"/>
      <c r="JI990" s="4"/>
      <c r="JJ990" s="4"/>
      <c r="JK990" s="4"/>
      <c r="JL990" s="4"/>
      <c r="JM990" s="4"/>
      <c r="JN990" s="4"/>
      <c r="JO990" s="4"/>
      <c r="JP990" s="4"/>
      <c r="JQ990" s="4"/>
      <c r="JR990" s="4"/>
      <c r="JS990" s="4"/>
      <c r="JT990" s="4"/>
      <c r="JU990" s="4"/>
      <c r="JV990" s="4"/>
      <c r="JW990" s="4"/>
      <c r="JX990" s="4"/>
      <c r="JY990" s="4"/>
      <c r="JZ990" s="4"/>
      <c r="KA990" s="4"/>
      <c r="KB990" s="4"/>
      <c r="KC990" s="4"/>
      <c r="KD990" s="4"/>
      <c r="KE990" s="4"/>
    </row>
    <row r="991" spans="20:291" x14ac:dyDescent="0.25">
      <c r="T991" s="5"/>
      <c r="U991" s="25"/>
      <c r="V991" s="25"/>
      <c r="W991" s="25"/>
      <c r="X991" s="25"/>
      <c r="Y991" s="25"/>
      <c r="Z991" s="25"/>
      <c r="AA991" s="25"/>
      <c r="AB991" s="25"/>
      <c r="AC991" s="25"/>
      <c r="AD991" s="25"/>
      <c r="AE991" s="25"/>
      <c r="AF991" s="25"/>
      <c r="AG991" s="25"/>
      <c r="AH991" s="25"/>
      <c r="AI991" s="25"/>
      <c r="AJ991" s="25"/>
      <c r="AK991" s="25"/>
      <c r="AL991" s="25"/>
      <c r="AM991" s="25"/>
      <c r="AN991" s="25"/>
      <c r="AO991" s="25"/>
      <c r="AP991" s="25"/>
      <c r="AQ991" s="4"/>
      <c r="AR991" s="4"/>
      <c r="AS991" s="4"/>
      <c r="AT991" s="4"/>
      <c r="AU991" s="4"/>
      <c r="AV991" s="4"/>
      <c r="AW991" s="4"/>
      <c r="AX991" s="4"/>
      <c r="AY991" s="4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  <c r="BS991" s="4"/>
      <c r="BT991" s="4"/>
      <c r="BU991" s="4"/>
      <c r="BV991" s="4"/>
      <c r="BW991" s="4"/>
      <c r="BX991" s="4"/>
      <c r="BY991" s="4"/>
      <c r="BZ991" s="4"/>
      <c r="CA991" s="4"/>
      <c r="CB991" s="4"/>
      <c r="CC991" s="4"/>
      <c r="CD991" s="4"/>
      <c r="CE991" s="4"/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  <c r="CW991" s="4"/>
      <c r="CX991" s="4"/>
      <c r="CY991" s="4"/>
      <c r="CZ991" s="4"/>
      <c r="DA991" s="4"/>
      <c r="DB991" s="4"/>
      <c r="DC991" s="4"/>
      <c r="DD991" s="4"/>
      <c r="DE991" s="4"/>
      <c r="DF991" s="4"/>
      <c r="DG991" s="4"/>
      <c r="DH991" s="4"/>
      <c r="DI991" s="4"/>
      <c r="DJ991" s="4"/>
      <c r="DK991" s="4"/>
      <c r="DL991" s="4"/>
      <c r="DM991" s="4"/>
      <c r="DN991" s="4"/>
      <c r="DO991" s="4"/>
      <c r="DP991" s="4"/>
      <c r="DQ991" s="4"/>
      <c r="DR991" s="4"/>
      <c r="DS991" s="4"/>
      <c r="DT991" s="4"/>
      <c r="DU991" s="4"/>
      <c r="DV991" s="4"/>
      <c r="DW991" s="4"/>
      <c r="DX991" s="4"/>
      <c r="DY991" s="4"/>
      <c r="DZ991" s="4"/>
      <c r="EA991" s="4"/>
      <c r="EB991" s="4"/>
      <c r="EC991" s="4"/>
      <c r="ED991" s="4"/>
      <c r="EE991" s="4"/>
      <c r="EF991" s="4"/>
      <c r="EG991" s="4"/>
      <c r="EH991" s="4"/>
      <c r="EI991" s="4"/>
      <c r="EJ991" s="4"/>
      <c r="EK991" s="4"/>
      <c r="EL991" s="4"/>
      <c r="EM991" s="4"/>
      <c r="EN991" s="4"/>
      <c r="EO991" s="4"/>
      <c r="EP991" s="4"/>
      <c r="EQ991" s="4"/>
      <c r="ER991" s="4"/>
      <c r="ES991" s="4"/>
      <c r="ET991" s="4"/>
      <c r="EU991" s="4"/>
      <c r="EV991" s="4"/>
      <c r="EW991" s="4"/>
      <c r="EX991" s="4"/>
      <c r="EY991" s="4"/>
      <c r="EZ991" s="4"/>
      <c r="FA991" s="4"/>
      <c r="FB991" s="4"/>
      <c r="FC991" s="4"/>
      <c r="FD991" s="4"/>
      <c r="FE991" s="4"/>
      <c r="FF991" s="4"/>
      <c r="FG991" s="4"/>
      <c r="FH991" s="4"/>
      <c r="FI991" s="4"/>
      <c r="FJ991" s="5"/>
      <c r="FK991" s="4"/>
      <c r="FL991" s="4"/>
      <c r="FM991" s="4"/>
      <c r="FN991" s="4"/>
      <c r="FO991" s="4"/>
      <c r="FP991" s="4"/>
      <c r="FQ991" s="4"/>
      <c r="FR991" s="4"/>
      <c r="FS991" s="4"/>
      <c r="FT991" s="4"/>
      <c r="FU991" s="4"/>
      <c r="FV991" s="4"/>
      <c r="FW991" s="4"/>
      <c r="FX991" s="4"/>
      <c r="FY991" s="4"/>
      <c r="FZ991" s="4"/>
      <c r="GA991" s="4"/>
      <c r="GB991" s="4"/>
      <c r="GC991" s="4"/>
      <c r="GD991" s="4"/>
      <c r="GE991" s="4"/>
      <c r="GF991" s="4"/>
      <c r="GG991" s="4"/>
      <c r="GH991" s="4"/>
      <c r="GI991" s="4"/>
      <c r="GJ991" s="4"/>
      <c r="GK991" s="4"/>
      <c r="GL991" s="4"/>
      <c r="GM991" s="4"/>
      <c r="GN991" s="4"/>
      <c r="GO991" s="4"/>
      <c r="GP991" s="4"/>
      <c r="GQ991" s="4"/>
      <c r="GR991" s="4"/>
      <c r="GS991" s="4"/>
      <c r="GT991" s="4"/>
      <c r="GU991" s="4"/>
      <c r="GV991" s="4"/>
      <c r="GW991" s="4"/>
      <c r="GX991" s="4"/>
      <c r="GY991" s="4"/>
      <c r="IQ991" s="4"/>
      <c r="IR991" s="4"/>
      <c r="IS991" s="4"/>
      <c r="IT991" s="4"/>
      <c r="IU991" s="4"/>
      <c r="IV991" s="4"/>
      <c r="IW991" s="4"/>
      <c r="IX991" s="4"/>
      <c r="IY991" s="4"/>
      <c r="IZ991" s="4"/>
      <c r="JA991" s="4"/>
      <c r="JB991" s="4"/>
      <c r="JC991" s="4"/>
      <c r="JD991" s="4"/>
      <c r="JE991" s="4"/>
      <c r="JF991" s="4"/>
      <c r="JG991" s="4"/>
      <c r="JH991" s="4"/>
      <c r="JI991" s="4"/>
      <c r="JJ991" s="4"/>
      <c r="JK991" s="4"/>
      <c r="JL991" s="4"/>
      <c r="JM991" s="4"/>
      <c r="JN991" s="4"/>
      <c r="JO991" s="4"/>
      <c r="JP991" s="4"/>
      <c r="JQ991" s="4"/>
      <c r="JR991" s="4"/>
      <c r="JS991" s="4"/>
      <c r="JT991" s="4"/>
      <c r="JU991" s="4"/>
      <c r="JV991" s="4"/>
      <c r="JW991" s="4"/>
      <c r="JX991" s="4"/>
      <c r="JY991" s="4"/>
      <c r="JZ991" s="4"/>
      <c r="KA991" s="4"/>
      <c r="KB991" s="4"/>
      <c r="KC991" s="4"/>
      <c r="KD991" s="4"/>
      <c r="KE991" s="4"/>
    </row>
    <row r="992" spans="20:291" x14ac:dyDescent="0.25">
      <c r="T992" s="5"/>
      <c r="U992" s="25"/>
      <c r="V992" s="25"/>
      <c r="W992" s="25"/>
      <c r="X992" s="25"/>
      <c r="Y992" s="25"/>
      <c r="Z992" s="25"/>
      <c r="AA992" s="25"/>
      <c r="AB992" s="25"/>
      <c r="AC992" s="25"/>
      <c r="AD992" s="25"/>
      <c r="AE992" s="25"/>
      <c r="AF992" s="25"/>
      <c r="AG992" s="25"/>
      <c r="AH992" s="25"/>
      <c r="AI992" s="25"/>
      <c r="AJ992" s="25"/>
      <c r="AK992" s="25"/>
      <c r="AL992" s="25"/>
      <c r="AM992" s="25"/>
      <c r="AN992" s="25"/>
      <c r="AO992" s="25"/>
      <c r="AP992" s="25"/>
      <c r="AQ992" s="4"/>
      <c r="AR992" s="4"/>
      <c r="AS992" s="4"/>
      <c r="AT992" s="4"/>
      <c r="AU992" s="4"/>
      <c r="AV992" s="4"/>
      <c r="AW992" s="4"/>
      <c r="AX992" s="4"/>
      <c r="AY992" s="4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J992" s="4"/>
      <c r="BK992" s="4"/>
      <c r="BL992" s="4"/>
      <c r="BM992" s="4"/>
      <c r="BN992" s="4"/>
      <c r="BO992" s="4"/>
      <c r="BP992" s="4"/>
      <c r="BQ992" s="4"/>
      <c r="BR992" s="4"/>
      <c r="BS992" s="4"/>
      <c r="BT992" s="4"/>
      <c r="BU992" s="4"/>
      <c r="BV992" s="4"/>
      <c r="BW992" s="4"/>
      <c r="BX992" s="4"/>
      <c r="BY992" s="4"/>
      <c r="BZ992" s="4"/>
      <c r="CA992" s="4"/>
      <c r="CB992" s="4"/>
      <c r="CC992" s="4"/>
      <c r="CD992" s="4"/>
      <c r="CE992" s="4"/>
      <c r="CF992" s="4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  <c r="CS992" s="4"/>
      <c r="CT992" s="4"/>
      <c r="CU992" s="4"/>
      <c r="CV992" s="4"/>
      <c r="CW992" s="4"/>
      <c r="CX992" s="4"/>
      <c r="CY992" s="4"/>
      <c r="CZ992" s="4"/>
      <c r="DA992" s="4"/>
      <c r="DB992" s="4"/>
      <c r="DC992" s="4"/>
      <c r="DD992" s="4"/>
      <c r="DE992" s="4"/>
      <c r="DF992" s="4"/>
      <c r="DG992" s="4"/>
      <c r="DH992" s="4"/>
      <c r="DI992" s="4"/>
      <c r="DJ992" s="4"/>
      <c r="DK992" s="4"/>
      <c r="DL992" s="4"/>
      <c r="DM992" s="4"/>
      <c r="DN992" s="4"/>
      <c r="DO992" s="4"/>
      <c r="DP992" s="4"/>
      <c r="DQ992" s="4"/>
      <c r="DR992" s="4"/>
      <c r="DS992" s="4"/>
      <c r="DT992" s="4"/>
      <c r="DU992" s="4"/>
      <c r="DV992" s="4"/>
      <c r="DW992" s="4"/>
      <c r="DX992" s="4"/>
      <c r="DY992" s="4"/>
      <c r="DZ992" s="4"/>
      <c r="EA992" s="4"/>
      <c r="EB992" s="4"/>
      <c r="EC992" s="4"/>
      <c r="ED992" s="4"/>
      <c r="EE992" s="4"/>
      <c r="EF992" s="4"/>
      <c r="EG992" s="4"/>
      <c r="EH992" s="4"/>
      <c r="EI992" s="4"/>
      <c r="EJ992" s="4"/>
      <c r="EK992" s="4"/>
      <c r="EL992" s="4"/>
      <c r="EM992" s="4"/>
      <c r="EN992" s="4"/>
      <c r="EO992" s="4"/>
      <c r="EP992" s="4"/>
      <c r="EQ992" s="4"/>
      <c r="ER992" s="4"/>
      <c r="ES992" s="4"/>
      <c r="ET992" s="4"/>
      <c r="EU992" s="4"/>
      <c r="EV992" s="4"/>
      <c r="EW992" s="4"/>
      <c r="EX992" s="4"/>
      <c r="EY992" s="4"/>
      <c r="EZ992" s="4"/>
      <c r="FA992" s="4"/>
      <c r="FB992" s="4"/>
      <c r="FC992" s="4"/>
      <c r="FD992" s="4"/>
      <c r="FE992" s="4"/>
      <c r="FF992" s="4"/>
      <c r="FG992" s="4"/>
      <c r="FH992" s="4"/>
      <c r="FI992" s="4"/>
      <c r="FJ992" s="5"/>
      <c r="FK992" s="4"/>
      <c r="FL992" s="4"/>
      <c r="FM992" s="4"/>
      <c r="FN992" s="4"/>
      <c r="FO992" s="4"/>
      <c r="FP992" s="4"/>
      <c r="FQ992" s="4"/>
      <c r="FR992" s="4"/>
      <c r="FS992" s="4"/>
      <c r="FT992" s="4"/>
      <c r="FU992" s="4"/>
      <c r="FV992" s="4"/>
      <c r="FW992" s="4"/>
      <c r="FX992" s="4"/>
      <c r="FY992" s="4"/>
      <c r="FZ992" s="4"/>
      <c r="GA992" s="4"/>
      <c r="GB992" s="4"/>
      <c r="GC992" s="4"/>
      <c r="GD992" s="4"/>
      <c r="GE992" s="4"/>
      <c r="GF992" s="4"/>
      <c r="GG992" s="4"/>
      <c r="GH992" s="4"/>
      <c r="GI992" s="4"/>
      <c r="GJ992" s="4"/>
      <c r="GK992" s="4"/>
      <c r="GL992" s="4"/>
      <c r="GM992" s="4"/>
      <c r="GN992" s="4"/>
      <c r="GO992" s="4"/>
      <c r="GP992" s="4"/>
      <c r="GQ992" s="4"/>
      <c r="GR992" s="4"/>
      <c r="GS992" s="4"/>
      <c r="GT992" s="4"/>
      <c r="GU992" s="4"/>
      <c r="GV992" s="4"/>
      <c r="GW992" s="4"/>
      <c r="GX992" s="4"/>
      <c r="GY992" s="4"/>
      <c r="IQ992" s="4"/>
      <c r="IR992" s="4"/>
      <c r="IS992" s="4"/>
      <c r="IT992" s="4"/>
      <c r="IU992" s="4"/>
      <c r="IV992" s="4"/>
      <c r="IW992" s="4"/>
      <c r="IX992" s="4"/>
      <c r="IY992" s="4"/>
      <c r="IZ992" s="4"/>
      <c r="JA992" s="4"/>
      <c r="JB992" s="4"/>
      <c r="JC992" s="4"/>
      <c r="JD992" s="4"/>
      <c r="JE992" s="4"/>
      <c r="JF992" s="4"/>
      <c r="JG992" s="4"/>
      <c r="JH992" s="4"/>
      <c r="JI992" s="4"/>
      <c r="JJ992" s="4"/>
      <c r="JK992" s="4"/>
      <c r="JL992" s="4"/>
      <c r="JM992" s="4"/>
      <c r="JN992" s="4"/>
      <c r="JO992" s="4"/>
      <c r="JP992" s="4"/>
      <c r="JQ992" s="4"/>
      <c r="JR992" s="4"/>
      <c r="JS992" s="4"/>
      <c r="JT992" s="4"/>
      <c r="JU992" s="4"/>
      <c r="JV992" s="4"/>
      <c r="JW992" s="4"/>
      <c r="JX992" s="4"/>
      <c r="JY992" s="4"/>
      <c r="JZ992" s="4"/>
      <c r="KA992" s="4"/>
      <c r="KB992" s="4"/>
      <c r="KC992" s="4"/>
      <c r="KD992" s="4"/>
      <c r="KE992" s="4"/>
    </row>
    <row r="993" spans="20:291" x14ac:dyDescent="0.25">
      <c r="T993" s="5"/>
      <c r="U993" s="25"/>
      <c r="V993" s="25"/>
      <c r="W993" s="25"/>
      <c r="X993" s="25"/>
      <c r="Y993" s="25"/>
      <c r="Z993" s="25"/>
      <c r="AA993" s="25"/>
      <c r="AB993" s="25"/>
      <c r="AC993" s="25"/>
      <c r="AD993" s="25"/>
      <c r="AE993" s="25"/>
      <c r="AF993" s="25"/>
      <c r="AG993" s="25"/>
      <c r="AH993" s="25"/>
      <c r="AI993" s="25"/>
      <c r="AJ993" s="25"/>
      <c r="AK993" s="25"/>
      <c r="AL993" s="25"/>
      <c r="AM993" s="25"/>
      <c r="AN993" s="25"/>
      <c r="AO993" s="25"/>
      <c r="AP993" s="25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  <c r="BS993" s="4"/>
      <c r="BT993" s="4"/>
      <c r="BU993" s="4"/>
      <c r="BV993" s="4"/>
      <c r="BW993" s="4"/>
      <c r="BX993" s="4"/>
      <c r="BY993" s="4"/>
      <c r="BZ993" s="4"/>
      <c r="CA993" s="4"/>
      <c r="CB993" s="4"/>
      <c r="CC993" s="4"/>
      <c r="CD993" s="4"/>
      <c r="CE993" s="4"/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4"/>
      <c r="CX993" s="4"/>
      <c r="CY993" s="4"/>
      <c r="CZ993" s="4"/>
      <c r="DA993" s="4"/>
      <c r="DB993" s="4"/>
      <c r="DC993" s="4"/>
      <c r="DD993" s="4"/>
      <c r="DE993" s="4"/>
      <c r="DF993" s="4"/>
      <c r="DG993" s="4"/>
      <c r="DH993" s="4"/>
      <c r="DI993" s="4"/>
      <c r="DJ993" s="4"/>
      <c r="DK993" s="4"/>
      <c r="DL993" s="4"/>
      <c r="DM993" s="4"/>
      <c r="DN993" s="4"/>
      <c r="DO993" s="4"/>
      <c r="DP993" s="4"/>
      <c r="DQ993" s="4"/>
      <c r="DR993" s="4"/>
      <c r="DS993" s="4"/>
      <c r="DT993" s="4"/>
      <c r="DU993" s="4"/>
      <c r="DV993" s="4"/>
      <c r="DW993" s="4"/>
      <c r="DX993" s="4"/>
      <c r="DY993" s="4"/>
      <c r="DZ993" s="4"/>
      <c r="EA993" s="4"/>
      <c r="EB993" s="4"/>
      <c r="EC993" s="4"/>
      <c r="ED993" s="4"/>
      <c r="EE993" s="4"/>
      <c r="EF993" s="4"/>
      <c r="EG993" s="4"/>
      <c r="EH993" s="4"/>
      <c r="EI993" s="4"/>
      <c r="EJ993" s="4"/>
      <c r="EK993" s="4"/>
      <c r="EL993" s="4"/>
      <c r="EM993" s="4"/>
      <c r="EN993" s="4"/>
      <c r="EO993" s="4"/>
      <c r="EP993" s="4"/>
      <c r="EQ993" s="4"/>
      <c r="ER993" s="4"/>
      <c r="ES993" s="4"/>
      <c r="ET993" s="4"/>
      <c r="EU993" s="4"/>
      <c r="EV993" s="4"/>
      <c r="EW993" s="4"/>
      <c r="EX993" s="4"/>
      <c r="EY993" s="4"/>
      <c r="EZ993" s="4"/>
      <c r="FA993" s="4"/>
      <c r="FB993" s="4"/>
      <c r="FC993" s="4"/>
      <c r="FD993" s="4"/>
      <c r="FE993" s="4"/>
      <c r="FF993" s="4"/>
      <c r="FG993" s="4"/>
      <c r="FH993" s="4"/>
      <c r="FI993" s="4"/>
      <c r="FJ993" s="5"/>
      <c r="FK993" s="4"/>
      <c r="FL993" s="4"/>
      <c r="FM993" s="4"/>
      <c r="FN993" s="4"/>
      <c r="FO993" s="4"/>
      <c r="FP993" s="4"/>
      <c r="FQ993" s="4"/>
      <c r="FR993" s="4"/>
      <c r="FS993" s="4"/>
      <c r="FT993" s="4"/>
      <c r="FU993" s="4"/>
      <c r="FV993" s="4"/>
      <c r="FW993" s="4"/>
      <c r="FX993" s="4"/>
      <c r="FY993" s="4"/>
      <c r="FZ993" s="4"/>
      <c r="GA993" s="4"/>
      <c r="GB993" s="4"/>
      <c r="GC993" s="4"/>
      <c r="GD993" s="4"/>
      <c r="GE993" s="4"/>
      <c r="GF993" s="4"/>
      <c r="GG993" s="4"/>
      <c r="GH993" s="4"/>
      <c r="GI993" s="4"/>
      <c r="GJ993" s="4"/>
      <c r="GK993" s="4"/>
      <c r="GL993" s="4"/>
      <c r="GM993" s="4"/>
      <c r="GN993" s="4"/>
      <c r="GO993" s="4"/>
      <c r="GP993" s="4"/>
      <c r="GQ993" s="4"/>
      <c r="GR993" s="4"/>
      <c r="GS993" s="4"/>
      <c r="GT993" s="4"/>
      <c r="GU993" s="4"/>
      <c r="GV993" s="4"/>
      <c r="GW993" s="4"/>
      <c r="GX993" s="4"/>
      <c r="GY993" s="4"/>
      <c r="IQ993" s="4"/>
      <c r="IR993" s="4"/>
      <c r="IS993" s="4"/>
      <c r="IT993" s="4"/>
      <c r="IU993" s="4"/>
      <c r="IV993" s="4"/>
      <c r="IW993" s="4"/>
      <c r="IX993" s="4"/>
      <c r="IY993" s="4"/>
      <c r="IZ993" s="4"/>
      <c r="JA993" s="4"/>
      <c r="JB993" s="4"/>
      <c r="JC993" s="4"/>
      <c r="JD993" s="4"/>
      <c r="JE993" s="4"/>
      <c r="JF993" s="4"/>
      <c r="JG993" s="4"/>
      <c r="JH993" s="4"/>
      <c r="JI993" s="4"/>
      <c r="JJ993" s="4"/>
      <c r="JK993" s="4"/>
      <c r="JL993" s="4"/>
      <c r="JM993" s="4"/>
      <c r="JN993" s="4"/>
      <c r="JO993" s="4"/>
      <c r="JP993" s="4"/>
      <c r="JQ993" s="4"/>
      <c r="JR993" s="4"/>
      <c r="JS993" s="4"/>
      <c r="JT993" s="4"/>
      <c r="JU993" s="4"/>
      <c r="JV993" s="4"/>
      <c r="JW993" s="4"/>
      <c r="JX993" s="4"/>
      <c r="JY993" s="4"/>
      <c r="JZ993" s="4"/>
      <c r="KA993" s="4"/>
      <c r="KB993" s="4"/>
      <c r="KC993" s="4"/>
      <c r="KD993" s="4"/>
      <c r="KE993" s="4"/>
    </row>
    <row r="994" spans="20:291" x14ac:dyDescent="0.25">
      <c r="T994" s="5"/>
      <c r="U994" s="25"/>
      <c r="V994" s="25"/>
      <c r="W994" s="25"/>
      <c r="X994" s="25"/>
      <c r="Y994" s="25"/>
      <c r="Z994" s="25"/>
      <c r="AA994" s="25"/>
      <c r="AB994" s="25"/>
      <c r="AC994" s="25"/>
      <c r="AD994" s="25"/>
      <c r="AE994" s="25"/>
      <c r="AF994" s="25"/>
      <c r="AG994" s="25"/>
      <c r="AH994" s="25"/>
      <c r="AI994" s="25"/>
      <c r="AJ994" s="25"/>
      <c r="AK994" s="25"/>
      <c r="AL994" s="25"/>
      <c r="AM994" s="25"/>
      <c r="AN994" s="25"/>
      <c r="AO994" s="25"/>
      <c r="AP994" s="25"/>
      <c r="AQ994" s="4"/>
      <c r="AR994" s="4"/>
      <c r="AS994" s="4"/>
      <c r="AT994" s="4"/>
      <c r="AU994" s="4"/>
      <c r="AV994" s="4"/>
      <c r="AW994" s="4"/>
      <c r="AX994" s="4"/>
      <c r="AY994" s="4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  <c r="BS994" s="4"/>
      <c r="BT994" s="4"/>
      <c r="BU994" s="4"/>
      <c r="BV994" s="4"/>
      <c r="BW994" s="4"/>
      <c r="BX994" s="4"/>
      <c r="BY994" s="4"/>
      <c r="BZ994" s="4"/>
      <c r="CA994" s="4"/>
      <c r="CB994" s="4"/>
      <c r="CC994" s="4"/>
      <c r="CD994" s="4"/>
      <c r="CE994" s="4"/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  <c r="CW994" s="4"/>
      <c r="CX994" s="4"/>
      <c r="CY994" s="4"/>
      <c r="CZ994" s="4"/>
      <c r="DA994" s="4"/>
      <c r="DB994" s="4"/>
      <c r="DC994" s="4"/>
      <c r="DD994" s="4"/>
      <c r="DE994" s="4"/>
      <c r="DF994" s="4"/>
      <c r="DG994" s="4"/>
      <c r="DH994" s="4"/>
      <c r="DI994" s="4"/>
      <c r="DJ994" s="4"/>
      <c r="DK994" s="4"/>
      <c r="DL994" s="4"/>
      <c r="DM994" s="4"/>
      <c r="DN994" s="4"/>
      <c r="DO994" s="4"/>
      <c r="DP994" s="4"/>
      <c r="DQ994" s="4"/>
      <c r="DR994" s="4"/>
      <c r="DS994" s="4"/>
      <c r="DT994" s="4"/>
      <c r="DU994" s="4"/>
      <c r="DV994" s="4"/>
      <c r="DW994" s="4"/>
      <c r="DX994" s="4"/>
      <c r="DY994" s="4"/>
      <c r="DZ994" s="4"/>
      <c r="EA994" s="4"/>
      <c r="EB994" s="4"/>
      <c r="EC994" s="4"/>
      <c r="ED994" s="4"/>
      <c r="EE994" s="4"/>
      <c r="EF994" s="4"/>
      <c r="EG994" s="4"/>
      <c r="EH994" s="4"/>
      <c r="EI994" s="4"/>
      <c r="EJ994" s="4"/>
      <c r="EK994" s="4"/>
      <c r="EL994" s="4"/>
      <c r="EM994" s="4"/>
      <c r="EN994" s="4"/>
      <c r="EO994" s="4"/>
      <c r="EP994" s="4"/>
      <c r="EQ994" s="4"/>
      <c r="ER994" s="4"/>
      <c r="ES994" s="4"/>
      <c r="ET994" s="4"/>
      <c r="EU994" s="4"/>
      <c r="EV994" s="4"/>
      <c r="EW994" s="4"/>
      <c r="EX994" s="4"/>
      <c r="EY994" s="4"/>
      <c r="EZ994" s="4"/>
      <c r="FA994" s="4"/>
      <c r="FB994" s="4"/>
      <c r="FC994" s="4"/>
      <c r="FD994" s="4"/>
      <c r="FE994" s="4"/>
      <c r="FF994" s="4"/>
      <c r="FG994" s="4"/>
      <c r="FH994" s="4"/>
      <c r="FI994" s="4"/>
      <c r="FJ994" s="5"/>
      <c r="FK994" s="4"/>
      <c r="FL994" s="4"/>
      <c r="FM994" s="4"/>
      <c r="FN994" s="4"/>
      <c r="FO994" s="4"/>
      <c r="FP994" s="4"/>
      <c r="FQ994" s="4"/>
      <c r="FR994" s="4"/>
      <c r="FS994" s="4"/>
      <c r="FT994" s="4"/>
      <c r="FU994" s="4"/>
      <c r="FV994" s="4"/>
      <c r="FW994" s="4"/>
      <c r="FX994" s="4"/>
      <c r="FY994" s="4"/>
      <c r="FZ994" s="4"/>
      <c r="GA994" s="4"/>
      <c r="GB994" s="4"/>
      <c r="GC994" s="4"/>
      <c r="GD994" s="4"/>
      <c r="GE994" s="4"/>
      <c r="GF994" s="4"/>
      <c r="GG994" s="4"/>
      <c r="GH994" s="4"/>
      <c r="GI994" s="4"/>
      <c r="GJ994" s="4"/>
      <c r="GK994" s="4"/>
      <c r="GL994" s="4"/>
      <c r="GM994" s="4"/>
      <c r="GN994" s="4"/>
      <c r="GO994" s="4"/>
      <c r="GP994" s="4"/>
      <c r="GQ994" s="4"/>
      <c r="GR994" s="4"/>
      <c r="GS994" s="4"/>
      <c r="GT994" s="4"/>
      <c r="GU994" s="4"/>
      <c r="GV994" s="4"/>
      <c r="GW994" s="4"/>
      <c r="GX994" s="4"/>
      <c r="GY994" s="4"/>
      <c r="IQ994" s="4"/>
      <c r="IR994" s="4"/>
      <c r="IS994" s="4"/>
      <c r="IT994" s="4"/>
      <c r="IU994" s="4"/>
      <c r="IV994" s="4"/>
      <c r="IW994" s="4"/>
      <c r="IX994" s="4"/>
      <c r="IY994" s="4"/>
      <c r="IZ994" s="4"/>
      <c r="JA994" s="4"/>
      <c r="JB994" s="4"/>
      <c r="JC994" s="4"/>
      <c r="JD994" s="4"/>
      <c r="JE994" s="4"/>
      <c r="JF994" s="4"/>
      <c r="JG994" s="4"/>
      <c r="JH994" s="4"/>
      <c r="JI994" s="4"/>
      <c r="JJ994" s="4"/>
      <c r="JK994" s="4"/>
      <c r="JL994" s="4"/>
      <c r="JM994" s="4"/>
      <c r="JN994" s="4"/>
      <c r="JO994" s="4"/>
      <c r="JP994" s="4"/>
      <c r="JQ994" s="4"/>
      <c r="JR994" s="4"/>
      <c r="JS994" s="4"/>
      <c r="JT994" s="4"/>
      <c r="JU994" s="4"/>
      <c r="JV994" s="4"/>
      <c r="JW994" s="4"/>
      <c r="JX994" s="4"/>
      <c r="JY994" s="4"/>
      <c r="JZ994" s="4"/>
      <c r="KA994" s="4"/>
      <c r="KB994" s="4"/>
      <c r="KC994" s="4"/>
      <c r="KD994" s="4"/>
      <c r="KE994" s="4"/>
    </row>
    <row r="995" spans="20:291" x14ac:dyDescent="0.25">
      <c r="T995" s="5"/>
      <c r="U995" s="25"/>
      <c r="V995" s="25"/>
      <c r="W995" s="25"/>
      <c r="X995" s="25"/>
      <c r="Y995" s="25"/>
      <c r="Z995" s="25"/>
      <c r="AA995" s="25"/>
      <c r="AB995" s="25"/>
      <c r="AC995" s="25"/>
      <c r="AD995" s="25"/>
      <c r="AE995" s="25"/>
      <c r="AF995" s="25"/>
      <c r="AG995" s="25"/>
      <c r="AH995" s="25"/>
      <c r="AI995" s="25"/>
      <c r="AJ995" s="25"/>
      <c r="AK995" s="25"/>
      <c r="AL995" s="25"/>
      <c r="AM995" s="25"/>
      <c r="AN995" s="25"/>
      <c r="AO995" s="25"/>
      <c r="AP995" s="25"/>
      <c r="AQ995" s="4"/>
      <c r="AR995" s="4"/>
      <c r="AS995" s="4"/>
      <c r="AT995" s="4"/>
      <c r="AU995" s="4"/>
      <c r="AV995" s="4"/>
      <c r="AW995" s="4"/>
      <c r="AX995" s="4"/>
      <c r="AY995" s="4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J995" s="4"/>
      <c r="BK995" s="4"/>
      <c r="BL995" s="4"/>
      <c r="BM995" s="4"/>
      <c r="BN995" s="4"/>
      <c r="BO995" s="4"/>
      <c r="BP995" s="4"/>
      <c r="BQ995" s="4"/>
      <c r="BR995" s="4"/>
      <c r="BS995" s="4"/>
      <c r="BT995" s="4"/>
      <c r="BU995" s="4"/>
      <c r="BV995" s="4"/>
      <c r="BW995" s="4"/>
      <c r="BX995" s="4"/>
      <c r="BY995" s="4"/>
      <c r="BZ995" s="4"/>
      <c r="CA995" s="4"/>
      <c r="CB995" s="4"/>
      <c r="CC995" s="4"/>
      <c r="CD995" s="4"/>
      <c r="CE995" s="4"/>
      <c r="CF995" s="4"/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  <c r="CS995" s="4"/>
      <c r="CT995" s="4"/>
      <c r="CU995" s="4"/>
      <c r="CV995" s="4"/>
      <c r="CW995" s="4"/>
      <c r="CX995" s="4"/>
      <c r="CY995" s="4"/>
      <c r="CZ995" s="4"/>
      <c r="DA995" s="4"/>
      <c r="DB995" s="4"/>
      <c r="DC995" s="4"/>
      <c r="DD995" s="4"/>
      <c r="DE995" s="4"/>
      <c r="DF995" s="4"/>
      <c r="DG995" s="4"/>
      <c r="DH995" s="4"/>
      <c r="DI995" s="4"/>
      <c r="DJ995" s="4"/>
      <c r="DK995" s="4"/>
      <c r="DL995" s="4"/>
      <c r="DM995" s="4"/>
      <c r="DN995" s="4"/>
      <c r="DO995" s="4"/>
      <c r="DP995" s="4"/>
      <c r="DQ995" s="4"/>
      <c r="DR995" s="4"/>
      <c r="DS995" s="4"/>
      <c r="DT995" s="4"/>
      <c r="DU995" s="4"/>
      <c r="DV995" s="4"/>
      <c r="DW995" s="4"/>
      <c r="DX995" s="4"/>
      <c r="DY995" s="4"/>
      <c r="DZ995" s="4"/>
      <c r="EA995" s="4"/>
      <c r="EB995" s="4"/>
      <c r="EC995" s="4"/>
      <c r="ED995" s="4"/>
      <c r="EE995" s="4"/>
      <c r="EF995" s="4"/>
      <c r="EG995" s="4"/>
      <c r="EH995" s="4"/>
      <c r="EI995" s="4"/>
      <c r="EJ995" s="4"/>
      <c r="EK995" s="4"/>
      <c r="EL995" s="4"/>
      <c r="EM995" s="4"/>
      <c r="EN995" s="4"/>
      <c r="EO995" s="4"/>
      <c r="EP995" s="4"/>
      <c r="EQ995" s="4"/>
      <c r="ER995" s="4"/>
      <c r="ES995" s="4"/>
      <c r="ET995" s="4"/>
      <c r="EU995" s="4"/>
      <c r="EV995" s="4"/>
      <c r="EW995" s="4"/>
      <c r="EX995" s="4"/>
      <c r="EY995" s="4"/>
      <c r="EZ995" s="4"/>
      <c r="FA995" s="4"/>
      <c r="FB995" s="4"/>
      <c r="FC995" s="4"/>
      <c r="FD995" s="4"/>
      <c r="FE995" s="4"/>
      <c r="FF995" s="4"/>
      <c r="FG995" s="4"/>
      <c r="FH995" s="4"/>
      <c r="FI995" s="4"/>
      <c r="FJ995" s="5"/>
      <c r="FK995" s="4"/>
      <c r="FL995" s="4"/>
      <c r="FM995" s="4"/>
      <c r="FN995" s="4"/>
      <c r="FO995" s="4"/>
      <c r="FP995" s="4"/>
      <c r="FQ995" s="4"/>
      <c r="FR995" s="4"/>
      <c r="FS995" s="4"/>
      <c r="FT995" s="4"/>
      <c r="FU995" s="4"/>
      <c r="FV995" s="4"/>
      <c r="FW995" s="4"/>
      <c r="FX995" s="4"/>
      <c r="FY995" s="4"/>
      <c r="FZ995" s="4"/>
      <c r="GA995" s="4"/>
      <c r="GB995" s="4"/>
      <c r="GC995" s="4"/>
      <c r="GD995" s="4"/>
      <c r="GE995" s="4"/>
      <c r="GF995" s="4"/>
      <c r="GG995" s="4"/>
      <c r="GH995" s="4"/>
      <c r="GI995" s="4"/>
      <c r="GJ995" s="4"/>
      <c r="GK995" s="4"/>
      <c r="GL995" s="4"/>
      <c r="GM995" s="4"/>
      <c r="GN995" s="4"/>
      <c r="GO995" s="4"/>
      <c r="GP995" s="4"/>
      <c r="GQ995" s="4"/>
      <c r="GR995" s="4"/>
      <c r="GS995" s="4"/>
      <c r="GT995" s="4"/>
      <c r="GU995" s="4"/>
      <c r="GV995" s="4"/>
      <c r="GW995" s="4"/>
      <c r="GX995" s="4"/>
      <c r="GY995" s="4"/>
      <c r="IQ995" s="4"/>
      <c r="IR995" s="4"/>
      <c r="IS995" s="4"/>
      <c r="IT995" s="4"/>
      <c r="IU995" s="4"/>
      <c r="IV995" s="4"/>
      <c r="IW995" s="4"/>
      <c r="IX995" s="4"/>
      <c r="IY995" s="4"/>
      <c r="IZ995" s="4"/>
      <c r="JA995" s="4"/>
      <c r="JB995" s="4"/>
      <c r="JC995" s="4"/>
      <c r="JD995" s="4"/>
      <c r="JE995" s="4"/>
      <c r="JF995" s="4"/>
      <c r="JG995" s="4"/>
      <c r="JH995" s="4"/>
      <c r="JI995" s="4"/>
      <c r="JJ995" s="4"/>
      <c r="JK995" s="4"/>
      <c r="JL995" s="4"/>
      <c r="JM995" s="4"/>
      <c r="JN995" s="4"/>
      <c r="JO995" s="4"/>
      <c r="JP995" s="4"/>
      <c r="JQ995" s="4"/>
      <c r="JR995" s="4"/>
      <c r="JS995" s="4"/>
      <c r="JT995" s="4"/>
      <c r="JU995" s="4"/>
      <c r="JV995" s="4"/>
      <c r="JW995" s="4"/>
      <c r="JX995" s="4"/>
      <c r="JY995" s="4"/>
      <c r="JZ995" s="4"/>
      <c r="KA995" s="4"/>
      <c r="KB995" s="4"/>
      <c r="KC995" s="4"/>
      <c r="KD995" s="4"/>
      <c r="KE995" s="4"/>
    </row>
    <row r="996" spans="20:291" x14ac:dyDescent="0.25">
      <c r="T996" s="5"/>
      <c r="U996" s="25"/>
      <c r="V996" s="25"/>
      <c r="W996" s="25"/>
      <c r="X996" s="25"/>
      <c r="Y996" s="25"/>
      <c r="Z996" s="25"/>
      <c r="AA996" s="25"/>
      <c r="AB996" s="25"/>
      <c r="AC996" s="25"/>
      <c r="AD996" s="25"/>
      <c r="AE996" s="25"/>
      <c r="AF996" s="25"/>
      <c r="AG996" s="25"/>
      <c r="AH996" s="25"/>
      <c r="AI996" s="25"/>
      <c r="AJ996" s="25"/>
      <c r="AK996" s="25"/>
      <c r="AL996" s="25"/>
      <c r="AM996" s="25"/>
      <c r="AN996" s="25"/>
      <c r="AO996" s="25"/>
      <c r="AP996" s="25"/>
      <c r="AQ996" s="4"/>
      <c r="AR996" s="4"/>
      <c r="AS996" s="4"/>
      <c r="AT996" s="4"/>
      <c r="AU996" s="4"/>
      <c r="AV996" s="4"/>
      <c r="AW996" s="4"/>
      <c r="AX996" s="4"/>
      <c r="AY996" s="4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  <c r="BS996" s="4"/>
      <c r="BT996" s="4"/>
      <c r="BU996" s="4"/>
      <c r="BV996" s="4"/>
      <c r="BW996" s="4"/>
      <c r="BX996" s="4"/>
      <c r="BY996" s="4"/>
      <c r="BZ996" s="4"/>
      <c r="CA996" s="4"/>
      <c r="CB996" s="4"/>
      <c r="CC996" s="4"/>
      <c r="CD996" s="4"/>
      <c r="CE996" s="4"/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  <c r="CW996" s="4"/>
      <c r="CX996" s="4"/>
      <c r="CY996" s="4"/>
      <c r="CZ996" s="4"/>
      <c r="DA996" s="4"/>
      <c r="DB996" s="4"/>
      <c r="DC996" s="4"/>
      <c r="DD996" s="4"/>
      <c r="DE996" s="4"/>
      <c r="DF996" s="4"/>
      <c r="DG996" s="4"/>
      <c r="DH996" s="4"/>
      <c r="DI996" s="4"/>
      <c r="DJ996" s="4"/>
      <c r="DK996" s="4"/>
      <c r="DL996" s="4"/>
      <c r="DM996" s="4"/>
      <c r="DN996" s="4"/>
      <c r="DO996" s="4"/>
      <c r="DP996" s="4"/>
      <c r="DQ996" s="4"/>
      <c r="DR996" s="4"/>
      <c r="DS996" s="4"/>
      <c r="DT996" s="4"/>
      <c r="DU996" s="4"/>
      <c r="DV996" s="4"/>
      <c r="DW996" s="4"/>
      <c r="DX996" s="4"/>
      <c r="DY996" s="4"/>
      <c r="DZ996" s="4"/>
      <c r="EA996" s="4"/>
      <c r="EB996" s="4"/>
      <c r="EC996" s="4"/>
      <c r="ED996" s="4"/>
      <c r="EE996" s="4"/>
      <c r="EF996" s="4"/>
      <c r="EG996" s="4"/>
      <c r="EH996" s="4"/>
      <c r="EI996" s="4"/>
      <c r="EJ996" s="4"/>
      <c r="EK996" s="4"/>
      <c r="EL996" s="4"/>
      <c r="EM996" s="4"/>
      <c r="EN996" s="4"/>
      <c r="EO996" s="4"/>
      <c r="EP996" s="4"/>
      <c r="EQ996" s="4"/>
      <c r="ER996" s="4"/>
      <c r="ES996" s="4"/>
      <c r="ET996" s="4"/>
      <c r="EU996" s="4"/>
      <c r="EV996" s="4"/>
      <c r="EW996" s="4"/>
      <c r="EX996" s="4"/>
      <c r="EY996" s="4"/>
      <c r="EZ996" s="4"/>
      <c r="FA996" s="4"/>
      <c r="FB996" s="4"/>
      <c r="FC996" s="4"/>
      <c r="FD996" s="4"/>
      <c r="FE996" s="4"/>
      <c r="FF996" s="4"/>
      <c r="FG996" s="4"/>
      <c r="FH996" s="4"/>
      <c r="FI996" s="4"/>
      <c r="FJ996" s="5"/>
      <c r="FK996" s="4"/>
      <c r="FL996" s="4"/>
      <c r="FM996" s="4"/>
      <c r="FN996" s="4"/>
      <c r="FO996" s="4"/>
      <c r="FP996" s="4"/>
      <c r="FQ996" s="4"/>
      <c r="FR996" s="4"/>
      <c r="FS996" s="4"/>
      <c r="FT996" s="4"/>
      <c r="FU996" s="4"/>
      <c r="FV996" s="4"/>
      <c r="FW996" s="4"/>
      <c r="FX996" s="4"/>
      <c r="FY996" s="4"/>
      <c r="FZ996" s="4"/>
      <c r="GA996" s="4"/>
      <c r="GB996" s="4"/>
      <c r="GC996" s="4"/>
      <c r="GD996" s="4"/>
      <c r="GE996" s="4"/>
      <c r="GF996" s="4"/>
      <c r="GG996" s="4"/>
      <c r="GH996" s="4"/>
      <c r="GI996" s="4"/>
      <c r="GJ996" s="4"/>
      <c r="GK996" s="4"/>
      <c r="GL996" s="4"/>
      <c r="GM996" s="4"/>
      <c r="GN996" s="4"/>
      <c r="GO996" s="4"/>
      <c r="GP996" s="4"/>
      <c r="GQ996" s="4"/>
      <c r="GR996" s="4"/>
      <c r="GS996" s="4"/>
      <c r="GT996" s="4"/>
      <c r="GU996" s="4"/>
      <c r="GV996" s="4"/>
      <c r="GW996" s="4"/>
      <c r="GX996" s="4"/>
      <c r="GY996" s="4"/>
      <c r="IQ996" s="4"/>
      <c r="IR996" s="4"/>
      <c r="IS996" s="4"/>
      <c r="IT996" s="4"/>
      <c r="IU996" s="4"/>
      <c r="IV996" s="4"/>
      <c r="IW996" s="4"/>
      <c r="IX996" s="4"/>
      <c r="IY996" s="4"/>
      <c r="IZ996" s="4"/>
      <c r="JA996" s="4"/>
      <c r="JB996" s="4"/>
      <c r="JC996" s="4"/>
      <c r="JD996" s="4"/>
      <c r="JE996" s="4"/>
      <c r="JF996" s="4"/>
      <c r="JG996" s="4"/>
      <c r="JH996" s="4"/>
      <c r="JI996" s="4"/>
      <c r="JJ996" s="4"/>
      <c r="JK996" s="4"/>
      <c r="JL996" s="4"/>
      <c r="JM996" s="4"/>
      <c r="JN996" s="4"/>
      <c r="JO996" s="4"/>
      <c r="JP996" s="4"/>
      <c r="JQ996" s="4"/>
      <c r="JR996" s="4"/>
      <c r="JS996" s="4"/>
      <c r="JT996" s="4"/>
      <c r="JU996" s="4"/>
      <c r="JV996" s="4"/>
      <c r="JW996" s="4"/>
      <c r="JX996" s="4"/>
      <c r="JY996" s="4"/>
      <c r="JZ996" s="4"/>
      <c r="KA996" s="4"/>
      <c r="KB996" s="4"/>
      <c r="KC996" s="4"/>
      <c r="KD996" s="4"/>
      <c r="KE996" s="4"/>
    </row>
    <row r="997" spans="20:291" x14ac:dyDescent="0.25">
      <c r="T997" s="5"/>
      <c r="U997" s="25"/>
      <c r="V997" s="25"/>
      <c r="W997" s="25"/>
      <c r="X997" s="25"/>
      <c r="Y997" s="25"/>
      <c r="Z997" s="25"/>
      <c r="AA997" s="25"/>
      <c r="AB997" s="25"/>
      <c r="AC997" s="25"/>
      <c r="AD997" s="25"/>
      <c r="AE997" s="25"/>
      <c r="AF997" s="25"/>
      <c r="AG997" s="25"/>
      <c r="AH997" s="25"/>
      <c r="AI997" s="25"/>
      <c r="AJ997" s="25"/>
      <c r="AK997" s="25"/>
      <c r="AL997" s="25"/>
      <c r="AM997" s="25"/>
      <c r="AN997" s="25"/>
      <c r="AO997" s="25"/>
      <c r="AP997" s="25"/>
      <c r="AQ997" s="4"/>
      <c r="AR997" s="4"/>
      <c r="AS997" s="4"/>
      <c r="AT997" s="4"/>
      <c r="AU997" s="4"/>
      <c r="AV997" s="4"/>
      <c r="AW997" s="4"/>
      <c r="AX997" s="4"/>
      <c r="AY997" s="4"/>
      <c r="AZ997" s="4"/>
      <c r="BA997" s="4"/>
      <c r="BB997" s="4"/>
      <c r="BC997" s="4"/>
      <c r="BD997" s="4"/>
      <c r="BE997" s="4"/>
      <c r="BF997" s="4"/>
      <c r="BG997" s="4"/>
      <c r="BH997" s="4"/>
      <c r="BI997" s="4"/>
      <c r="BJ997" s="4"/>
      <c r="BK997" s="4"/>
      <c r="BL997" s="4"/>
      <c r="BM997" s="4"/>
      <c r="BN997" s="4"/>
      <c r="BO997" s="4"/>
      <c r="BP997" s="4"/>
      <c r="BQ997" s="4"/>
      <c r="BR997" s="4"/>
      <c r="BS997" s="4"/>
      <c r="BT997" s="4"/>
      <c r="BU997" s="4"/>
      <c r="BV997" s="4"/>
      <c r="BW997" s="4"/>
      <c r="BX997" s="4"/>
      <c r="BY997" s="4"/>
      <c r="BZ997" s="4"/>
      <c r="CA997" s="4"/>
      <c r="CB997" s="4"/>
      <c r="CC997" s="4"/>
      <c r="CD997" s="4"/>
      <c r="CE997" s="4"/>
      <c r="CF997" s="4"/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  <c r="CS997" s="4"/>
      <c r="CT997" s="4"/>
      <c r="CU997" s="4"/>
      <c r="CV997" s="4"/>
      <c r="CW997" s="4"/>
      <c r="CX997" s="4"/>
      <c r="CY997" s="4"/>
      <c r="CZ997" s="4"/>
      <c r="DA997" s="4"/>
      <c r="DB997" s="4"/>
      <c r="DC997" s="4"/>
      <c r="DD997" s="4"/>
      <c r="DE997" s="4"/>
      <c r="DF997" s="4"/>
      <c r="DG997" s="4"/>
      <c r="DH997" s="4"/>
      <c r="DI997" s="4"/>
      <c r="DJ997" s="4"/>
      <c r="DK997" s="4"/>
      <c r="DL997" s="4"/>
      <c r="DM997" s="4"/>
      <c r="DN997" s="4"/>
      <c r="DO997" s="4"/>
      <c r="DP997" s="4"/>
      <c r="DQ997" s="4"/>
      <c r="DR997" s="4"/>
      <c r="DS997" s="4"/>
      <c r="DT997" s="4"/>
      <c r="DU997" s="4"/>
      <c r="DV997" s="4"/>
      <c r="DW997" s="4"/>
      <c r="DX997" s="4"/>
      <c r="DY997" s="4"/>
      <c r="DZ997" s="4"/>
      <c r="EA997" s="4"/>
      <c r="EB997" s="4"/>
      <c r="EC997" s="4"/>
      <c r="ED997" s="4"/>
      <c r="EE997" s="4"/>
      <c r="EF997" s="4"/>
      <c r="EG997" s="4"/>
      <c r="EH997" s="4"/>
      <c r="EI997" s="4"/>
      <c r="EJ997" s="4"/>
      <c r="EK997" s="4"/>
      <c r="EL997" s="4"/>
      <c r="EM997" s="4"/>
      <c r="EN997" s="4"/>
      <c r="EO997" s="4"/>
      <c r="EP997" s="4"/>
      <c r="EQ997" s="4"/>
      <c r="ER997" s="4"/>
      <c r="ES997" s="4"/>
      <c r="ET997" s="4"/>
      <c r="EU997" s="4"/>
      <c r="EV997" s="4"/>
      <c r="EW997" s="4"/>
      <c r="EX997" s="4"/>
      <c r="EY997" s="4"/>
      <c r="EZ997" s="4"/>
      <c r="FA997" s="4"/>
      <c r="FB997" s="4"/>
      <c r="FC997" s="4"/>
      <c r="FD997" s="4"/>
      <c r="FE997" s="4"/>
      <c r="FF997" s="4"/>
      <c r="FG997" s="4"/>
      <c r="FH997" s="4"/>
      <c r="FI997" s="4"/>
      <c r="FJ997" s="5"/>
      <c r="FK997" s="4"/>
      <c r="FL997" s="4"/>
      <c r="FM997" s="4"/>
      <c r="FN997" s="4"/>
      <c r="FO997" s="4"/>
      <c r="FP997" s="4"/>
      <c r="FQ997" s="4"/>
      <c r="FR997" s="4"/>
      <c r="FS997" s="4"/>
      <c r="FT997" s="4"/>
      <c r="FU997" s="4"/>
      <c r="FV997" s="4"/>
      <c r="FW997" s="4"/>
      <c r="FX997" s="4"/>
      <c r="FY997" s="4"/>
      <c r="FZ997" s="4"/>
      <c r="GA997" s="4"/>
      <c r="GB997" s="4"/>
      <c r="GC997" s="4"/>
      <c r="GD997" s="4"/>
      <c r="GE997" s="4"/>
      <c r="GF997" s="4"/>
      <c r="GG997" s="4"/>
      <c r="GH997" s="4"/>
      <c r="GI997" s="4"/>
      <c r="GJ997" s="4"/>
      <c r="GK997" s="4"/>
      <c r="GL997" s="4"/>
      <c r="GM997" s="4"/>
      <c r="GN997" s="4"/>
      <c r="GO997" s="4"/>
      <c r="GP997" s="4"/>
      <c r="GQ997" s="4"/>
      <c r="GR997" s="4"/>
      <c r="GS997" s="4"/>
      <c r="GT997" s="4"/>
      <c r="GU997" s="4"/>
      <c r="GV997" s="4"/>
      <c r="GW997" s="4"/>
      <c r="GX997" s="4"/>
      <c r="GY997" s="4"/>
      <c r="IQ997" s="4"/>
      <c r="IR997" s="4"/>
      <c r="IS997" s="4"/>
      <c r="IT997" s="4"/>
      <c r="IU997" s="4"/>
      <c r="IV997" s="4"/>
      <c r="IW997" s="4"/>
      <c r="IX997" s="4"/>
      <c r="IY997" s="4"/>
      <c r="IZ997" s="4"/>
      <c r="JA997" s="4"/>
      <c r="JB997" s="4"/>
      <c r="JC997" s="4"/>
      <c r="JD997" s="4"/>
      <c r="JE997" s="4"/>
      <c r="JF997" s="4"/>
      <c r="JG997" s="4"/>
      <c r="JH997" s="4"/>
      <c r="JI997" s="4"/>
      <c r="JJ997" s="4"/>
      <c r="JK997" s="4"/>
      <c r="JL997" s="4"/>
      <c r="JM997" s="4"/>
      <c r="JN997" s="4"/>
      <c r="JO997" s="4"/>
      <c r="JP997" s="4"/>
      <c r="JQ997" s="4"/>
      <c r="JR997" s="4"/>
      <c r="JS997" s="4"/>
      <c r="JT997" s="4"/>
      <c r="JU997" s="4"/>
      <c r="JV997" s="4"/>
      <c r="JW997" s="4"/>
      <c r="JX997" s="4"/>
      <c r="JY997" s="4"/>
      <c r="JZ997" s="4"/>
      <c r="KA997" s="4"/>
      <c r="KB997" s="4"/>
      <c r="KC997" s="4"/>
      <c r="KD997" s="4"/>
      <c r="KE997" s="4"/>
    </row>
    <row r="998" spans="20:291" x14ac:dyDescent="0.25">
      <c r="T998" s="5"/>
      <c r="U998" s="25"/>
      <c r="V998" s="25"/>
      <c r="W998" s="25"/>
      <c r="X998" s="25"/>
      <c r="Y998" s="25"/>
      <c r="Z998" s="25"/>
      <c r="AA998" s="25"/>
      <c r="AB998" s="25"/>
      <c r="AC998" s="25"/>
      <c r="AD998" s="25"/>
      <c r="AE998" s="25"/>
      <c r="AF998" s="25"/>
      <c r="AG998" s="25"/>
      <c r="AH998" s="25"/>
      <c r="AI998" s="25"/>
      <c r="AJ998" s="25"/>
      <c r="AK998" s="25"/>
      <c r="AL998" s="25"/>
      <c r="AM998" s="25"/>
      <c r="AN998" s="25"/>
      <c r="AO998" s="25"/>
      <c r="AP998" s="25"/>
      <c r="AQ998" s="4"/>
      <c r="AR998" s="4"/>
      <c r="AS998" s="4"/>
      <c r="AT998" s="4"/>
      <c r="AU998" s="4"/>
      <c r="AV998" s="4"/>
      <c r="AW998" s="4"/>
      <c r="AX998" s="4"/>
      <c r="AY998" s="4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  <c r="BQ998" s="4"/>
      <c r="BR998" s="4"/>
      <c r="BS998" s="4"/>
      <c r="BT998" s="4"/>
      <c r="BU998" s="4"/>
      <c r="BV998" s="4"/>
      <c r="BW998" s="4"/>
      <c r="BX998" s="4"/>
      <c r="BY998" s="4"/>
      <c r="BZ998" s="4"/>
      <c r="CA998" s="4"/>
      <c r="CB998" s="4"/>
      <c r="CC998" s="4"/>
      <c r="CD998" s="4"/>
      <c r="CE998" s="4"/>
      <c r="CF998" s="4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  <c r="CS998" s="4"/>
      <c r="CT998" s="4"/>
      <c r="CU998" s="4"/>
      <c r="CV998" s="4"/>
      <c r="CW998" s="4"/>
      <c r="CX998" s="4"/>
      <c r="CY998" s="4"/>
      <c r="CZ998" s="4"/>
      <c r="DA998" s="4"/>
      <c r="DB998" s="4"/>
      <c r="DC998" s="4"/>
      <c r="DD998" s="4"/>
      <c r="DE998" s="4"/>
      <c r="DF998" s="4"/>
      <c r="DG998" s="4"/>
      <c r="DH998" s="4"/>
      <c r="DI998" s="4"/>
      <c r="DJ998" s="4"/>
      <c r="DK998" s="4"/>
      <c r="DL998" s="4"/>
      <c r="DM998" s="4"/>
      <c r="DN998" s="4"/>
      <c r="DO998" s="4"/>
      <c r="DP998" s="4"/>
      <c r="DQ998" s="4"/>
      <c r="DR998" s="4"/>
      <c r="DS998" s="4"/>
      <c r="DT998" s="4"/>
      <c r="DU998" s="4"/>
      <c r="DV998" s="4"/>
      <c r="DW998" s="4"/>
      <c r="DX998" s="4"/>
      <c r="DY998" s="4"/>
      <c r="DZ998" s="4"/>
      <c r="EA998" s="4"/>
      <c r="EB998" s="4"/>
      <c r="EC998" s="4"/>
      <c r="ED998" s="4"/>
      <c r="EE998" s="4"/>
      <c r="EF998" s="4"/>
      <c r="EG998" s="4"/>
      <c r="EH998" s="4"/>
      <c r="EI998" s="4"/>
      <c r="EJ998" s="4"/>
      <c r="EK998" s="4"/>
      <c r="EL998" s="4"/>
      <c r="EM998" s="4"/>
      <c r="EN998" s="4"/>
      <c r="EO998" s="4"/>
      <c r="EP998" s="4"/>
      <c r="EQ998" s="4"/>
      <c r="ER998" s="4"/>
      <c r="ES998" s="4"/>
      <c r="ET998" s="4"/>
      <c r="EU998" s="4"/>
      <c r="EV998" s="4"/>
      <c r="EW998" s="4"/>
      <c r="EX998" s="4"/>
      <c r="EY998" s="4"/>
      <c r="EZ998" s="4"/>
      <c r="FA998" s="4"/>
      <c r="FB998" s="4"/>
      <c r="FC998" s="4"/>
      <c r="FD998" s="4"/>
      <c r="FE998" s="4"/>
      <c r="FF998" s="4"/>
      <c r="FG998" s="4"/>
      <c r="FH998" s="4"/>
      <c r="FI998" s="4"/>
      <c r="FJ998" s="5"/>
      <c r="FK998" s="4"/>
      <c r="FL998" s="4"/>
      <c r="FM998" s="4"/>
      <c r="FN998" s="4"/>
      <c r="FO998" s="4"/>
      <c r="FP998" s="4"/>
      <c r="FQ998" s="4"/>
      <c r="FR998" s="4"/>
      <c r="FS998" s="4"/>
      <c r="FT998" s="4"/>
      <c r="FU998" s="4"/>
      <c r="FV998" s="4"/>
      <c r="FW998" s="4"/>
      <c r="FX998" s="4"/>
      <c r="FY998" s="4"/>
      <c r="FZ998" s="4"/>
      <c r="GA998" s="4"/>
      <c r="GB998" s="4"/>
      <c r="GC998" s="4"/>
      <c r="GD998" s="4"/>
      <c r="GE998" s="4"/>
      <c r="GF998" s="4"/>
      <c r="GG998" s="50"/>
      <c r="GH998" s="50"/>
      <c r="GI998" s="50"/>
      <c r="GJ998" s="50"/>
      <c r="GK998" s="4"/>
      <c r="GL998" s="4"/>
      <c r="GM998" s="4"/>
      <c r="GN998" s="4"/>
      <c r="GO998" s="4"/>
      <c r="GP998" s="4"/>
      <c r="GQ998" s="4"/>
      <c r="GR998" s="4"/>
      <c r="GS998" s="4"/>
      <c r="GT998" s="4"/>
      <c r="GU998" s="4"/>
      <c r="GV998" s="4"/>
      <c r="GW998" s="4"/>
      <c r="GX998" s="4"/>
      <c r="GY998" s="4"/>
      <c r="IQ998" s="4"/>
      <c r="IR998" s="4"/>
      <c r="IS998" s="4"/>
      <c r="IT998" s="4"/>
      <c r="IU998" s="4"/>
      <c r="IV998" s="4"/>
      <c r="IW998" s="4"/>
      <c r="IX998" s="4"/>
      <c r="IY998" s="4"/>
      <c r="IZ998" s="4"/>
      <c r="JA998" s="4"/>
      <c r="JB998" s="4"/>
      <c r="JC998" s="4"/>
      <c r="JD998" s="4"/>
      <c r="JE998" s="4"/>
      <c r="JF998" s="4"/>
      <c r="JG998" s="4"/>
      <c r="JH998" s="4"/>
      <c r="JI998" s="4"/>
      <c r="JJ998" s="4"/>
      <c r="JK998" s="4"/>
      <c r="JL998" s="4"/>
      <c r="JM998" s="4"/>
      <c r="JN998" s="4"/>
      <c r="JO998" s="4"/>
      <c r="JP998" s="4"/>
      <c r="JQ998" s="4"/>
      <c r="JR998" s="4"/>
      <c r="JS998" s="4"/>
      <c r="JT998" s="4"/>
      <c r="JU998" s="4"/>
      <c r="JV998" s="4"/>
      <c r="JW998" s="4"/>
      <c r="JX998" s="4"/>
      <c r="JY998" s="4"/>
      <c r="JZ998" s="4"/>
      <c r="KA998" s="4"/>
      <c r="KB998" s="4"/>
      <c r="KC998" s="4"/>
      <c r="KD998" s="4"/>
      <c r="KE998" s="4"/>
    </row>
    <row r="999" spans="20:291" x14ac:dyDescent="0.25">
      <c r="T999" s="5"/>
      <c r="U999" s="25"/>
      <c r="V999" s="25"/>
      <c r="W999" s="25"/>
      <c r="X999" s="25"/>
      <c r="Y999" s="25"/>
      <c r="Z999" s="25"/>
      <c r="AA999" s="25"/>
      <c r="AB999" s="25"/>
      <c r="AC999" s="25"/>
      <c r="AD999" s="25"/>
      <c r="AE999" s="25"/>
      <c r="AF999" s="25"/>
      <c r="AG999" s="25"/>
      <c r="AH999" s="25"/>
      <c r="AI999" s="25"/>
      <c r="AJ999" s="25"/>
      <c r="AK999" s="25"/>
      <c r="AL999" s="25"/>
      <c r="AM999" s="25"/>
      <c r="AN999" s="25"/>
      <c r="AO999" s="25"/>
      <c r="AP999" s="25"/>
      <c r="AQ999" s="4"/>
      <c r="AR999" s="4"/>
      <c r="AS999" s="4"/>
      <c r="AT999" s="4"/>
      <c r="AU999" s="4"/>
      <c r="AV999" s="4"/>
      <c r="AW999" s="4"/>
      <c r="AX999" s="4"/>
      <c r="AY999" s="4"/>
      <c r="AZ999" s="4"/>
      <c r="BA999" s="4"/>
      <c r="BB999" s="4"/>
      <c r="BC999" s="4"/>
      <c r="BD999" s="4"/>
      <c r="BE999" s="4"/>
      <c r="BF999" s="4"/>
      <c r="BG999" s="4"/>
      <c r="BH999" s="4"/>
      <c r="BI999" s="4"/>
      <c r="BJ999" s="4"/>
      <c r="BK999" s="4"/>
      <c r="BL999" s="4"/>
      <c r="BM999" s="4"/>
      <c r="BN999" s="4"/>
      <c r="BO999" s="4"/>
      <c r="BP999" s="4"/>
      <c r="BQ999" s="4"/>
      <c r="BR999" s="4"/>
      <c r="BS999" s="4"/>
      <c r="BT999" s="4"/>
      <c r="BU999" s="4"/>
      <c r="BV999" s="4"/>
      <c r="BW999" s="4"/>
      <c r="BX999" s="4"/>
      <c r="BY999" s="4"/>
      <c r="BZ999" s="4"/>
      <c r="CA999" s="4"/>
      <c r="CB999" s="4"/>
      <c r="CC999" s="4"/>
      <c r="CD999" s="4"/>
      <c r="CE999" s="4"/>
      <c r="CF999" s="4"/>
      <c r="CG999" s="4"/>
      <c r="CH999" s="4"/>
      <c r="CI999" s="4"/>
      <c r="CJ999" s="4"/>
      <c r="CK999" s="4"/>
      <c r="CL999" s="4"/>
      <c r="CM999" s="4"/>
      <c r="CN999" s="4"/>
      <c r="CO999" s="4"/>
      <c r="CP999" s="4"/>
      <c r="CQ999" s="4"/>
      <c r="CR999" s="4"/>
      <c r="CS999" s="4"/>
      <c r="CT999" s="4"/>
      <c r="CU999" s="4"/>
      <c r="CV999" s="4"/>
      <c r="CW999" s="4"/>
      <c r="CX999" s="4"/>
      <c r="CY999" s="4"/>
      <c r="CZ999" s="4"/>
      <c r="DA999" s="4"/>
      <c r="DB999" s="4"/>
      <c r="DC999" s="4"/>
      <c r="DD999" s="4"/>
      <c r="DE999" s="4"/>
      <c r="DF999" s="4"/>
      <c r="DG999" s="4"/>
      <c r="DH999" s="4"/>
      <c r="DI999" s="4"/>
      <c r="DJ999" s="4"/>
      <c r="DK999" s="4"/>
      <c r="DL999" s="4"/>
      <c r="DM999" s="4"/>
      <c r="DN999" s="4"/>
      <c r="DO999" s="4"/>
      <c r="DP999" s="4"/>
      <c r="DQ999" s="4"/>
      <c r="DR999" s="4"/>
      <c r="DS999" s="4"/>
      <c r="DT999" s="4"/>
      <c r="DU999" s="4"/>
      <c r="DV999" s="4"/>
      <c r="DW999" s="4"/>
      <c r="DX999" s="4"/>
      <c r="DY999" s="4"/>
      <c r="DZ999" s="4"/>
      <c r="EA999" s="4"/>
      <c r="EB999" s="4"/>
      <c r="EC999" s="4"/>
      <c r="ED999" s="4"/>
      <c r="EE999" s="4"/>
      <c r="EF999" s="4"/>
      <c r="EG999" s="4"/>
      <c r="EH999" s="4"/>
      <c r="EI999" s="4"/>
      <c r="EJ999" s="4"/>
      <c r="EK999" s="4"/>
      <c r="EL999" s="4"/>
      <c r="EM999" s="4"/>
      <c r="EN999" s="4"/>
      <c r="EO999" s="4"/>
      <c r="EP999" s="4"/>
      <c r="EQ999" s="4"/>
      <c r="ER999" s="4"/>
      <c r="ES999" s="4"/>
      <c r="ET999" s="4"/>
      <c r="EU999" s="4"/>
      <c r="EV999" s="4"/>
      <c r="EW999" s="4"/>
      <c r="EX999" s="4"/>
      <c r="EY999" s="4"/>
      <c r="EZ999" s="4"/>
      <c r="FA999" s="4"/>
      <c r="FB999" s="4"/>
      <c r="FC999" s="4"/>
      <c r="FD999" s="4"/>
      <c r="FE999" s="4"/>
      <c r="FF999" s="4"/>
      <c r="FG999" s="4"/>
      <c r="FH999" s="4"/>
      <c r="FI999" s="4"/>
      <c r="FJ999" s="5"/>
      <c r="FK999" s="4"/>
      <c r="FL999" s="4"/>
      <c r="FM999" s="4"/>
      <c r="FN999" s="4"/>
      <c r="FO999" s="4"/>
      <c r="FP999" s="4"/>
      <c r="FQ999" s="4"/>
      <c r="FR999" s="4"/>
      <c r="FS999" s="4"/>
      <c r="FT999" s="4"/>
      <c r="FU999" s="4"/>
      <c r="FV999" s="4"/>
      <c r="FW999" s="4"/>
      <c r="FX999" s="4"/>
      <c r="FY999" s="4"/>
      <c r="FZ999" s="4"/>
      <c r="GA999" s="4"/>
      <c r="GB999" s="4"/>
      <c r="GC999" s="4"/>
      <c r="GD999" s="4"/>
      <c r="GE999" s="4"/>
      <c r="GF999" s="4"/>
      <c r="GG999" s="4"/>
      <c r="GH999" s="4"/>
      <c r="GI999" s="4"/>
      <c r="GJ999" s="4"/>
      <c r="GK999" s="4"/>
      <c r="GL999" s="4"/>
      <c r="GM999" s="4"/>
      <c r="GN999" s="4"/>
      <c r="GO999" s="4"/>
      <c r="GP999" s="4"/>
      <c r="GQ999" s="4"/>
      <c r="GR999" s="4"/>
      <c r="GS999" s="30"/>
      <c r="GT999" s="30"/>
      <c r="GU999" s="30"/>
      <c r="GV999" s="30"/>
      <c r="GW999" s="30"/>
      <c r="GX999" s="30"/>
      <c r="GY999" s="30"/>
      <c r="IQ999" s="4"/>
      <c r="IR999" s="4"/>
      <c r="IS999" s="4"/>
      <c r="IT999" s="4"/>
      <c r="IU999" s="4"/>
      <c r="IV999" s="4"/>
      <c r="IW999" s="4"/>
      <c r="IX999" s="4"/>
      <c r="IY999" s="4"/>
      <c r="IZ999" s="4"/>
      <c r="JA999" s="4"/>
      <c r="JB999" s="4"/>
      <c r="JC999" s="4"/>
      <c r="JD999" s="4"/>
      <c r="JE999" s="4"/>
      <c r="JF999" s="4"/>
      <c r="JG999" s="4"/>
      <c r="JH999" s="4"/>
      <c r="JI999" s="4"/>
      <c r="JJ999" s="4"/>
      <c r="JK999" s="4"/>
      <c r="JL999" s="4"/>
      <c r="JM999" s="4"/>
      <c r="JN999" s="4"/>
      <c r="JO999" s="4"/>
      <c r="JP999" s="4"/>
      <c r="JQ999" s="4"/>
      <c r="JR999" s="4"/>
      <c r="JS999" s="4"/>
      <c r="JT999" s="4"/>
      <c r="JU999" s="4"/>
      <c r="JV999" s="4"/>
      <c r="JW999" s="4"/>
      <c r="JX999" s="4"/>
      <c r="JY999" s="4"/>
      <c r="JZ999" s="4"/>
      <c r="KA999" s="4"/>
      <c r="KB999" s="4"/>
      <c r="KC999" s="4"/>
      <c r="KD999" s="4"/>
      <c r="KE999" s="4"/>
    </row>
    <row r="1000" spans="20:291" x14ac:dyDescent="0.25">
      <c r="T1000" s="5"/>
      <c r="U1000" s="25"/>
      <c r="V1000" s="25"/>
      <c r="W1000" s="25"/>
      <c r="X1000" s="25"/>
      <c r="Y1000" s="25"/>
      <c r="Z1000" s="25"/>
      <c r="AA1000" s="25"/>
      <c r="AB1000" s="25"/>
      <c r="AC1000" s="25"/>
      <c r="AD1000" s="25"/>
      <c r="AE1000" s="25"/>
      <c r="AF1000" s="25"/>
      <c r="AG1000" s="25"/>
      <c r="AH1000" s="25"/>
      <c r="AI1000" s="25"/>
      <c r="AJ1000" s="25"/>
      <c r="AK1000" s="25"/>
      <c r="AL1000" s="25"/>
      <c r="AM1000" s="25"/>
      <c r="AN1000" s="25"/>
      <c r="AO1000" s="25"/>
      <c r="AP1000" s="25"/>
      <c r="AQ1000" s="4"/>
      <c r="AR1000" s="4"/>
      <c r="AS1000" s="4"/>
      <c r="AT1000" s="4"/>
      <c r="AU1000" s="4"/>
      <c r="AV1000" s="4"/>
      <c r="AW1000" s="4"/>
      <c r="AX1000" s="4"/>
      <c r="AY1000" s="4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  <c r="BR1000" s="4"/>
      <c r="BS1000" s="4"/>
      <c r="BT1000" s="4"/>
      <c r="BU1000" s="4"/>
      <c r="BV1000" s="4"/>
      <c r="BW1000" s="4"/>
      <c r="BX1000" s="4"/>
      <c r="BY1000" s="4"/>
      <c r="BZ1000" s="4"/>
      <c r="CA1000" s="4"/>
      <c r="CB1000" s="4"/>
      <c r="CC1000" s="4"/>
      <c r="CD1000" s="4"/>
      <c r="CE1000" s="4"/>
      <c r="CF1000" s="4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  <c r="CS1000" s="4"/>
      <c r="CT1000" s="4"/>
      <c r="CU1000" s="4"/>
      <c r="CV1000" s="4"/>
      <c r="CW1000" s="4"/>
      <c r="CX1000" s="4"/>
      <c r="CY1000" s="4"/>
      <c r="CZ1000" s="4"/>
      <c r="DA1000" s="4"/>
      <c r="DB1000" s="4"/>
      <c r="DC1000" s="4"/>
      <c r="DD1000" s="4"/>
      <c r="DE1000" s="4"/>
      <c r="DF1000" s="4"/>
      <c r="DG1000" s="4"/>
      <c r="DH1000" s="4"/>
      <c r="DI1000" s="4"/>
      <c r="DJ1000" s="4"/>
      <c r="DK1000" s="4"/>
      <c r="DL1000" s="4"/>
      <c r="DM1000" s="4"/>
      <c r="DN1000" s="4"/>
      <c r="DO1000" s="4"/>
      <c r="DP1000" s="4"/>
      <c r="DQ1000" s="4"/>
      <c r="DR1000" s="4"/>
      <c r="DS1000" s="4"/>
      <c r="DT1000" s="4"/>
      <c r="DU1000" s="4"/>
      <c r="DV1000" s="4"/>
      <c r="DW1000" s="4"/>
      <c r="DX1000" s="4"/>
      <c r="DY1000" s="4"/>
      <c r="DZ1000" s="4"/>
      <c r="EA1000" s="4"/>
      <c r="EB1000" s="4"/>
      <c r="EC1000" s="4"/>
      <c r="ED1000" s="4"/>
      <c r="EE1000" s="4"/>
      <c r="EF1000" s="4"/>
      <c r="EG1000" s="4"/>
      <c r="EH1000" s="4"/>
      <c r="EI1000" s="4"/>
      <c r="EJ1000" s="4"/>
      <c r="EK1000" s="4"/>
      <c r="EL1000" s="4"/>
      <c r="EM1000" s="4"/>
      <c r="EN1000" s="4"/>
      <c r="EO1000" s="4"/>
      <c r="EP1000" s="4"/>
      <c r="EQ1000" s="4"/>
      <c r="ER1000" s="4"/>
      <c r="ES1000" s="4"/>
      <c r="ET1000" s="4"/>
      <c r="EU1000" s="4"/>
      <c r="EV1000" s="4"/>
      <c r="EW1000" s="4"/>
      <c r="EX1000" s="4"/>
      <c r="EY1000" s="4"/>
      <c r="EZ1000" s="4"/>
      <c r="FA1000" s="4"/>
      <c r="FB1000" s="4"/>
      <c r="FC1000" s="4"/>
      <c r="FD1000" s="4"/>
      <c r="FE1000" s="4"/>
      <c r="FF1000" s="4"/>
      <c r="FG1000" s="4"/>
      <c r="FH1000" s="4"/>
      <c r="FI1000" s="4"/>
      <c r="FJ1000" s="5"/>
      <c r="FK1000" s="4"/>
      <c r="FL1000" s="4"/>
      <c r="FM1000" s="4"/>
      <c r="FN1000" s="4"/>
      <c r="FO1000" s="4"/>
      <c r="FP1000" s="4"/>
      <c r="FQ1000" s="4"/>
      <c r="FR1000" s="4"/>
      <c r="FS1000" s="4"/>
      <c r="FT1000" s="4"/>
      <c r="FU1000" s="4"/>
      <c r="FV1000" s="4"/>
      <c r="FW1000" s="4"/>
      <c r="FX1000" s="4"/>
      <c r="FY1000" s="4"/>
      <c r="FZ1000" s="4"/>
      <c r="GA1000" s="4"/>
      <c r="GB1000" s="4"/>
      <c r="GC1000" s="4"/>
      <c r="GD1000" s="4"/>
      <c r="GE1000" s="4"/>
      <c r="GF1000" s="4"/>
      <c r="GG1000" s="4"/>
      <c r="GH1000" s="4"/>
      <c r="GI1000" s="4"/>
      <c r="GJ1000" s="4"/>
      <c r="GK1000" s="4"/>
      <c r="GL1000" s="4"/>
      <c r="GM1000" s="4"/>
      <c r="GN1000" s="4"/>
      <c r="GO1000" s="4"/>
      <c r="GP1000" s="4"/>
      <c r="GQ1000" s="4"/>
      <c r="GR1000" s="4"/>
      <c r="GS1000" s="30"/>
      <c r="GT1000" s="30"/>
      <c r="GU1000" s="30"/>
      <c r="GV1000" s="30"/>
      <c r="GW1000" s="30"/>
      <c r="GX1000" s="30"/>
      <c r="GY1000" s="30"/>
      <c r="IQ1000" s="4"/>
      <c r="IR1000" s="4"/>
      <c r="IS1000" s="4"/>
      <c r="IT1000" s="4"/>
      <c r="IU1000" s="4"/>
      <c r="IV1000" s="4"/>
      <c r="IW1000" s="4"/>
      <c r="IX1000" s="4"/>
      <c r="IY1000" s="4"/>
      <c r="IZ1000" s="4"/>
      <c r="JA1000" s="4"/>
      <c r="JB1000" s="4"/>
      <c r="JC1000" s="4"/>
      <c r="JD1000" s="4"/>
      <c r="JE1000" s="4"/>
      <c r="JF1000" s="4"/>
      <c r="JG1000" s="4"/>
      <c r="JH1000" s="4"/>
      <c r="JI1000" s="4"/>
      <c r="JJ1000" s="4"/>
      <c r="JK1000" s="4"/>
      <c r="JL1000" s="4"/>
      <c r="JM1000" s="4"/>
      <c r="JN1000" s="4"/>
      <c r="JO1000" s="4"/>
      <c r="JP1000" s="4"/>
      <c r="JQ1000" s="4"/>
      <c r="JR1000" s="4"/>
      <c r="JS1000" s="4"/>
      <c r="JT1000" s="4"/>
      <c r="JU1000" s="4"/>
      <c r="JV1000" s="4"/>
      <c r="JW1000" s="4"/>
      <c r="JX1000" s="4"/>
      <c r="JY1000" s="4"/>
      <c r="JZ1000" s="4"/>
      <c r="KA1000" s="4"/>
      <c r="KB1000" s="4"/>
      <c r="KC1000" s="4"/>
      <c r="KD1000" s="4"/>
      <c r="KE1000" s="4"/>
    </row>
    <row r="1001" spans="20:291" x14ac:dyDescent="0.25">
      <c r="T1001" s="5"/>
      <c r="U1001" s="25"/>
      <c r="V1001" s="25"/>
      <c r="W1001" s="25"/>
      <c r="X1001" s="25"/>
      <c r="Y1001" s="25"/>
      <c r="Z1001" s="25"/>
      <c r="AA1001" s="25"/>
      <c r="AB1001" s="25"/>
      <c r="AC1001" s="25"/>
      <c r="AD1001" s="25"/>
      <c r="AE1001" s="25"/>
      <c r="AF1001" s="25"/>
      <c r="AG1001" s="25"/>
      <c r="AH1001" s="25"/>
      <c r="AI1001" s="25"/>
      <c r="AJ1001" s="25"/>
      <c r="AK1001" s="25"/>
      <c r="AL1001" s="25"/>
      <c r="AM1001" s="25"/>
      <c r="AN1001" s="25"/>
      <c r="AO1001" s="25"/>
      <c r="AP1001" s="25"/>
      <c r="AQ1001" s="4"/>
      <c r="AR1001" s="4"/>
      <c r="AS1001" s="4"/>
      <c r="AT1001" s="4"/>
      <c r="AU1001" s="4"/>
      <c r="AV1001" s="4"/>
      <c r="AW1001" s="4"/>
      <c r="AX1001" s="4"/>
      <c r="AY1001" s="4"/>
      <c r="AZ1001" s="4"/>
      <c r="BA1001" s="4"/>
      <c r="BB1001" s="4"/>
      <c r="BC1001" s="4"/>
      <c r="BD1001" s="4"/>
      <c r="BE1001" s="4"/>
      <c r="BF1001" s="4"/>
      <c r="BG1001" s="4"/>
      <c r="BH1001" s="4"/>
      <c r="BI1001" s="4"/>
      <c r="BJ1001" s="4"/>
      <c r="BK1001" s="4"/>
      <c r="BL1001" s="4"/>
      <c r="BM1001" s="4"/>
      <c r="BN1001" s="4"/>
      <c r="BO1001" s="4"/>
      <c r="BP1001" s="4"/>
      <c r="BQ1001" s="4"/>
      <c r="BR1001" s="4"/>
      <c r="BS1001" s="4"/>
      <c r="BT1001" s="4"/>
      <c r="BU1001" s="4"/>
      <c r="BV1001" s="4"/>
      <c r="BW1001" s="4"/>
      <c r="BX1001" s="4"/>
      <c r="BY1001" s="4"/>
      <c r="BZ1001" s="4"/>
      <c r="CA1001" s="4"/>
      <c r="CB1001" s="4"/>
      <c r="CC1001" s="4"/>
      <c r="CD1001" s="4"/>
      <c r="CE1001" s="4"/>
      <c r="CF1001" s="4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  <c r="CS1001" s="4"/>
      <c r="CT1001" s="4"/>
      <c r="CU1001" s="4"/>
      <c r="CV1001" s="4"/>
      <c r="CW1001" s="4"/>
      <c r="CX1001" s="4"/>
      <c r="CY1001" s="4"/>
      <c r="CZ1001" s="4"/>
      <c r="DA1001" s="4"/>
      <c r="DB1001" s="4"/>
      <c r="DC1001" s="4"/>
      <c r="DD1001" s="4"/>
      <c r="DE1001" s="4"/>
      <c r="DF1001" s="4"/>
      <c r="DG1001" s="4"/>
      <c r="DH1001" s="4"/>
      <c r="DI1001" s="4"/>
      <c r="DJ1001" s="4"/>
      <c r="DK1001" s="4"/>
      <c r="DL1001" s="4"/>
      <c r="DM1001" s="4"/>
      <c r="DN1001" s="4"/>
      <c r="DO1001" s="4"/>
      <c r="DP1001" s="4"/>
      <c r="DQ1001" s="4"/>
      <c r="DR1001" s="4"/>
      <c r="DS1001" s="4"/>
      <c r="DT1001" s="4"/>
      <c r="DU1001" s="4"/>
      <c r="DV1001" s="4"/>
      <c r="DW1001" s="4"/>
      <c r="DX1001" s="4"/>
      <c r="DY1001" s="4"/>
      <c r="DZ1001" s="4"/>
      <c r="EA1001" s="4"/>
      <c r="EB1001" s="4"/>
      <c r="EC1001" s="4"/>
      <c r="ED1001" s="4"/>
      <c r="EE1001" s="4"/>
      <c r="EF1001" s="4"/>
      <c r="EG1001" s="4"/>
      <c r="EH1001" s="4"/>
      <c r="EI1001" s="4"/>
      <c r="EJ1001" s="4"/>
      <c r="EK1001" s="4"/>
      <c r="EL1001" s="4"/>
      <c r="EM1001" s="4"/>
      <c r="EN1001" s="4"/>
      <c r="EO1001" s="4"/>
      <c r="EP1001" s="4"/>
      <c r="EQ1001" s="4"/>
      <c r="ER1001" s="4"/>
      <c r="ES1001" s="4"/>
      <c r="ET1001" s="4"/>
      <c r="EU1001" s="4"/>
      <c r="EV1001" s="4"/>
      <c r="EW1001" s="4"/>
      <c r="EX1001" s="4"/>
      <c r="EY1001" s="4"/>
      <c r="EZ1001" s="4"/>
      <c r="FA1001" s="4"/>
      <c r="FB1001" s="4"/>
      <c r="FC1001" s="4"/>
      <c r="FD1001" s="4"/>
      <c r="FE1001" s="4"/>
      <c r="FF1001" s="4"/>
      <c r="FG1001" s="4"/>
      <c r="FH1001" s="4"/>
      <c r="FI1001" s="4"/>
      <c r="FJ1001" s="5"/>
      <c r="FK1001" s="4"/>
      <c r="FL1001" s="4"/>
      <c r="FM1001" s="4"/>
      <c r="FN1001" s="4"/>
      <c r="FO1001" s="4"/>
      <c r="FP1001" s="4"/>
      <c r="FQ1001" s="4"/>
      <c r="FR1001" s="4"/>
      <c r="FS1001" s="4"/>
      <c r="FT1001" s="4"/>
      <c r="FU1001" s="4"/>
      <c r="FV1001" s="4"/>
      <c r="FW1001" s="4"/>
      <c r="FX1001" s="4"/>
      <c r="FY1001" s="4"/>
      <c r="FZ1001" s="4"/>
      <c r="GA1001" s="4"/>
      <c r="GB1001" s="4"/>
      <c r="GC1001" s="4"/>
      <c r="GD1001" s="4"/>
      <c r="GE1001" s="4"/>
      <c r="GF1001" s="4"/>
      <c r="GG1001" s="4"/>
      <c r="GH1001" s="4"/>
      <c r="GI1001" s="4"/>
      <c r="GJ1001" s="4"/>
      <c r="GK1001" s="4"/>
      <c r="GL1001" s="4"/>
      <c r="GM1001" s="4"/>
      <c r="GN1001" s="4"/>
      <c r="GO1001" s="4"/>
      <c r="GP1001" s="4"/>
      <c r="GQ1001" s="4"/>
      <c r="GR1001" s="4"/>
      <c r="GS1001" s="30"/>
      <c r="GT1001" s="30"/>
      <c r="GU1001" s="30"/>
      <c r="GV1001" s="30"/>
      <c r="GW1001" s="30"/>
      <c r="GX1001" s="30"/>
      <c r="GY1001" s="30"/>
      <c r="IQ1001" s="4"/>
      <c r="IR1001" s="4"/>
      <c r="IS1001" s="4"/>
      <c r="IT1001" s="4"/>
      <c r="IU1001" s="4"/>
      <c r="IV1001" s="4"/>
      <c r="IW1001" s="4"/>
      <c r="IX1001" s="4"/>
      <c r="IY1001" s="4"/>
      <c r="IZ1001" s="4"/>
      <c r="JA1001" s="4"/>
      <c r="JB1001" s="4"/>
      <c r="JC1001" s="4"/>
      <c r="JD1001" s="4"/>
      <c r="JE1001" s="4"/>
      <c r="JF1001" s="4"/>
      <c r="JG1001" s="4"/>
      <c r="JH1001" s="4"/>
      <c r="JI1001" s="4"/>
      <c r="JJ1001" s="4"/>
      <c r="JK1001" s="4"/>
      <c r="JL1001" s="4"/>
      <c r="JM1001" s="4"/>
      <c r="JN1001" s="4"/>
      <c r="JO1001" s="4"/>
      <c r="JP1001" s="4"/>
      <c r="JQ1001" s="4"/>
      <c r="JR1001" s="4"/>
      <c r="JS1001" s="4"/>
      <c r="JT1001" s="4"/>
      <c r="JU1001" s="4"/>
      <c r="JV1001" s="4"/>
      <c r="JW1001" s="4"/>
      <c r="JX1001" s="4"/>
      <c r="JY1001" s="4"/>
      <c r="JZ1001" s="4"/>
      <c r="KA1001" s="4"/>
      <c r="KB1001" s="4"/>
      <c r="KC1001" s="4"/>
      <c r="KD1001" s="4"/>
      <c r="KE1001" s="4"/>
    </row>
    <row r="1002" spans="20:291" x14ac:dyDescent="0.25">
      <c r="T1002" s="5"/>
      <c r="U1002" s="25"/>
      <c r="V1002" s="25"/>
      <c r="W1002" s="25"/>
      <c r="X1002" s="25"/>
      <c r="Y1002" s="25"/>
      <c r="Z1002" s="25"/>
      <c r="AA1002" s="25"/>
      <c r="AB1002" s="25"/>
      <c r="AC1002" s="25"/>
      <c r="AD1002" s="25"/>
      <c r="AE1002" s="25"/>
      <c r="AF1002" s="25"/>
      <c r="AG1002" s="25"/>
      <c r="AH1002" s="25"/>
      <c r="AI1002" s="25"/>
      <c r="AJ1002" s="25"/>
      <c r="AK1002" s="25"/>
      <c r="AL1002" s="25"/>
      <c r="AM1002" s="25"/>
      <c r="AN1002" s="25"/>
      <c r="AO1002" s="25"/>
      <c r="AP1002" s="25"/>
      <c r="AQ1002" s="4"/>
      <c r="AR1002" s="4"/>
      <c r="AS1002" s="4"/>
      <c r="AT1002" s="4"/>
      <c r="AU1002" s="4"/>
      <c r="AV1002" s="4"/>
      <c r="AW1002" s="4"/>
      <c r="AX1002" s="4"/>
      <c r="AY1002" s="4"/>
      <c r="AZ1002" s="4"/>
      <c r="BA1002" s="4"/>
      <c r="BB1002" s="4"/>
      <c r="BC1002" s="4"/>
      <c r="BD1002" s="4"/>
      <c r="BE1002" s="4"/>
      <c r="BF1002" s="4"/>
      <c r="BG1002" s="4"/>
      <c r="BH1002" s="4"/>
      <c r="BI1002" s="4"/>
      <c r="BJ1002" s="4"/>
      <c r="BK1002" s="4"/>
      <c r="BL1002" s="4"/>
      <c r="BM1002" s="4"/>
      <c r="BN1002" s="4"/>
      <c r="BO1002" s="4"/>
      <c r="BP1002" s="4"/>
      <c r="BQ1002" s="4"/>
      <c r="BR1002" s="4"/>
      <c r="BS1002" s="4"/>
      <c r="BT1002" s="4"/>
      <c r="BU1002" s="4"/>
      <c r="BV1002" s="4"/>
      <c r="BW1002" s="4"/>
      <c r="BX1002" s="4"/>
      <c r="BY1002" s="4"/>
      <c r="BZ1002" s="4"/>
      <c r="CA1002" s="4"/>
      <c r="CB1002" s="4"/>
      <c r="CC1002" s="4"/>
      <c r="CD1002" s="4"/>
      <c r="CE1002" s="4"/>
      <c r="CF1002" s="4"/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  <c r="CS1002" s="4"/>
      <c r="CT1002" s="4"/>
      <c r="CU1002" s="4"/>
      <c r="CV1002" s="4"/>
      <c r="CW1002" s="4"/>
      <c r="CX1002" s="4"/>
      <c r="CY1002" s="4"/>
      <c r="CZ1002" s="4"/>
      <c r="DA1002" s="4"/>
      <c r="DB1002" s="4"/>
      <c r="DC1002" s="4"/>
      <c r="DD1002" s="4"/>
      <c r="DE1002" s="4"/>
      <c r="DF1002" s="4"/>
      <c r="DG1002" s="4"/>
      <c r="DH1002" s="4"/>
      <c r="DI1002" s="4"/>
      <c r="DJ1002" s="4"/>
      <c r="DK1002" s="4"/>
      <c r="DL1002" s="4"/>
      <c r="DM1002" s="4"/>
      <c r="DN1002" s="4"/>
      <c r="DO1002" s="4"/>
      <c r="DP1002" s="4"/>
      <c r="DQ1002" s="4"/>
      <c r="DR1002" s="4"/>
      <c r="DS1002" s="4"/>
      <c r="DT1002" s="4"/>
      <c r="DU1002" s="4"/>
      <c r="DV1002" s="4"/>
      <c r="DW1002" s="4"/>
      <c r="DX1002" s="4"/>
      <c r="DY1002" s="4"/>
      <c r="DZ1002" s="4"/>
      <c r="EA1002" s="4"/>
      <c r="EB1002" s="4"/>
      <c r="EC1002" s="4"/>
      <c r="ED1002" s="4"/>
      <c r="EE1002" s="4"/>
      <c r="EF1002" s="4"/>
      <c r="EG1002" s="4"/>
      <c r="EH1002" s="4"/>
      <c r="EI1002" s="4"/>
      <c r="EJ1002" s="4"/>
      <c r="EK1002" s="4"/>
      <c r="EL1002" s="4"/>
      <c r="EM1002" s="4"/>
      <c r="EN1002" s="4"/>
      <c r="EO1002" s="4"/>
      <c r="EP1002" s="4"/>
      <c r="EQ1002" s="4"/>
      <c r="ER1002" s="4"/>
      <c r="ES1002" s="4"/>
      <c r="ET1002" s="4"/>
      <c r="EU1002" s="4"/>
      <c r="EV1002" s="4"/>
      <c r="EW1002" s="4"/>
      <c r="EX1002" s="4"/>
      <c r="EY1002" s="4"/>
      <c r="EZ1002" s="4"/>
      <c r="FA1002" s="4"/>
      <c r="FB1002" s="4"/>
      <c r="FC1002" s="4"/>
      <c r="FD1002" s="4"/>
      <c r="FE1002" s="4"/>
      <c r="FF1002" s="4"/>
      <c r="FG1002" s="4"/>
      <c r="FH1002" s="4"/>
      <c r="FI1002" s="4"/>
      <c r="FJ1002" s="5"/>
      <c r="FK1002" s="4"/>
      <c r="FL1002" s="4"/>
      <c r="FM1002" s="4"/>
      <c r="FN1002" s="4"/>
      <c r="FO1002" s="4"/>
      <c r="FP1002" s="4"/>
      <c r="FQ1002" s="4"/>
      <c r="FR1002" s="4"/>
      <c r="FS1002" s="4"/>
      <c r="FT1002" s="4"/>
      <c r="FU1002" s="4"/>
      <c r="FV1002" s="4"/>
      <c r="FW1002" s="4"/>
      <c r="FX1002" s="4"/>
      <c r="FY1002" s="4"/>
      <c r="FZ1002" s="4"/>
      <c r="GA1002" s="4"/>
      <c r="GB1002" s="4"/>
      <c r="GC1002" s="4"/>
      <c r="GD1002" s="4"/>
      <c r="GE1002" s="4"/>
      <c r="GF1002" s="4"/>
      <c r="GG1002" s="4"/>
      <c r="GH1002" s="4"/>
      <c r="GI1002" s="4"/>
      <c r="GJ1002" s="4"/>
      <c r="GK1002" s="4"/>
      <c r="GL1002" s="4"/>
      <c r="GM1002" s="4"/>
      <c r="GN1002" s="4"/>
      <c r="GO1002" s="4"/>
      <c r="GP1002" s="4"/>
      <c r="GQ1002" s="4"/>
      <c r="GR1002" s="4"/>
      <c r="GS1002" s="30"/>
      <c r="GT1002" s="30"/>
      <c r="GU1002" s="30"/>
      <c r="GV1002" s="30"/>
      <c r="GW1002" s="30"/>
      <c r="GX1002" s="30"/>
      <c r="GY1002" s="30"/>
      <c r="IQ1002" s="4"/>
      <c r="IR1002" s="4"/>
      <c r="IS1002" s="4"/>
      <c r="IT1002" s="4"/>
      <c r="IU1002" s="4"/>
      <c r="IV1002" s="4"/>
      <c r="IW1002" s="4"/>
      <c r="IX1002" s="4"/>
      <c r="IY1002" s="4"/>
      <c r="IZ1002" s="4"/>
      <c r="JA1002" s="4"/>
      <c r="JB1002" s="4"/>
      <c r="JC1002" s="4"/>
      <c r="JD1002" s="4"/>
      <c r="JE1002" s="4"/>
      <c r="JF1002" s="4"/>
      <c r="JG1002" s="4"/>
      <c r="JH1002" s="4"/>
      <c r="JI1002" s="4"/>
      <c r="JJ1002" s="4"/>
      <c r="JK1002" s="4"/>
      <c r="JL1002" s="4"/>
      <c r="JM1002" s="4"/>
      <c r="JN1002" s="4"/>
      <c r="JO1002" s="4"/>
      <c r="JP1002" s="4"/>
      <c r="JQ1002" s="4"/>
      <c r="JR1002" s="4"/>
      <c r="JS1002" s="4"/>
      <c r="JT1002" s="4"/>
      <c r="JU1002" s="4"/>
      <c r="JV1002" s="4"/>
      <c r="JW1002" s="4"/>
      <c r="JX1002" s="4"/>
      <c r="JY1002" s="4"/>
      <c r="JZ1002" s="4"/>
      <c r="KA1002" s="4"/>
      <c r="KB1002" s="4"/>
      <c r="KC1002" s="4"/>
      <c r="KD1002" s="4"/>
      <c r="KE1002" s="4"/>
    </row>
    <row r="1003" spans="20:291" x14ac:dyDescent="0.25">
      <c r="T1003" s="5"/>
      <c r="U1003" s="25"/>
      <c r="V1003" s="25"/>
      <c r="W1003" s="25"/>
      <c r="X1003" s="25"/>
      <c r="Y1003" s="25"/>
      <c r="Z1003" s="25"/>
      <c r="AA1003" s="25"/>
      <c r="AB1003" s="25"/>
      <c r="AC1003" s="25"/>
      <c r="AD1003" s="25"/>
      <c r="AE1003" s="25"/>
      <c r="AF1003" s="25"/>
      <c r="AG1003" s="25"/>
      <c r="AH1003" s="25"/>
      <c r="AI1003" s="25"/>
      <c r="AJ1003" s="25"/>
      <c r="AK1003" s="25"/>
      <c r="AL1003" s="25"/>
      <c r="AM1003" s="4"/>
      <c r="AN1003" s="4"/>
      <c r="AO1003" s="4"/>
      <c r="AP1003" s="4"/>
      <c r="AQ1003" s="4"/>
      <c r="AR1003" s="4"/>
      <c r="AS1003" s="4"/>
      <c r="AT1003" s="4"/>
      <c r="AU1003" s="4"/>
      <c r="AV1003" s="4"/>
      <c r="AW1003" s="4"/>
      <c r="AX1003" s="4"/>
      <c r="AY1003" s="4"/>
      <c r="AZ1003" s="4"/>
      <c r="BA1003" s="4"/>
      <c r="BB1003" s="4"/>
      <c r="BC1003" s="4"/>
      <c r="BD1003" s="4"/>
      <c r="BE1003" s="4"/>
      <c r="BF1003" s="4"/>
      <c r="BG1003" s="4"/>
      <c r="BH1003" s="4"/>
      <c r="BI1003" s="4"/>
      <c r="BJ1003" s="4"/>
      <c r="BK1003" s="4"/>
      <c r="BL1003" s="4"/>
      <c r="BM1003" s="4"/>
      <c r="BN1003" s="4"/>
      <c r="BO1003" s="4"/>
      <c r="BP1003" s="4"/>
      <c r="BQ1003" s="4"/>
      <c r="BR1003" s="4"/>
      <c r="BS1003" s="4"/>
      <c r="BT1003" s="4"/>
      <c r="BU1003" s="4"/>
      <c r="BV1003" s="4"/>
      <c r="BW1003" s="4"/>
      <c r="BX1003" s="4"/>
      <c r="BY1003" s="4"/>
      <c r="BZ1003" s="4"/>
      <c r="CA1003" s="4"/>
      <c r="CB1003" s="4"/>
      <c r="CC1003" s="4"/>
      <c r="CD1003" s="4"/>
      <c r="CE1003" s="4"/>
      <c r="CF1003" s="4"/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  <c r="CS1003" s="4"/>
      <c r="CT1003" s="4"/>
      <c r="CU1003" s="4"/>
      <c r="CV1003" s="4"/>
      <c r="CW1003" s="4"/>
      <c r="CX1003" s="4"/>
      <c r="CY1003" s="4"/>
      <c r="CZ1003" s="4"/>
      <c r="DA1003" s="4"/>
      <c r="DB1003" s="4"/>
      <c r="DC1003" s="4"/>
      <c r="DD1003" s="4"/>
      <c r="DE1003" s="4"/>
      <c r="DF1003" s="4"/>
      <c r="DG1003" s="4"/>
      <c r="DH1003" s="4"/>
      <c r="DI1003" s="4"/>
      <c r="DJ1003" s="4"/>
      <c r="DK1003" s="4"/>
      <c r="DL1003" s="4"/>
      <c r="DM1003" s="4"/>
      <c r="DN1003" s="4"/>
      <c r="DO1003" s="4"/>
      <c r="DP1003" s="4"/>
      <c r="DQ1003" s="4"/>
      <c r="DR1003" s="4"/>
      <c r="DS1003" s="4"/>
      <c r="DT1003" s="4"/>
      <c r="DU1003" s="4"/>
      <c r="DV1003" s="4"/>
      <c r="DW1003" s="4"/>
      <c r="DX1003" s="4"/>
      <c r="DY1003" s="4"/>
      <c r="DZ1003" s="4"/>
      <c r="EA1003" s="4"/>
      <c r="EB1003" s="4"/>
      <c r="EC1003" s="4"/>
      <c r="ED1003" s="4"/>
      <c r="EE1003" s="4"/>
      <c r="EF1003" s="4"/>
      <c r="EG1003" s="4"/>
      <c r="EH1003" s="4"/>
      <c r="EI1003" s="4"/>
      <c r="EJ1003" s="4"/>
      <c r="EK1003" s="4"/>
      <c r="EL1003" s="4"/>
      <c r="EM1003" s="4"/>
      <c r="EN1003" s="4"/>
      <c r="EO1003" s="4"/>
      <c r="EP1003" s="4"/>
      <c r="EQ1003" s="4"/>
      <c r="ER1003" s="4"/>
      <c r="ES1003" s="4"/>
      <c r="ET1003" s="4"/>
      <c r="EU1003" s="4"/>
      <c r="EV1003" s="4"/>
      <c r="EW1003" s="4"/>
      <c r="EX1003" s="4"/>
      <c r="EY1003" s="4"/>
      <c r="EZ1003" s="4"/>
      <c r="FA1003" s="4"/>
      <c r="FB1003" s="4"/>
      <c r="FC1003" s="4"/>
      <c r="FD1003" s="4"/>
      <c r="FE1003" s="4"/>
      <c r="FF1003" s="4"/>
      <c r="FG1003" s="4"/>
      <c r="FH1003" s="4"/>
      <c r="FI1003" s="4"/>
      <c r="FJ1003" s="5"/>
      <c r="FK1003" s="4"/>
      <c r="FL1003" s="4"/>
      <c r="FM1003" s="4"/>
      <c r="FN1003" s="4"/>
      <c r="FO1003" s="4"/>
      <c r="FP1003" s="4"/>
      <c r="FQ1003" s="4"/>
      <c r="FR1003" s="4"/>
      <c r="FS1003" s="4"/>
      <c r="FT1003" s="4"/>
      <c r="FU1003" s="4"/>
      <c r="FV1003" s="4"/>
      <c r="FW1003" s="4"/>
      <c r="FX1003" s="4"/>
      <c r="FY1003" s="4"/>
      <c r="FZ1003" s="4"/>
      <c r="GA1003" s="4"/>
      <c r="GB1003" s="4"/>
      <c r="GC1003" s="4"/>
      <c r="GD1003" s="4"/>
      <c r="GE1003" s="4"/>
      <c r="GF1003" s="4"/>
      <c r="GG1003" s="4"/>
      <c r="GH1003" s="4"/>
      <c r="GI1003" s="4"/>
      <c r="GJ1003" s="4"/>
      <c r="GK1003" s="4"/>
      <c r="GL1003" s="4"/>
      <c r="GM1003" s="4"/>
      <c r="GN1003" s="4"/>
      <c r="GO1003" s="4"/>
      <c r="GP1003" s="4"/>
      <c r="GQ1003" s="4"/>
      <c r="GR1003" s="4"/>
      <c r="GS1003" s="30"/>
      <c r="GT1003" s="30"/>
      <c r="GU1003" s="30"/>
      <c r="GV1003" s="30"/>
      <c r="GW1003" s="30"/>
      <c r="GX1003" s="30"/>
      <c r="GY1003" s="30"/>
      <c r="IQ1003" s="4"/>
      <c r="IR1003" s="4"/>
      <c r="IS1003" s="4"/>
      <c r="IT1003" s="4"/>
      <c r="IU1003" s="4"/>
      <c r="IV1003" s="4"/>
      <c r="IW1003" s="4"/>
      <c r="IX1003" s="4"/>
      <c r="IY1003" s="4"/>
      <c r="IZ1003" s="4"/>
      <c r="JA1003" s="4"/>
      <c r="JB1003" s="4"/>
      <c r="JC1003" s="4"/>
      <c r="JD1003" s="4"/>
      <c r="JE1003" s="4"/>
      <c r="JF1003" s="4"/>
      <c r="JG1003" s="4"/>
      <c r="JH1003" s="4"/>
      <c r="JI1003" s="4"/>
      <c r="JJ1003" s="4"/>
      <c r="JK1003" s="4"/>
      <c r="JL1003" s="4"/>
      <c r="JM1003" s="4"/>
      <c r="JN1003" s="4"/>
      <c r="JO1003" s="4"/>
      <c r="JP1003" s="4"/>
      <c r="JQ1003" s="4"/>
      <c r="JR1003" s="4"/>
      <c r="JS1003" s="4"/>
      <c r="JT1003" s="4"/>
      <c r="JU1003" s="4"/>
      <c r="JV1003" s="4"/>
      <c r="JW1003" s="4"/>
      <c r="JX1003" s="4"/>
      <c r="JY1003" s="4"/>
      <c r="JZ1003" s="4"/>
      <c r="KA1003" s="4"/>
      <c r="KB1003" s="4"/>
      <c r="KC1003" s="4"/>
      <c r="KD1003" s="4"/>
      <c r="KE1003" s="4"/>
    </row>
    <row r="1004" spans="20:291" x14ac:dyDescent="0.25">
      <c r="T1004" s="5"/>
      <c r="U1004" s="25"/>
      <c r="V1004" s="25"/>
      <c r="W1004" s="25"/>
      <c r="X1004" s="25"/>
      <c r="Y1004" s="25"/>
      <c r="Z1004" s="25"/>
      <c r="AA1004" s="25"/>
      <c r="AB1004" s="25"/>
      <c r="AC1004" s="25"/>
      <c r="AD1004" s="25"/>
      <c r="AE1004" s="25"/>
      <c r="AF1004" s="25"/>
      <c r="AG1004" s="25"/>
      <c r="AH1004" s="25"/>
      <c r="AI1004" s="25"/>
      <c r="AJ1004" s="25"/>
      <c r="AK1004" s="25"/>
      <c r="AL1004" s="25"/>
      <c r="AM1004" s="4"/>
      <c r="AN1004" s="4"/>
      <c r="AO1004" s="4"/>
      <c r="AP1004" s="4"/>
      <c r="AQ1004" s="4"/>
      <c r="AR1004" s="4"/>
      <c r="AS1004" s="4"/>
      <c r="AT1004" s="4"/>
      <c r="AU1004" s="4"/>
      <c r="AV1004" s="4"/>
      <c r="AW1004" s="4"/>
      <c r="AX1004" s="4"/>
      <c r="AY1004" s="4"/>
      <c r="AZ1004" s="4"/>
      <c r="BA1004" s="4"/>
      <c r="BB1004" s="4"/>
      <c r="BC1004" s="4"/>
      <c r="BD1004" s="4"/>
      <c r="BE1004" s="4"/>
      <c r="BF1004" s="4"/>
      <c r="BG1004" s="4"/>
      <c r="BH1004" s="4"/>
      <c r="BI1004" s="4"/>
      <c r="BJ1004" s="4"/>
      <c r="BK1004" s="4"/>
      <c r="BL1004" s="4"/>
      <c r="BM1004" s="4"/>
      <c r="BN1004" s="4"/>
      <c r="BO1004" s="4"/>
      <c r="BP1004" s="4"/>
      <c r="BQ1004" s="4"/>
      <c r="BR1004" s="4"/>
      <c r="BS1004" s="4"/>
      <c r="BT1004" s="4"/>
      <c r="BU1004" s="4"/>
      <c r="BV1004" s="4"/>
      <c r="BW1004" s="4"/>
      <c r="BX1004" s="4"/>
      <c r="BY1004" s="4"/>
      <c r="BZ1004" s="4"/>
      <c r="CA1004" s="4"/>
      <c r="CB1004" s="4"/>
      <c r="CC1004" s="4"/>
      <c r="CD1004" s="4"/>
      <c r="CE1004" s="4"/>
      <c r="CF1004" s="4"/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  <c r="CS1004" s="4"/>
      <c r="CT1004" s="4"/>
      <c r="CU1004" s="4"/>
      <c r="CV1004" s="4"/>
      <c r="CW1004" s="4"/>
      <c r="CX1004" s="4"/>
      <c r="CY1004" s="4"/>
      <c r="CZ1004" s="4"/>
      <c r="DA1004" s="4"/>
      <c r="DB1004" s="4"/>
      <c r="DC1004" s="4"/>
      <c r="DD1004" s="4"/>
      <c r="DE1004" s="4"/>
      <c r="DF1004" s="4"/>
      <c r="DG1004" s="4"/>
      <c r="DH1004" s="4"/>
      <c r="DI1004" s="4"/>
      <c r="DJ1004" s="4"/>
      <c r="DK1004" s="4"/>
      <c r="DL1004" s="4"/>
      <c r="DM1004" s="4"/>
      <c r="DN1004" s="4"/>
      <c r="DO1004" s="4"/>
      <c r="DP1004" s="4"/>
      <c r="DQ1004" s="4"/>
      <c r="DR1004" s="4"/>
      <c r="DS1004" s="4"/>
      <c r="DT1004" s="4"/>
      <c r="DU1004" s="4"/>
      <c r="DV1004" s="4"/>
      <c r="DW1004" s="4"/>
      <c r="DX1004" s="4"/>
      <c r="DY1004" s="4"/>
      <c r="DZ1004" s="4"/>
      <c r="EA1004" s="4"/>
      <c r="EB1004" s="4"/>
      <c r="EC1004" s="4"/>
      <c r="ED1004" s="4"/>
      <c r="EE1004" s="4"/>
      <c r="EF1004" s="4"/>
      <c r="EG1004" s="4"/>
      <c r="EH1004" s="4"/>
      <c r="EI1004" s="4"/>
      <c r="EJ1004" s="4"/>
      <c r="EK1004" s="4"/>
      <c r="EL1004" s="4"/>
      <c r="EM1004" s="4"/>
      <c r="EN1004" s="4"/>
      <c r="EO1004" s="4"/>
      <c r="EP1004" s="4"/>
      <c r="EQ1004" s="4"/>
      <c r="ER1004" s="4"/>
      <c r="ES1004" s="4"/>
      <c r="ET1004" s="4"/>
      <c r="EU1004" s="4"/>
      <c r="EV1004" s="4"/>
      <c r="EW1004" s="4"/>
      <c r="EX1004" s="4"/>
      <c r="EY1004" s="4"/>
      <c r="EZ1004" s="4"/>
      <c r="FA1004" s="4"/>
      <c r="FB1004" s="4"/>
      <c r="FC1004" s="4"/>
      <c r="FD1004" s="4"/>
      <c r="FE1004" s="4"/>
      <c r="FF1004" s="4"/>
      <c r="FG1004" s="4"/>
      <c r="FH1004" s="4"/>
      <c r="FI1004" s="4"/>
      <c r="FJ1004" s="5"/>
      <c r="FK1004" s="4"/>
      <c r="FL1004" s="4"/>
      <c r="FM1004" s="4"/>
      <c r="FN1004" s="4"/>
      <c r="FO1004" s="4"/>
      <c r="FP1004" s="4"/>
      <c r="FQ1004" s="4"/>
      <c r="FR1004" s="4"/>
      <c r="FS1004" s="4"/>
      <c r="FT1004" s="4"/>
      <c r="FU1004" s="4"/>
      <c r="FV1004" s="4"/>
      <c r="FW1004" s="4"/>
      <c r="FX1004" s="4"/>
      <c r="FY1004" s="4"/>
      <c r="FZ1004" s="4"/>
      <c r="GA1004" s="4"/>
      <c r="GB1004" s="4"/>
      <c r="GC1004" s="4"/>
      <c r="GD1004" s="4"/>
      <c r="GE1004" s="4"/>
      <c r="GF1004" s="4"/>
      <c r="GG1004" s="4"/>
      <c r="GH1004" s="4"/>
      <c r="GI1004" s="4"/>
      <c r="GJ1004" s="4"/>
      <c r="GK1004" s="4"/>
      <c r="GL1004" s="4"/>
      <c r="GM1004" s="4"/>
      <c r="GN1004" s="4"/>
      <c r="GO1004" s="4"/>
      <c r="GP1004" s="4"/>
      <c r="GQ1004" s="4"/>
      <c r="GR1004" s="4"/>
      <c r="GS1004" s="4"/>
      <c r="GT1004" s="4"/>
      <c r="GU1004" s="4"/>
      <c r="GV1004" s="4"/>
      <c r="GW1004" s="4"/>
      <c r="GX1004" s="4"/>
      <c r="GY1004" s="4"/>
      <c r="IQ1004" s="4"/>
      <c r="IR1004" s="4"/>
      <c r="IS1004" s="4"/>
      <c r="IT1004" s="4"/>
      <c r="IU1004" s="4"/>
      <c r="IV1004" s="4"/>
      <c r="IW1004" s="4"/>
      <c r="IX1004" s="4"/>
      <c r="IY1004" s="4"/>
      <c r="IZ1004" s="4"/>
      <c r="JA1004" s="4"/>
      <c r="JB1004" s="4"/>
      <c r="JC1004" s="4"/>
      <c r="JD1004" s="4"/>
      <c r="JE1004" s="4"/>
      <c r="JF1004" s="4"/>
      <c r="JG1004" s="4"/>
      <c r="JH1004" s="4"/>
      <c r="JI1004" s="4"/>
      <c r="JJ1004" s="4"/>
      <c r="JK1004" s="4"/>
      <c r="JL1004" s="4"/>
      <c r="JM1004" s="4"/>
      <c r="JN1004" s="4"/>
      <c r="JO1004" s="4"/>
      <c r="JP1004" s="4"/>
      <c r="JQ1004" s="4"/>
      <c r="JR1004" s="4"/>
      <c r="JS1004" s="4"/>
      <c r="JT1004" s="4"/>
      <c r="JU1004" s="4"/>
      <c r="JV1004" s="4"/>
      <c r="JW1004" s="4"/>
      <c r="JX1004" s="4"/>
      <c r="JY1004" s="4"/>
      <c r="JZ1004" s="4"/>
      <c r="KA1004" s="4"/>
      <c r="KB1004" s="4"/>
      <c r="KC1004" s="4"/>
      <c r="KD1004" s="4"/>
      <c r="KE1004" s="4"/>
    </row>
    <row r="1005" spans="20:291" x14ac:dyDescent="0.25">
      <c r="T1005" s="5"/>
      <c r="U1005" s="25"/>
      <c r="V1005" s="25"/>
      <c r="W1005" s="25"/>
      <c r="X1005" s="25"/>
      <c r="Y1005" s="25"/>
      <c r="Z1005" s="25"/>
      <c r="AA1005" s="25"/>
      <c r="AB1005" s="25"/>
      <c r="AC1005" s="25"/>
      <c r="AD1005" s="25"/>
      <c r="AE1005" s="25"/>
      <c r="AF1005" s="25"/>
      <c r="AG1005" s="25"/>
      <c r="AH1005" s="25"/>
      <c r="AI1005" s="25"/>
      <c r="AJ1005" s="25"/>
      <c r="AK1005" s="25"/>
      <c r="AL1005" s="25"/>
      <c r="AM1005" s="25"/>
      <c r="AN1005" s="25"/>
      <c r="AO1005" s="25"/>
      <c r="AP1005" s="25"/>
      <c r="AQ1005" s="4"/>
      <c r="AR1005" s="4"/>
      <c r="AS1005" s="4"/>
      <c r="AT1005" s="4"/>
      <c r="AU1005" s="4"/>
      <c r="AV1005" s="4"/>
      <c r="AW1005" s="4"/>
      <c r="AX1005" s="4"/>
      <c r="AY1005" s="4"/>
      <c r="AZ1005" s="4"/>
      <c r="BA1005" s="4"/>
      <c r="BB1005" s="4"/>
      <c r="BC1005" s="4"/>
      <c r="BD1005" s="4"/>
      <c r="BE1005" s="4"/>
      <c r="BF1005" s="4"/>
      <c r="BG1005" s="4"/>
      <c r="BH1005" s="4"/>
      <c r="BI1005" s="4"/>
      <c r="BJ1005" s="4"/>
      <c r="BK1005" s="4"/>
      <c r="BL1005" s="4"/>
      <c r="BM1005" s="4"/>
      <c r="BN1005" s="4"/>
      <c r="BO1005" s="4"/>
      <c r="BP1005" s="4"/>
      <c r="BQ1005" s="4"/>
      <c r="BR1005" s="4"/>
      <c r="BS1005" s="4"/>
      <c r="BT1005" s="4"/>
      <c r="BU1005" s="4"/>
      <c r="BV1005" s="4"/>
      <c r="BW1005" s="4"/>
      <c r="BX1005" s="4"/>
      <c r="BY1005" s="4"/>
      <c r="BZ1005" s="4"/>
      <c r="CA1005" s="4"/>
      <c r="CB1005" s="4"/>
      <c r="CC1005" s="4"/>
      <c r="CD1005" s="4"/>
      <c r="CE1005" s="4"/>
      <c r="CF1005" s="4"/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  <c r="CS1005" s="4"/>
      <c r="CT1005" s="4"/>
      <c r="CU1005" s="4"/>
      <c r="CV1005" s="4"/>
      <c r="CW1005" s="4"/>
      <c r="CX1005" s="4"/>
      <c r="CY1005" s="4"/>
      <c r="CZ1005" s="4"/>
      <c r="DA1005" s="4"/>
      <c r="DB1005" s="4"/>
      <c r="DC1005" s="4"/>
      <c r="DD1005" s="4"/>
      <c r="DE1005" s="4"/>
      <c r="DF1005" s="4"/>
      <c r="DG1005" s="4"/>
      <c r="DH1005" s="4"/>
      <c r="DI1005" s="4"/>
      <c r="DJ1005" s="4"/>
      <c r="DK1005" s="4"/>
      <c r="DL1005" s="4"/>
      <c r="DM1005" s="4"/>
      <c r="DN1005" s="4"/>
      <c r="DO1005" s="4"/>
      <c r="DP1005" s="4"/>
      <c r="DQ1005" s="4"/>
      <c r="DR1005" s="4"/>
      <c r="DS1005" s="4"/>
      <c r="DT1005" s="4"/>
      <c r="DU1005" s="4"/>
      <c r="DV1005" s="4"/>
      <c r="DW1005" s="4"/>
      <c r="DX1005" s="4"/>
      <c r="DY1005" s="4"/>
      <c r="DZ1005" s="4"/>
      <c r="EA1005" s="4"/>
      <c r="EB1005" s="4"/>
      <c r="EC1005" s="4"/>
      <c r="ED1005" s="4"/>
      <c r="EE1005" s="4"/>
      <c r="EF1005" s="4"/>
      <c r="EG1005" s="4"/>
      <c r="EH1005" s="4"/>
      <c r="EI1005" s="4"/>
      <c r="EJ1005" s="4"/>
      <c r="EK1005" s="4"/>
      <c r="EL1005" s="4"/>
      <c r="EM1005" s="4"/>
      <c r="EN1005" s="4"/>
      <c r="EO1005" s="4"/>
      <c r="EP1005" s="4"/>
      <c r="EQ1005" s="4"/>
      <c r="ER1005" s="4"/>
      <c r="ES1005" s="4"/>
      <c r="ET1005" s="4"/>
      <c r="EU1005" s="4"/>
      <c r="EV1005" s="4"/>
      <c r="EW1005" s="4"/>
      <c r="EX1005" s="4"/>
      <c r="EY1005" s="4"/>
      <c r="EZ1005" s="4"/>
      <c r="FA1005" s="4"/>
      <c r="FB1005" s="4"/>
      <c r="FC1005" s="4"/>
      <c r="FD1005" s="4"/>
      <c r="FE1005" s="4"/>
      <c r="FF1005" s="4"/>
      <c r="FG1005" s="4"/>
      <c r="FH1005" s="4"/>
      <c r="FI1005" s="4"/>
      <c r="FJ1005" s="5"/>
      <c r="FK1005" s="4"/>
      <c r="FL1005" s="4"/>
      <c r="FM1005" s="4"/>
      <c r="FN1005" s="4"/>
      <c r="FO1005" s="4"/>
      <c r="FP1005" s="4"/>
      <c r="FQ1005" s="4"/>
      <c r="FR1005" s="4"/>
      <c r="FS1005" s="4"/>
      <c r="FT1005" s="4"/>
      <c r="FU1005" s="4"/>
      <c r="FV1005" s="4"/>
      <c r="FW1005" s="4"/>
      <c r="FX1005" s="4"/>
      <c r="FY1005" s="4"/>
      <c r="FZ1005" s="4"/>
      <c r="GA1005" s="4"/>
      <c r="GB1005" s="4"/>
      <c r="GC1005" s="4"/>
      <c r="GD1005" s="4"/>
      <c r="GE1005" s="4"/>
      <c r="GF1005" s="4"/>
      <c r="GG1005" s="4"/>
      <c r="GH1005" s="4"/>
      <c r="GI1005" s="4"/>
      <c r="GJ1005" s="4"/>
      <c r="GK1005" s="4"/>
      <c r="GL1005" s="4"/>
      <c r="GM1005" s="4"/>
      <c r="GN1005" s="4"/>
      <c r="GO1005" s="4"/>
      <c r="GP1005" s="4"/>
      <c r="GQ1005" s="4"/>
      <c r="GR1005" s="4"/>
      <c r="GS1005" s="4"/>
      <c r="GT1005" s="4"/>
      <c r="GU1005" s="4"/>
      <c r="GV1005" s="4"/>
      <c r="GW1005" s="4"/>
      <c r="GX1005" s="4"/>
      <c r="GY1005" s="4"/>
      <c r="IQ1005" s="4"/>
      <c r="IR1005" s="4"/>
      <c r="IS1005" s="4"/>
      <c r="IT1005" s="4"/>
      <c r="IU1005" s="4"/>
      <c r="IV1005" s="4"/>
      <c r="IW1005" s="4"/>
      <c r="IX1005" s="4"/>
      <c r="IY1005" s="4"/>
      <c r="IZ1005" s="4"/>
      <c r="JA1005" s="4"/>
      <c r="JB1005" s="4"/>
      <c r="JC1005" s="4"/>
      <c r="JD1005" s="4"/>
      <c r="JE1005" s="4"/>
      <c r="JF1005" s="4"/>
      <c r="JG1005" s="4"/>
      <c r="JH1005" s="4"/>
      <c r="JI1005" s="4"/>
      <c r="JJ1005" s="4"/>
      <c r="JK1005" s="4"/>
      <c r="JL1005" s="4"/>
      <c r="JM1005" s="4"/>
      <c r="JN1005" s="4"/>
      <c r="JO1005" s="4"/>
      <c r="JP1005" s="4"/>
      <c r="JQ1005" s="4"/>
      <c r="JR1005" s="4"/>
      <c r="JS1005" s="4"/>
      <c r="JT1005" s="4"/>
      <c r="JU1005" s="4"/>
      <c r="JV1005" s="4"/>
      <c r="JW1005" s="4"/>
      <c r="JX1005" s="4"/>
      <c r="JY1005" s="4"/>
      <c r="JZ1005" s="4"/>
      <c r="KA1005" s="4"/>
      <c r="KB1005" s="4"/>
      <c r="KC1005" s="4"/>
      <c r="KD1005" s="4"/>
      <c r="KE1005" s="4"/>
    </row>
    <row r="1006" spans="20:291" x14ac:dyDescent="0.25">
      <c r="T1006" s="5"/>
      <c r="U1006" s="25"/>
      <c r="V1006" s="25"/>
      <c r="W1006" s="25"/>
      <c r="X1006" s="25"/>
      <c r="Y1006" s="25"/>
      <c r="Z1006" s="25"/>
      <c r="AA1006" s="25"/>
      <c r="AB1006" s="25"/>
      <c r="AC1006" s="25"/>
      <c r="AD1006" s="25"/>
      <c r="AE1006" s="25"/>
      <c r="AF1006" s="25"/>
      <c r="AG1006" s="25"/>
      <c r="AH1006" s="25"/>
      <c r="AI1006" s="25"/>
      <c r="AJ1006" s="25"/>
      <c r="AK1006" s="25"/>
      <c r="AL1006" s="25"/>
      <c r="AM1006" s="25"/>
      <c r="AN1006" s="25"/>
      <c r="AO1006" s="25"/>
      <c r="AP1006" s="25"/>
      <c r="AQ1006" s="4"/>
      <c r="AR1006" s="4"/>
      <c r="AS1006" s="4"/>
      <c r="AT1006" s="4"/>
      <c r="AU1006" s="4"/>
      <c r="AV1006" s="4"/>
      <c r="AW1006" s="4"/>
      <c r="AX1006" s="4"/>
      <c r="AY1006" s="4"/>
      <c r="AZ1006" s="4"/>
      <c r="BA1006" s="4"/>
      <c r="BB1006" s="4"/>
      <c r="BC1006" s="4"/>
      <c r="BD1006" s="4"/>
      <c r="BE1006" s="4"/>
      <c r="BF1006" s="4"/>
      <c r="BG1006" s="4"/>
      <c r="BH1006" s="4"/>
      <c r="BI1006" s="4"/>
      <c r="BJ1006" s="4"/>
      <c r="BK1006" s="4"/>
      <c r="BL1006" s="4"/>
      <c r="BM1006" s="4"/>
      <c r="BN1006" s="4"/>
      <c r="BO1006" s="4"/>
      <c r="BP1006" s="4"/>
      <c r="BQ1006" s="4"/>
      <c r="BR1006" s="4"/>
      <c r="BS1006" s="4"/>
      <c r="BT1006" s="4"/>
      <c r="BU1006" s="4"/>
      <c r="BV1006" s="4"/>
      <c r="BW1006" s="4"/>
      <c r="BX1006" s="4"/>
      <c r="BY1006" s="4"/>
      <c r="BZ1006" s="4"/>
      <c r="CA1006" s="4"/>
      <c r="CB1006" s="4"/>
      <c r="CC1006" s="4"/>
      <c r="CD1006" s="4"/>
      <c r="CE1006" s="4"/>
      <c r="CF1006" s="4"/>
      <c r="CG1006" s="4"/>
      <c r="CH1006" s="4"/>
      <c r="CI1006" s="4"/>
      <c r="CJ1006" s="4"/>
      <c r="CK1006" s="4"/>
      <c r="CL1006" s="4"/>
      <c r="CM1006" s="4"/>
      <c r="CN1006" s="4"/>
      <c r="CO1006" s="4"/>
      <c r="CP1006" s="4"/>
      <c r="CQ1006" s="4"/>
      <c r="CR1006" s="4"/>
      <c r="CS1006" s="4"/>
      <c r="CT1006" s="4"/>
      <c r="CU1006" s="4"/>
      <c r="CV1006" s="4"/>
      <c r="CW1006" s="4"/>
      <c r="CX1006" s="4"/>
      <c r="CY1006" s="4"/>
      <c r="CZ1006" s="4"/>
      <c r="DA1006" s="4"/>
      <c r="DB1006" s="4"/>
      <c r="DC1006" s="4"/>
      <c r="DD1006" s="4"/>
      <c r="DE1006" s="4"/>
      <c r="DF1006" s="4"/>
      <c r="DG1006" s="4"/>
      <c r="DH1006" s="4"/>
      <c r="DI1006" s="4"/>
      <c r="DJ1006" s="4"/>
      <c r="DK1006" s="4"/>
      <c r="DL1006" s="4"/>
      <c r="DM1006" s="4"/>
      <c r="DN1006" s="4"/>
      <c r="DO1006" s="4"/>
      <c r="DP1006" s="4"/>
      <c r="DQ1006" s="4"/>
      <c r="DR1006" s="4"/>
      <c r="DS1006" s="4"/>
      <c r="DT1006" s="4"/>
      <c r="DU1006" s="4"/>
      <c r="DV1006" s="4"/>
      <c r="DW1006" s="4"/>
      <c r="DX1006" s="4"/>
      <c r="DY1006" s="4"/>
      <c r="DZ1006" s="4"/>
      <c r="EA1006" s="4"/>
      <c r="EB1006" s="4"/>
      <c r="EC1006" s="4"/>
      <c r="ED1006" s="4"/>
      <c r="EE1006" s="4"/>
      <c r="EF1006" s="4"/>
      <c r="EG1006" s="4"/>
      <c r="EH1006" s="4"/>
      <c r="EI1006" s="4"/>
      <c r="EJ1006" s="4"/>
      <c r="EK1006" s="4"/>
      <c r="EL1006" s="4"/>
      <c r="EM1006" s="4"/>
      <c r="EN1006" s="4"/>
      <c r="EO1006" s="4"/>
      <c r="EP1006" s="4"/>
      <c r="EQ1006" s="4"/>
      <c r="ER1006" s="4"/>
      <c r="ES1006" s="4"/>
      <c r="ET1006" s="4"/>
      <c r="EU1006" s="4"/>
      <c r="EV1006" s="4"/>
      <c r="EW1006" s="4"/>
      <c r="EX1006" s="4"/>
      <c r="EY1006" s="4"/>
      <c r="EZ1006" s="4"/>
      <c r="FA1006" s="4"/>
      <c r="FB1006" s="4"/>
      <c r="FC1006" s="4"/>
      <c r="FD1006" s="4"/>
      <c r="FE1006" s="4"/>
      <c r="FF1006" s="4"/>
      <c r="FG1006" s="4"/>
      <c r="FH1006" s="4"/>
      <c r="FI1006" s="4"/>
      <c r="FJ1006" s="5"/>
      <c r="FK1006" s="4"/>
      <c r="FL1006" s="4"/>
      <c r="FM1006" s="4"/>
      <c r="FN1006" s="4"/>
      <c r="FO1006" s="4"/>
      <c r="FP1006" s="4"/>
      <c r="FQ1006" s="4"/>
      <c r="FR1006" s="4"/>
      <c r="FS1006" s="4"/>
      <c r="FT1006" s="4"/>
      <c r="FU1006" s="4"/>
      <c r="FV1006" s="4"/>
      <c r="FW1006" s="4"/>
      <c r="FX1006" s="4"/>
      <c r="FY1006" s="4"/>
      <c r="FZ1006" s="4"/>
      <c r="GA1006" s="4"/>
      <c r="GB1006" s="4"/>
      <c r="GC1006" s="4"/>
      <c r="GD1006" s="4"/>
      <c r="GE1006" s="4"/>
      <c r="GF1006" s="4"/>
      <c r="GG1006" s="4"/>
      <c r="GH1006" s="4"/>
      <c r="GI1006" s="4"/>
      <c r="GJ1006" s="4"/>
      <c r="GK1006" s="4"/>
      <c r="GL1006" s="4"/>
      <c r="GM1006" s="4"/>
      <c r="GN1006" s="4"/>
      <c r="GO1006" s="4"/>
      <c r="GP1006" s="4"/>
      <c r="GQ1006" s="4"/>
      <c r="GR1006" s="4"/>
      <c r="GS1006" s="4"/>
      <c r="GT1006" s="4"/>
      <c r="GU1006" s="4"/>
      <c r="GV1006" s="4"/>
      <c r="GW1006" s="4"/>
      <c r="GX1006" s="4"/>
      <c r="GY1006" s="4"/>
      <c r="IQ1006" s="4"/>
      <c r="IR1006" s="4"/>
      <c r="IS1006" s="4"/>
      <c r="IT1006" s="4"/>
      <c r="IU1006" s="4"/>
      <c r="IV1006" s="4"/>
      <c r="IW1006" s="4"/>
      <c r="IX1006" s="4"/>
      <c r="IY1006" s="4"/>
      <c r="IZ1006" s="4"/>
      <c r="JA1006" s="4"/>
      <c r="JB1006" s="4"/>
      <c r="JC1006" s="4"/>
      <c r="JD1006" s="4"/>
      <c r="JE1006" s="4"/>
      <c r="JF1006" s="4"/>
      <c r="JG1006" s="4"/>
      <c r="JH1006" s="4"/>
      <c r="JI1006" s="4"/>
      <c r="JJ1006" s="4"/>
      <c r="JK1006" s="4"/>
      <c r="JL1006" s="4"/>
      <c r="JM1006" s="4"/>
      <c r="JN1006" s="4"/>
      <c r="JO1006" s="4"/>
      <c r="JP1006" s="4"/>
      <c r="JQ1006" s="4"/>
      <c r="JR1006" s="4"/>
      <c r="JS1006" s="4"/>
      <c r="JT1006" s="4"/>
      <c r="JU1006" s="4"/>
      <c r="JV1006" s="4"/>
      <c r="JW1006" s="4"/>
      <c r="JX1006" s="4"/>
      <c r="JY1006" s="4"/>
      <c r="JZ1006" s="4"/>
      <c r="KA1006" s="4"/>
      <c r="KB1006" s="4"/>
      <c r="KC1006" s="4"/>
      <c r="KD1006" s="4"/>
      <c r="KE1006" s="4"/>
    </row>
    <row r="1007" spans="20:291" x14ac:dyDescent="0.25">
      <c r="T1007" s="5"/>
      <c r="U1007" s="25"/>
      <c r="V1007" s="25"/>
      <c r="W1007" s="25"/>
      <c r="X1007" s="25"/>
      <c r="Y1007" s="25"/>
      <c r="Z1007" s="25"/>
      <c r="AA1007" s="25"/>
      <c r="AB1007" s="25"/>
      <c r="AC1007" s="25"/>
      <c r="AD1007" s="25"/>
      <c r="AE1007" s="25"/>
      <c r="AF1007" s="25"/>
      <c r="AG1007" s="25"/>
      <c r="AH1007" s="25"/>
      <c r="AI1007" s="25"/>
      <c r="AJ1007" s="25"/>
      <c r="AK1007" s="25"/>
      <c r="AL1007" s="25"/>
      <c r="AM1007" s="25"/>
      <c r="AN1007" s="25"/>
      <c r="AO1007" s="25"/>
      <c r="AP1007" s="25"/>
      <c r="AQ1007" s="4"/>
      <c r="AR1007" s="4"/>
      <c r="AS1007" s="4"/>
      <c r="AT1007" s="4"/>
      <c r="AU1007" s="4"/>
      <c r="AV1007" s="4"/>
      <c r="AW1007" s="4"/>
      <c r="AX1007" s="4"/>
      <c r="AY1007" s="4"/>
      <c r="AZ1007" s="4"/>
      <c r="BA1007" s="4"/>
      <c r="BB1007" s="4"/>
      <c r="BC1007" s="4"/>
      <c r="BD1007" s="4"/>
      <c r="BE1007" s="4"/>
      <c r="BF1007" s="4"/>
      <c r="BG1007" s="4"/>
      <c r="BH1007" s="4"/>
      <c r="BI1007" s="4"/>
      <c r="BJ1007" s="4"/>
      <c r="BK1007" s="4"/>
      <c r="BL1007" s="4"/>
      <c r="BM1007" s="4"/>
      <c r="BN1007" s="4"/>
      <c r="BO1007" s="4"/>
      <c r="BP1007" s="4"/>
      <c r="BQ1007" s="4"/>
      <c r="BR1007" s="4"/>
      <c r="BS1007" s="4"/>
      <c r="BT1007" s="4"/>
      <c r="BU1007" s="4"/>
      <c r="BV1007" s="4"/>
      <c r="BW1007" s="4"/>
      <c r="BX1007" s="4"/>
      <c r="BY1007" s="4"/>
      <c r="BZ1007" s="4"/>
      <c r="CA1007" s="4"/>
      <c r="CB1007" s="4"/>
      <c r="CC1007" s="4"/>
      <c r="CD1007" s="4"/>
      <c r="CE1007" s="4"/>
      <c r="CF1007" s="4"/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  <c r="CS1007" s="4"/>
      <c r="CT1007" s="4"/>
      <c r="CU1007" s="4"/>
      <c r="CV1007" s="4"/>
      <c r="CW1007" s="4"/>
      <c r="CX1007" s="4"/>
      <c r="CY1007" s="4"/>
      <c r="CZ1007" s="4"/>
      <c r="DA1007" s="4"/>
      <c r="DB1007" s="4"/>
      <c r="DC1007" s="4"/>
      <c r="DD1007" s="4"/>
      <c r="DE1007" s="4"/>
      <c r="DF1007" s="4"/>
      <c r="DG1007" s="4"/>
      <c r="DH1007" s="4"/>
      <c r="DI1007" s="4"/>
      <c r="DJ1007" s="4"/>
      <c r="DK1007" s="4"/>
      <c r="DL1007" s="4"/>
      <c r="DM1007" s="4"/>
      <c r="DN1007" s="4"/>
      <c r="DO1007" s="4"/>
      <c r="DP1007" s="4"/>
      <c r="DQ1007" s="4"/>
      <c r="DR1007" s="4"/>
      <c r="DS1007" s="4"/>
      <c r="DT1007" s="4"/>
      <c r="DU1007" s="4"/>
      <c r="DV1007" s="4"/>
      <c r="DW1007" s="4"/>
      <c r="DX1007" s="4"/>
      <c r="DY1007" s="4"/>
      <c r="DZ1007" s="4"/>
      <c r="EA1007" s="4"/>
      <c r="EB1007" s="4"/>
      <c r="EC1007" s="4"/>
      <c r="ED1007" s="4"/>
      <c r="EE1007" s="4"/>
      <c r="EF1007" s="4"/>
      <c r="EG1007" s="4"/>
      <c r="EH1007" s="4"/>
      <c r="EI1007" s="4"/>
      <c r="EJ1007" s="4"/>
      <c r="EK1007" s="4"/>
      <c r="EL1007" s="4"/>
      <c r="EM1007" s="4"/>
      <c r="EN1007" s="4"/>
      <c r="EO1007" s="4"/>
      <c r="EP1007" s="4"/>
      <c r="EQ1007" s="4"/>
      <c r="ER1007" s="4"/>
      <c r="ES1007" s="4"/>
      <c r="ET1007" s="4"/>
      <c r="EU1007" s="4"/>
      <c r="EV1007" s="4"/>
      <c r="EW1007" s="4"/>
      <c r="EX1007" s="4"/>
      <c r="EY1007" s="4"/>
      <c r="EZ1007" s="4"/>
      <c r="FA1007" s="4"/>
      <c r="FB1007" s="4"/>
      <c r="FC1007" s="4"/>
      <c r="FD1007" s="4"/>
      <c r="FE1007" s="4"/>
      <c r="FF1007" s="4"/>
      <c r="FG1007" s="4"/>
      <c r="FH1007" s="4"/>
      <c r="FI1007" s="4"/>
      <c r="FJ1007" s="5"/>
      <c r="FK1007" s="4"/>
      <c r="FL1007" s="4"/>
      <c r="FM1007" s="4"/>
      <c r="FN1007" s="4"/>
      <c r="FO1007" s="4"/>
      <c r="FP1007" s="4"/>
      <c r="FQ1007" s="4"/>
      <c r="FR1007" s="4"/>
      <c r="FS1007" s="4"/>
      <c r="FT1007" s="4"/>
      <c r="FU1007" s="4"/>
      <c r="FV1007" s="4"/>
      <c r="FW1007" s="4"/>
      <c r="FX1007" s="4"/>
      <c r="FY1007" s="4"/>
      <c r="FZ1007" s="4"/>
      <c r="GA1007" s="4"/>
      <c r="GB1007" s="4"/>
      <c r="GC1007" s="4"/>
      <c r="GD1007" s="4"/>
      <c r="GE1007" s="4"/>
      <c r="GF1007" s="4"/>
      <c r="GG1007" s="4"/>
      <c r="GH1007" s="4"/>
      <c r="GI1007" s="4"/>
      <c r="GJ1007" s="4"/>
      <c r="GK1007" s="4"/>
      <c r="GL1007" s="4"/>
      <c r="GM1007" s="4"/>
      <c r="GN1007" s="4"/>
      <c r="GO1007" s="4"/>
      <c r="GP1007" s="4"/>
      <c r="GQ1007" s="4"/>
      <c r="GR1007" s="4"/>
      <c r="GS1007" s="4"/>
      <c r="GT1007" s="4"/>
      <c r="GU1007" s="4"/>
      <c r="GV1007" s="4"/>
      <c r="GW1007" s="4"/>
      <c r="GX1007" s="4"/>
      <c r="GY1007" s="4"/>
      <c r="IQ1007" s="4"/>
      <c r="IR1007" s="4"/>
      <c r="IS1007" s="4"/>
      <c r="IT1007" s="4"/>
      <c r="IU1007" s="4"/>
      <c r="IV1007" s="4"/>
      <c r="IW1007" s="4"/>
      <c r="IX1007" s="4"/>
      <c r="IY1007" s="4"/>
      <c r="IZ1007" s="4"/>
      <c r="JA1007" s="4"/>
      <c r="JB1007" s="4"/>
      <c r="JC1007" s="4"/>
      <c r="JD1007" s="4"/>
      <c r="JE1007" s="4"/>
      <c r="JF1007" s="4"/>
      <c r="JG1007" s="4"/>
      <c r="JH1007" s="4"/>
      <c r="JI1007" s="4"/>
      <c r="JJ1007" s="4"/>
      <c r="JK1007" s="4"/>
      <c r="JL1007" s="4"/>
      <c r="JM1007" s="4"/>
      <c r="JN1007" s="4"/>
      <c r="JO1007" s="4"/>
      <c r="JP1007" s="4"/>
      <c r="JQ1007" s="4"/>
      <c r="JR1007" s="4"/>
      <c r="JS1007" s="4"/>
      <c r="JT1007" s="4"/>
      <c r="JU1007" s="4"/>
      <c r="JV1007" s="4"/>
      <c r="JW1007" s="4"/>
      <c r="JX1007" s="4"/>
      <c r="JY1007" s="4"/>
      <c r="JZ1007" s="4"/>
      <c r="KA1007" s="4"/>
      <c r="KB1007" s="4"/>
      <c r="KC1007" s="4"/>
      <c r="KD1007" s="4"/>
      <c r="KE1007" s="4"/>
    </row>
    <row r="1008" spans="20:291" x14ac:dyDescent="0.25">
      <c r="T1008" s="5"/>
      <c r="U1008" s="25"/>
      <c r="V1008" s="25"/>
      <c r="W1008" s="25"/>
      <c r="X1008" s="25"/>
      <c r="Y1008" s="25"/>
      <c r="Z1008" s="25"/>
      <c r="AA1008" s="25"/>
      <c r="AB1008" s="25"/>
      <c r="AC1008" s="25"/>
      <c r="AD1008" s="25"/>
      <c r="AE1008" s="25"/>
      <c r="AF1008" s="25"/>
      <c r="AG1008" s="25"/>
      <c r="AH1008" s="25"/>
      <c r="AI1008" s="25"/>
      <c r="AJ1008" s="25"/>
      <c r="AK1008" s="25"/>
      <c r="AL1008" s="25"/>
      <c r="AM1008" s="25"/>
      <c r="AN1008" s="25"/>
      <c r="AO1008" s="25"/>
      <c r="AP1008" s="25"/>
      <c r="AQ1008" s="4"/>
      <c r="AR1008" s="4"/>
      <c r="AS1008" s="4"/>
      <c r="AT1008" s="4"/>
      <c r="AU1008" s="4"/>
      <c r="AV1008" s="4"/>
      <c r="AW1008" s="4"/>
      <c r="AX1008" s="4"/>
      <c r="AY1008" s="4"/>
      <c r="AZ1008" s="4"/>
      <c r="BA1008" s="4"/>
      <c r="BB1008" s="4"/>
      <c r="BC1008" s="4"/>
      <c r="BD1008" s="4"/>
      <c r="BE1008" s="4"/>
      <c r="BF1008" s="4"/>
      <c r="BG1008" s="4"/>
      <c r="BH1008" s="4"/>
      <c r="BI1008" s="4"/>
      <c r="BJ1008" s="4"/>
      <c r="BK1008" s="4"/>
      <c r="BL1008" s="4"/>
      <c r="BM1008" s="4"/>
      <c r="BN1008" s="4"/>
      <c r="BO1008" s="4"/>
      <c r="BP1008" s="4"/>
      <c r="BQ1008" s="4"/>
      <c r="BR1008" s="4"/>
      <c r="BS1008" s="4"/>
      <c r="BT1008" s="4"/>
      <c r="BU1008" s="4"/>
      <c r="BV1008" s="4"/>
      <c r="BW1008" s="4"/>
      <c r="BX1008" s="4"/>
      <c r="BY1008" s="4"/>
      <c r="BZ1008" s="4"/>
      <c r="CA1008" s="4"/>
      <c r="CB1008" s="4"/>
      <c r="CC1008" s="4"/>
      <c r="CD1008" s="4"/>
      <c r="CE1008" s="4"/>
      <c r="CF1008" s="4"/>
      <c r="CG1008" s="4"/>
      <c r="CH1008" s="4"/>
      <c r="CI1008" s="4"/>
      <c r="CJ1008" s="4"/>
      <c r="CK1008" s="4"/>
      <c r="CL1008" s="4"/>
      <c r="CM1008" s="4"/>
      <c r="CN1008" s="4"/>
      <c r="CO1008" s="4"/>
      <c r="CP1008" s="4"/>
      <c r="CQ1008" s="4"/>
      <c r="CR1008" s="4"/>
      <c r="CS1008" s="4"/>
      <c r="CT1008" s="4"/>
      <c r="CU1008" s="4"/>
      <c r="CV1008" s="4"/>
      <c r="CW1008" s="4"/>
      <c r="CX1008" s="4"/>
      <c r="CY1008" s="4"/>
      <c r="CZ1008" s="4"/>
      <c r="DA1008" s="4"/>
      <c r="DB1008" s="4"/>
      <c r="DC1008" s="4"/>
      <c r="DD1008" s="4"/>
      <c r="DE1008" s="4"/>
      <c r="DF1008" s="4"/>
      <c r="DG1008" s="4"/>
      <c r="DH1008" s="4"/>
      <c r="DI1008" s="4"/>
      <c r="DJ1008" s="4"/>
      <c r="DK1008" s="4"/>
      <c r="DL1008" s="4"/>
      <c r="DM1008" s="4"/>
      <c r="DN1008" s="4"/>
      <c r="DO1008" s="4"/>
      <c r="DP1008" s="4"/>
      <c r="DQ1008" s="4"/>
      <c r="DR1008" s="4"/>
      <c r="DS1008" s="4"/>
      <c r="DT1008" s="4"/>
      <c r="DU1008" s="4"/>
      <c r="DV1008" s="4"/>
      <c r="DW1008" s="4"/>
      <c r="DX1008" s="4"/>
      <c r="DY1008" s="4"/>
      <c r="DZ1008" s="4"/>
      <c r="EA1008" s="4"/>
      <c r="EB1008" s="4"/>
      <c r="EC1008" s="4"/>
      <c r="ED1008" s="4"/>
      <c r="EE1008" s="4"/>
      <c r="EF1008" s="4"/>
      <c r="EG1008" s="4"/>
      <c r="EH1008" s="4"/>
      <c r="EI1008" s="4"/>
      <c r="EJ1008" s="4"/>
      <c r="EK1008" s="4"/>
      <c r="EL1008" s="4"/>
      <c r="EM1008" s="4"/>
      <c r="EN1008" s="4"/>
      <c r="EO1008" s="4"/>
      <c r="EP1008" s="4"/>
      <c r="EQ1008" s="4"/>
      <c r="ER1008" s="4"/>
      <c r="ES1008" s="4"/>
      <c r="ET1008" s="4"/>
      <c r="EU1008" s="4"/>
      <c r="EV1008" s="4"/>
      <c r="EW1008" s="4"/>
      <c r="EX1008" s="4"/>
      <c r="EY1008" s="4"/>
      <c r="EZ1008" s="4"/>
      <c r="FA1008" s="4"/>
      <c r="FB1008" s="4"/>
      <c r="FC1008" s="4"/>
      <c r="FD1008" s="4"/>
      <c r="FE1008" s="4"/>
      <c r="FF1008" s="4"/>
      <c r="FG1008" s="4"/>
      <c r="FH1008" s="4"/>
      <c r="FI1008" s="4"/>
      <c r="FJ1008" s="5"/>
      <c r="FK1008" s="4"/>
      <c r="FL1008" s="4"/>
      <c r="FM1008" s="4"/>
      <c r="FN1008" s="4"/>
      <c r="FO1008" s="4"/>
      <c r="FP1008" s="4"/>
      <c r="FQ1008" s="4"/>
      <c r="FR1008" s="4"/>
      <c r="FS1008" s="4"/>
      <c r="FT1008" s="4"/>
      <c r="FU1008" s="4"/>
      <c r="FV1008" s="4"/>
      <c r="FW1008" s="4"/>
      <c r="FX1008" s="4"/>
      <c r="FY1008" s="4"/>
      <c r="FZ1008" s="4"/>
      <c r="GA1008" s="4"/>
      <c r="GB1008" s="4"/>
      <c r="GC1008" s="4"/>
      <c r="GD1008" s="4"/>
      <c r="GE1008" s="4"/>
      <c r="GF1008" s="4"/>
      <c r="GG1008" s="4"/>
      <c r="GH1008" s="4"/>
      <c r="GI1008" s="4"/>
      <c r="GJ1008" s="4"/>
      <c r="GK1008" s="4"/>
      <c r="GL1008" s="4"/>
      <c r="GM1008" s="4"/>
      <c r="GN1008" s="4"/>
      <c r="GO1008" s="4"/>
      <c r="GP1008" s="4"/>
      <c r="GQ1008" s="4"/>
      <c r="GR1008" s="4"/>
      <c r="GS1008" s="4"/>
      <c r="GT1008" s="4"/>
      <c r="GU1008" s="4"/>
      <c r="GV1008" s="4"/>
      <c r="GW1008" s="4"/>
      <c r="GX1008" s="4"/>
      <c r="GY1008" s="4"/>
      <c r="IQ1008" s="4"/>
      <c r="IR1008" s="4"/>
      <c r="IS1008" s="4"/>
      <c r="IT1008" s="4"/>
      <c r="IU1008" s="4"/>
      <c r="IV1008" s="4"/>
      <c r="IW1008" s="4"/>
      <c r="IX1008" s="4"/>
      <c r="IY1008" s="4"/>
      <c r="IZ1008" s="4"/>
      <c r="JA1008" s="4"/>
      <c r="JB1008" s="4"/>
      <c r="JC1008" s="4"/>
      <c r="JD1008" s="4"/>
      <c r="JE1008" s="4"/>
      <c r="JF1008" s="4"/>
      <c r="JG1008" s="4"/>
      <c r="JH1008" s="4"/>
      <c r="JI1008" s="4"/>
      <c r="JJ1008" s="4"/>
      <c r="JK1008" s="4"/>
      <c r="JL1008" s="4"/>
      <c r="JM1008" s="4"/>
      <c r="JN1008" s="4"/>
      <c r="JO1008" s="4"/>
      <c r="JP1008" s="4"/>
      <c r="JQ1008" s="4"/>
      <c r="JR1008" s="4"/>
      <c r="JS1008" s="4"/>
      <c r="JT1008" s="4"/>
      <c r="JU1008" s="4"/>
      <c r="JV1008" s="4"/>
      <c r="JW1008" s="4"/>
      <c r="JX1008" s="4"/>
      <c r="JY1008" s="4"/>
      <c r="JZ1008" s="4"/>
      <c r="KA1008" s="4"/>
      <c r="KB1008" s="4"/>
      <c r="KC1008" s="4"/>
      <c r="KD1008" s="4"/>
      <c r="KE1008" s="4"/>
    </row>
    <row r="1009" spans="20:291" x14ac:dyDescent="0.25">
      <c r="T1009" s="5"/>
      <c r="U1009" s="25"/>
      <c r="V1009" s="25"/>
      <c r="W1009" s="25"/>
      <c r="X1009" s="25"/>
      <c r="Y1009" s="25"/>
      <c r="Z1009" s="25"/>
      <c r="AA1009" s="25"/>
      <c r="AB1009" s="25"/>
      <c r="AC1009" s="25"/>
      <c r="AD1009" s="25"/>
      <c r="AE1009" s="25"/>
      <c r="AF1009" s="25"/>
      <c r="AG1009" s="25"/>
      <c r="AH1009" s="25"/>
      <c r="AI1009" s="25"/>
      <c r="AJ1009" s="25"/>
      <c r="AK1009" s="25"/>
      <c r="AL1009" s="25"/>
      <c r="AM1009" s="25"/>
      <c r="AN1009" s="25"/>
      <c r="AO1009" s="25"/>
      <c r="AP1009" s="25"/>
      <c r="AQ1009" s="4"/>
      <c r="AR1009" s="4"/>
      <c r="AS1009" s="4"/>
      <c r="AT1009" s="4"/>
      <c r="AU1009" s="4"/>
      <c r="AV1009" s="4"/>
      <c r="AW1009" s="4"/>
      <c r="AX1009" s="4"/>
      <c r="AY1009" s="4"/>
      <c r="AZ1009" s="4"/>
      <c r="BA1009" s="4"/>
      <c r="BB1009" s="4"/>
      <c r="BC1009" s="4"/>
      <c r="BD1009" s="4"/>
      <c r="BE1009" s="4"/>
      <c r="BF1009" s="4"/>
      <c r="BG1009" s="4"/>
      <c r="BH1009" s="4"/>
      <c r="BI1009" s="4"/>
      <c r="BJ1009" s="4"/>
      <c r="BK1009" s="4"/>
      <c r="BL1009" s="4"/>
      <c r="BM1009" s="4"/>
      <c r="BN1009" s="4"/>
      <c r="BO1009" s="4"/>
      <c r="BP1009" s="4"/>
      <c r="BQ1009" s="4"/>
      <c r="BR1009" s="4"/>
      <c r="BS1009" s="4"/>
      <c r="BT1009" s="4"/>
      <c r="BU1009" s="4"/>
      <c r="BV1009" s="4"/>
      <c r="BW1009" s="4"/>
      <c r="BX1009" s="4"/>
      <c r="BY1009" s="4"/>
      <c r="BZ1009" s="4"/>
      <c r="CA1009" s="4"/>
      <c r="CB1009" s="4"/>
      <c r="CC1009" s="4"/>
      <c r="CD1009" s="4"/>
      <c r="CE1009" s="4"/>
      <c r="CF1009" s="4"/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  <c r="CS1009" s="4"/>
      <c r="CT1009" s="4"/>
      <c r="CU1009" s="4"/>
      <c r="CV1009" s="4"/>
      <c r="CW1009" s="4"/>
      <c r="CX1009" s="4"/>
      <c r="CY1009" s="4"/>
      <c r="CZ1009" s="4"/>
      <c r="DA1009" s="4"/>
      <c r="DB1009" s="4"/>
      <c r="DC1009" s="4"/>
      <c r="DD1009" s="4"/>
      <c r="DE1009" s="4"/>
      <c r="DF1009" s="4"/>
      <c r="DG1009" s="4"/>
      <c r="DH1009" s="4"/>
      <c r="DI1009" s="4"/>
      <c r="DJ1009" s="4"/>
      <c r="DK1009" s="4"/>
      <c r="DL1009" s="4"/>
      <c r="DM1009" s="4"/>
      <c r="DN1009" s="4"/>
      <c r="DO1009" s="4"/>
      <c r="DP1009" s="4"/>
      <c r="DQ1009" s="4"/>
      <c r="DR1009" s="4"/>
      <c r="DS1009" s="4"/>
      <c r="DT1009" s="4"/>
      <c r="DU1009" s="4"/>
      <c r="DV1009" s="4"/>
      <c r="DW1009" s="4"/>
      <c r="DX1009" s="4"/>
      <c r="DY1009" s="4"/>
      <c r="DZ1009" s="4"/>
      <c r="EA1009" s="4"/>
      <c r="EB1009" s="4"/>
      <c r="EC1009" s="4"/>
      <c r="ED1009" s="4"/>
      <c r="EE1009" s="4"/>
      <c r="EF1009" s="4"/>
      <c r="EG1009" s="4"/>
      <c r="EH1009" s="4"/>
      <c r="EI1009" s="4"/>
      <c r="EJ1009" s="4"/>
      <c r="EK1009" s="4"/>
      <c r="EL1009" s="4"/>
      <c r="EM1009" s="4"/>
      <c r="EN1009" s="4"/>
      <c r="EO1009" s="4"/>
      <c r="EP1009" s="4"/>
      <c r="EQ1009" s="4"/>
      <c r="ER1009" s="4"/>
      <c r="ES1009" s="4"/>
      <c r="ET1009" s="4"/>
      <c r="EU1009" s="4"/>
      <c r="EV1009" s="4"/>
      <c r="EW1009" s="4"/>
      <c r="EX1009" s="4"/>
      <c r="EY1009" s="4"/>
      <c r="EZ1009" s="4"/>
      <c r="FA1009" s="4"/>
      <c r="FB1009" s="4"/>
      <c r="FC1009" s="4"/>
      <c r="FD1009" s="4"/>
      <c r="FE1009" s="4"/>
      <c r="FF1009" s="4"/>
      <c r="FG1009" s="4"/>
      <c r="FH1009" s="4"/>
      <c r="FI1009" s="4"/>
      <c r="FJ1009" s="5"/>
      <c r="FK1009" s="4"/>
      <c r="FL1009" s="4"/>
      <c r="FM1009" s="4"/>
      <c r="FN1009" s="4"/>
      <c r="FO1009" s="4"/>
      <c r="FP1009" s="4"/>
      <c r="FQ1009" s="4"/>
      <c r="FR1009" s="4"/>
      <c r="FS1009" s="4"/>
      <c r="FT1009" s="4"/>
      <c r="FU1009" s="4"/>
      <c r="FV1009" s="4"/>
      <c r="FW1009" s="4"/>
      <c r="FX1009" s="4"/>
      <c r="FY1009" s="4"/>
      <c r="FZ1009" s="4"/>
      <c r="GA1009" s="4"/>
      <c r="GB1009" s="4"/>
      <c r="GC1009" s="4"/>
      <c r="GD1009" s="4"/>
      <c r="GE1009" s="4"/>
      <c r="GF1009" s="4"/>
      <c r="GG1009" s="4"/>
      <c r="GH1009" s="4"/>
      <c r="GI1009" s="4"/>
      <c r="GJ1009" s="4"/>
      <c r="GK1009" s="4"/>
      <c r="GL1009" s="4"/>
      <c r="GM1009" s="4"/>
      <c r="GN1009" s="4"/>
      <c r="GO1009" s="4"/>
      <c r="GP1009" s="4"/>
      <c r="GQ1009" s="4"/>
      <c r="GR1009" s="4"/>
      <c r="GS1009" s="4"/>
      <c r="GT1009" s="4"/>
      <c r="GU1009" s="4"/>
      <c r="GV1009" s="4"/>
      <c r="GW1009" s="4"/>
      <c r="GX1009" s="4"/>
      <c r="GY1009" s="4"/>
      <c r="IQ1009" s="4"/>
      <c r="IR1009" s="4"/>
      <c r="IS1009" s="4"/>
      <c r="IT1009" s="4"/>
      <c r="IU1009" s="4"/>
      <c r="IV1009" s="4"/>
      <c r="IW1009" s="4"/>
      <c r="IX1009" s="4"/>
      <c r="IY1009" s="4"/>
      <c r="IZ1009" s="4"/>
      <c r="JA1009" s="4"/>
      <c r="JB1009" s="4"/>
      <c r="JC1009" s="4"/>
      <c r="JD1009" s="4"/>
      <c r="JE1009" s="4"/>
      <c r="JF1009" s="4"/>
      <c r="JG1009" s="4"/>
      <c r="JH1009" s="4"/>
      <c r="JI1009" s="4"/>
      <c r="JJ1009" s="4"/>
      <c r="JK1009" s="4"/>
      <c r="JL1009" s="4"/>
      <c r="JM1009" s="4"/>
      <c r="JN1009" s="4"/>
      <c r="JO1009" s="4"/>
      <c r="JP1009" s="4"/>
      <c r="JQ1009" s="4"/>
      <c r="JR1009" s="4"/>
      <c r="JS1009" s="4"/>
      <c r="JT1009" s="4"/>
      <c r="JU1009" s="4"/>
      <c r="JV1009" s="4"/>
      <c r="JW1009" s="4"/>
      <c r="JX1009" s="4"/>
      <c r="JY1009" s="4"/>
      <c r="JZ1009" s="4"/>
      <c r="KA1009" s="4"/>
      <c r="KB1009" s="4"/>
      <c r="KC1009" s="4"/>
      <c r="KD1009" s="4"/>
      <c r="KE1009" s="4"/>
    </row>
    <row r="1010" spans="20:291" x14ac:dyDescent="0.25">
      <c r="T1010" s="5"/>
      <c r="U1010" s="25"/>
      <c r="V1010" s="25"/>
      <c r="W1010" s="25"/>
      <c r="X1010" s="25"/>
      <c r="Y1010" s="25"/>
      <c r="Z1010" s="25"/>
      <c r="AA1010" s="25"/>
      <c r="AB1010" s="25"/>
      <c r="AC1010" s="25"/>
      <c r="AD1010" s="25"/>
      <c r="AE1010" s="25"/>
      <c r="AF1010" s="25"/>
      <c r="AG1010" s="25"/>
      <c r="AH1010" s="25"/>
      <c r="AI1010" s="25"/>
      <c r="AJ1010" s="25"/>
      <c r="AK1010" s="25"/>
      <c r="AL1010" s="25"/>
      <c r="AM1010" s="25"/>
      <c r="AN1010" s="25"/>
      <c r="AO1010" s="25"/>
      <c r="AP1010" s="25"/>
      <c r="AQ1010" s="4"/>
      <c r="AR1010" s="4"/>
      <c r="AS1010" s="4"/>
      <c r="AT1010" s="4"/>
      <c r="AU1010" s="4"/>
      <c r="AV1010" s="4"/>
      <c r="AW1010" s="4"/>
      <c r="AX1010" s="4"/>
      <c r="AY1010" s="4"/>
      <c r="AZ1010" s="4"/>
      <c r="BA1010" s="4"/>
      <c r="BB1010" s="4"/>
      <c r="BC1010" s="4"/>
      <c r="BD1010" s="4"/>
      <c r="BE1010" s="4"/>
      <c r="BF1010" s="4"/>
      <c r="BG1010" s="4"/>
      <c r="BH1010" s="4"/>
      <c r="BI1010" s="4"/>
      <c r="BJ1010" s="4"/>
      <c r="BK1010" s="4"/>
      <c r="BL1010" s="4"/>
      <c r="BM1010" s="4"/>
      <c r="BN1010" s="4"/>
      <c r="BO1010" s="4"/>
      <c r="BP1010" s="4"/>
      <c r="BQ1010" s="4"/>
      <c r="BR1010" s="4"/>
      <c r="BS1010" s="4"/>
      <c r="BT1010" s="4"/>
      <c r="BU1010" s="4"/>
      <c r="BV1010" s="4"/>
      <c r="BW1010" s="4"/>
      <c r="BX1010" s="4"/>
      <c r="BY1010" s="4"/>
      <c r="BZ1010" s="4"/>
      <c r="CA1010" s="4"/>
      <c r="CB1010" s="4"/>
      <c r="CC1010" s="4"/>
      <c r="CD1010" s="4"/>
      <c r="CE1010" s="4"/>
      <c r="CF1010" s="4"/>
      <c r="CG1010" s="4"/>
      <c r="CH1010" s="4"/>
      <c r="CI1010" s="4"/>
      <c r="CJ1010" s="4"/>
      <c r="CK1010" s="4"/>
      <c r="CL1010" s="4"/>
      <c r="CM1010" s="4"/>
      <c r="CN1010" s="4"/>
      <c r="CO1010" s="4"/>
      <c r="CP1010" s="4"/>
      <c r="CQ1010" s="4"/>
      <c r="CR1010" s="4"/>
      <c r="CS1010" s="4"/>
      <c r="CT1010" s="4"/>
      <c r="CU1010" s="4"/>
      <c r="CV1010" s="4"/>
      <c r="CW1010" s="4"/>
      <c r="CX1010" s="4"/>
      <c r="CY1010" s="4"/>
      <c r="CZ1010" s="4"/>
      <c r="DA1010" s="4"/>
      <c r="DB1010" s="4"/>
      <c r="DC1010" s="4"/>
      <c r="DD1010" s="4"/>
      <c r="DE1010" s="4"/>
      <c r="DF1010" s="4"/>
      <c r="DG1010" s="4"/>
      <c r="DH1010" s="4"/>
      <c r="DI1010" s="4"/>
      <c r="DJ1010" s="4"/>
      <c r="DK1010" s="4"/>
      <c r="DL1010" s="4"/>
      <c r="DM1010" s="4"/>
      <c r="DN1010" s="4"/>
      <c r="DO1010" s="4"/>
      <c r="DP1010" s="4"/>
      <c r="DQ1010" s="4"/>
      <c r="DR1010" s="4"/>
      <c r="DS1010" s="4"/>
      <c r="DT1010" s="4"/>
      <c r="DU1010" s="4"/>
      <c r="DV1010" s="4"/>
      <c r="DW1010" s="4"/>
      <c r="DX1010" s="4"/>
      <c r="DY1010" s="4"/>
      <c r="DZ1010" s="4"/>
      <c r="EA1010" s="4"/>
      <c r="EB1010" s="4"/>
      <c r="EC1010" s="4"/>
      <c r="ED1010" s="4"/>
      <c r="EE1010" s="4"/>
      <c r="EF1010" s="4"/>
      <c r="EG1010" s="4"/>
      <c r="EH1010" s="4"/>
      <c r="EI1010" s="4"/>
      <c r="EJ1010" s="4"/>
      <c r="EK1010" s="4"/>
      <c r="EL1010" s="4"/>
      <c r="EM1010" s="4"/>
      <c r="EN1010" s="4"/>
      <c r="EO1010" s="4"/>
      <c r="EP1010" s="4"/>
      <c r="EQ1010" s="4"/>
      <c r="ER1010" s="4"/>
      <c r="ES1010" s="4"/>
      <c r="ET1010" s="4"/>
      <c r="EU1010" s="4"/>
      <c r="EV1010" s="4"/>
      <c r="EW1010" s="4"/>
      <c r="EX1010" s="4"/>
      <c r="EY1010" s="4"/>
      <c r="EZ1010" s="4"/>
      <c r="FA1010" s="4"/>
      <c r="FB1010" s="4"/>
      <c r="FC1010" s="4"/>
      <c r="FD1010" s="4"/>
      <c r="FE1010" s="4"/>
      <c r="FF1010" s="4"/>
      <c r="FG1010" s="4"/>
      <c r="FH1010" s="4"/>
      <c r="FI1010" s="4"/>
      <c r="FJ1010" s="5"/>
      <c r="FK1010" s="4"/>
      <c r="FL1010" s="4"/>
      <c r="FM1010" s="4"/>
      <c r="FN1010" s="4"/>
      <c r="FO1010" s="4"/>
      <c r="FP1010" s="4"/>
      <c r="FQ1010" s="4"/>
      <c r="FR1010" s="4"/>
      <c r="FS1010" s="4"/>
      <c r="FT1010" s="4"/>
      <c r="FU1010" s="4"/>
      <c r="FV1010" s="4"/>
      <c r="FW1010" s="4"/>
      <c r="FX1010" s="4"/>
      <c r="FY1010" s="4"/>
      <c r="FZ1010" s="4"/>
      <c r="GA1010" s="4"/>
      <c r="GB1010" s="4"/>
      <c r="GC1010" s="4"/>
      <c r="GD1010" s="4"/>
      <c r="GE1010" s="4"/>
      <c r="GF1010" s="4"/>
      <c r="GG1010" s="4"/>
      <c r="GH1010" s="4"/>
      <c r="GI1010" s="4"/>
      <c r="GJ1010" s="4"/>
      <c r="GK1010" s="4"/>
      <c r="GL1010" s="4"/>
      <c r="GM1010" s="4"/>
      <c r="GN1010" s="4"/>
      <c r="GO1010" s="4"/>
      <c r="GP1010" s="4"/>
      <c r="GQ1010" s="4"/>
      <c r="GR1010" s="4"/>
      <c r="GS1010" s="4"/>
      <c r="GT1010" s="4"/>
      <c r="GU1010" s="4"/>
      <c r="GV1010" s="4"/>
      <c r="GW1010" s="4"/>
      <c r="GX1010" s="4"/>
      <c r="GY1010" s="4"/>
      <c r="IQ1010" s="4"/>
      <c r="IR1010" s="4"/>
      <c r="IS1010" s="4"/>
      <c r="IT1010" s="4"/>
      <c r="IU1010" s="4"/>
      <c r="IV1010" s="4"/>
      <c r="IW1010" s="4"/>
      <c r="IX1010" s="4"/>
      <c r="IY1010" s="4"/>
      <c r="IZ1010" s="4"/>
      <c r="JA1010" s="4"/>
      <c r="JB1010" s="4"/>
      <c r="JC1010" s="4"/>
      <c r="JD1010" s="4"/>
      <c r="JE1010" s="4"/>
      <c r="JF1010" s="4"/>
      <c r="JG1010" s="4"/>
      <c r="JH1010" s="4"/>
      <c r="JI1010" s="4"/>
      <c r="JJ1010" s="4"/>
      <c r="JK1010" s="4"/>
      <c r="JL1010" s="4"/>
      <c r="JM1010" s="4"/>
      <c r="JN1010" s="4"/>
      <c r="JO1010" s="4"/>
      <c r="JP1010" s="4"/>
      <c r="JQ1010" s="4"/>
      <c r="JR1010" s="4"/>
      <c r="JS1010" s="4"/>
      <c r="JT1010" s="4"/>
      <c r="JU1010" s="4"/>
      <c r="JV1010" s="4"/>
      <c r="JW1010" s="4"/>
      <c r="JX1010" s="4"/>
      <c r="JY1010" s="4"/>
      <c r="JZ1010" s="4"/>
      <c r="KA1010" s="4"/>
      <c r="KB1010" s="4"/>
      <c r="KC1010" s="4"/>
      <c r="KD1010" s="4"/>
      <c r="KE1010" s="4"/>
    </row>
    <row r="1011" spans="20:291" x14ac:dyDescent="0.25">
      <c r="T1011" s="5"/>
      <c r="U1011" s="25"/>
      <c r="V1011" s="25"/>
      <c r="W1011" s="25"/>
      <c r="X1011" s="25"/>
      <c r="Y1011" s="25"/>
      <c r="Z1011" s="25"/>
      <c r="AA1011" s="25"/>
      <c r="AB1011" s="25"/>
      <c r="AC1011" s="25"/>
      <c r="AD1011" s="25"/>
      <c r="AE1011" s="25"/>
      <c r="AF1011" s="25"/>
      <c r="AG1011" s="25"/>
      <c r="AH1011" s="25"/>
      <c r="AI1011" s="25"/>
      <c r="AJ1011" s="25"/>
      <c r="AK1011" s="25"/>
      <c r="AL1011" s="25"/>
      <c r="AM1011" s="25"/>
      <c r="AN1011" s="25"/>
      <c r="AO1011" s="25"/>
      <c r="AP1011" s="25"/>
      <c r="AQ1011" s="4"/>
      <c r="AR1011" s="4"/>
      <c r="AS1011" s="4"/>
      <c r="AT1011" s="4"/>
      <c r="AU1011" s="4"/>
      <c r="AV1011" s="4"/>
      <c r="AW1011" s="4"/>
      <c r="AX1011" s="4"/>
      <c r="AY1011" s="4"/>
      <c r="AZ1011" s="4"/>
      <c r="BA1011" s="4"/>
      <c r="BB1011" s="4"/>
      <c r="BC1011" s="4"/>
      <c r="BD1011" s="4"/>
      <c r="BE1011" s="4"/>
      <c r="BF1011" s="4"/>
      <c r="BG1011" s="4"/>
      <c r="BH1011" s="4"/>
      <c r="BI1011" s="4"/>
      <c r="BJ1011" s="4"/>
      <c r="BK1011" s="4"/>
      <c r="BL1011" s="4"/>
      <c r="BM1011" s="4"/>
      <c r="BN1011" s="4"/>
      <c r="BO1011" s="4"/>
      <c r="BP1011" s="4"/>
      <c r="BQ1011" s="4"/>
      <c r="BR1011" s="4"/>
      <c r="BS1011" s="4"/>
      <c r="BT1011" s="4"/>
      <c r="BU1011" s="4"/>
      <c r="BV1011" s="4"/>
      <c r="BW1011" s="4"/>
      <c r="BX1011" s="4"/>
      <c r="BY1011" s="4"/>
      <c r="BZ1011" s="4"/>
      <c r="CA1011" s="4"/>
      <c r="CB1011" s="4"/>
      <c r="CC1011" s="4"/>
      <c r="CD1011" s="4"/>
      <c r="CE1011" s="4"/>
      <c r="CF1011" s="4"/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  <c r="CS1011" s="4"/>
      <c r="CT1011" s="4"/>
      <c r="CU1011" s="4"/>
      <c r="CV1011" s="4"/>
      <c r="CW1011" s="4"/>
      <c r="CX1011" s="4"/>
      <c r="CY1011" s="4"/>
      <c r="CZ1011" s="4"/>
      <c r="DA1011" s="4"/>
      <c r="DB1011" s="4"/>
      <c r="DC1011" s="4"/>
      <c r="DD1011" s="4"/>
      <c r="DE1011" s="4"/>
      <c r="DF1011" s="4"/>
      <c r="DG1011" s="4"/>
      <c r="DH1011" s="4"/>
      <c r="DI1011" s="4"/>
      <c r="DJ1011" s="4"/>
      <c r="DK1011" s="4"/>
      <c r="DL1011" s="4"/>
      <c r="DM1011" s="4"/>
      <c r="DN1011" s="4"/>
      <c r="DO1011" s="4"/>
      <c r="DP1011" s="4"/>
      <c r="DQ1011" s="4"/>
      <c r="DR1011" s="4"/>
      <c r="DS1011" s="4"/>
      <c r="DT1011" s="4"/>
      <c r="DU1011" s="4"/>
      <c r="DV1011" s="4"/>
      <c r="DW1011" s="4"/>
      <c r="DX1011" s="4"/>
      <c r="DY1011" s="4"/>
      <c r="DZ1011" s="4"/>
      <c r="EA1011" s="4"/>
      <c r="EB1011" s="4"/>
      <c r="EC1011" s="4"/>
      <c r="ED1011" s="4"/>
      <c r="EE1011" s="4"/>
      <c r="EF1011" s="4"/>
      <c r="EG1011" s="4"/>
      <c r="EH1011" s="4"/>
      <c r="EI1011" s="4"/>
      <c r="EJ1011" s="4"/>
      <c r="EK1011" s="4"/>
      <c r="EL1011" s="4"/>
      <c r="EM1011" s="4"/>
      <c r="EN1011" s="4"/>
      <c r="EO1011" s="4"/>
      <c r="EP1011" s="4"/>
      <c r="EQ1011" s="4"/>
      <c r="ER1011" s="4"/>
      <c r="ES1011" s="4"/>
      <c r="ET1011" s="4"/>
      <c r="EU1011" s="4"/>
      <c r="EV1011" s="4"/>
      <c r="EW1011" s="4"/>
      <c r="EX1011" s="4"/>
      <c r="EY1011" s="4"/>
      <c r="EZ1011" s="4"/>
      <c r="FA1011" s="4"/>
      <c r="FB1011" s="4"/>
      <c r="FC1011" s="4"/>
      <c r="FD1011" s="4"/>
      <c r="FE1011" s="4"/>
      <c r="FF1011" s="4"/>
      <c r="FG1011" s="4"/>
      <c r="FH1011" s="4"/>
      <c r="FI1011" s="4"/>
      <c r="FJ1011" s="5"/>
      <c r="FK1011" s="4"/>
      <c r="FL1011" s="4"/>
      <c r="FM1011" s="4"/>
      <c r="FN1011" s="4"/>
      <c r="FO1011" s="4"/>
      <c r="FP1011" s="4"/>
      <c r="FQ1011" s="4"/>
      <c r="FR1011" s="4"/>
      <c r="FS1011" s="4"/>
      <c r="FT1011" s="4"/>
      <c r="FU1011" s="4"/>
      <c r="FV1011" s="4"/>
      <c r="FW1011" s="4"/>
      <c r="FX1011" s="4"/>
      <c r="FY1011" s="4"/>
      <c r="FZ1011" s="4"/>
      <c r="GA1011" s="4"/>
      <c r="GB1011" s="4"/>
      <c r="GC1011" s="4"/>
      <c r="GD1011" s="4"/>
      <c r="GE1011" s="4"/>
      <c r="GF1011" s="4"/>
      <c r="GG1011" s="4"/>
      <c r="GH1011" s="4"/>
      <c r="GI1011" s="4"/>
      <c r="GJ1011" s="4"/>
      <c r="GK1011" s="4"/>
      <c r="GL1011" s="4"/>
      <c r="GM1011" s="4"/>
      <c r="GN1011" s="4"/>
      <c r="GO1011" s="4"/>
      <c r="GP1011" s="4"/>
      <c r="GQ1011" s="4"/>
      <c r="GR1011" s="4"/>
      <c r="GS1011" s="4"/>
      <c r="GT1011" s="4"/>
      <c r="GU1011" s="4"/>
      <c r="GV1011" s="4"/>
      <c r="GW1011" s="4"/>
      <c r="GX1011" s="4"/>
      <c r="GY1011" s="4"/>
      <c r="IQ1011" s="4"/>
      <c r="IR1011" s="4"/>
      <c r="IS1011" s="4"/>
      <c r="IT1011" s="4"/>
      <c r="IU1011" s="4"/>
      <c r="IV1011" s="4"/>
      <c r="IW1011" s="4"/>
      <c r="IX1011" s="4"/>
      <c r="IY1011" s="4"/>
      <c r="IZ1011" s="4"/>
      <c r="JA1011" s="4"/>
      <c r="JB1011" s="4"/>
      <c r="JC1011" s="4"/>
      <c r="JD1011" s="4"/>
      <c r="JE1011" s="4"/>
      <c r="JF1011" s="4"/>
      <c r="JG1011" s="4"/>
      <c r="JH1011" s="4"/>
      <c r="JI1011" s="4"/>
      <c r="JJ1011" s="4"/>
      <c r="JK1011" s="4"/>
      <c r="JL1011" s="4"/>
      <c r="JM1011" s="4"/>
      <c r="JN1011" s="4"/>
      <c r="JO1011" s="4"/>
      <c r="JP1011" s="4"/>
      <c r="JQ1011" s="4"/>
      <c r="JR1011" s="4"/>
      <c r="JS1011" s="4"/>
      <c r="JT1011" s="4"/>
      <c r="JU1011" s="4"/>
      <c r="JV1011" s="4"/>
      <c r="JW1011" s="4"/>
      <c r="JX1011" s="4"/>
      <c r="JY1011" s="4"/>
      <c r="JZ1011" s="4"/>
      <c r="KA1011" s="4"/>
      <c r="KB1011" s="4"/>
      <c r="KC1011" s="4"/>
      <c r="KD1011" s="4"/>
      <c r="KE1011" s="4"/>
    </row>
    <row r="1012" spans="20:291" x14ac:dyDescent="0.25">
      <c r="T1012" s="5"/>
      <c r="U1012" s="25"/>
      <c r="V1012" s="25"/>
      <c r="W1012" s="25"/>
      <c r="X1012" s="25"/>
      <c r="Y1012" s="25"/>
      <c r="Z1012" s="25"/>
      <c r="AA1012" s="25"/>
      <c r="AB1012" s="25"/>
      <c r="AC1012" s="25"/>
      <c r="AD1012" s="25"/>
      <c r="AE1012" s="25"/>
      <c r="AF1012" s="25"/>
      <c r="AG1012" s="25"/>
      <c r="AH1012" s="25"/>
      <c r="AI1012" s="25"/>
      <c r="AJ1012" s="25"/>
      <c r="AK1012" s="25"/>
      <c r="AL1012" s="25"/>
      <c r="AM1012" s="25"/>
      <c r="AN1012" s="25"/>
      <c r="AO1012" s="25"/>
      <c r="AP1012" s="25"/>
      <c r="AQ1012" s="4"/>
      <c r="AR1012" s="4"/>
      <c r="AS1012" s="4"/>
      <c r="AT1012" s="4"/>
      <c r="AU1012" s="4"/>
      <c r="AV1012" s="4"/>
      <c r="AW1012" s="4"/>
      <c r="AX1012" s="4"/>
      <c r="AY1012" s="4"/>
      <c r="AZ1012" s="4"/>
      <c r="BA1012" s="4"/>
      <c r="BB1012" s="4"/>
      <c r="BC1012" s="4"/>
      <c r="BD1012" s="4"/>
      <c r="BE1012" s="4"/>
      <c r="BF1012" s="4"/>
      <c r="BG1012" s="4"/>
      <c r="BH1012" s="4"/>
      <c r="BI1012" s="4"/>
      <c r="BJ1012" s="4"/>
      <c r="BK1012" s="4"/>
      <c r="BL1012" s="4"/>
      <c r="BM1012" s="4"/>
      <c r="BN1012" s="4"/>
      <c r="BO1012" s="4"/>
      <c r="BP1012" s="4"/>
      <c r="BQ1012" s="4"/>
      <c r="BR1012" s="4"/>
      <c r="BS1012" s="4"/>
      <c r="BT1012" s="4"/>
      <c r="BU1012" s="4"/>
      <c r="BV1012" s="4"/>
      <c r="BW1012" s="4"/>
      <c r="BX1012" s="4"/>
      <c r="BY1012" s="4"/>
      <c r="BZ1012" s="4"/>
      <c r="CA1012" s="4"/>
      <c r="CB1012" s="4"/>
      <c r="CC1012" s="4"/>
      <c r="CD1012" s="4"/>
      <c r="CE1012" s="4"/>
      <c r="CF1012" s="4"/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  <c r="CS1012" s="4"/>
      <c r="CT1012" s="4"/>
      <c r="CU1012" s="4"/>
      <c r="CV1012" s="4"/>
      <c r="CW1012" s="4"/>
      <c r="CX1012" s="4"/>
      <c r="CY1012" s="4"/>
      <c r="CZ1012" s="4"/>
      <c r="DA1012" s="4"/>
      <c r="DB1012" s="4"/>
      <c r="DC1012" s="4"/>
      <c r="DD1012" s="4"/>
      <c r="DE1012" s="4"/>
      <c r="DF1012" s="4"/>
      <c r="DG1012" s="4"/>
      <c r="DH1012" s="4"/>
      <c r="DI1012" s="4"/>
      <c r="DJ1012" s="4"/>
      <c r="DK1012" s="4"/>
      <c r="DL1012" s="4"/>
      <c r="DM1012" s="4"/>
      <c r="DN1012" s="4"/>
      <c r="DO1012" s="4"/>
      <c r="DP1012" s="4"/>
      <c r="DQ1012" s="4"/>
      <c r="DR1012" s="4"/>
      <c r="DS1012" s="4"/>
      <c r="DT1012" s="4"/>
      <c r="DU1012" s="4"/>
      <c r="DV1012" s="4"/>
      <c r="DW1012" s="4"/>
      <c r="DX1012" s="4"/>
      <c r="DY1012" s="4"/>
      <c r="DZ1012" s="4"/>
      <c r="EA1012" s="4"/>
      <c r="EB1012" s="4"/>
      <c r="EC1012" s="4"/>
      <c r="ED1012" s="4"/>
      <c r="EE1012" s="4"/>
      <c r="EF1012" s="4"/>
      <c r="EG1012" s="4"/>
      <c r="EH1012" s="4"/>
      <c r="EI1012" s="4"/>
      <c r="EJ1012" s="4"/>
      <c r="EK1012" s="4"/>
      <c r="EL1012" s="4"/>
      <c r="EM1012" s="4"/>
      <c r="EN1012" s="4"/>
      <c r="EO1012" s="4"/>
      <c r="EP1012" s="4"/>
      <c r="EQ1012" s="4"/>
      <c r="ER1012" s="4"/>
      <c r="ES1012" s="4"/>
      <c r="ET1012" s="4"/>
      <c r="EU1012" s="4"/>
      <c r="EV1012" s="4"/>
      <c r="EW1012" s="4"/>
      <c r="EX1012" s="4"/>
      <c r="EY1012" s="4"/>
      <c r="EZ1012" s="4"/>
      <c r="FA1012" s="4"/>
      <c r="FB1012" s="4"/>
      <c r="FC1012" s="4"/>
      <c r="FD1012" s="4"/>
      <c r="FE1012" s="4"/>
      <c r="FF1012" s="4"/>
      <c r="FG1012" s="4"/>
      <c r="FH1012" s="4"/>
      <c r="FI1012" s="4"/>
      <c r="FJ1012" s="5"/>
      <c r="FK1012" s="4"/>
      <c r="FL1012" s="4"/>
      <c r="FM1012" s="4"/>
      <c r="FN1012" s="4"/>
      <c r="FO1012" s="4"/>
      <c r="FP1012" s="4"/>
      <c r="FQ1012" s="4"/>
      <c r="FR1012" s="4"/>
      <c r="FS1012" s="4"/>
      <c r="FT1012" s="4"/>
      <c r="FU1012" s="4"/>
      <c r="FV1012" s="4"/>
      <c r="FW1012" s="4"/>
      <c r="FX1012" s="4"/>
      <c r="FY1012" s="4"/>
      <c r="FZ1012" s="4"/>
      <c r="GA1012" s="4"/>
      <c r="GB1012" s="4"/>
      <c r="GC1012" s="4"/>
      <c r="GD1012" s="4"/>
      <c r="GE1012" s="4"/>
      <c r="GF1012" s="4"/>
      <c r="GG1012" s="4"/>
      <c r="GH1012" s="4"/>
      <c r="GI1012" s="4"/>
      <c r="GJ1012" s="4"/>
      <c r="GK1012" s="4"/>
      <c r="GL1012" s="4"/>
      <c r="GM1012" s="4"/>
      <c r="GN1012" s="4"/>
      <c r="GO1012" s="4"/>
      <c r="GP1012" s="4"/>
      <c r="GQ1012" s="4"/>
      <c r="GR1012" s="4"/>
      <c r="GS1012" s="4"/>
      <c r="GT1012" s="4"/>
      <c r="GU1012" s="4"/>
      <c r="GV1012" s="4"/>
      <c r="GW1012" s="4"/>
      <c r="GX1012" s="4"/>
      <c r="GY1012" s="4"/>
      <c r="IQ1012" s="4"/>
      <c r="IR1012" s="4"/>
      <c r="IS1012" s="4"/>
      <c r="IT1012" s="4"/>
      <c r="IU1012" s="4"/>
      <c r="IV1012" s="4"/>
      <c r="IW1012" s="4"/>
      <c r="IX1012" s="4"/>
      <c r="IY1012" s="4"/>
      <c r="IZ1012" s="4"/>
      <c r="JA1012" s="4"/>
      <c r="JB1012" s="4"/>
      <c r="JC1012" s="4"/>
      <c r="JD1012" s="4"/>
      <c r="JE1012" s="4"/>
      <c r="JF1012" s="4"/>
      <c r="JG1012" s="4"/>
      <c r="JH1012" s="4"/>
      <c r="JI1012" s="4"/>
      <c r="JJ1012" s="4"/>
      <c r="JK1012" s="4"/>
      <c r="JL1012" s="4"/>
      <c r="JM1012" s="4"/>
      <c r="JN1012" s="4"/>
      <c r="JO1012" s="4"/>
      <c r="JP1012" s="4"/>
      <c r="JQ1012" s="4"/>
      <c r="JR1012" s="4"/>
      <c r="JS1012" s="4"/>
      <c r="JT1012" s="4"/>
      <c r="JU1012" s="4"/>
      <c r="JV1012" s="4"/>
      <c r="JW1012" s="4"/>
      <c r="JX1012" s="4"/>
      <c r="JY1012" s="4"/>
      <c r="JZ1012" s="4"/>
      <c r="KA1012" s="4"/>
      <c r="KB1012" s="4"/>
      <c r="KC1012" s="4"/>
      <c r="KD1012" s="4"/>
      <c r="KE1012" s="4"/>
    </row>
    <row r="1013" spans="20:291" x14ac:dyDescent="0.25">
      <c r="T1013" s="5"/>
      <c r="U1013" s="25"/>
      <c r="V1013" s="25"/>
      <c r="W1013" s="25"/>
      <c r="X1013" s="25"/>
      <c r="Y1013" s="25"/>
      <c r="Z1013" s="25"/>
      <c r="AA1013" s="25"/>
      <c r="AB1013" s="25"/>
      <c r="AC1013" s="25"/>
      <c r="AD1013" s="25"/>
      <c r="AE1013" s="25"/>
      <c r="AF1013" s="25"/>
      <c r="AG1013" s="25"/>
      <c r="AH1013" s="25"/>
      <c r="AI1013" s="25"/>
      <c r="AJ1013" s="25"/>
      <c r="AK1013" s="25"/>
      <c r="AL1013" s="25"/>
      <c r="AM1013" s="25"/>
      <c r="AN1013" s="25"/>
      <c r="AO1013" s="25"/>
      <c r="AP1013" s="25"/>
      <c r="AQ1013" s="4"/>
      <c r="AR1013" s="4"/>
      <c r="AS1013" s="4"/>
      <c r="AT1013" s="4"/>
      <c r="AU1013" s="4"/>
      <c r="AV1013" s="4"/>
      <c r="AW1013" s="4"/>
      <c r="AX1013" s="4"/>
      <c r="AY1013" s="4"/>
      <c r="AZ1013" s="4"/>
      <c r="BA1013" s="4"/>
      <c r="BB1013" s="4"/>
      <c r="BC1013" s="4"/>
      <c r="BD1013" s="4"/>
      <c r="BE1013" s="4"/>
      <c r="BF1013" s="4"/>
      <c r="BG1013" s="4"/>
      <c r="BH1013" s="4"/>
      <c r="BI1013" s="4"/>
      <c r="BJ1013" s="4"/>
      <c r="BK1013" s="4"/>
      <c r="BL1013" s="4"/>
      <c r="BM1013" s="4"/>
      <c r="BN1013" s="4"/>
      <c r="BO1013" s="4"/>
      <c r="BP1013" s="4"/>
      <c r="BQ1013" s="4"/>
      <c r="BR1013" s="4"/>
      <c r="BS1013" s="4"/>
      <c r="BT1013" s="4"/>
      <c r="BU1013" s="4"/>
      <c r="BV1013" s="4"/>
      <c r="BW1013" s="4"/>
      <c r="BX1013" s="4"/>
      <c r="BY1013" s="4"/>
      <c r="BZ1013" s="4"/>
      <c r="CA1013" s="4"/>
      <c r="CB1013" s="4"/>
      <c r="CC1013" s="4"/>
      <c r="CD1013" s="4"/>
      <c r="CE1013" s="4"/>
      <c r="CF1013" s="4"/>
      <c r="CG1013" s="4"/>
      <c r="CH1013" s="4"/>
      <c r="CI1013" s="4"/>
      <c r="CJ1013" s="4"/>
      <c r="CK1013" s="4"/>
      <c r="CL1013" s="4"/>
      <c r="CM1013" s="4"/>
      <c r="CN1013" s="4"/>
      <c r="CO1013" s="4"/>
      <c r="CP1013" s="4"/>
      <c r="CQ1013" s="4"/>
      <c r="CR1013" s="4"/>
      <c r="CS1013" s="4"/>
      <c r="CT1013" s="4"/>
      <c r="CU1013" s="4"/>
      <c r="CV1013" s="4"/>
      <c r="CW1013" s="4"/>
      <c r="CX1013" s="4"/>
      <c r="CY1013" s="4"/>
      <c r="CZ1013" s="4"/>
      <c r="DA1013" s="4"/>
      <c r="DB1013" s="4"/>
      <c r="DC1013" s="4"/>
      <c r="DD1013" s="4"/>
      <c r="DE1013" s="4"/>
      <c r="DF1013" s="4"/>
      <c r="DG1013" s="4"/>
      <c r="DH1013" s="4"/>
      <c r="DI1013" s="4"/>
      <c r="DJ1013" s="4"/>
      <c r="DK1013" s="4"/>
      <c r="DL1013" s="4"/>
      <c r="DM1013" s="4"/>
      <c r="DN1013" s="4"/>
      <c r="DO1013" s="4"/>
      <c r="DP1013" s="4"/>
      <c r="DQ1013" s="4"/>
      <c r="DR1013" s="4"/>
      <c r="DS1013" s="4"/>
      <c r="DT1013" s="4"/>
      <c r="DU1013" s="4"/>
      <c r="DV1013" s="4"/>
      <c r="DW1013" s="4"/>
      <c r="DX1013" s="4"/>
      <c r="DY1013" s="4"/>
      <c r="DZ1013" s="4"/>
      <c r="EA1013" s="4"/>
      <c r="EB1013" s="4"/>
      <c r="EC1013" s="4"/>
      <c r="ED1013" s="4"/>
      <c r="EE1013" s="4"/>
      <c r="EF1013" s="4"/>
      <c r="EG1013" s="4"/>
      <c r="EH1013" s="4"/>
      <c r="EI1013" s="4"/>
      <c r="EJ1013" s="4"/>
      <c r="EK1013" s="4"/>
      <c r="EL1013" s="4"/>
      <c r="EM1013" s="4"/>
      <c r="EN1013" s="4"/>
      <c r="EO1013" s="4"/>
      <c r="EP1013" s="4"/>
      <c r="EQ1013" s="4"/>
      <c r="ER1013" s="4"/>
      <c r="ES1013" s="4"/>
      <c r="ET1013" s="4"/>
      <c r="EU1013" s="4"/>
      <c r="EV1013" s="4"/>
      <c r="EW1013" s="4"/>
      <c r="EX1013" s="4"/>
      <c r="EY1013" s="4"/>
      <c r="EZ1013" s="4"/>
      <c r="FA1013" s="4"/>
      <c r="FB1013" s="4"/>
      <c r="FC1013" s="4"/>
      <c r="FD1013" s="4"/>
      <c r="FE1013" s="4"/>
      <c r="FF1013" s="4"/>
      <c r="FG1013" s="4"/>
      <c r="FH1013" s="4"/>
      <c r="FI1013" s="4"/>
      <c r="FJ1013" s="5"/>
      <c r="FK1013" s="4"/>
      <c r="FL1013" s="4"/>
      <c r="FM1013" s="4"/>
      <c r="FN1013" s="4"/>
      <c r="FO1013" s="4"/>
      <c r="FP1013" s="4"/>
      <c r="FQ1013" s="4"/>
      <c r="FR1013" s="4"/>
      <c r="FS1013" s="4"/>
      <c r="FT1013" s="4"/>
      <c r="FU1013" s="4"/>
      <c r="FV1013" s="4"/>
      <c r="FW1013" s="4"/>
      <c r="FX1013" s="4"/>
      <c r="FY1013" s="4"/>
      <c r="FZ1013" s="4"/>
      <c r="GA1013" s="4"/>
      <c r="GB1013" s="4"/>
      <c r="GC1013" s="4"/>
      <c r="GD1013" s="4"/>
      <c r="GE1013" s="4"/>
      <c r="GF1013" s="4"/>
      <c r="GG1013" s="4"/>
      <c r="GH1013" s="4"/>
      <c r="GI1013" s="4"/>
      <c r="GJ1013" s="4"/>
      <c r="GK1013" s="4"/>
      <c r="GL1013" s="4"/>
      <c r="GM1013" s="4"/>
      <c r="GN1013" s="4"/>
      <c r="GO1013" s="4"/>
      <c r="GP1013" s="4"/>
      <c r="GQ1013" s="4"/>
      <c r="GR1013" s="4"/>
      <c r="GS1013" s="4"/>
      <c r="GT1013" s="4"/>
      <c r="GU1013" s="4"/>
      <c r="GV1013" s="4"/>
      <c r="GW1013" s="4"/>
      <c r="GX1013" s="4"/>
      <c r="GY1013" s="4"/>
      <c r="IQ1013" s="4"/>
      <c r="IR1013" s="4"/>
      <c r="IS1013" s="4"/>
      <c r="IT1013" s="4"/>
      <c r="IU1013" s="4"/>
      <c r="IV1013" s="4"/>
      <c r="IW1013" s="4"/>
      <c r="IX1013" s="4"/>
      <c r="IY1013" s="4"/>
      <c r="IZ1013" s="4"/>
      <c r="JA1013" s="4"/>
      <c r="JB1013" s="4"/>
      <c r="JC1013" s="4"/>
      <c r="JD1013" s="4"/>
      <c r="JE1013" s="4"/>
      <c r="JF1013" s="4"/>
      <c r="JG1013" s="4"/>
      <c r="JH1013" s="4"/>
      <c r="JI1013" s="4"/>
      <c r="JJ1013" s="4"/>
      <c r="JK1013" s="4"/>
      <c r="JL1013" s="4"/>
      <c r="JM1013" s="4"/>
      <c r="JN1013" s="4"/>
      <c r="JO1013" s="4"/>
      <c r="JP1013" s="4"/>
      <c r="JQ1013" s="4"/>
      <c r="JR1013" s="4"/>
      <c r="JS1013" s="4"/>
      <c r="JT1013" s="4"/>
      <c r="JU1013" s="4"/>
      <c r="JV1013" s="4"/>
      <c r="JW1013" s="4"/>
      <c r="JX1013" s="4"/>
      <c r="JY1013" s="4"/>
      <c r="JZ1013" s="4"/>
      <c r="KA1013" s="4"/>
      <c r="KB1013" s="4"/>
      <c r="KC1013" s="4"/>
      <c r="KD1013" s="4"/>
      <c r="KE1013" s="4"/>
    </row>
    <row r="1014" spans="20:291" x14ac:dyDescent="0.25">
      <c r="T1014" s="5"/>
      <c r="U1014" s="25"/>
      <c r="V1014" s="25"/>
      <c r="W1014" s="25"/>
      <c r="X1014" s="25"/>
      <c r="Y1014" s="25"/>
      <c r="Z1014" s="25"/>
      <c r="AA1014" s="25"/>
      <c r="AB1014" s="25"/>
      <c r="AC1014" s="25"/>
      <c r="AD1014" s="25"/>
      <c r="AE1014" s="25"/>
      <c r="AF1014" s="25"/>
      <c r="AG1014" s="25"/>
      <c r="AH1014" s="25"/>
      <c r="AI1014" s="25"/>
      <c r="AJ1014" s="25"/>
      <c r="AK1014" s="25"/>
      <c r="AL1014" s="25"/>
      <c r="AM1014" s="25"/>
      <c r="AN1014" s="25"/>
      <c r="AO1014" s="25"/>
      <c r="AP1014" s="25"/>
      <c r="AQ1014" s="4"/>
      <c r="AR1014" s="4"/>
      <c r="AS1014" s="4"/>
      <c r="AT1014" s="4"/>
      <c r="AU1014" s="4"/>
      <c r="AV1014" s="4"/>
      <c r="AW1014" s="4"/>
      <c r="AX1014" s="4"/>
      <c r="AY1014" s="4"/>
      <c r="AZ1014" s="4"/>
      <c r="BA1014" s="4"/>
      <c r="BB1014" s="4"/>
      <c r="BC1014" s="4"/>
      <c r="BD1014" s="4"/>
      <c r="BE1014" s="4"/>
      <c r="BF1014" s="4"/>
      <c r="BG1014" s="4"/>
      <c r="BH1014" s="4"/>
      <c r="BI1014" s="4"/>
      <c r="BJ1014" s="4"/>
      <c r="BK1014" s="4"/>
      <c r="BL1014" s="4"/>
      <c r="BM1014" s="4"/>
      <c r="BN1014" s="4"/>
      <c r="BO1014" s="4"/>
      <c r="BP1014" s="4"/>
      <c r="BQ1014" s="4"/>
      <c r="BR1014" s="4"/>
      <c r="BS1014" s="4"/>
      <c r="BT1014" s="4"/>
      <c r="BU1014" s="4"/>
      <c r="BV1014" s="4"/>
      <c r="BW1014" s="4"/>
      <c r="BX1014" s="4"/>
      <c r="BY1014" s="4"/>
      <c r="BZ1014" s="4"/>
      <c r="CA1014" s="4"/>
      <c r="CB1014" s="4"/>
      <c r="CC1014" s="4"/>
      <c r="CD1014" s="4"/>
      <c r="CE1014" s="4"/>
      <c r="CF1014" s="4"/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/>
      <c r="CR1014" s="4"/>
      <c r="CS1014" s="4"/>
      <c r="CT1014" s="4"/>
      <c r="CU1014" s="4"/>
      <c r="CV1014" s="4"/>
      <c r="CW1014" s="4"/>
      <c r="CX1014" s="4"/>
      <c r="CY1014" s="4"/>
      <c r="CZ1014" s="4"/>
      <c r="DA1014" s="4"/>
      <c r="DB1014" s="4"/>
      <c r="DC1014" s="4"/>
      <c r="DD1014" s="4"/>
      <c r="DE1014" s="4"/>
      <c r="DF1014" s="4"/>
      <c r="DG1014" s="4"/>
      <c r="DH1014" s="4"/>
      <c r="DI1014" s="4"/>
      <c r="DJ1014" s="4"/>
      <c r="DK1014" s="4"/>
      <c r="DL1014" s="4"/>
      <c r="DM1014" s="4"/>
      <c r="DN1014" s="4"/>
      <c r="DO1014" s="4"/>
      <c r="DP1014" s="4"/>
      <c r="DQ1014" s="4"/>
      <c r="DR1014" s="4"/>
      <c r="DS1014" s="4"/>
      <c r="DT1014" s="4"/>
      <c r="DU1014" s="4"/>
      <c r="DV1014" s="4"/>
      <c r="DW1014" s="4"/>
      <c r="DX1014" s="4"/>
      <c r="DY1014" s="4"/>
      <c r="DZ1014" s="4"/>
      <c r="EA1014" s="4"/>
      <c r="EB1014" s="4"/>
      <c r="EC1014" s="4"/>
      <c r="ED1014" s="4"/>
      <c r="EE1014" s="4"/>
      <c r="EF1014" s="4"/>
      <c r="EG1014" s="4"/>
      <c r="EH1014" s="4"/>
      <c r="EI1014" s="4"/>
      <c r="EJ1014" s="4"/>
      <c r="EK1014" s="4"/>
      <c r="EL1014" s="4"/>
      <c r="EM1014" s="4"/>
      <c r="EN1014" s="4"/>
      <c r="EO1014" s="4"/>
      <c r="EP1014" s="4"/>
      <c r="EQ1014" s="4"/>
      <c r="ER1014" s="4"/>
      <c r="ES1014" s="4"/>
      <c r="ET1014" s="4"/>
      <c r="EU1014" s="4"/>
      <c r="EV1014" s="4"/>
      <c r="EW1014" s="4"/>
      <c r="EX1014" s="4"/>
      <c r="EY1014" s="4"/>
      <c r="EZ1014" s="4"/>
      <c r="FA1014" s="4"/>
      <c r="FB1014" s="4"/>
      <c r="FC1014" s="4"/>
      <c r="FD1014" s="4"/>
      <c r="FE1014" s="4"/>
      <c r="FF1014" s="4"/>
      <c r="FG1014" s="4"/>
      <c r="FH1014" s="4"/>
      <c r="FI1014" s="4"/>
      <c r="FJ1014" s="5"/>
      <c r="FK1014" s="4"/>
      <c r="FL1014" s="4"/>
      <c r="FM1014" s="4"/>
      <c r="FN1014" s="4"/>
      <c r="FO1014" s="4"/>
      <c r="FP1014" s="4"/>
      <c r="FQ1014" s="4"/>
      <c r="FR1014" s="4"/>
      <c r="FS1014" s="4"/>
      <c r="FT1014" s="4"/>
      <c r="FU1014" s="4"/>
      <c r="FV1014" s="4"/>
      <c r="FW1014" s="4"/>
      <c r="FX1014" s="4"/>
      <c r="FY1014" s="4"/>
      <c r="FZ1014" s="4"/>
      <c r="GA1014" s="4"/>
      <c r="GB1014" s="4"/>
      <c r="GC1014" s="4"/>
      <c r="GD1014" s="4"/>
      <c r="GE1014" s="4"/>
      <c r="GF1014" s="4"/>
      <c r="GG1014" s="4"/>
      <c r="GH1014" s="4"/>
      <c r="GI1014" s="4"/>
      <c r="GJ1014" s="4"/>
      <c r="GK1014" s="4"/>
      <c r="GL1014" s="4"/>
      <c r="GM1014" s="4"/>
      <c r="GN1014" s="4"/>
      <c r="GO1014" s="4"/>
      <c r="GP1014" s="4"/>
      <c r="GQ1014" s="4"/>
      <c r="GR1014" s="4"/>
      <c r="GS1014" s="4"/>
      <c r="GT1014" s="4"/>
      <c r="GU1014" s="4"/>
      <c r="GV1014" s="4"/>
      <c r="GW1014" s="4"/>
      <c r="GX1014" s="4"/>
      <c r="GY1014" s="4"/>
      <c r="IQ1014" s="4"/>
      <c r="IR1014" s="4"/>
      <c r="IS1014" s="4"/>
      <c r="IT1014" s="4"/>
      <c r="IU1014" s="4"/>
      <c r="IV1014" s="4"/>
      <c r="IW1014" s="4"/>
      <c r="IX1014" s="4"/>
      <c r="IY1014" s="4"/>
      <c r="IZ1014" s="4"/>
      <c r="JA1014" s="4"/>
      <c r="JB1014" s="4"/>
      <c r="JC1014" s="4"/>
      <c r="JD1014" s="4"/>
      <c r="JE1014" s="4"/>
      <c r="JF1014" s="4"/>
      <c r="JG1014" s="4"/>
      <c r="JH1014" s="4"/>
      <c r="JI1014" s="4"/>
      <c r="JJ1014" s="4"/>
      <c r="JK1014" s="4"/>
      <c r="JL1014" s="4"/>
      <c r="JM1014" s="4"/>
      <c r="JN1014" s="4"/>
      <c r="JO1014" s="4"/>
      <c r="JP1014" s="4"/>
      <c r="JQ1014" s="4"/>
      <c r="JR1014" s="4"/>
      <c r="JS1014" s="4"/>
      <c r="JT1014" s="4"/>
      <c r="JU1014" s="4"/>
      <c r="JV1014" s="4"/>
      <c r="JW1014" s="4"/>
      <c r="JX1014" s="4"/>
      <c r="JY1014" s="4"/>
      <c r="JZ1014" s="4"/>
      <c r="KA1014" s="4"/>
      <c r="KB1014" s="4"/>
      <c r="KC1014" s="4"/>
      <c r="KD1014" s="4"/>
      <c r="KE1014" s="4"/>
    </row>
    <row r="1015" spans="20:291" x14ac:dyDescent="0.25">
      <c r="T1015" s="5"/>
      <c r="U1015" s="25"/>
      <c r="V1015" s="25"/>
      <c r="W1015" s="25"/>
      <c r="X1015" s="25"/>
      <c r="Y1015" s="25"/>
      <c r="Z1015" s="25"/>
      <c r="AA1015" s="25"/>
      <c r="AB1015" s="25"/>
      <c r="AC1015" s="25"/>
      <c r="AD1015" s="25"/>
      <c r="AE1015" s="25"/>
      <c r="AF1015" s="25"/>
      <c r="AG1015" s="25"/>
      <c r="AH1015" s="25"/>
      <c r="AI1015" s="25"/>
      <c r="AJ1015" s="25"/>
      <c r="AK1015" s="25"/>
      <c r="AL1015" s="25"/>
      <c r="AM1015" s="25"/>
      <c r="AN1015" s="25"/>
      <c r="AO1015" s="25"/>
      <c r="AP1015" s="25"/>
      <c r="AQ1015" s="4"/>
      <c r="AR1015" s="4"/>
      <c r="AS1015" s="4"/>
      <c r="AT1015" s="4"/>
      <c r="AU1015" s="4"/>
      <c r="AV1015" s="4"/>
      <c r="AW1015" s="4"/>
      <c r="AX1015" s="4"/>
      <c r="AY1015" s="4"/>
      <c r="AZ1015" s="4"/>
      <c r="BA1015" s="4"/>
      <c r="BB1015" s="4"/>
      <c r="BC1015" s="4"/>
      <c r="BD1015" s="4"/>
      <c r="BE1015" s="4"/>
      <c r="BF1015" s="4"/>
      <c r="BG1015" s="4"/>
      <c r="BH1015" s="4"/>
      <c r="BI1015" s="4"/>
      <c r="BJ1015" s="4"/>
      <c r="BK1015" s="4"/>
      <c r="BL1015" s="4"/>
      <c r="BM1015" s="4"/>
      <c r="BN1015" s="4"/>
      <c r="BO1015" s="4"/>
      <c r="BP1015" s="4"/>
      <c r="BQ1015" s="4"/>
      <c r="BR1015" s="4"/>
      <c r="BS1015" s="4"/>
      <c r="BT1015" s="4"/>
      <c r="BU1015" s="4"/>
      <c r="BV1015" s="4"/>
      <c r="BW1015" s="4"/>
      <c r="BX1015" s="4"/>
      <c r="BY1015" s="4"/>
      <c r="BZ1015" s="4"/>
      <c r="CA1015" s="4"/>
      <c r="CB1015" s="4"/>
      <c r="CC1015" s="4"/>
      <c r="CD1015" s="4"/>
      <c r="CE1015" s="4"/>
      <c r="CF1015" s="4"/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4"/>
      <c r="CS1015" s="4"/>
      <c r="CT1015" s="4"/>
      <c r="CU1015" s="4"/>
      <c r="CV1015" s="4"/>
      <c r="CW1015" s="4"/>
      <c r="CX1015" s="4"/>
      <c r="CY1015" s="4"/>
      <c r="CZ1015" s="4"/>
      <c r="DA1015" s="4"/>
      <c r="DB1015" s="4"/>
      <c r="DC1015" s="4"/>
      <c r="DD1015" s="4"/>
      <c r="DE1015" s="4"/>
      <c r="DF1015" s="4"/>
      <c r="DG1015" s="4"/>
      <c r="DH1015" s="4"/>
      <c r="DI1015" s="4"/>
      <c r="DJ1015" s="4"/>
      <c r="DK1015" s="4"/>
      <c r="DL1015" s="4"/>
      <c r="DM1015" s="4"/>
      <c r="DN1015" s="4"/>
      <c r="DO1015" s="4"/>
      <c r="DP1015" s="4"/>
      <c r="DQ1015" s="4"/>
      <c r="DR1015" s="4"/>
      <c r="DS1015" s="4"/>
      <c r="DT1015" s="4"/>
      <c r="DU1015" s="4"/>
      <c r="DV1015" s="4"/>
      <c r="DW1015" s="4"/>
      <c r="DX1015" s="4"/>
      <c r="DY1015" s="4"/>
      <c r="DZ1015" s="4"/>
      <c r="EA1015" s="4"/>
      <c r="EB1015" s="4"/>
      <c r="EC1015" s="4"/>
      <c r="ED1015" s="4"/>
      <c r="EE1015" s="4"/>
      <c r="EF1015" s="4"/>
      <c r="EG1015" s="4"/>
      <c r="EH1015" s="4"/>
      <c r="EI1015" s="4"/>
      <c r="EJ1015" s="4"/>
      <c r="EK1015" s="4"/>
      <c r="EL1015" s="4"/>
      <c r="EM1015" s="4"/>
      <c r="EN1015" s="4"/>
      <c r="EO1015" s="4"/>
      <c r="EP1015" s="4"/>
      <c r="EQ1015" s="4"/>
      <c r="ER1015" s="4"/>
      <c r="ES1015" s="4"/>
      <c r="ET1015" s="4"/>
      <c r="EU1015" s="4"/>
      <c r="EV1015" s="4"/>
      <c r="EW1015" s="4"/>
      <c r="EX1015" s="4"/>
      <c r="EY1015" s="4"/>
      <c r="EZ1015" s="4"/>
      <c r="FA1015" s="4"/>
      <c r="FB1015" s="4"/>
      <c r="FC1015" s="4"/>
      <c r="FD1015" s="4"/>
      <c r="FE1015" s="4"/>
      <c r="FF1015" s="4"/>
      <c r="FG1015" s="4"/>
      <c r="FH1015" s="4"/>
      <c r="FI1015" s="4"/>
      <c r="FJ1015" s="5"/>
      <c r="FK1015" s="4"/>
      <c r="FL1015" s="4"/>
      <c r="FM1015" s="4"/>
      <c r="FN1015" s="4"/>
      <c r="FO1015" s="4"/>
      <c r="FP1015" s="4"/>
      <c r="FQ1015" s="4"/>
      <c r="FR1015" s="4"/>
      <c r="FS1015" s="4"/>
      <c r="FT1015" s="4"/>
      <c r="FU1015" s="4"/>
      <c r="FV1015" s="4"/>
      <c r="FW1015" s="4"/>
      <c r="FX1015" s="4"/>
      <c r="FY1015" s="4"/>
      <c r="FZ1015" s="4"/>
      <c r="GA1015" s="4"/>
      <c r="GB1015" s="4"/>
      <c r="GC1015" s="4"/>
      <c r="GD1015" s="4"/>
      <c r="GE1015" s="4"/>
      <c r="GF1015" s="4"/>
      <c r="GG1015" s="4"/>
      <c r="GH1015" s="4"/>
      <c r="GI1015" s="4"/>
      <c r="GJ1015" s="4"/>
      <c r="GK1015" s="4"/>
      <c r="GL1015" s="4"/>
      <c r="GM1015" s="4"/>
      <c r="GN1015" s="4"/>
      <c r="GO1015" s="4"/>
      <c r="GP1015" s="4"/>
      <c r="GQ1015" s="4"/>
      <c r="GR1015" s="4"/>
      <c r="GS1015" s="4"/>
      <c r="GT1015" s="4"/>
      <c r="GU1015" s="4"/>
      <c r="GV1015" s="4"/>
      <c r="GW1015" s="4"/>
      <c r="GX1015" s="4"/>
      <c r="GY1015" s="4"/>
      <c r="IQ1015" s="4"/>
      <c r="IR1015" s="4"/>
      <c r="IS1015" s="4"/>
      <c r="IT1015" s="4"/>
      <c r="IU1015" s="4"/>
      <c r="IV1015" s="4"/>
      <c r="IW1015" s="4"/>
      <c r="IX1015" s="4"/>
      <c r="IY1015" s="4"/>
      <c r="IZ1015" s="4"/>
      <c r="JA1015" s="4"/>
      <c r="JB1015" s="4"/>
      <c r="JC1015" s="4"/>
      <c r="JD1015" s="4"/>
      <c r="JE1015" s="4"/>
      <c r="JF1015" s="4"/>
      <c r="JG1015" s="4"/>
      <c r="JH1015" s="4"/>
      <c r="JI1015" s="4"/>
      <c r="JJ1015" s="4"/>
      <c r="JK1015" s="4"/>
      <c r="JL1015" s="4"/>
      <c r="JM1015" s="4"/>
      <c r="JN1015" s="4"/>
      <c r="JO1015" s="4"/>
      <c r="JP1015" s="4"/>
      <c r="JQ1015" s="4"/>
      <c r="JR1015" s="4"/>
      <c r="JS1015" s="4"/>
      <c r="JT1015" s="4"/>
      <c r="JU1015" s="4"/>
      <c r="JV1015" s="4"/>
      <c r="JW1015" s="4"/>
      <c r="JX1015" s="4"/>
      <c r="JY1015" s="4"/>
      <c r="JZ1015" s="4"/>
      <c r="KA1015" s="4"/>
      <c r="KB1015" s="4"/>
      <c r="KC1015" s="4"/>
      <c r="KD1015" s="4"/>
      <c r="KE1015" s="4"/>
    </row>
    <row r="1016" spans="20:291" x14ac:dyDescent="0.25">
      <c r="T1016" s="5"/>
      <c r="U1016" s="25"/>
      <c r="V1016" s="25"/>
      <c r="W1016" s="25"/>
      <c r="X1016" s="25"/>
      <c r="Y1016" s="25"/>
      <c r="Z1016" s="25"/>
      <c r="AA1016" s="25"/>
      <c r="AB1016" s="25"/>
      <c r="AC1016" s="25"/>
      <c r="AD1016" s="25"/>
      <c r="AE1016" s="25"/>
      <c r="AF1016" s="25"/>
      <c r="AG1016" s="25"/>
      <c r="AH1016" s="25"/>
      <c r="AI1016" s="25"/>
      <c r="AJ1016" s="25"/>
      <c r="AK1016" s="25"/>
      <c r="AL1016" s="25"/>
      <c r="AM1016" s="25"/>
      <c r="AN1016" s="25"/>
      <c r="AO1016" s="25"/>
      <c r="AP1016" s="25"/>
      <c r="AQ1016" s="4"/>
      <c r="AR1016" s="4"/>
      <c r="AS1016" s="4"/>
      <c r="AT1016" s="4"/>
      <c r="AU1016" s="4"/>
      <c r="AV1016" s="4"/>
      <c r="AW1016" s="4"/>
      <c r="AX1016" s="4"/>
      <c r="AY1016" s="4"/>
      <c r="AZ1016" s="4"/>
      <c r="BA1016" s="4"/>
      <c r="BB1016" s="4"/>
      <c r="BC1016" s="4"/>
      <c r="BD1016" s="4"/>
      <c r="BE1016" s="4"/>
      <c r="BF1016" s="4"/>
      <c r="BG1016" s="4"/>
      <c r="BH1016" s="4"/>
      <c r="BI1016" s="4"/>
      <c r="BJ1016" s="4"/>
      <c r="BK1016" s="4"/>
      <c r="BL1016" s="4"/>
      <c r="BM1016" s="4"/>
      <c r="BN1016" s="4"/>
      <c r="BO1016" s="4"/>
      <c r="BP1016" s="4"/>
      <c r="BQ1016" s="4"/>
      <c r="BR1016" s="4"/>
      <c r="BS1016" s="4"/>
      <c r="BT1016" s="4"/>
      <c r="BU1016" s="4"/>
      <c r="BV1016" s="4"/>
      <c r="BW1016" s="4"/>
      <c r="BX1016" s="4"/>
      <c r="BY1016" s="4"/>
      <c r="BZ1016" s="4"/>
      <c r="CA1016" s="4"/>
      <c r="CB1016" s="4"/>
      <c r="CC1016" s="4"/>
      <c r="CD1016" s="4"/>
      <c r="CE1016" s="4"/>
      <c r="CF1016" s="4"/>
      <c r="CG1016" s="4"/>
      <c r="CH1016" s="4"/>
      <c r="CI1016" s="4"/>
      <c r="CJ1016" s="4"/>
      <c r="CK1016" s="4"/>
      <c r="CL1016" s="4"/>
      <c r="CM1016" s="4"/>
      <c r="CN1016" s="4"/>
      <c r="CO1016" s="4"/>
      <c r="CP1016" s="4"/>
      <c r="CQ1016" s="4"/>
      <c r="CR1016" s="4"/>
      <c r="CS1016" s="4"/>
      <c r="CT1016" s="4"/>
      <c r="CU1016" s="4"/>
      <c r="CV1016" s="4"/>
      <c r="CW1016" s="4"/>
      <c r="CX1016" s="4"/>
      <c r="CY1016" s="4"/>
      <c r="CZ1016" s="4"/>
      <c r="DA1016" s="4"/>
      <c r="DB1016" s="4"/>
      <c r="DC1016" s="4"/>
      <c r="DD1016" s="4"/>
      <c r="DE1016" s="4"/>
      <c r="DF1016" s="4"/>
      <c r="DG1016" s="4"/>
      <c r="DH1016" s="4"/>
      <c r="DI1016" s="4"/>
      <c r="DJ1016" s="4"/>
      <c r="DK1016" s="4"/>
      <c r="DL1016" s="4"/>
      <c r="DM1016" s="4"/>
      <c r="DN1016" s="4"/>
      <c r="DO1016" s="4"/>
      <c r="DP1016" s="4"/>
      <c r="DQ1016" s="4"/>
      <c r="DR1016" s="4"/>
      <c r="DS1016" s="4"/>
      <c r="DT1016" s="4"/>
      <c r="DU1016" s="4"/>
      <c r="DV1016" s="4"/>
      <c r="DW1016" s="4"/>
      <c r="DX1016" s="4"/>
      <c r="DY1016" s="4"/>
      <c r="DZ1016" s="4"/>
      <c r="EA1016" s="4"/>
      <c r="EB1016" s="4"/>
      <c r="EC1016" s="4"/>
      <c r="ED1016" s="4"/>
      <c r="EE1016" s="4"/>
      <c r="EF1016" s="4"/>
      <c r="EG1016" s="4"/>
      <c r="EH1016" s="4"/>
      <c r="EI1016" s="4"/>
      <c r="EJ1016" s="4"/>
      <c r="EK1016" s="4"/>
      <c r="EL1016" s="4"/>
      <c r="EM1016" s="4"/>
      <c r="EN1016" s="4"/>
      <c r="EO1016" s="4"/>
      <c r="EP1016" s="4"/>
      <c r="EQ1016" s="4"/>
      <c r="ER1016" s="4"/>
      <c r="ES1016" s="4"/>
      <c r="ET1016" s="4"/>
      <c r="EU1016" s="4"/>
      <c r="EV1016" s="4"/>
      <c r="EW1016" s="4"/>
      <c r="EX1016" s="4"/>
      <c r="EY1016" s="4"/>
      <c r="EZ1016" s="4"/>
      <c r="FA1016" s="4"/>
      <c r="FB1016" s="4"/>
      <c r="FC1016" s="4"/>
      <c r="FD1016" s="4"/>
      <c r="FE1016" s="4"/>
      <c r="FF1016" s="4"/>
      <c r="FG1016" s="4"/>
      <c r="FH1016" s="4"/>
      <c r="FI1016" s="4"/>
      <c r="FJ1016" s="5"/>
      <c r="FK1016" s="4"/>
      <c r="FL1016" s="4"/>
      <c r="FM1016" s="4"/>
      <c r="FN1016" s="4"/>
      <c r="FO1016" s="4"/>
      <c r="FP1016" s="4"/>
      <c r="FQ1016" s="4"/>
      <c r="FR1016" s="4"/>
      <c r="FS1016" s="4"/>
      <c r="FT1016" s="4"/>
      <c r="FU1016" s="4"/>
      <c r="FV1016" s="4"/>
      <c r="FW1016" s="4"/>
      <c r="FX1016" s="4"/>
      <c r="FY1016" s="4"/>
      <c r="FZ1016" s="4"/>
      <c r="GA1016" s="4"/>
      <c r="GB1016" s="4"/>
      <c r="GC1016" s="4"/>
      <c r="GD1016" s="4"/>
      <c r="GE1016" s="4"/>
      <c r="GF1016" s="4"/>
      <c r="GG1016" s="4"/>
      <c r="GH1016" s="4"/>
      <c r="GI1016" s="4"/>
      <c r="GJ1016" s="4"/>
      <c r="GK1016" s="4"/>
      <c r="GL1016" s="4"/>
      <c r="GM1016" s="4"/>
      <c r="GN1016" s="4"/>
      <c r="GO1016" s="4"/>
      <c r="GP1016" s="4"/>
      <c r="GQ1016" s="4"/>
      <c r="GR1016" s="4"/>
      <c r="GS1016" s="4"/>
      <c r="GT1016" s="4"/>
      <c r="GU1016" s="4"/>
      <c r="GV1016" s="4"/>
      <c r="GW1016" s="4"/>
      <c r="GX1016" s="4"/>
      <c r="GY1016" s="4"/>
      <c r="IQ1016" s="4"/>
      <c r="IR1016" s="4"/>
      <c r="IS1016" s="4"/>
      <c r="IT1016" s="4"/>
      <c r="IU1016" s="4"/>
      <c r="IV1016" s="4"/>
      <c r="IW1016" s="4"/>
      <c r="IX1016" s="4"/>
      <c r="IY1016" s="4"/>
      <c r="IZ1016" s="4"/>
      <c r="JA1016" s="4"/>
      <c r="JB1016" s="4"/>
      <c r="JC1016" s="4"/>
      <c r="JD1016" s="4"/>
      <c r="JE1016" s="4"/>
      <c r="JF1016" s="4"/>
      <c r="JG1016" s="4"/>
      <c r="JH1016" s="4"/>
      <c r="JI1016" s="4"/>
      <c r="JJ1016" s="4"/>
      <c r="JK1016" s="4"/>
      <c r="JL1016" s="4"/>
      <c r="JM1016" s="4"/>
      <c r="JN1016" s="4"/>
      <c r="JO1016" s="4"/>
      <c r="JP1016" s="4"/>
      <c r="JQ1016" s="4"/>
      <c r="JR1016" s="4"/>
      <c r="JS1016" s="4"/>
      <c r="JT1016" s="4"/>
      <c r="JU1016" s="4"/>
      <c r="JV1016" s="4"/>
      <c r="JW1016" s="4"/>
      <c r="JX1016" s="4"/>
      <c r="JY1016" s="4"/>
      <c r="JZ1016" s="4"/>
      <c r="KA1016" s="4"/>
      <c r="KB1016" s="4"/>
      <c r="KC1016" s="4"/>
      <c r="KD1016" s="4"/>
      <c r="KE1016" s="4"/>
    </row>
    <row r="1017" spans="20:291" x14ac:dyDescent="0.25">
      <c r="T1017" s="5"/>
      <c r="U1017" s="25"/>
      <c r="V1017" s="25"/>
      <c r="W1017" s="25"/>
      <c r="X1017" s="25"/>
      <c r="Y1017" s="25"/>
      <c r="Z1017" s="25"/>
      <c r="AA1017" s="25"/>
      <c r="AB1017" s="25"/>
      <c r="AC1017" s="25"/>
      <c r="AD1017" s="25"/>
      <c r="AE1017" s="25"/>
      <c r="AF1017" s="25"/>
      <c r="AG1017" s="25"/>
      <c r="AH1017" s="25"/>
      <c r="AI1017" s="25"/>
      <c r="AJ1017" s="25"/>
      <c r="AK1017" s="25"/>
      <c r="AL1017" s="25"/>
      <c r="AM1017" s="25"/>
      <c r="AN1017" s="25"/>
      <c r="AO1017" s="25"/>
      <c r="AP1017" s="25"/>
      <c r="AQ1017" s="4"/>
      <c r="AR1017" s="4"/>
      <c r="AS1017" s="4"/>
      <c r="AT1017" s="4"/>
      <c r="AU1017" s="4"/>
      <c r="AV1017" s="4"/>
      <c r="AW1017" s="4"/>
      <c r="AX1017" s="4"/>
      <c r="AY1017" s="4"/>
      <c r="AZ1017" s="4"/>
      <c r="BA1017" s="4"/>
      <c r="BB1017" s="4"/>
      <c r="BC1017" s="4"/>
      <c r="BD1017" s="4"/>
      <c r="BE1017" s="4"/>
      <c r="BF1017" s="4"/>
      <c r="BG1017" s="4"/>
      <c r="BH1017" s="4"/>
      <c r="BI1017" s="4"/>
      <c r="BJ1017" s="4"/>
      <c r="BK1017" s="4"/>
      <c r="BL1017" s="4"/>
      <c r="BM1017" s="4"/>
      <c r="BN1017" s="4"/>
      <c r="BO1017" s="4"/>
      <c r="BP1017" s="4"/>
      <c r="BQ1017" s="4"/>
      <c r="BR1017" s="4"/>
      <c r="BS1017" s="4"/>
      <c r="BT1017" s="4"/>
      <c r="BU1017" s="4"/>
      <c r="BV1017" s="4"/>
      <c r="BW1017" s="4"/>
      <c r="BX1017" s="4"/>
      <c r="BY1017" s="4"/>
      <c r="BZ1017" s="4"/>
      <c r="CA1017" s="4"/>
      <c r="CB1017" s="4"/>
      <c r="CC1017" s="4"/>
      <c r="CD1017" s="4"/>
      <c r="CE1017" s="4"/>
      <c r="CF1017" s="4"/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  <c r="CS1017" s="4"/>
      <c r="CT1017" s="4"/>
      <c r="CU1017" s="4"/>
      <c r="CV1017" s="4"/>
      <c r="CW1017" s="4"/>
      <c r="CX1017" s="4"/>
      <c r="CY1017" s="4"/>
      <c r="CZ1017" s="4"/>
      <c r="DA1017" s="4"/>
      <c r="DB1017" s="4"/>
      <c r="DC1017" s="4"/>
      <c r="DD1017" s="4"/>
      <c r="DE1017" s="4"/>
      <c r="DF1017" s="4"/>
      <c r="DG1017" s="4"/>
      <c r="DH1017" s="4"/>
      <c r="DI1017" s="4"/>
      <c r="DJ1017" s="4"/>
      <c r="DK1017" s="4"/>
      <c r="DL1017" s="4"/>
      <c r="DM1017" s="4"/>
      <c r="DN1017" s="4"/>
      <c r="DO1017" s="4"/>
      <c r="DP1017" s="4"/>
      <c r="DQ1017" s="4"/>
      <c r="DR1017" s="4"/>
      <c r="DS1017" s="4"/>
      <c r="DT1017" s="4"/>
      <c r="DU1017" s="4"/>
      <c r="DV1017" s="4"/>
      <c r="DW1017" s="4"/>
      <c r="DX1017" s="4"/>
      <c r="DY1017" s="4"/>
      <c r="DZ1017" s="4"/>
      <c r="EA1017" s="4"/>
      <c r="EB1017" s="4"/>
      <c r="EC1017" s="4"/>
      <c r="ED1017" s="4"/>
      <c r="EE1017" s="4"/>
      <c r="EF1017" s="4"/>
      <c r="EG1017" s="4"/>
      <c r="EH1017" s="4"/>
      <c r="EI1017" s="4"/>
      <c r="EJ1017" s="4"/>
      <c r="EK1017" s="4"/>
      <c r="EL1017" s="4"/>
      <c r="EM1017" s="4"/>
      <c r="EN1017" s="4"/>
      <c r="EO1017" s="4"/>
      <c r="EP1017" s="4"/>
      <c r="EQ1017" s="4"/>
      <c r="ER1017" s="4"/>
      <c r="ES1017" s="4"/>
      <c r="ET1017" s="4"/>
      <c r="EU1017" s="4"/>
      <c r="EV1017" s="4"/>
      <c r="EW1017" s="4"/>
      <c r="EX1017" s="4"/>
      <c r="EY1017" s="4"/>
      <c r="EZ1017" s="4"/>
      <c r="FA1017" s="4"/>
      <c r="FB1017" s="4"/>
      <c r="FC1017" s="4"/>
      <c r="FD1017" s="4"/>
      <c r="FE1017" s="4"/>
      <c r="FF1017" s="4"/>
      <c r="FG1017" s="4"/>
      <c r="FH1017" s="4"/>
      <c r="FI1017" s="4"/>
      <c r="FJ1017" s="5"/>
      <c r="FK1017" s="4"/>
      <c r="FL1017" s="4"/>
      <c r="FM1017" s="4"/>
      <c r="FN1017" s="4"/>
      <c r="FO1017" s="4"/>
      <c r="FP1017" s="4"/>
      <c r="FQ1017" s="4"/>
      <c r="FR1017" s="4"/>
      <c r="FS1017" s="4"/>
      <c r="FT1017" s="4"/>
      <c r="FU1017" s="4"/>
      <c r="FV1017" s="4"/>
      <c r="FW1017" s="4"/>
      <c r="FX1017" s="4"/>
      <c r="FY1017" s="4"/>
      <c r="FZ1017" s="4"/>
      <c r="GA1017" s="4"/>
      <c r="GB1017" s="4"/>
      <c r="GC1017" s="4"/>
      <c r="GD1017" s="4"/>
      <c r="GE1017" s="4"/>
      <c r="GF1017" s="4"/>
      <c r="GG1017" s="4"/>
      <c r="GH1017" s="4"/>
      <c r="GI1017" s="4"/>
      <c r="GJ1017" s="4"/>
      <c r="GK1017" s="4"/>
      <c r="GL1017" s="4"/>
      <c r="GM1017" s="4"/>
      <c r="GN1017" s="4"/>
      <c r="GO1017" s="4"/>
      <c r="GP1017" s="4"/>
      <c r="GQ1017" s="4"/>
      <c r="GR1017" s="4"/>
      <c r="GS1017" s="4"/>
      <c r="GT1017" s="4"/>
      <c r="GU1017" s="4"/>
      <c r="GV1017" s="4"/>
      <c r="GW1017" s="4"/>
      <c r="GX1017" s="4"/>
      <c r="GY1017" s="4"/>
      <c r="IQ1017" s="4"/>
      <c r="IR1017" s="4"/>
      <c r="IS1017" s="4"/>
      <c r="IT1017" s="4"/>
      <c r="IU1017" s="4"/>
      <c r="IV1017" s="4"/>
      <c r="IW1017" s="4"/>
      <c r="IX1017" s="4"/>
      <c r="IY1017" s="4"/>
      <c r="IZ1017" s="4"/>
      <c r="JA1017" s="4"/>
      <c r="JB1017" s="4"/>
      <c r="JC1017" s="4"/>
      <c r="JD1017" s="4"/>
      <c r="JE1017" s="4"/>
      <c r="JF1017" s="4"/>
      <c r="JG1017" s="4"/>
      <c r="JH1017" s="4"/>
      <c r="JI1017" s="4"/>
      <c r="JJ1017" s="4"/>
      <c r="JK1017" s="4"/>
      <c r="JL1017" s="4"/>
      <c r="JM1017" s="4"/>
      <c r="JN1017" s="4"/>
      <c r="JO1017" s="4"/>
      <c r="JP1017" s="4"/>
      <c r="JQ1017" s="4"/>
      <c r="JR1017" s="4"/>
      <c r="JS1017" s="4"/>
      <c r="JT1017" s="4"/>
      <c r="JU1017" s="4"/>
      <c r="JV1017" s="4"/>
      <c r="JW1017" s="4"/>
      <c r="JX1017" s="4"/>
      <c r="JY1017" s="4"/>
      <c r="JZ1017" s="4"/>
      <c r="KA1017" s="4"/>
      <c r="KB1017" s="4"/>
      <c r="KC1017" s="4"/>
      <c r="KD1017" s="4"/>
      <c r="KE1017" s="4"/>
    </row>
    <row r="1018" spans="20:291" x14ac:dyDescent="0.25">
      <c r="T1018" s="5"/>
      <c r="U1018" s="25"/>
      <c r="V1018" s="25"/>
      <c r="W1018" s="25"/>
      <c r="X1018" s="25"/>
      <c r="Y1018" s="25"/>
      <c r="Z1018" s="25"/>
      <c r="AA1018" s="25"/>
      <c r="AB1018" s="25"/>
      <c r="AC1018" s="25"/>
      <c r="AD1018" s="25"/>
      <c r="AE1018" s="25"/>
      <c r="AF1018" s="25"/>
      <c r="AG1018" s="25"/>
      <c r="AH1018" s="25"/>
      <c r="AI1018" s="25"/>
      <c r="AJ1018" s="25"/>
      <c r="AK1018" s="25"/>
      <c r="AL1018" s="25"/>
      <c r="AM1018" s="25"/>
      <c r="AN1018" s="25"/>
      <c r="AO1018" s="25"/>
      <c r="AP1018" s="25"/>
      <c r="AQ1018" s="4"/>
      <c r="AR1018" s="4"/>
      <c r="AS1018" s="4"/>
      <c r="AT1018" s="4"/>
      <c r="AU1018" s="4"/>
      <c r="AV1018" s="4"/>
      <c r="AW1018" s="4"/>
      <c r="AX1018" s="4"/>
      <c r="AY1018" s="4"/>
      <c r="AZ1018" s="4"/>
      <c r="BA1018" s="4"/>
      <c r="BB1018" s="4"/>
      <c r="BC1018" s="4"/>
      <c r="BD1018" s="4"/>
      <c r="BE1018" s="4"/>
      <c r="BF1018" s="4"/>
      <c r="BG1018" s="4"/>
      <c r="BH1018" s="4"/>
      <c r="BI1018" s="4"/>
      <c r="BJ1018" s="4"/>
      <c r="BK1018" s="4"/>
      <c r="BL1018" s="4"/>
      <c r="BM1018" s="4"/>
      <c r="BN1018" s="4"/>
      <c r="BO1018" s="4"/>
      <c r="BP1018" s="4"/>
      <c r="BQ1018" s="4"/>
      <c r="BR1018" s="4"/>
      <c r="BS1018" s="4"/>
      <c r="BT1018" s="4"/>
      <c r="BU1018" s="4"/>
      <c r="BV1018" s="4"/>
      <c r="BW1018" s="4"/>
      <c r="BX1018" s="4"/>
      <c r="BY1018" s="4"/>
      <c r="BZ1018" s="4"/>
      <c r="CA1018" s="4"/>
      <c r="CB1018" s="4"/>
      <c r="CC1018" s="4"/>
      <c r="CD1018" s="4"/>
      <c r="CE1018" s="4"/>
      <c r="CF1018" s="4"/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  <c r="CS1018" s="4"/>
      <c r="CT1018" s="4"/>
      <c r="CU1018" s="4"/>
      <c r="CV1018" s="4"/>
      <c r="CW1018" s="4"/>
      <c r="CX1018" s="4"/>
      <c r="CY1018" s="4"/>
      <c r="CZ1018" s="4"/>
      <c r="DA1018" s="4"/>
      <c r="DB1018" s="4"/>
      <c r="DC1018" s="4"/>
      <c r="DD1018" s="4"/>
      <c r="DE1018" s="4"/>
      <c r="DF1018" s="4"/>
      <c r="DG1018" s="4"/>
      <c r="DH1018" s="4"/>
      <c r="DI1018" s="4"/>
      <c r="DJ1018" s="4"/>
      <c r="DK1018" s="4"/>
      <c r="DL1018" s="4"/>
      <c r="DM1018" s="4"/>
      <c r="DN1018" s="4"/>
      <c r="DO1018" s="4"/>
      <c r="DP1018" s="4"/>
      <c r="DQ1018" s="4"/>
      <c r="DR1018" s="4"/>
      <c r="DS1018" s="4"/>
      <c r="DT1018" s="4"/>
      <c r="DU1018" s="4"/>
      <c r="DV1018" s="4"/>
      <c r="DW1018" s="4"/>
      <c r="DX1018" s="4"/>
      <c r="DY1018" s="4"/>
      <c r="DZ1018" s="4"/>
      <c r="EA1018" s="4"/>
      <c r="EB1018" s="4"/>
      <c r="EC1018" s="4"/>
      <c r="ED1018" s="4"/>
      <c r="EE1018" s="4"/>
      <c r="EF1018" s="4"/>
      <c r="EG1018" s="4"/>
      <c r="EH1018" s="4"/>
      <c r="EI1018" s="4"/>
      <c r="EJ1018" s="4"/>
      <c r="EK1018" s="4"/>
      <c r="EL1018" s="4"/>
      <c r="EM1018" s="4"/>
      <c r="EN1018" s="4"/>
      <c r="EO1018" s="4"/>
      <c r="EP1018" s="4"/>
      <c r="EQ1018" s="4"/>
      <c r="ER1018" s="4"/>
      <c r="ES1018" s="4"/>
      <c r="ET1018" s="4"/>
      <c r="EU1018" s="4"/>
      <c r="EV1018" s="4"/>
      <c r="EW1018" s="4"/>
      <c r="EX1018" s="4"/>
      <c r="EY1018" s="4"/>
      <c r="EZ1018" s="4"/>
      <c r="FA1018" s="4"/>
      <c r="FB1018" s="4"/>
      <c r="FC1018" s="4"/>
      <c r="FD1018" s="4"/>
      <c r="FE1018" s="4"/>
      <c r="FF1018" s="4"/>
      <c r="FG1018" s="4"/>
      <c r="FH1018" s="4"/>
      <c r="FI1018" s="4"/>
      <c r="FJ1018" s="5"/>
      <c r="FK1018" s="4"/>
      <c r="FL1018" s="4"/>
      <c r="FM1018" s="4"/>
      <c r="FN1018" s="4"/>
      <c r="FO1018" s="4"/>
      <c r="FP1018" s="4"/>
      <c r="FQ1018" s="4"/>
      <c r="FR1018" s="4"/>
      <c r="FS1018" s="4"/>
      <c r="FT1018" s="4"/>
      <c r="FU1018" s="4"/>
      <c r="FV1018" s="4"/>
      <c r="FW1018" s="4"/>
      <c r="FX1018" s="4"/>
      <c r="FY1018" s="4"/>
      <c r="FZ1018" s="4"/>
      <c r="GA1018" s="4"/>
      <c r="GB1018" s="4"/>
      <c r="GC1018" s="4"/>
      <c r="GD1018" s="4"/>
      <c r="GE1018" s="4"/>
      <c r="GF1018" s="4"/>
      <c r="GG1018" s="4"/>
      <c r="GH1018" s="4"/>
      <c r="GI1018" s="4"/>
      <c r="GJ1018" s="4"/>
      <c r="GK1018" s="4"/>
      <c r="GL1018" s="4"/>
      <c r="GM1018" s="4"/>
      <c r="GN1018" s="4"/>
      <c r="GO1018" s="4"/>
      <c r="GP1018" s="4"/>
      <c r="GQ1018" s="4"/>
      <c r="GR1018" s="30"/>
      <c r="GS1018" s="4"/>
      <c r="GT1018" s="4"/>
      <c r="GU1018" s="4"/>
      <c r="GV1018" s="4"/>
      <c r="GW1018" s="4"/>
      <c r="GX1018" s="4"/>
      <c r="GY1018" s="4"/>
      <c r="IQ1018" s="4"/>
      <c r="IR1018" s="4"/>
      <c r="IS1018" s="4"/>
      <c r="IT1018" s="4"/>
      <c r="IU1018" s="4"/>
      <c r="IV1018" s="4"/>
      <c r="IW1018" s="4"/>
      <c r="IX1018" s="4"/>
      <c r="IY1018" s="4"/>
      <c r="IZ1018" s="4"/>
      <c r="JA1018" s="4"/>
      <c r="JB1018" s="4"/>
      <c r="JC1018" s="4"/>
      <c r="JD1018" s="4"/>
      <c r="JE1018" s="4"/>
      <c r="JF1018" s="4"/>
      <c r="JG1018" s="4"/>
      <c r="JH1018" s="4"/>
      <c r="JI1018" s="4"/>
      <c r="JJ1018" s="4"/>
      <c r="JK1018" s="4"/>
      <c r="JL1018" s="4"/>
      <c r="JM1018" s="4"/>
      <c r="JN1018" s="4"/>
      <c r="JO1018" s="4"/>
      <c r="JP1018" s="4"/>
      <c r="JQ1018" s="4"/>
      <c r="JR1018" s="4"/>
      <c r="JS1018" s="4"/>
      <c r="JT1018" s="4"/>
      <c r="JU1018" s="4"/>
      <c r="JV1018" s="4"/>
      <c r="JW1018" s="4"/>
      <c r="JX1018" s="4"/>
      <c r="JY1018" s="4"/>
      <c r="JZ1018" s="4"/>
      <c r="KA1018" s="4"/>
      <c r="KB1018" s="4"/>
      <c r="KC1018" s="4"/>
      <c r="KD1018" s="4"/>
      <c r="KE1018" s="4"/>
    </row>
    <row r="1019" spans="20:291" x14ac:dyDescent="0.25">
      <c r="T1019" s="5"/>
      <c r="U1019" s="25"/>
      <c r="V1019" s="25"/>
      <c r="W1019" s="25"/>
      <c r="X1019" s="25"/>
      <c r="Y1019" s="25"/>
      <c r="Z1019" s="25"/>
      <c r="AA1019" s="25"/>
      <c r="AB1019" s="25"/>
      <c r="AC1019" s="25"/>
      <c r="AD1019" s="25"/>
      <c r="AE1019" s="25"/>
      <c r="AF1019" s="25"/>
      <c r="AG1019" s="25"/>
      <c r="AH1019" s="25"/>
      <c r="AI1019" s="25"/>
      <c r="AJ1019" s="25"/>
      <c r="AK1019" s="25"/>
      <c r="AL1019" s="25"/>
      <c r="AM1019" s="25"/>
      <c r="AN1019" s="25"/>
      <c r="AO1019" s="25"/>
      <c r="AP1019" s="25"/>
      <c r="AQ1019" s="4"/>
      <c r="AR1019" s="4"/>
      <c r="AS1019" s="4"/>
      <c r="AT1019" s="4"/>
      <c r="AU1019" s="4"/>
      <c r="AV1019" s="4"/>
      <c r="AW1019" s="4"/>
      <c r="AX1019" s="4"/>
      <c r="AY1019" s="4"/>
      <c r="AZ1019" s="4"/>
      <c r="BA1019" s="4"/>
      <c r="BB1019" s="4"/>
      <c r="BC1019" s="4"/>
      <c r="BD1019" s="4"/>
      <c r="BE1019" s="4"/>
      <c r="BF1019" s="4"/>
      <c r="BG1019" s="4"/>
      <c r="BH1019" s="4"/>
      <c r="BI1019" s="4"/>
      <c r="BJ1019" s="4"/>
      <c r="BK1019" s="4"/>
      <c r="BL1019" s="4"/>
      <c r="BM1019" s="4"/>
      <c r="BN1019" s="4"/>
      <c r="BO1019" s="4"/>
      <c r="BP1019" s="4"/>
      <c r="BQ1019" s="4"/>
      <c r="BR1019" s="4"/>
      <c r="BS1019" s="4"/>
      <c r="BT1019" s="4"/>
      <c r="BU1019" s="4"/>
      <c r="BV1019" s="4"/>
      <c r="BW1019" s="4"/>
      <c r="BX1019" s="4"/>
      <c r="BY1019" s="4"/>
      <c r="BZ1019" s="4"/>
      <c r="CA1019" s="4"/>
      <c r="CB1019" s="4"/>
      <c r="CC1019" s="4"/>
      <c r="CD1019" s="4"/>
      <c r="CE1019" s="4"/>
      <c r="CF1019" s="4"/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  <c r="CS1019" s="4"/>
      <c r="CT1019" s="4"/>
      <c r="CU1019" s="4"/>
      <c r="CV1019" s="4"/>
      <c r="CW1019" s="4"/>
      <c r="CX1019" s="4"/>
      <c r="CY1019" s="4"/>
      <c r="CZ1019" s="4"/>
      <c r="DA1019" s="4"/>
      <c r="DB1019" s="4"/>
      <c r="DC1019" s="4"/>
      <c r="DD1019" s="4"/>
      <c r="DE1019" s="4"/>
      <c r="DF1019" s="4"/>
      <c r="DG1019" s="4"/>
      <c r="DH1019" s="4"/>
      <c r="DI1019" s="4"/>
      <c r="DJ1019" s="4"/>
      <c r="DK1019" s="4"/>
      <c r="DL1019" s="4"/>
      <c r="DM1019" s="4"/>
      <c r="DN1019" s="4"/>
      <c r="DO1019" s="4"/>
      <c r="DP1019" s="4"/>
      <c r="DQ1019" s="4"/>
      <c r="DR1019" s="4"/>
      <c r="DS1019" s="4"/>
      <c r="DT1019" s="4"/>
      <c r="DU1019" s="4"/>
      <c r="DV1019" s="4"/>
      <c r="DW1019" s="4"/>
      <c r="DX1019" s="4"/>
      <c r="DY1019" s="4"/>
      <c r="DZ1019" s="4"/>
      <c r="EA1019" s="4"/>
      <c r="EB1019" s="4"/>
      <c r="EC1019" s="4"/>
      <c r="ED1019" s="4"/>
      <c r="EE1019" s="4"/>
      <c r="EF1019" s="4"/>
      <c r="EG1019" s="4"/>
      <c r="EH1019" s="4"/>
      <c r="EI1019" s="4"/>
      <c r="EJ1019" s="4"/>
      <c r="EK1019" s="4"/>
      <c r="EL1019" s="4"/>
      <c r="EM1019" s="4"/>
      <c r="EN1019" s="4"/>
      <c r="EO1019" s="4"/>
      <c r="EP1019" s="4"/>
      <c r="EQ1019" s="4"/>
      <c r="ER1019" s="4"/>
      <c r="ES1019" s="4"/>
      <c r="ET1019" s="4"/>
      <c r="EU1019" s="4"/>
      <c r="EV1019" s="4"/>
      <c r="EW1019" s="4"/>
      <c r="EX1019" s="4"/>
      <c r="EY1019" s="4"/>
      <c r="EZ1019" s="4"/>
      <c r="FA1019" s="4"/>
      <c r="FB1019" s="4"/>
      <c r="FC1019" s="4"/>
      <c r="FD1019" s="4"/>
      <c r="FE1019" s="4"/>
      <c r="FF1019" s="4"/>
      <c r="FG1019" s="4"/>
      <c r="FH1019" s="4"/>
      <c r="FI1019" s="4"/>
      <c r="FJ1019" s="5"/>
      <c r="FK1019" s="4"/>
      <c r="FL1019" s="4"/>
      <c r="FM1019" s="4"/>
      <c r="FN1019" s="4"/>
      <c r="FO1019" s="4"/>
      <c r="FP1019" s="4"/>
      <c r="FQ1019" s="4"/>
      <c r="FR1019" s="4"/>
      <c r="FS1019" s="4"/>
      <c r="FT1019" s="4"/>
      <c r="FU1019" s="4"/>
      <c r="FV1019" s="4"/>
      <c r="FW1019" s="4"/>
      <c r="FX1019" s="4"/>
      <c r="FY1019" s="4"/>
      <c r="FZ1019" s="4"/>
      <c r="GA1019" s="4"/>
      <c r="GB1019" s="4"/>
      <c r="GC1019" s="4"/>
      <c r="GD1019" s="4"/>
      <c r="GE1019" s="4"/>
      <c r="GF1019" s="4"/>
      <c r="GG1019" s="4"/>
      <c r="GH1019" s="4"/>
      <c r="GI1019" s="4"/>
      <c r="GJ1019" s="4"/>
      <c r="GK1019" s="4"/>
      <c r="GL1019" s="4"/>
      <c r="GM1019" s="4"/>
      <c r="GN1019" s="4"/>
      <c r="GO1019" s="4"/>
      <c r="GP1019" s="4"/>
      <c r="GQ1019" s="4"/>
      <c r="GR1019" s="30"/>
      <c r="GS1019" s="4"/>
      <c r="GT1019" s="4"/>
      <c r="GU1019" s="4"/>
      <c r="GV1019" s="4"/>
      <c r="GW1019" s="4"/>
      <c r="GX1019" s="4"/>
      <c r="GY1019" s="4"/>
      <c r="IQ1019" s="4"/>
      <c r="IR1019" s="4"/>
      <c r="IS1019" s="4"/>
      <c r="IT1019" s="4"/>
      <c r="IU1019" s="4"/>
      <c r="IV1019" s="4"/>
      <c r="IW1019" s="4"/>
      <c r="IX1019" s="4"/>
      <c r="IY1019" s="4"/>
      <c r="IZ1019" s="4"/>
      <c r="JA1019" s="4"/>
      <c r="JB1019" s="4"/>
      <c r="JC1019" s="4"/>
      <c r="JD1019" s="4"/>
      <c r="JE1019" s="4"/>
      <c r="JF1019" s="4"/>
      <c r="JG1019" s="4"/>
      <c r="JH1019" s="4"/>
      <c r="JI1019" s="4"/>
      <c r="JJ1019" s="4"/>
      <c r="JK1019" s="4"/>
      <c r="JL1019" s="4"/>
      <c r="JM1019" s="4"/>
      <c r="JN1019" s="4"/>
      <c r="JO1019" s="4"/>
      <c r="JP1019" s="4"/>
      <c r="JQ1019" s="4"/>
      <c r="JR1019" s="4"/>
      <c r="JS1019" s="4"/>
      <c r="JT1019" s="4"/>
      <c r="JU1019" s="4"/>
      <c r="JV1019" s="4"/>
      <c r="JW1019" s="4"/>
      <c r="JX1019" s="4"/>
      <c r="JY1019" s="4"/>
      <c r="JZ1019" s="4"/>
      <c r="KA1019" s="4"/>
      <c r="KB1019" s="4"/>
      <c r="KC1019" s="4"/>
      <c r="KD1019" s="4"/>
      <c r="KE1019" s="4"/>
    </row>
    <row r="1020" spans="20:291" x14ac:dyDescent="0.25">
      <c r="T1020" s="5"/>
      <c r="U1020" s="25"/>
      <c r="V1020" s="25"/>
      <c r="W1020" s="25"/>
      <c r="X1020" s="25"/>
      <c r="Y1020" s="25"/>
      <c r="Z1020" s="25"/>
      <c r="AA1020" s="25"/>
      <c r="AB1020" s="25"/>
      <c r="AC1020" s="25"/>
      <c r="AD1020" s="25"/>
      <c r="AE1020" s="25"/>
      <c r="AF1020" s="25"/>
      <c r="AG1020" s="25"/>
      <c r="AH1020" s="25"/>
      <c r="AI1020" s="25"/>
      <c r="AJ1020" s="25"/>
      <c r="AK1020" s="25"/>
      <c r="AL1020" s="25"/>
      <c r="AM1020" s="25"/>
      <c r="AN1020" s="25"/>
      <c r="AO1020" s="25"/>
      <c r="AP1020" s="25"/>
      <c r="AQ1020" s="4"/>
      <c r="AR1020" s="4"/>
      <c r="AS1020" s="4"/>
      <c r="AT1020" s="4"/>
      <c r="AU1020" s="4"/>
      <c r="AV1020" s="4"/>
      <c r="AW1020" s="4"/>
      <c r="AX1020" s="4"/>
      <c r="AY1020" s="4"/>
      <c r="AZ1020" s="4"/>
      <c r="BA1020" s="4"/>
      <c r="BB1020" s="4"/>
      <c r="BC1020" s="4"/>
      <c r="BD1020" s="4"/>
      <c r="BE1020" s="4"/>
      <c r="BF1020" s="4"/>
      <c r="BG1020" s="4"/>
      <c r="BH1020" s="4"/>
      <c r="BI1020" s="4"/>
      <c r="BJ1020" s="4"/>
      <c r="BK1020" s="4"/>
      <c r="BL1020" s="4"/>
      <c r="BM1020" s="4"/>
      <c r="BN1020" s="4"/>
      <c r="BO1020" s="4"/>
      <c r="BP1020" s="4"/>
      <c r="BQ1020" s="4"/>
      <c r="BR1020" s="4"/>
      <c r="BS1020" s="4"/>
      <c r="BT1020" s="4"/>
      <c r="BU1020" s="4"/>
      <c r="BV1020" s="4"/>
      <c r="BW1020" s="4"/>
      <c r="BX1020" s="4"/>
      <c r="BY1020" s="4"/>
      <c r="BZ1020" s="4"/>
      <c r="CA1020" s="4"/>
      <c r="CB1020" s="4"/>
      <c r="CC1020" s="4"/>
      <c r="CD1020" s="4"/>
      <c r="CE1020" s="4"/>
      <c r="CF1020" s="4"/>
      <c r="CG1020" s="4"/>
      <c r="CH1020" s="4"/>
      <c r="CI1020" s="4"/>
      <c r="CJ1020" s="4"/>
      <c r="CK1020" s="4"/>
      <c r="CL1020" s="4"/>
      <c r="CM1020" s="4"/>
      <c r="CN1020" s="4"/>
      <c r="CO1020" s="4"/>
      <c r="CP1020" s="4"/>
      <c r="CQ1020" s="4"/>
      <c r="CR1020" s="4"/>
      <c r="CS1020" s="4"/>
      <c r="CT1020" s="4"/>
      <c r="CU1020" s="4"/>
      <c r="CV1020" s="4"/>
      <c r="CW1020" s="4"/>
      <c r="CX1020" s="4"/>
      <c r="CY1020" s="4"/>
      <c r="CZ1020" s="4"/>
      <c r="DA1020" s="4"/>
      <c r="DB1020" s="4"/>
      <c r="DC1020" s="4"/>
      <c r="DD1020" s="4"/>
      <c r="DE1020" s="4"/>
      <c r="DF1020" s="4"/>
      <c r="DG1020" s="4"/>
      <c r="DH1020" s="4"/>
      <c r="DI1020" s="4"/>
      <c r="DJ1020" s="4"/>
      <c r="DK1020" s="4"/>
      <c r="DL1020" s="4"/>
      <c r="DM1020" s="4"/>
      <c r="DN1020" s="4"/>
      <c r="DO1020" s="4"/>
      <c r="DP1020" s="4"/>
      <c r="DQ1020" s="4"/>
      <c r="DR1020" s="4"/>
      <c r="DS1020" s="4"/>
      <c r="DT1020" s="4"/>
      <c r="DU1020" s="4"/>
      <c r="DV1020" s="4"/>
      <c r="DW1020" s="4"/>
      <c r="DX1020" s="4"/>
      <c r="DY1020" s="4"/>
      <c r="DZ1020" s="4"/>
      <c r="EA1020" s="4"/>
      <c r="EB1020" s="4"/>
      <c r="EC1020" s="4"/>
      <c r="ED1020" s="4"/>
      <c r="EE1020" s="4"/>
      <c r="EF1020" s="4"/>
      <c r="EG1020" s="4"/>
      <c r="EH1020" s="4"/>
      <c r="EI1020" s="4"/>
      <c r="EJ1020" s="4"/>
      <c r="EK1020" s="4"/>
      <c r="EL1020" s="4"/>
      <c r="EM1020" s="4"/>
      <c r="EN1020" s="4"/>
      <c r="EO1020" s="4"/>
      <c r="EP1020" s="4"/>
      <c r="EQ1020" s="4"/>
      <c r="ER1020" s="4"/>
      <c r="ES1020" s="4"/>
      <c r="ET1020" s="4"/>
      <c r="EU1020" s="4"/>
      <c r="EV1020" s="4"/>
      <c r="EW1020" s="4"/>
      <c r="EX1020" s="4"/>
      <c r="EY1020" s="4"/>
      <c r="EZ1020" s="4"/>
      <c r="FA1020" s="4"/>
      <c r="FB1020" s="4"/>
      <c r="FC1020" s="4"/>
      <c r="FD1020" s="4"/>
      <c r="FE1020" s="4"/>
      <c r="FF1020" s="4"/>
      <c r="FG1020" s="4"/>
      <c r="FH1020" s="4"/>
      <c r="FI1020" s="4"/>
      <c r="FJ1020" s="5"/>
      <c r="FK1020" s="4"/>
      <c r="FL1020" s="4"/>
      <c r="FM1020" s="4"/>
      <c r="FN1020" s="4"/>
      <c r="FO1020" s="4"/>
      <c r="FP1020" s="4"/>
      <c r="FQ1020" s="4"/>
      <c r="FR1020" s="4"/>
      <c r="FS1020" s="4"/>
      <c r="FT1020" s="4"/>
      <c r="FU1020" s="4"/>
      <c r="FV1020" s="4"/>
      <c r="FW1020" s="4"/>
      <c r="FX1020" s="4"/>
      <c r="FY1020" s="4"/>
      <c r="FZ1020" s="4"/>
      <c r="GA1020" s="4"/>
      <c r="GB1020" s="4"/>
      <c r="GC1020" s="4"/>
      <c r="GD1020" s="4"/>
      <c r="GE1020" s="4"/>
      <c r="GF1020" s="4"/>
      <c r="GG1020" s="4"/>
      <c r="GH1020" s="4"/>
      <c r="GI1020" s="4"/>
      <c r="GJ1020" s="4"/>
      <c r="GK1020" s="4"/>
      <c r="GL1020" s="4"/>
      <c r="GM1020" s="4"/>
      <c r="GN1020" s="4"/>
      <c r="GO1020" s="4"/>
      <c r="GP1020" s="4"/>
      <c r="GQ1020" s="4"/>
      <c r="GR1020" s="30"/>
      <c r="GS1020" s="4"/>
      <c r="GT1020" s="4"/>
      <c r="GU1020" s="4"/>
      <c r="GV1020" s="4"/>
      <c r="GW1020" s="4"/>
      <c r="GX1020" s="4"/>
      <c r="GY1020" s="4"/>
      <c r="IQ1020" s="4"/>
      <c r="IR1020" s="4"/>
      <c r="IS1020" s="4"/>
      <c r="IT1020" s="4"/>
      <c r="IU1020" s="4"/>
      <c r="IV1020" s="4"/>
      <c r="IW1020" s="4"/>
      <c r="IX1020" s="4"/>
      <c r="IY1020" s="4"/>
      <c r="IZ1020" s="4"/>
      <c r="JA1020" s="4"/>
      <c r="JB1020" s="4"/>
      <c r="JC1020" s="4"/>
      <c r="JD1020" s="4"/>
      <c r="JE1020" s="4"/>
      <c r="JF1020" s="4"/>
      <c r="JG1020" s="4"/>
      <c r="JH1020" s="4"/>
      <c r="JI1020" s="4"/>
      <c r="JJ1020" s="4"/>
      <c r="JK1020" s="4"/>
      <c r="JL1020" s="4"/>
      <c r="JM1020" s="4"/>
      <c r="JN1020" s="4"/>
      <c r="JO1020" s="4"/>
      <c r="JP1020" s="4"/>
      <c r="JQ1020" s="4"/>
      <c r="JR1020" s="4"/>
      <c r="JS1020" s="4"/>
      <c r="JT1020" s="4"/>
      <c r="JU1020" s="4"/>
      <c r="JV1020" s="4"/>
      <c r="JW1020" s="4"/>
      <c r="JX1020" s="4"/>
      <c r="JY1020" s="4"/>
      <c r="JZ1020" s="4"/>
      <c r="KA1020" s="4"/>
      <c r="KB1020" s="4"/>
      <c r="KC1020" s="4"/>
      <c r="KD1020" s="4"/>
      <c r="KE1020" s="4"/>
    </row>
    <row r="1021" spans="20:291" x14ac:dyDescent="0.25">
      <c r="T1021" s="5"/>
      <c r="U1021" s="25"/>
      <c r="V1021" s="25"/>
      <c r="W1021" s="25"/>
      <c r="X1021" s="25"/>
      <c r="Y1021" s="25"/>
      <c r="Z1021" s="25"/>
      <c r="AA1021" s="25"/>
      <c r="AB1021" s="25"/>
      <c r="AC1021" s="25"/>
      <c r="AD1021" s="25"/>
      <c r="AE1021" s="25"/>
      <c r="AF1021" s="25"/>
      <c r="AG1021" s="25"/>
      <c r="AH1021" s="25"/>
      <c r="AI1021" s="25"/>
      <c r="AJ1021" s="25"/>
      <c r="AK1021" s="25"/>
      <c r="AL1021" s="25"/>
      <c r="AM1021" s="25"/>
      <c r="AN1021" s="25"/>
      <c r="AO1021" s="25"/>
      <c r="AP1021" s="25"/>
      <c r="AQ1021" s="4"/>
      <c r="AR1021" s="4"/>
      <c r="AS1021" s="4"/>
      <c r="AT1021" s="4"/>
      <c r="AU1021" s="4"/>
      <c r="AV1021" s="4"/>
      <c r="AW1021" s="4"/>
      <c r="AX1021" s="4"/>
      <c r="AY1021" s="4"/>
      <c r="AZ1021" s="4"/>
      <c r="BA1021" s="4"/>
      <c r="BB1021" s="4"/>
      <c r="BC1021" s="4"/>
      <c r="BD1021" s="4"/>
      <c r="BE1021" s="4"/>
      <c r="BF1021" s="4"/>
      <c r="BG1021" s="4"/>
      <c r="BH1021" s="4"/>
      <c r="BI1021" s="4"/>
      <c r="BJ1021" s="4"/>
      <c r="BK1021" s="4"/>
      <c r="BL1021" s="4"/>
      <c r="BM1021" s="4"/>
      <c r="BN1021" s="4"/>
      <c r="BO1021" s="4"/>
      <c r="BP1021" s="4"/>
      <c r="BQ1021" s="4"/>
      <c r="BR1021" s="4"/>
      <c r="BS1021" s="4"/>
      <c r="BT1021" s="4"/>
      <c r="BU1021" s="4"/>
      <c r="BV1021" s="4"/>
      <c r="BW1021" s="4"/>
      <c r="BX1021" s="4"/>
      <c r="BY1021" s="4"/>
      <c r="BZ1021" s="4"/>
      <c r="CA1021" s="4"/>
      <c r="CB1021" s="4"/>
      <c r="CC1021" s="4"/>
      <c r="CD1021" s="4"/>
      <c r="CE1021" s="4"/>
      <c r="CF1021" s="4"/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  <c r="CS1021" s="4"/>
      <c r="CT1021" s="4"/>
      <c r="CU1021" s="4"/>
      <c r="CV1021" s="4"/>
      <c r="CW1021" s="4"/>
      <c r="CX1021" s="4"/>
      <c r="CY1021" s="4"/>
      <c r="CZ1021" s="4"/>
      <c r="DA1021" s="4"/>
      <c r="DB1021" s="4"/>
      <c r="DC1021" s="4"/>
      <c r="DD1021" s="4"/>
      <c r="DE1021" s="4"/>
      <c r="DF1021" s="4"/>
      <c r="DG1021" s="4"/>
      <c r="DH1021" s="4"/>
      <c r="DI1021" s="4"/>
      <c r="DJ1021" s="4"/>
      <c r="DK1021" s="4"/>
      <c r="DL1021" s="4"/>
      <c r="DM1021" s="4"/>
      <c r="DN1021" s="4"/>
      <c r="DO1021" s="4"/>
      <c r="DP1021" s="4"/>
      <c r="DQ1021" s="4"/>
      <c r="DR1021" s="4"/>
      <c r="DS1021" s="4"/>
      <c r="DT1021" s="4"/>
      <c r="DU1021" s="4"/>
      <c r="DV1021" s="4"/>
      <c r="DW1021" s="4"/>
      <c r="DX1021" s="4"/>
      <c r="DY1021" s="4"/>
      <c r="DZ1021" s="4"/>
      <c r="EA1021" s="4"/>
      <c r="EB1021" s="4"/>
      <c r="EC1021" s="4"/>
      <c r="ED1021" s="4"/>
      <c r="EE1021" s="4"/>
      <c r="EF1021" s="4"/>
      <c r="EG1021" s="4"/>
      <c r="EH1021" s="4"/>
      <c r="EI1021" s="4"/>
      <c r="EJ1021" s="4"/>
      <c r="EK1021" s="4"/>
      <c r="EL1021" s="4"/>
      <c r="EM1021" s="4"/>
      <c r="EN1021" s="4"/>
      <c r="EO1021" s="4"/>
      <c r="EP1021" s="4"/>
      <c r="EQ1021" s="4"/>
      <c r="ER1021" s="4"/>
      <c r="ES1021" s="4"/>
      <c r="ET1021" s="4"/>
      <c r="EU1021" s="4"/>
      <c r="EV1021" s="4"/>
      <c r="EW1021" s="4"/>
      <c r="EX1021" s="4"/>
      <c r="EY1021" s="4"/>
      <c r="EZ1021" s="4"/>
      <c r="FA1021" s="4"/>
      <c r="FB1021" s="4"/>
      <c r="FC1021" s="4"/>
      <c r="FD1021" s="4"/>
      <c r="FE1021" s="4"/>
      <c r="FF1021" s="4"/>
      <c r="FG1021" s="4"/>
      <c r="FH1021" s="4"/>
      <c r="FI1021" s="4"/>
      <c r="FJ1021" s="5"/>
      <c r="FK1021" s="4"/>
      <c r="FL1021" s="4"/>
      <c r="FM1021" s="4"/>
      <c r="FN1021" s="4"/>
      <c r="FO1021" s="4"/>
      <c r="FP1021" s="4"/>
      <c r="FQ1021" s="4"/>
      <c r="FR1021" s="4"/>
      <c r="FS1021" s="4"/>
      <c r="FT1021" s="4"/>
      <c r="FU1021" s="4"/>
      <c r="FV1021" s="4"/>
      <c r="FW1021" s="4"/>
      <c r="FX1021" s="4"/>
      <c r="FY1021" s="4"/>
      <c r="FZ1021" s="4"/>
      <c r="GA1021" s="4"/>
      <c r="GB1021" s="4"/>
      <c r="GC1021" s="4"/>
      <c r="GD1021" s="4"/>
      <c r="GE1021" s="4"/>
      <c r="GF1021" s="4"/>
      <c r="GG1021" s="4"/>
      <c r="GH1021" s="4"/>
      <c r="GI1021" s="4"/>
      <c r="GJ1021" s="4"/>
      <c r="GK1021" s="4"/>
      <c r="GL1021" s="4"/>
      <c r="GM1021" s="4"/>
      <c r="GN1021" s="4"/>
      <c r="GO1021" s="4"/>
      <c r="GP1021" s="4"/>
      <c r="GQ1021" s="4"/>
      <c r="GR1021" s="30"/>
      <c r="GS1021" s="4"/>
      <c r="GT1021" s="4"/>
      <c r="GU1021" s="4"/>
      <c r="GV1021" s="4"/>
      <c r="GW1021" s="4"/>
      <c r="GX1021" s="4"/>
      <c r="GY1021" s="4"/>
      <c r="IQ1021" s="4"/>
      <c r="IR1021" s="4"/>
      <c r="IS1021" s="4"/>
      <c r="IT1021" s="4"/>
      <c r="IU1021" s="4"/>
      <c r="IV1021" s="4"/>
      <c r="IW1021" s="4"/>
      <c r="IX1021" s="4"/>
      <c r="IY1021" s="4"/>
      <c r="IZ1021" s="4"/>
      <c r="JA1021" s="4"/>
      <c r="JB1021" s="4"/>
      <c r="JC1021" s="4"/>
      <c r="JD1021" s="4"/>
      <c r="JE1021" s="4"/>
      <c r="JF1021" s="4"/>
      <c r="JG1021" s="4"/>
      <c r="JH1021" s="4"/>
      <c r="JI1021" s="4"/>
      <c r="JJ1021" s="4"/>
      <c r="JK1021" s="4"/>
      <c r="JL1021" s="4"/>
      <c r="JM1021" s="4"/>
      <c r="JN1021" s="4"/>
      <c r="JO1021" s="4"/>
      <c r="JP1021" s="4"/>
      <c r="JQ1021" s="4"/>
      <c r="JR1021" s="4"/>
      <c r="JS1021" s="4"/>
      <c r="JT1021" s="4"/>
      <c r="JU1021" s="4"/>
      <c r="JV1021" s="4"/>
      <c r="JW1021" s="4"/>
      <c r="JX1021" s="4"/>
      <c r="JY1021" s="4"/>
      <c r="JZ1021" s="4"/>
      <c r="KA1021" s="4"/>
      <c r="KB1021" s="4"/>
      <c r="KC1021" s="4"/>
      <c r="KD1021" s="4"/>
      <c r="KE1021" s="4"/>
    </row>
    <row r="1022" spans="20:291" x14ac:dyDescent="0.25">
      <c r="T1022" s="5"/>
      <c r="U1022" s="25"/>
      <c r="V1022" s="25"/>
      <c r="W1022" s="25"/>
      <c r="X1022" s="25"/>
      <c r="Y1022" s="25"/>
      <c r="Z1022" s="25"/>
      <c r="AA1022" s="25"/>
      <c r="AB1022" s="25"/>
      <c r="AC1022" s="25"/>
      <c r="AD1022" s="25"/>
      <c r="AE1022" s="25"/>
      <c r="AF1022" s="25"/>
      <c r="AG1022" s="25"/>
      <c r="AH1022" s="25"/>
      <c r="AI1022" s="25"/>
      <c r="AJ1022" s="25"/>
      <c r="AK1022" s="25"/>
      <c r="AL1022" s="25"/>
      <c r="AM1022" s="25"/>
      <c r="AN1022" s="25"/>
      <c r="AO1022" s="25"/>
      <c r="AP1022" s="25"/>
      <c r="AQ1022" s="4"/>
      <c r="AR1022" s="4"/>
      <c r="AS1022" s="4"/>
      <c r="AT1022" s="4"/>
      <c r="AU1022" s="4"/>
      <c r="AV1022" s="4"/>
      <c r="AW1022" s="4"/>
      <c r="AX1022" s="4"/>
      <c r="AY1022" s="4"/>
      <c r="AZ1022" s="4"/>
      <c r="BA1022" s="4"/>
      <c r="BB1022" s="4"/>
      <c r="BC1022" s="4"/>
      <c r="BD1022" s="4"/>
      <c r="BE1022" s="4"/>
      <c r="BF1022" s="4"/>
      <c r="BG1022" s="4"/>
      <c r="BH1022" s="4"/>
      <c r="BI1022" s="4"/>
      <c r="BJ1022" s="4"/>
      <c r="BK1022" s="4"/>
      <c r="BL1022" s="4"/>
      <c r="BM1022" s="4"/>
      <c r="BN1022" s="4"/>
      <c r="BO1022" s="4"/>
      <c r="BP1022" s="4"/>
      <c r="BQ1022" s="4"/>
      <c r="BR1022" s="4"/>
      <c r="BS1022" s="4"/>
      <c r="BT1022" s="4"/>
      <c r="BU1022" s="4"/>
      <c r="BV1022" s="4"/>
      <c r="BW1022" s="4"/>
      <c r="BX1022" s="4"/>
      <c r="BY1022" s="4"/>
      <c r="BZ1022" s="4"/>
      <c r="CA1022" s="4"/>
      <c r="CB1022" s="4"/>
      <c r="CC1022" s="4"/>
      <c r="CD1022" s="4"/>
      <c r="CE1022" s="4"/>
      <c r="CF1022" s="4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  <c r="CS1022" s="4"/>
      <c r="CT1022" s="4"/>
      <c r="CU1022" s="4"/>
      <c r="CV1022" s="4"/>
      <c r="CW1022" s="4"/>
      <c r="CX1022" s="4"/>
      <c r="CY1022" s="4"/>
      <c r="CZ1022" s="4"/>
      <c r="DA1022" s="4"/>
      <c r="DB1022" s="4"/>
      <c r="DC1022" s="4"/>
      <c r="DD1022" s="4"/>
      <c r="DE1022" s="4"/>
      <c r="DF1022" s="4"/>
      <c r="DG1022" s="4"/>
      <c r="DH1022" s="4"/>
      <c r="DI1022" s="4"/>
      <c r="DJ1022" s="4"/>
      <c r="DK1022" s="4"/>
      <c r="DL1022" s="4"/>
      <c r="DM1022" s="4"/>
      <c r="DN1022" s="4"/>
      <c r="DO1022" s="4"/>
      <c r="DP1022" s="4"/>
      <c r="DQ1022" s="4"/>
      <c r="DR1022" s="4"/>
      <c r="DS1022" s="4"/>
      <c r="DT1022" s="4"/>
      <c r="DU1022" s="4"/>
      <c r="DV1022" s="4"/>
      <c r="DW1022" s="4"/>
      <c r="DX1022" s="4"/>
      <c r="DY1022" s="4"/>
      <c r="DZ1022" s="4"/>
      <c r="EA1022" s="4"/>
      <c r="EB1022" s="4"/>
      <c r="EC1022" s="4"/>
      <c r="ED1022" s="4"/>
      <c r="EE1022" s="4"/>
      <c r="EF1022" s="4"/>
      <c r="EG1022" s="4"/>
      <c r="EH1022" s="4"/>
      <c r="EI1022" s="4"/>
      <c r="EJ1022" s="4"/>
      <c r="EK1022" s="4"/>
      <c r="EL1022" s="4"/>
      <c r="EM1022" s="4"/>
      <c r="EN1022" s="4"/>
      <c r="EO1022" s="4"/>
      <c r="EP1022" s="4"/>
      <c r="EQ1022" s="4"/>
      <c r="ER1022" s="4"/>
      <c r="ES1022" s="4"/>
      <c r="ET1022" s="4"/>
      <c r="EU1022" s="4"/>
      <c r="EV1022" s="4"/>
      <c r="EW1022" s="4"/>
      <c r="EX1022" s="4"/>
      <c r="EY1022" s="4"/>
      <c r="EZ1022" s="4"/>
      <c r="FA1022" s="4"/>
      <c r="FB1022" s="4"/>
      <c r="FC1022" s="4"/>
      <c r="FD1022" s="4"/>
      <c r="FE1022" s="4"/>
      <c r="FF1022" s="4"/>
      <c r="FG1022" s="4"/>
      <c r="FH1022" s="4"/>
      <c r="FI1022" s="4"/>
      <c r="FJ1022" s="5"/>
      <c r="FK1022" s="4"/>
      <c r="FL1022" s="4"/>
      <c r="FM1022" s="4"/>
      <c r="FN1022" s="4"/>
      <c r="FO1022" s="4"/>
      <c r="FP1022" s="4"/>
      <c r="FQ1022" s="4"/>
      <c r="FR1022" s="4"/>
      <c r="FS1022" s="4"/>
      <c r="FT1022" s="4"/>
      <c r="FU1022" s="4"/>
      <c r="FV1022" s="4"/>
      <c r="FW1022" s="4"/>
      <c r="FX1022" s="4"/>
      <c r="FY1022" s="4"/>
      <c r="FZ1022" s="4"/>
      <c r="GA1022" s="4"/>
      <c r="GB1022" s="4"/>
      <c r="GC1022" s="4"/>
      <c r="GD1022" s="4"/>
      <c r="GE1022" s="4"/>
      <c r="GF1022" s="4"/>
      <c r="GG1022" s="4"/>
      <c r="GH1022" s="4"/>
      <c r="GI1022" s="4"/>
      <c r="GJ1022" s="4"/>
      <c r="GK1022" s="4"/>
      <c r="GL1022" s="4"/>
      <c r="GM1022" s="4"/>
      <c r="GN1022" s="4"/>
      <c r="GO1022" s="4"/>
      <c r="GP1022" s="4"/>
      <c r="GQ1022" s="4"/>
      <c r="GR1022" s="30"/>
      <c r="GS1022" s="4"/>
      <c r="GT1022" s="4"/>
      <c r="GU1022" s="4"/>
      <c r="GV1022" s="4"/>
      <c r="GW1022" s="4"/>
      <c r="GX1022" s="4"/>
      <c r="GY1022" s="4"/>
      <c r="IQ1022" s="4"/>
      <c r="IR1022" s="4"/>
      <c r="IS1022" s="4"/>
      <c r="IT1022" s="4"/>
      <c r="IU1022" s="4"/>
      <c r="IV1022" s="4"/>
      <c r="IW1022" s="4"/>
      <c r="IX1022" s="4"/>
      <c r="IY1022" s="4"/>
      <c r="IZ1022" s="4"/>
      <c r="JA1022" s="4"/>
      <c r="JB1022" s="4"/>
      <c r="JC1022" s="4"/>
      <c r="JD1022" s="4"/>
      <c r="JE1022" s="4"/>
      <c r="JF1022" s="4"/>
      <c r="JG1022" s="4"/>
      <c r="JH1022" s="4"/>
      <c r="JI1022" s="4"/>
      <c r="JJ1022" s="4"/>
      <c r="JK1022" s="4"/>
      <c r="JL1022" s="4"/>
      <c r="JM1022" s="4"/>
      <c r="JN1022" s="4"/>
      <c r="JO1022" s="4"/>
      <c r="JP1022" s="4"/>
      <c r="JQ1022" s="4"/>
      <c r="JR1022" s="4"/>
      <c r="JS1022" s="4"/>
      <c r="JT1022" s="4"/>
      <c r="JU1022" s="4"/>
      <c r="JV1022" s="4"/>
      <c r="JW1022" s="4"/>
      <c r="JX1022" s="4"/>
      <c r="JY1022" s="4"/>
      <c r="JZ1022" s="4"/>
      <c r="KA1022" s="4"/>
      <c r="KB1022" s="4"/>
      <c r="KC1022" s="4"/>
      <c r="KD1022" s="4"/>
      <c r="KE1022" s="4"/>
    </row>
    <row r="1023" spans="20:291" x14ac:dyDescent="0.25">
      <c r="T1023" s="5"/>
      <c r="U1023" s="25"/>
      <c r="V1023" s="25"/>
      <c r="W1023" s="25"/>
      <c r="X1023" s="25"/>
      <c r="Y1023" s="25"/>
      <c r="Z1023" s="25"/>
      <c r="AA1023" s="25"/>
      <c r="AB1023" s="25"/>
      <c r="AC1023" s="25"/>
      <c r="AD1023" s="25"/>
      <c r="AE1023" s="25"/>
      <c r="AF1023" s="25"/>
      <c r="AG1023" s="25"/>
      <c r="AH1023" s="25"/>
      <c r="AI1023" s="25"/>
      <c r="AJ1023" s="25"/>
      <c r="AK1023" s="25"/>
      <c r="AL1023" s="25"/>
      <c r="AM1023" s="25"/>
      <c r="AN1023" s="25"/>
      <c r="AO1023" s="25"/>
      <c r="AP1023" s="25"/>
      <c r="AQ1023" s="4"/>
      <c r="AR1023" s="4"/>
      <c r="AS1023" s="4"/>
      <c r="AT1023" s="4"/>
      <c r="AU1023" s="4"/>
      <c r="AV1023" s="4"/>
      <c r="AW1023" s="4"/>
      <c r="AX1023" s="4"/>
      <c r="AY1023" s="4"/>
      <c r="AZ1023" s="4"/>
      <c r="BA1023" s="4"/>
      <c r="BB1023" s="4"/>
      <c r="BC1023" s="4"/>
      <c r="BD1023" s="4"/>
      <c r="BE1023" s="4"/>
      <c r="BF1023" s="4"/>
      <c r="BG1023" s="4"/>
      <c r="BH1023" s="4"/>
      <c r="BI1023" s="4"/>
      <c r="BJ1023" s="4"/>
      <c r="BK1023" s="4"/>
      <c r="BL1023" s="4"/>
      <c r="BM1023" s="4"/>
      <c r="BN1023" s="4"/>
      <c r="BO1023" s="4"/>
      <c r="BP1023" s="4"/>
      <c r="BQ1023" s="4"/>
      <c r="BR1023" s="4"/>
      <c r="BS1023" s="4"/>
      <c r="BT1023" s="4"/>
      <c r="BU1023" s="4"/>
      <c r="BV1023" s="4"/>
      <c r="BW1023" s="4"/>
      <c r="BX1023" s="4"/>
      <c r="BY1023" s="4"/>
      <c r="BZ1023" s="4"/>
      <c r="CA1023" s="4"/>
      <c r="CB1023" s="4"/>
      <c r="CC1023" s="4"/>
      <c r="CD1023" s="4"/>
      <c r="CE1023" s="4"/>
      <c r="CF1023" s="4"/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  <c r="CS1023" s="4"/>
      <c r="CT1023" s="4"/>
      <c r="CU1023" s="4"/>
      <c r="CV1023" s="4"/>
      <c r="CW1023" s="4"/>
      <c r="CX1023" s="4"/>
      <c r="CY1023" s="4"/>
      <c r="CZ1023" s="4"/>
      <c r="DA1023" s="4"/>
      <c r="DB1023" s="4"/>
      <c r="DC1023" s="4"/>
      <c r="DD1023" s="4"/>
      <c r="DE1023" s="4"/>
      <c r="DF1023" s="4"/>
      <c r="DG1023" s="4"/>
      <c r="DH1023" s="4"/>
      <c r="DI1023" s="4"/>
      <c r="DJ1023" s="4"/>
      <c r="DK1023" s="4"/>
      <c r="DL1023" s="4"/>
      <c r="DM1023" s="4"/>
      <c r="DN1023" s="4"/>
      <c r="DO1023" s="4"/>
      <c r="DP1023" s="4"/>
      <c r="DQ1023" s="4"/>
      <c r="DR1023" s="4"/>
      <c r="DS1023" s="4"/>
      <c r="DT1023" s="4"/>
      <c r="DU1023" s="4"/>
      <c r="DV1023" s="4"/>
      <c r="DW1023" s="4"/>
      <c r="DX1023" s="4"/>
      <c r="DY1023" s="4"/>
      <c r="DZ1023" s="4"/>
      <c r="EA1023" s="4"/>
      <c r="EB1023" s="4"/>
      <c r="EC1023" s="4"/>
      <c r="ED1023" s="4"/>
      <c r="EE1023" s="4"/>
      <c r="EF1023" s="4"/>
      <c r="EG1023" s="4"/>
      <c r="EH1023" s="4"/>
      <c r="EI1023" s="4"/>
      <c r="EJ1023" s="4"/>
      <c r="EK1023" s="4"/>
      <c r="EL1023" s="4"/>
      <c r="EM1023" s="4"/>
      <c r="EN1023" s="4"/>
      <c r="EO1023" s="4"/>
      <c r="EP1023" s="4"/>
      <c r="EQ1023" s="4"/>
      <c r="ER1023" s="4"/>
      <c r="ES1023" s="4"/>
      <c r="ET1023" s="4"/>
      <c r="EU1023" s="4"/>
      <c r="EV1023" s="4"/>
      <c r="EW1023" s="4"/>
      <c r="EX1023" s="4"/>
      <c r="EY1023" s="4"/>
      <c r="EZ1023" s="4"/>
      <c r="FA1023" s="4"/>
      <c r="FB1023" s="4"/>
      <c r="FC1023" s="4"/>
      <c r="FD1023" s="4"/>
      <c r="FE1023" s="4"/>
      <c r="FF1023" s="4"/>
      <c r="FG1023" s="4"/>
      <c r="FH1023" s="4"/>
      <c r="FI1023" s="4"/>
      <c r="FJ1023" s="5"/>
      <c r="FK1023" s="4"/>
      <c r="FL1023" s="4"/>
      <c r="FM1023" s="4"/>
      <c r="FN1023" s="4"/>
      <c r="FO1023" s="4"/>
      <c r="FP1023" s="4"/>
      <c r="FQ1023" s="4"/>
      <c r="FR1023" s="4"/>
      <c r="FS1023" s="4"/>
      <c r="FT1023" s="4"/>
      <c r="FU1023" s="4"/>
      <c r="FV1023" s="4"/>
      <c r="FW1023" s="4"/>
      <c r="FX1023" s="4"/>
      <c r="FY1023" s="4"/>
      <c r="FZ1023" s="4"/>
      <c r="GA1023" s="4"/>
      <c r="GB1023" s="4"/>
      <c r="GC1023" s="4"/>
      <c r="GD1023" s="4"/>
      <c r="GE1023" s="4"/>
      <c r="GF1023" s="4"/>
      <c r="GG1023" s="4"/>
      <c r="GH1023" s="4"/>
      <c r="GI1023" s="4"/>
      <c r="GJ1023" s="4"/>
      <c r="GK1023" s="4"/>
      <c r="GL1023" s="4"/>
      <c r="GM1023" s="4"/>
      <c r="GN1023" s="4"/>
      <c r="GO1023" s="4"/>
      <c r="GP1023" s="4"/>
      <c r="GQ1023" s="4"/>
      <c r="GR1023" s="4"/>
      <c r="GS1023" s="4"/>
      <c r="GT1023" s="4"/>
      <c r="GU1023" s="4"/>
      <c r="GV1023" s="4"/>
      <c r="GW1023" s="4"/>
      <c r="GX1023" s="4"/>
      <c r="GY1023" s="4"/>
      <c r="IQ1023" s="4"/>
      <c r="IR1023" s="4"/>
      <c r="IS1023" s="4"/>
      <c r="IT1023" s="4"/>
      <c r="IU1023" s="4"/>
      <c r="IV1023" s="4"/>
      <c r="IW1023" s="4"/>
      <c r="IX1023" s="4"/>
      <c r="IY1023" s="4"/>
      <c r="IZ1023" s="4"/>
      <c r="JA1023" s="4"/>
      <c r="JB1023" s="4"/>
      <c r="JC1023" s="4"/>
      <c r="JD1023" s="4"/>
      <c r="JE1023" s="4"/>
      <c r="JF1023" s="4"/>
      <c r="JG1023" s="4"/>
      <c r="JH1023" s="4"/>
      <c r="JI1023" s="4"/>
      <c r="JJ1023" s="4"/>
      <c r="JK1023" s="4"/>
      <c r="JL1023" s="4"/>
      <c r="JM1023" s="4"/>
      <c r="JN1023" s="4"/>
      <c r="JO1023" s="4"/>
      <c r="JP1023" s="4"/>
      <c r="JQ1023" s="4"/>
      <c r="JR1023" s="4"/>
      <c r="JS1023" s="4"/>
      <c r="JT1023" s="4"/>
      <c r="JU1023" s="4"/>
      <c r="JV1023" s="4"/>
      <c r="JW1023" s="4"/>
      <c r="JX1023" s="4"/>
      <c r="JY1023" s="4"/>
      <c r="JZ1023" s="4"/>
      <c r="KA1023" s="4"/>
      <c r="KB1023" s="4"/>
      <c r="KC1023" s="4"/>
      <c r="KD1023" s="4"/>
      <c r="KE1023" s="4"/>
    </row>
    <row r="1024" spans="20:291" x14ac:dyDescent="0.25">
      <c r="T1024" s="5"/>
      <c r="U1024" s="25"/>
      <c r="V1024" s="25"/>
      <c r="W1024" s="25"/>
      <c r="X1024" s="25"/>
      <c r="Y1024" s="25"/>
      <c r="Z1024" s="25"/>
      <c r="AA1024" s="25"/>
      <c r="AB1024" s="25"/>
      <c r="AC1024" s="25"/>
      <c r="AD1024" s="25"/>
      <c r="AE1024" s="25"/>
      <c r="AF1024" s="25"/>
      <c r="AG1024" s="25"/>
      <c r="AH1024" s="25"/>
      <c r="AI1024" s="25"/>
      <c r="AJ1024" s="25"/>
      <c r="AK1024" s="25"/>
      <c r="AL1024" s="25"/>
      <c r="AM1024" s="25"/>
      <c r="AN1024" s="25"/>
      <c r="AO1024" s="25"/>
      <c r="AP1024" s="25"/>
      <c r="AQ1024" s="4"/>
      <c r="AR1024" s="4"/>
      <c r="AS1024" s="4"/>
      <c r="AT1024" s="4"/>
      <c r="AU1024" s="4"/>
      <c r="AV1024" s="4"/>
      <c r="AW1024" s="4"/>
      <c r="AX1024" s="4"/>
      <c r="AY1024" s="4"/>
      <c r="AZ1024" s="4"/>
      <c r="BA1024" s="4"/>
      <c r="BB1024" s="4"/>
      <c r="BC1024" s="4"/>
      <c r="BD1024" s="4"/>
      <c r="BE1024" s="4"/>
      <c r="BF1024" s="4"/>
      <c r="BG1024" s="4"/>
      <c r="BH1024" s="4"/>
      <c r="BI1024" s="4"/>
      <c r="BJ1024" s="4"/>
      <c r="BK1024" s="4"/>
      <c r="BL1024" s="4"/>
      <c r="BM1024" s="4"/>
      <c r="BN1024" s="4"/>
      <c r="BO1024" s="4"/>
      <c r="BP1024" s="4"/>
      <c r="BQ1024" s="4"/>
      <c r="BR1024" s="4"/>
      <c r="BS1024" s="4"/>
      <c r="BT1024" s="4"/>
      <c r="BU1024" s="4"/>
      <c r="BV1024" s="4"/>
      <c r="BW1024" s="4"/>
      <c r="BX1024" s="4"/>
      <c r="BY1024" s="4"/>
      <c r="BZ1024" s="4"/>
      <c r="CA1024" s="4"/>
      <c r="CB1024" s="4"/>
      <c r="CC1024" s="4"/>
      <c r="CD1024" s="4"/>
      <c r="CE1024" s="4"/>
      <c r="CF1024" s="4"/>
      <c r="CG1024" s="4"/>
      <c r="CH1024" s="4"/>
      <c r="CI1024" s="4"/>
      <c r="CJ1024" s="4"/>
      <c r="CK1024" s="4"/>
      <c r="CL1024" s="4"/>
      <c r="CM1024" s="4"/>
      <c r="CN1024" s="4"/>
      <c r="CO1024" s="4"/>
      <c r="CP1024" s="4"/>
      <c r="CQ1024" s="4"/>
      <c r="CR1024" s="4"/>
      <c r="CS1024" s="4"/>
      <c r="CT1024" s="4"/>
      <c r="CU1024" s="4"/>
      <c r="CV1024" s="4"/>
      <c r="CW1024" s="4"/>
      <c r="CX1024" s="4"/>
      <c r="CY1024" s="4"/>
      <c r="CZ1024" s="4"/>
      <c r="DA1024" s="4"/>
      <c r="DB1024" s="4"/>
      <c r="DC1024" s="4"/>
      <c r="DD1024" s="4"/>
      <c r="DE1024" s="4"/>
      <c r="DF1024" s="4"/>
      <c r="DG1024" s="4"/>
      <c r="DH1024" s="4"/>
      <c r="DI1024" s="4"/>
      <c r="DJ1024" s="4"/>
      <c r="DK1024" s="4"/>
      <c r="DL1024" s="4"/>
      <c r="DM1024" s="4"/>
      <c r="DN1024" s="4"/>
      <c r="DO1024" s="4"/>
      <c r="DP1024" s="4"/>
      <c r="DQ1024" s="4"/>
      <c r="DR1024" s="4"/>
      <c r="DS1024" s="4"/>
      <c r="DT1024" s="4"/>
      <c r="DU1024" s="4"/>
      <c r="DV1024" s="4"/>
      <c r="DW1024" s="4"/>
      <c r="DX1024" s="4"/>
      <c r="DY1024" s="4"/>
      <c r="DZ1024" s="4"/>
      <c r="EA1024" s="4"/>
      <c r="EB1024" s="4"/>
      <c r="EC1024" s="4"/>
      <c r="ED1024" s="4"/>
      <c r="EE1024" s="4"/>
      <c r="EF1024" s="4"/>
      <c r="EG1024" s="4"/>
      <c r="EH1024" s="4"/>
      <c r="EI1024" s="4"/>
      <c r="EJ1024" s="4"/>
      <c r="EK1024" s="4"/>
      <c r="EL1024" s="4"/>
      <c r="EM1024" s="4"/>
      <c r="EN1024" s="4"/>
      <c r="EO1024" s="4"/>
      <c r="EP1024" s="4"/>
      <c r="EQ1024" s="4"/>
      <c r="ER1024" s="4"/>
      <c r="ES1024" s="4"/>
      <c r="ET1024" s="4"/>
      <c r="EU1024" s="4"/>
      <c r="EV1024" s="4"/>
      <c r="EW1024" s="4"/>
      <c r="EX1024" s="4"/>
      <c r="EY1024" s="4"/>
      <c r="EZ1024" s="4"/>
      <c r="FA1024" s="4"/>
      <c r="FB1024" s="4"/>
      <c r="FC1024" s="4"/>
      <c r="FD1024" s="4"/>
      <c r="FE1024" s="4"/>
      <c r="FF1024" s="4"/>
      <c r="FG1024" s="4"/>
      <c r="FH1024" s="4"/>
      <c r="FI1024" s="4"/>
      <c r="FJ1024" s="5"/>
      <c r="FK1024" s="4"/>
      <c r="FL1024" s="4"/>
      <c r="FM1024" s="4"/>
      <c r="FN1024" s="4"/>
      <c r="FO1024" s="4"/>
      <c r="FP1024" s="4"/>
      <c r="FQ1024" s="4"/>
      <c r="FR1024" s="4"/>
      <c r="FS1024" s="4"/>
      <c r="FT1024" s="4"/>
      <c r="FU1024" s="4"/>
      <c r="FV1024" s="4"/>
      <c r="FW1024" s="4"/>
      <c r="FX1024" s="4"/>
      <c r="FY1024" s="4"/>
      <c r="FZ1024" s="4"/>
      <c r="GA1024" s="4"/>
      <c r="GB1024" s="4"/>
      <c r="GC1024" s="4"/>
      <c r="GD1024" s="4"/>
      <c r="GE1024" s="4"/>
      <c r="GF1024" s="4"/>
      <c r="GG1024" s="4"/>
      <c r="GH1024" s="4"/>
      <c r="GI1024" s="4"/>
      <c r="GJ1024" s="4"/>
      <c r="GK1024" s="4"/>
      <c r="GL1024" s="4"/>
      <c r="GM1024" s="4"/>
      <c r="GN1024" s="4"/>
      <c r="GO1024" s="4"/>
      <c r="GP1024" s="4"/>
      <c r="GQ1024" s="4"/>
      <c r="GR1024" s="4"/>
      <c r="GS1024" s="4"/>
      <c r="GT1024" s="4"/>
      <c r="GU1024" s="4"/>
      <c r="GV1024" s="4"/>
      <c r="GW1024" s="4"/>
      <c r="GX1024" s="4"/>
      <c r="GY1024" s="4"/>
      <c r="IQ1024" s="4"/>
      <c r="IR1024" s="4"/>
      <c r="IS1024" s="4"/>
      <c r="IT1024" s="4"/>
      <c r="IU1024" s="4"/>
      <c r="IV1024" s="4"/>
      <c r="IW1024" s="4"/>
      <c r="IX1024" s="4"/>
      <c r="IY1024" s="4"/>
      <c r="IZ1024" s="4"/>
      <c r="JA1024" s="4"/>
      <c r="JB1024" s="4"/>
      <c r="JC1024" s="4"/>
      <c r="JD1024" s="4"/>
      <c r="JE1024" s="4"/>
      <c r="JF1024" s="4"/>
      <c r="JG1024" s="4"/>
      <c r="JH1024" s="4"/>
      <c r="JI1024" s="4"/>
      <c r="JJ1024" s="4"/>
      <c r="JK1024" s="4"/>
      <c r="JL1024" s="4"/>
      <c r="JM1024" s="4"/>
      <c r="JN1024" s="4"/>
      <c r="JO1024" s="4"/>
      <c r="JP1024" s="4"/>
      <c r="JQ1024" s="4"/>
      <c r="JR1024" s="4"/>
      <c r="JS1024" s="4"/>
      <c r="JT1024" s="4"/>
      <c r="JU1024" s="4"/>
      <c r="JV1024" s="4"/>
      <c r="JW1024" s="4"/>
      <c r="JX1024" s="4"/>
      <c r="JY1024" s="4"/>
      <c r="JZ1024" s="4"/>
      <c r="KA1024" s="4"/>
      <c r="KB1024" s="4"/>
      <c r="KC1024" s="4"/>
      <c r="KD1024" s="4"/>
      <c r="KE1024" s="4"/>
    </row>
    <row r="1025" spans="20:291" x14ac:dyDescent="0.25">
      <c r="T1025" s="5"/>
      <c r="U1025" s="25"/>
      <c r="V1025" s="25"/>
      <c r="W1025" s="25"/>
      <c r="X1025" s="25"/>
      <c r="Y1025" s="25"/>
      <c r="Z1025" s="25"/>
      <c r="AA1025" s="25"/>
      <c r="AB1025" s="25"/>
      <c r="AC1025" s="25"/>
      <c r="AD1025" s="25"/>
      <c r="AE1025" s="25"/>
      <c r="AF1025" s="25"/>
      <c r="AG1025" s="25"/>
      <c r="AH1025" s="25"/>
      <c r="AI1025" s="25"/>
      <c r="AJ1025" s="25"/>
      <c r="AK1025" s="25"/>
      <c r="AL1025" s="25"/>
      <c r="AM1025" s="25"/>
      <c r="AN1025" s="25"/>
      <c r="AO1025" s="25"/>
      <c r="AP1025" s="25"/>
      <c r="AQ1025" s="4"/>
      <c r="AR1025" s="4"/>
      <c r="AS1025" s="4"/>
      <c r="AT1025" s="4"/>
      <c r="AU1025" s="4"/>
      <c r="AV1025" s="4"/>
      <c r="AW1025" s="4"/>
      <c r="AX1025" s="4"/>
      <c r="AY1025" s="4"/>
      <c r="AZ1025" s="4"/>
      <c r="BA1025" s="4"/>
      <c r="BB1025" s="4"/>
      <c r="BC1025" s="4"/>
      <c r="BD1025" s="4"/>
      <c r="BE1025" s="4"/>
      <c r="BF1025" s="4"/>
      <c r="BG1025" s="4"/>
      <c r="BH1025" s="4"/>
      <c r="BI1025" s="4"/>
      <c r="BJ1025" s="4"/>
      <c r="BK1025" s="4"/>
      <c r="BL1025" s="4"/>
      <c r="BM1025" s="4"/>
      <c r="BN1025" s="4"/>
      <c r="BO1025" s="4"/>
      <c r="BP1025" s="4"/>
      <c r="BQ1025" s="4"/>
      <c r="BR1025" s="4"/>
      <c r="BS1025" s="4"/>
      <c r="BT1025" s="4"/>
      <c r="BU1025" s="4"/>
      <c r="BV1025" s="4"/>
      <c r="BW1025" s="4"/>
      <c r="BX1025" s="4"/>
      <c r="BY1025" s="4"/>
      <c r="BZ1025" s="4"/>
      <c r="CA1025" s="4"/>
      <c r="CB1025" s="4"/>
      <c r="CC1025" s="4"/>
      <c r="CD1025" s="4"/>
      <c r="CE1025" s="4"/>
      <c r="CF1025" s="4"/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  <c r="CS1025" s="4"/>
      <c r="CT1025" s="4"/>
      <c r="CU1025" s="4"/>
      <c r="CV1025" s="4"/>
      <c r="CW1025" s="4"/>
      <c r="CX1025" s="4"/>
      <c r="CY1025" s="4"/>
      <c r="CZ1025" s="4"/>
      <c r="DA1025" s="4"/>
      <c r="DB1025" s="4"/>
      <c r="DC1025" s="4"/>
      <c r="DD1025" s="4"/>
      <c r="DE1025" s="4"/>
      <c r="DF1025" s="4"/>
      <c r="DG1025" s="4"/>
      <c r="DH1025" s="4"/>
      <c r="DI1025" s="4"/>
      <c r="DJ1025" s="4"/>
      <c r="DK1025" s="4"/>
      <c r="DL1025" s="4"/>
      <c r="DM1025" s="4"/>
      <c r="DN1025" s="4"/>
      <c r="DO1025" s="4"/>
      <c r="DP1025" s="4"/>
      <c r="DQ1025" s="4"/>
      <c r="DR1025" s="4"/>
      <c r="DS1025" s="4"/>
      <c r="DT1025" s="4"/>
      <c r="DU1025" s="4"/>
      <c r="DV1025" s="4"/>
      <c r="DW1025" s="4"/>
      <c r="DX1025" s="4"/>
      <c r="DY1025" s="4"/>
      <c r="DZ1025" s="4"/>
      <c r="EA1025" s="4"/>
      <c r="EB1025" s="4"/>
      <c r="EC1025" s="4"/>
      <c r="ED1025" s="4"/>
      <c r="EE1025" s="4"/>
      <c r="EF1025" s="4"/>
      <c r="EG1025" s="4"/>
      <c r="EH1025" s="4"/>
      <c r="EI1025" s="4"/>
      <c r="EJ1025" s="4"/>
      <c r="EK1025" s="4"/>
      <c r="EL1025" s="4"/>
      <c r="EM1025" s="4"/>
      <c r="EN1025" s="4"/>
      <c r="EO1025" s="4"/>
      <c r="EP1025" s="4"/>
      <c r="EQ1025" s="4"/>
      <c r="ER1025" s="4"/>
      <c r="ES1025" s="4"/>
      <c r="ET1025" s="4"/>
      <c r="EU1025" s="4"/>
      <c r="EV1025" s="4"/>
      <c r="EW1025" s="4"/>
      <c r="EX1025" s="4"/>
      <c r="EY1025" s="4"/>
      <c r="EZ1025" s="4"/>
      <c r="FA1025" s="4"/>
      <c r="FB1025" s="4"/>
      <c r="FC1025" s="4"/>
      <c r="FD1025" s="4"/>
      <c r="FE1025" s="4"/>
      <c r="FF1025" s="4"/>
      <c r="FG1025" s="4"/>
      <c r="FH1025" s="4"/>
      <c r="FI1025" s="4"/>
      <c r="FJ1025" s="5"/>
      <c r="FK1025" s="4"/>
      <c r="FL1025" s="4"/>
      <c r="FM1025" s="4"/>
      <c r="FN1025" s="4"/>
      <c r="FO1025" s="4"/>
      <c r="FP1025" s="4"/>
      <c r="FQ1025" s="4"/>
      <c r="FR1025" s="4"/>
      <c r="FS1025" s="4"/>
      <c r="FT1025" s="4"/>
      <c r="FU1025" s="4"/>
      <c r="FV1025" s="4"/>
      <c r="FW1025" s="4"/>
      <c r="FX1025" s="4"/>
      <c r="FY1025" s="4"/>
      <c r="FZ1025" s="4"/>
      <c r="GA1025" s="4"/>
      <c r="GB1025" s="4"/>
      <c r="GC1025" s="4"/>
      <c r="GD1025" s="4"/>
      <c r="GE1025" s="4"/>
      <c r="GF1025" s="4"/>
      <c r="GG1025" s="4"/>
      <c r="GH1025" s="4"/>
      <c r="GI1025" s="4"/>
      <c r="GJ1025" s="4"/>
      <c r="GK1025" s="4"/>
      <c r="GL1025" s="4"/>
      <c r="GM1025" s="4"/>
      <c r="GN1025" s="4"/>
      <c r="GO1025" s="4"/>
      <c r="GP1025" s="4"/>
      <c r="GQ1025" s="4"/>
      <c r="GR1025" s="4"/>
      <c r="GS1025" s="4"/>
      <c r="GT1025" s="4"/>
      <c r="GU1025" s="4"/>
      <c r="GV1025" s="4"/>
      <c r="GW1025" s="4"/>
      <c r="GX1025" s="4"/>
      <c r="GY1025" s="4"/>
      <c r="IQ1025" s="4"/>
      <c r="IR1025" s="4"/>
      <c r="IS1025" s="4"/>
      <c r="IT1025" s="4"/>
      <c r="IU1025" s="4"/>
      <c r="IV1025" s="4"/>
      <c r="IW1025" s="4"/>
      <c r="IX1025" s="4"/>
      <c r="IY1025" s="4"/>
      <c r="IZ1025" s="4"/>
      <c r="JA1025" s="4"/>
      <c r="JB1025" s="4"/>
      <c r="JC1025" s="4"/>
      <c r="JD1025" s="4"/>
      <c r="JE1025" s="4"/>
      <c r="JF1025" s="4"/>
      <c r="JG1025" s="4"/>
      <c r="JH1025" s="4"/>
      <c r="JI1025" s="4"/>
      <c r="JJ1025" s="4"/>
      <c r="JK1025" s="4"/>
      <c r="JL1025" s="4"/>
      <c r="JM1025" s="4"/>
      <c r="JN1025" s="4"/>
      <c r="JO1025" s="4"/>
      <c r="JP1025" s="4"/>
      <c r="JQ1025" s="4"/>
      <c r="JR1025" s="4"/>
      <c r="JS1025" s="4"/>
      <c r="JT1025" s="4"/>
      <c r="JU1025" s="4"/>
      <c r="JV1025" s="4"/>
      <c r="JW1025" s="4"/>
      <c r="JX1025" s="4"/>
      <c r="JY1025" s="4"/>
      <c r="JZ1025" s="4"/>
      <c r="KA1025" s="4"/>
      <c r="KB1025" s="4"/>
      <c r="KC1025" s="4"/>
      <c r="KD1025" s="4"/>
      <c r="KE1025" s="4"/>
    </row>
    <row r="1026" spans="20:291" x14ac:dyDescent="0.25">
      <c r="T1026" s="5"/>
      <c r="U1026" s="25"/>
      <c r="V1026" s="25"/>
      <c r="W1026" s="25"/>
      <c r="X1026" s="25"/>
      <c r="Y1026" s="25"/>
      <c r="Z1026" s="25"/>
      <c r="AA1026" s="25"/>
      <c r="AB1026" s="25"/>
      <c r="AC1026" s="25"/>
      <c r="AD1026" s="25"/>
      <c r="AE1026" s="25"/>
      <c r="AF1026" s="25"/>
      <c r="AG1026" s="25"/>
      <c r="AH1026" s="25"/>
      <c r="AI1026" s="25"/>
      <c r="AJ1026" s="25"/>
      <c r="AK1026" s="25"/>
      <c r="AL1026" s="25"/>
      <c r="AM1026" s="25"/>
      <c r="AN1026" s="25"/>
      <c r="AO1026" s="25"/>
      <c r="AP1026" s="25"/>
      <c r="AQ1026" s="4"/>
      <c r="AR1026" s="4"/>
      <c r="AS1026" s="4"/>
      <c r="AT1026" s="4"/>
      <c r="AU1026" s="4"/>
      <c r="AV1026" s="4"/>
      <c r="AW1026" s="4"/>
      <c r="AX1026" s="4"/>
      <c r="AY1026" s="4"/>
      <c r="AZ1026" s="4"/>
      <c r="BA1026" s="4"/>
      <c r="BB1026" s="4"/>
      <c r="BC1026" s="4"/>
      <c r="BD1026" s="4"/>
      <c r="BE1026" s="4"/>
      <c r="BF1026" s="4"/>
      <c r="BG1026" s="4"/>
      <c r="BH1026" s="4"/>
      <c r="BI1026" s="4"/>
      <c r="BJ1026" s="4"/>
      <c r="BK1026" s="4"/>
      <c r="BL1026" s="4"/>
      <c r="BM1026" s="4"/>
      <c r="BN1026" s="4"/>
      <c r="BO1026" s="4"/>
      <c r="BP1026" s="4"/>
      <c r="BQ1026" s="4"/>
      <c r="BR1026" s="4"/>
      <c r="BS1026" s="4"/>
      <c r="BT1026" s="4"/>
      <c r="BU1026" s="4"/>
      <c r="BV1026" s="4"/>
      <c r="BW1026" s="4"/>
      <c r="BX1026" s="4"/>
      <c r="BY1026" s="4"/>
      <c r="BZ1026" s="4"/>
      <c r="CA1026" s="4"/>
      <c r="CB1026" s="4"/>
      <c r="CC1026" s="4"/>
      <c r="CD1026" s="4"/>
      <c r="CE1026" s="4"/>
      <c r="CF1026" s="4"/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  <c r="CS1026" s="4"/>
      <c r="CT1026" s="4"/>
      <c r="CU1026" s="4"/>
      <c r="CV1026" s="4"/>
      <c r="CW1026" s="4"/>
      <c r="CX1026" s="4"/>
      <c r="CY1026" s="4"/>
      <c r="CZ1026" s="4"/>
      <c r="DA1026" s="4"/>
      <c r="DB1026" s="4"/>
      <c r="DC1026" s="4"/>
      <c r="DD1026" s="4"/>
      <c r="DE1026" s="4"/>
      <c r="DF1026" s="4"/>
      <c r="DG1026" s="4"/>
      <c r="DH1026" s="4"/>
      <c r="DI1026" s="4"/>
      <c r="DJ1026" s="4"/>
      <c r="DK1026" s="4"/>
      <c r="DL1026" s="4"/>
      <c r="DM1026" s="4"/>
      <c r="DN1026" s="4"/>
      <c r="DO1026" s="4"/>
      <c r="DP1026" s="4"/>
      <c r="DQ1026" s="4"/>
      <c r="DR1026" s="4"/>
      <c r="DS1026" s="4"/>
      <c r="DT1026" s="4"/>
      <c r="DU1026" s="4"/>
      <c r="DV1026" s="4"/>
      <c r="DW1026" s="4"/>
      <c r="DX1026" s="4"/>
      <c r="DY1026" s="4"/>
      <c r="DZ1026" s="4"/>
      <c r="EA1026" s="4"/>
      <c r="EB1026" s="4"/>
      <c r="EC1026" s="4"/>
      <c r="ED1026" s="4"/>
      <c r="EE1026" s="4"/>
      <c r="EF1026" s="4"/>
      <c r="EG1026" s="4"/>
      <c r="EH1026" s="4"/>
      <c r="EI1026" s="4"/>
      <c r="EJ1026" s="4"/>
      <c r="EK1026" s="4"/>
      <c r="EL1026" s="4"/>
      <c r="EM1026" s="4"/>
      <c r="EN1026" s="4"/>
      <c r="EO1026" s="4"/>
      <c r="EP1026" s="4"/>
      <c r="EQ1026" s="4"/>
      <c r="ER1026" s="4"/>
      <c r="ES1026" s="4"/>
      <c r="ET1026" s="4"/>
      <c r="EU1026" s="4"/>
      <c r="EV1026" s="4"/>
      <c r="EW1026" s="4"/>
      <c r="EX1026" s="4"/>
      <c r="EY1026" s="4"/>
      <c r="EZ1026" s="4"/>
      <c r="FA1026" s="4"/>
      <c r="FB1026" s="4"/>
      <c r="FC1026" s="4"/>
      <c r="FD1026" s="4"/>
      <c r="FE1026" s="4"/>
      <c r="FF1026" s="4"/>
      <c r="FG1026" s="4"/>
      <c r="FH1026" s="4"/>
      <c r="FI1026" s="4"/>
      <c r="FJ1026" s="5"/>
      <c r="FK1026" s="4"/>
      <c r="FL1026" s="4"/>
      <c r="FM1026" s="4"/>
      <c r="FN1026" s="4"/>
      <c r="FO1026" s="4"/>
      <c r="FP1026" s="4"/>
      <c r="FQ1026" s="4"/>
      <c r="FR1026" s="4"/>
      <c r="FS1026" s="4"/>
      <c r="FT1026" s="4"/>
      <c r="FU1026" s="4"/>
      <c r="FV1026" s="4"/>
      <c r="FW1026" s="4"/>
      <c r="FX1026" s="4"/>
      <c r="FY1026" s="4"/>
      <c r="FZ1026" s="4"/>
      <c r="GA1026" s="4"/>
      <c r="GB1026" s="4"/>
      <c r="GC1026" s="4"/>
      <c r="GD1026" s="4"/>
      <c r="GE1026" s="4"/>
      <c r="GF1026" s="4"/>
      <c r="GG1026" s="4"/>
      <c r="GH1026" s="4"/>
      <c r="GI1026" s="4"/>
      <c r="GJ1026" s="4"/>
      <c r="GK1026" s="4"/>
      <c r="GL1026" s="4"/>
      <c r="GM1026" s="4"/>
      <c r="GN1026" s="4"/>
      <c r="GO1026" s="4"/>
      <c r="GP1026" s="4"/>
      <c r="GQ1026" s="4"/>
      <c r="GR1026" s="4"/>
      <c r="GS1026" s="4"/>
      <c r="GT1026" s="4"/>
      <c r="GU1026" s="4"/>
      <c r="GV1026" s="4"/>
      <c r="GW1026" s="4"/>
      <c r="GX1026" s="4"/>
      <c r="GY1026" s="4"/>
      <c r="IQ1026" s="4"/>
      <c r="IR1026" s="4"/>
      <c r="IS1026" s="4"/>
      <c r="IT1026" s="4"/>
      <c r="IU1026" s="4"/>
      <c r="IV1026" s="4"/>
      <c r="IW1026" s="4"/>
      <c r="IX1026" s="4"/>
      <c r="IY1026" s="4"/>
      <c r="IZ1026" s="4"/>
      <c r="JA1026" s="4"/>
      <c r="JB1026" s="4"/>
      <c r="JC1026" s="4"/>
      <c r="JD1026" s="4"/>
      <c r="JE1026" s="4"/>
      <c r="JF1026" s="4"/>
      <c r="JG1026" s="4"/>
      <c r="JH1026" s="4"/>
      <c r="JI1026" s="4"/>
      <c r="JJ1026" s="4"/>
      <c r="JK1026" s="4"/>
      <c r="JL1026" s="4"/>
      <c r="JM1026" s="4"/>
      <c r="JN1026" s="4"/>
      <c r="JO1026" s="4"/>
      <c r="JP1026" s="4"/>
      <c r="JQ1026" s="4"/>
      <c r="JR1026" s="4"/>
      <c r="JS1026" s="4"/>
      <c r="JT1026" s="4"/>
      <c r="JU1026" s="4"/>
      <c r="JV1026" s="4"/>
      <c r="JW1026" s="4"/>
      <c r="JX1026" s="4"/>
      <c r="JY1026" s="4"/>
      <c r="JZ1026" s="4"/>
      <c r="KA1026" s="4"/>
      <c r="KB1026" s="4"/>
      <c r="KC1026" s="4"/>
      <c r="KD1026" s="4"/>
      <c r="KE1026" s="4"/>
    </row>
    <row r="1027" spans="20:291" x14ac:dyDescent="0.25">
      <c r="T1027" s="5"/>
      <c r="U1027" s="25"/>
      <c r="V1027" s="25"/>
      <c r="W1027" s="25"/>
      <c r="X1027" s="25"/>
      <c r="Y1027" s="25"/>
      <c r="Z1027" s="25"/>
      <c r="AA1027" s="25"/>
      <c r="AB1027" s="25"/>
      <c r="AC1027" s="25"/>
      <c r="AD1027" s="25"/>
      <c r="AE1027" s="25"/>
      <c r="AF1027" s="25"/>
      <c r="AG1027" s="25"/>
      <c r="AH1027" s="25"/>
      <c r="AI1027" s="25"/>
      <c r="AJ1027" s="25"/>
      <c r="AK1027" s="25"/>
      <c r="AL1027" s="25"/>
      <c r="AM1027" s="25"/>
      <c r="AN1027" s="25"/>
      <c r="AO1027" s="25"/>
      <c r="AP1027" s="25"/>
      <c r="AQ1027" s="4"/>
      <c r="AR1027" s="4"/>
      <c r="AS1027" s="4"/>
      <c r="AT1027" s="4"/>
      <c r="AU1027" s="4"/>
      <c r="AV1027" s="4"/>
      <c r="AW1027" s="4"/>
      <c r="AX1027" s="4"/>
      <c r="AY1027" s="4"/>
      <c r="AZ1027" s="4"/>
      <c r="BA1027" s="4"/>
      <c r="BB1027" s="4"/>
      <c r="BC1027" s="4"/>
      <c r="BD1027" s="4"/>
      <c r="BE1027" s="4"/>
      <c r="BF1027" s="4"/>
      <c r="BG1027" s="4"/>
      <c r="BH1027" s="4"/>
      <c r="BI1027" s="4"/>
      <c r="BJ1027" s="4"/>
      <c r="BK1027" s="4"/>
      <c r="BL1027" s="4"/>
      <c r="BM1027" s="4"/>
      <c r="BN1027" s="4"/>
      <c r="BO1027" s="4"/>
      <c r="BP1027" s="4"/>
      <c r="BQ1027" s="4"/>
      <c r="BR1027" s="4"/>
      <c r="BS1027" s="4"/>
      <c r="BT1027" s="4"/>
      <c r="BU1027" s="4"/>
      <c r="BV1027" s="4"/>
      <c r="BW1027" s="4"/>
      <c r="BX1027" s="4"/>
      <c r="BY1027" s="4"/>
      <c r="BZ1027" s="4"/>
      <c r="CA1027" s="4"/>
      <c r="CB1027" s="4"/>
      <c r="CC1027" s="4"/>
      <c r="CD1027" s="4"/>
      <c r="CE1027" s="4"/>
      <c r="CF1027" s="4"/>
      <c r="CG1027" s="4"/>
      <c r="CH1027" s="4"/>
      <c r="CI1027" s="4"/>
      <c r="CJ1027" s="4"/>
      <c r="CK1027" s="4"/>
      <c r="CL1027" s="4"/>
      <c r="CM1027" s="4"/>
      <c r="CN1027" s="4"/>
      <c r="CO1027" s="4"/>
      <c r="CP1027" s="4"/>
      <c r="CQ1027" s="4"/>
      <c r="CR1027" s="4"/>
      <c r="CS1027" s="4"/>
      <c r="CT1027" s="4"/>
      <c r="CU1027" s="4"/>
      <c r="CV1027" s="4"/>
      <c r="CW1027" s="4"/>
      <c r="CX1027" s="4"/>
      <c r="CY1027" s="4"/>
      <c r="CZ1027" s="4"/>
      <c r="DA1027" s="4"/>
      <c r="DB1027" s="4"/>
      <c r="DC1027" s="4"/>
      <c r="DD1027" s="4"/>
      <c r="DE1027" s="4"/>
      <c r="DF1027" s="4"/>
      <c r="DG1027" s="4"/>
      <c r="DH1027" s="4"/>
      <c r="DI1027" s="4"/>
      <c r="DJ1027" s="4"/>
      <c r="DK1027" s="4"/>
      <c r="DL1027" s="4"/>
      <c r="DM1027" s="4"/>
      <c r="DN1027" s="4"/>
      <c r="DO1027" s="4"/>
      <c r="DP1027" s="4"/>
      <c r="DQ1027" s="4"/>
      <c r="DR1027" s="4"/>
      <c r="DS1027" s="4"/>
      <c r="DT1027" s="4"/>
      <c r="DU1027" s="4"/>
      <c r="DV1027" s="4"/>
      <c r="DW1027" s="4"/>
      <c r="DX1027" s="4"/>
      <c r="DY1027" s="4"/>
      <c r="DZ1027" s="4"/>
      <c r="EA1027" s="4"/>
      <c r="EB1027" s="4"/>
      <c r="EC1027" s="4"/>
      <c r="ED1027" s="4"/>
      <c r="EE1027" s="4"/>
      <c r="EF1027" s="4"/>
      <c r="EG1027" s="4"/>
      <c r="EH1027" s="4"/>
      <c r="EI1027" s="4"/>
      <c r="EJ1027" s="4"/>
      <c r="EK1027" s="4"/>
      <c r="EL1027" s="4"/>
      <c r="EM1027" s="4"/>
      <c r="EN1027" s="4"/>
      <c r="EO1027" s="4"/>
      <c r="EP1027" s="4"/>
      <c r="EQ1027" s="4"/>
      <c r="ER1027" s="4"/>
      <c r="ES1027" s="4"/>
      <c r="ET1027" s="4"/>
      <c r="EU1027" s="4"/>
      <c r="EV1027" s="4"/>
      <c r="EW1027" s="4"/>
      <c r="EX1027" s="4"/>
      <c r="EY1027" s="4"/>
      <c r="EZ1027" s="4"/>
      <c r="FA1027" s="4"/>
      <c r="FB1027" s="4"/>
      <c r="FC1027" s="4"/>
      <c r="FD1027" s="4"/>
      <c r="FE1027" s="4"/>
      <c r="FF1027" s="4"/>
      <c r="FG1027" s="4"/>
      <c r="FH1027" s="4"/>
      <c r="FI1027" s="4"/>
      <c r="FJ1027" s="5"/>
      <c r="FK1027" s="4"/>
      <c r="FL1027" s="4"/>
      <c r="FM1027" s="4"/>
      <c r="FN1027" s="4"/>
      <c r="FO1027" s="4"/>
      <c r="FP1027" s="4"/>
      <c r="FQ1027" s="4"/>
      <c r="FR1027" s="4"/>
      <c r="FS1027" s="4"/>
      <c r="FT1027" s="4"/>
      <c r="FU1027" s="4"/>
      <c r="FV1027" s="4"/>
      <c r="FW1027" s="4"/>
      <c r="FX1027" s="4"/>
      <c r="FY1027" s="4"/>
      <c r="FZ1027" s="4"/>
      <c r="GA1027" s="4"/>
      <c r="GB1027" s="4"/>
      <c r="GC1027" s="4"/>
      <c r="GD1027" s="4"/>
      <c r="GE1027" s="4"/>
      <c r="GF1027" s="4"/>
      <c r="GG1027" s="4"/>
      <c r="GH1027" s="4"/>
      <c r="GI1027" s="4"/>
      <c r="GJ1027" s="4"/>
      <c r="GK1027" s="4"/>
      <c r="GL1027" s="4"/>
      <c r="GM1027" s="4"/>
      <c r="GN1027" s="4"/>
      <c r="GO1027" s="4"/>
      <c r="GP1027" s="4"/>
      <c r="GQ1027" s="4"/>
      <c r="GR1027" s="4"/>
      <c r="GS1027" s="4"/>
      <c r="GT1027" s="4"/>
      <c r="GU1027" s="4"/>
      <c r="GV1027" s="4"/>
      <c r="GW1027" s="4"/>
      <c r="GX1027" s="4"/>
      <c r="GY1027" s="4"/>
      <c r="IQ1027" s="4"/>
      <c r="IR1027" s="4"/>
      <c r="IS1027" s="4"/>
      <c r="IT1027" s="4"/>
      <c r="IU1027" s="4"/>
      <c r="IV1027" s="4"/>
      <c r="IW1027" s="4"/>
      <c r="IX1027" s="4"/>
      <c r="IY1027" s="4"/>
      <c r="IZ1027" s="4"/>
      <c r="JA1027" s="4"/>
      <c r="JB1027" s="4"/>
      <c r="JC1027" s="4"/>
      <c r="JD1027" s="4"/>
      <c r="JE1027" s="4"/>
      <c r="JF1027" s="4"/>
      <c r="JG1027" s="4"/>
      <c r="JH1027" s="4"/>
      <c r="JI1027" s="4"/>
      <c r="JJ1027" s="4"/>
      <c r="JK1027" s="4"/>
      <c r="JL1027" s="4"/>
      <c r="JM1027" s="4"/>
      <c r="JN1027" s="4"/>
      <c r="JO1027" s="4"/>
      <c r="JP1027" s="4"/>
      <c r="JQ1027" s="4"/>
      <c r="JR1027" s="4"/>
      <c r="JS1027" s="4"/>
      <c r="JT1027" s="4"/>
      <c r="JU1027" s="4"/>
      <c r="JV1027" s="4"/>
      <c r="JW1027" s="4"/>
      <c r="JX1027" s="4"/>
      <c r="JY1027" s="4"/>
      <c r="JZ1027" s="4"/>
      <c r="KA1027" s="4"/>
      <c r="KB1027" s="4"/>
      <c r="KC1027" s="4"/>
      <c r="KD1027" s="4"/>
      <c r="KE1027" s="4"/>
    </row>
    <row r="1028" spans="20:291" x14ac:dyDescent="0.25">
      <c r="T1028" s="5"/>
      <c r="U1028" s="25"/>
      <c r="V1028" s="25"/>
      <c r="W1028" s="25"/>
      <c r="X1028" s="25"/>
      <c r="Y1028" s="25"/>
      <c r="Z1028" s="25"/>
      <c r="AA1028" s="25"/>
      <c r="AB1028" s="25"/>
      <c r="AC1028" s="25"/>
      <c r="AD1028" s="25"/>
      <c r="AE1028" s="25"/>
      <c r="AF1028" s="25"/>
      <c r="AG1028" s="25"/>
      <c r="AH1028" s="25"/>
      <c r="AI1028" s="25"/>
      <c r="AJ1028" s="25"/>
      <c r="AK1028" s="25"/>
      <c r="AL1028" s="25"/>
      <c r="AM1028" s="25"/>
      <c r="AN1028" s="25"/>
      <c r="AO1028" s="25"/>
      <c r="AP1028" s="25"/>
      <c r="AQ1028" s="4"/>
      <c r="AR1028" s="4"/>
      <c r="AS1028" s="4"/>
      <c r="AT1028" s="4"/>
      <c r="AU1028" s="4"/>
      <c r="AV1028" s="4"/>
      <c r="AW1028" s="4"/>
      <c r="AX1028" s="4"/>
      <c r="AY1028" s="4"/>
      <c r="AZ1028" s="4"/>
      <c r="BA1028" s="4"/>
      <c r="BB1028" s="4"/>
      <c r="BC1028" s="4"/>
      <c r="BD1028" s="4"/>
      <c r="BE1028" s="4"/>
      <c r="BF1028" s="4"/>
      <c r="BG1028" s="4"/>
      <c r="BH1028" s="4"/>
      <c r="BI1028" s="4"/>
      <c r="BJ1028" s="4"/>
      <c r="BK1028" s="4"/>
      <c r="BL1028" s="4"/>
      <c r="BM1028" s="4"/>
      <c r="BN1028" s="4"/>
      <c r="BO1028" s="4"/>
      <c r="BP1028" s="4"/>
      <c r="BQ1028" s="4"/>
      <c r="BR1028" s="4"/>
      <c r="BS1028" s="4"/>
      <c r="BT1028" s="4"/>
      <c r="BU1028" s="4"/>
      <c r="BV1028" s="4"/>
      <c r="BW1028" s="4"/>
      <c r="BX1028" s="4"/>
      <c r="BY1028" s="4"/>
      <c r="BZ1028" s="4"/>
      <c r="CA1028" s="4"/>
      <c r="CB1028" s="4"/>
      <c r="CC1028" s="4"/>
      <c r="CD1028" s="4"/>
      <c r="CE1028" s="4"/>
      <c r="CF1028" s="4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  <c r="CS1028" s="4"/>
      <c r="CT1028" s="4"/>
      <c r="CU1028" s="4"/>
      <c r="CV1028" s="4"/>
      <c r="CW1028" s="4"/>
      <c r="CX1028" s="4"/>
      <c r="CY1028" s="4"/>
      <c r="CZ1028" s="4"/>
      <c r="DA1028" s="4"/>
      <c r="DB1028" s="4"/>
      <c r="DC1028" s="4"/>
      <c r="DD1028" s="4"/>
      <c r="DE1028" s="4"/>
      <c r="DF1028" s="4"/>
      <c r="DG1028" s="4"/>
      <c r="DH1028" s="4"/>
      <c r="DI1028" s="4"/>
      <c r="DJ1028" s="4"/>
      <c r="DK1028" s="4"/>
      <c r="DL1028" s="4"/>
      <c r="DM1028" s="4"/>
      <c r="DN1028" s="4"/>
      <c r="DO1028" s="4"/>
      <c r="DP1028" s="4"/>
      <c r="DQ1028" s="4"/>
      <c r="DR1028" s="4"/>
      <c r="DS1028" s="4"/>
      <c r="DT1028" s="4"/>
      <c r="DU1028" s="4"/>
      <c r="DV1028" s="4"/>
      <c r="DW1028" s="4"/>
      <c r="DX1028" s="4"/>
      <c r="DY1028" s="4"/>
      <c r="DZ1028" s="4"/>
      <c r="EA1028" s="4"/>
      <c r="EB1028" s="4"/>
      <c r="EC1028" s="4"/>
      <c r="ED1028" s="4"/>
      <c r="EE1028" s="4"/>
      <c r="EF1028" s="4"/>
      <c r="EG1028" s="4"/>
      <c r="EH1028" s="4"/>
      <c r="EI1028" s="4"/>
      <c r="EJ1028" s="4"/>
      <c r="EK1028" s="4"/>
      <c r="EL1028" s="4"/>
      <c r="EM1028" s="4"/>
      <c r="EN1028" s="4"/>
      <c r="EO1028" s="4"/>
      <c r="EP1028" s="4"/>
      <c r="EQ1028" s="4"/>
      <c r="ER1028" s="4"/>
      <c r="ES1028" s="4"/>
      <c r="ET1028" s="4"/>
      <c r="EU1028" s="4"/>
      <c r="EV1028" s="4"/>
      <c r="EW1028" s="4"/>
      <c r="EX1028" s="4"/>
      <c r="EY1028" s="4"/>
      <c r="EZ1028" s="4"/>
      <c r="FA1028" s="4"/>
      <c r="FB1028" s="4"/>
      <c r="FC1028" s="4"/>
      <c r="FD1028" s="4"/>
      <c r="FE1028" s="4"/>
      <c r="FF1028" s="4"/>
      <c r="FG1028" s="4"/>
      <c r="FH1028" s="4"/>
      <c r="FI1028" s="4"/>
      <c r="FJ1028" s="5"/>
      <c r="FK1028" s="4"/>
      <c r="FL1028" s="4"/>
      <c r="FM1028" s="4"/>
      <c r="FN1028" s="4"/>
      <c r="FO1028" s="4"/>
      <c r="FP1028" s="4"/>
      <c r="FQ1028" s="4"/>
      <c r="FR1028" s="4"/>
      <c r="FS1028" s="4"/>
      <c r="FT1028" s="4"/>
      <c r="FU1028" s="4"/>
      <c r="FV1028" s="4"/>
      <c r="FW1028" s="4"/>
      <c r="FX1028" s="4"/>
      <c r="FY1028" s="4"/>
      <c r="FZ1028" s="4"/>
      <c r="GA1028" s="4"/>
      <c r="GB1028" s="4"/>
      <c r="GC1028" s="4"/>
      <c r="GD1028" s="4"/>
      <c r="GE1028" s="4"/>
      <c r="GF1028" s="4"/>
      <c r="GG1028" s="4"/>
      <c r="GH1028" s="4"/>
      <c r="GI1028" s="4"/>
      <c r="GJ1028" s="4"/>
      <c r="GK1028" s="4"/>
      <c r="GL1028" s="4"/>
      <c r="GM1028" s="4"/>
      <c r="GN1028" s="4"/>
      <c r="GO1028" s="4"/>
      <c r="GP1028" s="4"/>
      <c r="GQ1028" s="4"/>
      <c r="GR1028" s="4"/>
      <c r="GS1028" s="4"/>
      <c r="GT1028" s="4"/>
      <c r="GU1028" s="4"/>
      <c r="GV1028" s="4"/>
      <c r="GW1028" s="4"/>
      <c r="GX1028" s="4"/>
      <c r="GY1028" s="4"/>
      <c r="IQ1028" s="4"/>
      <c r="IR1028" s="4"/>
      <c r="IS1028" s="4"/>
      <c r="IT1028" s="4"/>
      <c r="IU1028" s="4"/>
      <c r="IV1028" s="4"/>
      <c r="IW1028" s="4"/>
      <c r="IX1028" s="4"/>
      <c r="IY1028" s="4"/>
      <c r="IZ1028" s="4"/>
      <c r="JA1028" s="4"/>
      <c r="JB1028" s="4"/>
      <c r="JC1028" s="4"/>
      <c r="JD1028" s="4"/>
      <c r="JE1028" s="4"/>
      <c r="JF1028" s="4"/>
      <c r="JG1028" s="4"/>
      <c r="JH1028" s="4"/>
      <c r="JI1028" s="4"/>
      <c r="JJ1028" s="4"/>
      <c r="JK1028" s="4"/>
      <c r="JL1028" s="4"/>
      <c r="JM1028" s="4"/>
      <c r="JN1028" s="4"/>
      <c r="JO1028" s="4"/>
      <c r="JP1028" s="4"/>
      <c r="JQ1028" s="4"/>
      <c r="JR1028" s="4"/>
      <c r="JS1028" s="4"/>
      <c r="JT1028" s="4"/>
      <c r="JU1028" s="4"/>
      <c r="JV1028" s="4"/>
      <c r="JW1028" s="4"/>
      <c r="JX1028" s="4"/>
      <c r="JY1028" s="4"/>
      <c r="JZ1028" s="4"/>
      <c r="KA1028" s="4"/>
      <c r="KB1028" s="4"/>
      <c r="KC1028" s="4"/>
      <c r="KD1028" s="4"/>
      <c r="KE1028" s="4"/>
    </row>
    <row r="1029" spans="20:291" x14ac:dyDescent="0.25">
      <c r="T1029" s="5"/>
      <c r="U1029" s="25"/>
      <c r="V1029" s="25"/>
      <c r="W1029" s="25"/>
      <c r="X1029" s="25"/>
      <c r="Y1029" s="25"/>
      <c r="Z1029" s="25"/>
      <c r="AA1029" s="25"/>
      <c r="AB1029" s="25"/>
      <c r="AC1029" s="25"/>
      <c r="AD1029" s="25"/>
      <c r="AE1029" s="25"/>
      <c r="AF1029" s="25"/>
      <c r="AG1029" s="25"/>
      <c r="AH1029" s="25"/>
      <c r="AI1029" s="25"/>
      <c r="AJ1029" s="25"/>
      <c r="AK1029" s="25"/>
      <c r="AL1029" s="25"/>
      <c r="AM1029" s="25"/>
      <c r="AN1029" s="25"/>
      <c r="AO1029" s="25"/>
      <c r="AP1029" s="25"/>
      <c r="AQ1029" s="4"/>
      <c r="AR1029" s="4"/>
      <c r="AS1029" s="4"/>
      <c r="AT1029" s="4"/>
      <c r="AU1029" s="4"/>
      <c r="AV1029" s="4"/>
      <c r="AW1029" s="4"/>
      <c r="AX1029" s="4"/>
      <c r="AY1029" s="4"/>
      <c r="AZ1029" s="4"/>
      <c r="BA1029" s="4"/>
      <c r="BB1029" s="4"/>
      <c r="BC1029" s="4"/>
      <c r="BD1029" s="4"/>
      <c r="BE1029" s="4"/>
      <c r="BF1029" s="4"/>
      <c r="BG1029" s="4"/>
      <c r="BH1029" s="4"/>
      <c r="BI1029" s="4"/>
      <c r="BJ1029" s="4"/>
      <c r="BK1029" s="4"/>
      <c r="BL1029" s="4"/>
      <c r="BM1029" s="4"/>
      <c r="BN1029" s="4"/>
      <c r="BO1029" s="4"/>
      <c r="BP1029" s="4"/>
      <c r="BQ1029" s="4"/>
      <c r="BR1029" s="4"/>
      <c r="BS1029" s="4"/>
      <c r="BT1029" s="4"/>
      <c r="BU1029" s="4"/>
      <c r="BV1029" s="4"/>
      <c r="BW1029" s="4"/>
      <c r="BX1029" s="4"/>
      <c r="BY1029" s="4"/>
      <c r="BZ1029" s="4"/>
      <c r="CA1029" s="4"/>
      <c r="CB1029" s="4"/>
      <c r="CC1029" s="4"/>
      <c r="CD1029" s="4"/>
      <c r="CE1029" s="4"/>
      <c r="CF1029" s="4"/>
      <c r="CG1029" s="4"/>
      <c r="CH1029" s="4"/>
      <c r="CI1029" s="4"/>
      <c r="CJ1029" s="4"/>
      <c r="CK1029" s="4"/>
      <c r="CL1029" s="4"/>
      <c r="CM1029" s="4"/>
      <c r="CN1029" s="4"/>
      <c r="CO1029" s="4"/>
      <c r="CP1029" s="4"/>
      <c r="CQ1029" s="4"/>
      <c r="CR1029" s="4"/>
      <c r="CS1029" s="4"/>
      <c r="CT1029" s="4"/>
      <c r="CU1029" s="4"/>
      <c r="CV1029" s="4"/>
      <c r="CW1029" s="4"/>
      <c r="CX1029" s="4"/>
      <c r="CY1029" s="4"/>
      <c r="CZ1029" s="4"/>
      <c r="DA1029" s="4"/>
      <c r="DB1029" s="4"/>
      <c r="DC1029" s="4"/>
      <c r="DD1029" s="4"/>
      <c r="DE1029" s="4"/>
      <c r="DF1029" s="4"/>
      <c r="DG1029" s="4"/>
      <c r="DH1029" s="4"/>
      <c r="DI1029" s="4"/>
      <c r="DJ1029" s="4"/>
      <c r="DK1029" s="4"/>
      <c r="DL1029" s="4"/>
      <c r="DM1029" s="4"/>
      <c r="DN1029" s="4"/>
      <c r="DO1029" s="4"/>
      <c r="DP1029" s="4"/>
      <c r="DQ1029" s="4"/>
      <c r="DR1029" s="4"/>
      <c r="DS1029" s="4"/>
      <c r="DT1029" s="4"/>
      <c r="DU1029" s="4"/>
      <c r="DV1029" s="4"/>
      <c r="DW1029" s="4"/>
      <c r="DX1029" s="4"/>
      <c r="DY1029" s="4"/>
      <c r="DZ1029" s="4"/>
      <c r="EA1029" s="4"/>
      <c r="EB1029" s="4"/>
      <c r="EC1029" s="4"/>
      <c r="ED1029" s="4"/>
      <c r="EE1029" s="4"/>
      <c r="EF1029" s="4"/>
      <c r="EG1029" s="4"/>
      <c r="EH1029" s="4"/>
      <c r="EI1029" s="4"/>
      <c r="EJ1029" s="4"/>
      <c r="EK1029" s="4"/>
      <c r="EL1029" s="4"/>
      <c r="EM1029" s="4"/>
      <c r="EN1029" s="4"/>
      <c r="EO1029" s="4"/>
      <c r="EP1029" s="4"/>
      <c r="EQ1029" s="4"/>
      <c r="ER1029" s="4"/>
      <c r="ES1029" s="4"/>
      <c r="ET1029" s="4"/>
      <c r="EU1029" s="4"/>
      <c r="EV1029" s="4"/>
      <c r="EW1029" s="4"/>
      <c r="EX1029" s="4"/>
      <c r="EY1029" s="4"/>
      <c r="EZ1029" s="4"/>
      <c r="FA1029" s="4"/>
      <c r="FB1029" s="4"/>
      <c r="FC1029" s="4"/>
      <c r="FD1029" s="4"/>
      <c r="FE1029" s="4"/>
      <c r="FF1029" s="4"/>
      <c r="FG1029" s="4"/>
      <c r="FH1029" s="4"/>
      <c r="FI1029" s="4"/>
      <c r="FJ1029" s="5"/>
      <c r="FK1029" s="4"/>
      <c r="FL1029" s="4"/>
      <c r="FM1029" s="4"/>
      <c r="FN1029" s="4"/>
      <c r="FO1029" s="4"/>
      <c r="FP1029" s="4"/>
      <c r="FQ1029" s="4"/>
      <c r="FR1029" s="4"/>
      <c r="FS1029" s="4"/>
      <c r="FT1029" s="4"/>
      <c r="FU1029" s="4"/>
      <c r="FV1029" s="4"/>
      <c r="FW1029" s="4"/>
      <c r="FX1029" s="4"/>
      <c r="FY1029" s="4"/>
      <c r="FZ1029" s="4"/>
      <c r="GA1029" s="4"/>
      <c r="GB1029" s="4"/>
      <c r="GC1029" s="4"/>
      <c r="GD1029" s="4"/>
      <c r="GE1029" s="4"/>
      <c r="GF1029" s="4"/>
      <c r="GG1029" s="4"/>
      <c r="GH1029" s="4"/>
      <c r="GI1029" s="4"/>
      <c r="GJ1029" s="4"/>
      <c r="GK1029" s="4"/>
      <c r="GL1029" s="4"/>
      <c r="GM1029" s="4"/>
      <c r="GN1029" s="4"/>
      <c r="GO1029" s="4"/>
      <c r="GP1029" s="4"/>
      <c r="GQ1029" s="4"/>
      <c r="GR1029" s="4"/>
      <c r="GS1029" s="4"/>
      <c r="GT1029" s="4"/>
      <c r="GU1029" s="4"/>
      <c r="GV1029" s="4"/>
      <c r="GW1029" s="4"/>
      <c r="GX1029" s="4"/>
      <c r="GY1029" s="4"/>
      <c r="IQ1029" s="4"/>
      <c r="IR1029" s="4"/>
      <c r="IS1029" s="4"/>
      <c r="IT1029" s="4"/>
      <c r="IU1029" s="4"/>
      <c r="IV1029" s="4"/>
      <c r="IW1029" s="4"/>
      <c r="IX1029" s="4"/>
      <c r="IY1029" s="4"/>
      <c r="IZ1029" s="4"/>
      <c r="JA1029" s="4"/>
      <c r="JB1029" s="4"/>
      <c r="JC1029" s="4"/>
      <c r="JD1029" s="4"/>
      <c r="JE1029" s="4"/>
      <c r="JF1029" s="4"/>
      <c r="JG1029" s="4"/>
      <c r="JH1029" s="4"/>
      <c r="JI1029" s="4"/>
      <c r="JJ1029" s="4"/>
      <c r="JK1029" s="4"/>
      <c r="JL1029" s="4"/>
      <c r="JM1029" s="4"/>
      <c r="JN1029" s="4"/>
      <c r="JO1029" s="4"/>
      <c r="JP1029" s="4"/>
      <c r="JQ1029" s="4"/>
      <c r="JR1029" s="4"/>
      <c r="JS1029" s="4"/>
      <c r="JT1029" s="4"/>
      <c r="JU1029" s="4"/>
      <c r="JV1029" s="4"/>
      <c r="JW1029" s="4"/>
      <c r="JX1029" s="4"/>
      <c r="JY1029" s="4"/>
      <c r="JZ1029" s="4"/>
      <c r="KA1029" s="4"/>
      <c r="KB1029" s="4"/>
      <c r="KC1029" s="4"/>
      <c r="KD1029" s="4"/>
      <c r="KE1029" s="4"/>
    </row>
    <row r="1030" spans="20:291" x14ac:dyDescent="0.25">
      <c r="T1030" s="5"/>
      <c r="U1030" s="25"/>
      <c r="V1030" s="25"/>
      <c r="W1030" s="25"/>
      <c r="X1030" s="25"/>
      <c r="Y1030" s="25"/>
      <c r="Z1030" s="25"/>
      <c r="AA1030" s="25"/>
      <c r="AB1030" s="25"/>
      <c r="AC1030" s="25"/>
      <c r="AD1030" s="25"/>
      <c r="AE1030" s="25"/>
      <c r="AF1030" s="25"/>
      <c r="AG1030" s="25"/>
      <c r="AH1030" s="25"/>
      <c r="AI1030" s="25"/>
      <c r="AJ1030" s="25"/>
      <c r="AK1030" s="25"/>
      <c r="AL1030" s="25"/>
      <c r="AM1030" s="25"/>
      <c r="AN1030" s="25"/>
      <c r="AO1030" s="25"/>
      <c r="AP1030" s="25"/>
      <c r="AQ1030" s="4"/>
      <c r="AR1030" s="4"/>
      <c r="AS1030" s="4"/>
      <c r="AT1030" s="4"/>
      <c r="AU1030" s="4"/>
      <c r="AV1030" s="4"/>
      <c r="AW1030" s="4"/>
      <c r="AX1030" s="4"/>
      <c r="AY1030" s="4"/>
      <c r="AZ1030" s="4"/>
      <c r="BA1030" s="4"/>
      <c r="BB1030" s="4"/>
      <c r="BC1030" s="4"/>
      <c r="BD1030" s="4"/>
      <c r="BE1030" s="4"/>
      <c r="BF1030" s="4"/>
      <c r="BG1030" s="4"/>
      <c r="BH1030" s="4"/>
      <c r="BI1030" s="4"/>
      <c r="BJ1030" s="4"/>
      <c r="BK1030" s="4"/>
      <c r="BL1030" s="4"/>
      <c r="BM1030" s="4"/>
      <c r="BN1030" s="4"/>
      <c r="BO1030" s="4"/>
      <c r="BP1030" s="4"/>
      <c r="BQ1030" s="4"/>
      <c r="BR1030" s="4"/>
      <c r="BS1030" s="4"/>
      <c r="BT1030" s="4"/>
      <c r="BU1030" s="4"/>
      <c r="BV1030" s="4"/>
      <c r="BW1030" s="4"/>
      <c r="BX1030" s="4"/>
      <c r="BY1030" s="4"/>
      <c r="BZ1030" s="4"/>
      <c r="CA1030" s="4"/>
      <c r="CB1030" s="4"/>
      <c r="CC1030" s="4"/>
      <c r="CD1030" s="4"/>
      <c r="CE1030" s="4"/>
      <c r="CF1030" s="4"/>
      <c r="CG1030" s="4"/>
      <c r="CH1030" s="4"/>
      <c r="CI1030" s="4"/>
      <c r="CJ1030" s="4"/>
      <c r="CK1030" s="4"/>
      <c r="CL1030" s="4"/>
      <c r="CM1030" s="4"/>
      <c r="CN1030" s="4"/>
      <c r="CO1030" s="4"/>
      <c r="CP1030" s="4"/>
      <c r="CQ1030" s="4"/>
      <c r="CR1030" s="4"/>
      <c r="CS1030" s="4"/>
      <c r="CT1030" s="4"/>
      <c r="CU1030" s="4"/>
      <c r="CV1030" s="4"/>
      <c r="CW1030" s="4"/>
      <c r="CX1030" s="4"/>
      <c r="CY1030" s="4"/>
      <c r="CZ1030" s="4"/>
      <c r="DA1030" s="4"/>
      <c r="DB1030" s="4"/>
      <c r="DC1030" s="4"/>
      <c r="DD1030" s="4"/>
      <c r="DE1030" s="4"/>
      <c r="DF1030" s="4"/>
      <c r="DG1030" s="4"/>
      <c r="DH1030" s="4"/>
      <c r="DI1030" s="4"/>
      <c r="DJ1030" s="4"/>
      <c r="DK1030" s="4"/>
      <c r="DL1030" s="4"/>
      <c r="DM1030" s="4"/>
      <c r="DN1030" s="4"/>
      <c r="DO1030" s="4"/>
      <c r="DP1030" s="4"/>
      <c r="DQ1030" s="4"/>
      <c r="DR1030" s="4"/>
      <c r="DS1030" s="4"/>
      <c r="DT1030" s="4"/>
      <c r="DU1030" s="4"/>
      <c r="DV1030" s="4"/>
      <c r="DW1030" s="4"/>
      <c r="DX1030" s="4"/>
      <c r="DY1030" s="4"/>
      <c r="DZ1030" s="4"/>
      <c r="EA1030" s="4"/>
      <c r="EB1030" s="4"/>
      <c r="EC1030" s="4"/>
      <c r="ED1030" s="4"/>
      <c r="EE1030" s="4"/>
      <c r="EF1030" s="4"/>
      <c r="EG1030" s="4"/>
      <c r="EH1030" s="4"/>
      <c r="EI1030" s="4"/>
      <c r="EJ1030" s="4"/>
      <c r="EK1030" s="4"/>
      <c r="EL1030" s="4"/>
      <c r="EM1030" s="4"/>
      <c r="EN1030" s="4"/>
      <c r="EO1030" s="4"/>
      <c r="EP1030" s="4"/>
      <c r="EQ1030" s="4"/>
      <c r="ER1030" s="4"/>
      <c r="ES1030" s="4"/>
      <c r="ET1030" s="4"/>
      <c r="EU1030" s="4"/>
      <c r="EV1030" s="4"/>
      <c r="EW1030" s="4"/>
      <c r="EX1030" s="4"/>
      <c r="EY1030" s="4"/>
      <c r="EZ1030" s="4"/>
      <c r="FA1030" s="4"/>
      <c r="FB1030" s="4"/>
      <c r="FC1030" s="4"/>
      <c r="FD1030" s="4"/>
      <c r="FE1030" s="4"/>
      <c r="FF1030" s="4"/>
      <c r="FG1030" s="4"/>
      <c r="FH1030" s="4"/>
      <c r="FI1030" s="4"/>
      <c r="FJ1030" s="5"/>
      <c r="FK1030" s="4"/>
      <c r="FL1030" s="4"/>
      <c r="FM1030" s="4"/>
      <c r="FN1030" s="4"/>
      <c r="FO1030" s="4"/>
      <c r="FP1030" s="4"/>
      <c r="FQ1030" s="4"/>
      <c r="FR1030" s="4"/>
      <c r="FS1030" s="4"/>
      <c r="FT1030" s="4"/>
      <c r="FU1030" s="4"/>
      <c r="FV1030" s="4"/>
      <c r="FW1030" s="4"/>
      <c r="FX1030" s="4"/>
      <c r="FY1030" s="4"/>
      <c r="FZ1030" s="4"/>
      <c r="GA1030" s="4"/>
      <c r="GB1030" s="4"/>
      <c r="GC1030" s="4"/>
      <c r="GD1030" s="4"/>
      <c r="GE1030" s="4"/>
      <c r="GF1030" s="4"/>
      <c r="GG1030" s="4"/>
      <c r="GH1030" s="4"/>
      <c r="GI1030" s="4"/>
      <c r="GJ1030" s="4"/>
      <c r="GK1030" s="4"/>
      <c r="GL1030" s="4"/>
      <c r="GM1030" s="4"/>
      <c r="GN1030" s="4"/>
      <c r="GO1030" s="4"/>
      <c r="GP1030" s="4"/>
      <c r="GQ1030" s="4"/>
      <c r="GR1030" s="4"/>
      <c r="GS1030" s="4"/>
      <c r="GT1030" s="4"/>
      <c r="GU1030" s="4"/>
      <c r="GV1030" s="4"/>
      <c r="GW1030" s="4"/>
      <c r="GX1030" s="4"/>
      <c r="GY1030" s="4"/>
      <c r="IQ1030" s="4"/>
      <c r="IR1030" s="4"/>
      <c r="IS1030" s="4"/>
      <c r="IT1030" s="4"/>
      <c r="IU1030" s="4"/>
      <c r="IV1030" s="4"/>
      <c r="IW1030" s="4"/>
      <c r="IX1030" s="4"/>
      <c r="IY1030" s="4"/>
      <c r="IZ1030" s="4"/>
      <c r="JA1030" s="4"/>
      <c r="JB1030" s="4"/>
      <c r="JC1030" s="4"/>
      <c r="JD1030" s="4"/>
      <c r="JE1030" s="4"/>
      <c r="JF1030" s="4"/>
      <c r="JG1030" s="4"/>
      <c r="JH1030" s="4"/>
      <c r="JI1030" s="4"/>
      <c r="JJ1030" s="4"/>
      <c r="JK1030" s="4"/>
      <c r="JL1030" s="4"/>
      <c r="JM1030" s="4"/>
      <c r="JN1030" s="4"/>
      <c r="JO1030" s="4"/>
      <c r="JP1030" s="4"/>
      <c r="JQ1030" s="4"/>
      <c r="JR1030" s="4"/>
      <c r="JS1030" s="4"/>
      <c r="JT1030" s="4"/>
      <c r="JU1030" s="4"/>
      <c r="JV1030" s="4"/>
      <c r="JW1030" s="4"/>
      <c r="JX1030" s="4"/>
      <c r="JY1030" s="4"/>
      <c r="JZ1030" s="4"/>
      <c r="KA1030" s="4"/>
      <c r="KB1030" s="4"/>
      <c r="KC1030" s="4"/>
      <c r="KD1030" s="4"/>
      <c r="KE1030" s="4"/>
    </row>
    <row r="1031" spans="20:291" x14ac:dyDescent="0.25">
      <c r="T1031" s="5"/>
      <c r="U1031" s="25"/>
      <c r="V1031" s="25"/>
      <c r="W1031" s="25"/>
      <c r="X1031" s="25"/>
      <c r="Y1031" s="25"/>
      <c r="Z1031" s="25"/>
      <c r="AA1031" s="25"/>
      <c r="AB1031" s="25"/>
      <c r="AC1031" s="25"/>
      <c r="AD1031" s="25"/>
      <c r="AE1031" s="25"/>
      <c r="AF1031" s="25"/>
      <c r="AG1031" s="25"/>
      <c r="AH1031" s="25"/>
      <c r="AI1031" s="25"/>
      <c r="AJ1031" s="25"/>
      <c r="AK1031" s="25"/>
      <c r="AL1031" s="25"/>
      <c r="AM1031" s="25"/>
      <c r="AN1031" s="25"/>
      <c r="AO1031" s="25"/>
      <c r="AP1031" s="25"/>
      <c r="AQ1031" s="4"/>
      <c r="AR1031" s="4"/>
      <c r="AS1031" s="4"/>
      <c r="AT1031" s="4"/>
      <c r="AU1031" s="4"/>
      <c r="AV1031" s="4"/>
      <c r="AW1031" s="4"/>
      <c r="AX1031" s="4"/>
      <c r="AY1031" s="4"/>
      <c r="AZ1031" s="4"/>
      <c r="BA1031" s="4"/>
      <c r="BB1031" s="4"/>
      <c r="BC1031" s="4"/>
      <c r="BD1031" s="4"/>
      <c r="BE1031" s="4"/>
      <c r="BF1031" s="4"/>
      <c r="BG1031" s="4"/>
      <c r="BH1031" s="4"/>
      <c r="BI1031" s="4"/>
      <c r="BJ1031" s="4"/>
      <c r="BK1031" s="4"/>
      <c r="BL1031" s="4"/>
      <c r="BM1031" s="4"/>
      <c r="BN1031" s="4"/>
      <c r="BO1031" s="4"/>
      <c r="BP1031" s="4"/>
      <c r="BQ1031" s="4"/>
      <c r="BR1031" s="4"/>
      <c r="BS1031" s="4"/>
      <c r="BT1031" s="4"/>
      <c r="BU1031" s="4"/>
      <c r="BV1031" s="4"/>
      <c r="BW1031" s="4"/>
      <c r="BX1031" s="4"/>
      <c r="BY1031" s="4"/>
      <c r="BZ1031" s="4"/>
      <c r="CA1031" s="4"/>
      <c r="CB1031" s="4"/>
      <c r="CC1031" s="4"/>
      <c r="CD1031" s="4"/>
      <c r="CE1031" s="4"/>
      <c r="CF1031" s="4"/>
      <c r="CG1031" s="4"/>
      <c r="CH1031" s="4"/>
      <c r="CI1031" s="4"/>
      <c r="CJ1031" s="4"/>
      <c r="CK1031" s="4"/>
      <c r="CL1031" s="4"/>
      <c r="CM1031" s="4"/>
      <c r="CN1031" s="4"/>
      <c r="CO1031" s="4"/>
      <c r="CP1031" s="4"/>
      <c r="CQ1031" s="4"/>
      <c r="CR1031" s="4"/>
      <c r="CS1031" s="4"/>
      <c r="CT1031" s="4"/>
      <c r="CU1031" s="4"/>
      <c r="CV1031" s="4"/>
      <c r="CW1031" s="4"/>
      <c r="CX1031" s="4"/>
      <c r="CY1031" s="4"/>
      <c r="CZ1031" s="4"/>
      <c r="DA1031" s="4"/>
      <c r="DB1031" s="4"/>
      <c r="DC1031" s="4"/>
      <c r="DD1031" s="4"/>
      <c r="DE1031" s="4"/>
      <c r="DF1031" s="4"/>
      <c r="DG1031" s="4"/>
      <c r="DH1031" s="4"/>
      <c r="DI1031" s="4"/>
      <c r="DJ1031" s="4"/>
      <c r="DK1031" s="4"/>
      <c r="DL1031" s="4"/>
      <c r="DM1031" s="4"/>
      <c r="DN1031" s="4"/>
      <c r="DO1031" s="4"/>
      <c r="DP1031" s="4"/>
      <c r="DQ1031" s="4"/>
      <c r="DR1031" s="4"/>
      <c r="DS1031" s="4"/>
      <c r="DT1031" s="4"/>
      <c r="DU1031" s="4"/>
      <c r="DV1031" s="4"/>
      <c r="DW1031" s="4"/>
      <c r="DX1031" s="4"/>
      <c r="DY1031" s="4"/>
      <c r="DZ1031" s="4"/>
      <c r="EA1031" s="4"/>
      <c r="EB1031" s="4"/>
      <c r="EC1031" s="4"/>
      <c r="ED1031" s="4"/>
      <c r="EE1031" s="4"/>
      <c r="EF1031" s="4"/>
      <c r="EG1031" s="4"/>
      <c r="EH1031" s="4"/>
      <c r="EI1031" s="4"/>
      <c r="EJ1031" s="4"/>
      <c r="EK1031" s="4"/>
      <c r="EL1031" s="4"/>
      <c r="EM1031" s="4"/>
      <c r="EN1031" s="4"/>
      <c r="EO1031" s="4"/>
      <c r="EP1031" s="4"/>
      <c r="EQ1031" s="4"/>
      <c r="ER1031" s="4"/>
      <c r="ES1031" s="4"/>
      <c r="ET1031" s="4"/>
      <c r="EU1031" s="4"/>
      <c r="EV1031" s="4"/>
      <c r="EW1031" s="4"/>
      <c r="EX1031" s="4"/>
      <c r="EY1031" s="4"/>
      <c r="EZ1031" s="4"/>
      <c r="FA1031" s="4"/>
      <c r="FB1031" s="4"/>
      <c r="FC1031" s="4"/>
      <c r="FD1031" s="4"/>
      <c r="FE1031" s="4"/>
      <c r="FF1031" s="4"/>
      <c r="FG1031" s="4"/>
      <c r="FH1031" s="4"/>
      <c r="FI1031" s="4"/>
      <c r="FJ1031" s="5"/>
      <c r="FK1031" s="4"/>
      <c r="FL1031" s="4"/>
      <c r="FM1031" s="4"/>
      <c r="FN1031" s="4"/>
      <c r="FO1031" s="4"/>
      <c r="FP1031" s="4"/>
      <c r="FQ1031" s="4"/>
      <c r="FR1031" s="4"/>
      <c r="FS1031" s="4"/>
      <c r="FT1031" s="4"/>
      <c r="FU1031" s="4"/>
      <c r="FV1031" s="4"/>
      <c r="FW1031" s="4"/>
      <c r="FX1031" s="4"/>
      <c r="FY1031" s="4"/>
      <c r="FZ1031" s="4"/>
      <c r="GA1031" s="4"/>
      <c r="GB1031" s="4"/>
      <c r="GC1031" s="4"/>
      <c r="GD1031" s="4"/>
      <c r="GE1031" s="4"/>
      <c r="GF1031" s="50"/>
      <c r="GG1031" s="4"/>
      <c r="GH1031" s="4"/>
      <c r="GI1031" s="4"/>
      <c r="GJ1031" s="4"/>
      <c r="GK1031" s="4"/>
      <c r="GL1031" s="4"/>
      <c r="GM1031" s="4"/>
      <c r="GN1031" s="4"/>
      <c r="GO1031" s="4"/>
      <c r="GP1031" s="4"/>
      <c r="GQ1031" s="4"/>
      <c r="GR1031" s="4"/>
      <c r="GS1031" s="4"/>
      <c r="GT1031" s="4"/>
      <c r="GU1031" s="4"/>
      <c r="GV1031" s="4"/>
      <c r="GW1031" s="4"/>
      <c r="GX1031" s="4"/>
      <c r="GY1031" s="4"/>
      <c r="IQ1031" s="4"/>
      <c r="IR1031" s="4"/>
      <c r="IS1031" s="4"/>
      <c r="IT1031" s="4"/>
      <c r="IU1031" s="4"/>
      <c r="IV1031" s="4"/>
      <c r="IW1031" s="4"/>
      <c r="IX1031" s="4"/>
      <c r="IY1031" s="4"/>
      <c r="IZ1031" s="4"/>
      <c r="JA1031" s="4"/>
      <c r="JB1031" s="4"/>
      <c r="JC1031" s="4"/>
      <c r="JD1031" s="4"/>
      <c r="JE1031" s="4"/>
      <c r="JF1031" s="4"/>
      <c r="JG1031" s="4"/>
      <c r="JH1031" s="4"/>
      <c r="JI1031" s="4"/>
      <c r="JJ1031" s="4"/>
      <c r="JK1031" s="4"/>
      <c r="JL1031" s="4"/>
      <c r="JM1031" s="4"/>
      <c r="JN1031" s="4"/>
      <c r="JO1031" s="4"/>
      <c r="JP1031" s="4"/>
      <c r="JQ1031" s="4"/>
      <c r="JR1031" s="4"/>
      <c r="JS1031" s="4"/>
      <c r="JT1031" s="4"/>
      <c r="JU1031" s="4"/>
      <c r="JV1031" s="4"/>
      <c r="JW1031" s="4"/>
      <c r="JX1031" s="4"/>
      <c r="JY1031" s="4"/>
      <c r="JZ1031" s="4"/>
      <c r="KA1031" s="4"/>
      <c r="KB1031" s="4"/>
      <c r="KC1031" s="4"/>
      <c r="KD1031" s="4"/>
      <c r="KE1031" s="4"/>
    </row>
    <row r="1032" spans="20:291" x14ac:dyDescent="0.25">
      <c r="T1032" s="5"/>
      <c r="U1032" s="25"/>
      <c r="V1032" s="25"/>
      <c r="W1032" s="25"/>
      <c r="X1032" s="25"/>
      <c r="Y1032" s="25"/>
      <c r="Z1032" s="25"/>
      <c r="AA1032" s="25"/>
      <c r="AB1032" s="25"/>
      <c r="AC1032" s="25"/>
      <c r="AD1032" s="25"/>
      <c r="AE1032" s="25"/>
      <c r="AF1032" s="25"/>
      <c r="AG1032" s="25"/>
      <c r="AH1032" s="25"/>
      <c r="AI1032" s="25"/>
      <c r="AJ1032" s="25"/>
      <c r="AK1032" s="25"/>
      <c r="AL1032" s="25"/>
      <c r="AM1032" s="25"/>
      <c r="AN1032" s="25"/>
      <c r="AO1032" s="25"/>
      <c r="AP1032" s="25"/>
      <c r="AQ1032" s="4"/>
      <c r="AR1032" s="4"/>
      <c r="AS1032" s="4"/>
      <c r="AT1032" s="4"/>
      <c r="AU1032" s="4"/>
      <c r="AV1032" s="4"/>
      <c r="AW1032" s="4"/>
      <c r="AX1032" s="4"/>
      <c r="AY1032" s="4"/>
      <c r="AZ1032" s="4"/>
      <c r="BA1032" s="4"/>
      <c r="BB1032" s="4"/>
      <c r="BC1032" s="4"/>
      <c r="BD1032" s="4"/>
      <c r="BE1032" s="4"/>
      <c r="BF1032" s="4"/>
      <c r="BG1032" s="4"/>
      <c r="BH1032" s="4"/>
      <c r="BI1032" s="4"/>
      <c r="BJ1032" s="4"/>
      <c r="BK1032" s="4"/>
      <c r="BL1032" s="4"/>
      <c r="BM1032" s="4"/>
      <c r="BN1032" s="4"/>
      <c r="BO1032" s="4"/>
      <c r="BP1032" s="4"/>
      <c r="BQ1032" s="4"/>
      <c r="BR1032" s="4"/>
      <c r="BS1032" s="4"/>
      <c r="BT1032" s="4"/>
      <c r="BU1032" s="4"/>
      <c r="BV1032" s="4"/>
      <c r="BW1032" s="4"/>
      <c r="BX1032" s="4"/>
      <c r="BY1032" s="4"/>
      <c r="BZ1032" s="4"/>
      <c r="CA1032" s="4"/>
      <c r="CB1032" s="4"/>
      <c r="CC1032" s="4"/>
      <c r="CD1032" s="4"/>
      <c r="CE1032" s="4"/>
      <c r="CF1032" s="4"/>
      <c r="CG1032" s="4"/>
      <c r="CH1032" s="4"/>
      <c r="CI1032" s="4"/>
      <c r="CJ1032" s="4"/>
      <c r="CK1032" s="4"/>
      <c r="CL1032" s="4"/>
      <c r="CM1032" s="4"/>
      <c r="CN1032" s="4"/>
      <c r="CO1032" s="4"/>
      <c r="CP1032" s="4"/>
      <c r="CQ1032" s="4"/>
      <c r="CR1032" s="4"/>
      <c r="CS1032" s="4"/>
      <c r="CT1032" s="4"/>
      <c r="CU1032" s="4"/>
      <c r="CV1032" s="4"/>
      <c r="CW1032" s="4"/>
      <c r="CX1032" s="4"/>
      <c r="CY1032" s="4"/>
      <c r="CZ1032" s="4"/>
      <c r="DA1032" s="4"/>
      <c r="DB1032" s="4"/>
      <c r="DC1032" s="4"/>
      <c r="DD1032" s="4"/>
      <c r="DE1032" s="4"/>
      <c r="DF1032" s="4"/>
      <c r="DG1032" s="4"/>
      <c r="DH1032" s="4"/>
      <c r="DI1032" s="4"/>
      <c r="DJ1032" s="4"/>
      <c r="DK1032" s="4"/>
      <c r="DL1032" s="4"/>
      <c r="DM1032" s="4"/>
      <c r="DN1032" s="4"/>
      <c r="DO1032" s="4"/>
      <c r="DP1032" s="4"/>
      <c r="DQ1032" s="4"/>
      <c r="DR1032" s="4"/>
      <c r="DS1032" s="4"/>
      <c r="DT1032" s="4"/>
      <c r="DU1032" s="4"/>
      <c r="DV1032" s="4"/>
      <c r="DW1032" s="4"/>
      <c r="DX1032" s="4"/>
      <c r="DY1032" s="4"/>
      <c r="DZ1032" s="4"/>
      <c r="EA1032" s="4"/>
      <c r="EB1032" s="4"/>
      <c r="EC1032" s="4"/>
      <c r="ED1032" s="4"/>
      <c r="EE1032" s="4"/>
      <c r="EF1032" s="4"/>
      <c r="EG1032" s="4"/>
      <c r="EH1032" s="4"/>
      <c r="EI1032" s="4"/>
      <c r="EJ1032" s="4"/>
      <c r="EK1032" s="4"/>
      <c r="EL1032" s="4"/>
      <c r="EM1032" s="4"/>
      <c r="EN1032" s="4"/>
      <c r="EO1032" s="4"/>
      <c r="EP1032" s="4"/>
      <c r="EQ1032" s="4"/>
      <c r="ER1032" s="4"/>
      <c r="ES1032" s="4"/>
      <c r="ET1032" s="4"/>
      <c r="EU1032" s="4"/>
      <c r="EV1032" s="4"/>
      <c r="EW1032" s="4"/>
      <c r="EX1032" s="4"/>
      <c r="EY1032" s="4"/>
      <c r="EZ1032" s="4"/>
      <c r="FA1032" s="4"/>
      <c r="FB1032" s="4"/>
      <c r="FC1032" s="4"/>
      <c r="FD1032" s="4"/>
      <c r="FE1032" s="4"/>
      <c r="FF1032" s="4"/>
      <c r="FG1032" s="4"/>
      <c r="FH1032" s="4"/>
      <c r="FI1032" s="4"/>
      <c r="FJ1032" s="5"/>
      <c r="FK1032" s="4"/>
      <c r="FL1032" s="4"/>
      <c r="FM1032" s="4"/>
      <c r="FN1032" s="4"/>
      <c r="FO1032" s="4"/>
      <c r="FP1032" s="4"/>
      <c r="FQ1032" s="4"/>
      <c r="FR1032" s="4"/>
      <c r="FS1032" s="4"/>
      <c r="FT1032" s="4"/>
      <c r="FU1032" s="4"/>
      <c r="FV1032" s="4"/>
      <c r="FW1032" s="4"/>
      <c r="FX1032" s="4"/>
      <c r="FY1032" s="4"/>
      <c r="FZ1032" s="4"/>
      <c r="GA1032" s="4"/>
      <c r="GB1032" s="4"/>
      <c r="GC1032" s="4"/>
      <c r="GD1032" s="4"/>
      <c r="GE1032" s="4"/>
      <c r="GF1032" s="50"/>
      <c r="GG1032" s="4"/>
      <c r="GH1032" s="4"/>
      <c r="GI1032" s="4"/>
      <c r="GJ1032" s="4"/>
      <c r="GK1032" s="4"/>
      <c r="GL1032" s="4"/>
      <c r="GM1032" s="4"/>
      <c r="GN1032" s="4"/>
      <c r="GO1032" s="4"/>
      <c r="GP1032" s="4"/>
      <c r="GQ1032" s="4"/>
      <c r="GR1032" s="4"/>
      <c r="GS1032" s="4"/>
      <c r="GT1032" s="4"/>
      <c r="GU1032" s="4"/>
      <c r="GV1032" s="4"/>
      <c r="GW1032" s="4"/>
      <c r="GX1032" s="4"/>
      <c r="GY1032" s="4"/>
      <c r="IQ1032" s="4"/>
      <c r="IR1032" s="4"/>
      <c r="IS1032" s="4"/>
      <c r="IT1032" s="4"/>
      <c r="IU1032" s="4"/>
      <c r="IV1032" s="4"/>
      <c r="IW1032" s="4"/>
      <c r="IX1032" s="4"/>
      <c r="IY1032" s="4"/>
      <c r="IZ1032" s="4"/>
      <c r="JA1032" s="4"/>
      <c r="JB1032" s="4"/>
      <c r="JC1032" s="4"/>
      <c r="JD1032" s="4"/>
      <c r="JE1032" s="4"/>
      <c r="JF1032" s="4"/>
      <c r="JG1032" s="4"/>
      <c r="JH1032" s="4"/>
      <c r="JI1032" s="4"/>
      <c r="JJ1032" s="4"/>
      <c r="JK1032" s="4"/>
      <c r="JL1032" s="4"/>
      <c r="JM1032" s="4"/>
      <c r="JN1032" s="4"/>
      <c r="JO1032" s="4"/>
      <c r="JP1032" s="4"/>
      <c r="JQ1032" s="4"/>
      <c r="JR1032" s="4"/>
      <c r="JS1032" s="4"/>
      <c r="JT1032" s="4"/>
      <c r="JU1032" s="4"/>
      <c r="JV1032" s="4"/>
      <c r="JW1032" s="4"/>
      <c r="JX1032" s="4"/>
      <c r="JY1032" s="4"/>
      <c r="JZ1032" s="4"/>
      <c r="KA1032" s="4"/>
      <c r="KB1032" s="4"/>
      <c r="KC1032" s="4"/>
      <c r="KD1032" s="4"/>
      <c r="KE1032" s="4"/>
    </row>
    <row r="1033" spans="20:291" x14ac:dyDescent="0.25">
      <c r="T1033" s="5"/>
      <c r="U1033" s="25"/>
      <c r="V1033" s="25"/>
      <c r="W1033" s="25"/>
      <c r="X1033" s="25"/>
      <c r="Y1033" s="25"/>
      <c r="Z1033" s="25"/>
      <c r="AA1033" s="25"/>
      <c r="AB1033" s="25"/>
      <c r="AC1033" s="25"/>
      <c r="AD1033" s="25"/>
      <c r="AE1033" s="25"/>
      <c r="AF1033" s="25"/>
      <c r="AG1033" s="25"/>
      <c r="AH1033" s="25"/>
      <c r="AI1033" s="25"/>
      <c r="AJ1033" s="25"/>
      <c r="AK1033" s="25"/>
      <c r="AL1033" s="25"/>
      <c r="AM1033" s="25"/>
      <c r="AN1033" s="25"/>
      <c r="AO1033" s="25"/>
      <c r="AP1033" s="25"/>
      <c r="AQ1033" s="4"/>
      <c r="AR1033" s="4"/>
      <c r="AS1033" s="4"/>
      <c r="AT1033" s="4"/>
      <c r="AU1033" s="4"/>
      <c r="AV1033" s="4"/>
      <c r="AW1033" s="4"/>
      <c r="AX1033" s="4"/>
      <c r="AY1033" s="4"/>
      <c r="AZ1033" s="4"/>
      <c r="BA1033" s="4"/>
      <c r="BB1033" s="4"/>
      <c r="BC1033" s="4"/>
      <c r="BD1033" s="4"/>
      <c r="BE1033" s="4"/>
      <c r="BF1033" s="4"/>
      <c r="BG1033" s="4"/>
      <c r="BH1033" s="4"/>
      <c r="BI1033" s="4"/>
      <c r="BJ1033" s="4"/>
      <c r="BK1033" s="4"/>
      <c r="BL1033" s="4"/>
      <c r="BM1033" s="4"/>
      <c r="BN1033" s="4"/>
      <c r="BO1033" s="4"/>
      <c r="BP1033" s="4"/>
      <c r="BQ1033" s="4"/>
      <c r="BR1033" s="4"/>
      <c r="BS1033" s="4"/>
      <c r="BT1033" s="4"/>
      <c r="BU1033" s="4"/>
      <c r="BV1033" s="4"/>
      <c r="BW1033" s="4"/>
      <c r="BX1033" s="4"/>
      <c r="BY1033" s="4"/>
      <c r="BZ1033" s="4"/>
      <c r="CA1033" s="4"/>
      <c r="CB1033" s="4"/>
      <c r="CC1033" s="4"/>
      <c r="CD1033" s="4"/>
      <c r="CE1033" s="4"/>
      <c r="CF1033" s="4"/>
      <c r="CG1033" s="4"/>
      <c r="CH1033" s="4"/>
      <c r="CI1033" s="4"/>
      <c r="CJ1033" s="4"/>
      <c r="CK1033" s="4"/>
      <c r="CL1033" s="4"/>
      <c r="CM1033" s="4"/>
      <c r="CN1033" s="4"/>
      <c r="CO1033" s="4"/>
      <c r="CP1033" s="4"/>
      <c r="CQ1033" s="4"/>
      <c r="CR1033" s="4"/>
      <c r="CS1033" s="4"/>
      <c r="CT1033" s="4"/>
      <c r="CU1033" s="4"/>
      <c r="CV1033" s="4"/>
      <c r="CW1033" s="4"/>
      <c r="CX1033" s="4"/>
      <c r="CY1033" s="4"/>
      <c r="CZ1033" s="4"/>
      <c r="DA1033" s="4"/>
      <c r="DB1033" s="4"/>
      <c r="DC1033" s="4"/>
      <c r="DD1033" s="4"/>
      <c r="DE1033" s="4"/>
      <c r="DF1033" s="4"/>
      <c r="DG1033" s="4"/>
      <c r="DH1033" s="4"/>
      <c r="DI1033" s="4"/>
      <c r="DJ1033" s="4"/>
      <c r="DK1033" s="4"/>
      <c r="DL1033" s="4"/>
      <c r="DM1033" s="4"/>
      <c r="DN1033" s="4"/>
      <c r="DO1033" s="4"/>
      <c r="DP1033" s="4"/>
      <c r="DQ1033" s="4"/>
      <c r="DR1033" s="4"/>
      <c r="DS1033" s="4"/>
      <c r="DT1033" s="4"/>
      <c r="DU1033" s="4"/>
      <c r="DV1033" s="4"/>
      <c r="DW1033" s="4"/>
      <c r="DX1033" s="4"/>
      <c r="DY1033" s="4"/>
      <c r="DZ1033" s="4"/>
      <c r="EA1033" s="4"/>
      <c r="EB1033" s="4"/>
      <c r="EC1033" s="4"/>
      <c r="ED1033" s="4"/>
      <c r="EE1033" s="4"/>
      <c r="EF1033" s="4"/>
      <c r="EG1033" s="4"/>
      <c r="EH1033" s="4"/>
      <c r="EI1033" s="4"/>
      <c r="EJ1033" s="4"/>
      <c r="EK1033" s="4"/>
      <c r="EL1033" s="4"/>
      <c r="EM1033" s="4"/>
      <c r="EN1033" s="4"/>
      <c r="EO1033" s="4"/>
      <c r="EP1033" s="4"/>
      <c r="EQ1033" s="4"/>
      <c r="ER1033" s="4"/>
      <c r="ES1033" s="4"/>
      <c r="ET1033" s="4"/>
      <c r="EU1033" s="4"/>
      <c r="EV1033" s="4"/>
      <c r="EW1033" s="4"/>
      <c r="EX1033" s="4"/>
      <c r="EY1033" s="4"/>
      <c r="EZ1033" s="4"/>
      <c r="FA1033" s="4"/>
      <c r="FB1033" s="4"/>
      <c r="FC1033" s="4"/>
      <c r="FD1033" s="4"/>
      <c r="FE1033" s="4"/>
      <c r="FF1033" s="4"/>
      <c r="FG1033" s="4"/>
      <c r="FH1033" s="4"/>
      <c r="FI1033" s="4"/>
      <c r="FJ1033" s="5"/>
      <c r="FK1033" s="4"/>
      <c r="FL1033" s="4"/>
      <c r="FM1033" s="4"/>
      <c r="FN1033" s="4"/>
      <c r="FO1033" s="4"/>
      <c r="FP1033" s="4"/>
      <c r="FQ1033" s="4"/>
      <c r="FR1033" s="4"/>
      <c r="FS1033" s="4"/>
      <c r="FT1033" s="4"/>
      <c r="FU1033" s="4"/>
      <c r="FV1033" s="4"/>
      <c r="FW1033" s="4"/>
      <c r="FX1033" s="4"/>
      <c r="FY1033" s="4"/>
      <c r="FZ1033" s="4"/>
      <c r="GA1033" s="4"/>
      <c r="GB1033" s="4"/>
      <c r="GC1033" s="4"/>
      <c r="GD1033" s="4"/>
      <c r="GE1033" s="4"/>
      <c r="GF1033" s="50"/>
      <c r="GG1033" s="4"/>
      <c r="GH1033" s="4"/>
      <c r="GI1033" s="4"/>
      <c r="GJ1033" s="4"/>
      <c r="GK1033" s="4"/>
      <c r="GL1033" s="4"/>
      <c r="GM1033" s="30"/>
      <c r="GN1033" s="30"/>
      <c r="GO1033" s="30"/>
      <c r="GP1033" s="30"/>
      <c r="GQ1033" s="30"/>
      <c r="GR1033" s="4"/>
      <c r="GS1033" s="4"/>
      <c r="GT1033" s="4"/>
      <c r="GU1033" s="4"/>
      <c r="GV1033" s="4"/>
      <c r="GW1033" s="4"/>
      <c r="GX1033" s="4"/>
      <c r="GY1033" s="4"/>
      <c r="IQ1033" s="4"/>
      <c r="IR1033" s="4"/>
      <c r="IS1033" s="4"/>
      <c r="IT1033" s="4"/>
      <c r="IU1033" s="4"/>
      <c r="IV1033" s="4"/>
      <c r="IW1033" s="4"/>
      <c r="IX1033" s="4"/>
      <c r="IY1033" s="4"/>
      <c r="IZ1033" s="4"/>
      <c r="JA1033" s="4"/>
      <c r="JB1033" s="4"/>
      <c r="JC1033" s="4"/>
      <c r="JD1033" s="4"/>
      <c r="JE1033" s="4"/>
      <c r="JF1033" s="4"/>
      <c r="JG1033" s="4"/>
      <c r="JH1033" s="4"/>
      <c r="JI1033" s="4"/>
      <c r="JJ1033" s="4"/>
      <c r="JK1033" s="4"/>
      <c r="JL1033" s="4"/>
      <c r="JM1033" s="4"/>
      <c r="JN1033" s="4"/>
      <c r="JO1033" s="4"/>
      <c r="JP1033" s="4"/>
      <c r="JQ1033" s="4"/>
      <c r="JR1033" s="4"/>
      <c r="JS1033" s="4"/>
      <c r="JT1033" s="4"/>
      <c r="JU1033" s="4"/>
      <c r="JV1033" s="4"/>
      <c r="JW1033" s="4"/>
      <c r="JX1033" s="4"/>
      <c r="JY1033" s="4"/>
      <c r="JZ1033" s="4"/>
      <c r="KA1033" s="4"/>
      <c r="KB1033" s="4"/>
      <c r="KC1033" s="4"/>
      <c r="KD1033" s="4"/>
      <c r="KE1033" s="4"/>
    </row>
    <row r="1034" spans="20:291" x14ac:dyDescent="0.25">
      <c r="T1034" s="5"/>
      <c r="U1034" s="25"/>
      <c r="V1034" s="25"/>
      <c r="W1034" s="25"/>
      <c r="X1034" s="25"/>
      <c r="Y1034" s="25"/>
      <c r="Z1034" s="25"/>
      <c r="AA1034" s="25"/>
      <c r="AB1034" s="25"/>
      <c r="AC1034" s="25"/>
      <c r="AD1034" s="25"/>
      <c r="AE1034" s="25"/>
      <c r="AF1034" s="25"/>
      <c r="AG1034" s="25"/>
      <c r="AH1034" s="25"/>
      <c r="AI1034" s="25"/>
      <c r="AJ1034" s="25"/>
      <c r="AK1034" s="25"/>
      <c r="AL1034" s="25"/>
      <c r="AM1034" s="25"/>
      <c r="AN1034" s="25"/>
      <c r="AO1034" s="25"/>
      <c r="AP1034" s="25"/>
      <c r="AQ1034" s="4"/>
      <c r="AR1034" s="4"/>
      <c r="AS1034" s="4"/>
      <c r="AT1034" s="4"/>
      <c r="AU1034" s="4"/>
      <c r="AV1034" s="4"/>
      <c r="AW1034" s="4"/>
      <c r="AX1034" s="4"/>
      <c r="AY1034" s="4"/>
      <c r="AZ1034" s="4"/>
      <c r="BA1034" s="4"/>
      <c r="BB1034" s="4"/>
      <c r="BC1034" s="4"/>
      <c r="BD1034" s="4"/>
      <c r="BE1034" s="4"/>
      <c r="BF1034" s="4"/>
      <c r="BG1034" s="4"/>
      <c r="BH1034" s="4"/>
      <c r="BI1034" s="4"/>
      <c r="BJ1034" s="4"/>
      <c r="BK1034" s="4"/>
      <c r="BL1034" s="4"/>
      <c r="BM1034" s="4"/>
      <c r="BN1034" s="4"/>
      <c r="BO1034" s="4"/>
      <c r="BP1034" s="4"/>
      <c r="BQ1034" s="4"/>
      <c r="BR1034" s="4"/>
      <c r="BS1034" s="4"/>
      <c r="BT1034" s="4"/>
      <c r="BU1034" s="4"/>
      <c r="BV1034" s="4"/>
      <c r="BW1034" s="4"/>
      <c r="BX1034" s="4"/>
      <c r="BY1034" s="4"/>
      <c r="BZ1034" s="4"/>
      <c r="CA1034" s="4"/>
      <c r="CB1034" s="4"/>
      <c r="CC1034" s="4"/>
      <c r="CD1034" s="4"/>
      <c r="CE1034" s="4"/>
      <c r="CF1034" s="4"/>
      <c r="CG1034" s="4"/>
      <c r="CH1034" s="4"/>
      <c r="CI1034" s="4"/>
      <c r="CJ1034" s="4"/>
      <c r="CK1034" s="4"/>
      <c r="CL1034" s="4"/>
      <c r="CM1034" s="4"/>
      <c r="CN1034" s="4"/>
      <c r="CO1034" s="4"/>
      <c r="CP1034" s="4"/>
      <c r="CQ1034" s="4"/>
      <c r="CR1034" s="4"/>
      <c r="CS1034" s="4"/>
      <c r="CT1034" s="4"/>
      <c r="CU1034" s="4"/>
      <c r="CV1034" s="4"/>
      <c r="CW1034" s="4"/>
      <c r="CX1034" s="4"/>
      <c r="CY1034" s="4"/>
      <c r="CZ1034" s="4"/>
      <c r="DA1034" s="4"/>
      <c r="DB1034" s="4"/>
      <c r="DC1034" s="4"/>
      <c r="DD1034" s="4"/>
      <c r="DE1034" s="4"/>
      <c r="DF1034" s="4"/>
      <c r="DG1034" s="4"/>
      <c r="DH1034" s="4"/>
      <c r="DI1034" s="4"/>
      <c r="DJ1034" s="4"/>
      <c r="DK1034" s="4"/>
      <c r="DL1034" s="4"/>
      <c r="DM1034" s="4"/>
      <c r="DN1034" s="4"/>
      <c r="DO1034" s="4"/>
      <c r="DP1034" s="4"/>
      <c r="DQ1034" s="4"/>
      <c r="DR1034" s="4"/>
      <c r="DS1034" s="4"/>
      <c r="DT1034" s="4"/>
      <c r="DU1034" s="4"/>
      <c r="DV1034" s="4"/>
      <c r="DW1034" s="4"/>
      <c r="DX1034" s="4"/>
      <c r="DY1034" s="4"/>
      <c r="DZ1034" s="4"/>
      <c r="EA1034" s="4"/>
      <c r="EB1034" s="4"/>
      <c r="EC1034" s="4"/>
      <c r="ED1034" s="4"/>
      <c r="EE1034" s="4"/>
      <c r="EF1034" s="4"/>
      <c r="EG1034" s="4"/>
      <c r="EH1034" s="4"/>
      <c r="EI1034" s="4"/>
      <c r="EJ1034" s="4"/>
      <c r="EK1034" s="4"/>
      <c r="EL1034" s="4"/>
      <c r="EM1034" s="4"/>
      <c r="EN1034" s="4"/>
      <c r="EO1034" s="4"/>
      <c r="EP1034" s="4"/>
      <c r="EQ1034" s="4"/>
      <c r="ER1034" s="4"/>
      <c r="ES1034" s="4"/>
      <c r="ET1034" s="4"/>
      <c r="EU1034" s="4"/>
      <c r="EV1034" s="4"/>
      <c r="EW1034" s="4"/>
      <c r="EX1034" s="4"/>
      <c r="EY1034" s="4"/>
      <c r="EZ1034" s="4"/>
      <c r="FA1034" s="4"/>
      <c r="FB1034" s="4"/>
      <c r="FC1034" s="4"/>
      <c r="FD1034" s="4"/>
      <c r="FE1034" s="4"/>
      <c r="FF1034" s="4"/>
      <c r="FG1034" s="4"/>
      <c r="FH1034" s="4"/>
      <c r="FI1034" s="4"/>
      <c r="FJ1034" s="5"/>
      <c r="FK1034" s="4"/>
      <c r="FL1034" s="4"/>
      <c r="FM1034" s="4"/>
      <c r="FN1034" s="4"/>
      <c r="FO1034" s="4"/>
      <c r="FP1034" s="4"/>
      <c r="FQ1034" s="4"/>
      <c r="FR1034" s="4"/>
      <c r="FS1034" s="4"/>
      <c r="FT1034" s="4"/>
      <c r="FU1034" s="4"/>
      <c r="FV1034" s="4"/>
      <c r="FW1034" s="4"/>
      <c r="FX1034" s="4"/>
      <c r="FY1034" s="4"/>
      <c r="FZ1034" s="4"/>
      <c r="GA1034" s="4"/>
      <c r="GB1034" s="4"/>
      <c r="GC1034" s="4"/>
      <c r="GD1034" s="4"/>
      <c r="GE1034" s="4"/>
      <c r="GF1034" s="50"/>
      <c r="GG1034" s="4"/>
      <c r="GH1034" s="4"/>
      <c r="GI1034" s="4"/>
      <c r="GJ1034" s="4"/>
      <c r="GK1034" s="4"/>
      <c r="GL1034" s="4"/>
      <c r="GM1034" s="30"/>
      <c r="GN1034" s="30"/>
      <c r="GO1034" s="30"/>
      <c r="GP1034" s="30"/>
      <c r="GQ1034" s="30"/>
      <c r="GR1034" s="4"/>
      <c r="GS1034" s="4"/>
      <c r="GT1034" s="4"/>
      <c r="GU1034" s="4"/>
      <c r="GV1034" s="4"/>
      <c r="GW1034" s="4"/>
      <c r="GX1034" s="4"/>
      <c r="GY1034" s="4"/>
      <c r="IQ1034" s="4"/>
      <c r="IR1034" s="4"/>
      <c r="IS1034" s="4"/>
      <c r="IT1034" s="4"/>
      <c r="IU1034" s="4"/>
      <c r="IV1034" s="4"/>
      <c r="IW1034" s="4"/>
      <c r="IX1034" s="4"/>
      <c r="IY1034" s="4"/>
      <c r="IZ1034" s="4"/>
      <c r="JA1034" s="4"/>
      <c r="JB1034" s="4"/>
      <c r="JC1034" s="4"/>
      <c r="JD1034" s="4"/>
      <c r="JE1034" s="4"/>
      <c r="JF1034" s="4"/>
      <c r="JG1034" s="4"/>
      <c r="JH1034" s="4"/>
      <c r="JI1034" s="4"/>
      <c r="JJ1034" s="4"/>
      <c r="JK1034" s="4"/>
      <c r="JL1034" s="4"/>
      <c r="JM1034" s="4"/>
      <c r="JN1034" s="4"/>
      <c r="JO1034" s="4"/>
      <c r="JP1034" s="4"/>
      <c r="JQ1034" s="4"/>
      <c r="JR1034" s="4"/>
      <c r="JS1034" s="4"/>
      <c r="JT1034" s="4"/>
      <c r="JU1034" s="4"/>
      <c r="JV1034" s="4"/>
      <c r="JW1034" s="4"/>
      <c r="JX1034" s="4"/>
      <c r="JY1034" s="4"/>
      <c r="JZ1034" s="4"/>
      <c r="KA1034" s="4"/>
      <c r="KB1034" s="4"/>
      <c r="KC1034" s="4"/>
      <c r="KD1034" s="4"/>
      <c r="KE1034" s="4"/>
    </row>
    <row r="1035" spans="20:291" x14ac:dyDescent="0.25">
      <c r="T1035" s="5"/>
      <c r="U1035" s="25"/>
      <c r="V1035" s="25"/>
      <c r="W1035" s="25"/>
      <c r="X1035" s="25"/>
      <c r="Y1035" s="25"/>
      <c r="Z1035" s="25"/>
      <c r="AA1035" s="25"/>
      <c r="AB1035" s="25"/>
      <c r="AC1035" s="25"/>
      <c r="AD1035" s="25"/>
      <c r="AE1035" s="25"/>
      <c r="AF1035" s="25"/>
      <c r="AG1035" s="25"/>
      <c r="AH1035" s="25"/>
      <c r="AI1035" s="25"/>
      <c r="AJ1035" s="25"/>
      <c r="AK1035" s="25"/>
      <c r="AL1035" s="25"/>
      <c r="AM1035" s="25"/>
      <c r="AN1035" s="25"/>
      <c r="AO1035" s="25"/>
      <c r="AP1035" s="25"/>
      <c r="AQ1035" s="4"/>
      <c r="AR1035" s="4"/>
      <c r="AS1035" s="4"/>
      <c r="AT1035" s="4"/>
      <c r="AU1035" s="4"/>
      <c r="AV1035" s="4"/>
      <c r="AW1035" s="4"/>
      <c r="AX1035" s="4"/>
      <c r="AY1035" s="4"/>
      <c r="AZ1035" s="4"/>
      <c r="BA1035" s="4"/>
      <c r="BB1035" s="4"/>
      <c r="BC1035" s="4"/>
      <c r="BD1035" s="4"/>
      <c r="BE1035" s="4"/>
      <c r="BF1035" s="4"/>
      <c r="BG1035" s="4"/>
      <c r="BH1035" s="4"/>
      <c r="BI1035" s="4"/>
      <c r="BJ1035" s="4"/>
      <c r="BK1035" s="4"/>
      <c r="BL1035" s="4"/>
      <c r="BM1035" s="4"/>
      <c r="BN1035" s="4"/>
      <c r="BO1035" s="4"/>
      <c r="BP1035" s="4"/>
      <c r="BQ1035" s="4"/>
      <c r="BR1035" s="4"/>
      <c r="BS1035" s="4"/>
      <c r="BT1035" s="4"/>
      <c r="BU1035" s="4"/>
      <c r="BV1035" s="4"/>
      <c r="BW1035" s="4"/>
      <c r="BX1035" s="4"/>
      <c r="BY1035" s="4"/>
      <c r="BZ1035" s="4"/>
      <c r="CA1035" s="4"/>
      <c r="CB1035" s="4"/>
      <c r="CC1035" s="4"/>
      <c r="CD1035" s="4"/>
      <c r="CE1035" s="4"/>
      <c r="CF1035" s="4"/>
      <c r="CG1035" s="4"/>
      <c r="CH1035" s="4"/>
      <c r="CI1035" s="4"/>
      <c r="CJ1035" s="4"/>
      <c r="CK1035" s="4"/>
      <c r="CL1035" s="4"/>
      <c r="CM1035" s="4"/>
      <c r="CN1035" s="4"/>
      <c r="CO1035" s="4"/>
      <c r="CP1035" s="4"/>
      <c r="CQ1035" s="4"/>
      <c r="CR1035" s="4"/>
      <c r="CS1035" s="4"/>
      <c r="CT1035" s="4"/>
      <c r="CU1035" s="4"/>
      <c r="CV1035" s="4"/>
      <c r="CW1035" s="4"/>
      <c r="CX1035" s="4"/>
      <c r="CY1035" s="4"/>
      <c r="CZ1035" s="4"/>
      <c r="DA1035" s="4"/>
      <c r="DB1035" s="4"/>
      <c r="DC1035" s="4"/>
      <c r="DD1035" s="4"/>
      <c r="DE1035" s="4"/>
      <c r="DF1035" s="4"/>
      <c r="DG1035" s="4"/>
      <c r="DH1035" s="4"/>
      <c r="DI1035" s="4"/>
      <c r="DJ1035" s="4"/>
      <c r="DK1035" s="4"/>
      <c r="DL1035" s="4"/>
      <c r="DM1035" s="4"/>
      <c r="DN1035" s="4"/>
      <c r="DO1035" s="4"/>
      <c r="DP1035" s="4"/>
      <c r="DQ1035" s="4"/>
      <c r="DR1035" s="4"/>
      <c r="DS1035" s="4"/>
      <c r="DT1035" s="4"/>
      <c r="DU1035" s="4"/>
      <c r="DV1035" s="4"/>
      <c r="DW1035" s="4"/>
      <c r="DX1035" s="4"/>
      <c r="DY1035" s="4"/>
      <c r="DZ1035" s="4"/>
      <c r="EA1035" s="4"/>
      <c r="EB1035" s="4"/>
      <c r="EC1035" s="4"/>
      <c r="ED1035" s="4"/>
      <c r="EE1035" s="4"/>
      <c r="EF1035" s="4"/>
      <c r="EG1035" s="4"/>
      <c r="EH1035" s="4"/>
      <c r="EI1035" s="4"/>
      <c r="EJ1035" s="4"/>
      <c r="EK1035" s="4"/>
      <c r="EL1035" s="4"/>
      <c r="EM1035" s="4"/>
      <c r="EN1035" s="4"/>
      <c r="EO1035" s="4"/>
      <c r="EP1035" s="4"/>
      <c r="EQ1035" s="4"/>
      <c r="ER1035" s="4"/>
      <c r="ES1035" s="4"/>
      <c r="ET1035" s="4"/>
      <c r="EU1035" s="4"/>
      <c r="EV1035" s="4"/>
      <c r="EW1035" s="4"/>
      <c r="EX1035" s="4"/>
      <c r="EY1035" s="4"/>
      <c r="EZ1035" s="4"/>
      <c r="FA1035" s="4"/>
      <c r="FB1035" s="4"/>
      <c r="FC1035" s="4"/>
      <c r="FD1035" s="4"/>
      <c r="FE1035" s="4"/>
      <c r="FF1035" s="4"/>
      <c r="FG1035" s="4"/>
      <c r="FH1035" s="4"/>
      <c r="FI1035" s="4"/>
      <c r="FJ1035" s="5"/>
      <c r="FK1035" s="4"/>
      <c r="FL1035" s="4"/>
      <c r="FM1035" s="4"/>
      <c r="FN1035" s="4"/>
      <c r="FO1035" s="4"/>
      <c r="FP1035" s="4"/>
      <c r="FQ1035" s="4"/>
      <c r="FR1035" s="4"/>
      <c r="FS1035" s="4"/>
      <c r="FT1035" s="4"/>
      <c r="FU1035" s="4"/>
      <c r="FV1035" s="4"/>
      <c r="FW1035" s="4"/>
      <c r="FX1035" s="4"/>
      <c r="FY1035" s="4"/>
      <c r="FZ1035" s="4"/>
      <c r="GA1035" s="4"/>
      <c r="GB1035" s="4"/>
      <c r="GC1035" s="4"/>
      <c r="GD1035" s="4"/>
      <c r="GE1035" s="4"/>
      <c r="GF1035" s="50"/>
      <c r="GG1035" s="4"/>
      <c r="GH1035" s="4"/>
      <c r="GI1035" s="4"/>
      <c r="GJ1035" s="4"/>
      <c r="GK1035" s="4"/>
      <c r="GL1035" s="30"/>
      <c r="GM1035" s="30"/>
      <c r="GN1035" s="30"/>
      <c r="GO1035" s="30"/>
      <c r="GP1035" s="30"/>
      <c r="GQ1035" s="30"/>
      <c r="GR1035" s="4"/>
      <c r="GS1035" s="4"/>
      <c r="GT1035" s="4"/>
      <c r="GU1035" s="4"/>
      <c r="GV1035" s="4"/>
      <c r="GW1035" s="4"/>
      <c r="GX1035" s="4"/>
      <c r="GY1035" s="4"/>
      <c r="IQ1035" s="4"/>
      <c r="IR1035" s="4"/>
      <c r="IS1035" s="4"/>
      <c r="IT1035" s="4"/>
      <c r="IU1035" s="4"/>
      <c r="IV1035" s="4"/>
      <c r="IW1035" s="4"/>
      <c r="IX1035" s="4"/>
      <c r="IY1035" s="4"/>
      <c r="IZ1035" s="4"/>
      <c r="JA1035" s="4"/>
      <c r="JB1035" s="4"/>
      <c r="JC1035" s="4"/>
      <c r="JD1035" s="4"/>
      <c r="JE1035" s="4"/>
      <c r="JF1035" s="4"/>
      <c r="JG1035" s="4"/>
      <c r="JH1035" s="4"/>
      <c r="JI1035" s="4"/>
      <c r="JJ1035" s="4"/>
      <c r="JK1035" s="4"/>
      <c r="JL1035" s="4"/>
      <c r="JM1035" s="4"/>
      <c r="JN1035" s="4"/>
      <c r="JO1035" s="4"/>
      <c r="JP1035" s="4"/>
      <c r="JQ1035" s="4"/>
      <c r="JR1035" s="4"/>
      <c r="JS1035" s="4"/>
      <c r="JT1035" s="4"/>
      <c r="JU1035" s="4"/>
      <c r="JV1035" s="4"/>
      <c r="JW1035" s="4"/>
      <c r="JX1035" s="4"/>
      <c r="JY1035" s="4"/>
      <c r="JZ1035" s="4"/>
      <c r="KA1035" s="4"/>
      <c r="KB1035" s="4"/>
      <c r="KC1035" s="4"/>
      <c r="KD1035" s="4"/>
      <c r="KE1035" s="4"/>
    </row>
    <row r="1036" spans="20:291" x14ac:dyDescent="0.25">
      <c r="T1036" s="5"/>
      <c r="U1036" s="25"/>
      <c r="V1036" s="25"/>
      <c r="W1036" s="25"/>
      <c r="X1036" s="25"/>
      <c r="Y1036" s="25"/>
      <c r="Z1036" s="25"/>
      <c r="AA1036" s="25"/>
      <c r="AB1036" s="25"/>
      <c r="AC1036" s="25"/>
      <c r="AD1036" s="25"/>
      <c r="AE1036" s="25"/>
      <c r="AF1036" s="25"/>
      <c r="AG1036" s="25"/>
      <c r="AH1036" s="25"/>
      <c r="AI1036" s="25"/>
      <c r="AJ1036" s="25"/>
      <c r="AK1036" s="25"/>
      <c r="AL1036" s="25"/>
      <c r="AM1036" s="25"/>
      <c r="AN1036" s="25"/>
      <c r="AO1036" s="25"/>
      <c r="AP1036" s="25"/>
      <c r="AQ1036" s="4"/>
      <c r="AR1036" s="4"/>
      <c r="AS1036" s="4"/>
      <c r="AT1036" s="4"/>
      <c r="AU1036" s="4"/>
      <c r="AV1036" s="4"/>
      <c r="AW1036" s="4"/>
      <c r="AX1036" s="4"/>
      <c r="AY1036" s="4"/>
      <c r="AZ1036" s="4"/>
      <c r="BA1036" s="4"/>
      <c r="BB1036" s="4"/>
      <c r="BC1036" s="4"/>
      <c r="BD1036" s="4"/>
      <c r="BE1036" s="4"/>
      <c r="BF1036" s="4"/>
      <c r="BG1036" s="4"/>
      <c r="BH1036" s="4"/>
      <c r="BI1036" s="4"/>
      <c r="BJ1036" s="4"/>
      <c r="BK1036" s="4"/>
      <c r="BL1036" s="4"/>
      <c r="BM1036" s="4"/>
      <c r="BN1036" s="4"/>
      <c r="BO1036" s="4"/>
      <c r="BP1036" s="4"/>
      <c r="BQ1036" s="4"/>
      <c r="BR1036" s="4"/>
      <c r="BS1036" s="4"/>
      <c r="BT1036" s="4"/>
      <c r="BU1036" s="4"/>
      <c r="BV1036" s="4"/>
      <c r="BW1036" s="4"/>
      <c r="BX1036" s="4"/>
      <c r="BY1036" s="4"/>
      <c r="BZ1036" s="4"/>
      <c r="CA1036" s="4"/>
      <c r="CB1036" s="4"/>
      <c r="CC1036" s="4"/>
      <c r="CD1036" s="4"/>
      <c r="CE1036" s="4"/>
      <c r="CF1036" s="4"/>
      <c r="CG1036" s="4"/>
      <c r="CH1036" s="4"/>
      <c r="CI1036" s="4"/>
      <c r="CJ1036" s="4"/>
      <c r="CK1036" s="4"/>
      <c r="CL1036" s="4"/>
      <c r="CM1036" s="4"/>
      <c r="CN1036" s="4"/>
      <c r="CO1036" s="4"/>
      <c r="CP1036" s="4"/>
      <c r="CQ1036" s="4"/>
      <c r="CR1036" s="4"/>
      <c r="CS1036" s="4"/>
      <c r="CT1036" s="4"/>
      <c r="CU1036" s="4"/>
      <c r="CV1036" s="4"/>
      <c r="CW1036" s="4"/>
      <c r="CX1036" s="4"/>
      <c r="CY1036" s="4"/>
      <c r="CZ1036" s="4"/>
      <c r="DA1036" s="4"/>
      <c r="DB1036" s="4"/>
      <c r="DC1036" s="4"/>
      <c r="DD1036" s="4"/>
      <c r="DE1036" s="4"/>
      <c r="DF1036" s="4"/>
      <c r="DG1036" s="4"/>
      <c r="DH1036" s="4"/>
      <c r="DI1036" s="4"/>
      <c r="DJ1036" s="4"/>
      <c r="DK1036" s="4"/>
      <c r="DL1036" s="4"/>
      <c r="DM1036" s="4"/>
      <c r="DN1036" s="4"/>
      <c r="DO1036" s="4"/>
      <c r="DP1036" s="4"/>
      <c r="DQ1036" s="4"/>
      <c r="DR1036" s="4"/>
      <c r="DS1036" s="4"/>
      <c r="DT1036" s="4"/>
      <c r="DU1036" s="4"/>
      <c r="DV1036" s="4"/>
      <c r="DW1036" s="4"/>
      <c r="DX1036" s="4"/>
      <c r="DY1036" s="4"/>
      <c r="DZ1036" s="4"/>
      <c r="EA1036" s="4"/>
      <c r="EB1036" s="4"/>
      <c r="EC1036" s="4"/>
      <c r="ED1036" s="4"/>
      <c r="EE1036" s="4"/>
      <c r="EF1036" s="4"/>
      <c r="EG1036" s="4"/>
      <c r="EH1036" s="4"/>
      <c r="EI1036" s="4"/>
      <c r="EJ1036" s="4"/>
      <c r="EK1036" s="4"/>
      <c r="EL1036" s="4"/>
      <c r="EM1036" s="4"/>
      <c r="EN1036" s="4"/>
      <c r="EO1036" s="4"/>
      <c r="EP1036" s="4"/>
      <c r="EQ1036" s="4"/>
      <c r="ER1036" s="4"/>
      <c r="ES1036" s="4"/>
      <c r="ET1036" s="4"/>
      <c r="EU1036" s="4"/>
      <c r="EV1036" s="4"/>
      <c r="EW1036" s="4"/>
      <c r="EX1036" s="4"/>
      <c r="EY1036" s="4"/>
      <c r="EZ1036" s="4"/>
      <c r="FA1036" s="4"/>
      <c r="FB1036" s="4"/>
      <c r="FC1036" s="4"/>
      <c r="FD1036" s="4"/>
      <c r="FE1036" s="4"/>
      <c r="FF1036" s="4"/>
      <c r="FG1036" s="4"/>
      <c r="FH1036" s="4"/>
      <c r="FI1036" s="4"/>
      <c r="FJ1036" s="5"/>
      <c r="FK1036" s="4"/>
      <c r="FL1036" s="4"/>
      <c r="FM1036" s="4"/>
      <c r="FN1036" s="4"/>
      <c r="FO1036" s="4"/>
      <c r="FP1036" s="4"/>
      <c r="FQ1036" s="4"/>
      <c r="FR1036" s="4"/>
      <c r="FS1036" s="4"/>
      <c r="FT1036" s="4"/>
      <c r="FU1036" s="4"/>
      <c r="FV1036" s="4"/>
      <c r="FW1036" s="4"/>
      <c r="FX1036" s="4"/>
      <c r="FY1036" s="4"/>
      <c r="FZ1036" s="4"/>
      <c r="GA1036" s="4"/>
      <c r="GB1036" s="4"/>
      <c r="GC1036" s="4"/>
      <c r="GD1036" s="4"/>
      <c r="GE1036" s="4"/>
      <c r="GF1036" s="50"/>
      <c r="GG1036" s="4"/>
      <c r="GH1036" s="4"/>
      <c r="GI1036" s="4"/>
      <c r="GJ1036" s="4"/>
      <c r="GK1036" s="4"/>
      <c r="GL1036" s="30"/>
      <c r="GM1036" s="30"/>
      <c r="GN1036" s="30"/>
      <c r="GO1036" s="30"/>
      <c r="GP1036" s="30"/>
      <c r="GQ1036" s="30"/>
      <c r="GR1036" s="4"/>
      <c r="GS1036" s="4"/>
      <c r="GT1036" s="4"/>
      <c r="GU1036" s="4"/>
      <c r="GV1036" s="4"/>
      <c r="GW1036" s="4"/>
      <c r="GX1036" s="4"/>
      <c r="GY1036" s="4"/>
      <c r="IQ1036" s="4"/>
      <c r="IR1036" s="4"/>
      <c r="IS1036" s="4"/>
      <c r="IT1036" s="4"/>
      <c r="IU1036" s="4"/>
      <c r="IV1036" s="4"/>
      <c r="IW1036" s="4"/>
      <c r="IX1036" s="4"/>
      <c r="IY1036" s="4"/>
      <c r="IZ1036" s="4"/>
      <c r="JA1036" s="4"/>
      <c r="JB1036" s="4"/>
      <c r="JC1036" s="4"/>
      <c r="JD1036" s="4"/>
      <c r="JE1036" s="4"/>
      <c r="JF1036" s="4"/>
      <c r="JG1036" s="4"/>
      <c r="JH1036" s="4"/>
      <c r="JI1036" s="4"/>
      <c r="JJ1036" s="4"/>
      <c r="JK1036" s="4"/>
      <c r="JL1036" s="4"/>
      <c r="JM1036" s="4"/>
      <c r="JN1036" s="4"/>
      <c r="JO1036" s="4"/>
      <c r="JP1036" s="4"/>
      <c r="JQ1036" s="4"/>
      <c r="JR1036" s="4"/>
      <c r="JS1036" s="4"/>
      <c r="JT1036" s="4"/>
      <c r="JU1036" s="4"/>
      <c r="JV1036" s="4"/>
      <c r="JW1036" s="4"/>
      <c r="JX1036" s="4"/>
      <c r="JY1036" s="4"/>
      <c r="JZ1036" s="4"/>
      <c r="KA1036" s="4"/>
      <c r="KB1036" s="4"/>
      <c r="KC1036" s="4"/>
      <c r="KD1036" s="4"/>
      <c r="KE1036" s="4"/>
    </row>
    <row r="1037" spans="20:291" x14ac:dyDescent="0.25">
      <c r="T1037" s="5"/>
      <c r="U1037" s="25"/>
      <c r="V1037" s="25"/>
      <c r="W1037" s="25"/>
      <c r="X1037" s="25"/>
      <c r="Y1037" s="25"/>
      <c r="Z1037" s="25"/>
      <c r="AA1037" s="25"/>
      <c r="AB1037" s="25"/>
      <c r="AC1037" s="25"/>
      <c r="AD1037" s="25"/>
      <c r="AE1037" s="25"/>
      <c r="AF1037" s="25"/>
      <c r="AG1037" s="25"/>
      <c r="AH1037" s="25"/>
      <c r="AI1037" s="25"/>
      <c r="AJ1037" s="25"/>
      <c r="AK1037" s="25"/>
      <c r="AL1037" s="25"/>
      <c r="AM1037" s="25"/>
      <c r="AN1037" s="25"/>
      <c r="AO1037" s="25"/>
      <c r="AP1037" s="25"/>
      <c r="AQ1037" s="4"/>
      <c r="AR1037" s="4"/>
      <c r="AS1037" s="4"/>
      <c r="AT1037" s="4"/>
      <c r="AU1037" s="4"/>
      <c r="AV1037" s="4"/>
      <c r="AW1037" s="4"/>
      <c r="AX1037" s="4"/>
      <c r="AY1037" s="4"/>
      <c r="AZ1037" s="4"/>
      <c r="BA1037" s="4"/>
      <c r="BB1037" s="4"/>
      <c r="BC1037" s="4"/>
      <c r="BD1037" s="4"/>
      <c r="BE1037" s="4"/>
      <c r="BF1037" s="4"/>
      <c r="BG1037" s="4"/>
      <c r="BH1037" s="4"/>
      <c r="BI1037" s="4"/>
      <c r="BJ1037" s="4"/>
      <c r="BK1037" s="4"/>
      <c r="BL1037" s="4"/>
      <c r="BM1037" s="4"/>
      <c r="BN1037" s="4"/>
      <c r="BO1037" s="4"/>
      <c r="BP1037" s="4"/>
      <c r="BQ1037" s="4"/>
      <c r="BR1037" s="4"/>
      <c r="BS1037" s="4"/>
      <c r="BT1037" s="4"/>
      <c r="BU1037" s="4"/>
      <c r="BV1037" s="4"/>
      <c r="BW1037" s="4"/>
      <c r="BX1037" s="4"/>
      <c r="BY1037" s="4"/>
      <c r="BZ1037" s="4"/>
      <c r="CA1037" s="4"/>
      <c r="CB1037" s="4"/>
      <c r="CC1037" s="4"/>
      <c r="CD1037" s="4"/>
      <c r="CE1037" s="4"/>
      <c r="CF1037" s="4"/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  <c r="CS1037" s="4"/>
      <c r="CT1037" s="4"/>
      <c r="CU1037" s="4"/>
      <c r="CV1037" s="4"/>
      <c r="CW1037" s="4"/>
      <c r="CX1037" s="4"/>
      <c r="CY1037" s="4"/>
      <c r="CZ1037" s="4"/>
      <c r="DA1037" s="4"/>
      <c r="DB1037" s="4"/>
      <c r="DC1037" s="4"/>
      <c r="DD1037" s="4"/>
      <c r="DE1037" s="4"/>
      <c r="DF1037" s="4"/>
      <c r="DG1037" s="4"/>
      <c r="DH1037" s="4"/>
      <c r="DI1037" s="4"/>
      <c r="DJ1037" s="4"/>
      <c r="DK1037" s="4"/>
      <c r="DL1037" s="4"/>
      <c r="DM1037" s="4"/>
      <c r="DN1037" s="4"/>
      <c r="DO1037" s="4"/>
      <c r="DP1037" s="4"/>
      <c r="DQ1037" s="4"/>
      <c r="DR1037" s="4"/>
      <c r="DS1037" s="4"/>
      <c r="DT1037" s="4"/>
      <c r="DU1037" s="4"/>
      <c r="DV1037" s="4"/>
      <c r="DW1037" s="4"/>
      <c r="DX1037" s="4"/>
      <c r="DY1037" s="4"/>
      <c r="DZ1037" s="4"/>
      <c r="EA1037" s="4"/>
      <c r="EB1037" s="4"/>
      <c r="EC1037" s="4"/>
      <c r="ED1037" s="4"/>
      <c r="EE1037" s="4"/>
      <c r="EF1037" s="4"/>
      <c r="EG1037" s="4"/>
      <c r="EH1037" s="4"/>
      <c r="EI1037" s="4"/>
      <c r="EJ1037" s="4"/>
      <c r="EK1037" s="4"/>
      <c r="EL1037" s="4"/>
      <c r="EM1037" s="4"/>
      <c r="EN1037" s="4"/>
      <c r="EO1037" s="4"/>
      <c r="EP1037" s="4"/>
      <c r="EQ1037" s="4"/>
      <c r="ER1037" s="4"/>
      <c r="ES1037" s="4"/>
      <c r="ET1037" s="4"/>
      <c r="EU1037" s="4"/>
      <c r="EV1037" s="4"/>
      <c r="EW1037" s="4"/>
      <c r="EX1037" s="4"/>
      <c r="EY1037" s="4"/>
      <c r="EZ1037" s="4"/>
      <c r="FA1037" s="4"/>
      <c r="FB1037" s="4"/>
      <c r="FC1037" s="4"/>
      <c r="FD1037" s="4"/>
      <c r="FE1037" s="4"/>
      <c r="FF1037" s="4"/>
      <c r="FG1037" s="4"/>
      <c r="FH1037" s="4"/>
      <c r="FI1037" s="4"/>
      <c r="FJ1037" s="5"/>
      <c r="FK1037" s="4"/>
      <c r="FL1037" s="4"/>
      <c r="FM1037" s="4"/>
      <c r="FN1037" s="4"/>
      <c r="FO1037" s="4"/>
      <c r="FP1037" s="4"/>
      <c r="FQ1037" s="4"/>
      <c r="FR1037" s="4"/>
      <c r="FS1037" s="4"/>
      <c r="FT1037" s="4"/>
      <c r="FU1037" s="4"/>
      <c r="FV1037" s="4"/>
      <c r="FW1037" s="4"/>
      <c r="FX1037" s="4"/>
      <c r="FY1037" s="4"/>
      <c r="FZ1037" s="4"/>
      <c r="GA1037" s="4"/>
      <c r="GB1037" s="4"/>
      <c r="GC1037" s="4"/>
      <c r="GD1037" s="4"/>
      <c r="GE1037" s="4"/>
      <c r="GF1037" s="50"/>
      <c r="GG1037" s="4"/>
      <c r="GH1037" s="4"/>
      <c r="GI1037" s="4"/>
      <c r="GJ1037" s="4"/>
      <c r="GK1037" s="4"/>
      <c r="GL1037" s="30"/>
      <c r="GM1037" s="30"/>
      <c r="GN1037" s="30"/>
      <c r="GO1037" s="30"/>
      <c r="GP1037" s="30"/>
      <c r="GQ1037" s="30"/>
      <c r="GR1037" s="4"/>
      <c r="GS1037" s="4"/>
      <c r="GT1037" s="4"/>
      <c r="GU1037" s="4"/>
      <c r="GV1037" s="4"/>
      <c r="GW1037" s="4"/>
      <c r="GX1037" s="4"/>
      <c r="GY1037" s="4"/>
      <c r="IQ1037" s="4"/>
      <c r="IR1037" s="4"/>
      <c r="IS1037" s="4"/>
      <c r="IT1037" s="4"/>
      <c r="IU1037" s="4"/>
      <c r="IV1037" s="4"/>
      <c r="IW1037" s="4"/>
      <c r="IX1037" s="4"/>
      <c r="IY1037" s="4"/>
      <c r="IZ1037" s="4"/>
      <c r="JA1037" s="4"/>
      <c r="JB1037" s="4"/>
      <c r="JC1037" s="4"/>
      <c r="JD1037" s="4"/>
      <c r="JE1037" s="4"/>
      <c r="JF1037" s="4"/>
      <c r="JG1037" s="4"/>
      <c r="JH1037" s="4"/>
      <c r="JI1037" s="4"/>
      <c r="JJ1037" s="4"/>
      <c r="JK1037" s="4"/>
      <c r="JL1037" s="4"/>
      <c r="JM1037" s="4"/>
      <c r="JN1037" s="4"/>
      <c r="JO1037" s="4"/>
      <c r="JP1037" s="4"/>
      <c r="JQ1037" s="4"/>
      <c r="JR1037" s="4"/>
      <c r="JS1037" s="4"/>
      <c r="JT1037" s="4"/>
      <c r="JU1037" s="4"/>
      <c r="JV1037" s="4"/>
      <c r="JW1037" s="4"/>
      <c r="JX1037" s="4"/>
      <c r="JY1037" s="4"/>
      <c r="JZ1037" s="4"/>
      <c r="KA1037" s="4"/>
      <c r="KB1037" s="4"/>
      <c r="KC1037" s="4"/>
      <c r="KD1037" s="4"/>
      <c r="KE1037" s="4"/>
    </row>
    <row r="1038" spans="20:291" x14ac:dyDescent="0.25">
      <c r="T1038" s="5"/>
      <c r="U1038" s="25"/>
      <c r="V1038" s="25"/>
      <c r="W1038" s="25"/>
      <c r="X1038" s="25"/>
      <c r="Y1038" s="25"/>
      <c r="Z1038" s="25"/>
      <c r="AA1038" s="25"/>
      <c r="AB1038" s="25"/>
      <c r="AC1038" s="25"/>
      <c r="AD1038" s="25"/>
      <c r="AE1038" s="25"/>
      <c r="AF1038" s="25"/>
      <c r="AG1038" s="25"/>
      <c r="AH1038" s="25"/>
      <c r="AI1038" s="25"/>
      <c r="AJ1038" s="25"/>
      <c r="AK1038" s="25"/>
      <c r="AL1038" s="25"/>
      <c r="AM1038" s="25"/>
      <c r="AN1038" s="25"/>
      <c r="AO1038" s="25"/>
      <c r="AP1038" s="25"/>
      <c r="AQ1038" s="4"/>
      <c r="AR1038" s="4"/>
      <c r="AS1038" s="4"/>
      <c r="AT1038" s="4"/>
      <c r="AU1038" s="4"/>
      <c r="AV1038" s="4"/>
      <c r="AW1038" s="4"/>
      <c r="AX1038" s="4"/>
      <c r="AY1038" s="4"/>
      <c r="AZ1038" s="4"/>
      <c r="BA1038" s="4"/>
      <c r="BB1038" s="4"/>
      <c r="BC1038" s="4"/>
      <c r="BD1038" s="4"/>
      <c r="BE1038" s="4"/>
      <c r="BF1038" s="4"/>
      <c r="BG1038" s="4"/>
      <c r="BH1038" s="4"/>
      <c r="BI1038" s="4"/>
      <c r="BJ1038" s="4"/>
      <c r="BK1038" s="4"/>
      <c r="BL1038" s="4"/>
      <c r="BM1038" s="4"/>
      <c r="BN1038" s="4"/>
      <c r="BO1038" s="4"/>
      <c r="BP1038" s="4"/>
      <c r="BQ1038" s="4"/>
      <c r="BR1038" s="4"/>
      <c r="BS1038" s="4"/>
      <c r="BT1038" s="4"/>
      <c r="BU1038" s="4"/>
      <c r="BV1038" s="4"/>
      <c r="BW1038" s="4"/>
      <c r="BX1038" s="4"/>
      <c r="BY1038" s="4"/>
      <c r="BZ1038" s="4"/>
      <c r="CA1038" s="4"/>
      <c r="CB1038" s="4"/>
      <c r="CC1038" s="4"/>
      <c r="CD1038" s="4"/>
      <c r="CE1038" s="4"/>
      <c r="CF1038" s="4"/>
      <c r="CG1038" s="4"/>
      <c r="CH1038" s="4"/>
      <c r="CI1038" s="4"/>
      <c r="CJ1038" s="4"/>
      <c r="CK1038" s="4"/>
      <c r="CL1038" s="4"/>
      <c r="CM1038" s="4"/>
      <c r="CN1038" s="4"/>
      <c r="CO1038" s="4"/>
      <c r="CP1038" s="4"/>
      <c r="CQ1038" s="4"/>
      <c r="CR1038" s="4"/>
      <c r="CS1038" s="4"/>
      <c r="CT1038" s="4"/>
      <c r="CU1038" s="4"/>
      <c r="CV1038" s="4"/>
      <c r="CW1038" s="4"/>
      <c r="CX1038" s="4"/>
      <c r="CY1038" s="4"/>
      <c r="CZ1038" s="4"/>
      <c r="DA1038" s="4"/>
      <c r="DB1038" s="4"/>
      <c r="DC1038" s="4"/>
      <c r="DD1038" s="4"/>
      <c r="DE1038" s="4"/>
      <c r="DF1038" s="4"/>
      <c r="DG1038" s="4"/>
      <c r="DH1038" s="4"/>
      <c r="DI1038" s="4"/>
      <c r="DJ1038" s="4"/>
      <c r="DK1038" s="4"/>
      <c r="DL1038" s="4"/>
      <c r="DM1038" s="4"/>
      <c r="DN1038" s="4"/>
      <c r="DO1038" s="4"/>
      <c r="DP1038" s="4"/>
      <c r="DQ1038" s="4"/>
      <c r="DR1038" s="4"/>
      <c r="DS1038" s="4"/>
      <c r="DT1038" s="4"/>
      <c r="DU1038" s="4"/>
      <c r="DV1038" s="4"/>
      <c r="DW1038" s="4"/>
      <c r="DX1038" s="4"/>
      <c r="DY1038" s="4"/>
      <c r="DZ1038" s="4"/>
      <c r="EA1038" s="4"/>
      <c r="EB1038" s="4"/>
      <c r="EC1038" s="4"/>
      <c r="ED1038" s="4"/>
      <c r="EE1038" s="4"/>
      <c r="EF1038" s="4"/>
      <c r="EG1038" s="4"/>
      <c r="EH1038" s="4"/>
      <c r="EI1038" s="4"/>
      <c r="EJ1038" s="4"/>
      <c r="EK1038" s="4"/>
      <c r="EL1038" s="4"/>
      <c r="EM1038" s="4"/>
      <c r="EN1038" s="4"/>
      <c r="EO1038" s="4"/>
      <c r="EP1038" s="4"/>
      <c r="EQ1038" s="4"/>
      <c r="ER1038" s="4"/>
      <c r="ES1038" s="4"/>
      <c r="ET1038" s="4"/>
      <c r="EU1038" s="4"/>
      <c r="EV1038" s="4"/>
      <c r="EW1038" s="4"/>
      <c r="EX1038" s="4"/>
      <c r="EY1038" s="4"/>
      <c r="EZ1038" s="4"/>
      <c r="FA1038" s="4"/>
      <c r="FB1038" s="4"/>
      <c r="FC1038" s="4"/>
      <c r="FD1038" s="4"/>
      <c r="FE1038" s="4"/>
      <c r="FF1038" s="4"/>
      <c r="FG1038" s="4"/>
      <c r="FH1038" s="4"/>
      <c r="FI1038" s="4"/>
      <c r="FJ1038" s="5"/>
      <c r="FK1038" s="4"/>
      <c r="FL1038" s="4"/>
      <c r="FM1038" s="4"/>
      <c r="FN1038" s="4"/>
      <c r="FO1038" s="4"/>
      <c r="FP1038" s="4"/>
      <c r="FQ1038" s="4"/>
      <c r="FR1038" s="4"/>
      <c r="FS1038" s="4"/>
      <c r="FT1038" s="4"/>
      <c r="FU1038" s="4"/>
      <c r="FV1038" s="4"/>
      <c r="FW1038" s="4"/>
      <c r="FX1038" s="4"/>
      <c r="FY1038" s="4"/>
      <c r="FZ1038" s="4"/>
      <c r="GA1038" s="4"/>
      <c r="GB1038" s="4"/>
      <c r="GC1038" s="4"/>
      <c r="GD1038" s="4"/>
      <c r="GE1038" s="4"/>
      <c r="GF1038" s="4"/>
      <c r="GG1038" s="4"/>
      <c r="GH1038" s="4"/>
      <c r="GI1038" s="4"/>
      <c r="GJ1038" s="4"/>
      <c r="GK1038" s="4"/>
      <c r="GL1038" s="30"/>
      <c r="GM1038" s="4"/>
      <c r="GN1038" s="4"/>
      <c r="GO1038" s="4"/>
      <c r="GP1038" s="4"/>
      <c r="GQ1038" s="4"/>
      <c r="GR1038" s="4"/>
      <c r="GS1038" s="4"/>
      <c r="GT1038" s="4"/>
      <c r="GU1038" s="4"/>
      <c r="GV1038" s="4"/>
      <c r="GW1038" s="4"/>
      <c r="GX1038" s="4"/>
      <c r="GY1038" s="4"/>
      <c r="IQ1038" s="4"/>
      <c r="IR1038" s="4"/>
      <c r="IS1038" s="4"/>
      <c r="IT1038" s="4"/>
      <c r="IU1038" s="4"/>
      <c r="IV1038" s="4"/>
      <c r="IW1038" s="4"/>
      <c r="IX1038" s="4"/>
      <c r="IY1038" s="4"/>
      <c r="IZ1038" s="4"/>
      <c r="JA1038" s="4"/>
      <c r="JB1038" s="4"/>
      <c r="JC1038" s="4"/>
      <c r="JD1038" s="4"/>
      <c r="JE1038" s="4"/>
      <c r="JF1038" s="4"/>
      <c r="JG1038" s="4"/>
      <c r="JH1038" s="4"/>
      <c r="JI1038" s="4"/>
      <c r="JJ1038" s="4"/>
      <c r="JK1038" s="4"/>
      <c r="JL1038" s="4"/>
      <c r="JM1038" s="4"/>
      <c r="JN1038" s="4"/>
      <c r="JO1038" s="4"/>
      <c r="JP1038" s="4"/>
      <c r="JQ1038" s="4"/>
      <c r="JR1038" s="4"/>
      <c r="JS1038" s="4"/>
      <c r="JT1038" s="4"/>
      <c r="JU1038" s="4"/>
      <c r="JV1038" s="4"/>
      <c r="JW1038" s="4"/>
      <c r="JX1038" s="4"/>
      <c r="JY1038" s="4"/>
      <c r="JZ1038" s="4"/>
      <c r="KA1038" s="4"/>
      <c r="KB1038" s="4"/>
      <c r="KC1038" s="4"/>
      <c r="KD1038" s="4"/>
      <c r="KE1038" s="4"/>
    </row>
    <row r="1039" spans="20:291" x14ac:dyDescent="0.25">
      <c r="T1039" s="5"/>
      <c r="U1039" s="25"/>
      <c r="V1039" s="25"/>
      <c r="W1039" s="25"/>
      <c r="X1039" s="25"/>
      <c r="Y1039" s="25"/>
      <c r="Z1039" s="25"/>
      <c r="AA1039" s="25"/>
      <c r="AB1039" s="25"/>
      <c r="AC1039" s="25"/>
      <c r="AD1039" s="25"/>
      <c r="AE1039" s="25"/>
      <c r="AF1039" s="25"/>
      <c r="AG1039" s="25"/>
      <c r="AH1039" s="25"/>
      <c r="AI1039" s="25"/>
      <c r="AJ1039" s="25"/>
      <c r="AK1039" s="25"/>
      <c r="AL1039" s="25"/>
      <c r="AM1039" s="25"/>
      <c r="AN1039" s="25"/>
      <c r="AO1039" s="25"/>
      <c r="AP1039" s="25"/>
      <c r="AQ1039" s="4"/>
      <c r="AR1039" s="4"/>
      <c r="AS1039" s="4"/>
      <c r="AT1039" s="4"/>
      <c r="AU1039" s="4"/>
      <c r="AV1039" s="4"/>
      <c r="AW1039" s="4"/>
      <c r="AX1039" s="4"/>
      <c r="AY1039" s="4"/>
      <c r="AZ1039" s="4"/>
      <c r="BA1039" s="4"/>
      <c r="BB1039" s="4"/>
      <c r="BC1039" s="4"/>
      <c r="BD1039" s="4"/>
      <c r="BE1039" s="4"/>
      <c r="BF1039" s="4"/>
      <c r="BG1039" s="4"/>
      <c r="BH1039" s="4"/>
      <c r="BI1039" s="4"/>
      <c r="BJ1039" s="4"/>
      <c r="BK1039" s="4"/>
      <c r="BL1039" s="4"/>
      <c r="BM1039" s="4"/>
      <c r="BN1039" s="4"/>
      <c r="BO1039" s="4"/>
      <c r="BP1039" s="4"/>
      <c r="BQ1039" s="4"/>
      <c r="BR1039" s="4"/>
      <c r="BS1039" s="4"/>
      <c r="BT1039" s="4"/>
      <c r="BU1039" s="4"/>
      <c r="BV1039" s="4"/>
      <c r="BW1039" s="4"/>
      <c r="BX1039" s="4"/>
      <c r="BY1039" s="4"/>
      <c r="BZ1039" s="4"/>
      <c r="CA1039" s="4"/>
      <c r="CB1039" s="4"/>
      <c r="CC1039" s="4"/>
      <c r="CD1039" s="4"/>
      <c r="CE1039" s="4"/>
      <c r="CF1039" s="4"/>
      <c r="CG1039" s="4"/>
      <c r="CH1039" s="4"/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  <c r="CS1039" s="4"/>
      <c r="CT1039" s="4"/>
      <c r="CU1039" s="4"/>
      <c r="CV1039" s="4"/>
      <c r="CW1039" s="4"/>
      <c r="CX1039" s="4"/>
      <c r="CY1039" s="4"/>
      <c r="CZ1039" s="4"/>
      <c r="DA1039" s="4"/>
      <c r="DB1039" s="4"/>
      <c r="DC1039" s="4"/>
      <c r="DD1039" s="4"/>
      <c r="DE1039" s="4"/>
      <c r="DF1039" s="4"/>
      <c r="DG1039" s="4"/>
      <c r="DH1039" s="4"/>
      <c r="DI1039" s="4"/>
      <c r="DJ1039" s="4"/>
      <c r="DK1039" s="4"/>
      <c r="DL1039" s="4"/>
      <c r="DM1039" s="4"/>
      <c r="DN1039" s="4"/>
      <c r="DO1039" s="4"/>
      <c r="DP1039" s="4"/>
      <c r="DQ1039" s="4"/>
      <c r="DR1039" s="4"/>
      <c r="DS1039" s="4"/>
      <c r="DT1039" s="4"/>
      <c r="DU1039" s="4"/>
      <c r="DV1039" s="4"/>
      <c r="DW1039" s="4"/>
      <c r="DX1039" s="4"/>
      <c r="DY1039" s="4"/>
      <c r="DZ1039" s="4"/>
      <c r="EA1039" s="4"/>
      <c r="EB1039" s="4"/>
      <c r="EC1039" s="4"/>
      <c r="ED1039" s="4"/>
      <c r="EE1039" s="4"/>
      <c r="EF1039" s="4"/>
      <c r="EG1039" s="4"/>
      <c r="EH1039" s="4"/>
      <c r="EI1039" s="4"/>
      <c r="EJ1039" s="4"/>
      <c r="EK1039" s="4"/>
      <c r="EL1039" s="4"/>
      <c r="EM1039" s="4"/>
      <c r="EN1039" s="4"/>
      <c r="EO1039" s="4"/>
      <c r="EP1039" s="4"/>
      <c r="EQ1039" s="4"/>
      <c r="ER1039" s="4"/>
      <c r="ES1039" s="4"/>
      <c r="ET1039" s="4"/>
      <c r="EU1039" s="4"/>
      <c r="EV1039" s="4"/>
      <c r="EW1039" s="4"/>
      <c r="EX1039" s="4"/>
      <c r="EY1039" s="4"/>
      <c r="EZ1039" s="4"/>
      <c r="FA1039" s="4"/>
      <c r="FB1039" s="4"/>
      <c r="FC1039" s="4"/>
      <c r="FD1039" s="4"/>
      <c r="FE1039" s="4"/>
      <c r="FF1039" s="4"/>
      <c r="FG1039" s="4"/>
      <c r="FH1039" s="4"/>
      <c r="FI1039" s="4"/>
      <c r="FJ1039" s="5"/>
      <c r="FK1039" s="4"/>
      <c r="FL1039" s="4"/>
      <c r="FM1039" s="4"/>
      <c r="FN1039" s="4"/>
      <c r="FO1039" s="4"/>
      <c r="FP1039" s="4"/>
      <c r="FQ1039" s="4"/>
      <c r="FR1039" s="4"/>
      <c r="FS1039" s="4"/>
      <c r="FT1039" s="4"/>
      <c r="FU1039" s="4"/>
      <c r="FV1039" s="4"/>
      <c r="FW1039" s="4"/>
      <c r="FX1039" s="4"/>
      <c r="FY1039" s="4"/>
      <c r="FZ1039" s="4"/>
      <c r="GA1039" s="4"/>
      <c r="GB1039" s="4"/>
      <c r="GC1039" s="4"/>
      <c r="GD1039" s="4"/>
      <c r="GE1039" s="4"/>
      <c r="GF1039" s="4"/>
      <c r="GG1039" s="4"/>
      <c r="GH1039" s="4"/>
      <c r="GI1039" s="4"/>
      <c r="GJ1039" s="4"/>
      <c r="GK1039" s="4"/>
      <c r="GL1039" s="30"/>
      <c r="GM1039" s="4"/>
      <c r="GN1039" s="4"/>
      <c r="GO1039" s="4"/>
      <c r="GP1039" s="4"/>
      <c r="GQ1039" s="4"/>
      <c r="GR1039" s="4"/>
      <c r="GS1039" s="4"/>
      <c r="GT1039" s="4"/>
      <c r="GU1039" s="4"/>
      <c r="GV1039" s="4"/>
      <c r="GW1039" s="4"/>
      <c r="GX1039" s="4"/>
      <c r="GY1039" s="4"/>
      <c r="IQ1039" s="4"/>
      <c r="IR1039" s="4"/>
      <c r="IS1039" s="4"/>
      <c r="IT1039" s="4"/>
      <c r="IU1039" s="4"/>
      <c r="IV1039" s="4"/>
      <c r="IW1039" s="4"/>
      <c r="IX1039" s="4"/>
      <c r="IY1039" s="4"/>
      <c r="IZ1039" s="4"/>
      <c r="JA1039" s="4"/>
      <c r="JB1039" s="4"/>
      <c r="JC1039" s="4"/>
      <c r="JD1039" s="4"/>
      <c r="JE1039" s="4"/>
      <c r="JF1039" s="4"/>
      <c r="JG1039" s="4"/>
      <c r="JH1039" s="4"/>
      <c r="JI1039" s="4"/>
      <c r="JJ1039" s="4"/>
      <c r="JK1039" s="4"/>
      <c r="JL1039" s="4"/>
      <c r="JM1039" s="4"/>
      <c r="JN1039" s="4"/>
      <c r="JO1039" s="4"/>
      <c r="JP1039" s="4"/>
      <c r="JQ1039" s="4"/>
      <c r="JR1039" s="4"/>
      <c r="JS1039" s="4"/>
      <c r="JT1039" s="4"/>
      <c r="JU1039" s="4"/>
      <c r="JV1039" s="4"/>
      <c r="JW1039" s="4"/>
      <c r="JX1039" s="4"/>
      <c r="JY1039" s="4"/>
      <c r="JZ1039" s="4"/>
      <c r="KA1039" s="4"/>
      <c r="KB1039" s="4"/>
      <c r="KC1039" s="4"/>
      <c r="KD1039" s="4"/>
      <c r="KE1039" s="4"/>
    </row>
    <row r="1040" spans="20:291" x14ac:dyDescent="0.25">
      <c r="T1040" s="5"/>
      <c r="U1040" s="25"/>
      <c r="V1040" s="25"/>
      <c r="W1040" s="25"/>
      <c r="X1040" s="25"/>
      <c r="Y1040" s="25"/>
      <c r="Z1040" s="25"/>
      <c r="AA1040" s="25"/>
      <c r="AB1040" s="25"/>
      <c r="AC1040" s="25"/>
      <c r="AD1040" s="25"/>
      <c r="AE1040" s="25"/>
      <c r="AF1040" s="25"/>
      <c r="AG1040" s="25"/>
      <c r="AH1040" s="25"/>
      <c r="AI1040" s="25"/>
      <c r="AJ1040" s="25"/>
      <c r="AK1040" s="25"/>
      <c r="AL1040" s="25"/>
      <c r="AM1040" s="25"/>
      <c r="AN1040" s="25"/>
      <c r="AO1040" s="25"/>
      <c r="AP1040" s="25"/>
      <c r="AQ1040" s="4"/>
      <c r="AR1040" s="4"/>
      <c r="AS1040" s="4"/>
      <c r="AT1040" s="4"/>
      <c r="AU1040" s="4"/>
      <c r="AV1040" s="4"/>
      <c r="AW1040" s="4"/>
      <c r="AX1040" s="4"/>
      <c r="AY1040" s="4"/>
      <c r="AZ1040" s="4"/>
      <c r="BA1040" s="4"/>
      <c r="BB1040" s="4"/>
      <c r="BC1040" s="4"/>
      <c r="BD1040" s="4"/>
      <c r="BE1040" s="4"/>
      <c r="BF1040" s="4"/>
      <c r="BG1040" s="4"/>
      <c r="BH1040" s="4"/>
      <c r="BI1040" s="4"/>
      <c r="BJ1040" s="4"/>
      <c r="BK1040" s="4"/>
      <c r="BL1040" s="4"/>
      <c r="BM1040" s="4"/>
      <c r="BN1040" s="4"/>
      <c r="BO1040" s="4"/>
      <c r="BP1040" s="4"/>
      <c r="BQ1040" s="4"/>
      <c r="BR1040" s="4"/>
      <c r="BS1040" s="4"/>
      <c r="BT1040" s="4"/>
      <c r="BU1040" s="4"/>
      <c r="BV1040" s="4"/>
      <c r="BW1040" s="4"/>
      <c r="BX1040" s="4"/>
      <c r="BY1040" s="4"/>
      <c r="BZ1040" s="4"/>
      <c r="CA1040" s="4"/>
      <c r="CB1040" s="4"/>
      <c r="CC1040" s="4"/>
      <c r="CD1040" s="4"/>
      <c r="CE1040" s="4"/>
      <c r="CF1040" s="4"/>
      <c r="CG1040" s="4"/>
      <c r="CH1040" s="4"/>
      <c r="CI1040" s="4"/>
      <c r="CJ1040" s="4"/>
      <c r="CK1040" s="4"/>
      <c r="CL1040" s="4"/>
      <c r="CM1040" s="4"/>
      <c r="CN1040" s="4"/>
      <c r="CO1040" s="4"/>
      <c r="CP1040" s="4"/>
      <c r="CQ1040" s="4"/>
      <c r="CR1040" s="4"/>
      <c r="CS1040" s="4"/>
      <c r="CT1040" s="4"/>
      <c r="CU1040" s="4"/>
      <c r="CV1040" s="4"/>
      <c r="CW1040" s="4"/>
      <c r="CX1040" s="4"/>
      <c r="CY1040" s="4"/>
      <c r="CZ1040" s="4"/>
      <c r="DA1040" s="4"/>
      <c r="DB1040" s="4"/>
      <c r="DC1040" s="4"/>
      <c r="DD1040" s="4"/>
      <c r="DE1040" s="4"/>
      <c r="DF1040" s="4"/>
      <c r="DG1040" s="4"/>
      <c r="DH1040" s="4"/>
      <c r="DI1040" s="4"/>
      <c r="DJ1040" s="4"/>
      <c r="DK1040" s="4"/>
      <c r="DL1040" s="4"/>
      <c r="DM1040" s="4"/>
      <c r="DN1040" s="4"/>
      <c r="DO1040" s="4"/>
      <c r="DP1040" s="4"/>
      <c r="DQ1040" s="4"/>
      <c r="DR1040" s="4"/>
      <c r="DS1040" s="4"/>
      <c r="DT1040" s="4"/>
      <c r="DU1040" s="4"/>
      <c r="DV1040" s="4"/>
      <c r="DW1040" s="4"/>
      <c r="DX1040" s="4"/>
      <c r="DY1040" s="4"/>
      <c r="DZ1040" s="4"/>
      <c r="EA1040" s="4"/>
      <c r="EB1040" s="4"/>
      <c r="EC1040" s="4"/>
      <c r="ED1040" s="4"/>
      <c r="EE1040" s="4"/>
      <c r="EF1040" s="4"/>
      <c r="EG1040" s="4"/>
      <c r="EH1040" s="4"/>
      <c r="EI1040" s="4"/>
      <c r="EJ1040" s="4"/>
      <c r="EK1040" s="4"/>
      <c r="EL1040" s="4"/>
      <c r="EM1040" s="4"/>
      <c r="EN1040" s="4"/>
      <c r="EO1040" s="4"/>
      <c r="EP1040" s="4"/>
      <c r="EQ1040" s="4"/>
      <c r="ER1040" s="4"/>
      <c r="ES1040" s="4"/>
      <c r="ET1040" s="4"/>
      <c r="EU1040" s="4"/>
      <c r="EV1040" s="4"/>
      <c r="EW1040" s="4"/>
      <c r="EX1040" s="4"/>
      <c r="EY1040" s="4"/>
      <c r="EZ1040" s="4"/>
      <c r="FA1040" s="4"/>
      <c r="FB1040" s="4"/>
      <c r="FC1040" s="4"/>
      <c r="FD1040" s="4"/>
      <c r="FE1040" s="4"/>
      <c r="FF1040" s="4"/>
      <c r="FG1040" s="4"/>
      <c r="FH1040" s="4"/>
      <c r="FI1040" s="4"/>
      <c r="FJ1040" s="5"/>
      <c r="FK1040" s="4"/>
      <c r="FL1040" s="4"/>
      <c r="FM1040" s="4"/>
      <c r="FN1040" s="4"/>
      <c r="FO1040" s="4"/>
      <c r="FP1040" s="4"/>
      <c r="FQ1040" s="4"/>
      <c r="FR1040" s="4"/>
      <c r="FS1040" s="4"/>
      <c r="FT1040" s="4"/>
      <c r="FU1040" s="4"/>
      <c r="FV1040" s="4"/>
      <c r="FW1040" s="4"/>
      <c r="FX1040" s="4"/>
      <c r="FY1040" s="4"/>
      <c r="FZ1040" s="4"/>
      <c r="GA1040" s="4"/>
      <c r="GB1040" s="4"/>
      <c r="GC1040" s="4"/>
      <c r="GD1040" s="4"/>
      <c r="GE1040" s="4"/>
      <c r="GF1040" s="4"/>
      <c r="GG1040" s="4"/>
      <c r="GH1040" s="4"/>
      <c r="GI1040" s="4"/>
      <c r="GJ1040" s="4"/>
      <c r="GK1040" s="4"/>
      <c r="GL1040" s="4"/>
      <c r="GM1040" s="4"/>
      <c r="GN1040" s="4"/>
      <c r="GO1040" s="4"/>
      <c r="GP1040" s="4"/>
      <c r="GQ1040" s="4"/>
      <c r="GR1040" s="4"/>
      <c r="GS1040" s="4"/>
      <c r="GT1040" s="4"/>
      <c r="GU1040" s="4"/>
      <c r="GV1040" s="4"/>
      <c r="GW1040" s="4"/>
      <c r="GX1040" s="4"/>
      <c r="GY1040" s="4"/>
      <c r="IQ1040" s="4"/>
      <c r="IR1040" s="4"/>
      <c r="IS1040" s="4"/>
      <c r="IT1040" s="4"/>
      <c r="IU1040" s="4"/>
      <c r="IV1040" s="4"/>
      <c r="IW1040" s="4"/>
      <c r="IX1040" s="4"/>
      <c r="IY1040" s="4"/>
      <c r="IZ1040" s="4"/>
      <c r="JA1040" s="4"/>
      <c r="JB1040" s="4"/>
      <c r="JC1040" s="4"/>
      <c r="JD1040" s="4"/>
      <c r="JE1040" s="4"/>
      <c r="JF1040" s="4"/>
      <c r="JG1040" s="4"/>
      <c r="JH1040" s="4"/>
      <c r="JI1040" s="4"/>
      <c r="JJ1040" s="4"/>
      <c r="JK1040" s="4"/>
      <c r="JL1040" s="4"/>
      <c r="JM1040" s="4"/>
      <c r="JN1040" s="4"/>
      <c r="JO1040" s="4"/>
      <c r="JP1040" s="4"/>
      <c r="JQ1040" s="4"/>
      <c r="JR1040" s="4"/>
      <c r="JS1040" s="4"/>
      <c r="JT1040" s="4"/>
      <c r="JU1040" s="4"/>
      <c r="JV1040" s="4"/>
      <c r="JW1040" s="4"/>
      <c r="JX1040" s="4"/>
      <c r="JY1040" s="4"/>
      <c r="JZ1040" s="4"/>
      <c r="KA1040" s="4"/>
      <c r="KB1040" s="4"/>
      <c r="KC1040" s="4"/>
      <c r="KD1040" s="4"/>
      <c r="KE1040" s="4"/>
    </row>
    <row r="1041" spans="20:291" x14ac:dyDescent="0.25">
      <c r="T1041" s="5"/>
      <c r="U1041" s="25"/>
      <c r="V1041" s="25"/>
      <c r="W1041" s="25"/>
      <c r="X1041" s="25"/>
      <c r="Y1041" s="25"/>
      <c r="Z1041" s="25"/>
      <c r="AA1041" s="25"/>
      <c r="AB1041" s="25"/>
      <c r="AC1041" s="25"/>
      <c r="AD1041" s="25"/>
      <c r="AE1041" s="25"/>
      <c r="AF1041" s="25"/>
      <c r="AG1041" s="25"/>
      <c r="AH1041" s="25"/>
      <c r="AI1041" s="25"/>
      <c r="AJ1041" s="25"/>
      <c r="AK1041" s="25"/>
      <c r="AL1041" s="25"/>
      <c r="AM1041" s="25"/>
      <c r="AN1041" s="25"/>
      <c r="AO1041" s="25"/>
      <c r="AP1041" s="25"/>
      <c r="AQ1041" s="4"/>
      <c r="AR1041" s="4"/>
      <c r="AS1041" s="4"/>
      <c r="AT1041" s="4"/>
      <c r="AU1041" s="4"/>
      <c r="AV1041" s="4"/>
      <c r="AW1041" s="4"/>
      <c r="AX1041" s="4"/>
      <c r="AY1041" s="4"/>
      <c r="AZ1041" s="4"/>
      <c r="BA1041" s="4"/>
      <c r="BB1041" s="4"/>
      <c r="BC1041" s="4"/>
      <c r="BD1041" s="4"/>
      <c r="BE1041" s="4"/>
      <c r="BF1041" s="4"/>
      <c r="BG1041" s="4"/>
      <c r="BH1041" s="4"/>
      <c r="BI1041" s="4"/>
      <c r="BJ1041" s="4"/>
      <c r="BK1041" s="4"/>
      <c r="BL1041" s="4"/>
      <c r="BM1041" s="4"/>
      <c r="BN1041" s="4"/>
      <c r="BO1041" s="4"/>
      <c r="BP1041" s="4"/>
      <c r="BQ1041" s="4"/>
      <c r="BR1041" s="4"/>
      <c r="BS1041" s="4"/>
      <c r="BT1041" s="4"/>
      <c r="BU1041" s="4"/>
      <c r="BV1041" s="4"/>
      <c r="BW1041" s="4"/>
      <c r="BX1041" s="4"/>
      <c r="BY1041" s="4"/>
      <c r="BZ1041" s="4"/>
      <c r="CA1041" s="4"/>
      <c r="CB1041" s="4"/>
      <c r="CC1041" s="4"/>
      <c r="CD1041" s="4"/>
      <c r="CE1041" s="4"/>
      <c r="CF1041" s="4"/>
      <c r="CG1041" s="4"/>
      <c r="CH1041" s="4"/>
      <c r="CI1041" s="4"/>
      <c r="CJ1041" s="4"/>
      <c r="CK1041" s="4"/>
      <c r="CL1041" s="4"/>
      <c r="CM1041" s="4"/>
      <c r="CN1041" s="4"/>
      <c r="CO1041" s="4"/>
      <c r="CP1041" s="4"/>
      <c r="CQ1041" s="4"/>
      <c r="CR1041" s="4"/>
      <c r="CS1041" s="4"/>
      <c r="CT1041" s="4"/>
      <c r="CU1041" s="4"/>
      <c r="CV1041" s="4"/>
      <c r="CW1041" s="4"/>
      <c r="CX1041" s="4"/>
      <c r="CY1041" s="4"/>
      <c r="CZ1041" s="4"/>
      <c r="DA1041" s="4"/>
      <c r="DB1041" s="4"/>
      <c r="DC1041" s="4"/>
      <c r="DD1041" s="4"/>
      <c r="DE1041" s="4"/>
      <c r="DF1041" s="4"/>
      <c r="DG1041" s="4"/>
      <c r="DH1041" s="4"/>
      <c r="DI1041" s="4"/>
      <c r="DJ1041" s="4"/>
      <c r="DK1041" s="4"/>
      <c r="DL1041" s="4"/>
      <c r="DM1041" s="4"/>
      <c r="DN1041" s="4"/>
      <c r="DO1041" s="4"/>
      <c r="DP1041" s="4"/>
      <c r="DQ1041" s="4"/>
      <c r="DR1041" s="4"/>
      <c r="DS1041" s="4"/>
      <c r="DT1041" s="4"/>
      <c r="DU1041" s="4"/>
      <c r="DV1041" s="4"/>
      <c r="DW1041" s="4"/>
      <c r="DX1041" s="4"/>
      <c r="DY1041" s="4"/>
      <c r="DZ1041" s="4"/>
      <c r="EA1041" s="4"/>
      <c r="EB1041" s="4"/>
      <c r="EC1041" s="4"/>
      <c r="ED1041" s="4"/>
      <c r="EE1041" s="4"/>
      <c r="EF1041" s="4"/>
      <c r="EG1041" s="4"/>
      <c r="EH1041" s="4"/>
      <c r="EI1041" s="4"/>
      <c r="EJ1041" s="4"/>
      <c r="EK1041" s="4"/>
      <c r="EL1041" s="4"/>
      <c r="EM1041" s="4"/>
      <c r="EN1041" s="4"/>
      <c r="EO1041" s="4"/>
      <c r="EP1041" s="4"/>
      <c r="EQ1041" s="4"/>
      <c r="ER1041" s="4"/>
      <c r="ES1041" s="4"/>
      <c r="ET1041" s="4"/>
      <c r="EU1041" s="4"/>
      <c r="EV1041" s="4"/>
      <c r="EW1041" s="4"/>
      <c r="EX1041" s="4"/>
      <c r="EY1041" s="4"/>
      <c r="EZ1041" s="4"/>
      <c r="FA1041" s="4"/>
      <c r="FB1041" s="4"/>
      <c r="FC1041" s="4"/>
      <c r="FD1041" s="4"/>
      <c r="FE1041" s="4"/>
      <c r="FF1041" s="4"/>
      <c r="FG1041" s="4"/>
      <c r="FH1041" s="4"/>
      <c r="FI1041" s="4"/>
      <c r="FJ1041" s="5"/>
      <c r="FK1041" s="4"/>
      <c r="FL1041" s="4"/>
      <c r="FM1041" s="4"/>
      <c r="FN1041" s="4"/>
      <c r="FO1041" s="4"/>
      <c r="FP1041" s="4"/>
      <c r="FQ1041" s="4"/>
      <c r="FR1041" s="4"/>
      <c r="FS1041" s="4"/>
      <c r="FT1041" s="4"/>
      <c r="FU1041" s="4"/>
      <c r="FV1041" s="4"/>
      <c r="FW1041" s="4"/>
      <c r="FX1041" s="4"/>
      <c r="FY1041" s="4"/>
      <c r="FZ1041" s="4"/>
      <c r="GA1041" s="4"/>
      <c r="GB1041" s="4"/>
      <c r="GC1041" s="4"/>
      <c r="GD1041" s="4"/>
      <c r="GE1041" s="4"/>
      <c r="GF1041" s="4"/>
      <c r="GG1041" s="4"/>
      <c r="GH1041" s="4"/>
      <c r="GI1041" s="4"/>
      <c r="GJ1041" s="4"/>
      <c r="GK1041" s="4"/>
      <c r="GL1041" s="4"/>
      <c r="GM1041" s="4"/>
      <c r="GN1041" s="4"/>
      <c r="GO1041" s="4"/>
      <c r="GP1041" s="4"/>
      <c r="GQ1041" s="4"/>
      <c r="GR1041" s="4"/>
      <c r="GS1041" s="4"/>
      <c r="GT1041" s="4"/>
      <c r="GU1041" s="4"/>
      <c r="GV1041" s="4"/>
      <c r="GW1041" s="4"/>
      <c r="GX1041" s="4"/>
      <c r="GY1041" s="4"/>
      <c r="IQ1041" s="4"/>
      <c r="IR1041" s="4"/>
      <c r="IS1041" s="4"/>
      <c r="IT1041" s="4"/>
      <c r="IU1041" s="4"/>
      <c r="IV1041" s="4"/>
      <c r="IW1041" s="4"/>
      <c r="IX1041" s="4"/>
      <c r="IY1041" s="4"/>
      <c r="IZ1041" s="4"/>
      <c r="JA1041" s="4"/>
      <c r="JB1041" s="4"/>
      <c r="JC1041" s="4"/>
      <c r="JD1041" s="4"/>
      <c r="JE1041" s="4"/>
      <c r="JF1041" s="4"/>
      <c r="JG1041" s="4"/>
      <c r="JH1041" s="4"/>
      <c r="JI1041" s="4"/>
      <c r="JJ1041" s="4"/>
      <c r="JK1041" s="4"/>
      <c r="JL1041" s="4"/>
      <c r="JM1041" s="4"/>
      <c r="JN1041" s="4"/>
      <c r="JO1041" s="4"/>
      <c r="JP1041" s="4"/>
      <c r="JQ1041" s="4"/>
      <c r="JR1041" s="4"/>
      <c r="JS1041" s="4"/>
      <c r="JT1041" s="4"/>
      <c r="JU1041" s="4"/>
      <c r="JV1041" s="4"/>
      <c r="JW1041" s="4"/>
      <c r="JX1041" s="4"/>
      <c r="JY1041" s="4"/>
      <c r="JZ1041" s="4"/>
      <c r="KA1041" s="4"/>
      <c r="KB1041" s="4"/>
      <c r="KC1041" s="4"/>
      <c r="KD1041" s="4"/>
      <c r="KE1041" s="4"/>
    </row>
    <row r="1042" spans="20:291" x14ac:dyDescent="0.25">
      <c r="T1042" s="5"/>
      <c r="U1042" s="25"/>
      <c r="V1042" s="25"/>
      <c r="W1042" s="25"/>
      <c r="X1042" s="25"/>
      <c r="Y1042" s="25"/>
      <c r="Z1042" s="25"/>
      <c r="AA1042" s="25"/>
      <c r="AB1042" s="25"/>
      <c r="AC1042" s="25"/>
      <c r="AD1042" s="25"/>
      <c r="AE1042" s="25"/>
      <c r="AF1042" s="25"/>
      <c r="AG1042" s="25"/>
      <c r="AH1042" s="25"/>
      <c r="AI1042" s="25"/>
      <c r="AJ1042" s="25"/>
      <c r="AK1042" s="25"/>
      <c r="AL1042" s="25"/>
      <c r="AM1042" s="25"/>
      <c r="AN1042" s="25"/>
      <c r="AO1042" s="25"/>
      <c r="AP1042" s="25"/>
      <c r="AQ1042" s="4"/>
      <c r="AR1042" s="4"/>
      <c r="AS1042" s="4"/>
      <c r="AT1042" s="4"/>
      <c r="AU1042" s="4"/>
      <c r="AV1042" s="4"/>
      <c r="AW1042" s="4"/>
      <c r="AX1042" s="4"/>
      <c r="AY1042" s="4"/>
      <c r="AZ1042" s="4"/>
      <c r="BA1042" s="4"/>
      <c r="BB1042" s="4"/>
      <c r="BC1042" s="4"/>
      <c r="BD1042" s="4"/>
      <c r="BE1042" s="4"/>
      <c r="BF1042" s="4"/>
      <c r="BG1042" s="4"/>
      <c r="BH1042" s="4"/>
      <c r="BI1042" s="4"/>
      <c r="BJ1042" s="4"/>
      <c r="BK1042" s="4"/>
      <c r="BL1042" s="4"/>
      <c r="BM1042" s="4"/>
      <c r="BN1042" s="4"/>
      <c r="BO1042" s="4"/>
      <c r="BP1042" s="4"/>
      <c r="BQ1042" s="4"/>
      <c r="BR1042" s="4"/>
      <c r="BS1042" s="4"/>
      <c r="BT1042" s="4"/>
      <c r="BU1042" s="4"/>
      <c r="BV1042" s="4"/>
      <c r="BW1042" s="4"/>
      <c r="BX1042" s="4"/>
      <c r="BY1042" s="4"/>
      <c r="BZ1042" s="4"/>
      <c r="CA1042" s="4"/>
      <c r="CB1042" s="4"/>
      <c r="CC1042" s="4"/>
      <c r="CD1042" s="4"/>
      <c r="CE1042" s="4"/>
      <c r="CF1042" s="4"/>
      <c r="CG1042" s="4"/>
      <c r="CH1042" s="4"/>
      <c r="CI1042" s="4"/>
      <c r="CJ1042" s="4"/>
      <c r="CK1042" s="4"/>
      <c r="CL1042" s="4"/>
      <c r="CM1042" s="4"/>
      <c r="CN1042" s="4"/>
      <c r="CO1042" s="4"/>
      <c r="CP1042" s="4"/>
      <c r="CQ1042" s="4"/>
      <c r="CR1042" s="4"/>
      <c r="CS1042" s="4"/>
      <c r="CT1042" s="4"/>
      <c r="CU1042" s="4"/>
      <c r="CV1042" s="4"/>
      <c r="CW1042" s="4"/>
      <c r="CX1042" s="4"/>
      <c r="CY1042" s="4"/>
      <c r="CZ1042" s="4"/>
      <c r="DA1042" s="4"/>
      <c r="DB1042" s="4"/>
      <c r="DC1042" s="4"/>
      <c r="DD1042" s="4"/>
      <c r="DE1042" s="4"/>
      <c r="DF1042" s="4"/>
      <c r="DG1042" s="4"/>
      <c r="DH1042" s="4"/>
      <c r="DI1042" s="4"/>
      <c r="DJ1042" s="4"/>
      <c r="DK1042" s="4"/>
      <c r="DL1042" s="4"/>
      <c r="DM1042" s="4"/>
      <c r="DN1042" s="4"/>
      <c r="DO1042" s="4"/>
      <c r="DP1042" s="4"/>
      <c r="DQ1042" s="4"/>
      <c r="DR1042" s="4"/>
      <c r="DS1042" s="4"/>
      <c r="DT1042" s="4"/>
      <c r="DU1042" s="4"/>
      <c r="DV1042" s="4"/>
      <c r="DW1042" s="4"/>
      <c r="DX1042" s="4"/>
      <c r="DY1042" s="4"/>
      <c r="DZ1042" s="4"/>
      <c r="EA1042" s="4"/>
      <c r="EB1042" s="4"/>
      <c r="EC1042" s="4"/>
      <c r="ED1042" s="4"/>
      <c r="EE1042" s="4"/>
      <c r="EF1042" s="4"/>
      <c r="EG1042" s="4"/>
      <c r="EH1042" s="4"/>
      <c r="EI1042" s="4"/>
      <c r="EJ1042" s="4"/>
      <c r="EK1042" s="4"/>
      <c r="EL1042" s="4"/>
      <c r="EM1042" s="4"/>
      <c r="EN1042" s="4"/>
      <c r="EO1042" s="4"/>
      <c r="EP1042" s="4"/>
      <c r="EQ1042" s="4"/>
      <c r="ER1042" s="4"/>
      <c r="ES1042" s="4"/>
      <c r="ET1042" s="4"/>
      <c r="EU1042" s="4"/>
      <c r="EV1042" s="4"/>
      <c r="EW1042" s="4"/>
      <c r="EX1042" s="4"/>
      <c r="EY1042" s="4"/>
      <c r="EZ1042" s="4"/>
      <c r="FA1042" s="4"/>
      <c r="FB1042" s="4"/>
      <c r="FC1042" s="4"/>
      <c r="FD1042" s="4"/>
      <c r="FE1042" s="4"/>
      <c r="FF1042" s="4"/>
      <c r="FG1042" s="4"/>
      <c r="FH1042" s="4"/>
      <c r="FI1042" s="4"/>
      <c r="FJ1042" s="5"/>
      <c r="FK1042" s="4"/>
      <c r="FL1042" s="4"/>
      <c r="FM1042" s="4"/>
      <c r="FN1042" s="4"/>
      <c r="FO1042" s="4"/>
      <c r="FP1042" s="4"/>
      <c r="FQ1042" s="4"/>
      <c r="FR1042" s="4"/>
      <c r="FS1042" s="4"/>
      <c r="FT1042" s="4"/>
      <c r="FU1042" s="4"/>
      <c r="FV1042" s="4"/>
      <c r="FW1042" s="4"/>
      <c r="FX1042" s="4"/>
      <c r="FY1042" s="4"/>
      <c r="FZ1042" s="4"/>
      <c r="GA1042" s="4"/>
      <c r="GB1042" s="4"/>
      <c r="GC1042" s="4"/>
      <c r="GD1042" s="4"/>
      <c r="GE1042" s="4"/>
      <c r="GF1042" s="4"/>
      <c r="GG1042" s="4"/>
      <c r="GH1042" s="4"/>
      <c r="GI1042" s="4"/>
      <c r="GJ1042" s="4"/>
      <c r="GK1042" s="4"/>
      <c r="GL1042" s="4"/>
      <c r="GM1042" s="4"/>
      <c r="GN1042" s="4"/>
      <c r="GO1042" s="4"/>
      <c r="GP1042" s="4"/>
      <c r="GQ1042" s="4"/>
      <c r="GR1042" s="4"/>
      <c r="GS1042" s="4"/>
      <c r="GT1042" s="4"/>
      <c r="GU1042" s="4"/>
      <c r="GV1042" s="4"/>
      <c r="GW1042" s="4"/>
      <c r="GX1042" s="4"/>
      <c r="GY1042" s="4"/>
      <c r="IQ1042" s="4"/>
      <c r="IR1042" s="4"/>
      <c r="IS1042" s="4"/>
      <c r="IT1042" s="4"/>
      <c r="IU1042" s="4"/>
      <c r="IV1042" s="4"/>
      <c r="IW1042" s="4"/>
      <c r="IX1042" s="4"/>
      <c r="IY1042" s="4"/>
      <c r="IZ1042" s="4"/>
      <c r="JA1042" s="4"/>
      <c r="JB1042" s="4"/>
      <c r="JC1042" s="4"/>
      <c r="JD1042" s="4"/>
      <c r="JE1042" s="4"/>
      <c r="JF1042" s="4"/>
      <c r="JG1042" s="4"/>
      <c r="JH1042" s="4"/>
      <c r="JI1042" s="4"/>
      <c r="JJ1042" s="4"/>
      <c r="JK1042" s="4"/>
      <c r="JL1042" s="4"/>
      <c r="JM1042" s="4"/>
      <c r="JN1042" s="4"/>
      <c r="JO1042" s="4"/>
      <c r="JP1042" s="4"/>
      <c r="JQ1042" s="4"/>
      <c r="JR1042" s="4"/>
      <c r="JS1042" s="4"/>
      <c r="JT1042" s="4"/>
      <c r="JU1042" s="4"/>
      <c r="JV1042" s="4"/>
      <c r="JW1042" s="4"/>
      <c r="JX1042" s="4"/>
      <c r="JY1042" s="4"/>
      <c r="JZ1042" s="4"/>
      <c r="KA1042" s="4"/>
      <c r="KB1042" s="4"/>
      <c r="KC1042" s="4"/>
      <c r="KD1042" s="4"/>
      <c r="KE1042" s="4"/>
    </row>
    <row r="1043" spans="20:291" x14ac:dyDescent="0.25">
      <c r="T1043" s="5"/>
      <c r="U1043" s="25"/>
      <c r="V1043" s="25"/>
      <c r="W1043" s="25"/>
      <c r="X1043" s="25"/>
      <c r="Y1043" s="25"/>
      <c r="Z1043" s="25"/>
      <c r="AA1043" s="25"/>
      <c r="AB1043" s="25"/>
      <c r="AC1043" s="25"/>
      <c r="AD1043" s="25"/>
      <c r="AE1043" s="25"/>
      <c r="AF1043" s="25"/>
      <c r="AG1043" s="25"/>
      <c r="AH1043" s="25"/>
      <c r="AI1043" s="25"/>
      <c r="AJ1043" s="25"/>
      <c r="AK1043" s="25"/>
      <c r="AL1043" s="25"/>
      <c r="AM1043" s="25"/>
      <c r="AN1043" s="25"/>
      <c r="AO1043" s="25"/>
      <c r="AP1043" s="25"/>
      <c r="AQ1043" s="4"/>
      <c r="AR1043" s="4"/>
      <c r="AS1043" s="4"/>
      <c r="AT1043" s="4"/>
      <c r="AU1043" s="4"/>
      <c r="AV1043" s="4"/>
      <c r="AW1043" s="4"/>
      <c r="AX1043" s="4"/>
      <c r="AY1043" s="4"/>
      <c r="AZ1043" s="4"/>
      <c r="BA1043" s="4"/>
      <c r="BB1043" s="4"/>
      <c r="BC1043" s="4"/>
      <c r="BD1043" s="4"/>
      <c r="BE1043" s="4"/>
      <c r="BF1043" s="4"/>
      <c r="BG1043" s="4"/>
      <c r="BH1043" s="4"/>
      <c r="BI1043" s="4"/>
      <c r="BJ1043" s="4"/>
      <c r="BK1043" s="4"/>
      <c r="BL1043" s="4"/>
      <c r="BM1043" s="4"/>
      <c r="BN1043" s="4"/>
      <c r="BO1043" s="4"/>
      <c r="BP1043" s="4"/>
      <c r="BQ1043" s="4"/>
      <c r="BR1043" s="4"/>
      <c r="BS1043" s="4"/>
      <c r="BT1043" s="4"/>
      <c r="BU1043" s="4"/>
      <c r="BV1043" s="4"/>
      <c r="BW1043" s="4"/>
      <c r="BX1043" s="4"/>
      <c r="BY1043" s="4"/>
      <c r="BZ1043" s="4"/>
      <c r="CA1043" s="4"/>
      <c r="CB1043" s="4"/>
      <c r="CC1043" s="4"/>
      <c r="CD1043" s="4"/>
      <c r="CE1043" s="4"/>
      <c r="CF1043" s="4"/>
      <c r="CG1043" s="4"/>
      <c r="CH1043" s="4"/>
      <c r="CI1043" s="4"/>
      <c r="CJ1043" s="4"/>
      <c r="CK1043" s="4"/>
      <c r="CL1043" s="4"/>
      <c r="CM1043" s="4"/>
      <c r="CN1043" s="4"/>
      <c r="CO1043" s="4"/>
      <c r="CP1043" s="4"/>
      <c r="CQ1043" s="4"/>
      <c r="CR1043" s="4"/>
      <c r="CS1043" s="4"/>
      <c r="CT1043" s="4"/>
      <c r="CU1043" s="4"/>
      <c r="CV1043" s="4"/>
      <c r="CW1043" s="4"/>
      <c r="CX1043" s="4"/>
      <c r="CY1043" s="4"/>
      <c r="CZ1043" s="4"/>
      <c r="DA1043" s="4"/>
      <c r="DB1043" s="4"/>
      <c r="DC1043" s="4"/>
      <c r="DD1043" s="4"/>
      <c r="DE1043" s="4"/>
      <c r="DF1043" s="4"/>
      <c r="DG1043" s="4"/>
      <c r="DH1043" s="4"/>
      <c r="DI1043" s="4"/>
      <c r="DJ1043" s="4"/>
      <c r="DK1043" s="4"/>
      <c r="DL1043" s="4"/>
      <c r="DM1043" s="4"/>
      <c r="DN1043" s="4"/>
      <c r="DO1043" s="4"/>
      <c r="DP1043" s="4"/>
      <c r="DQ1043" s="4"/>
      <c r="DR1043" s="4"/>
      <c r="DS1043" s="4"/>
      <c r="DT1043" s="4"/>
      <c r="DU1043" s="4"/>
      <c r="DV1043" s="4"/>
      <c r="DW1043" s="4"/>
      <c r="DX1043" s="4"/>
      <c r="DY1043" s="4"/>
      <c r="DZ1043" s="4"/>
      <c r="EA1043" s="4"/>
      <c r="EB1043" s="4"/>
      <c r="EC1043" s="4"/>
      <c r="ED1043" s="4"/>
      <c r="EE1043" s="4"/>
      <c r="EF1043" s="4"/>
      <c r="EG1043" s="4"/>
      <c r="EH1043" s="4"/>
      <c r="EI1043" s="4"/>
      <c r="EJ1043" s="4"/>
      <c r="EK1043" s="4"/>
      <c r="EL1043" s="4"/>
      <c r="EM1043" s="4"/>
      <c r="EN1043" s="4"/>
      <c r="EO1043" s="4"/>
      <c r="EP1043" s="4"/>
      <c r="EQ1043" s="4"/>
      <c r="ER1043" s="4"/>
      <c r="ES1043" s="4"/>
      <c r="ET1043" s="4"/>
      <c r="EU1043" s="4"/>
      <c r="EV1043" s="4"/>
      <c r="EW1043" s="4"/>
      <c r="EX1043" s="4"/>
      <c r="EY1043" s="4"/>
      <c r="EZ1043" s="4"/>
      <c r="FA1043" s="4"/>
      <c r="FB1043" s="4"/>
      <c r="FC1043" s="4"/>
      <c r="FD1043" s="4"/>
      <c r="FE1043" s="4"/>
      <c r="FF1043" s="4"/>
      <c r="FG1043" s="4"/>
      <c r="FH1043" s="4"/>
      <c r="FI1043" s="4"/>
      <c r="FJ1043" s="5"/>
      <c r="FK1043" s="4"/>
      <c r="FL1043" s="4"/>
      <c r="FM1043" s="4"/>
      <c r="FN1043" s="4"/>
      <c r="FO1043" s="4"/>
      <c r="FP1043" s="4"/>
      <c r="FQ1043" s="4"/>
      <c r="FR1043" s="4"/>
      <c r="FS1043" s="4"/>
      <c r="FT1043" s="4"/>
      <c r="FU1043" s="4"/>
      <c r="FV1043" s="4"/>
      <c r="FW1043" s="4"/>
      <c r="FX1043" s="4"/>
      <c r="FY1043" s="4"/>
      <c r="FZ1043" s="4"/>
      <c r="GA1043" s="4"/>
      <c r="GB1043" s="4"/>
      <c r="GC1043" s="4"/>
      <c r="GD1043" s="4"/>
      <c r="GE1043" s="4"/>
      <c r="GF1043" s="4"/>
      <c r="GG1043" s="4"/>
      <c r="GH1043" s="4"/>
      <c r="GI1043" s="4"/>
      <c r="GJ1043" s="4"/>
      <c r="GK1043" s="4"/>
      <c r="GL1043" s="4"/>
      <c r="GM1043" s="4"/>
      <c r="GN1043" s="4"/>
      <c r="GO1043" s="4"/>
      <c r="GP1043" s="4"/>
      <c r="GQ1043" s="4"/>
      <c r="GR1043" s="4"/>
      <c r="GS1043" s="4"/>
      <c r="GT1043" s="4"/>
      <c r="GU1043" s="4"/>
      <c r="GV1043" s="4"/>
      <c r="GW1043" s="4"/>
      <c r="GX1043" s="4"/>
      <c r="GY1043" s="4"/>
      <c r="IQ1043" s="4"/>
      <c r="IR1043" s="4"/>
      <c r="IS1043" s="4"/>
      <c r="IT1043" s="4"/>
      <c r="IU1043" s="4"/>
      <c r="IV1043" s="4"/>
      <c r="IW1043" s="4"/>
      <c r="IX1043" s="4"/>
      <c r="IY1043" s="4"/>
      <c r="IZ1043" s="4"/>
      <c r="JA1043" s="4"/>
      <c r="JB1043" s="4"/>
      <c r="JC1043" s="4"/>
      <c r="JD1043" s="4"/>
      <c r="JE1043" s="4"/>
      <c r="JF1043" s="4"/>
      <c r="JG1043" s="4"/>
      <c r="JH1043" s="4"/>
      <c r="JI1043" s="4"/>
      <c r="JJ1043" s="4"/>
      <c r="JK1043" s="4"/>
      <c r="JL1043" s="4"/>
      <c r="JM1043" s="4"/>
      <c r="JN1043" s="4"/>
      <c r="JO1043" s="4"/>
      <c r="JP1043" s="4"/>
      <c r="JQ1043" s="4"/>
      <c r="JR1043" s="4"/>
      <c r="JS1043" s="4"/>
      <c r="JT1043" s="4"/>
      <c r="JU1043" s="4"/>
      <c r="JV1043" s="4"/>
      <c r="JW1043" s="4"/>
      <c r="JX1043" s="4"/>
      <c r="JY1043" s="4"/>
      <c r="JZ1043" s="4"/>
      <c r="KA1043" s="4"/>
      <c r="KB1043" s="4"/>
      <c r="KC1043" s="4"/>
      <c r="KD1043" s="4"/>
      <c r="KE1043" s="4"/>
    </row>
    <row r="1044" spans="20:291" x14ac:dyDescent="0.25">
      <c r="T1044" s="5"/>
      <c r="U1044" s="25"/>
      <c r="V1044" s="25"/>
      <c r="W1044" s="25"/>
      <c r="X1044" s="25"/>
      <c r="Y1044" s="25"/>
      <c r="Z1044" s="25"/>
      <c r="AA1044" s="25"/>
      <c r="AB1044" s="25"/>
      <c r="AC1044" s="25"/>
      <c r="AD1044" s="25"/>
      <c r="AE1044" s="25"/>
      <c r="AF1044" s="25"/>
      <c r="AG1044" s="25"/>
      <c r="AH1044" s="25"/>
      <c r="AI1044" s="25"/>
      <c r="AJ1044" s="25"/>
      <c r="AK1044" s="25"/>
      <c r="AL1044" s="25"/>
      <c r="AM1044" s="25"/>
      <c r="AN1044" s="25"/>
      <c r="AO1044" s="25"/>
      <c r="AP1044" s="25"/>
      <c r="AQ1044" s="4"/>
      <c r="AR1044" s="4"/>
      <c r="AS1044" s="4"/>
      <c r="AT1044" s="4"/>
      <c r="AU1044" s="4"/>
      <c r="AV1044" s="4"/>
      <c r="AW1044" s="4"/>
      <c r="AX1044" s="4"/>
      <c r="AY1044" s="4"/>
      <c r="AZ1044" s="4"/>
      <c r="BA1044" s="4"/>
      <c r="BB1044" s="4"/>
      <c r="BC1044" s="4"/>
      <c r="BD1044" s="4"/>
      <c r="BE1044" s="4"/>
      <c r="BF1044" s="4"/>
      <c r="BG1044" s="4"/>
      <c r="BH1044" s="4"/>
      <c r="BI1044" s="4"/>
      <c r="BJ1044" s="4"/>
      <c r="BK1044" s="4"/>
      <c r="BL1044" s="4"/>
      <c r="BM1044" s="4"/>
      <c r="BN1044" s="4"/>
      <c r="BO1044" s="4"/>
      <c r="BP1044" s="4"/>
      <c r="BQ1044" s="4"/>
      <c r="BR1044" s="4"/>
      <c r="BS1044" s="4"/>
      <c r="BT1044" s="4"/>
      <c r="BU1044" s="4"/>
      <c r="BV1044" s="4"/>
      <c r="BW1044" s="4"/>
      <c r="BX1044" s="4"/>
      <c r="BY1044" s="4"/>
      <c r="BZ1044" s="4"/>
      <c r="CA1044" s="4"/>
      <c r="CB1044" s="4"/>
      <c r="CC1044" s="4"/>
      <c r="CD1044" s="4"/>
      <c r="CE1044" s="4"/>
      <c r="CF1044" s="4"/>
      <c r="CG1044" s="4"/>
      <c r="CH1044" s="4"/>
      <c r="CI1044" s="4"/>
      <c r="CJ1044" s="4"/>
      <c r="CK1044" s="4"/>
      <c r="CL1044" s="4"/>
      <c r="CM1044" s="4"/>
      <c r="CN1044" s="4"/>
      <c r="CO1044" s="4"/>
      <c r="CP1044" s="4"/>
      <c r="CQ1044" s="4"/>
      <c r="CR1044" s="4"/>
      <c r="CS1044" s="4"/>
      <c r="CT1044" s="4"/>
      <c r="CU1044" s="4"/>
      <c r="CV1044" s="4"/>
      <c r="CW1044" s="4"/>
      <c r="CX1044" s="4"/>
      <c r="CY1044" s="4"/>
      <c r="CZ1044" s="4"/>
      <c r="DA1044" s="4"/>
      <c r="DB1044" s="4"/>
      <c r="DC1044" s="4"/>
      <c r="DD1044" s="4"/>
      <c r="DE1044" s="4"/>
      <c r="DF1044" s="4"/>
      <c r="DG1044" s="4"/>
      <c r="DH1044" s="4"/>
      <c r="DI1044" s="4"/>
      <c r="DJ1044" s="4"/>
      <c r="DK1044" s="4"/>
      <c r="DL1044" s="4"/>
      <c r="DM1044" s="4"/>
      <c r="DN1044" s="4"/>
      <c r="DO1044" s="4"/>
      <c r="DP1044" s="4"/>
      <c r="DQ1044" s="4"/>
      <c r="DR1044" s="4"/>
      <c r="DS1044" s="4"/>
      <c r="DT1044" s="4"/>
      <c r="DU1044" s="4"/>
      <c r="DV1044" s="4"/>
      <c r="DW1044" s="4"/>
      <c r="DX1044" s="4"/>
      <c r="DY1044" s="4"/>
      <c r="DZ1044" s="4"/>
      <c r="EA1044" s="4"/>
      <c r="EB1044" s="4"/>
      <c r="EC1044" s="4"/>
      <c r="ED1044" s="4"/>
      <c r="EE1044" s="4"/>
      <c r="EF1044" s="4"/>
      <c r="EG1044" s="4"/>
      <c r="EH1044" s="4"/>
      <c r="EI1044" s="4"/>
      <c r="EJ1044" s="4"/>
      <c r="EK1044" s="4"/>
      <c r="EL1044" s="4"/>
      <c r="EM1044" s="4"/>
      <c r="EN1044" s="4"/>
      <c r="EO1044" s="4"/>
      <c r="EP1044" s="4"/>
      <c r="EQ1044" s="4"/>
      <c r="ER1044" s="4"/>
      <c r="ES1044" s="4"/>
      <c r="ET1044" s="4"/>
      <c r="EU1044" s="4"/>
      <c r="EV1044" s="4"/>
      <c r="EW1044" s="4"/>
      <c r="EX1044" s="4"/>
      <c r="EY1044" s="4"/>
      <c r="EZ1044" s="4"/>
      <c r="FA1044" s="4"/>
      <c r="FB1044" s="4"/>
      <c r="FC1044" s="4"/>
      <c r="FD1044" s="4"/>
      <c r="FE1044" s="4"/>
      <c r="FF1044" s="4"/>
      <c r="FG1044" s="4"/>
      <c r="FH1044" s="4"/>
      <c r="FI1044" s="4"/>
      <c r="FJ1044" s="5"/>
      <c r="FK1044" s="4"/>
      <c r="FL1044" s="4"/>
      <c r="FM1044" s="4"/>
      <c r="FN1044" s="4"/>
      <c r="FO1044" s="4"/>
      <c r="FP1044" s="4"/>
      <c r="FQ1044" s="4"/>
      <c r="FR1044" s="4"/>
      <c r="FS1044" s="4"/>
      <c r="FT1044" s="4"/>
      <c r="FU1044" s="4"/>
      <c r="FV1044" s="4"/>
      <c r="FW1044" s="4"/>
      <c r="FX1044" s="4"/>
      <c r="FY1044" s="4"/>
      <c r="FZ1044" s="4"/>
      <c r="GA1044" s="4"/>
      <c r="GB1044" s="4"/>
      <c r="GC1044" s="4"/>
      <c r="GD1044" s="4"/>
      <c r="GE1044" s="4"/>
      <c r="GF1044" s="4"/>
      <c r="GG1044" s="4"/>
      <c r="GH1044" s="4"/>
      <c r="GI1044" s="4"/>
      <c r="GJ1044" s="4"/>
      <c r="GK1044" s="4"/>
      <c r="GL1044" s="4"/>
      <c r="GM1044" s="4"/>
      <c r="GN1044" s="4"/>
      <c r="GO1044" s="4"/>
      <c r="GP1044" s="4"/>
      <c r="GQ1044" s="4"/>
      <c r="GR1044" s="4"/>
      <c r="GS1044" s="4"/>
      <c r="GT1044" s="4"/>
      <c r="GU1044" s="4"/>
      <c r="GV1044" s="4"/>
      <c r="GW1044" s="4"/>
      <c r="GX1044" s="4"/>
      <c r="GY1044" s="4"/>
      <c r="IQ1044" s="4"/>
      <c r="IR1044" s="4"/>
      <c r="IS1044" s="4"/>
      <c r="IT1044" s="4"/>
      <c r="IU1044" s="4"/>
      <c r="IV1044" s="4"/>
      <c r="IW1044" s="4"/>
      <c r="IX1044" s="4"/>
      <c r="IY1044" s="4"/>
      <c r="IZ1044" s="4"/>
      <c r="JA1044" s="4"/>
      <c r="JB1044" s="4"/>
      <c r="JC1044" s="4"/>
      <c r="JD1044" s="4"/>
      <c r="JE1044" s="4"/>
      <c r="JF1044" s="4"/>
      <c r="JG1044" s="4"/>
      <c r="JH1044" s="4"/>
      <c r="JI1044" s="4"/>
      <c r="JJ1044" s="4"/>
      <c r="JK1044" s="4"/>
      <c r="JL1044" s="4"/>
      <c r="JM1044" s="4"/>
      <c r="JN1044" s="4"/>
      <c r="JO1044" s="4"/>
      <c r="JP1044" s="4"/>
      <c r="JQ1044" s="4"/>
      <c r="JR1044" s="4"/>
      <c r="JS1044" s="4"/>
      <c r="JT1044" s="4"/>
      <c r="JU1044" s="4"/>
      <c r="JV1044" s="4"/>
      <c r="JW1044" s="4"/>
      <c r="JX1044" s="4"/>
      <c r="JY1044" s="4"/>
      <c r="JZ1044" s="4"/>
      <c r="KA1044" s="4"/>
      <c r="KB1044" s="4"/>
      <c r="KC1044" s="4"/>
      <c r="KD1044" s="4"/>
      <c r="KE1044" s="4"/>
    </row>
    <row r="1045" spans="20:291" x14ac:dyDescent="0.25">
      <c r="T1045" s="5"/>
      <c r="U1045" s="25"/>
      <c r="V1045" s="25"/>
      <c r="W1045" s="25"/>
      <c r="X1045" s="25"/>
      <c r="Y1045" s="25"/>
      <c r="Z1045" s="25"/>
      <c r="AA1045" s="25"/>
      <c r="AB1045" s="25"/>
      <c r="AC1045" s="25"/>
      <c r="AD1045" s="25"/>
      <c r="AE1045" s="25"/>
      <c r="AF1045" s="25"/>
      <c r="AG1045" s="25"/>
      <c r="AH1045" s="25"/>
      <c r="AI1045" s="25"/>
      <c r="AJ1045" s="25"/>
      <c r="AK1045" s="25"/>
      <c r="AL1045" s="25"/>
      <c r="AM1045" s="25"/>
      <c r="AN1045" s="25"/>
      <c r="AO1045" s="25"/>
      <c r="AP1045" s="25"/>
      <c r="AQ1045" s="4"/>
      <c r="AR1045" s="4"/>
      <c r="AS1045" s="4"/>
      <c r="AT1045" s="4"/>
      <c r="AU1045" s="4"/>
      <c r="AV1045" s="4"/>
      <c r="AW1045" s="4"/>
      <c r="AX1045" s="4"/>
      <c r="AY1045" s="4"/>
      <c r="AZ1045" s="4"/>
      <c r="BA1045" s="4"/>
      <c r="BB1045" s="4"/>
      <c r="BC1045" s="4"/>
      <c r="BD1045" s="4"/>
      <c r="BE1045" s="4"/>
      <c r="BF1045" s="4"/>
      <c r="BG1045" s="4"/>
      <c r="BH1045" s="4"/>
      <c r="BI1045" s="4"/>
      <c r="BJ1045" s="4"/>
      <c r="BK1045" s="4"/>
      <c r="BL1045" s="4"/>
      <c r="BM1045" s="4"/>
      <c r="BN1045" s="4"/>
      <c r="BO1045" s="4"/>
      <c r="BP1045" s="4"/>
      <c r="BQ1045" s="4"/>
      <c r="BR1045" s="4"/>
      <c r="BS1045" s="4"/>
      <c r="BT1045" s="4"/>
      <c r="BU1045" s="4"/>
      <c r="BV1045" s="4"/>
      <c r="BW1045" s="4"/>
      <c r="BX1045" s="4"/>
      <c r="BY1045" s="4"/>
      <c r="BZ1045" s="4"/>
      <c r="CA1045" s="4"/>
      <c r="CB1045" s="4"/>
      <c r="CC1045" s="4"/>
      <c r="CD1045" s="4"/>
      <c r="CE1045" s="4"/>
      <c r="CF1045" s="4"/>
      <c r="CG1045" s="4"/>
      <c r="CH1045" s="4"/>
      <c r="CI1045" s="4"/>
      <c r="CJ1045" s="4"/>
      <c r="CK1045" s="4"/>
      <c r="CL1045" s="4"/>
      <c r="CM1045" s="4"/>
      <c r="CN1045" s="4"/>
      <c r="CO1045" s="4"/>
      <c r="CP1045" s="4"/>
      <c r="CQ1045" s="4"/>
      <c r="CR1045" s="4"/>
      <c r="CS1045" s="4"/>
      <c r="CT1045" s="4"/>
      <c r="CU1045" s="4"/>
      <c r="CV1045" s="4"/>
      <c r="CW1045" s="4"/>
      <c r="CX1045" s="4"/>
      <c r="CY1045" s="4"/>
      <c r="CZ1045" s="4"/>
      <c r="DA1045" s="4"/>
      <c r="DB1045" s="4"/>
      <c r="DC1045" s="4"/>
      <c r="DD1045" s="4"/>
      <c r="DE1045" s="4"/>
      <c r="DF1045" s="4"/>
      <c r="DG1045" s="4"/>
      <c r="DH1045" s="4"/>
      <c r="DI1045" s="4"/>
      <c r="DJ1045" s="4"/>
      <c r="DK1045" s="4"/>
      <c r="DL1045" s="4"/>
      <c r="DM1045" s="4"/>
      <c r="DN1045" s="4"/>
      <c r="DO1045" s="4"/>
      <c r="DP1045" s="4"/>
      <c r="DQ1045" s="4"/>
      <c r="DR1045" s="4"/>
      <c r="DS1045" s="4"/>
      <c r="DT1045" s="4"/>
      <c r="DU1045" s="4"/>
      <c r="DV1045" s="4"/>
      <c r="DW1045" s="4"/>
      <c r="DX1045" s="4"/>
      <c r="DY1045" s="4"/>
      <c r="DZ1045" s="4"/>
      <c r="EA1045" s="4"/>
      <c r="EB1045" s="4"/>
      <c r="EC1045" s="4"/>
      <c r="ED1045" s="4"/>
      <c r="EE1045" s="4"/>
      <c r="EF1045" s="4"/>
      <c r="EG1045" s="4"/>
      <c r="EH1045" s="4"/>
      <c r="EI1045" s="4"/>
      <c r="EJ1045" s="4"/>
      <c r="EK1045" s="4"/>
      <c r="EL1045" s="4"/>
      <c r="EM1045" s="4"/>
      <c r="EN1045" s="4"/>
      <c r="EO1045" s="4"/>
      <c r="EP1045" s="4"/>
      <c r="EQ1045" s="4"/>
      <c r="ER1045" s="4"/>
      <c r="ES1045" s="4"/>
      <c r="ET1045" s="4"/>
      <c r="EU1045" s="4"/>
      <c r="EV1045" s="4"/>
      <c r="EW1045" s="4"/>
      <c r="EX1045" s="4"/>
      <c r="EY1045" s="4"/>
      <c r="EZ1045" s="4"/>
      <c r="FA1045" s="4"/>
      <c r="FB1045" s="4"/>
      <c r="FC1045" s="4"/>
      <c r="FD1045" s="4"/>
      <c r="FE1045" s="4"/>
      <c r="FF1045" s="4"/>
      <c r="FG1045" s="4"/>
      <c r="FH1045" s="4"/>
      <c r="FI1045" s="4"/>
      <c r="FJ1045" s="5"/>
      <c r="FK1045" s="4"/>
      <c r="FL1045" s="4"/>
      <c r="FM1045" s="4"/>
      <c r="FN1045" s="4"/>
      <c r="FO1045" s="4"/>
      <c r="FP1045" s="4"/>
      <c r="FQ1045" s="4"/>
      <c r="FR1045" s="4"/>
      <c r="FS1045" s="4"/>
      <c r="FT1045" s="4"/>
      <c r="FU1045" s="4"/>
      <c r="FV1045" s="4"/>
      <c r="FW1045" s="4"/>
      <c r="FX1045" s="4"/>
      <c r="FY1045" s="4"/>
      <c r="FZ1045" s="4"/>
      <c r="GA1045" s="4"/>
      <c r="GB1045" s="4"/>
      <c r="GC1045" s="4"/>
      <c r="GD1045" s="4"/>
      <c r="GE1045" s="4"/>
      <c r="GF1045" s="4"/>
      <c r="GG1045" s="4"/>
      <c r="GH1045" s="4"/>
      <c r="GI1045" s="4"/>
      <c r="GJ1045" s="4"/>
      <c r="GK1045" s="30"/>
      <c r="GL1045" s="4"/>
      <c r="GM1045" s="4"/>
      <c r="GN1045" s="4"/>
      <c r="GO1045" s="4"/>
      <c r="GP1045" s="4"/>
      <c r="GQ1045" s="4"/>
      <c r="GR1045" s="4"/>
      <c r="GS1045" s="4"/>
      <c r="GT1045" s="4"/>
      <c r="GU1045" s="4"/>
      <c r="GV1045" s="4"/>
      <c r="GW1045" s="4"/>
      <c r="GX1045" s="4"/>
      <c r="GY1045" s="4"/>
      <c r="IQ1045" s="4"/>
      <c r="IR1045" s="4"/>
      <c r="IS1045" s="4"/>
      <c r="IT1045" s="4"/>
      <c r="IU1045" s="4"/>
      <c r="IV1045" s="4"/>
      <c r="IW1045" s="4"/>
      <c r="IX1045" s="4"/>
      <c r="IY1045" s="4"/>
      <c r="IZ1045" s="4"/>
      <c r="JA1045" s="4"/>
      <c r="JB1045" s="4"/>
      <c r="JC1045" s="4"/>
      <c r="JD1045" s="4"/>
      <c r="JE1045" s="4"/>
      <c r="JF1045" s="4"/>
      <c r="JG1045" s="4"/>
      <c r="JH1045" s="4"/>
      <c r="JI1045" s="4"/>
      <c r="JJ1045" s="4"/>
      <c r="JK1045" s="4"/>
      <c r="JL1045" s="4"/>
      <c r="JM1045" s="4"/>
      <c r="JN1045" s="4"/>
      <c r="JO1045" s="4"/>
      <c r="JP1045" s="4"/>
      <c r="JQ1045" s="4"/>
      <c r="JR1045" s="4"/>
      <c r="JS1045" s="4"/>
      <c r="JT1045" s="4"/>
      <c r="JU1045" s="4"/>
      <c r="JV1045" s="4"/>
      <c r="JW1045" s="4"/>
      <c r="JX1045" s="4"/>
      <c r="JY1045" s="4"/>
      <c r="JZ1045" s="4"/>
      <c r="KA1045" s="4"/>
      <c r="KB1045" s="4"/>
      <c r="KC1045" s="4"/>
      <c r="KD1045" s="4"/>
      <c r="KE1045" s="4"/>
    </row>
    <row r="1046" spans="20:291" x14ac:dyDescent="0.25">
      <c r="T1046" s="5"/>
      <c r="U1046" s="25"/>
      <c r="V1046" s="25"/>
      <c r="W1046" s="25"/>
      <c r="X1046" s="25"/>
      <c r="Y1046" s="25"/>
      <c r="Z1046" s="25"/>
      <c r="AA1046" s="25"/>
      <c r="AB1046" s="25"/>
      <c r="AC1046" s="25"/>
      <c r="AD1046" s="25"/>
      <c r="AE1046" s="25"/>
      <c r="AF1046" s="25"/>
      <c r="AG1046" s="25"/>
      <c r="AH1046" s="25"/>
      <c r="AI1046" s="25"/>
      <c r="AJ1046" s="25"/>
      <c r="AK1046" s="25"/>
      <c r="AL1046" s="25"/>
      <c r="AM1046" s="25"/>
      <c r="AN1046" s="25"/>
      <c r="AO1046" s="25"/>
      <c r="AP1046" s="25"/>
      <c r="AQ1046" s="4"/>
      <c r="AR1046" s="4"/>
      <c r="AS1046" s="4"/>
      <c r="AT1046" s="4"/>
      <c r="AU1046" s="4"/>
      <c r="AV1046" s="4"/>
      <c r="AW1046" s="4"/>
      <c r="AX1046" s="4"/>
      <c r="AY1046" s="4"/>
      <c r="AZ1046" s="4"/>
      <c r="BA1046" s="4"/>
      <c r="BB1046" s="4"/>
      <c r="BC1046" s="4"/>
      <c r="BD1046" s="4"/>
      <c r="BE1046" s="4"/>
      <c r="BF1046" s="4"/>
      <c r="BG1046" s="4"/>
      <c r="BH1046" s="4"/>
      <c r="BI1046" s="4"/>
      <c r="BJ1046" s="4"/>
      <c r="BK1046" s="4"/>
      <c r="BL1046" s="4"/>
      <c r="BM1046" s="4"/>
      <c r="BN1046" s="4"/>
      <c r="BO1046" s="4"/>
      <c r="BP1046" s="4"/>
      <c r="BQ1046" s="4"/>
      <c r="BR1046" s="4"/>
      <c r="BS1046" s="4"/>
      <c r="BT1046" s="4"/>
      <c r="BU1046" s="4"/>
      <c r="BV1046" s="4"/>
      <c r="BW1046" s="4"/>
      <c r="BX1046" s="4"/>
      <c r="BY1046" s="4"/>
      <c r="BZ1046" s="4"/>
      <c r="CA1046" s="4"/>
      <c r="CB1046" s="4"/>
      <c r="CC1046" s="4"/>
      <c r="CD1046" s="4"/>
      <c r="CE1046" s="4"/>
      <c r="CF1046" s="4"/>
      <c r="CG1046" s="4"/>
      <c r="CH1046" s="4"/>
      <c r="CI1046" s="4"/>
      <c r="CJ1046" s="4"/>
      <c r="CK1046" s="4"/>
      <c r="CL1046" s="4"/>
      <c r="CM1046" s="4"/>
      <c r="CN1046" s="4"/>
      <c r="CO1046" s="4"/>
      <c r="CP1046" s="4"/>
      <c r="CQ1046" s="4"/>
      <c r="CR1046" s="4"/>
      <c r="CS1046" s="4"/>
      <c r="CT1046" s="4"/>
      <c r="CU1046" s="4"/>
      <c r="CV1046" s="4"/>
      <c r="CW1046" s="4"/>
      <c r="CX1046" s="4"/>
      <c r="CY1046" s="4"/>
      <c r="CZ1046" s="4"/>
      <c r="DA1046" s="4"/>
      <c r="DB1046" s="4"/>
      <c r="DC1046" s="4"/>
      <c r="DD1046" s="4"/>
      <c r="DE1046" s="4"/>
      <c r="DF1046" s="4"/>
      <c r="DG1046" s="4"/>
      <c r="DH1046" s="4"/>
      <c r="DI1046" s="4"/>
      <c r="DJ1046" s="4"/>
      <c r="DK1046" s="4"/>
      <c r="DL1046" s="4"/>
      <c r="DM1046" s="4"/>
      <c r="DN1046" s="4"/>
      <c r="DO1046" s="4"/>
      <c r="DP1046" s="4"/>
      <c r="DQ1046" s="4"/>
      <c r="DR1046" s="4"/>
      <c r="DS1046" s="4"/>
      <c r="DT1046" s="4"/>
      <c r="DU1046" s="4"/>
      <c r="DV1046" s="4"/>
      <c r="DW1046" s="4"/>
      <c r="DX1046" s="4"/>
      <c r="DY1046" s="4"/>
      <c r="DZ1046" s="4"/>
      <c r="EA1046" s="4"/>
      <c r="EB1046" s="4"/>
      <c r="EC1046" s="4"/>
      <c r="ED1046" s="4"/>
      <c r="EE1046" s="4"/>
      <c r="EF1046" s="4"/>
      <c r="EG1046" s="4"/>
      <c r="EH1046" s="4"/>
      <c r="EI1046" s="4"/>
      <c r="EJ1046" s="4"/>
      <c r="EK1046" s="4"/>
      <c r="EL1046" s="4"/>
      <c r="EM1046" s="4"/>
      <c r="EN1046" s="4"/>
      <c r="EO1046" s="4"/>
      <c r="EP1046" s="4"/>
      <c r="EQ1046" s="4"/>
      <c r="ER1046" s="4"/>
      <c r="ES1046" s="4"/>
      <c r="ET1046" s="4"/>
      <c r="EU1046" s="4"/>
      <c r="EV1046" s="4"/>
      <c r="EW1046" s="4"/>
      <c r="EX1046" s="4"/>
      <c r="EY1046" s="4"/>
      <c r="EZ1046" s="4"/>
      <c r="FA1046" s="4"/>
      <c r="FB1046" s="4"/>
      <c r="FC1046" s="4"/>
      <c r="FD1046" s="4"/>
      <c r="FE1046" s="4"/>
      <c r="FF1046" s="4"/>
      <c r="FG1046" s="4"/>
      <c r="FH1046" s="4"/>
      <c r="FI1046" s="4"/>
      <c r="FJ1046" s="5"/>
      <c r="FK1046" s="4"/>
      <c r="FL1046" s="4"/>
      <c r="FM1046" s="4"/>
      <c r="FN1046" s="4"/>
      <c r="FO1046" s="4"/>
      <c r="FP1046" s="4"/>
      <c r="FQ1046" s="4"/>
      <c r="FR1046" s="4"/>
      <c r="FS1046" s="4"/>
      <c r="FT1046" s="4"/>
      <c r="FU1046" s="4"/>
      <c r="FV1046" s="4"/>
      <c r="FW1046" s="4"/>
      <c r="FX1046" s="4"/>
      <c r="FY1046" s="4"/>
      <c r="FZ1046" s="4"/>
      <c r="GA1046" s="4"/>
      <c r="GB1046" s="4"/>
      <c r="GC1046" s="4"/>
      <c r="GD1046" s="4"/>
      <c r="GE1046" s="4"/>
      <c r="GF1046" s="4"/>
      <c r="GG1046" s="4"/>
      <c r="GH1046" s="4"/>
      <c r="GI1046" s="4"/>
      <c r="GJ1046" s="4"/>
      <c r="GK1046" s="30"/>
      <c r="GL1046" s="4"/>
      <c r="GM1046" s="4"/>
      <c r="GN1046" s="4"/>
      <c r="GO1046" s="4"/>
      <c r="GP1046" s="4"/>
      <c r="GQ1046" s="4"/>
      <c r="GR1046" s="4"/>
      <c r="GS1046" s="4"/>
      <c r="GT1046" s="4"/>
      <c r="GU1046" s="4"/>
      <c r="GV1046" s="4"/>
      <c r="GW1046" s="4"/>
      <c r="GX1046" s="4"/>
      <c r="GY1046" s="4"/>
      <c r="IQ1046" s="4"/>
      <c r="IR1046" s="4"/>
      <c r="IS1046" s="4"/>
      <c r="IT1046" s="4"/>
      <c r="IU1046" s="4"/>
      <c r="IV1046" s="4"/>
      <c r="IW1046" s="4"/>
      <c r="IX1046" s="4"/>
      <c r="IY1046" s="4"/>
      <c r="IZ1046" s="4"/>
      <c r="JA1046" s="4"/>
      <c r="JB1046" s="4"/>
      <c r="JC1046" s="4"/>
      <c r="JD1046" s="4"/>
      <c r="JE1046" s="4"/>
      <c r="JF1046" s="4"/>
      <c r="JG1046" s="4"/>
      <c r="JH1046" s="4"/>
      <c r="JI1046" s="4"/>
      <c r="JJ1046" s="4"/>
      <c r="JK1046" s="4"/>
      <c r="JL1046" s="4"/>
      <c r="JM1046" s="4"/>
      <c r="JN1046" s="4"/>
      <c r="JO1046" s="4"/>
      <c r="JP1046" s="4"/>
      <c r="JQ1046" s="4"/>
      <c r="JR1046" s="4"/>
      <c r="JS1046" s="4"/>
      <c r="JT1046" s="4"/>
      <c r="JU1046" s="4"/>
      <c r="JV1046" s="4"/>
      <c r="JW1046" s="4"/>
      <c r="JX1046" s="4"/>
      <c r="JY1046" s="4"/>
      <c r="JZ1046" s="4"/>
      <c r="KA1046" s="4"/>
      <c r="KB1046" s="4"/>
      <c r="KC1046" s="4"/>
      <c r="KD1046" s="4"/>
      <c r="KE1046" s="4"/>
    </row>
    <row r="1047" spans="20:291" x14ac:dyDescent="0.25">
      <c r="T1047" s="5"/>
      <c r="U1047" s="25"/>
      <c r="V1047" s="25"/>
      <c r="W1047" s="25"/>
      <c r="X1047" s="25"/>
      <c r="Y1047" s="25"/>
      <c r="Z1047" s="25"/>
      <c r="AA1047" s="25"/>
      <c r="AB1047" s="25"/>
      <c r="AC1047" s="25"/>
      <c r="AD1047" s="25"/>
      <c r="AE1047" s="25"/>
      <c r="AF1047" s="25"/>
      <c r="AG1047" s="25"/>
      <c r="AH1047" s="25"/>
      <c r="AI1047" s="25"/>
      <c r="AJ1047" s="25"/>
      <c r="AK1047" s="25"/>
      <c r="AL1047" s="25"/>
      <c r="AM1047" s="25"/>
      <c r="AN1047" s="25"/>
      <c r="AO1047" s="25"/>
      <c r="AP1047" s="25"/>
      <c r="AQ1047" s="4"/>
      <c r="AR1047" s="4"/>
      <c r="AS1047" s="4"/>
      <c r="AT1047" s="4"/>
      <c r="AU1047" s="4"/>
      <c r="AV1047" s="4"/>
      <c r="AW1047" s="4"/>
      <c r="AX1047" s="4"/>
      <c r="AY1047" s="4"/>
      <c r="AZ1047" s="4"/>
      <c r="BA1047" s="4"/>
      <c r="BB1047" s="4"/>
      <c r="BC1047" s="4"/>
      <c r="BD1047" s="4"/>
      <c r="BE1047" s="4"/>
      <c r="BF1047" s="4"/>
      <c r="BG1047" s="4"/>
      <c r="BH1047" s="4"/>
      <c r="BI1047" s="4"/>
      <c r="BJ1047" s="4"/>
      <c r="BK1047" s="4"/>
      <c r="BL1047" s="4"/>
      <c r="BM1047" s="4"/>
      <c r="BN1047" s="4"/>
      <c r="BO1047" s="4"/>
      <c r="BP1047" s="4"/>
      <c r="BQ1047" s="4"/>
      <c r="BR1047" s="4"/>
      <c r="BS1047" s="4"/>
      <c r="BT1047" s="4"/>
      <c r="BU1047" s="4"/>
      <c r="BV1047" s="4"/>
      <c r="BW1047" s="4"/>
      <c r="BX1047" s="4"/>
      <c r="BY1047" s="4"/>
      <c r="BZ1047" s="4"/>
      <c r="CA1047" s="4"/>
      <c r="CB1047" s="4"/>
      <c r="CC1047" s="4"/>
      <c r="CD1047" s="4"/>
      <c r="CE1047" s="4"/>
      <c r="CF1047" s="4"/>
      <c r="CG1047" s="4"/>
      <c r="CH1047" s="4"/>
      <c r="CI1047" s="4"/>
      <c r="CJ1047" s="4"/>
      <c r="CK1047" s="4"/>
      <c r="CL1047" s="4"/>
      <c r="CM1047" s="4"/>
      <c r="CN1047" s="4"/>
      <c r="CO1047" s="4"/>
      <c r="CP1047" s="4"/>
      <c r="CQ1047" s="4"/>
      <c r="CR1047" s="4"/>
      <c r="CS1047" s="4"/>
      <c r="CT1047" s="4"/>
      <c r="CU1047" s="4"/>
      <c r="CV1047" s="4"/>
      <c r="CW1047" s="4"/>
      <c r="CX1047" s="4"/>
      <c r="CY1047" s="4"/>
      <c r="CZ1047" s="4"/>
      <c r="DA1047" s="4"/>
      <c r="DB1047" s="4"/>
      <c r="DC1047" s="4"/>
      <c r="DD1047" s="4"/>
      <c r="DE1047" s="4"/>
      <c r="DF1047" s="4"/>
      <c r="DG1047" s="4"/>
      <c r="DH1047" s="4"/>
      <c r="DI1047" s="4"/>
      <c r="DJ1047" s="4"/>
      <c r="DK1047" s="4"/>
      <c r="DL1047" s="4"/>
      <c r="DM1047" s="4"/>
      <c r="DN1047" s="4"/>
      <c r="DO1047" s="4"/>
      <c r="DP1047" s="4"/>
      <c r="DQ1047" s="4"/>
      <c r="DR1047" s="4"/>
      <c r="DS1047" s="4"/>
      <c r="DT1047" s="4"/>
      <c r="DU1047" s="4"/>
      <c r="DV1047" s="4"/>
      <c r="DW1047" s="4"/>
      <c r="DX1047" s="4"/>
      <c r="DY1047" s="4"/>
      <c r="DZ1047" s="4"/>
      <c r="EA1047" s="4"/>
      <c r="EB1047" s="4"/>
      <c r="EC1047" s="4"/>
      <c r="ED1047" s="4"/>
      <c r="EE1047" s="4"/>
      <c r="EF1047" s="4"/>
      <c r="EG1047" s="4"/>
      <c r="EH1047" s="4"/>
      <c r="EI1047" s="4"/>
      <c r="EJ1047" s="4"/>
      <c r="EK1047" s="4"/>
      <c r="EL1047" s="4"/>
      <c r="EM1047" s="4"/>
      <c r="EN1047" s="4"/>
      <c r="EO1047" s="4"/>
      <c r="EP1047" s="4"/>
      <c r="EQ1047" s="4"/>
      <c r="ER1047" s="4"/>
      <c r="ES1047" s="4"/>
      <c r="ET1047" s="4"/>
      <c r="EU1047" s="4"/>
      <c r="EV1047" s="4"/>
      <c r="EW1047" s="4"/>
      <c r="EX1047" s="4"/>
      <c r="EY1047" s="4"/>
      <c r="EZ1047" s="4"/>
      <c r="FA1047" s="4"/>
      <c r="FB1047" s="4"/>
      <c r="FC1047" s="4"/>
      <c r="FD1047" s="4"/>
      <c r="FE1047" s="4"/>
      <c r="FF1047" s="4"/>
      <c r="FG1047" s="4"/>
      <c r="FH1047" s="4"/>
      <c r="FI1047" s="4"/>
      <c r="FJ1047" s="5"/>
      <c r="FK1047" s="4"/>
      <c r="FL1047" s="4"/>
      <c r="FM1047" s="4"/>
      <c r="FN1047" s="4"/>
      <c r="FO1047" s="4"/>
      <c r="FP1047" s="4"/>
      <c r="FQ1047" s="4"/>
      <c r="FR1047" s="4"/>
      <c r="FS1047" s="4"/>
      <c r="FT1047" s="4"/>
      <c r="FU1047" s="4"/>
      <c r="FV1047" s="4"/>
      <c r="FW1047" s="4"/>
      <c r="FX1047" s="4"/>
      <c r="FY1047" s="4"/>
      <c r="FZ1047" s="4"/>
      <c r="GA1047" s="4"/>
      <c r="GB1047" s="4"/>
      <c r="GC1047" s="4"/>
      <c r="GD1047" s="4"/>
      <c r="GE1047" s="4"/>
      <c r="GF1047" s="4"/>
      <c r="GG1047" s="4"/>
      <c r="GH1047" s="4"/>
      <c r="GI1047" s="4"/>
      <c r="GJ1047" s="4"/>
      <c r="GK1047" s="30"/>
      <c r="GL1047" s="4"/>
      <c r="GM1047" s="4"/>
      <c r="GN1047" s="4"/>
      <c r="GO1047" s="4"/>
      <c r="GP1047" s="4"/>
      <c r="GQ1047" s="4"/>
      <c r="GR1047" s="4"/>
      <c r="GS1047" s="4"/>
      <c r="GT1047" s="4"/>
      <c r="GU1047" s="4"/>
      <c r="GV1047" s="4"/>
      <c r="GW1047" s="4"/>
      <c r="GX1047" s="4"/>
      <c r="GY1047" s="4"/>
      <c r="IQ1047" s="4"/>
      <c r="IR1047" s="4"/>
      <c r="IS1047" s="4"/>
      <c r="IT1047" s="4"/>
      <c r="IU1047" s="4"/>
      <c r="IV1047" s="4"/>
      <c r="IW1047" s="4"/>
      <c r="IX1047" s="4"/>
      <c r="IY1047" s="4"/>
      <c r="IZ1047" s="4"/>
      <c r="JA1047" s="4"/>
      <c r="JB1047" s="4"/>
      <c r="JC1047" s="4"/>
      <c r="JD1047" s="4"/>
      <c r="JE1047" s="4"/>
      <c r="JF1047" s="4"/>
      <c r="JG1047" s="4"/>
      <c r="JH1047" s="4"/>
      <c r="JI1047" s="4"/>
      <c r="JJ1047" s="4"/>
      <c r="JK1047" s="4"/>
      <c r="JL1047" s="4"/>
      <c r="JM1047" s="4"/>
      <c r="JN1047" s="4"/>
      <c r="JO1047" s="4"/>
      <c r="JP1047" s="4"/>
      <c r="JQ1047" s="4"/>
      <c r="JR1047" s="4"/>
      <c r="JS1047" s="4"/>
      <c r="JT1047" s="4"/>
      <c r="JU1047" s="4"/>
      <c r="JV1047" s="4"/>
      <c r="JW1047" s="4"/>
      <c r="JX1047" s="4"/>
      <c r="JY1047" s="4"/>
      <c r="JZ1047" s="4"/>
      <c r="KA1047" s="4"/>
      <c r="KB1047" s="4"/>
      <c r="KC1047" s="50"/>
      <c r="KD1047" s="50"/>
      <c r="KE1047" s="50"/>
    </row>
    <row r="1048" spans="20:291" x14ac:dyDescent="0.25">
      <c r="T1048" s="5"/>
      <c r="U1048" s="25"/>
      <c r="V1048" s="25"/>
      <c r="W1048" s="25"/>
      <c r="X1048" s="25"/>
      <c r="Y1048" s="25"/>
      <c r="Z1048" s="25"/>
      <c r="AA1048" s="25"/>
      <c r="AB1048" s="25"/>
      <c r="AC1048" s="25"/>
      <c r="AD1048" s="25"/>
      <c r="AE1048" s="25"/>
      <c r="AF1048" s="25"/>
      <c r="AG1048" s="25"/>
      <c r="AH1048" s="25"/>
      <c r="AI1048" s="25"/>
      <c r="AJ1048" s="25"/>
      <c r="AK1048" s="25"/>
      <c r="AL1048" s="25"/>
      <c r="AM1048" s="25"/>
      <c r="AN1048" s="25"/>
      <c r="AO1048" s="25"/>
      <c r="AP1048" s="25"/>
      <c r="AQ1048" s="4"/>
      <c r="AR1048" s="4"/>
      <c r="AS1048" s="4"/>
      <c r="AT1048" s="4"/>
      <c r="AU1048" s="4"/>
      <c r="AV1048" s="4"/>
      <c r="AW1048" s="4"/>
      <c r="AX1048" s="4"/>
      <c r="AY1048" s="4"/>
      <c r="AZ1048" s="4"/>
      <c r="BA1048" s="4"/>
      <c r="BB1048" s="4"/>
      <c r="BC1048" s="4"/>
      <c r="BD1048" s="4"/>
      <c r="BE1048" s="4"/>
      <c r="BF1048" s="4"/>
      <c r="BG1048" s="4"/>
      <c r="BH1048" s="4"/>
      <c r="BI1048" s="4"/>
      <c r="BJ1048" s="4"/>
      <c r="BK1048" s="4"/>
      <c r="BL1048" s="4"/>
      <c r="BM1048" s="4"/>
      <c r="BN1048" s="4"/>
      <c r="BO1048" s="4"/>
      <c r="BP1048" s="4"/>
      <c r="BQ1048" s="4"/>
      <c r="BR1048" s="4"/>
      <c r="BS1048" s="4"/>
      <c r="BT1048" s="4"/>
      <c r="BU1048" s="4"/>
      <c r="BV1048" s="4"/>
      <c r="BW1048" s="4"/>
      <c r="BX1048" s="4"/>
      <c r="BY1048" s="4"/>
      <c r="BZ1048" s="4"/>
      <c r="CA1048" s="4"/>
      <c r="CB1048" s="4"/>
      <c r="CC1048" s="4"/>
      <c r="CD1048" s="4"/>
      <c r="CE1048" s="4"/>
      <c r="CF1048" s="4"/>
      <c r="CG1048" s="4"/>
      <c r="CH1048" s="4"/>
      <c r="CI1048" s="4"/>
      <c r="CJ1048" s="4"/>
      <c r="CK1048" s="4"/>
      <c r="CL1048" s="4"/>
      <c r="CM1048" s="4"/>
      <c r="CN1048" s="4"/>
      <c r="CO1048" s="4"/>
      <c r="CP1048" s="4"/>
      <c r="CQ1048" s="4"/>
      <c r="CR1048" s="4"/>
      <c r="CS1048" s="4"/>
      <c r="CT1048" s="4"/>
      <c r="CU1048" s="4"/>
      <c r="CV1048" s="4"/>
      <c r="CW1048" s="4"/>
      <c r="CX1048" s="4"/>
      <c r="CY1048" s="4"/>
      <c r="CZ1048" s="4"/>
      <c r="DA1048" s="4"/>
      <c r="DB1048" s="4"/>
      <c r="DC1048" s="4"/>
      <c r="DD1048" s="4"/>
      <c r="DE1048" s="4"/>
      <c r="DF1048" s="4"/>
      <c r="DG1048" s="4"/>
      <c r="DH1048" s="4"/>
      <c r="DI1048" s="4"/>
      <c r="DJ1048" s="4"/>
      <c r="DK1048" s="4"/>
      <c r="DL1048" s="4"/>
      <c r="DM1048" s="4"/>
      <c r="DN1048" s="4"/>
      <c r="DO1048" s="4"/>
      <c r="DP1048" s="4"/>
      <c r="DQ1048" s="4"/>
      <c r="DR1048" s="4"/>
      <c r="DS1048" s="4"/>
      <c r="DT1048" s="4"/>
      <c r="DU1048" s="4"/>
      <c r="DV1048" s="4"/>
      <c r="DW1048" s="4"/>
      <c r="DX1048" s="4"/>
      <c r="DY1048" s="4"/>
      <c r="DZ1048" s="4"/>
      <c r="EA1048" s="4"/>
      <c r="EB1048" s="4"/>
      <c r="EC1048" s="4"/>
      <c r="ED1048" s="4"/>
      <c r="EE1048" s="4"/>
      <c r="EF1048" s="4"/>
      <c r="EG1048" s="4"/>
      <c r="EH1048" s="4"/>
      <c r="EI1048" s="4"/>
      <c r="EJ1048" s="4"/>
      <c r="EK1048" s="4"/>
      <c r="EL1048" s="4"/>
      <c r="EM1048" s="4"/>
      <c r="EN1048" s="4"/>
      <c r="EO1048" s="4"/>
      <c r="EP1048" s="4"/>
      <c r="EQ1048" s="4"/>
      <c r="ER1048" s="4"/>
      <c r="ES1048" s="4"/>
      <c r="ET1048" s="4"/>
      <c r="EU1048" s="4"/>
      <c r="EV1048" s="4"/>
      <c r="EW1048" s="4"/>
      <c r="EX1048" s="4"/>
      <c r="EY1048" s="4"/>
      <c r="EZ1048" s="4"/>
      <c r="FA1048" s="4"/>
      <c r="FB1048" s="4"/>
      <c r="FC1048" s="4"/>
      <c r="FD1048" s="4"/>
      <c r="FE1048" s="4"/>
      <c r="FF1048" s="4"/>
      <c r="FG1048" s="4"/>
      <c r="FH1048" s="4"/>
      <c r="FI1048" s="4"/>
      <c r="FJ1048" s="5"/>
      <c r="FK1048" s="4"/>
      <c r="FL1048" s="4"/>
      <c r="FM1048" s="4"/>
      <c r="FN1048" s="4"/>
      <c r="FO1048" s="4"/>
      <c r="FP1048" s="4"/>
      <c r="FQ1048" s="4"/>
      <c r="FR1048" s="4"/>
      <c r="FS1048" s="4"/>
      <c r="FT1048" s="4"/>
      <c r="FU1048" s="4"/>
      <c r="FV1048" s="4"/>
      <c r="FW1048" s="4"/>
      <c r="FX1048" s="4"/>
      <c r="FY1048" s="4"/>
      <c r="FZ1048" s="4"/>
      <c r="GA1048" s="4"/>
      <c r="GB1048" s="4"/>
      <c r="GC1048" s="4"/>
      <c r="GD1048" s="4"/>
      <c r="GE1048" s="4"/>
      <c r="GF1048" s="4"/>
      <c r="GG1048" s="4"/>
      <c r="GH1048" s="4"/>
      <c r="GI1048" s="4"/>
      <c r="GJ1048" s="4"/>
      <c r="GK1048" s="30"/>
      <c r="GL1048" s="4"/>
      <c r="GM1048" s="4"/>
      <c r="GN1048" s="4"/>
      <c r="GO1048" s="4"/>
      <c r="GP1048" s="4"/>
      <c r="GQ1048" s="4"/>
      <c r="GR1048" s="4"/>
      <c r="GS1048" s="4"/>
      <c r="GT1048" s="4"/>
      <c r="GU1048" s="4"/>
      <c r="GV1048" s="4"/>
      <c r="GW1048" s="4"/>
      <c r="GX1048" s="4"/>
      <c r="GY1048" s="4"/>
      <c r="IQ1048" s="4"/>
      <c r="IR1048" s="4"/>
      <c r="IS1048" s="4"/>
      <c r="IT1048" s="4"/>
      <c r="IU1048" s="4"/>
      <c r="IV1048" s="4"/>
      <c r="IW1048" s="4"/>
      <c r="IX1048" s="4"/>
      <c r="IY1048" s="4"/>
      <c r="IZ1048" s="4"/>
      <c r="JA1048" s="4"/>
      <c r="JB1048" s="4"/>
      <c r="JC1048" s="4"/>
      <c r="JD1048" s="4"/>
      <c r="JE1048" s="4"/>
      <c r="JF1048" s="4"/>
      <c r="JG1048" s="4"/>
      <c r="JH1048" s="4"/>
      <c r="JI1048" s="4"/>
      <c r="JJ1048" s="4"/>
      <c r="JK1048" s="4"/>
      <c r="JL1048" s="4"/>
      <c r="JM1048" s="4"/>
      <c r="JN1048" s="4"/>
      <c r="JO1048" s="4"/>
      <c r="JP1048" s="4"/>
      <c r="JQ1048" s="4"/>
      <c r="JR1048" s="4"/>
      <c r="JS1048" s="4"/>
      <c r="JT1048" s="4"/>
      <c r="JU1048" s="4"/>
      <c r="JV1048" s="4"/>
      <c r="JW1048" s="4"/>
      <c r="JX1048" s="4"/>
      <c r="JY1048" s="4"/>
      <c r="JZ1048" s="4"/>
      <c r="KA1048" s="4"/>
      <c r="KB1048" s="4"/>
      <c r="KC1048" s="4"/>
      <c r="KD1048" s="4"/>
      <c r="KE1048" s="4"/>
    </row>
    <row r="1049" spans="20:291" x14ac:dyDescent="0.25">
      <c r="T1049" s="5"/>
      <c r="U1049" s="25"/>
      <c r="V1049" s="25"/>
      <c r="W1049" s="25"/>
      <c r="X1049" s="25"/>
      <c r="Y1049" s="25"/>
      <c r="Z1049" s="25"/>
      <c r="AA1049" s="25"/>
      <c r="AB1049" s="25"/>
      <c r="AC1049" s="25"/>
      <c r="AD1049" s="25"/>
      <c r="AE1049" s="25"/>
      <c r="AF1049" s="25"/>
      <c r="AG1049" s="25"/>
      <c r="AH1049" s="25"/>
      <c r="AI1049" s="25"/>
      <c r="AJ1049" s="25"/>
      <c r="AK1049" s="25"/>
      <c r="AL1049" s="25"/>
      <c r="AM1049" s="25"/>
      <c r="AN1049" s="25"/>
      <c r="AO1049" s="25"/>
      <c r="AP1049" s="25"/>
      <c r="AQ1049" s="4"/>
      <c r="AR1049" s="4"/>
      <c r="AS1049" s="4"/>
      <c r="AT1049" s="4"/>
      <c r="AU1049" s="4"/>
      <c r="AV1049" s="4"/>
      <c r="AW1049" s="4"/>
      <c r="AX1049" s="4"/>
      <c r="AY1049" s="4"/>
      <c r="AZ1049" s="4"/>
      <c r="BA1049" s="4"/>
      <c r="BB1049" s="4"/>
      <c r="BC1049" s="4"/>
      <c r="BD1049" s="4"/>
      <c r="BE1049" s="4"/>
      <c r="BF1049" s="4"/>
      <c r="BG1049" s="4"/>
      <c r="BH1049" s="4"/>
      <c r="BI1049" s="4"/>
      <c r="BJ1049" s="4"/>
      <c r="BK1049" s="4"/>
      <c r="BL1049" s="4"/>
      <c r="BM1049" s="4"/>
      <c r="BN1049" s="4"/>
      <c r="BO1049" s="4"/>
      <c r="BP1049" s="4"/>
      <c r="BQ1049" s="4"/>
      <c r="BR1049" s="4"/>
      <c r="BS1049" s="4"/>
      <c r="BT1049" s="4"/>
      <c r="BU1049" s="4"/>
      <c r="BV1049" s="4"/>
      <c r="BW1049" s="4"/>
      <c r="BX1049" s="4"/>
      <c r="BY1049" s="4"/>
      <c r="BZ1049" s="4"/>
      <c r="CA1049" s="4"/>
      <c r="CB1049" s="4"/>
      <c r="CC1049" s="4"/>
      <c r="CD1049" s="4"/>
      <c r="CE1049" s="4"/>
      <c r="CF1049" s="4"/>
      <c r="CG1049" s="4"/>
      <c r="CH1049" s="4"/>
      <c r="CI1049" s="4"/>
      <c r="CJ1049" s="4"/>
      <c r="CK1049" s="4"/>
      <c r="CL1049" s="4"/>
      <c r="CM1049" s="4"/>
      <c r="CN1049" s="4"/>
      <c r="CO1049" s="4"/>
      <c r="CP1049" s="4"/>
      <c r="CQ1049" s="4"/>
      <c r="CR1049" s="4"/>
      <c r="CS1049" s="4"/>
      <c r="CT1049" s="4"/>
      <c r="CU1049" s="4"/>
      <c r="CV1049" s="4"/>
      <c r="CW1049" s="4"/>
      <c r="CX1049" s="4"/>
      <c r="CY1049" s="4"/>
      <c r="CZ1049" s="4"/>
      <c r="DA1049" s="4"/>
      <c r="DB1049" s="4"/>
      <c r="DC1049" s="4"/>
      <c r="DD1049" s="4"/>
      <c r="DE1049" s="4"/>
      <c r="DF1049" s="4"/>
      <c r="DG1049" s="4"/>
      <c r="DH1049" s="4"/>
      <c r="DI1049" s="4"/>
      <c r="DJ1049" s="4"/>
      <c r="DK1049" s="4"/>
      <c r="DL1049" s="4"/>
      <c r="DM1049" s="4"/>
      <c r="DN1049" s="4"/>
      <c r="DO1049" s="4"/>
      <c r="DP1049" s="4"/>
      <c r="DQ1049" s="4"/>
      <c r="DR1049" s="4"/>
      <c r="DS1049" s="4"/>
      <c r="DT1049" s="4"/>
      <c r="DU1049" s="4"/>
      <c r="DV1049" s="4"/>
      <c r="DW1049" s="4"/>
      <c r="DX1049" s="4"/>
      <c r="DY1049" s="4"/>
      <c r="DZ1049" s="4"/>
      <c r="EA1049" s="4"/>
      <c r="EB1049" s="4"/>
      <c r="EC1049" s="4"/>
      <c r="ED1049" s="4"/>
      <c r="EE1049" s="4"/>
      <c r="EF1049" s="4"/>
      <c r="EG1049" s="4"/>
      <c r="EH1049" s="4"/>
      <c r="EI1049" s="4"/>
      <c r="EJ1049" s="4"/>
      <c r="EK1049" s="4"/>
      <c r="EL1049" s="4"/>
      <c r="EM1049" s="4"/>
      <c r="EN1049" s="4"/>
      <c r="EO1049" s="4"/>
      <c r="EP1049" s="4"/>
      <c r="EQ1049" s="4"/>
      <c r="ER1049" s="4"/>
      <c r="ES1049" s="4"/>
      <c r="ET1049" s="4"/>
      <c r="EU1049" s="4"/>
      <c r="EV1049" s="4"/>
      <c r="EW1049" s="4"/>
      <c r="EX1049" s="4"/>
      <c r="EY1049" s="4"/>
      <c r="EZ1049" s="4"/>
      <c r="FA1049" s="4"/>
      <c r="FB1049" s="4"/>
      <c r="FC1049" s="4"/>
      <c r="FD1049" s="4"/>
      <c r="FE1049" s="4"/>
      <c r="FF1049" s="4"/>
      <c r="FG1049" s="4"/>
      <c r="FH1049" s="4"/>
      <c r="FI1049" s="4"/>
      <c r="FJ1049" s="5"/>
      <c r="FK1049" s="4"/>
      <c r="FL1049" s="4"/>
      <c r="FM1049" s="4"/>
      <c r="FN1049" s="4"/>
      <c r="FO1049" s="4"/>
      <c r="FP1049" s="4"/>
      <c r="FQ1049" s="4"/>
      <c r="FR1049" s="4"/>
      <c r="FS1049" s="4"/>
      <c r="FT1049" s="4"/>
      <c r="FU1049" s="4"/>
      <c r="FV1049" s="4"/>
      <c r="FW1049" s="4"/>
      <c r="FX1049" s="4"/>
      <c r="FY1049" s="4"/>
      <c r="FZ1049" s="4"/>
      <c r="GA1049" s="4"/>
      <c r="GB1049" s="4"/>
      <c r="GC1049" s="4"/>
      <c r="GD1049" s="4"/>
      <c r="GE1049" s="4"/>
      <c r="GF1049" s="4"/>
      <c r="GG1049" s="4"/>
      <c r="GH1049" s="4"/>
      <c r="GI1049" s="4"/>
      <c r="GJ1049" s="4"/>
      <c r="GK1049" s="30"/>
      <c r="GL1049" s="4"/>
      <c r="GM1049" s="4"/>
      <c r="GN1049" s="4"/>
      <c r="GO1049" s="4"/>
      <c r="GP1049" s="4"/>
      <c r="GQ1049" s="4"/>
      <c r="GR1049" s="4"/>
      <c r="GS1049" s="4"/>
      <c r="GT1049" s="4"/>
      <c r="GU1049" s="4"/>
      <c r="GV1049" s="4"/>
      <c r="GW1049" s="4"/>
      <c r="GX1049" s="4"/>
      <c r="GY1049" s="4"/>
      <c r="IQ1049" s="4"/>
      <c r="IR1049" s="4"/>
      <c r="IS1049" s="4"/>
      <c r="IT1049" s="4"/>
      <c r="IU1049" s="4"/>
      <c r="IV1049" s="4"/>
      <c r="IW1049" s="4"/>
      <c r="IX1049" s="4"/>
      <c r="IY1049" s="4"/>
      <c r="IZ1049" s="4"/>
      <c r="JA1049" s="4"/>
      <c r="JB1049" s="4"/>
      <c r="JC1049" s="4"/>
      <c r="JD1049" s="4"/>
      <c r="JE1049" s="4"/>
      <c r="JF1049" s="4"/>
      <c r="JG1049" s="4"/>
      <c r="JH1049" s="4"/>
      <c r="JI1049" s="4"/>
      <c r="JJ1049" s="4"/>
      <c r="JK1049" s="4"/>
      <c r="JL1049" s="4"/>
      <c r="JM1049" s="4"/>
      <c r="JN1049" s="4"/>
      <c r="JO1049" s="4"/>
      <c r="JP1049" s="4"/>
      <c r="JQ1049" s="4"/>
      <c r="JR1049" s="4"/>
      <c r="JS1049" s="4"/>
      <c r="JT1049" s="4"/>
      <c r="JU1049" s="4"/>
      <c r="JV1049" s="4"/>
      <c r="JW1049" s="4"/>
      <c r="JX1049" s="4"/>
      <c r="JY1049" s="4"/>
      <c r="JZ1049" s="4"/>
      <c r="KA1049" s="4"/>
      <c r="KB1049" s="4"/>
      <c r="KC1049" s="4"/>
      <c r="KD1049" s="4"/>
      <c r="KE1049" s="4"/>
    </row>
    <row r="1050" spans="20:291" x14ac:dyDescent="0.25">
      <c r="T1050" s="5"/>
      <c r="U1050" s="25"/>
      <c r="V1050" s="25"/>
      <c r="W1050" s="25"/>
      <c r="X1050" s="25"/>
      <c r="Y1050" s="25"/>
      <c r="Z1050" s="25"/>
      <c r="AA1050" s="25"/>
      <c r="AB1050" s="25"/>
      <c r="AC1050" s="25"/>
      <c r="AD1050" s="25"/>
      <c r="AE1050" s="25"/>
      <c r="AF1050" s="25"/>
      <c r="AG1050" s="25"/>
      <c r="AH1050" s="25"/>
      <c r="AI1050" s="25"/>
      <c r="AJ1050" s="25"/>
      <c r="AK1050" s="25"/>
      <c r="AL1050" s="25"/>
      <c r="AM1050" s="25"/>
      <c r="AN1050" s="25"/>
      <c r="AO1050" s="25"/>
      <c r="AP1050" s="25"/>
      <c r="AQ1050" s="4"/>
      <c r="AR1050" s="4"/>
      <c r="AS1050" s="4"/>
      <c r="AT1050" s="4"/>
      <c r="AU1050" s="4"/>
      <c r="AV1050" s="4"/>
      <c r="AW1050" s="4"/>
      <c r="AX1050" s="4"/>
      <c r="AY1050" s="4"/>
      <c r="AZ1050" s="4"/>
      <c r="BA1050" s="4"/>
      <c r="BB1050" s="4"/>
      <c r="BC1050" s="4"/>
      <c r="BD1050" s="4"/>
      <c r="BE1050" s="4"/>
      <c r="BF1050" s="4"/>
      <c r="BG1050" s="4"/>
      <c r="BH1050" s="4"/>
      <c r="BI1050" s="4"/>
      <c r="BJ1050" s="4"/>
      <c r="BK1050" s="4"/>
      <c r="BL1050" s="4"/>
      <c r="BM1050" s="4"/>
      <c r="BN1050" s="4"/>
      <c r="BO1050" s="4"/>
      <c r="BP1050" s="4"/>
      <c r="BQ1050" s="4"/>
      <c r="BR1050" s="4"/>
      <c r="BS1050" s="4"/>
      <c r="BT1050" s="4"/>
      <c r="BU1050" s="4"/>
      <c r="BV1050" s="4"/>
      <c r="BW1050" s="4"/>
      <c r="BX1050" s="4"/>
      <c r="BY1050" s="4"/>
      <c r="BZ1050" s="4"/>
      <c r="CA1050" s="4"/>
      <c r="CB1050" s="4"/>
      <c r="CC1050" s="4"/>
      <c r="CD1050" s="4"/>
      <c r="CE1050" s="4"/>
      <c r="CF1050" s="4"/>
      <c r="CG1050" s="4"/>
      <c r="CH1050" s="4"/>
      <c r="CI1050" s="4"/>
      <c r="CJ1050" s="4"/>
      <c r="CK1050" s="4"/>
      <c r="CL1050" s="4"/>
      <c r="CM1050" s="4"/>
      <c r="CN1050" s="4"/>
      <c r="CO1050" s="4"/>
      <c r="CP1050" s="4"/>
      <c r="CQ1050" s="4"/>
      <c r="CR1050" s="4"/>
      <c r="CS1050" s="4"/>
      <c r="CT1050" s="4"/>
      <c r="CU1050" s="4"/>
      <c r="CV1050" s="4"/>
      <c r="CW1050" s="4"/>
      <c r="CX1050" s="4"/>
      <c r="CY1050" s="4"/>
      <c r="CZ1050" s="4"/>
      <c r="DA1050" s="4"/>
      <c r="DB1050" s="4"/>
      <c r="DC1050" s="4"/>
      <c r="DD1050" s="4"/>
      <c r="DE1050" s="4"/>
      <c r="DF1050" s="4"/>
      <c r="DG1050" s="4"/>
      <c r="DH1050" s="4"/>
      <c r="DI1050" s="4"/>
      <c r="DJ1050" s="4"/>
      <c r="DK1050" s="4"/>
      <c r="DL1050" s="4"/>
      <c r="DM1050" s="4"/>
      <c r="DN1050" s="4"/>
      <c r="DO1050" s="4"/>
      <c r="DP1050" s="4"/>
      <c r="DQ1050" s="4"/>
      <c r="DR1050" s="4"/>
      <c r="DS1050" s="4"/>
      <c r="DT1050" s="4"/>
      <c r="DU1050" s="4"/>
      <c r="DV1050" s="4"/>
      <c r="DW1050" s="4"/>
      <c r="DX1050" s="4"/>
      <c r="DY1050" s="4"/>
      <c r="DZ1050" s="4"/>
      <c r="EA1050" s="4"/>
      <c r="EB1050" s="4"/>
      <c r="EC1050" s="4"/>
      <c r="ED1050" s="4"/>
      <c r="EE1050" s="4"/>
      <c r="EF1050" s="4"/>
      <c r="EG1050" s="4"/>
      <c r="EH1050" s="4"/>
      <c r="EI1050" s="4"/>
      <c r="EJ1050" s="4"/>
      <c r="EK1050" s="4"/>
      <c r="EL1050" s="4"/>
      <c r="EM1050" s="4"/>
      <c r="EN1050" s="4"/>
      <c r="EO1050" s="4"/>
      <c r="EP1050" s="4"/>
      <c r="EQ1050" s="4"/>
      <c r="ER1050" s="4"/>
      <c r="ES1050" s="4"/>
      <c r="ET1050" s="4"/>
      <c r="EU1050" s="4"/>
      <c r="EV1050" s="4"/>
      <c r="EW1050" s="4"/>
      <c r="EX1050" s="4"/>
      <c r="EY1050" s="4"/>
      <c r="EZ1050" s="4"/>
      <c r="FA1050" s="4"/>
      <c r="FB1050" s="4"/>
      <c r="FC1050" s="4"/>
      <c r="FD1050" s="4"/>
      <c r="FE1050" s="4"/>
      <c r="FF1050" s="4"/>
      <c r="FG1050" s="4"/>
      <c r="FH1050" s="4"/>
      <c r="FI1050" s="4"/>
      <c r="FJ1050" s="5"/>
      <c r="FK1050" s="4"/>
      <c r="FL1050" s="4"/>
      <c r="FM1050" s="4"/>
      <c r="FN1050" s="4"/>
      <c r="FO1050" s="4"/>
      <c r="FP1050" s="4"/>
      <c r="FQ1050" s="4"/>
      <c r="FR1050" s="4"/>
      <c r="FS1050" s="4"/>
      <c r="FT1050" s="4"/>
      <c r="FU1050" s="4"/>
      <c r="FV1050" s="4"/>
      <c r="FW1050" s="4"/>
      <c r="FX1050" s="4"/>
      <c r="FY1050" s="4"/>
      <c r="FZ1050" s="4"/>
      <c r="GA1050" s="4"/>
      <c r="GB1050" s="4"/>
      <c r="GC1050" s="4"/>
      <c r="GD1050" s="4"/>
      <c r="GE1050" s="4"/>
      <c r="GF1050" s="4"/>
      <c r="GG1050" s="4"/>
      <c r="GH1050" s="4"/>
      <c r="GI1050" s="4"/>
      <c r="GJ1050" s="4"/>
      <c r="GK1050" s="30"/>
      <c r="GL1050" s="4"/>
      <c r="GM1050" s="4"/>
      <c r="GN1050" s="4"/>
      <c r="GO1050" s="4"/>
      <c r="GP1050" s="4"/>
      <c r="GQ1050" s="4"/>
      <c r="GR1050" s="4"/>
      <c r="GS1050" s="4"/>
      <c r="GT1050" s="4"/>
      <c r="GU1050" s="4"/>
      <c r="GV1050" s="4"/>
      <c r="GW1050" s="4"/>
      <c r="GX1050" s="4"/>
      <c r="GY1050" s="4"/>
      <c r="IQ1050" s="4"/>
      <c r="IR1050" s="4"/>
      <c r="IS1050" s="4"/>
      <c r="IT1050" s="4"/>
      <c r="IU1050" s="4"/>
      <c r="IV1050" s="4"/>
      <c r="IW1050" s="4"/>
      <c r="IX1050" s="4"/>
      <c r="IY1050" s="4"/>
      <c r="IZ1050" s="4"/>
      <c r="JA1050" s="4"/>
      <c r="JB1050" s="4"/>
      <c r="JC1050" s="4"/>
      <c r="JD1050" s="4"/>
      <c r="JE1050" s="4"/>
      <c r="JF1050" s="4"/>
      <c r="JG1050" s="4"/>
      <c r="JH1050" s="4"/>
      <c r="JI1050" s="4"/>
      <c r="JJ1050" s="4"/>
      <c r="JK1050" s="4"/>
      <c r="JL1050" s="4"/>
      <c r="JM1050" s="4"/>
      <c r="JN1050" s="4"/>
      <c r="JO1050" s="4"/>
      <c r="JP1050" s="4"/>
      <c r="JQ1050" s="4"/>
      <c r="JR1050" s="4"/>
      <c r="JS1050" s="4"/>
      <c r="JT1050" s="4"/>
      <c r="JU1050" s="4"/>
      <c r="JV1050" s="4"/>
      <c r="JW1050" s="4"/>
      <c r="JX1050" s="4"/>
      <c r="JY1050" s="4"/>
      <c r="JZ1050" s="4"/>
      <c r="KA1050" s="4"/>
      <c r="KB1050" s="4"/>
      <c r="KC1050" s="4"/>
      <c r="KD1050" s="4"/>
      <c r="KE1050" s="4"/>
    </row>
    <row r="1051" spans="20:291" x14ac:dyDescent="0.25">
      <c r="T1051" s="5"/>
      <c r="U1051" s="25"/>
      <c r="V1051" s="25"/>
      <c r="W1051" s="25"/>
      <c r="X1051" s="25"/>
      <c r="Y1051" s="25"/>
      <c r="Z1051" s="25"/>
      <c r="AA1051" s="25"/>
      <c r="AB1051" s="25"/>
      <c r="AC1051" s="25"/>
      <c r="AD1051" s="25"/>
      <c r="AE1051" s="25"/>
      <c r="AF1051" s="25"/>
      <c r="AG1051" s="25"/>
      <c r="AH1051" s="25"/>
      <c r="AI1051" s="25"/>
      <c r="AJ1051" s="25"/>
      <c r="AK1051" s="25"/>
      <c r="AL1051" s="25"/>
      <c r="AM1051" s="25"/>
      <c r="AN1051" s="25"/>
      <c r="AO1051" s="25"/>
      <c r="AP1051" s="25"/>
      <c r="AQ1051" s="4"/>
      <c r="AR1051" s="4"/>
      <c r="AS1051" s="4"/>
      <c r="AT1051" s="4"/>
      <c r="AU1051" s="4"/>
      <c r="AV1051" s="4"/>
      <c r="AW1051" s="4"/>
      <c r="AX1051" s="4"/>
      <c r="AY1051" s="4"/>
      <c r="AZ1051" s="4"/>
      <c r="BA1051" s="4"/>
      <c r="BB1051" s="4"/>
      <c r="BC1051" s="4"/>
      <c r="BD1051" s="4"/>
      <c r="BE1051" s="4"/>
      <c r="BF1051" s="4"/>
      <c r="BG1051" s="4"/>
      <c r="BH1051" s="4"/>
      <c r="BI1051" s="4"/>
      <c r="BJ1051" s="4"/>
      <c r="BK1051" s="4"/>
      <c r="BL1051" s="4"/>
      <c r="BM1051" s="4"/>
      <c r="BN1051" s="4"/>
      <c r="BO1051" s="4"/>
      <c r="BP1051" s="4"/>
      <c r="BQ1051" s="4"/>
      <c r="BR1051" s="4"/>
      <c r="BS1051" s="4"/>
      <c r="BT1051" s="4"/>
      <c r="BU1051" s="4"/>
      <c r="BV1051" s="4"/>
      <c r="BW1051" s="4"/>
      <c r="BX1051" s="4"/>
      <c r="BY1051" s="4"/>
      <c r="BZ1051" s="4"/>
      <c r="CA1051" s="4"/>
      <c r="CB1051" s="4"/>
      <c r="CC1051" s="4"/>
      <c r="CD1051" s="4"/>
      <c r="CE1051" s="4"/>
      <c r="CF1051" s="4"/>
      <c r="CG1051" s="4"/>
      <c r="CH1051" s="4"/>
      <c r="CI1051" s="4"/>
      <c r="CJ1051" s="4"/>
      <c r="CK1051" s="4"/>
      <c r="CL1051" s="4"/>
      <c r="CM1051" s="4"/>
      <c r="CN1051" s="4"/>
      <c r="CO1051" s="4"/>
      <c r="CP1051" s="4"/>
      <c r="CQ1051" s="4"/>
      <c r="CR1051" s="4"/>
      <c r="CS1051" s="4"/>
      <c r="CT1051" s="4"/>
      <c r="CU1051" s="4"/>
      <c r="CV1051" s="4"/>
      <c r="CW1051" s="4"/>
      <c r="CX1051" s="4"/>
      <c r="CY1051" s="4"/>
      <c r="CZ1051" s="4"/>
      <c r="DA1051" s="4"/>
      <c r="DB1051" s="4"/>
      <c r="DC1051" s="4"/>
      <c r="DD1051" s="4"/>
      <c r="DE1051" s="4"/>
      <c r="DF1051" s="4"/>
      <c r="DG1051" s="4"/>
      <c r="DH1051" s="4"/>
      <c r="DI1051" s="4"/>
      <c r="DJ1051" s="4"/>
      <c r="DK1051" s="4"/>
      <c r="DL1051" s="4"/>
      <c r="DM1051" s="4"/>
      <c r="DN1051" s="4"/>
      <c r="DO1051" s="4"/>
      <c r="DP1051" s="4"/>
      <c r="DQ1051" s="4"/>
      <c r="DR1051" s="4"/>
      <c r="DS1051" s="4"/>
      <c r="DT1051" s="4"/>
      <c r="DU1051" s="4"/>
      <c r="DV1051" s="4"/>
      <c r="DW1051" s="4"/>
      <c r="DX1051" s="4"/>
      <c r="DY1051" s="4"/>
      <c r="DZ1051" s="4"/>
      <c r="EA1051" s="4"/>
      <c r="EB1051" s="4"/>
      <c r="EC1051" s="4"/>
      <c r="ED1051" s="4"/>
      <c r="EE1051" s="4"/>
      <c r="EF1051" s="4"/>
      <c r="EG1051" s="4"/>
      <c r="EH1051" s="4"/>
      <c r="EI1051" s="4"/>
      <c r="EJ1051" s="4"/>
      <c r="EK1051" s="4"/>
      <c r="EL1051" s="4"/>
      <c r="EM1051" s="4"/>
      <c r="EN1051" s="4"/>
      <c r="EO1051" s="4"/>
      <c r="EP1051" s="4"/>
      <c r="EQ1051" s="4"/>
      <c r="ER1051" s="4"/>
      <c r="ES1051" s="4"/>
      <c r="ET1051" s="4"/>
      <c r="EU1051" s="4"/>
      <c r="EV1051" s="4"/>
      <c r="EW1051" s="4"/>
      <c r="EX1051" s="4"/>
      <c r="EY1051" s="4"/>
      <c r="EZ1051" s="4"/>
      <c r="FA1051" s="4"/>
      <c r="FB1051" s="4"/>
      <c r="FC1051" s="4"/>
      <c r="FD1051" s="4"/>
      <c r="FE1051" s="4"/>
      <c r="FF1051" s="4"/>
      <c r="FG1051" s="4"/>
      <c r="FH1051" s="4"/>
      <c r="FI1051" s="4"/>
      <c r="FJ1051" s="5"/>
      <c r="FK1051" s="4"/>
      <c r="FL1051" s="4"/>
      <c r="FM1051" s="4"/>
      <c r="FN1051" s="4"/>
      <c r="FO1051" s="4"/>
      <c r="FP1051" s="4"/>
      <c r="FQ1051" s="4"/>
      <c r="FR1051" s="4"/>
      <c r="FS1051" s="4"/>
      <c r="FT1051" s="4"/>
      <c r="FU1051" s="4"/>
      <c r="FV1051" s="4"/>
      <c r="FW1051" s="4"/>
      <c r="FX1051" s="4"/>
      <c r="FY1051" s="4"/>
      <c r="FZ1051" s="4"/>
      <c r="GA1051" s="4"/>
      <c r="GB1051" s="4"/>
      <c r="GC1051" s="4"/>
      <c r="GD1051" s="4"/>
      <c r="GE1051" s="4"/>
      <c r="GF1051" s="4"/>
      <c r="GG1051" s="4"/>
      <c r="GH1051" s="4"/>
      <c r="GI1051" s="4"/>
      <c r="GJ1051" s="4"/>
      <c r="GK1051" s="4"/>
      <c r="GL1051" s="4"/>
      <c r="GM1051" s="4"/>
      <c r="GN1051" s="4"/>
      <c r="GO1051" s="4"/>
      <c r="GP1051" s="4"/>
      <c r="GQ1051" s="4"/>
      <c r="GR1051" s="4"/>
      <c r="GS1051" s="4"/>
      <c r="GT1051" s="4"/>
      <c r="GU1051" s="4"/>
      <c r="GV1051" s="4"/>
      <c r="GW1051" s="4"/>
      <c r="GX1051" s="4"/>
      <c r="GY1051" s="4"/>
      <c r="IQ1051" s="4"/>
      <c r="IR1051" s="4"/>
      <c r="IS1051" s="4"/>
      <c r="IT1051" s="4"/>
      <c r="IU1051" s="4"/>
      <c r="IV1051" s="4"/>
      <c r="IW1051" s="4"/>
      <c r="IX1051" s="4"/>
      <c r="IY1051" s="4"/>
      <c r="IZ1051" s="4"/>
      <c r="JA1051" s="4"/>
      <c r="JB1051" s="4"/>
      <c r="JC1051" s="4"/>
      <c r="JD1051" s="4"/>
      <c r="JE1051" s="4"/>
      <c r="JF1051" s="4"/>
      <c r="JG1051" s="4"/>
      <c r="JH1051" s="4"/>
      <c r="JI1051" s="4"/>
      <c r="JJ1051" s="4"/>
      <c r="JK1051" s="4"/>
      <c r="JL1051" s="4"/>
      <c r="JM1051" s="4"/>
      <c r="JN1051" s="4"/>
      <c r="JO1051" s="4"/>
      <c r="JP1051" s="4"/>
      <c r="JQ1051" s="4"/>
      <c r="JR1051" s="4"/>
      <c r="JS1051" s="4"/>
      <c r="JT1051" s="4"/>
      <c r="JU1051" s="4"/>
      <c r="JV1051" s="4"/>
      <c r="JW1051" s="4"/>
      <c r="JX1051" s="4"/>
      <c r="JY1051" s="4"/>
      <c r="JZ1051" s="4"/>
      <c r="KA1051" s="4"/>
      <c r="KB1051" s="50"/>
      <c r="KC1051" s="4"/>
      <c r="KD1051" s="4"/>
      <c r="KE1051" s="4"/>
    </row>
    <row r="1052" spans="20:291" x14ac:dyDescent="0.25">
      <c r="T1052" s="5"/>
      <c r="U1052" s="25"/>
      <c r="V1052" s="25"/>
      <c r="W1052" s="25"/>
      <c r="X1052" s="25"/>
      <c r="Y1052" s="25"/>
      <c r="Z1052" s="25"/>
      <c r="AA1052" s="25"/>
      <c r="AB1052" s="25"/>
      <c r="AC1052" s="25"/>
      <c r="AD1052" s="25"/>
      <c r="AE1052" s="25"/>
      <c r="AF1052" s="25"/>
      <c r="AG1052" s="25"/>
      <c r="AH1052" s="25"/>
      <c r="AI1052" s="25"/>
      <c r="AJ1052" s="25"/>
      <c r="AK1052" s="25"/>
      <c r="AL1052" s="25"/>
      <c r="AM1052" s="25"/>
      <c r="AN1052" s="25"/>
      <c r="AO1052" s="25"/>
      <c r="AP1052" s="25"/>
      <c r="AQ1052" s="4"/>
      <c r="AR1052" s="4"/>
      <c r="AS1052" s="4"/>
      <c r="AT1052" s="4"/>
      <c r="AU1052" s="4"/>
      <c r="AV1052" s="4"/>
      <c r="AW1052" s="4"/>
      <c r="AX1052" s="4"/>
      <c r="AY1052" s="4"/>
      <c r="AZ1052" s="4"/>
      <c r="BA1052" s="4"/>
      <c r="BB1052" s="4"/>
      <c r="BC1052" s="4"/>
      <c r="BD1052" s="4"/>
      <c r="BE1052" s="4"/>
      <c r="BF1052" s="4"/>
      <c r="BG1052" s="4"/>
      <c r="BH1052" s="4"/>
      <c r="BI1052" s="4"/>
      <c r="BJ1052" s="4"/>
      <c r="BK1052" s="4"/>
      <c r="BL1052" s="4"/>
      <c r="BM1052" s="4"/>
      <c r="BN1052" s="4"/>
      <c r="BO1052" s="4"/>
      <c r="BP1052" s="4"/>
      <c r="BQ1052" s="4"/>
      <c r="BR1052" s="4"/>
      <c r="BS1052" s="4"/>
      <c r="BT1052" s="4"/>
      <c r="BU1052" s="4"/>
      <c r="BV1052" s="4"/>
      <c r="BW1052" s="4"/>
      <c r="BX1052" s="4"/>
      <c r="BY1052" s="4"/>
      <c r="BZ1052" s="4"/>
      <c r="CA1052" s="4"/>
      <c r="CB1052" s="4"/>
      <c r="CC1052" s="4"/>
      <c r="CD1052" s="4"/>
      <c r="CE1052" s="4"/>
      <c r="CF1052" s="4"/>
      <c r="CG1052" s="4"/>
      <c r="CH1052" s="4"/>
      <c r="CI1052" s="4"/>
      <c r="CJ1052" s="4"/>
      <c r="CK1052" s="4"/>
      <c r="CL1052" s="4"/>
      <c r="CM1052" s="4"/>
      <c r="CN1052" s="4"/>
      <c r="CO1052" s="4"/>
      <c r="CP1052" s="4"/>
      <c r="CQ1052" s="4"/>
      <c r="CR1052" s="4"/>
      <c r="CS1052" s="4"/>
      <c r="CT1052" s="4"/>
      <c r="CU1052" s="4"/>
      <c r="CV1052" s="4"/>
      <c r="CW1052" s="4"/>
      <c r="CX1052" s="4"/>
      <c r="CY1052" s="4"/>
      <c r="CZ1052" s="4"/>
      <c r="DA1052" s="4"/>
      <c r="DB1052" s="4"/>
      <c r="DC1052" s="4"/>
      <c r="DD1052" s="4"/>
      <c r="DE1052" s="4"/>
      <c r="DF1052" s="4"/>
      <c r="DG1052" s="4"/>
      <c r="DH1052" s="4"/>
      <c r="DI1052" s="4"/>
      <c r="DJ1052" s="4"/>
      <c r="DK1052" s="4"/>
      <c r="DL1052" s="4"/>
      <c r="DM1052" s="4"/>
      <c r="DN1052" s="4"/>
      <c r="DO1052" s="4"/>
      <c r="DP1052" s="4"/>
      <c r="DQ1052" s="4"/>
      <c r="DR1052" s="4"/>
      <c r="DS1052" s="4"/>
      <c r="DT1052" s="4"/>
      <c r="DU1052" s="4"/>
      <c r="DV1052" s="4"/>
      <c r="DW1052" s="4"/>
      <c r="DX1052" s="4"/>
      <c r="DY1052" s="4"/>
      <c r="DZ1052" s="4"/>
      <c r="EA1052" s="4"/>
      <c r="EB1052" s="4"/>
      <c r="EC1052" s="4"/>
      <c r="ED1052" s="4"/>
      <c r="EE1052" s="4"/>
      <c r="EF1052" s="4"/>
      <c r="EG1052" s="4"/>
      <c r="EH1052" s="4"/>
      <c r="EI1052" s="4"/>
      <c r="EJ1052" s="4"/>
      <c r="EK1052" s="4"/>
      <c r="EL1052" s="4"/>
      <c r="EM1052" s="4"/>
      <c r="EN1052" s="4"/>
      <c r="EO1052" s="4"/>
      <c r="EP1052" s="4"/>
      <c r="EQ1052" s="4"/>
      <c r="ER1052" s="4"/>
      <c r="ES1052" s="4"/>
      <c r="ET1052" s="4"/>
      <c r="EU1052" s="4"/>
      <c r="EV1052" s="4"/>
      <c r="EW1052" s="4"/>
      <c r="EX1052" s="4"/>
      <c r="EY1052" s="4"/>
      <c r="EZ1052" s="4"/>
      <c r="FA1052" s="4"/>
      <c r="FB1052" s="4"/>
      <c r="FC1052" s="4"/>
      <c r="FD1052" s="4"/>
      <c r="FE1052" s="4"/>
      <c r="FF1052" s="4"/>
      <c r="FG1052" s="4"/>
      <c r="FH1052" s="4"/>
      <c r="FI1052" s="4"/>
      <c r="FJ1052" s="5"/>
      <c r="FK1052" s="4"/>
      <c r="FL1052" s="4"/>
      <c r="FM1052" s="4"/>
      <c r="FN1052" s="4"/>
      <c r="FO1052" s="4"/>
      <c r="FP1052" s="4"/>
      <c r="FQ1052" s="4"/>
      <c r="FR1052" s="4"/>
      <c r="FS1052" s="4"/>
      <c r="FT1052" s="4"/>
      <c r="FU1052" s="4"/>
      <c r="FV1052" s="4"/>
      <c r="FW1052" s="4"/>
      <c r="FX1052" s="4"/>
      <c r="FY1052" s="4"/>
      <c r="FZ1052" s="4"/>
      <c r="GA1052" s="4"/>
      <c r="GB1052" s="4"/>
      <c r="GC1052" s="4"/>
      <c r="GD1052" s="4"/>
      <c r="GE1052" s="4"/>
      <c r="GF1052" s="4"/>
      <c r="GG1052" s="4"/>
      <c r="GH1052" s="4"/>
      <c r="GI1052" s="4"/>
      <c r="GJ1052" s="4"/>
      <c r="GK1052" s="4"/>
      <c r="GL1052" s="4"/>
      <c r="GM1052" s="4"/>
      <c r="GN1052" s="4"/>
      <c r="GO1052" s="4"/>
      <c r="GP1052" s="4"/>
      <c r="GQ1052" s="4"/>
      <c r="GR1052" s="4"/>
      <c r="GS1052" s="4"/>
      <c r="GT1052" s="4"/>
      <c r="GU1052" s="4"/>
      <c r="GV1052" s="4"/>
      <c r="GW1052" s="4"/>
      <c r="GX1052" s="4"/>
      <c r="GY1052" s="4"/>
      <c r="IQ1052" s="4"/>
      <c r="IR1052" s="4"/>
      <c r="IS1052" s="4"/>
      <c r="IT1052" s="4"/>
      <c r="IU1052" s="4"/>
      <c r="IV1052" s="4"/>
      <c r="IW1052" s="4"/>
      <c r="IX1052" s="4"/>
      <c r="IY1052" s="4"/>
      <c r="IZ1052" s="4"/>
      <c r="JA1052" s="4"/>
      <c r="JB1052" s="4"/>
      <c r="JC1052" s="4"/>
      <c r="JD1052" s="4"/>
      <c r="JE1052" s="4"/>
      <c r="JF1052" s="4"/>
      <c r="JG1052" s="4"/>
      <c r="JH1052" s="4"/>
      <c r="JI1052" s="4"/>
      <c r="JJ1052" s="4"/>
      <c r="JK1052" s="4"/>
      <c r="JL1052" s="4"/>
      <c r="JM1052" s="4"/>
      <c r="JN1052" s="4"/>
      <c r="JO1052" s="4"/>
      <c r="JP1052" s="4"/>
      <c r="JQ1052" s="4"/>
      <c r="JR1052" s="4"/>
      <c r="JS1052" s="4"/>
      <c r="JT1052" s="4"/>
      <c r="JU1052" s="4"/>
      <c r="JV1052" s="4"/>
      <c r="JW1052" s="4"/>
      <c r="JX1052" s="4"/>
      <c r="JY1052" s="4"/>
      <c r="JZ1052" s="4"/>
      <c r="KA1052" s="50"/>
      <c r="KB1052" s="4"/>
      <c r="KC1052" s="4"/>
      <c r="KD1052" s="4"/>
      <c r="KE1052" s="4"/>
    </row>
    <row r="1053" spans="20:291" x14ac:dyDescent="0.25">
      <c r="T1053" s="5"/>
      <c r="U1053" s="25"/>
      <c r="V1053" s="25"/>
      <c r="W1053" s="25"/>
      <c r="X1053" s="25"/>
      <c r="Y1053" s="25"/>
      <c r="Z1053" s="25"/>
      <c r="AA1053" s="25"/>
      <c r="AB1053" s="25"/>
      <c r="AC1053" s="25"/>
      <c r="AD1053" s="25"/>
      <c r="AE1053" s="25"/>
      <c r="AF1053" s="25"/>
      <c r="AG1053" s="25"/>
      <c r="AH1053" s="25"/>
      <c r="AI1053" s="25"/>
      <c r="AJ1053" s="25"/>
      <c r="AK1053" s="25"/>
      <c r="AL1053" s="25"/>
      <c r="AM1053" s="25"/>
      <c r="AN1053" s="25"/>
      <c r="AO1053" s="25"/>
      <c r="AP1053" s="25"/>
      <c r="AQ1053" s="4"/>
      <c r="AR1053" s="4"/>
      <c r="AS1053" s="4"/>
      <c r="AT1053" s="4"/>
      <c r="AU1053" s="4"/>
      <c r="AV1053" s="4"/>
      <c r="AW1053" s="4"/>
      <c r="AX1053" s="4"/>
      <c r="AY1053" s="4"/>
      <c r="AZ1053" s="4"/>
      <c r="BA1053" s="4"/>
      <c r="BB1053" s="4"/>
      <c r="BC1053" s="4"/>
      <c r="BD1053" s="4"/>
      <c r="BE1053" s="4"/>
      <c r="BF1053" s="4"/>
      <c r="BG1053" s="4"/>
      <c r="BH1053" s="4"/>
      <c r="BI1053" s="4"/>
      <c r="BJ1053" s="4"/>
      <c r="BK1053" s="4"/>
      <c r="BL1053" s="4"/>
      <c r="BM1053" s="4"/>
      <c r="BN1053" s="4"/>
      <c r="BO1053" s="4"/>
      <c r="BP1053" s="4"/>
      <c r="BQ1053" s="4"/>
      <c r="BR1053" s="4"/>
      <c r="BS1053" s="4"/>
      <c r="BT1053" s="4"/>
      <c r="BU1053" s="4"/>
      <c r="BV1053" s="4"/>
      <c r="BW1053" s="4"/>
      <c r="BX1053" s="4"/>
      <c r="BY1053" s="4"/>
      <c r="BZ1053" s="4"/>
      <c r="CA1053" s="4"/>
      <c r="CB1053" s="4"/>
      <c r="CC1053" s="4"/>
      <c r="CD1053" s="4"/>
      <c r="CE1053" s="4"/>
      <c r="CF1053" s="4"/>
      <c r="CG1053" s="4"/>
      <c r="CH1053" s="4"/>
      <c r="CI1053" s="4"/>
      <c r="CJ1053" s="4"/>
      <c r="CK1053" s="4"/>
      <c r="CL1053" s="4"/>
      <c r="CM1053" s="4"/>
      <c r="CN1053" s="4"/>
      <c r="CO1053" s="4"/>
      <c r="CP1053" s="4"/>
      <c r="CQ1053" s="4"/>
      <c r="CR1053" s="4"/>
      <c r="CS1053" s="4"/>
      <c r="CT1053" s="4"/>
      <c r="CU1053" s="4"/>
      <c r="CV1053" s="4"/>
      <c r="CW1053" s="4"/>
      <c r="CX1053" s="4"/>
      <c r="CY1053" s="4"/>
      <c r="CZ1053" s="4"/>
      <c r="DA1053" s="4"/>
      <c r="DB1053" s="4"/>
      <c r="DC1053" s="4"/>
      <c r="DD1053" s="4"/>
      <c r="DE1053" s="4"/>
      <c r="DF1053" s="4"/>
      <c r="DG1053" s="4"/>
      <c r="DH1053" s="4"/>
      <c r="DI1053" s="4"/>
      <c r="DJ1053" s="4"/>
      <c r="DK1053" s="4"/>
      <c r="DL1053" s="4"/>
      <c r="DM1053" s="4"/>
      <c r="DN1053" s="4"/>
      <c r="DO1053" s="4"/>
      <c r="DP1053" s="4"/>
      <c r="DQ1053" s="4"/>
      <c r="DR1053" s="4"/>
      <c r="DS1053" s="4"/>
      <c r="DT1053" s="4"/>
      <c r="DU1053" s="4"/>
      <c r="DV1053" s="4"/>
      <c r="DW1053" s="4"/>
      <c r="DX1053" s="4"/>
      <c r="DY1053" s="4"/>
      <c r="DZ1053" s="4"/>
      <c r="EA1053" s="4"/>
      <c r="EB1053" s="4"/>
      <c r="EC1053" s="4"/>
      <c r="ED1053" s="4"/>
      <c r="EE1053" s="4"/>
      <c r="EF1053" s="4"/>
      <c r="EG1053" s="4"/>
      <c r="EH1053" s="4"/>
      <c r="EI1053" s="4"/>
      <c r="EJ1053" s="4"/>
      <c r="EK1053" s="4"/>
      <c r="EL1053" s="4"/>
      <c r="EM1053" s="4"/>
      <c r="EN1053" s="4"/>
      <c r="EO1053" s="4"/>
      <c r="EP1053" s="4"/>
      <c r="EQ1053" s="4"/>
      <c r="ER1053" s="4"/>
      <c r="ES1053" s="4"/>
      <c r="ET1053" s="4"/>
      <c r="EU1053" s="4"/>
      <c r="EV1053" s="4"/>
      <c r="EW1053" s="4"/>
      <c r="EX1053" s="4"/>
      <c r="EY1053" s="4"/>
      <c r="EZ1053" s="4"/>
      <c r="FA1053" s="4"/>
      <c r="FB1053" s="4"/>
      <c r="FC1053" s="4"/>
      <c r="FD1053" s="4"/>
      <c r="FE1053" s="4"/>
      <c r="FF1053" s="4"/>
      <c r="FG1053" s="4"/>
      <c r="FH1053" s="4"/>
      <c r="FI1053" s="4"/>
      <c r="FJ1053" s="5"/>
      <c r="FK1053" s="4"/>
      <c r="FL1053" s="4"/>
      <c r="FM1053" s="4"/>
      <c r="FN1053" s="4"/>
      <c r="FO1053" s="4"/>
      <c r="FP1053" s="4"/>
      <c r="FQ1053" s="4"/>
      <c r="FR1053" s="4"/>
      <c r="FS1053" s="4"/>
      <c r="FT1053" s="4"/>
      <c r="FU1053" s="4"/>
      <c r="FV1053" s="4"/>
      <c r="FW1053" s="4"/>
      <c r="FX1053" s="4"/>
      <c r="FY1053" s="4"/>
      <c r="FZ1053" s="4"/>
      <c r="GA1053" s="4"/>
      <c r="GB1053" s="4"/>
      <c r="GC1053" s="4"/>
      <c r="GD1053" s="4"/>
      <c r="GE1053" s="4"/>
      <c r="GF1053" s="4"/>
      <c r="GG1053" s="4"/>
      <c r="GH1053" s="4"/>
      <c r="GI1053" s="4"/>
      <c r="GJ1053" s="4"/>
      <c r="GK1053" s="4"/>
      <c r="GL1053" s="4"/>
      <c r="GM1053" s="4"/>
      <c r="GN1053" s="4"/>
      <c r="GO1053" s="4"/>
      <c r="GP1053" s="4"/>
      <c r="GQ1053" s="4"/>
      <c r="GR1053" s="4"/>
      <c r="GS1053" s="4"/>
      <c r="GT1053" s="4"/>
      <c r="GU1053" s="4"/>
      <c r="GV1053" s="4"/>
      <c r="GW1053" s="4"/>
      <c r="GX1053" s="4"/>
      <c r="GY1053" s="4"/>
      <c r="IQ1053" s="4"/>
      <c r="IR1053" s="4"/>
      <c r="IS1053" s="4"/>
      <c r="IT1053" s="4"/>
      <c r="IU1053" s="4"/>
      <c r="IV1053" s="4"/>
      <c r="IW1053" s="4"/>
      <c r="IX1053" s="4"/>
      <c r="IY1053" s="4"/>
      <c r="IZ1053" s="4"/>
      <c r="JA1053" s="4"/>
      <c r="JB1053" s="4"/>
      <c r="JC1053" s="4"/>
      <c r="JD1053" s="4"/>
      <c r="JE1053" s="4"/>
      <c r="JF1053" s="4"/>
      <c r="JG1053" s="4"/>
      <c r="JH1053" s="4"/>
      <c r="JI1053" s="4"/>
      <c r="JJ1053" s="4"/>
      <c r="JK1053" s="4"/>
      <c r="JL1053" s="4"/>
      <c r="JM1053" s="4"/>
      <c r="JN1053" s="4"/>
      <c r="JO1053" s="4"/>
      <c r="JP1053" s="4"/>
      <c r="JQ1053" s="4"/>
      <c r="JR1053" s="4"/>
      <c r="JS1053" s="4"/>
      <c r="JT1053" s="4"/>
      <c r="JU1053" s="4"/>
      <c r="JV1053" s="4"/>
      <c r="JW1053" s="4"/>
      <c r="JX1053" s="4"/>
      <c r="JY1053" s="4"/>
      <c r="JZ1053" s="4"/>
      <c r="KA1053" s="4"/>
      <c r="KB1053" s="4"/>
      <c r="KC1053" s="4"/>
      <c r="KD1053" s="4"/>
      <c r="KE1053" s="4"/>
    </row>
    <row r="1054" spans="20:291" x14ac:dyDescent="0.25">
      <c r="T1054" s="5"/>
      <c r="U1054" s="25"/>
      <c r="V1054" s="25"/>
      <c r="W1054" s="25"/>
      <c r="X1054" s="25"/>
      <c r="Y1054" s="25"/>
      <c r="Z1054" s="25"/>
      <c r="AA1054" s="25"/>
      <c r="AB1054" s="25"/>
      <c r="AC1054" s="25"/>
      <c r="AD1054" s="25"/>
      <c r="AE1054" s="25"/>
      <c r="AF1054" s="25"/>
      <c r="AG1054" s="25"/>
      <c r="AH1054" s="25"/>
      <c r="AI1054" s="25"/>
      <c r="AJ1054" s="25"/>
      <c r="AK1054" s="25"/>
      <c r="AL1054" s="25"/>
      <c r="AM1054" s="25"/>
      <c r="AN1054" s="25"/>
      <c r="AO1054" s="25"/>
      <c r="AP1054" s="25"/>
      <c r="AQ1054" s="4"/>
      <c r="AR1054" s="4"/>
      <c r="AS1054" s="4"/>
      <c r="AT1054" s="4"/>
      <c r="AU1054" s="4"/>
      <c r="AV1054" s="4"/>
      <c r="AW1054" s="4"/>
      <c r="AX1054" s="4"/>
      <c r="AY1054" s="4"/>
      <c r="AZ1054" s="4"/>
      <c r="BA1054" s="4"/>
      <c r="BB1054" s="4"/>
      <c r="BC1054" s="4"/>
      <c r="BD1054" s="4"/>
      <c r="BE1054" s="4"/>
      <c r="BF1054" s="4"/>
      <c r="BG1054" s="4"/>
      <c r="BH1054" s="4"/>
      <c r="BI1054" s="4"/>
      <c r="BJ1054" s="4"/>
      <c r="BK1054" s="4"/>
      <c r="BL1054" s="4"/>
      <c r="BM1054" s="4"/>
      <c r="BN1054" s="4"/>
      <c r="BO1054" s="4"/>
      <c r="BP1054" s="4"/>
      <c r="BQ1054" s="4"/>
      <c r="BR1054" s="4"/>
      <c r="BS1054" s="4"/>
      <c r="BT1054" s="4"/>
      <c r="BU1054" s="4"/>
      <c r="BV1054" s="4"/>
      <c r="BW1054" s="4"/>
      <c r="BX1054" s="4"/>
      <c r="BY1054" s="4"/>
      <c r="BZ1054" s="4"/>
      <c r="CA1054" s="4"/>
      <c r="CB1054" s="4"/>
      <c r="CC1054" s="4"/>
      <c r="CD1054" s="4"/>
      <c r="CE1054" s="4"/>
      <c r="CF1054" s="4"/>
      <c r="CG1054" s="4"/>
      <c r="CH1054" s="4"/>
      <c r="CI1054" s="4"/>
      <c r="CJ1054" s="4"/>
      <c r="CK1054" s="4"/>
      <c r="CL1054" s="4"/>
      <c r="CM1054" s="4"/>
      <c r="CN1054" s="4"/>
      <c r="CO1054" s="4"/>
      <c r="CP1054" s="4"/>
      <c r="CQ1054" s="4"/>
      <c r="CR1054" s="4"/>
      <c r="CS1054" s="4"/>
      <c r="CT1054" s="4"/>
      <c r="CU1054" s="4"/>
      <c r="CV1054" s="4"/>
      <c r="CW1054" s="4"/>
      <c r="CX1054" s="4"/>
      <c r="CY1054" s="4"/>
      <c r="CZ1054" s="4"/>
      <c r="DA1054" s="4"/>
      <c r="DB1054" s="4"/>
      <c r="DC1054" s="4"/>
      <c r="DD1054" s="4"/>
      <c r="DE1054" s="4"/>
      <c r="DF1054" s="4"/>
      <c r="DG1054" s="4"/>
      <c r="DH1054" s="4"/>
      <c r="DI1054" s="4"/>
      <c r="DJ1054" s="4"/>
      <c r="DK1054" s="4"/>
      <c r="DL1054" s="4"/>
      <c r="DM1054" s="4"/>
      <c r="DN1054" s="4"/>
      <c r="DO1054" s="4"/>
      <c r="DP1054" s="4"/>
      <c r="DQ1054" s="4"/>
      <c r="DR1054" s="4"/>
      <c r="DS1054" s="4"/>
      <c r="DT1054" s="4"/>
      <c r="DU1054" s="4"/>
      <c r="DV1054" s="4"/>
      <c r="DW1054" s="4"/>
      <c r="DX1054" s="4"/>
      <c r="DY1054" s="4"/>
      <c r="DZ1054" s="4"/>
      <c r="EA1054" s="4"/>
      <c r="EB1054" s="4"/>
      <c r="EC1054" s="4"/>
      <c r="ED1054" s="4"/>
      <c r="EE1054" s="4"/>
      <c r="EF1054" s="4"/>
      <c r="EG1054" s="4"/>
      <c r="EH1054" s="4"/>
      <c r="EI1054" s="4"/>
      <c r="EJ1054" s="4"/>
      <c r="EK1054" s="4"/>
      <c r="EL1054" s="4"/>
      <c r="EM1054" s="4"/>
      <c r="EN1054" s="4"/>
      <c r="EO1054" s="4"/>
      <c r="EP1054" s="4"/>
      <c r="EQ1054" s="4"/>
      <c r="ER1054" s="4"/>
      <c r="ES1054" s="4"/>
      <c r="ET1054" s="4"/>
      <c r="EU1054" s="4"/>
      <c r="EV1054" s="4"/>
      <c r="EW1054" s="4"/>
      <c r="EX1054" s="4"/>
      <c r="EY1054" s="4"/>
      <c r="EZ1054" s="4"/>
      <c r="FA1054" s="4"/>
      <c r="FB1054" s="4"/>
      <c r="FC1054" s="4"/>
      <c r="FD1054" s="4"/>
      <c r="FE1054" s="4"/>
      <c r="FF1054" s="4"/>
      <c r="FG1054" s="4"/>
      <c r="FH1054" s="4"/>
      <c r="FI1054" s="4"/>
      <c r="FJ1054" s="5"/>
      <c r="FK1054" s="4"/>
      <c r="FL1054" s="4"/>
      <c r="FM1054" s="4"/>
      <c r="FN1054" s="4"/>
      <c r="FO1054" s="4"/>
      <c r="FP1054" s="4"/>
      <c r="FQ1054" s="4"/>
      <c r="FR1054" s="4"/>
      <c r="FS1054" s="4"/>
      <c r="FT1054" s="4"/>
      <c r="FU1054" s="4"/>
      <c r="FV1054" s="4"/>
      <c r="FW1054" s="4"/>
      <c r="FX1054" s="4"/>
      <c r="FY1054" s="4"/>
      <c r="FZ1054" s="4"/>
      <c r="GA1054" s="4"/>
      <c r="GB1054" s="4"/>
      <c r="GC1054" s="4"/>
      <c r="GD1054" s="4"/>
      <c r="GE1054" s="4"/>
      <c r="GF1054" s="4"/>
      <c r="GG1054" s="4"/>
      <c r="GH1054" s="4"/>
      <c r="GI1054" s="4"/>
      <c r="GJ1054" s="4"/>
      <c r="GK1054" s="4"/>
      <c r="GL1054" s="4"/>
      <c r="GM1054" s="4"/>
      <c r="GN1054" s="4"/>
      <c r="GO1054" s="4"/>
      <c r="GP1054" s="4"/>
      <c r="GQ1054" s="4"/>
      <c r="GR1054" s="4"/>
      <c r="GS1054" s="4"/>
      <c r="GT1054" s="4"/>
      <c r="GU1054" s="4"/>
      <c r="GV1054" s="4"/>
      <c r="GW1054" s="4"/>
      <c r="GX1054" s="4"/>
      <c r="GY1054" s="4"/>
      <c r="IQ1054" s="4"/>
      <c r="IR1054" s="4"/>
      <c r="IS1054" s="4"/>
      <c r="IT1054" s="4"/>
      <c r="IU1054" s="4"/>
      <c r="IV1054" s="4"/>
      <c r="IW1054" s="4"/>
      <c r="IX1054" s="4"/>
      <c r="IY1054" s="4"/>
      <c r="IZ1054" s="4"/>
      <c r="JA1054" s="4"/>
      <c r="JB1054" s="4"/>
      <c r="JC1054" s="4"/>
      <c r="JD1054" s="4"/>
      <c r="JE1054" s="4"/>
      <c r="JF1054" s="4"/>
      <c r="JG1054" s="4"/>
      <c r="JH1054" s="4"/>
      <c r="JI1054" s="4"/>
      <c r="JJ1054" s="4"/>
      <c r="JK1054" s="4"/>
      <c r="JL1054" s="4"/>
      <c r="JM1054" s="4"/>
      <c r="JN1054" s="4"/>
      <c r="JO1054" s="4"/>
      <c r="JP1054" s="4"/>
      <c r="JQ1054" s="4"/>
      <c r="JR1054" s="4"/>
      <c r="JS1054" s="4"/>
      <c r="JT1054" s="4"/>
      <c r="JU1054" s="4"/>
      <c r="JV1054" s="4"/>
      <c r="JW1054" s="4"/>
      <c r="JX1054" s="4"/>
      <c r="JY1054" s="4"/>
      <c r="JZ1054" s="4"/>
      <c r="KA1054" s="4"/>
      <c r="KB1054" s="4"/>
      <c r="KC1054" s="4"/>
      <c r="KD1054" s="4"/>
      <c r="KE1054" s="4"/>
    </row>
    <row r="1055" spans="20:291" x14ac:dyDescent="0.25">
      <c r="T1055" s="5"/>
      <c r="U1055" s="25"/>
      <c r="V1055" s="25"/>
      <c r="W1055" s="25"/>
      <c r="X1055" s="25"/>
      <c r="Y1055" s="25"/>
      <c r="Z1055" s="25"/>
      <c r="AA1055" s="25"/>
      <c r="AB1055" s="25"/>
      <c r="AC1055" s="25"/>
      <c r="AD1055" s="25"/>
      <c r="AE1055" s="25"/>
      <c r="AF1055" s="25"/>
      <c r="AG1055" s="25"/>
      <c r="AH1055" s="25"/>
      <c r="AI1055" s="25"/>
      <c r="AJ1055" s="25"/>
      <c r="AK1055" s="25"/>
      <c r="AL1055" s="25"/>
      <c r="AM1055" s="25"/>
      <c r="AN1055" s="25"/>
      <c r="AO1055" s="25"/>
      <c r="AP1055" s="25"/>
      <c r="AQ1055" s="4"/>
      <c r="AR1055" s="4"/>
      <c r="AS1055" s="4"/>
      <c r="AT1055" s="4"/>
      <c r="AU1055" s="4"/>
      <c r="AV1055" s="4"/>
      <c r="AW1055" s="4"/>
      <c r="AX1055" s="4"/>
      <c r="AY1055" s="4"/>
      <c r="AZ1055" s="4"/>
      <c r="BA1055" s="4"/>
      <c r="BB1055" s="4"/>
      <c r="BC1055" s="4"/>
      <c r="BD1055" s="4"/>
      <c r="BE1055" s="4"/>
      <c r="BF1055" s="4"/>
      <c r="BG1055" s="4"/>
      <c r="BH1055" s="4"/>
      <c r="BI1055" s="4"/>
      <c r="BJ1055" s="4"/>
      <c r="BK1055" s="4"/>
      <c r="BL1055" s="4"/>
      <c r="BM1055" s="4"/>
      <c r="BN1055" s="4"/>
      <c r="BO1055" s="4"/>
      <c r="BP1055" s="4"/>
      <c r="BQ1055" s="4"/>
      <c r="BR1055" s="4"/>
      <c r="BS1055" s="4"/>
      <c r="BT1055" s="4"/>
      <c r="BU1055" s="4"/>
      <c r="BV1055" s="4"/>
      <c r="BW1055" s="4"/>
      <c r="BX1055" s="4"/>
      <c r="BY1055" s="4"/>
      <c r="BZ1055" s="4"/>
      <c r="CA1055" s="4"/>
      <c r="CB1055" s="4"/>
      <c r="CC1055" s="4"/>
      <c r="CD1055" s="4"/>
      <c r="CE1055" s="4"/>
      <c r="CF1055" s="4"/>
      <c r="CG1055" s="4"/>
      <c r="CH1055" s="4"/>
      <c r="CI1055" s="4"/>
      <c r="CJ1055" s="4"/>
      <c r="CK1055" s="4"/>
      <c r="CL1055" s="4"/>
      <c r="CM1055" s="4"/>
      <c r="CN1055" s="4"/>
      <c r="CO1055" s="4"/>
      <c r="CP1055" s="4"/>
      <c r="CQ1055" s="4"/>
      <c r="CR1055" s="4"/>
      <c r="CS1055" s="4"/>
      <c r="CT1055" s="4"/>
      <c r="CU1055" s="4"/>
      <c r="CV1055" s="4"/>
      <c r="CW1055" s="4"/>
      <c r="CX1055" s="4"/>
      <c r="CY1055" s="4"/>
      <c r="CZ1055" s="4"/>
      <c r="DA1055" s="4"/>
      <c r="DB1055" s="4"/>
      <c r="DC1055" s="4"/>
      <c r="DD1055" s="4"/>
      <c r="DE1055" s="4"/>
      <c r="DF1055" s="4"/>
      <c r="DG1055" s="4"/>
      <c r="DH1055" s="4"/>
      <c r="DI1055" s="4"/>
      <c r="DJ1055" s="4"/>
      <c r="DK1055" s="4"/>
      <c r="DL1055" s="4"/>
      <c r="DM1055" s="4"/>
      <c r="DN1055" s="4"/>
      <c r="DO1055" s="4"/>
      <c r="DP1055" s="4"/>
      <c r="DQ1055" s="4"/>
      <c r="DR1055" s="4"/>
      <c r="DS1055" s="4"/>
      <c r="DT1055" s="4"/>
      <c r="DU1055" s="4"/>
      <c r="DV1055" s="4"/>
      <c r="DW1055" s="4"/>
      <c r="DX1055" s="4"/>
      <c r="DY1055" s="4"/>
      <c r="DZ1055" s="4"/>
      <c r="EA1055" s="4"/>
      <c r="EB1055" s="4"/>
      <c r="EC1055" s="4"/>
      <c r="ED1055" s="4"/>
      <c r="EE1055" s="4"/>
      <c r="EF1055" s="4"/>
      <c r="EG1055" s="4"/>
      <c r="EH1055" s="4"/>
      <c r="EI1055" s="4"/>
      <c r="EJ1055" s="4"/>
      <c r="EK1055" s="4"/>
      <c r="EL1055" s="4"/>
      <c r="EM1055" s="4"/>
      <c r="EN1055" s="4"/>
      <c r="EO1055" s="4"/>
      <c r="EP1055" s="4"/>
      <c r="EQ1055" s="4"/>
      <c r="ER1055" s="4"/>
      <c r="ES1055" s="4"/>
      <c r="ET1055" s="4"/>
      <c r="EU1055" s="4"/>
      <c r="EV1055" s="4"/>
      <c r="EW1055" s="4"/>
      <c r="EX1055" s="4"/>
      <c r="EY1055" s="4"/>
      <c r="EZ1055" s="4"/>
      <c r="FA1055" s="4"/>
      <c r="FB1055" s="4"/>
      <c r="FC1055" s="4"/>
      <c r="FD1055" s="4"/>
      <c r="FE1055" s="4"/>
      <c r="FF1055" s="4"/>
      <c r="FG1055" s="4"/>
      <c r="FH1055" s="4"/>
      <c r="FI1055" s="4"/>
      <c r="FJ1055" s="5"/>
      <c r="FK1055" s="4"/>
      <c r="FL1055" s="4"/>
      <c r="FM1055" s="4"/>
      <c r="FN1055" s="4"/>
      <c r="FO1055" s="4"/>
      <c r="FP1055" s="4"/>
      <c r="FQ1055" s="4"/>
      <c r="FR1055" s="4"/>
      <c r="FS1055" s="4"/>
      <c r="FT1055" s="4"/>
      <c r="FU1055" s="4"/>
      <c r="FV1055" s="4"/>
      <c r="FW1055" s="4"/>
      <c r="FX1055" s="4"/>
      <c r="FY1055" s="4"/>
      <c r="FZ1055" s="4"/>
      <c r="GA1055" s="4"/>
      <c r="GB1055" s="4"/>
      <c r="GC1055" s="4"/>
      <c r="GD1055" s="4"/>
      <c r="GE1055" s="4"/>
      <c r="GF1055" s="4"/>
      <c r="GG1055" s="4"/>
      <c r="GH1055" s="4"/>
      <c r="GI1055" s="4"/>
      <c r="GJ1055" s="4"/>
      <c r="GK1055" s="4"/>
      <c r="GL1055" s="4"/>
      <c r="GM1055" s="4"/>
      <c r="GN1055" s="4"/>
      <c r="GO1055" s="4"/>
      <c r="GP1055" s="4"/>
      <c r="GQ1055" s="4"/>
      <c r="GR1055" s="4"/>
      <c r="GS1055" s="4"/>
      <c r="GT1055" s="4"/>
      <c r="GU1055" s="4"/>
      <c r="GV1055" s="4"/>
      <c r="GW1055" s="4"/>
      <c r="GX1055" s="4"/>
      <c r="GY1055" s="4"/>
      <c r="IQ1055" s="4"/>
      <c r="IR1055" s="4"/>
      <c r="IS1055" s="4"/>
      <c r="IT1055" s="4"/>
      <c r="IU1055" s="4"/>
      <c r="IV1055" s="4"/>
      <c r="IW1055" s="4"/>
      <c r="IX1055" s="4"/>
      <c r="IY1055" s="4"/>
      <c r="IZ1055" s="4"/>
      <c r="JA1055" s="4"/>
      <c r="JB1055" s="4"/>
      <c r="JC1055" s="4"/>
      <c r="JD1055" s="4"/>
      <c r="JE1055" s="4"/>
      <c r="JF1055" s="4"/>
      <c r="JG1055" s="4"/>
      <c r="JH1055" s="4"/>
      <c r="JI1055" s="4"/>
      <c r="JJ1055" s="4"/>
      <c r="JK1055" s="4"/>
      <c r="JL1055" s="4"/>
      <c r="JM1055" s="4"/>
      <c r="JN1055" s="4"/>
      <c r="JO1055" s="4"/>
      <c r="JP1055" s="4"/>
      <c r="JQ1055" s="4"/>
      <c r="JR1055" s="4"/>
      <c r="JS1055" s="4"/>
      <c r="JT1055" s="4"/>
      <c r="JU1055" s="4"/>
      <c r="JV1055" s="4"/>
      <c r="JW1055" s="4"/>
      <c r="JX1055" s="4"/>
      <c r="JY1055" s="50"/>
      <c r="JZ1055" s="50"/>
      <c r="KA1055" s="4"/>
      <c r="KB1055" s="4"/>
      <c r="KC1055" s="4"/>
      <c r="KD1055" s="4"/>
      <c r="KE1055" s="4"/>
    </row>
    <row r="1056" spans="20:291" x14ac:dyDescent="0.25">
      <c r="T1056" s="5"/>
      <c r="U1056" s="25"/>
      <c r="V1056" s="25"/>
      <c r="W1056" s="25"/>
      <c r="X1056" s="25"/>
      <c r="Y1056" s="25"/>
      <c r="Z1056" s="25"/>
      <c r="AA1056" s="25"/>
      <c r="AB1056" s="25"/>
      <c r="AC1056" s="25"/>
      <c r="AD1056" s="25"/>
      <c r="AE1056" s="25"/>
      <c r="AF1056" s="25"/>
      <c r="AG1056" s="25"/>
      <c r="AH1056" s="25"/>
      <c r="AI1056" s="25"/>
      <c r="AJ1056" s="25"/>
      <c r="AK1056" s="25"/>
      <c r="AL1056" s="25"/>
      <c r="AM1056" s="25"/>
      <c r="AN1056" s="25"/>
      <c r="AO1056" s="25"/>
      <c r="AP1056" s="25"/>
      <c r="AQ1056" s="4"/>
      <c r="AR1056" s="4"/>
      <c r="AS1056" s="4"/>
      <c r="AT1056" s="4"/>
      <c r="AU1056" s="4"/>
      <c r="AV1056" s="4"/>
      <c r="AW1056" s="4"/>
      <c r="AX1056" s="4"/>
      <c r="AY1056" s="4"/>
      <c r="AZ1056" s="4"/>
      <c r="BA1056" s="4"/>
      <c r="BB1056" s="4"/>
      <c r="BC1056" s="4"/>
      <c r="BD1056" s="4"/>
      <c r="BE1056" s="4"/>
      <c r="BF1056" s="4"/>
      <c r="BG1056" s="4"/>
      <c r="BH1056" s="4"/>
      <c r="BI1056" s="4"/>
      <c r="BJ1056" s="4"/>
      <c r="BK1056" s="4"/>
      <c r="BL1056" s="4"/>
      <c r="BM1056" s="4"/>
      <c r="BN1056" s="4"/>
      <c r="BO1056" s="4"/>
      <c r="BP1056" s="4"/>
      <c r="BQ1056" s="4"/>
      <c r="BR1056" s="4"/>
      <c r="BS1056" s="4"/>
      <c r="BT1056" s="4"/>
      <c r="BU1056" s="4"/>
      <c r="BV1056" s="4"/>
      <c r="BW1056" s="4"/>
      <c r="BX1056" s="4"/>
      <c r="BY1056" s="4"/>
      <c r="BZ1056" s="4"/>
      <c r="CA1056" s="4"/>
      <c r="CB1056" s="4"/>
      <c r="CC1056" s="4"/>
      <c r="CD1056" s="4"/>
      <c r="CE1056" s="4"/>
      <c r="CF1056" s="4"/>
      <c r="CG1056" s="4"/>
      <c r="CH1056" s="4"/>
      <c r="CI1056" s="4"/>
      <c r="CJ1056" s="4"/>
      <c r="CK1056" s="4"/>
      <c r="CL1056" s="4"/>
      <c r="CM1056" s="4"/>
      <c r="CN1056" s="4"/>
      <c r="CO1056" s="4"/>
      <c r="CP1056" s="4"/>
      <c r="CQ1056" s="4"/>
      <c r="CR1056" s="4"/>
      <c r="CS1056" s="4"/>
      <c r="CT1056" s="4"/>
      <c r="CU1056" s="4"/>
      <c r="CV1056" s="4"/>
      <c r="CW1056" s="4"/>
      <c r="CX1056" s="4"/>
      <c r="CY1056" s="4"/>
      <c r="CZ1056" s="4"/>
      <c r="DA1056" s="4"/>
      <c r="DB1056" s="4"/>
      <c r="DC1056" s="4"/>
      <c r="DD1056" s="4"/>
      <c r="DE1056" s="4"/>
      <c r="DF1056" s="4"/>
      <c r="DG1056" s="4"/>
      <c r="DH1056" s="4"/>
      <c r="DI1056" s="4"/>
      <c r="DJ1056" s="4"/>
      <c r="DK1056" s="4"/>
      <c r="DL1056" s="4"/>
      <c r="DM1056" s="4"/>
      <c r="DN1056" s="4"/>
      <c r="DO1056" s="4"/>
      <c r="DP1056" s="4"/>
      <c r="DQ1056" s="4"/>
      <c r="DR1056" s="4"/>
      <c r="DS1056" s="4"/>
      <c r="DT1056" s="4"/>
      <c r="DU1056" s="4"/>
      <c r="DV1056" s="4"/>
      <c r="DW1056" s="4"/>
      <c r="DX1056" s="4"/>
      <c r="DY1056" s="4"/>
      <c r="DZ1056" s="4"/>
      <c r="EA1056" s="4"/>
      <c r="EB1056" s="4"/>
      <c r="EC1056" s="4"/>
      <c r="ED1056" s="4"/>
      <c r="EE1056" s="4"/>
      <c r="EF1056" s="4"/>
      <c r="EG1056" s="4"/>
      <c r="EH1056" s="4"/>
      <c r="EI1056" s="4"/>
      <c r="EJ1056" s="4"/>
      <c r="EK1056" s="4"/>
      <c r="EL1056" s="4"/>
      <c r="EM1056" s="4"/>
      <c r="EN1056" s="4"/>
      <c r="EO1056" s="4"/>
      <c r="EP1056" s="4"/>
      <c r="EQ1056" s="4"/>
      <c r="ER1056" s="4"/>
      <c r="ES1056" s="4"/>
      <c r="ET1056" s="4"/>
      <c r="EU1056" s="4"/>
      <c r="EV1056" s="4"/>
      <c r="EW1056" s="4"/>
      <c r="EX1056" s="4"/>
      <c r="EY1056" s="4"/>
      <c r="EZ1056" s="4"/>
      <c r="FA1056" s="4"/>
      <c r="FB1056" s="4"/>
      <c r="FC1056" s="4"/>
      <c r="FD1056" s="4"/>
      <c r="FE1056" s="4"/>
      <c r="FF1056" s="4"/>
      <c r="FG1056" s="4"/>
      <c r="FH1056" s="4"/>
      <c r="FI1056" s="4"/>
      <c r="FJ1056" s="5"/>
      <c r="FK1056" s="4"/>
      <c r="FL1056" s="4"/>
      <c r="FM1056" s="4"/>
      <c r="FN1056" s="4"/>
      <c r="FO1056" s="4"/>
      <c r="FP1056" s="4"/>
      <c r="FQ1056" s="4"/>
      <c r="FR1056" s="4"/>
      <c r="FS1056" s="4"/>
      <c r="FT1056" s="4"/>
      <c r="FU1056" s="4"/>
      <c r="FV1056" s="4"/>
      <c r="FW1056" s="4"/>
      <c r="FX1056" s="4"/>
      <c r="FY1056" s="4"/>
      <c r="FZ1056" s="4"/>
      <c r="GA1056" s="4"/>
      <c r="GB1056" s="4"/>
      <c r="GC1056" s="4"/>
      <c r="GD1056" s="4"/>
      <c r="GE1056" s="4"/>
      <c r="GF1056" s="4"/>
      <c r="GG1056" s="4"/>
      <c r="GH1056" s="4"/>
      <c r="GI1056" s="4"/>
      <c r="GJ1056" s="4"/>
      <c r="GK1056" s="4"/>
      <c r="GL1056" s="4"/>
      <c r="GM1056" s="4"/>
      <c r="GN1056" s="4"/>
      <c r="GO1056" s="4"/>
      <c r="GP1056" s="4"/>
      <c r="GQ1056" s="4"/>
      <c r="GR1056" s="4"/>
      <c r="GS1056" s="4"/>
      <c r="GT1056" s="4"/>
      <c r="GU1056" s="4"/>
      <c r="GV1056" s="4"/>
      <c r="GW1056" s="4"/>
      <c r="GX1056" s="4"/>
      <c r="GY1056" s="4"/>
      <c r="IQ1056" s="4"/>
      <c r="IR1056" s="4"/>
      <c r="IS1056" s="4"/>
      <c r="IT1056" s="4"/>
      <c r="IU1056" s="4"/>
      <c r="IV1056" s="4"/>
      <c r="IW1056" s="4"/>
      <c r="IX1056" s="4"/>
      <c r="IY1056" s="4"/>
      <c r="IZ1056" s="4"/>
      <c r="JA1056" s="4"/>
      <c r="JB1056" s="4"/>
      <c r="JC1056" s="4"/>
      <c r="JD1056" s="4"/>
      <c r="JE1056" s="4"/>
      <c r="JF1056" s="4"/>
      <c r="JG1056" s="4"/>
      <c r="JH1056" s="4"/>
      <c r="JI1056" s="4"/>
      <c r="JJ1056" s="4"/>
      <c r="JK1056" s="4"/>
      <c r="JL1056" s="4"/>
      <c r="JM1056" s="4"/>
      <c r="JN1056" s="4"/>
      <c r="JO1056" s="4"/>
      <c r="JP1056" s="4"/>
      <c r="JQ1056" s="4"/>
      <c r="JR1056" s="4"/>
      <c r="JS1056" s="4"/>
      <c r="JT1056" s="4"/>
      <c r="JU1056" s="4"/>
      <c r="JV1056" s="4"/>
      <c r="JW1056" s="4"/>
      <c r="JX1056" s="4"/>
      <c r="JY1056" s="4"/>
      <c r="JZ1056" s="4"/>
      <c r="KA1056" s="4"/>
      <c r="KB1056" s="4"/>
      <c r="KC1056" s="4"/>
      <c r="KD1056" s="4"/>
      <c r="KE1056" s="4"/>
    </row>
    <row r="1057" spans="20:291" x14ac:dyDescent="0.25">
      <c r="T1057" s="5"/>
      <c r="U1057" s="25"/>
      <c r="V1057" s="25"/>
      <c r="W1057" s="25"/>
      <c r="X1057" s="25"/>
      <c r="Y1057" s="25"/>
      <c r="Z1057" s="25"/>
      <c r="AA1057" s="25"/>
      <c r="AB1057" s="25"/>
      <c r="AC1057" s="25"/>
      <c r="AD1057" s="25"/>
      <c r="AE1057" s="25"/>
      <c r="AF1057" s="25"/>
      <c r="AG1057" s="25"/>
      <c r="AH1057" s="25"/>
      <c r="AI1057" s="25"/>
      <c r="AJ1057" s="25"/>
      <c r="AK1057" s="25"/>
      <c r="AL1057" s="25"/>
      <c r="AM1057" s="25"/>
      <c r="AN1057" s="25"/>
      <c r="AO1057" s="25"/>
      <c r="AP1057" s="25"/>
      <c r="AQ1057" s="4"/>
      <c r="AR1057" s="4"/>
      <c r="AS1057" s="4"/>
      <c r="AT1057" s="4"/>
      <c r="AU1057" s="4"/>
      <c r="AV1057" s="4"/>
      <c r="AW1057" s="4"/>
      <c r="AX1057" s="4"/>
      <c r="AY1057" s="4"/>
      <c r="AZ1057" s="4"/>
      <c r="BA1057" s="4"/>
      <c r="BB1057" s="4"/>
      <c r="BC1057" s="4"/>
      <c r="BD1057" s="4"/>
      <c r="BE1057" s="4"/>
      <c r="BF1057" s="4"/>
      <c r="BG1057" s="4"/>
      <c r="BH1057" s="4"/>
      <c r="BI1057" s="4"/>
      <c r="BJ1057" s="4"/>
      <c r="BK1057" s="4"/>
      <c r="BL1057" s="4"/>
      <c r="BM1057" s="4"/>
      <c r="BN1057" s="4"/>
      <c r="BO1057" s="4"/>
      <c r="BP1057" s="4"/>
      <c r="BQ1057" s="4"/>
      <c r="BR1057" s="4"/>
      <c r="BS1057" s="4"/>
      <c r="BT1057" s="4"/>
      <c r="BU1057" s="4"/>
      <c r="BV1057" s="4"/>
      <c r="BW1057" s="4"/>
      <c r="BX1057" s="4"/>
      <c r="BY1057" s="4"/>
      <c r="BZ1057" s="4"/>
      <c r="CA1057" s="4"/>
      <c r="CB1057" s="4"/>
      <c r="CC1057" s="4"/>
      <c r="CD1057" s="4"/>
      <c r="CE1057" s="4"/>
      <c r="CF1057" s="4"/>
      <c r="CG1057" s="4"/>
      <c r="CH1057" s="4"/>
      <c r="CI1057" s="4"/>
      <c r="CJ1057" s="4"/>
      <c r="CK1057" s="4"/>
      <c r="CL1057" s="4"/>
      <c r="CM1057" s="4"/>
      <c r="CN1057" s="4"/>
      <c r="CO1057" s="4"/>
      <c r="CP1057" s="4"/>
      <c r="CQ1057" s="4"/>
      <c r="CR1057" s="4"/>
      <c r="CS1057" s="4"/>
      <c r="CT1057" s="4"/>
      <c r="CU1057" s="4"/>
      <c r="CV1057" s="4"/>
      <c r="CW1057" s="4"/>
      <c r="CX1057" s="4"/>
      <c r="CY1057" s="4"/>
      <c r="CZ1057" s="4"/>
      <c r="DA1057" s="4"/>
      <c r="DB1057" s="4"/>
      <c r="DC1057" s="4"/>
      <c r="DD1057" s="4"/>
      <c r="DE1057" s="4"/>
      <c r="DF1057" s="4"/>
      <c r="DG1057" s="4"/>
      <c r="DH1057" s="4"/>
      <c r="DI1057" s="4"/>
      <c r="DJ1057" s="4"/>
      <c r="DK1057" s="4"/>
      <c r="DL1057" s="4"/>
      <c r="DM1057" s="4"/>
      <c r="DN1057" s="4"/>
      <c r="DO1057" s="4"/>
      <c r="DP1057" s="4"/>
      <c r="DQ1057" s="4"/>
      <c r="DR1057" s="4"/>
      <c r="DS1057" s="4"/>
      <c r="DT1057" s="4"/>
      <c r="DU1057" s="4"/>
      <c r="DV1057" s="4"/>
      <c r="DW1057" s="4"/>
      <c r="DX1057" s="4"/>
      <c r="DY1057" s="4"/>
      <c r="DZ1057" s="4"/>
      <c r="EA1057" s="4"/>
      <c r="EB1057" s="4"/>
      <c r="EC1057" s="4"/>
      <c r="ED1057" s="4"/>
      <c r="EE1057" s="4"/>
      <c r="EF1057" s="4"/>
      <c r="EG1057" s="4"/>
      <c r="EH1057" s="4"/>
      <c r="EI1057" s="4"/>
      <c r="EJ1057" s="4"/>
      <c r="EK1057" s="4"/>
      <c r="EL1057" s="4"/>
      <c r="EM1057" s="4"/>
      <c r="EN1057" s="4"/>
      <c r="EO1057" s="4"/>
      <c r="EP1057" s="4"/>
      <c r="EQ1057" s="4"/>
      <c r="ER1057" s="4"/>
      <c r="ES1057" s="4"/>
      <c r="ET1057" s="4"/>
      <c r="EU1057" s="4"/>
      <c r="EV1057" s="4"/>
      <c r="EW1057" s="4"/>
      <c r="EX1057" s="4"/>
      <c r="EY1057" s="4"/>
      <c r="EZ1057" s="4"/>
      <c r="FA1057" s="4"/>
      <c r="FB1057" s="4"/>
      <c r="FC1057" s="4"/>
      <c r="FD1057" s="4"/>
      <c r="FE1057" s="4"/>
      <c r="FF1057" s="4"/>
      <c r="FG1057" s="4"/>
      <c r="FH1057" s="4"/>
      <c r="FI1057" s="4"/>
      <c r="FJ1057" s="5"/>
      <c r="FK1057" s="4"/>
      <c r="FL1057" s="4"/>
      <c r="FM1057" s="4"/>
      <c r="FN1057" s="4"/>
      <c r="FO1057" s="4"/>
      <c r="FP1057" s="4"/>
      <c r="FQ1057" s="4"/>
      <c r="FR1057" s="4"/>
      <c r="FS1057" s="4"/>
      <c r="FT1057" s="4"/>
      <c r="FU1057" s="4"/>
      <c r="FV1057" s="4"/>
      <c r="FW1057" s="4"/>
      <c r="FX1057" s="4"/>
      <c r="FY1057" s="4"/>
      <c r="FZ1057" s="4"/>
      <c r="GA1057" s="4"/>
      <c r="GB1057" s="4"/>
      <c r="GC1057" s="4"/>
      <c r="GD1057" s="4"/>
      <c r="GE1057" s="4"/>
      <c r="GF1057" s="4"/>
      <c r="GG1057" s="4"/>
      <c r="GH1057" s="4"/>
      <c r="GI1057" s="4"/>
      <c r="GJ1057" s="4"/>
      <c r="GK1057" s="4"/>
      <c r="GL1057" s="4"/>
      <c r="GM1057" s="4"/>
      <c r="GN1057" s="4"/>
      <c r="GO1057" s="4"/>
      <c r="GP1057" s="4"/>
      <c r="GQ1057" s="4"/>
      <c r="GR1057" s="4"/>
      <c r="GS1057" s="4"/>
      <c r="GT1057" s="4"/>
      <c r="GU1057" s="4"/>
      <c r="GV1057" s="4"/>
      <c r="GW1057" s="4"/>
      <c r="GX1057" s="4"/>
      <c r="GY1057" s="4"/>
      <c r="IQ1057" s="4"/>
      <c r="IR1057" s="4"/>
      <c r="IS1057" s="4"/>
      <c r="IT1057" s="4"/>
      <c r="IU1057" s="4"/>
      <c r="IV1057" s="4"/>
      <c r="IW1057" s="4"/>
      <c r="IX1057" s="4"/>
      <c r="IY1057" s="4"/>
      <c r="IZ1057" s="4"/>
      <c r="JA1057" s="4"/>
      <c r="JB1057" s="4"/>
      <c r="JC1057" s="4"/>
      <c r="JD1057" s="4"/>
      <c r="JE1057" s="4"/>
      <c r="JF1057" s="4"/>
      <c r="JG1057" s="4"/>
      <c r="JH1057" s="4"/>
      <c r="JI1057" s="4"/>
      <c r="JJ1057" s="4"/>
      <c r="JK1057" s="4"/>
      <c r="JL1057" s="4"/>
      <c r="JM1057" s="4"/>
      <c r="JN1057" s="4"/>
      <c r="JO1057" s="4"/>
      <c r="JP1057" s="4"/>
      <c r="JQ1057" s="4"/>
      <c r="JR1057" s="4"/>
      <c r="JS1057" s="4"/>
      <c r="JT1057" s="4"/>
      <c r="JU1057" s="4"/>
      <c r="JV1057" s="4"/>
      <c r="JW1057" s="4"/>
      <c r="JX1057" s="50"/>
      <c r="JY1057" s="4"/>
      <c r="JZ1057" s="4"/>
      <c r="KA1057" s="4"/>
      <c r="KB1057" s="4"/>
      <c r="KC1057" s="4"/>
      <c r="KD1057" s="4"/>
      <c r="KE1057" s="4"/>
    </row>
    <row r="1058" spans="20:291" x14ac:dyDescent="0.25">
      <c r="T1058" s="5"/>
      <c r="U1058" s="25"/>
      <c r="V1058" s="25"/>
      <c r="W1058" s="25"/>
      <c r="X1058" s="25"/>
      <c r="Y1058" s="25"/>
      <c r="Z1058" s="25"/>
      <c r="AA1058" s="25"/>
      <c r="AB1058" s="25"/>
      <c r="AC1058" s="25"/>
      <c r="AD1058" s="25"/>
      <c r="AE1058" s="25"/>
      <c r="AF1058" s="25"/>
      <c r="AG1058" s="25"/>
      <c r="AH1058" s="25"/>
      <c r="AI1058" s="25"/>
      <c r="AJ1058" s="25"/>
      <c r="AK1058" s="25"/>
      <c r="AL1058" s="25"/>
      <c r="AM1058" s="25"/>
      <c r="AN1058" s="25"/>
      <c r="AO1058" s="25"/>
      <c r="AP1058" s="25"/>
      <c r="AQ1058" s="4"/>
      <c r="AR1058" s="4"/>
      <c r="AS1058" s="4"/>
      <c r="AT1058" s="4"/>
      <c r="AU1058" s="4"/>
      <c r="AV1058" s="4"/>
      <c r="AW1058" s="4"/>
      <c r="AX1058" s="4"/>
      <c r="AY1058" s="4"/>
      <c r="AZ1058" s="4"/>
      <c r="BA1058" s="4"/>
      <c r="BB1058" s="4"/>
      <c r="BC1058" s="4"/>
      <c r="BD1058" s="4"/>
      <c r="BE1058" s="4"/>
      <c r="BF1058" s="4"/>
      <c r="BG1058" s="4"/>
      <c r="BH1058" s="4"/>
      <c r="BI1058" s="4"/>
      <c r="BJ1058" s="4"/>
      <c r="BK1058" s="4"/>
      <c r="BL1058" s="4"/>
      <c r="BM1058" s="4"/>
      <c r="BN1058" s="4"/>
      <c r="BO1058" s="4"/>
      <c r="BP1058" s="4"/>
      <c r="BQ1058" s="4"/>
      <c r="BR1058" s="4"/>
      <c r="BS1058" s="4"/>
      <c r="BT1058" s="4"/>
      <c r="BU1058" s="4"/>
      <c r="BV1058" s="4"/>
      <c r="BW1058" s="4"/>
      <c r="BX1058" s="4"/>
      <c r="BY1058" s="4"/>
      <c r="BZ1058" s="4"/>
      <c r="CA1058" s="4"/>
      <c r="CB1058" s="4"/>
      <c r="CC1058" s="4"/>
      <c r="CD1058" s="4"/>
      <c r="CE1058" s="4"/>
      <c r="CF1058" s="4"/>
      <c r="CG1058" s="4"/>
      <c r="CH1058" s="4"/>
      <c r="CI1058" s="4"/>
      <c r="CJ1058" s="4"/>
      <c r="CK1058" s="4"/>
      <c r="CL1058" s="4"/>
      <c r="CM1058" s="4"/>
      <c r="CN1058" s="4"/>
      <c r="CO1058" s="4"/>
      <c r="CP1058" s="4"/>
      <c r="CQ1058" s="4"/>
      <c r="CR1058" s="4"/>
      <c r="CS1058" s="4"/>
      <c r="CT1058" s="4"/>
      <c r="CU1058" s="4"/>
      <c r="CV1058" s="4"/>
      <c r="CW1058" s="4"/>
      <c r="CX1058" s="4"/>
      <c r="CY1058" s="4"/>
      <c r="CZ1058" s="4"/>
      <c r="DA1058" s="4"/>
      <c r="DB1058" s="4"/>
      <c r="DC1058" s="4"/>
      <c r="DD1058" s="4"/>
      <c r="DE1058" s="4"/>
      <c r="DF1058" s="4"/>
      <c r="DG1058" s="4"/>
      <c r="DH1058" s="4"/>
      <c r="DI1058" s="4"/>
      <c r="DJ1058" s="4"/>
      <c r="DK1058" s="4"/>
      <c r="DL1058" s="4"/>
      <c r="DM1058" s="4"/>
      <c r="DN1058" s="4"/>
      <c r="DO1058" s="4"/>
      <c r="DP1058" s="4"/>
      <c r="DQ1058" s="4"/>
      <c r="DR1058" s="4"/>
      <c r="DS1058" s="4"/>
      <c r="DT1058" s="4"/>
      <c r="DU1058" s="4"/>
      <c r="DV1058" s="4"/>
      <c r="DW1058" s="4"/>
      <c r="DX1058" s="4"/>
      <c r="DY1058" s="4"/>
      <c r="DZ1058" s="4"/>
      <c r="EA1058" s="4"/>
      <c r="EB1058" s="4"/>
      <c r="EC1058" s="4"/>
      <c r="ED1058" s="4"/>
      <c r="EE1058" s="4"/>
      <c r="EF1058" s="4"/>
      <c r="EG1058" s="4"/>
      <c r="EH1058" s="4"/>
      <c r="EI1058" s="4"/>
      <c r="EJ1058" s="4"/>
      <c r="EK1058" s="4"/>
      <c r="EL1058" s="4"/>
      <c r="EM1058" s="4"/>
      <c r="EN1058" s="4"/>
      <c r="EO1058" s="4"/>
      <c r="EP1058" s="4"/>
      <c r="EQ1058" s="4"/>
      <c r="ER1058" s="4"/>
      <c r="ES1058" s="4"/>
      <c r="ET1058" s="4"/>
      <c r="EU1058" s="4"/>
      <c r="EV1058" s="4"/>
      <c r="EW1058" s="4"/>
      <c r="EX1058" s="4"/>
      <c r="EY1058" s="4"/>
      <c r="EZ1058" s="4"/>
      <c r="FA1058" s="4"/>
      <c r="FB1058" s="4"/>
      <c r="FC1058" s="4"/>
      <c r="FD1058" s="4"/>
      <c r="FE1058" s="4"/>
      <c r="FF1058" s="4"/>
      <c r="FG1058" s="4"/>
      <c r="FH1058" s="4"/>
      <c r="FI1058" s="4"/>
      <c r="FJ1058" s="5"/>
      <c r="FK1058" s="4"/>
      <c r="FL1058" s="4"/>
      <c r="FM1058" s="4"/>
      <c r="FN1058" s="4"/>
      <c r="FO1058" s="4"/>
      <c r="FP1058" s="4"/>
      <c r="FQ1058" s="4"/>
      <c r="FR1058" s="4"/>
      <c r="FS1058" s="4"/>
      <c r="FT1058" s="4"/>
      <c r="FU1058" s="4"/>
      <c r="FV1058" s="4"/>
      <c r="FW1058" s="4"/>
      <c r="FX1058" s="4"/>
      <c r="FY1058" s="4"/>
      <c r="FZ1058" s="4"/>
      <c r="GA1058" s="4"/>
      <c r="GB1058" s="4"/>
      <c r="GC1058" s="4"/>
      <c r="GD1058" s="4"/>
      <c r="GE1058" s="4"/>
      <c r="GF1058" s="4"/>
      <c r="GG1058" s="4"/>
      <c r="GH1058" s="4"/>
      <c r="GI1058" s="4"/>
      <c r="GJ1058" s="4"/>
      <c r="GK1058" s="4"/>
      <c r="GL1058" s="4"/>
      <c r="GM1058" s="4"/>
      <c r="GN1058" s="4"/>
      <c r="GO1058" s="4"/>
      <c r="GP1058" s="4"/>
      <c r="GQ1058" s="4"/>
      <c r="GR1058" s="4"/>
      <c r="GS1058" s="4"/>
      <c r="GT1058" s="4"/>
      <c r="GU1058" s="4"/>
      <c r="GV1058" s="4"/>
      <c r="GW1058" s="4"/>
      <c r="GX1058" s="4"/>
      <c r="GY1058" s="4"/>
      <c r="IQ1058" s="4"/>
      <c r="IR1058" s="4"/>
      <c r="IS1058" s="4"/>
      <c r="IT1058" s="4"/>
      <c r="IU1058" s="4"/>
      <c r="IV1058" s="4"/>
      <c r="IW1058" s="4"/>
      <c r="IX1058" s="4"/>
      <c r="IY1058" s="4"/>
      <c r="IZ1058" s="4"/>
      <c r="JA1058" s="4"/>
      <c r="JB1058" s="4"/>
      <c r="JC1058" s="4"/>
      <c r="JD1058" s="4"/>
      <c r="JE1058" s="4"/>
      <c r="JF1058" s="4"/>
      <c r="JG1058" s="4"/>
      <c r="JH1058" s="4"/>
      <c r="JI1058" s="4"/>
      <c r="JJ1058" s="4"/>
      <c r="JK1058" s="4"/>
      <c r="JL1058" s="4"/>
      <c r="JM1058" s="4"/>
      <c r="JN1058" s="4"/>
      <c r="JO1058" s="4"/>
      <c r="JP1058" s="4"/>
      <c r="JQ1058" s="4"/>
      <c r="JR1058" s="4"/>
      <c r="JS1058" s="4"/>
      <c r="JT1058" s="4"/>
      <c r="JU1058" s="4"/>
      <c r="JV1058" s="4"/>
      <c r="JW1058" s="4"/>
      <c r="JX1058" s="4"/>
      <c r="JY1058" s="4"/>
      <c r="JZ1058" s="4"/>
      <c r="KA1058" s="4"/>
      <c r="KB1058" s="4"/>
      <c r="KC1058" s="4"/>
      <c r="KD1058" s="4"/>
      <c r="KE1058" s="4"/>
    </row>
    <row r="1059" spans="20:291" x14ac:dyDescent="0.25">
      <c r="T1059" s="5"/>
      <c r="U1059" s="25"/>
      <c r="V1059" s="25"/>
      <c r="W1059" s="25"/>
      <c r="X1059" s="25"/>
      <c r="Y1059" s="25"/>
      <c r="Z1059" s="25"/>
      <c r="AA1059" s="25"/>
      <c r="AB1059" s="25"/>
      <c r="AC1059" s="25"/>
      <c r="AD1059" s="25"/>
      <c r="AE1059" s="25"/>
      <c r="AF1059" s="25"/>
      <c r="AG1059" s="25"/>
      <c r="AH1059" s="25"/>
      <c r="AI1059" s="25"/>
      <c r="AJ1059" s="25"/>
      <c r="AK1059" s="25"/>
      <c r="AL1059" s="25"/>
      <c r="AM1059" s="25"/>
      <c r="AN1059" s="25"/>
      <c r="AO1059" s="25"/>
      <c r="AP1059" s="25"/>
      <c r="AQ1059" s="4"/>
      <c r="AR1059" s="4"/>
      <c r="AS1059" s="4"/>
      <c r="AT1059" s="4"/>
      <c r="AU1059" s="4"/>
      <c r="AV1059" s="4"/>
      <c r="AW1059" s="4"/>
      <c r="AX1059" s="4"/>
      <c r="AY1059" s="4"/>
      <c r="AZ1059" s="4"/>
      <c r="BA1059" s="4"/>
      <c r="BB1059" s="4"/>
      <c r="BC1059" s="4"/>
      <c r="BD1059" s="4"/>
      <c r="BE1059" s="4"/>
      <c r="BF1059" s="4"/>
      <c r="BG1059" s="4"/>
      <c r="BH1059" s="4"/>
      <c r="BI1059" s="4"/>
      <c r="BJ1059" s="4"/>
      <c r="BK1059" s="4"/>
      <c r="BL1059" s="4"/>
      <c r="BM1059" s="4"/>
      <c r="BN1059" s="4"/>
      <c r="BO1059" s="4"/>
      <c r="BP1059" s="4"/>
      <c r="BQ1059" s="4"/>
      <c r="BR1059" s="4"/>
      <c r="BS1059" s="4"/>
      <c r="BT1059" s="4"/>
      <c r="BU1059" s="4"/>
      <c r="BV1059" s="4"/>
      <c r="BW1059" s="4"/>
      <c r="BX1059" s="4"/>
      <c r="BY1059" s="4"/>
      <c r="BZ1059" s="4"/>
      <c r="CA1059" s="4"/>
      <c r="CB1059" s="4"/>
      <c r="CC1059" s="4"/>
      <c r="CD1059" s="4"/>
      <c r="CE1059" s="4"/>
      <c r="CF1059" s="4"/>
      <c r="CG1059" s="4"/>
      <c r="CH1059" s="4"/>
      <c r="CI1059" s="4"/>
      <c r="CJ1059" s="4"/>
      <c r="CK1059" s="4"/>
      <c r="CL1059" s="4"/>
      <c r="CM1059" s="4"/>
      <c r="CN1059" s="4"/>
      <c r="CO1059" s="4"/>
      <c r="CP1059" s="4"/>
      <c r="CQ1059" s="4"/>
      <c r="CR1059" s="4"/>
      <c r="CS1059" s="4"/>
      <c r="CT1059" s="4"/>
      <c r="CU1059" s="4"/>
      <c r="CV1059" s="4"/>
      <c r="CW1059" s="4"/>
      <c r="CX1059" s="4"/>
      <c r="CY1059" s="4"/>
      <c r="CZ1059" s="4"/>
      <c r="DA1059" s="4"/>
      <c r="DB1059" s="4"/>
      <c r="DC1059" s="4"/>
      <c r="DD1059" s="4"/>
      <c r="DE1059" s="4"/>
      <c r="DF1059" s="4"/>
      <c r="DG1059" s="4"/>
      <c r="DH1059" s="4"/>
      <c r="DI1059" s="4"/>
      <c r="DJ1059" s="4"/>
      <c r="DK1059" s="4"/>
      <c r="DL1059" s="4"/>
      <c r="DM1059" s="4"/>
      <c r="DN1059" s="4"/>
      <c r="DO1059" s="4"/>
      <c r="DP1059" s="4"/>
      <c r="DQ1059" s="4"/>
      <c r="DR1059" s="4"/>
      <c r="DS1059" s="4"/>
      <c r="DT1059" s="4"/>
      <c r="DU1059" s="4"/>
      <c r="DV1059" s="4"/>
      <c r="DW1059" s="4"/>
      <c r="DX1059" s="4"/>
      <c r="DY1059" s="4"/>
      <c r="DZ1059" s="4"/>
      <c r="EA1059" s="4"/>
      <c r="EB1059" s="4"/>
      <c r="EC1059" s="4"/>
      <c r="ED1059" s="4"/>
      <c r="EE1059" s="4"/>
      <c r="EF1059" s="4"/>
      <c r="EG1059" s="4"/>
      <c r="EH1059" s="4"/>
      <c r="EI1059" s="4"/>
      <c r="EJ1059" s="4"/>
      <c r="EK1059" s="4"/>
      <c r="EL1059" s="4"/>
      <c r="EM1059" s="4"/>
      <c r="EN1059" s="4"/>
      <c r="EO1059" s="4"/>
      <c r="EP1059" s="4"/>
      <c r="EQ1059" s="4"/>
      <c r="ER1059" s="4"/>
      <c r="ES1059" s="4"/>
      <c r="ET1059" s="4"/>
      <c r="EU1059" s="4"/>
      <c r="EV1059" s="4"/>
      <c r="EW1059" s="4"/>
      <c r="EX1059" s="4"/>
      <c r="EY1059" s="4"/>
      <c r="EZ1059" s="4"/>
      <c r="FA1059" s="4"/>
      <c r="FB1059" s="4"/>
      <c r="FC1059" s="4"/>
      <c r="FD1059" s="4"/>
      <c r="FE1059" s="4"/>
      <c r="FF1059" s="4"/>
      <c r="FG1059" s="4"/>
      <c r="FH1059" s="4"/>
      <c r="FI1059" s="4"/>
      <c r="FJ1059" s="5"/>
      <c r="FK1059" s="4"/>
      <c r="FL1059" s="4"/>
      <c r="FM1059" s="4"/>
      <c r="FN1059" s="4"/>
      <c r="FO1059" s="4"/>
      <c r="FP1059" s="4"/>
      <c r="FQ1059" s="4"/>
      <c r="FR1059" s="4"/>
      <c r="FS1059" s="4"/>
      <c r="FT1059" s="4"/>
      <c r="FU1059" s="4"/>
      <c r="FV1059" s="4"/>
      <c r="FW1059" s="4"/>
      <c r="FX1059" s="4"/>
      <c r="FY1059" s="4"/>
      <c r="FZ1059" s="4"/>
      <c r="GA1059" s="4"/>
      <c r="GB1059" s="4"/>
      <c r="GC1059" s="4"/>
      <c r="GD1059" s="4"/>
      <c r="GE1059" s="4"/>
      <c r="GF1059" s="4"/>
      <c r="GG1059" s="4"/>
      <c r="GH1059" s="4"/>
      <c r="GI1059" s="4"/>
      <c r="GJ1059" s="4"/>
      <c r="GK1059" s="4"/>
      <c r="GL1059" s="4"/>
      <c r="GM1059" s="4"/>
      <c r="GN1059" s="4"/>
      <c r="GO1059" s="4"/>
      <c r="GP1059" s="4"/>
      <c r="GQ1059" s="4"/>
      <c r="GR1059" s="4"/>
      <c r="GS1059" s="4"/>
      <c r="GT1059" s="4"/>
      <c r="GU1059" s="4"/>
      <c r="GV1059" s="4"/>
      <c r="GW1059" s="4"/>
      <c r="GX1059" s="4"/>
      <c r="GY1059" s="4"/>
      <c r="IQ1059" s="4"/>
      <c r="IR1059" s="4"/>
      <c r="IS1059" s="4"/>
      <c r="IT1059" s="4"/>
      <c r="IU1059" s="4"/>
      <c r="IV1059" s="4"/>
      <c r="IW1059" s="4"/>
      <c r="IX1059" s="4"/>
      <c r="IY1059" s="4"/>
      <c r="IZ1059" s="4"/>
      <c r="JA1059" s="4"/>
      <c r="JB1059" s="4"/>
      <c r="JC1059" s="4"/>
      <c r="JD1059" s="4"/>
      <c r="JE1059" s="4"/>
      <c r="JF1059" s="4"/>
      <c r="JG1059" s="4"/>
      <c r="JH1059" s="4"/>
      <c r="JI1059" s="4"/>
      <c r="JJ1059" s="4"/>
      <c r="JK1059" s="4"/>
      <c r="JL1059" s="4"/>
      <c r="JM1059" s="4"/>
      <c r="JN1059" s="4"/>
      <c r="JO1059" s="4"/>
      <c r="JP1059" s="4"/>
      <c r="JQ1059" s="4"/>
      <c r="JR1059" s="4"/>
      <c r="JS1059" s="4"/>
      <c r="JT1059" s="4"/>
      <c r="JU1059" s="4"/>
      <c r="JV1059" s="4"/>
      <c r="JW1059" s="4"/>
      <c r="JX1059" s="4"/>
      <c r="JY1059" s="4"/>
      <c r="JZ1059" s="4"/>
      <c r="KA1059" s="4"/>
      <c r="KB1059" s="4"/>
      <c r="KC1059" s="4"/>
      <c r="KD1059" s="4"/>
      <c r="KE1059" s="4"/>
    </row>
    <row r="1060" spans="20:291" x14ac:dyDescent="0.25">
      <c r="T1060" s="5"/>
      <c r="U1060" s="25"/>
      <c r="V1060" s="25"/>
      <c r="W1060" s="25"/>
      <c r="X1060" s="25"/>
      <c r="Y1060" s="25"/>
      <c r="Z1060" s="25"/>
      <c r="AA1060" s="25"/>
      <c r="AB1060" s="25"/>
      <c r="AC1060" s="25"/>
      <c r="AD1060" s="25"/>
      <c r="AE1060" s="25"/>
      <c r="AF1060" s="25"/>
      <c r="AG1060" s="25"/>
      <c r="AH1060" s="25"/>
      <c r="AI1060" s="25"/>
      <c r="AJ1060" s="25"/>
      <c r="AK1060" s="25"/>
      <c r="AL1060" s="25"/>
      <c r="AM1060" s="25"/>
      <c r="AN1060" s="25"/>
      <c r="AO1060" s="25"/>
      <c r="AP1060" s="25"/>
      <c r="AQ1060" s="4"/>
      <c r="AR1060" s="4"/>
      <c r="AS1060" s="4"/>
      <c r="AT1060" s="4"/>
      <c r="AU1060" s="4"/>
      <c r="AV1060" s="4"/>
      <c r="AW1060" s="4"/>
      <c r="AX1060" s="4"/>
      <c r="AY1060" s="4"/>
      <c r="AZ1060" s="4"/>
      <c r="BA1060" s="4"/>
      <c r="BB1060" s="4"/>
      <c r="BC1060" s="4"/>
      <c r="BD1060" s="4"/>
      <c r="BE1060" s="4"/>
      <c r="BF1060" s="4"/>
      <c r="BG1060" s="4"/>
      <c r="BH1060" s="4"/>
      <c r="BI1060" s="4"/>
      <c r="BJ1060" s="4"/>
      <c r="BK1060" s="4"/>
      <c r="BL1060" s="4"/>
      <c r="BM1060" s="4"/>
      <c r="BN1060" s="4"/>
      <c r="BO1060" s="4"/>
      <c r="BP1060" s="4"/>
      <c r="BQ1060" s="4"/>
      <c r="BR1060" s="4"/>
      <c r="BS1060" s="4"/>
      <c r="BT1060" s="4"/>
      <c r="BU1060" s="4"/>
      <c r="BV1060" s="4"/>
      <c r="BW1060" s="4"/>
      <c r="BX1060" s="4"/>
      <c r="BY1060" s="4"/>
      <c r="BZ1060" s="4"/>
      <c r="CA1060" s="4"/>
      <c r="CB1060" s="4"/>
      <c r="CC1060" s="4"/>
      <c r="CD1060" s="4"/>
      <c r="CE1060" s="4"/>
      <c r="CF1060" s="4"/>
      <c r="CG1060" s="4"/>
      <c r="CH1060" s="4"/>
      <c r="CI1060" s="4"/>
      <c r="CJ1060" s="4"/>
      <c r="CK1060" s="4"/>
      <c r="CL1060" s="4"/>
      <c r="CM1060" s="4"/>
      <c r="CN1060" s="4"/>
      <c r="CO1060" s="4"/>
      <c r="CP1060" s="4"/>
      <c r="CQ1060" s="4"/>
      <c r="CR1060" s="4"/>
      <c r="CS1060" s="4"/>
      <c r="CT1060" s="4"/>
      <c r="CU1060" s="4"/>
      <c r="CV1060" s="4"/>
      <c r="CW1060" s="4"/>
      <c r="CX1060" s="4"/>
      <c r="CY1060" s="4"/>
      <c r="CZ1060" s="4"/>
      <c r="DA1060" s="4"/>
      <c r="DB1060" s="4"/>
      <c r="DC1060" s="4"/>
      <c r="DD1060" s="4"/>
      <c r="DE1060" s="4"/>
      <c r="DF1060" s="4"/>
      <c r="DG1060" s="4"/>
      <c r="DH1060" s="4"/>
      <c r="DI1060" s="4"/>
      <c r="DJ1060" s="4"/>
      <c r="DK1060" s="4"/>
      <c r="DL1060" s="4"/>
      <c r="DM1060" s="4"/>
      <c r="DN1060" s="4"/>
      <c r="DO1060" s="4"/>
      <c r="DP1060" s="4"/>
      <c r="DQ1060" s="4"/>
      <c r="DR1060" s="4"/>
      <c r="DS1060" s="4"/>
      <c r="DT1060" s="4"/>
      <c r="DU1060" s="4"/>
      <c r="DV1060" s="4"/>
      <c r="DW1060" s="4"/>
      <c r="DX1060" s="4"/>
      <c r="DY1060" s="4"/>
      <c r="DZ1060" s="4"/>
      <c r="EA1060" s="4"/>
      <c r="EB1060" s="4"/>
      <c r="EC1060" s="4"/>
      <c r="ED1060" s="4"/>
      <c r="EE1060" s="4"/>
      <c r="EF1060" s="4"/>
      <c r="EG1060" s="4"/>
      <c r="EH1060" s="4"/>
      <c r="EI1060" s="4"/>
      <c r="EJ1060" s="4"/>
      <c r="EK1060" s="4"/>
      <c r="EL1060" s="4"/>
      <c r="EM1060" s="4"/>
      <c r="EN1060" s="4"/>
      <c r="EO1060" s="4"/>
      <c r="EP1060" s="4"/>
      <c r="EQ1060" s="4"/>
      <c r="ER1060" s="4"/>
      <c r="ES1060" s="4"/>
      <c r="ET1060" s="4"/>
      <c r="EU1060" s="4"/>
      <c r="EV1060" s="4"/>
      <c r="EW1060" s="4"/>
      <c r="EX1060" s="4"/>
      <c r="EY1060" s="4"/>
      <c r="EZ1060" s="4"/>
      <c r="FA1060" s="4"/>
      <c r="FB1060" s="4"/>
      <c r="FC1060" s="4"/>
      <c r="FD1060" s="4"/>
      <c r="FE1060" s="4"/>
      <c r="FF1060" s="4"/>
      <c r="FG1060" s="4"/>
      <c r="FH1060" s="4"/>
      <c r="FI1060" s="4"/>
      <c r="FJ1060" s="5"/>
      <c r="FK1060" s="4"/>
      <c r="FL1060" s="4"/>
      <c r="FM1060" s="4"/>
      <c r="FN1060" s="4"/>
      <c r="FO1060" s="4"/>
      <c r="FP1060" s="4"/>
      <c r="FQ1060" s="4"/>
      <c r="FR1060" s="4"/>
      <c r="FS1060" s="4"/>
      <c r="FT1060" s="4"/>
      <c r="FU1060" s="4"/>
      <c r="FV1060" s="4"/>
      <c r="FW1060" s="4"/>
      <c r="FX1060" s="4"/>
      <c r="FY1060" s="4"/>
      <c r="FZ1060" s="4"/>
      <c r="GA1060" s="4"/>
      <c r="GB1060" s="4"/>
      <c r="GC1060" s="4"/>
      <c r="GD1060" s="4"/>
      <c r="GE1060" s="4"/>
      <c r="GF1060" s="4"/>
      <c r="GG1060" s="4"/>
      <c r="GH1060" s="4"/>
      <c r="GI1060" s="4"/>
      <c r="GJ1060" s="4"/>
      <c r="GK1060" s="4"/>
      <c r="GL1060" s="4"/>
      <c r="GM1060" s="4"/>
      <c r="GN1060" s="4"/>
      <c r="GO1060" s="4"/>
      <c r="GP1060" s="4"/>
      <c r="GQ1060" s="4"/>
      <c r="GR1060" s="4"/>
      <c r="GS1060" s="4"/>
      <c r="GT1060" s="4"/>
      <c r="GU1060" s="4"/>
      <c r="GV1060" s="4"/>
      <c r="GW1060" s="4"/>
      <c r="GX1060" s="4"/>
      <c r="GY1060" s="4"/>
      <c r="IQ1060" s="4"/>
      <c r="IR1060" s="4"/>
      <c r="IS1060" s="4"/>
      <c r="IT1060" s="4"/>
      <c r="IU1060" s="4"/>
      <c r="IV1060" s="4"/>
      <c r="IW1060" s="4"/>
      <c r="IX1060" s="4"/>
      <c r="IY1060" s="4"/>
      <c r="IZ1060" s="4"/>
      <c r="JA1060" s="4"/>
      <c r="JB1060" s="4"/>
      <c r="JC1060" s="4"/>
      <c r="JD1060" s="4"/>
      <c r="JE1060" s="4"/>
      <c r="JF1060" s="4"/>
      <c r="JG1060" s="4"/>
      <c r="JH1060" s="4"/>
      <c r="JI1060" s="4"/>
      <c r="JJ1060" s="4"/>
      <c r="JK1060" s="4"/>
      <c r="JL1060" s="4"/>
      <c r="JM1060" s="4"/>
      <c r="JN1060" s="4"/>
      <c r="JO1060" s="4"/>
      <c r="JP1060" s="4"/>
      <c r="JQ1060" s="4"/>
      <c r="JR1060" s="4"/>
      <c r="JS1060" s="4"/>
      <c r="JT1060" s="4"/>
      <c r="JU1060" s="4"/>
      <c r="JV1060" s="4"/>
      <c r="JW1060" s="4"/>
      <c r="JX1060" s="4"/>
      <c r="JY1060" s="4"/>
      <c r="JZ1060" s="4"/>
      <c r="KA1060" s="4"/>
      <c r="KB1060" s="4"/>
      <c r="KC1060" s="4"/>
      <c r="KD1060" s="4"/>
      <c r="KE1060" s="4"/>
    </row>
    <row r="1061" spans="20:291" x14ac:dyDescent="0.25">
      <c r="T1061" s="5"/>
      <c r="U1061" s="25"/>
      <c r="V1061" s="25"/>
      <c r="W1061" s="25"/>
      <c r="X1061" s="25"/>
      <c r="Y1061" s="25"/>
      <c r="Z1061" s="25"/>
      <c r="AA1061" s="25"/>
      <c r="AB1061" s="25"/>
      <c r="AC1061" s="25"/>
      <c r="AD1061" s="25"/>
      <c r="AE1061" s="25"/>
      <c r="AF1061" s="25"/>
      <c r="AG1061" s="25"/>
      <c r="AH1061" s="25"/>
      <c r="AI1061" s="25"/>
      <c r="AJ1061" s="25"/>
      <c r="AK1061" s="25"/>
      <c r="AL1061" s="25"/>
      <c r="AM1061" s="25"/>
      <c r="AN1061" s="25"/>
      <c r="AO1061" s="25"/>
      <c r="AP1061" s="25"/>
      <c r="AQ1061" s="4"/>
      <c r="AR1061" s="4"/>
      <c r="AS1061" s="4"/>
      <c r="AT1061" s="4"/>
      <c r="AU1061" s="4"/>
      <c r="AV1061" s="4"/>
      <c r="AW1061" s="4"/>
      <c r="AX1061" s="4"/>
      <c r="AY1061" s="4"/>
      <c r="AZ1061" s="4"/>
      <c r="BA1061" s="4"/>
      <c r="BB1061" s="4"/>
      <c r="BC1061" s="4"/>
      <c r="BD1061" s="4"/>
      <c r="BE1061" s="4"/>
      <c r="BF1061" s="4"/>
      <c r="BG1061" s="4"/>
      <c r="BH1061" s="4"/>
      <c r="BI1061" s="4"/>
      <c r="BJ1061" s="4"/>
      <c r="BK1061" s="4"/>
      <c r="BL1061" s="4"/>
      <c r="BM1061" s="4"/>
      <c r="BN1061" s="4"/>
      <c r="BO1061" s="4"/>
      <c r="BP1061" s="4"/>
      <c r="BQ1061" s="4"/>
      <c r="BR1061" s="4"/>
      <c r="BS1061" s="4"/>
      <c r="BT1061" s="4"/>
      <c r="BU1061" s="4"/>
      <c r="BV1061" s="4"/>
      <c r="BW1061" s="4"/>
      <c r="BX1061" s="4"/>
      <c r="BY1061" s="4"/>
      <c r="BZ1061" s="4"/>
      <c r="CA1061" s="4"/>
      <c r="CB1061" s="4"/>
      <c r="CC1061" s="4"/>
      <c r="CD1061" s="4"/>
      <c r="CE1061" s="4"/>
      <c r="CF1061" s="4"/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/>
      <c r="CR1061" s="4"/>
      <c r="CS1061" s="4"/>
      <c r="CT1061" s="4"/>
      <c r="CU1061" s="4"/>
      <c r="CV1061" s="4"/>
      <c r="CW1061" s="4"/>
      <c r="CX1061" s="4"/>
      <c r="CY1061" s="4"/>
      <c r="CZ1061" s="4"/>
      <c r="DA1061" s="4"/>
      <c r="DB1061" s="4"/>
      <c r="DC1061" s="4"/>
      <c r="DD1061" s="4"/>
      <c r="DE1061" s="4"/>
      <c r="DF1061" s="4"/>
      <c r="DG1061" s="4"/>
      <c r="DH1061" s="4"/>
      <c r="DI1061" s="4"/>
      <c r="DJ1061" s="4"/>
      <c r="DK1061" s="4"/>
      <c r="DL1061" s="4"/>
      <c r="DM1061" s="4"/>
      <c r="DN1061" s="4"/>
      <c r="DO1061" s="4"/>
      <c r="DP1061" s="4"/>
      <c r="DQ1061" s="4"/>
      <c r="DR1061" s="4"/>
      <c r="DS1061" s="4"/>
      <c r="DT1061" s="4"/>
      <c r="DU1061" s="4"/>
      <c r="DV1061" s="4"/>
      <c r="DW1061" s="4"/>
      <c r="DX1061" s="4"/>
      <c r="DY1061" s="4"/>
      <c r="DZ1061" s="4"/>
      <c r="EA1061" s="4"/>
      <c r="EB1061" s="4"/>
      <c r="EC1061" s="4"/>
      <c r="ED1061" s="4"/>
      <c r="EE1061" s="4"/>
      <c r="EF1061" s="4"/>
      <c r="EG1061" s="4"/>
      <c r="EH1061" s="4"/>
      <c r="EI1061" s="4"/>
      <c r="EJ1061" s="4"/>
      <c r="EK1061" s="4"/>
      <c r="EL1061" s="4"/>
      <c r="EM1061" s="4"/>
      <c r="EN1061" s="4"/>
      <c r="EO1061" s="4"/>
      <c r="EP1061" s="4"/>
      <c r="EQ1061" s="4"/>
      <c r="ER1061" s="4"/>
      <c r="ES1061" s="4"/>
      <c r="ET1061" s="4"/>
      <c r="EU1061" s="4"/>
      <c r="EV1061" s="4"/>
      <c r="EW1061" s="4"/>
      <c r="EX1061" s="4"/>
      <c r="EY1061" s="4"/>
      <c r="EZ1061" s="4"/>
      <c r="FA1061" s="4"/>
      <c r="FB1061" s="4"/>
      <c r="FC1061" s="4"/>
      <c r="FD1061" s="4"/>
      <c r="FE1061" s="4"/>
      <c r="FF1061" s="4"/>
      <c r="FG1061" s="4"/>
      <c r="FH1061" s="4"/>
      <c r="FI1061" s="4"/>
      <c r="FJ1061" s="5"/>
      <c r="FK1061" s="4"/>
      <c r="FL1061" s="4"/>
      <c r="FM1061" s="4"/>
      <c r="FN1061" s="4"/>
      <c r="FO1061" s="4"/>
      <c r="FP1061" s="4"/>
      <c r="FQ1061" s="4"/>
      <c r="FR1061" s="4"/>
      <c r="FS1061" s="4"/>
      <c r="FT1061" s="4"/>
      <c r="FU1061" s="4"/>
      <c r="FV1061" s="4"/>
      <c r="FW1061" s="4"/>
      <c r="FX1061" s="4"/>
      <c r="FY1061" s="4"/>
      <c r="FZ1061" s="4"/>
      <c r="GA1061" s="4"/>
      <c r="GB1061" s="4"/>
      <c r="GC1061" s="4"/>
      <c r="GD1061" s="4"/>
      <c r="GE1061" s="4"/>
      <c r="GF1061" s="4"/>
      <c r="GG1061" s="4"/>
      <c r="GH1061" s="4"/>
      <c r="GI1061" s="4"/>
      <c r="GJ1061" s="4"/>
      <c r="GK1061" s="4"/>
      <c r="GL1061" s="4"/>
      <c r="GM1061" s="4"/>
      <c r="GN1061" s="4"/>
      <c r="GO1061" s="4"/>
      <c r="GP1061" s="4"/>
      <c r="GQ1061" s="4"/>
      <c r="GR1061" s="4"/>
      <c r="GS1061" s="4"/>
      <c r="GT1061" s="4"/>
      <c r="GU1061" s="4"/>
      <c r="GV1061" s="4"/>
      <c r="GW1061" s="4"/>
      <c r="GX1061" s="4"/>
      <c r="GY1061" s="4"/>
      <c r="IQ1061" s="4"/>
      <c r="IR1061" s="4"/>
      <c r="IS1061" s="4"/>
      <c r="IT1061" s="4"/>
      <c r="IU1061" s="4"/>
      <c r="IV1061" s="4"/>
      <c r="IW1061" s="4"/>
      <c r="IX1061" s="4"/>
      <c r="IY1061" s="4"/>
      <c r="IZ1061" s="4"/>
      <c r="JA1061" s="4"/>
      <c r="JB1061" s="4"/>
      <c r="JC1061" s="4"/>
      <c r="JD1061" s="4"/>
      <c r="JE1061" s="4"/>
      <c r="JF1061" s="4"/>
      <c r="JG1061" s="4"/>
      <c r="JH1061" s="4"/>
      <c r="JI1061" s="4"/>
      <c r="JJ1061" s="4"/>
      <c r="JK1061" s="4"/>
      <c r="JL1061" s="4"/>
      <c r="JM1061" s="4"/>
      <c r="JN1061" s="4"/>
      <c r="JO1061" s="4"/>
      <c r="JP1061" s="4"/>
      <c r="JQ1061" s="4"/>
      <c r="JR1061" s="4"/>
      <c r="JS1061" s="4"/>
      <c r="JT1061" s="4"/>
      <c r="JU1061" s="4"/>
      <c r="JV1061" s="4"/>
      <c r="JW1061" s="4"/>
      <c r="JX1061" s="4"/>
      <c r="JY1061" s="4"/>
      <c r="JZ1061" s="4"/>
      <c r="KA1061" s="4"/>
      <c r="KB1061" s="4"/>
      <c r="KC1061" s="4"/>
      <c r="KD1061" s="4"/>
      <c r="KE1061" s="4"/>
    </row>
    <row r="1062" spans="20:291" x14ac:dyDescent="0.25">
      <c r="T1062" s="5"/>
      <c r="U1062" s="25"/>
      <c r="V1062" s="25"/>
      <c r="W1062" s="25"/>
      <c r="X1062" s="25"/>
      <c r="Y1062" s="25"/>
      <c r="Z1062" s="25"/>
      <c r="AA1062" s="25"/>
      <c r="AB1062" s="25"/>
      <c r="AC1062" s="25"/>
      <c r="AD1062" s="25"/>
      <c r="AE1062" s="25"/>
      <c r="AF1062" s="25"/>
      <c r="AG1062" s="25"/>
      <c r="AH1062" s="25"/>
      <c r="AI1062" s="25"/>
      <c r="AJ1062" s="25"/>
      <c r="AK1062" s="25"/>
      <c r="AL1062" s="25"/>
      <c r="AM1062" s="25"/>
      <c r="AN1062" s="25"/>
      <c r="AO1062" s="25"/>
      <c r="AP1062" s="25"/>
      <c r="AQ1062" s="4"/>
      <c r="AR1062" s="4"/>
      <c r="AS1062" s="4"/>
      <c r="AT1062" s="4"/>
      <c r="AU1062" s="4"/>
      <c r="AV1062" s="4"/>
      <c r="AW1062" s="4"/>
      <c r="AX1062" s="4"/>
      <c r="AY1062" s="4"/>
      <c r="AZ1062" s="4"/>
      <c r="BA1062" s="4"/>
      <c r="BB1062" s="4"/>
      <c r="BC1062" s="4"/>
      <c r="BD1062" s="4"/>
      <c r="BE1062" s="4"/>
      <c r="BF1062" s="4"/>
      <c r="BG1062" s="4"/>
      <c r="BH1062" s="4"/>
      <c r="BI1062" s="4"/>
      <c r="BJ1062" s="4"/>
      <c r="BK1062" s="4"/>
      <c r="BL1062" s="4"/>
      <c r="BM1062" s="4"/>
      <c r="BN1062" s="4"/>
      <c r="BO1062" s="4"/>
      <c r="BP1062" s="4"/>
      <c r="BQ1062" s="4"/>
      <c r="BR1062" s="4"/>
      <c r="BS1062" s="4"/>
      <c r="BT1062" s="4"/>
      <c r="BU1062" s="4"/>
      <c r="BV1062" s="4"/>
      <c r="BW1062" s="4"/>
      <c r="BX1062" s="4"/>
      <c r="BY1062" s="4"/>
      <c r="BZ1062" s="4"/>
      <c r="CA1062" s="4"/>
      <c r="CB1062" s="4"/>
      <c r="CC1062" s="4"/>
      <c r="CD1062" s="4"/>
      <c r="CE1062" s="4"/>
      <c r="CF1062" s="4"/>
      <c r="CG1062" s="4"/>
      <c r="CH1062" s="4"/>
      <c r="CI1062" s="4"/>
      <c r="CJ1062" s="4"/>
      <c r="CK1062" s="4"/>
      <c r="CL1062" s="4"/>
      <c r="CM1062" s="4"/>
      <c r="CN1062" s="4"/>
      <c r="CO1062" s="4"/>
      <c r="CP1062" s="4"/>
      <c r="CQ1062" s="4"/>
      <c r="CR1062" s="4"/>
      <c r="CS1062" s="4"/>
      <c r="CT1062" s="4"/>
      <c r="CU1062" s="4"/>
      <c r="CV1062" s="4"/>
      <c r="CW1062" s="4"/>
      <c r="CX1062" s="4"/>
      <c r="CY1062" s="4"/>
      <c r="CZ1062" s="4"/>
      <c r="DA1062" s="4"/>
      <c r="DB1062" s="4"/>
      <c r="DC1062" s="4"/>
      <c r="DD1062" s="4"/>
      <c r="DE1062" s="4"/>
      <c r="DF1062" s="4"/>
      <c r="DG1062" s="4"/>
      <c r="DH1062" s="4"/>
      <c r="DI1062" s="4"/>
      <c r="DJ1062" s="4"/>
      <c r="DK1062" s="4"/>
      <c r="DL1062" s="4"/>
      <c r="DM1062" s="4"/>
      <c r="DN1062" s="4"/>
      <c r="DO1062" s="4"/>
      <c r="DP1062" s="4"/>
      <c r="DQ1062" s="4"/>
      <c r="DR1062" s="4"/>
      <c r="DS1062" s="4"/>
      <c r="DT1062" s="4"/>
      <c r="DU1062" s="4"/>
      <c r="DV1062" s="4"/>
      <c r="DW1062" s="4"/>
      <c r="DX1062" s="4"/>
      <c r="DY1062" s="4"/>
      <c r="DZ1062" s="4"/>
      <c r="EA1062" s="4"/>
      <c r="EB1062" s="4"/>
      <c r="EC1062" s="4"/>
      <c r="ED1062" s="4"/>
      <c r="EE1062" s="4"/>
      <c r="EF1062" s="4"/>
      <c r="EG1062" s="4"/>
      <c r="EH1062" s="4"/>
      <c r="EI1062" s="4"/>
      <c r="EJ1062" s="4"/>
      <c r="EK1062" s="4"/>
      <c r="EL1062" s="4"/>
      <c r="EM1062" s="4"/>
      <c r="EN1062" s="4"/>
      <c r="EO1062" s="4"/>
      <c r="EP1062" s="4"/>
      <c r="EQ1062" s="4"/>
      <c r="ER1062" s="4"/>
      <c r="ES1062" s="4"/>
      <c r="ET1062" s="4"/>
      <c r="EU1062" s="4"/>
      <c r="EV1062" s="4"/>
      <c r="EW1062" s="4"/>
      <c r="EX1062" s="4"/>
      <c r="EY1062" s="4"/>
      <c r="EZ1062" s="4"/>
      <c r="FA1062" s="4"/>
      <c r="FB1062" s="4"/>
      <c r="FC1062" s="4"/>
      <c r="FD1062" s="4"/>
      <c r="FE1062" s="4"/>
      <c r="FF1062" s="4"/>
      <c r="FG1062" s="4"/>
      <c r="FH1062" s="4"/>
      <c r="FI1062" s="4"/>
      <c r="FJ1062" s="5"/>
      <c r="FK1062" s="4"/>
      <c r="FL1062" s="4"/>
      <c r="FM1062" s="4"/>
      <c r="FN1062" s="4"/>
      <c r="FO1062" s="4"/>
      <c r="FP1062" s="4"/>
      <c r="FQ1062" s="4"/>
      <c r="FR1062" s="4"/>
      <c r="FS1062" s="4"/>
      <c r="FT1062" s="4"/>
      <c r="FU1062" s="4"/>
      <c r="FV1062" s="4"/>
      <c r="FW1062" s="4"/>
      <c r="FX1062" s="4"/>
      <c r="FY1062" s="4"/>
      <c r="FZ1062" s="4"/>
      <c r="GA1062" s="4"/>
      <c r="GB1062" s="4"/>
      <c r="GC1062" s="4"/>
      <c r="GD1062" s="4"/>
      <c r="GE1062" s="4"/>
      <c r="GF1062" s="4"/>
      <c r="GG1062" s="4"/>
      <c r="GH1062" s="4"/>
      <c r="GI1062" s="4"/>
      <c r="GJ1062" s="4"/>
      <c r="GK1062" s="4"/>
      <c r="GL1062" s="4"/>
      <c r="GM1062" s="4"/>
      <c r="GN1062" s="4"/>
      <c r="GO1062" s="4"/>
      <c r="GP1062" s="4"/>
      <c r="GQ1062" s="4"/>
      <c r="GR1062" s="4"/>
      <c r="GS1062" s="4"/>
      <c r="GT1062" s="4"/>
      <c r="GU1062" s="4"/>
      <c r="GV1062" s="4"/>
      <c r="GW1062" s="4"/>
      <c r="GX1062" s="4"/>
      <c r="GY1062" s="4"/>
      <c r="IQ1062" s="4"/>
      <c r="IR1062" s="4"/>
      <c r="IS1062" s="4"/>
      <c r="IT1062" s="4"/>
      <c r="IU1062" s="4"/>
      <c r="IV1062" s="4"/>
      <c r="IW1062" s="4"/>
      <c r="IX1062" s="4"/>
      <c r="IY1062" s="4"/>
      <c r="IZ1062" s="4"/>
      <c r="JA1062" s="4"/>
      <c r="JB1062" s="4"/>
      <c r="JC1062" s="4"/>
      <c r="JD1062" s="4"/>
      <c r="JE1062" s="4"/>
      <c r="JF1062" s="4"/>
      <c r="JG1062" s="4"/>
      <c r="JH1062" s="4"/>
      <c r="JI1062" s="4"/>
      <c r="JJ1062" s="4"/>
      <c r="JK1062" s="4"/>
      <c r="JL1062" s="4"/>
      <c r="JM1062" s="4"/>
      <c r="JN1062" s="4"/>
      <c r="JO1062" s="4"/>
      <c r="JP1062" s="4"/>
      <c r="JQ1062" s="4"/>
      <c r="JR1062" s="4"/>
      <c r="JS1062" s="4"/>
      <c r="JT1062" s="4"/>
      <c r="JU1062" s="4"/>
      <c r="JV1062" s="4"/>
      <c r="JW1062" s="4"/>
      <c r="JX1062" s="4"/>
      <c r="JY1062" s="4"/>
      <c r="JZ1062" s="4"/>
      <c r="KA1062" s="4"/>
      <c r="KB1062" s="4"/>
      <c r="KC1062" s="4"/>
      <c r="KD1062" s="4"/>
      <c r="KE1062" s="4"/>
    </row>
    <row r="1063" spans="20:291" x14ac:dyDescent="0.25">
      <c r="T1063" s="5"/>
      <c r="U1063" s="25"/>
      <c r="V1063" s="25"/>
      <c r="W1063" s="25"/>
      <c r="X1063" s="25"/>
      <c r="Y1063" s="25"/>
      <c r="Z1063" s="25"/>
      <c r="AA1063" s="25"/>
      <c r="AB1063" s="25"/>
      <c r="AC1063" s="25"/>
      <c r="AD1063" s="25"/>
      <c r="AE1063" s="25"/>
      <c r="AF1063" s="25"/>
      <c r="AG1063" s="25"/>
      <c r="AH1063" s="25"/>
      <c r="AI1063" s="25"/>
      <c r="AJ1063" s="25"/>
      <c r="AK1063" s="25"/>
      <c r="AL1063" s="25"/>
      <c r="AM1063" s="25"/>
      <c r="AN1063" s="25"/>
      <c r="AO1063" s="25"/>
      <c r="AP1063" s="25"/>
      <c r="AQ1063" s="4"/>
      <c r="AR1063" s="4"/>
      <c r="AS1063" s="4"/>
      <c r="AT1063" s="4"/>
      <c r="AU1063" s="4"/>
      <c r="AV1063" s="4"/>
      <c r="AW1063" s="4"/>
      <c r="AX1063" s="4"/>
      <c r="AY1063" s="4"/>
      <c r="AZ1063" s="4"/>
      <c r="BA1063" s="4"/>
      <c r="BB1063" s="4"/>
      <c r="BC1063" s="4"/>
      <c r="BD1063" s="4"/>
      <c r="BE1063" s="4"/>
      <c r="BF1063" s="4"/>
      <c r="BG1063" s="4"/>
      <c r="BH1063" s="4"/>
      <c r="BI1063" s="4"/>
      <c r="BJ1063" s="4"/>
      <c r="BK1063" s="4"/>
      <c r="BL1063" s="4"/>
      <c r="BM1063" s="4"/>
      <c r="BN1063" s="4"/>
      <c r="BO1063" s="4"/>
      <c r="BP1063" s="4"/>
      <c r="BQ1063" s="4"/>
      <c r="BR1063" s="4"/>
      <c r="BS1063" s="4"/>
      <c r="BT1063" s="4"/>
      <c r="BU1063" s="4"/>
      <c r="BV1063" s="4"/>
      <c r="BW1063" s="4"/>
      <c r="BX1063" s="4"/>
      <c r="BY1063" s="4"/>
      <c r="BZ1063" s="4"/>
      <c r="CA1063" s="4"/>
      <c r="CB1063" s="4"/>
      <c r="CC1063" s="4"/>
      <c r="CD1063" s="4"/>
      <c r="CE1063" s="4"/>
      <c r="CF1063" s="4"/>
      <c r="CG1063" s="4"/>
      <c r="CH1063" s="4"/>
      <c r="CI1063" s="4"/>
      <c r="CJ1063" s="4"/>
      <c r="CK1063" s="4"/>
      <c r="CL1063" s="4"/>
      <c r="CM1063" s="4"/>
      <c r="CN1063" s="4"/>
      <c r="CO1063" s="4"/>
      <c r="CP1063" s="4"/>
      <c r="CQ1063" s="4"/>
      <c r="CR1063" s="4"/>
      <c r="CS1063" s="4"/>
      <c r="CT1063" s="4"/>
      <c r="CU1063" s="4"/>
      <c r="CV1063" s="4"/>
      <c r="CW1063" s="4"/>
      <c r="CX1063" s="4"/>
      <c r="CY1063" s="4"/>
      <c r="CZ1063" s="4"/>
      <c r="DA1063" s="4"/>
      <c r="DB1063" s="4"/>
      <c r="DC1063" s="4"/>
      <c r="DD1063" s="4"/>
      <c r="DE1063" s="4"/>
      <c r="DF1063" s="4"/>
      <c r="DG1063" s="4"/>
      <c r="DH1063" s="4"/>
      <c r="DI1063" s="4"/>
      <c r="DJ1063" s="4"/>
      <c r="DK1063" s="4"/>
      <c r="DL1063" s="4"/>
      <c r="DM1063" s="4"/>
      <c r="DN1063" s="4"/>
      <c r="DO1063" s="4"/>
      <c r="DP1063" s="4"/>
      <c r="DQ1063" s="4"/>
      <c r="DR1063" s="4"/>
      <c r="DS1063" s="4"/>
      <c r="DT1063" s="4"/>
      <c r="DU1063" s="4"/>
      <c r="DV1063" s="4"/>
      <c r="DW1063" s="4"/>
      <c r="DX1063" s="4"/>
      <c r="DY1063" s="4"/>
      <c r="DZ1063" s="4"/>
      <c r="EA1063" s="4"/>
      <c r="EB1063" s="4"/>
      <c r="EC1063" s="4"/>
      <c r="ED1063" s="4"/>
      <c r="EE1063" s="4"/>
      <c r="EF1063" s="4"/>
      <c r="EG1063" s="4"/>
      <c r="EH1063" s="4"/>
      <c r="EI1063" s="4"/>
      <c r="EJ1063" s="4"/>
      <c r="EK1063" s="4"/>
      <c r="EL1063" s="4"/>
      <c r="EM1063" s="4"/>
      <c r="EN1063" s="4"/>
      <c r="EO1063" s="4"/>
      <c r="EP1063" s="4"/>
      <c r="EQ1063" s="4"/>
      <c r="ER1063" s="4"/>
      <c r="ES1063" s="4"/>
      <c r="ET1063" s="4"/>
      <c r="EU1063" s="4"/>
      <c r="EV1063" s="4"/>
      <c r="EW1063" s="4"/>
      <c r="EX1063" s="4"/>
      <c r="EY1063" s="4"/>
      <c r="EZ1063" s="4"/>
      <c r="FA1063" s="4"/>
      <c r="FB1063" s="4"/>
      <c r="FC1063" s="4"/>
      <c r="FD1063" s="4"/>
      <c r="FE1063" s="4"/>
      <c r="FF1063" s="4"/>
      <c r="FG1063" s="4"/>
      <c r="FH1063" s="4"/>
      <c r="FI1063" s="4"/>
      <c r="FJ1063" s="5"/>
      <c r="FK1063" s="4"/>
      <c r="FL1063" s="4"/>
      <c r="FM1063" s="4"/>
      <c r="FN1063" s="4"/>
      <c r="FO1063" s="4"/>
      <c r="FP1063" s="4"/>
      <c r="FQ1063" s="4"/>
      <c r="FR1063" s="4"/>
      <c r="FS1063" s="4"/>
      <c r="FT1063" s="4"/>
      <c r="FU1063" s="4"/>
      <c r="FV1063" s="4"/>
      <c r="FW1063" s="4"/>
      <c r="FX1063" s="4"/>
      <c r="FY1063" s="4"/>
      <c r="FZ1063" s="4"/>
      <c r="GA1063" s="4"/>
      <c r="GB1063" s="4"/>
      <c r="GC1063" s="4"/>
      <c r="GD1063" s="4"/>
      <c r="GE1063" s="4"/>
      <c r="GF1063" s="4"/>
      <c r="GG1063" s="4"/>
      <c r="GH1063" s="4"/>
      <c r="GI1063" s="4"/>
      <c r="GJ1063" s="4"/>
      <c r="GK1063" s="4"/>
      <c r="GL1063" s="4"/>
      <c r="GM1063" s="4"/>
      <c r="GN1063" s="4"/>
      <c r="GO1063" s="4"/>
      <c r="GP1063" s="4"/>
      <c r="GQ1063" s="4"/>
      <c r="GR1063" s="4"/>
      <c r="GS1063" s="4"/>
      <c r="GT1063" s="4"/>
      <c r="GU1063" s="4"/>
      <c r="GV1063" s="4"/>
      <c r="GW1063" s="4"/>
      <c r="GX1063" s="4"/>
      <c r="GY1063" s="4"/>
      <c r="IQ1063" s="4"/>
      <c r="IR1063" s="4"/>
      <c r="IS1063" s="4"/>
      <c r="IT1063" s="4"/>
      <c r="IU1063" s="4"/>
      <c r="IV1063" s="4"/>
      <c r="IW1063" s="4"/>
      <c r="IX1063" s="4"/>
      <c r="IY1063" s="4"/>
      <c r="IZ1063" s="4"/>
      <c r="JA1063" s="4"/>
      <c r="JB1063" s="4"/>
      <c r="JC1063" s="4"/>
      <c r="JD1063" s="4"/>
      <c r="JE1063" s="4"/>
      <c r="JF1063" s="4"/>
      <c r="JG1063" s="4"/>
      <c r="JH1063" s="4"/>
      <c r="JI1063" s="4"/>
      <c r="JJ1063" s="4"/>
      <c r="JK1063" s="4"/>
      <c r="JL1063" s="4"/>
      <c r="JM1063" s="4"/>
      <c r="JN1063" s="4"/>
      <c r="JO1063" s="4"/>
      <c r="JP1063" s="4"/>
      <c r="JQ1063" s="4"/>
      <c r="JR1063" s="4"/>
      <c r="JS1063" s="4"/>
      <c r="JT1063" s="4"/>
      <c r="JU1063" s="4"/>
      <c r="JV1063" s="4"/>
      <c r="JW1063" s="4"/>
      <c r="JX1063" s="4"/>
      <c r="JY1063" s="4"/>
      <c r="JZ1063" s="4"/>
      <c r="KA1063" s="4"/>
      <c r="KB1063" s="4"/>
      <c r="KC1063" s="4"/>
      <c r="KD1063" s="4"/>
      <c r="KE1063" s="4"/>
    </row>
    <row r="1064" spans="20:291" x14ac:dyDescent="0.25">
      <c r="T1064" s="5"/>
      <c r="U1064" s="25"/>
      <c r="V1064" s="25"/>
      <c r="W1064" s="25"/>
      <c r="X1064" s="25"/>
      <c r="Y1064" s="25"/>
      <c r="Z1064" s="25"/>
      <c r="AA1064" s="25"/>
      <c r="AB1064" s="25"/>
      <c r="AC1064" s="25"/>
      <c r="AD1064" s="25"/>
      <c r="AE1064" s="25"/>
      <c r="AF1064" s="25"/>
      <c r="AG1064" s="25"/>
      <c r="AH1064" s="25"/>
      <c r="AI1064" s="25"/>
      <c r="AJ1064" s="25"/>
      <c r="AK1064" s="25"/>
      <c r="AL1064" s="25"/>
      <c r="AM1064" s="25"/>
      <c r="AN1064" s="25"/>
      <c r="AO1064" s="25"/>
      <c r="AP1064" s="25"/>
      <c r="AQ1064" s="4"/>
      <c r="AR1064" s="4"/>
      <c r="AS1064" s="4"/>
      <c r="AT1064" s="4"/>
      <c r="AU1064" s="4"/>
      <c r="AV1064" s="4"/>
      <c r="AW1064" s="4"/>
      <c r="AX1064" s="4"/>
      <c r="AY1064" s="4"/>
      <c r="AZ1064" s="4"/>
      <c r="BA1064" s="4"/>
      <c r="BB1064" s="4"/>
      <c r="BC1064" s="4"/>
      <c r="BD1064" s="4"/>
      <c r="BE1064" s="4"/>
      <c r="BF1064" s="4"/>
      <c r="BG1064" s="4"/>
      <c r="BH1064" s="4"/>
      <c r="BI1064" s="4"/>
      <c r="BJ1064" s="4"/>
      <c r="BK1064" s="4"/>
      <c r="BL1064" s="4"/>
      <c r="BM1064" s="4"/>
      <c r="BN1064" s="4"/>
      <c r="BO1064" s="4"/>
      <c r="BP1064" s="4"/>
      <c r="BQ1064" s="4"/>
      <c r="BR1064" s="4"/>
      <c r="BS1064" s="4"/>
      <c r="BT1064" s="4"/>
      <c r="BU1064" s="4"/>
      <c r="BV1064" s="4"/>
      <c r="BW1064" s="4"/>
      <c r="BX1064" s="4"/>
      <c r="BY1064" s="4"/>
      <c r="BZ1064" s="4"/>
      <c r="CA1064" s="4"/>
      <c r="CB1064" s="4"/>
      <c r="CC1064" s="4"/>
      <c r="CD1064" s="4"/>
      <c r="CE1064" s="4"/>
      <c r="CF1064" s="4"/>
      <c r="CG1064" s="4"/>
      <c r="CH1064" s="4"/>
      <c r="CI1064" s="4"/>
      <c r="CJ1064" s="4"/>
      <c r="CK1064" s="4"/>
      <c r="CL1064" s="4"/>
      <c r="CM1064" s="4"/>
      <c r="CN1064" s="4"/>
      <c r="CO1064" s="4"/>
      <c r="CP1064" s="4"/>
      <c r="CQ1064" s="4"/>
      <c r="CR1064" s="4"/>
      <c r="CS1064" s="4"/>
      <c r="CT1064" s="4"/>
      <c r="CU1064" s="4"/>
      <c r="CV1064" s="4"/>
      <c r="CW1064" s="4"/>
      <c r="CX1064" s="4"/>
      <c r="CY1064" s="4"/>
      <c r="CZ1064" s="4"/>
      <c r="DA1064" s="4"/>
      <c r="DB1064" s="4"/>
      <c r="DC1064" s="4"/>
      <c r="DD1064" s="4"/>
      <c r="DE1064" s="4"/>
      <c r="DF1064" s="4"/>
      <c r="DG1064" s="4"/>
      <c r="DH1064" s="4"/>
      <c r="DI1064" s="4"/>
      <c r="DJ1064" s="4"/>
      <c r="DK1064" s="4"/>
      <c r="DL1064" s="4"/>
      <c r="DM1064" s="4"/>
      <c r="DN1064" s="4"/>
      <c r="DO1064" s="4"/>
      <c r="DP1064" s="4"/>
      <c r="DQ1064" s="4"/>
      <c r="DR1064" s="4"/>
      <c r="DS1064" s="4"/>
      <c r="DT1064" s="4"/>
      <c r="DU1064" s="4"/>
      <c r="DV1064" s="4"/>
      <c r="DW1064" s="4"/>
      <c r="DX1064" s="4"/>
      <c r="DY1064" s="4"/>
      <c r="DZ1064" s="4"/>
      <c r="EA1064" s="4"/>
      <c r="EB1064" s="4"/>
      <c r="EC1064" s="4"/>
      <c r="ED1064" s="4"/>
      <c r="EE1064" s="4"/>
      <c r="EF1064" s="4"/>
      <c r="EG1064" s="4"/>
      <c r="EH1064" s="4"/>
      <c r="EI1064" s="4"/>
      <c r="EJ1064" s="4"/>
      <c r="EK1064" s="4"/>
      <c r="EL1064" s="4"/>
      <c r="EM1064" s="4"/>
      <c r="EN1064" s="4"/>
      <c r="EO1064" s="4"/>
      <c r="EP1064" s="4"/>
      <c r="EQ1064" s="4"/>
      <c r="ER1064" s="4"/>
      <c r="ES1064" s="4"/>
      <c r="ET1064" s="4"/>
      <c r="EU1064" s="4"/>
      <c r="EV1064" s="4"/>
      <c r="EW1064" s="4"/>
      <c r="EX1064" s="4"/>
      <c r="EY1064" s="4"/>
      <c r="EZ1064" s="4"/>
      <c r="FA1064" s="4"/>
      <c r="FB1064" s="4"/>
      <c r="FC1064" s="4"/>
      <c r="FD1064" s="4"/>
      <c r="FE1064" s="4"/>
      <c r="FF1064" s="4"/>
      <c r="FG1064" s="4"/>
      <c r="FH1064" s="4"/>
      <c r="FI1064" s="4"/>
      <c r="FJ1064" s="5"/>
      <c r="FK1064" s="4"/>
      <c r="FL1064" s="4"/>
      <c r="FM1064" s="4"/>
      <c r="FN1064" s="4"/>
      <c r="FO1064" s="4"/>
      <c r="FP1064" s="4"/>
      <c r="FQ1064" s="4"/>
      <c r="FR1064" s="4"/>
      <c r="FS1064" s="4"/>
      <c r="FT1064" s="4"/>
      <c r="FU1064" s="4"/>
      <c r="FV1064" s="4"/>
      <c r="FW1064" s="4"/>
      <c r="FX1064" s="4"/>
      <c r="FY1064" s="4"/>
      <c r="FZ1064" s="4"/>
      <c r="GA1064" s="4"/>
      <c r="GB1064" s="4"/>
      <c r="GC1064" s="4"/>
      <c r="GD1064" s="4"/>
      <c r="GE1064" s="4"/>
      <c r="GF1064" s="4"/>
      <c r="GG1064" s="4"/>
      <c r="GH1064" s="4"/>
      <c r="GI1064" s="4"/>
      <c r="GJ1064" s="4"/>
      <c r="GK1064" s="4"/>
      <c r="GL1064" s="4"/>
      <c r="GM1064" s="4"/>
      <c r="GN1064" s="4"/>
      <c r="GO1064" s="4"/>
      <c r="GP1064" s="4"/>
      <c r="GQ1064" s="4"/>
      <c r="GR1064" s="4"/>
      <c r="GS1064" s="4"/>
      <c r="GT1064" s="4"/>
      <c r="GU1064" s="4"/>
      <c r="GV1064" s="4"/>
      <c r="GW1064" s="4"/>
      <c r="GX1064" s="4"/>
      <c r="GY1064" s="4"/>
      <c r="IQ1064" s="4"/>
      <c r="IR1064" s="4"/>
      <c r="IS1064" s="4"/>
      <c r="IT1064" s="4"/>
      <c r="IU1064" s="4"/>
      <c r="IV1064" s="4"/>
      <c r="IW1064" s="4"/>
      <c r="IX1064" s="4"/>
      <c r="IY1064" s="4"/>
      <c r="IZ1064" s="4"/>
      <c r="JA1064" s="4"/>
      <c r="JB1064" s="4"/>
      <c r="JC1064" s="4"/>
      <c r="JD1064" s="4"/>
      <c r="JE1064" s="4"/>
      <c r="JF1064" s="4"/>
      <c r="JG1064" s="4"/>
      <c r="JH1064" s="4"/>
      <c r="JI1064" s="4"/>
      <c r="JJ1064" s="4"/>
      <c r="JK1064" s="4"/>
      <c r="JL1064" s="4"/>
      <c r="JM1064" s="4"/>
      <c r="JN1064" s="4"/>
      <c r="JO1064" s="4"/>
      <c r="JP1064" s="4"/>
      <c r="JQ1064" s="4"/>
      <c r="JR1064" s="4"/>
      <c r="JS1064" s="4"/>
      <c r="JT1064" s="4"/>
      <c r="JU1064" s="4"/>
      <c r="JV1064" s="4"/>
      <c r="JW1064" s="4"/>
      <c r="JX1064" s="4"/>
      <c r="JY1064" s="4"/>
      <c r="JZ1064" s="4"/>
      <c r="KA1064" s="4"/>
      <c r="KB1064" s="4"/>
      <c r="KC1064" s="4"/>
      <c r="KD1064" s="4"/>
      <c r="KE1064" s="4"/>
    </row>
    <row r="1065" spans="20:291" x14ac:dyDescent="0.25">
      <c r="T1065" s="5"/>
      <c r="U1065" s="25"/>
      <c r="V1065" s="25"/>
      <c r="W1065" s="25"/>
      <c r="X1065" s="25"/>
      <c r="Y1065" s="25"/>
      <c r="Z1065" s="25"/>
      <c r="AA1065" s="25"/>
      <c r="AB1065" s="25"/>
      <c r="AC1065" s="25"/>
      <c r="AD1065" s="25"/>
      <c r="AE1065" s="25"/>
      <c r="AF1065" s="25"/>
      <c r="AG1065" s="25"/>
      <c r="AH1065" s="25"/>
      <c r="AI1065" s="25"/>
      <c r="AJ1065" s="25"/>
      <c r="AK1065" s="25"/>
      <c r="AL1065" s="25"/>
      <c r="AM1065" s="25"/>
      <c r="AN1065" s="25"/>
      <c r="AO1065" s="25"/>
      <c r="AP1065" s="25"/>
      <c r="AQ1065" s="4"/>
      <c r="AR1065" s="4"/>
      <c r="AS1065" s="4"/>
      <c r="AT1065" s="4"/>
      <c r="AU1065" s="4"/>
      <c r="AV1065" s="4"/>
      <c r="AW1065" s="4"/>
      <c r="AX1065" s="4"/>
      <c r="AY1065" s="4"/>
      <c r="AZ1065" s="4"/>
      <c r="BA1065" s="4"/>
      <c r="BB1065" s="4"/>
      <c r="BC1065" s="4"/>
      <c r="BD1065" s="4"/>
      <c r="BE1065" s="4"/>
      <c r="BF1065" s="4"/>
      <c r="BG1065" s="4"/>
      <c r="BH1065" s="4"/>
      <c r="BI1065" s="4"/>
      <c r="BJ1065" s="4"/>
      <c r="BK1065" s="4"/>
      <c r="BL1065" s="4"/>
      <c r="BM1065" s="4"/>
      <c r="BN1065" s="4"/>
      <c r="BO1065" s="4"/>
      <c r="BP1065" s="4"/>
      <c r="BQ1065" s="4"/>
      <c r="BR1065" s="4"/>
      <c r="BS1065" s="4"/>
      <c r="BT1065" s="4"/>
      <c r="BU1065" s="4"/>
      <c r="BV1065" s="4"/>
      <c r="BW1065" s="4"/>
      <c r="BX1065" s="4"/>
      <c r="BY1065" s="4"/>
      <c r="BZ1065" s="4"/>
      <c r="CA1065" s="4"/>
      <c r="CB1065" s="4"/>
      <c r="CC1065" s="4"/>
      <c r="CD1065" s="4"/>
      <c r="CE1065" s="4"/>
      <c r="CF1065" s="4"/>
      <c r="CG1065" s="4"/>
      <c r="CH1065" s="4"/>
      <c r="CI1065" s="4"/>
      <c r="CJ1065" s="4"/>
      <c r="CK1065" s="4"/>
      <c r="CL1065" s="4"/>
      <c r="CM1065" s="4"/>
      <c r="CN1065" s="4"/>
      <c r="CO1065" s="4"/>
      <c r="CP1065" s="4"/>
      <c r="CQ1065" s="4"/>
      <c r="CR1065" s="4"/>
      <c r="CS1065" s="4"/>
      <c r="CT1065" s="4"/>
      <c r="CU1065" s="4"/>
      <c r="CV1065" s="4"/>
      <c r="CW1065" s="4"/>
      <c r="CX1065" s="4"/>
      <c r="CY1065" s="4"/>
      <c r="CZ1065" s="4"/>
      <c r="DA1065" s="4"/>
      <c r="DB1065" s="4"/>
      <c r="DC1065" s="4"/>
      <c r="DD1065" s="4"/>
      <c r="DE1065" s="4"/>
      <c r="DF1065" s="4"/>
      <c r="DG1065" s="4"/>
      <c r="DH1065" s="4"/>
      <c r="DI1065" s="4"/>
      <c r="DJ1065" s="4"/>
      <c r="DK1065" s="4"/>
      <c r="DL1065" s="4"/>
      <c r="DM1065" s="4"/>
      <c r="DN1065" s="4"/>
      <c r="DO1065" s="4"/>
      <c r="DP1065" s="4"/>
      <c r="DQ1065" s="4"/>
      <c r="DR1065" s="4"/>
      <c r="DS1065" s="4"/>
      <c r="DT1065" s="4"/>
      <c r="DU1065" s="4"/>
      <c r="DV1065" s="4"/>
      <c r="DW1065" s="4"/>
      <c r="DX1065" s="4"/>
      <c r="DY1065" s="4"/>
      <c r="DZ1065" s="4"/>
      <c r="EA1065" s="4"/>
      <c r="EB1065" s="4"/>
      <c r="EC1065" s="4"/>
      <c r="ED1065" s="4"/>
      <c r="EE1065" s="4"/>
      <c r="EF1065" s="4"/>
      <c r="EG1065" s="4"/>
      <c r="EH1065" s="4"/>
      <c r="EI1065" s="4"/>
      <c r="EJ1065" s="4"/>
      <c r="EK1065" s="4"/>
      <c r="EL1065" s="4"/>
      <c r="EM1065" s="4"/>
      <c r="EN1065" s="4"/>
      <c r="EO1065" s="4"/>
      <c r="EP1065" s="4"/>
      <c r="EQ1065" s="4"/>
      <c r="ER1065" s="4"/>
      <c r="ES1065" s="4"/>
      <c r="ET1065" s="4"/>
      <c r="EU1065" s="4"/>
      <c r="EV1065" s="4"/>
      <c r="EW1065" s="4"/>
      <c r="EX1065" s="4"/>
      <c r="EY1065" s="4"/>
      <c r="EZ1065" s="4"/>
      <c r="FA1065" s="4"/>
      <c r="FB1065" s="4"/>
      <c r="FC1065" s="4"/>
      <c r="FD1065" s="4"/>
      <c r="FE1065" s="4"/>
      <c r="FF1065" s="4"/>
      <c r="FG1065" s="4"/>
      <c r="FH1065" s="4"/>
      <c r="FI1065" s="4"/>
      <c r="FJ1065" s="5"/>
      <c r="FK1065" s="4"/>
      <c r="FL1065" s="4"/>
      <c r="FM1065" s="4"/>
      <c r="FN1065" s="4"/>
      <c r="FO1065" s="4"/>
      <c r="FP1065" s="4"/>
      <c r="FQ1065" s="4"/>
      <c r="FR1065" s="4"/>
      <c r="FS1065" s="4"/>
      <c r="FT1065" s="4"/>
      <c r="FU1065" s="4"/>
      <c r="FV1065" s="4"/>
      <c r="FW1065" s="4"/>
      <c r="FX1065" s="4"/>
      <c r="FY1065" s="4"/>
      <c r="FZ1065" s="4"/>
      <c r="GA1065" s="4"/>
      <c r="GB1065" s="4"/>
      <c r="GC1065" s="4"/>
      <c r="GD1065" s="4"/>
      <c r="GE1065" s="4"/>
      <c r="GF1065" s="4"/>
      <c r="GG1065" s="4"/>
      <c r="GH1065" s="4"/>
      <c r="GI1065" s="4"/>
      <c r="GJ1065" s="4"/>
      <c r="GK1065" s="4"/>
      <c r="GL1065" s="4"/>
      <c r="GM1065" s="4"/>
      <c r="GN1065" s="4"/>
      <c r="GO1065" s="4"/>
      <c r="GP1065" s="4"/>
      <c r="GQ1065" s="4"/>
      <c r="GR1065" s="4"/>
      <c r="GS1065" s="4"/>
      <c r="GT1065" s="4"/>
      <c r="GU1065" s="4"/>
      <c r="GV1065" s="4"/>
      <c r="GW1065" s="4"/>
      <c r="GX1065" s="4"/>
      <c r="GY1065" s="4"/>
      <c r="IQ1065" s="4"/>
      <c r="IR1065" s="4"/>
      <c r="IS1065" s="4"/>
      <c r="IT1065" s="4"/>
      <c r="IU1065" s="4"/>
      <c r="IV1065" s="4"/>
      <c r="IW1065" s="4"/>
      <c r="IX1065" s="4"/>
      <c r="IY1065" s="4"/>
      <c r="IZ1065" s="4"/>
      <c r="JA1065" s="4"/>
      <c r="JB1065" s="4"/>
      <c r="JC1065" s="4"/>
      <c r="JD1065" s="4"/>
      <c r="JE1065" s="4"/>
      <c r="JF1065" s="4"/>
      <c r="JG1065" s="4"/>
      <c r="JH1065" s="4"/>
      <c r="JI1065" s="4"/>
      <c r="JJ1065" s="4"/>
      <c r="JK1065" s="4"/>
      <c r="JL1065" s="4"/>
      <c r="JM1065" s="4"/>
      <c r="JN1065" s="4"/>
      <c r="JO1065" s="4"/>
      <c r="JP1065" s="4"/>
      <c r="JQ1065" s="4"/>
      <c r="JR1065" s="4"/>
      <c r="JS1065" s="4"/>
      <c r="JT1065" s="4"/>
      <c r="JU1065" s="4"/>
      <c r="JV1065" s="4"/>
      <c r="JW1065" s="4"/>
      <c r="JX1065" s="4"/>
      <c r="JY1065" s="4"/>
      <c r="JZ1065" s="4"/>
      <c r="KA1065" s="4"/>
      <c r="KB1065" s="4"/>
      <c r="KC1065" s="4"/>
      <c r="KD1065" s="4"/>
      <c r="KE1065" s="4"/>
    </row>
    <row r="1066" spans="20:291" x14ac:dyDescent="0.25">
      <c r="T1066" s="5"/>
      <c r="U1066" s="25"/>
      <c r="V1066" s="25"/>
      <c r="W1066" s="25"/>
      <c r="X1066" s="25"/>
      <c r="Y1066" s="25"/>
      <c r="Z1066" s="25"/>
      <c r="AA1066" s="25"/>
      <c r="AB1066" s="25"/>
      <c r="AC1066" s="25"/>
      <c r="AD1066" s="25"/>
      <c r="AE1066" s="25"/>
      <c r="AF1066" s="25"/>
      <c r="AG1066" s="25"/>
      <c r="AH1066" s="25"/>
      <c r="AI1066" s="25"/>
      <c r="AJ1066" s="25"/>
      <c r="AK1066" s="25"/>
      <c r="AL1066" s="25"/>
      <c r="AM1066" s="25"/>
      <c r="AN1066" s="25"/>
      <c r="AO1066" s="25"/>
      <c r="AP1066" s="25"/>
      <c r="AQ1066" s="4"/>
      <c r="AR1066" s="4"/>
      <c r="AS1066" s="4"/>
      <c r="AT1066" s="4"/>
      <c r="AU1066" s="4"/>
      <c r="AV1066" s="4"/>
      <c r="AW1066" s="4"/>
      <c r="AX1066" s="4"/>
      <c r="AY1066" s="4"/>
      <c r="AZ1066" s="4"/>
      <c r="BA1066" s="4"/>
      <c r="BB1066" s="4"/>
      <c r="BC1066" s="4"/>
      <c r="BD1066" s="4"/>
      <c r="BE1066" s="4"/>
      <c r="BF1066" s="4"/>
      <c r="BG1066" s="4"/>
      <c r="BH1066" s="4"/>
      <c r="BI1066" s="4"/>
      <c r="BJ1066" s="4"/>
      <c r="BK1066" s="4"/>
      <c r="BL1066" s="4"/>
      <c r="BM1066" s="4"/>
      <c r="BN1066" s="4"/>
      <c r="BO1066" s="4"/>
      <c r="BP1066" s="4"/>
      <c r="BQ1066" s="4"/>
      <c r="BR1066" s="4"/>
      <c r="BS1066" s="4"/>
      <c r="BT1066" s="4"/>
      <c r="BU1066" s="4"/>
      <c r="BV1066" s="4"/>
      <c r="BW1066" s="4"/>
      <c r="BX1066" s="4"/>
      <c r="BY1066" s="4"/>
      <c r="BZ1066" s="4"/>
      <c r="CA1066" s="4"/>
      <c r="CB1066" s="4"/>
      <c r="CC1066" s="4"/>
      <c r="CD1066" s="4"/>
      <c r="CE1066" s="4"/>
      <c r="CF1066" s="4"/>
      <c r="CG1066" s="4"/>
      <c r="CH1066" s="4"/>
      <c r="CI1066" s="4"/>
      <c r="CJ1066" s="4"/>
      <c r="CK1066" s="4"/>
      <c r="CL1066" s="4"/>
      <c r="CM1066" s="4"/>
      <c r="CN1066" s="4"/>
      <c r="CO1066" s="4"/>
      <c r="CP1066" s="4"/>
      <c r="CQ1066" s="4"/>
      <c r="CR1066" s="4"/>
      <c r="CS1066" s="4"/>
      <c r="CT1066" s="4"/>
      <c r="CU1066" s="4"/>
      <c r="CV1066" s="4"/>
      <c r="CW1066" s="4"/>
      <c r="CX1066" s="4"/>
      <c r="CY1066" s="4"/>
      <c r="CZ1066" s="4"/>
      <c r="DA1066" s="4"/>
      <c r="DB1066" s="4"/>
      <c r="DC1066" s="4"/>
      <c r="DD1066" s="4"/>
      <c r="DE1066" s="4"/>
      <c r="DF1066" s="4"/>
      <c r="DG1066" s="4"/>
      <c r="DH1066" s="4"/>
      <c r="DI1066" s="4"/>
      <c r="DJ1066" s="4"/>
      <c r="DK1066" s="4"/>
      <c r="DL1066" s="4"/>
      <c r="DM1066" s="4"/>
      <c r="DN1066" s="4"/>
      <c r="DO1066" s="4"/>
      <c r="DP1066" s="4"/>
      <c r="DQ1066" s="4"/>
      <c r="DR1066" s="4"/>
      <c r="DS1066" s="4"/>
      <c r="DT1066" s="4"/>
      <c r="DU1066" s="4"/>
      <c r="DV1066" s="4"/>
      <c r="DW1066" s="4"/>
      <c r="DX1066" s="4"/>
      <c r="DY1066" s="4"/>
      <c r="DZ1066" s="4"/>
      <c r="EA1066" s="4"/>
      <c r="EB1066" s="4"/>
      <c r="EC1066" s="4"/>
      <c r="ED1066" s="4"/>
      <c r="EE1066" s="4"/>
      <c r="EF1066" s="4"/>
      <c r="EG1066" s="4"/>
      <c r="EH1066" s="4"/>
      <c r="EI1066" s="4"/>
      <c r="EJ1066" s="4"/>
      <c r="EK1066" s="4"/>
      <c r="EL1066" s="4"/>
      <c r="EM1066" s="4"/>
      <c r="EN1066" s="4"/>
      <c r="EO1066" s="4"/>
      <c r="EP1066" s="4"/>
      <c r="EQ1066" s="4"/>
      <c r="ER1066" s="4"/>
      <c r="ES1066" s="4"/>
      <c r="ET1066" s="4"/>
      <c r="EU1066" s="4"/>
      <c r="EV1066" s="4"/>
      <c r="EW1066" s="4"/>
      <c r="EX1066" s="4"/>
      <c r="EY1066" s="4"/>
      <c r="EZ1066" s="4"/>
      <c r="FA1066" s="4"/>
      <c r="FB1066" s="4"/>
      <c r="FC1066" s="4"/>
      <c r="FD1066" s="4"/>
      <c r="FE1066" s="4"/>
      <c r="FF1066" s="4"/>
      <c r="FG1066" s="4"/>
      <c r="FH1066" s="4"/>
      <c r="FI1066" s="4"/>
      <c r="FJ1066" s="5"/>
      <c r="FK1066" s="4"/>
      <c r="FL1066" s="4"/>
      <c r="FM1066" s="4"/>
      <c r="FN1066" s="4"/>
      <c r="FO1066" s="4"/>
      <c r="FP1066" s="4"/>
      <c r="FQ1066" s="4"/>
      <c r="FR1066" s="4"/>
      <c r="FS1066" s="4"/>
      <c r="FT1066" s="4"/>
      <c r="FU1066" s="4"/>
      <c r="FV1066" s="4"/>
      <c r="FW1066" s="4"/>
      <c r="FX1066" s="4"/>
      <c r="FY1066" s="4"/>
      <c r="FZ1066" s="4"/>
      <c r="GA1066" s="4"/>
      <c r="GB1066" s="4"/>
      <c r="GC1066" s="4"/>
      <c r="GD1066" s="4"/>
      <c r="GE1066" s="4"/>
      <c r="GF1066" s="4"/>
      <c r="GG1066" s="4"/>
      <c r="GH1066" s="4"/>
      <c r="GI1066" s="4"/>
      <c r="GJ1066" s="4"/>
      <c r="GK1066" s="4"/>
      <c r="GL1066" s="4"/>
      <c r="GM1066" s="4"/>
      <c r="GN1066" s="4"/>
      <c r="GO1066" s="4"/>
      <c r="GP1066" s="4"/>
      <c r="GQ1066" s="4"/>
      <c r="GR1066" s="4"/>
      <c r="GS1066" s="4"/>
      <c r="GT1066" s="4"/>
      <c r="GU1066" s="4"/>
      <c r="GV1066" s="4"/>
      <c r="GW1066" s="4"/>
      <c r="GX1066" s="4"/>
      <c r="GY1066" s="4"/>
      <c r="IQ1066" s="4"/>
      <c r="IR1066" s="4"/>
      <c r="IS1066" s="4"/>
      <c r="IT1066" s="4"/>
      <c r="IU1066" s="4"/>
      <c r="IV1066" s="4"/>
      <c r="IW1066" s="4"/>
      <c r="IX1066" s="4"/>
      <c r="IY1066" s="4"/>
      <c r="IZ1066" s="4"/>
      <c r="JA1066" s="4"/>
      <c r="JB1066" s="4"/>
      <c r="JC1066" s="4"/>
      <c r="JD1066" s="4"/>
      <c r="JE1066" s="4"/>
      <c r="JF1066" s="4"/>
      <c r="JG1066" s="4"/>
      <c r="JH1066" s="4"/>
      <c r="JI1066" s="4"/>
      <c r="JJ1066" s="4"/>
      <c r="JK1066" s="4"/>
      <c r="JL1066" s="4"/>
      <c r="JM1066" s="4"/>
      <c r="JN1066" s="4"/>
      <c r="JO1066" s="4"/>
      <c r="JP1066" s="4"/>
      <c r="JQ1066" s="4"/>
      <c r="JR1066" s="4"/>
      <c r="JS1066" s="4"/>
      <c r="JT1066" s="4"/>
      <c r="JU1066" s="4"/>
      <c r="JV1066" s="4"/>
      <c r="JW1066" s="4"/>
      <c r="JX1066" s="4"/>
      <c r="JY1066" s="4"/>
      <c r="JZ1066" s="4"/>
      <c r="KA1066" s="4"/>
      <c r="KB1066" s="4"/>
      <c r="KC1066" s="4"/>
      <c r="KD1066" s="4"/>
      <c r="KE1066" s="4"/>
    </row>
    <row r="1067" spans="20:291" x14ac:dyDescent="0.25">
      <c r="T1067" s="5"/>
      <c r="U1067" s="25"/>
      <c r="V1067" s="25"/>
      <c r="W1067" s="25"/>
      <c r="X1067" s="25"/>
      <c r="Y1067" s="25"/>
      <c r="Z1067" s="25"/>
      <c r="AA1067" s="25"/>
      <c r="AB1067" s="25"/>
      <c r="AC1067" s="25"/>
      <c r="AD1067" s="25"/>
      <c r="AE1067" s="25"/>
      <c r="AF1067" s="25"/>
      <c r="AG1067" s="25"/>
      <c r="AH1067" s="25"/>
      <c r="AI1067" s="25"/>
      <c r="AJ1067" s="25"/>
      <c r="AK1067" s="25"/>
      <c r="AL1067" s="25"/>
      <c r="AM1067" s="25"/>
      <c r="AN1067" s="25"/>
      <c r="AO1067" s="25"/>
      <c r="AP1067" s="25"/>
      <c r="AQ1067" s="4"/>
      <c r="AR1067" s="4"/>
      <c r="AS1067" s="4"/>
      <c r="AT1067" s="4"/>
      <c r="AU1067" s="4"/>
      <c r="AV1067" s="4"/>
      <c r="AW1067" s="4"/>
      <c r="AX1067" s="4"/>
      <c r="AY1067" s="4"/>
      <c r="AZ1067" s="4"/>
      <c r="BA1067" s="4"/>
      <c r="BB1067" s="4"/>
      <c r="BC1067" s="4"/>
      <c r="BD1067" s="4"/>
      <c r="BE1067" s="4"/>
      <c r="BF1067" s="4"/>
      <c r="BG1067" s="4"/>
      <c r="BH1067" s="4"/>
      <c r="BI1067" s="4"/>
      <c r="BJ1067" s="4"/>
      <c r="BK1067" s="4"/>
      <c r="BL1067" s="4"/>
      <c r="BM1067" s="4"/>
      <c r="BN1067" s="4"/>
      <c r="BO1067" s="4"/>
      <c r="BP1067" s="4"/>
      <c r="BQ1067" s="4"/>
      <c r="BR1067" s="4"/>
      <c r="BS1067" s="4"/>
      <c r="BT1067" s="4"/>
      <c r="BU1067" s="4"/>
      <c r="BV1067" s="4"/>
      <c r="BW1067" s="4"/>
      <c r="BX1067" s="4"/>
      <c r="BY1067" s="4"/>
      <c r="BZ1067" s="4"/>
      <c r="CA1067" s="4"/>
      <c r="CB1067" s="4"/>
      <c r="CC1067" s="4"/>
      <c r="CD1067" s="4"/>
      <c r="CE1067" s="4"/>
      <c r="CF1067" s="4"/>
      <c r="CG1067" s="4"/>
      <c r="CH1067" s="4"/>
      <c r="CI1067" s="4"/>
      <c r="CJ1067" s="4"/>
      <c r="CK1067" s="4"/>
      <c r="CL1067" s="4"/>
      <c r="CM1067" s="4"/>
      <c r="CN1067" s="4"/>
      <c r="CO1067" s="4"/>
      <c r="CP1067" s="4"/>
      <c r="CQ1067" s="4"/>
      <c r="CR1067" s="4"/>
      <c r="CS1067" s="4"/>
      <c r="CT1067" s="4"/>
      <c r="CU1067" s="4"/>
      <c r="CV1067" s="4"/>
      <c r="CW1067" s="4"/>
      <c r="CX1067" s="4"/>
      <c r="CY1067" s="4"/>
      <c r="CZ1067" s="4"/>
      <c r="DA1067" s="4"/>
      <c r="DB1067" s="4"/>
      <c r="DC1067" s="4"/>
      <c r="DD1067" s="4"/>
      <c r="DE1067" s="4"/>
      <c r="DF1067" s="4"/>
      <c r="DG1067" s="4"/>
      <c r="DH1067" s="4"/>
      <c r="DI1067" s="4"/>
      <c r="DJ1067" s="4"/>
      <c r="DK1067" s="4"/>
      <c r="DL1067" s="4"/>
      <c r="DM1067" s="4"/>
      <c r="DN1067" s="4"/>
      <c r="DO1067" s="4"/>
      <c r="DP1067" s="4"/>
      <c r="DQ1067" s="4"/>
      <c r="DR1067" s="4"/>
      <c r="DS1067" s="4"/>
      <c r="DT1067" s="4"/>
      <c r="DU1067" s="4"/>
      <c r="DV1067" s="4"/>
      <c r="DW1067" s="4"/>
      <c r="DX1067" s="4"/>
      <c r="DY1067" s="4"/>
      <c r="DZ1067" s="4"/>
      <c r="EA1067" s="4"/>
      <c r="EB1067" s="4"/>
      <c r="EC1067" s="4"/>
      <c r="ED1067" s="4"/>
      <c r="EE1067" s="4"/>
      <c r="EF1067" s="4"/>
      <c r="EG1067" s="4"/>
      <c r="EH1067" s="4"/>
      <c r="EI1067" s="4"/>
      <c r="EJ1067" s="4"/>
      <c r="EK1067" s="4"/>
      <c r="EL1067" s="4"/>
      <c r="EM1067" s="4"/>
      <c r="EN1067" s="4"/>
      <c r="EO1067" s="4"/>
      <c r="EP1067" s="4"/>
      <c r="EQ1067" s="4"/>
      <c r="ER1067" s="4"/>
      <c r="ES1067" s="4"/>
      <c r="ET1067" s="4"/>
      <c r="EU1067" s="4"/>
      <c r="EV1067" s="4"/>
      <c r="EW1067" s="4"/>
      <c r="EX1067" s="4"/>
      <c r="EY1067" s="4"/>
      <c r="EZ1067" s="4"/>
      <c r="FA1067" s="4"/>
      <c r="FB1067" s="4"/>
      <c r="FC1067" s="4"/>
      <c r="FD1067" s="4"/>
      <c r="FE1067" s="4"/>
      <c r="FF1067" s="4"/>
      <c r="FG1067" s="4"/>
      <c r="FH1067" s="4"/>
      <c r="FI1067" s="4"/>
      <c r="FJ1067" s="5"/>
      <c r="FK1067" s="4"/>
      <c r="FL1067" s="4"/>
      <c r="FM1067" s="4"/>
      <c r="FN1067" s="4"/>
      <c r="FO1067" s="4"/>
      <c r="FP1067" s="4"/>
      <c r="FQ1067" s="4"/>
      <c r="FR1067" s="4"/>
      <c r="FS1067" s="4"/>
      <c r="FT1067" s="4"/>
      <c r="FU1067" s="4"/>
      <c r="FV1067" s="4"/>
      <c r="FW1067" s="4"/>
      <c r="FX1067" s="4"/>
      <c r="FY1067" s="4"/>
      <c r="FZ1067" s="4"/>
      <c r="GA1067" s="4"/>
      <c r="GB1067" s="4"/>
      <c r="GC1067" s="4"/>
      <c r="GD1067" s="4"/>
      <c r="GE1067" s="4"/>
      <c r="GF1067" s="4"/>
      <c r="GG1067" s="4"/>
      <c r="GH1067" s="4"/>
      <c r="GI1067" s="4"/>
      <c r="GJ1067" s="4"/>
      <c r="GK1067" s="4"/>
      <c r="GL1067" s="4"/>
      <c r="GM1067" s="4"/>
      <c r="GN1067" s="4"/>
      <c r="GO1067" s="4"/>
      <c r="GP1067" s="4"/>
      <c r="GQ1067" s="4"/>
      <c r="GR1067" s="4"/>
      <c r="GS1067" s="4"/>
      <c r="GT1067" s="4"/>
      <c r="GU1067" s="4"/>
      <c r="GV1067" s="4"/>
      <c r="GW1067" s="4"/>
      <c r="GX1067" s="4"/>
      <c r="GY1067" s="4"/>
      <c r="IQ1067" s="4"/>
      <c r="IR1067" s="4"/>
      <c r="IS1067" s="4"/>
      <c r="IT1067" s="4"/>
      <c r="IU1067" s="4"/>
      <c r="IV1067" s="4"/>
      <c r="IW1067" s="4"/>
      <c r="IX1067" s="4"/>
      <c r="IY1067" s="4"/>
      <c r="IZ1067" s="4"/>
      <c r="JA1067" s="4"/>
      <c r="JB1067" s="4"/>
      <c r="JC1067" s="4"/>
      <c r="JD1067" s="4"/>
      <c r="JE1067" s="4"/>
      <c r="JF1067" s="4"/>
      <c r="JG1067" s="4"/>
      <c r="JH1067" s="4"/>
      <c r="JI1067" s="4"/>
      <c r="JJ1067" s="4"/>
      <c r="JK1067" s="4"/>
      <c r="JL1067" s="4"/>
      <c r="JM1067" s="4"/>
      <c r="JN1067" s="4"/>
      <c r="JO1067" s="4"/>
      <c r="JP1067" s="4"/>
      <c r="JQ1067" s="4"/>
      <c r="JR1067" s="4"/>
      <c r="JS1067" s="4"/>
      <c r="JT1067" s="4"/>
      <c r="JU1067" s="4"/>
      <c r="JV1067" s="4"/>
      <c r="JW1067" s="4"/>
      <c r="JX1067" s="4"/>
      <c r="JY1067" s="4"/>
      <c r="JZ1067" s="4"/>
      <c r="KA1067" s="4"/>
      <c r="KB1067" s="4"/>
      <c r="KC1067" s="4"/>
      <c r="KD1067" s="4"/>
      <c r="KE1067" s="4"/>
    </row>
    <row r="1068" spans="20:291" x14ac:dyDescent="0.25">
      <c r="T1068" s="5"/>
      <c r="U1068" s="25"/>
      <c r="V1068" s="25"/>
      <c r="W1068" s="25"/>
      <c r="X1068" s="25"/>
      <c r="Y1068" s="25"/>
      <c r="Z1068" s="25"/>
      <c r="AA1068" s="25"/>
      <c r="AB1068" s="25"/>
      <c r="AC1068" s="25"/>
      <c r="AD1068" s="25"/>
      <c r="AE1068" s="25"/>
      <c r="AF1068" s="25"/>
      <c r="AG1068" s="25"/>
      <c r="AH1068" s="25"/>
      <c r="AI1068" s="25"/>
      <c r="AJ1068" s="25"/>
      <c r="AK1068" s="25"/>
      <c r="AL1068" s="25"/>
      <c r="AM1068" s="25"/>
      <c r="AN1068" s="25"/>
      <c r="AO1068" s="25"/>
      <c r="AP1068" s="25"/>
      <c r="AQ1068" s="4"/>
      <c r="AR1068" s="4"/>
      <c r="AS1068" s="4"/>
      <c r="AT1068" s="4"/>
      <c r="AU1068" s="4"/>
      <c r="AV1068" s="4"/>
      <c r="AW1068" s="4"/>
      <c r="AX1068" s="4"/>
      <c r="AY1068" s="4"/>
      <c r="AZ1068" s="4"/>
      <c r="BA1068" s="4"/>
      <c r="BB1068" s="4"/>
      <c r="BC1068" s="4"/>
      <c r="BD1068" s="4"/>
      <c r="BE1068" s="4"/>
      <c r="BF1068" s="4"/>
      <c r="BG1068" s="4"/>
      <c r="BH1068" s="4"/>
      <c r="BI1068" s="4"/>
      <c r="BJ1068" s="4"/>
      <c r="BK1068" s="4"/>
      <c r="BL1068" s="4"/>
      <c r="BM1068" s="4"/>
      <c r="BN1068" s="4"/>
      <c r="BO1068" s="4"/>
      <c r="BP1068" s="4"/>
      <c r="BQ1068" s="4"/>
      <c r="BR1068" s="4"/>
      <c r="BS1068" s="4"/>
      <c r="BT1068" s="4"/>
      <c r="BU1068" s="4"/>
      <c r="BV1068" s="4"/>
      <c r="BW1068" s="4"/>
      <c r="BX1068" s="4"/>
      <c r="BY1068" s="4"/>
      <c r="BZ1068" s="4"/>
      <c r="CA1068" s="4"/>
      <c r="CB1068" s="4"/>
      <c r="CC1068" s="4"/>
      <c r="CD1068" s="4"/>
      <c r="CE1068" s="4"/>
      <c r="CF1068" s="4"/>
      <c r="CG1068" s="4"/>
      <c r="CH1068" s="4"/>
      <c r="CI1068" s="4"/>
      <c r="CJ1068" s="4"/>
      <c r="CK1068" s="4"/>
      <c r="CL1068" s="4"/>
      <c r="CM1068" s="4"/>
      <c r="CN1068" s="4"/>
      <c r="CO1068" s="4"/>
      <c r="CP1068" s="4"/>
      <c r="CQ1068" s="4"/>
      <c r="CR1068" s="4"/>
      <c r="CS1068" s="4"/>
      <c r="CT1068" s="4"/>
      <c r="CU1068" s="4"/>
      <c r="CV1068" s="4"/>
      <c r="CW1068" s="4"/>
      <c r="CX1068" s="4"/>
      <c r="CY1068" s="4"/>
      <c r="CZ1068" s="4"/>
      <c r="DA1068" s="4"/>
      <c r="DB1068" s="4"/>
      <c r="DC1068" s="4"/>
      <c r="DD1068" s="4"/>
      <c r="DE1068" s="4"/>
      <c r="DF1068" s="4"/>
      <c r="DG1068" s="4"/>
      <c r="DH1068" s="4"/>
      <c r="DI1068" s="4"/>
      <c r="DJ1068" s="4"/>
      <c r="DK1068" s="4"/>
      <c r="DL1068" s="4"/>
      <c r="DM1068" s="4"/>
      <c r="DN1068" s="4"/>
      <c r="DO1068" s="4"/>
      <c r="DP1068" s="4"/>
      <c r="DQ1068" s="4"/>
      <c r="DR1068" s="4"/>
      <c r="DS1068" s="4"/>
      <c r="DT1068" s="4"/>
      <c r="DU1068" s="4"/>
      <c r="DV1068" s="4"/>
      <c r="DW1068" s="4"/>
      <c r="DX1068" s="4"/>
      <c r="DY1068" s="4"/>
      <c r="DZ1068" s="4"/>
      <c r="EA1068" s="4"/>
      <c r="EB1068" s="4"/>
      <c r="EC1068" s="4"/>
      <c r="ED1068" s="4"/>
      <c r="EE1068" s="4"/>
      <c r="EF1068" s="4"/>
      <c r="EG1068" s="4"/>
      <c r="EH1068" s="4"/>
      <c r="EI1068" s="4"/>
      <c r="EJ1068" s="4"/>
      <c r="EK1068" s="4"/>
      <c r="EL1068" s="4"/>
      <c r="EM1068" s="4"/>
      <c r="EN1068" s="4"/>
      <c r="EO1068" s="4"/>
      <c r="EP1068" s="4"/>
      <c r="EQ1068" s="4"/>
      <c r="ER1068" s="4"/>
      <c r="ES1068" s="4"/>
      <c r="ET1068" s="4"/>
      <c r="EU1068" s="4"/>
      <c r="EV1068" s="4"/>
      <c r="EW1068" s="4"/>
      <c r="EX1068" s="4"/>
      <c r="EY1068" s="4"/>
      <c r="EZ1068" s="4"/>
      <c r="FA1068" s="4"/>
      <c r="FB1068" s="4"/>
      <c r="FC1068" s="4"/>
      <c r="FD1068" s="4"/>
      <c r="FE1068" s="4"/>
      <c r="FF1068" s="4"/>
      <c r="FG1068" s="4"/>
      <c r="FH1068" s="4"/>
      <c r="FI1068" s="4"/>
      <c r="FJ1068" s="5"/>
      <c r="FK1068" s="4"/>
      <c r="FL1068" s="4"/>
      <c r="FM1068" s="4"/>
      <c r="FN1068" s="4"/>
      <c r="FO1068" s="4"/>
      <c r="FP1068" s="4"/>
      <c r="FQ1068" s="4"/>
      <c r="FR1068" s="4"/>
      <c r="FS1068" s="4"/>
      <c r="FT1068" s="4"/>
      <c r="FU1068" s="4"/>
      <c r="FV1068" s="4"/>
      <c r="FW1068" s="4"/>
      <c r="FX1068" s="4"/>
      <c r="FY1068" s="4"/>
      <c r="FZ1068" s="4"/>
      <c r="GA1068" s="4"/>
      <c r="GB1068" s="4"/>
      <c r="GC1068" s="4"/>
      <c r="GD1068" s="4"/>
      <c r="GE1068" s="4"/>
      <c r="GF1068" s="4"/>
      <c r="GG1068" s="4"/>
      <c r="GH1068" s="4"/>
      <c r="GI1068" s="4"/>
      <c r="GJ1068" s="4"/>
      <c r="GK1068" s="4"/>
      <c r="GL1068" s="4"/>
      <c r="GM1068" s="4"/>
      <c r="GN1068" s="4"/>
      <c r="GO1068" s="4"/>
      <c r="GP1068" s="4"/>
      <c r="GQ1068" s="4"/>
      <c r="GR1068" s="4"/>
      <c r="GS1068" s="4"/>
      <c r="GT1068" s="4"/>
      <c r="GU1068" s="4"/>
      <c r="GV1068" s="4"/>
      <c r="GW1068" s="4"/>
      <c r="GX1068" s="4"/>
      <c r="GY1068" s="4"/>
      <c r="IQ1068" s="4"/>
      <c r="IR1068" s="4"/>
      <c r="IS1068" s="4"/>
      <c r="IT1068" s="4"/>
      <c r="IU1068" s="4"/>
      <c r="IV1068" s="4"/>
      <c r="IW1068" s="4"/>
      <c r="IX1068" s="4"/>
      <c r="IY1068" s="4"/>
      <c r="IZ1068" s="4"/>
      <c r="JA1068" s="4"/>
      <c r="JB1068" s="4"/>
      <c r="JC1068" s="4"/>
      <c r="JD1068" s="4"/>
      <c r="JE1068" s="4"/>
      <c r="JF1068" s="4"/>
      <c r="JG1068" s="4"/>
      <c r="JH1068" s="4"/>
      <c r="JI1068" s="4"/>
      <c r="JJ1068" s="4"/>
      <c r="JK1068" s="4"/>
      <c r="JL1068" s="4"/>
      <c r="JM1068" s="4"/>
      <c r="JN1068" s="4"/>
      <c r="JO1068" s="4"/>
      <c r="JP1068" s="4"/>
      <c r="JQ1068" s="4"/>
      <c r="JR1068" s="4"/>
      <c r="JS1068" s="4"/>
      <c r="JT1068" s="4"/>
      <c r="JU1068" s="4"/>
      <c r="JV1068" s="4"/>
      <c r="JW1068" s="50"/>
      <c r="JX1068" s="4"/>
      <c r="JY1068" s="4"/>
      <c r="JZ1068" s="4"/>
      <c r="KA1068" s="4"/>
      <c r="KB1068" s="4"/>
      <c r="KC1068" s="4"/>
      <c r="KD1068" s="4"/>
      <c r="KE1068" s="4"/>
    </row>
    <row r="1069" spans="20:291" x14ac:dyDescent="0.25">
      <c r="T1069" s="5"/>
      <c r="U1069" s="25"/>
      <c r="V1069" s="25"/>
      <c r="W1069" s="25"/>
      <c r="X1069" s="25"/>
      <c r="Y1069" s="25"/>
      <c r="Z1069" s="25"/>
      <c r="AA1069" s="25"/>
      <c r="AB1069" s="25"/>
      <c r="AC1069" s="25"/>
      <c r="AD1069" s="25"/>
      <c r="AE1069" s="25"/>
      <c r="AF1069" s="25"/>
      <c r="AG1069" s="25"/>
      <c r="AH1069" s="25"/>
      <c r="AI1069" s="25"/>
      <c r="AJ1069" s="25"/>
      <c r="AK1069" s="25"/>
      <c r="AL1069" s="25"/>
      <c r="AM1069" s="25"/>
      <c r="AN1069" s="25"/>
      <c r="AO1069" s="25"/>
      <c r="AP1069" s="25"/>
      <c r="AQ1069" s="4"/>
      <c r="AR1069" s="4"/>
      <c r="AS1069" s="4"/>
      <c r="AT1069" s="4"/>
      <c r="AU1069" s="4"/>
      <c r="AV1069" s="4"/>
      <c r="AW1069" s="4"/>
      <c r="AX1069" s="4"/>
      <c r="AY1069" s="4"/>
      <c r="AZ1069" s="4"/>
      <c r="BA1069" s="4"/>
      <c r="BB1069" s="4"/>
      <c r="BC1069" s="4"/>
      <c r="BD1069" s="4"/>
      <c r="BE1069" s="4"/>
      <c r="BF1069" s="4"/>
      <c r="BG1069" s="4"/>
      <c r="BH1069" s="4"/>
      <c r="BI1069" s="4"/>
      <c r="BJ1069" s="4"/>
      <c r="BK1069" s="4"/>
      <c r="BL1069" s="4"/>
      <c r="BM1069" s="4"/>
      <c r="BN1069" s="4"/>
      <c r="BO1069" s="4"/>
      <c r="BP1069" s="4"/>
      <c r="BQ1069" s="4"/>
      <c r="BR1069" s="4"/>
      <c r="BS1069" s="4"/>
      <c r="BT1069" s="4"/>
      <c r="BU1069" s="4"/>
      <c r="BV1069" s="4"/>
      <c r="BW1069" s="4"/>
      <c r="BX1069" s="4"/>
      <c r="BY1069" s="4"/>
      <c r="BZ1069" s="4"/>
      <c r="CA1069" s="4"/>
      <c r="CB1069" s="4"/>
      <c r="CC1069" s="4"/>
      <c r="CD1069" s="4"/>
      <c r="CE1069" s="4"/>
      <c r="CF1069" s="4"/>
      <c r="CG1069" s="4"/>
      <c r="CH1069" s="4"/>
      <c r="CI1069" s="4"/>
      <c r="CJ1069" s="4"/>
      <c r="CK1069" s="4"/>
      <c r="CL1069" s="4"/>
      <c r="CM1069" s="4"/>
      <c r="CN1069" s="4"/>
      <c r="CO1069" s="4"/>
      <c r="CP1069" s="4"/>
      <c r="CQ1069" s="4"/>
      <c r="CR1069" s="4"/>
      <c r="CS1069" s="4"/>
      <c r="CT1069" s="4"/>
      <c r="CU1069" s="4"/>
      <c r="CV1069" s="4"/>
      <c r="CW1069" s="4"/>
      <c r="CX1069" s="4"/>
      <c r="CY1069" s="4"/>
      <c r="CZ1069" s="4"/>
      <c r="DA1069" s="4"/>
      <c r="DB1069" s="4"/>
      <c r="DC1069" s="4"/>
      <c r="DD1069" s="4"/>
      <c r="DE1069" s="4"/>
      <c r="DF1069" s="4"/>
      <c r="DG1069" s="4"/>
      <c r="DH1069" s="4"/>
      <c r="DI1069" s="4"/>
      <c r="DJ1069" s="4"/>
      <c r="DK1069" s="4"/>
      <c r="DL1069" s="4"/>
      <c r="DM1069" s="4"/>
      <c r="DN1069" s="4"/>
      <c r="DO1069" s="4"/>
      <c r="DP1069" s="4"/>
      <c r="DQ1069" s="4"/>
      <c r="DR1069" s="4"/>
      <c r="DS1069" s="4"/>
      <c r="DT1069" s="4"/>
      <c r="DU1069" s="4"/>
      <c r="DV1069" s="4"/>
      <c r="DW1069" s="4"/>
      <c r="DX1069" s="4"/>
      <c r="DY1069" s="4"/>
      <c r="DZ1069" s="4"/>
      <c r="EA1069" s="4"/>
      <c r="EB1069" s="4"/>
      <c r="EC1069" s="4"/>
      <c r="ED1069" s="4"/>
      <c r="EE1069" s="4"/>
      <c r="EF1069" s="4"/>
      <c r="EG1069" s="4"/>
      <c r="EH1069" s="4"/>
      <c r="EI1069" s="4"/>
      <c r="EJ1069" s="4"/>
      <c r="EK1069" s="4"/>
      <c r="EL1069" s="4"/>
      <c r="EM1069" s="4"/>
      <c r="EN1069" s="4"/>
      <c r="EO1069" s="4"/>
      <c r="EP1069" s="4"/>
      <c r="EQ1069" s="4"/>
      <c r="ER1069" s="4"/>
      <c r="ES1069" s="4"/>
      <c r="ET1069" s="4"/>
      <c r="EU1069" s="4"/>
      <c r="EV1069" s="4"/>
      <c r="EW1069" s="4"/>
      <c r="EX1069" s="4"/>
      <c r="EY1069" s="4"/>
      <c r="EZ1069" s="4"/>
      <c r="FA1069" s="4"/>
      <c r="FB1069" s="4"/>
      <c r="FC1069" s="4"/>
      <c r="FD1069" s="4"/>
      <c r="FE1069" s="4"/>
      <c r="FF1069" s="4"/>
      <c r="FG1069" s="4"/>
      <c r="FH1069" s="4"/>
      <c r="FI1069" s="4"/>
      <c r="FJ1069" s="5"/>
      <c r="FK1069" s="4"/>
      <c r="FL1069" s="4"/>
      <c r="FM1069" s="4"/>
      <c r="FN1069" s="4"/>
      <c r="FO1069" s="4"/>
      <c r="FP1069" s="4"/>
      <c r="FQ1069" s="4"/>
      <c r="FR1069" s="4"/>
      <c r="FS1069" s="4"/>
      <c r="FT1069" s="4"/>
      <c r="FU1069" s="4"/>
      <c r="FV1069" s="4"/>
      <c r="FW1069" s="4"/>
      <c r="FX1069" s="4"/>
      <c r="FY1069" s="4"/>
      <c r="FZ1069" s="4"/>
      <c r="GA1069" s="4"/>
      <c r="GB1069" s="4"/>
      <c r="GC1069" s="4"/>
      <c r="GD1069" s="4"/>
      <c r="GE1069" s="4"/>
      <c r="GF1069" s="4"/>
      <c r="GG1069" s="4"/>
      <c r="GH1069" s="4"/>
      <c r="GI1069" s="4"/>
      <c r="GJ1069" s="4"/>
      <c r="GK1069" s="4"/>
      <c r="GL1069" s="4"/>
      <c r="GM1069" s="4"/>
      <c r="GN1069" s="4"/>
      <c r="GO1069" s="4"/>
      <c r="GP1069" s="4"/>
      <c r="GQ1069" s="4"/>
      <c r="GR1069" s="4"/>
      <c r="GS1069" s="4"/>
      <c r="GT1069" s="4"/>
      <c r="GU1069" s="4"/>
      <c r="GV1069" s="4"/>
      <c r="GW1069" s="4"/>
      <c r="GX1069" s="4"/>
      <c r="GY1069" s="4"/>
      <c r="IQ1069" s="4"/>
      <c r="IR1069" s="4"/>
      <c r="IS1069" s="4"/>
      <c r="IT1069" s="4"/>
      <c r="IU1069" s="4"/>
      <c r="IV1069" s="4"/>
      <c r="IW1069" s="4"/>
      <c r="IX1069" s="4"/>
      <c r="IY1069" s="4"/>
      <c r="IZ1069" s="4"/>
      <c r="JA1069" s="4"/>
      <c r="JB1069" s="4"/>
      <c r="JC1069" s="4"/>
      <c r="JD1069" s="4"/>
      <c r="JE1069" s="4"/>
      <c r="JF1069" s="4"/>
      <c r="JG1069" s="4"/>
      <c r="JH1069" s="4"/>
      <c r="JI1069" s="4"/>
      <c r="JJ1069" s="4"/>
      <c r="JK1069" s="4"/>
      <c r="JL1069" s="4"/>
      <c r="JM1069" s="4"/>
      <c r="JN1069" s="4"/>
      <c r="JO1069" s="4"/>
      <c r="JP1069" s="4"/>
      <c r="JQ1069" s="4"/>
      <c r="JR1069" s="4"/>
      <c r="JS1069" s="4"/>
      <c r="JT1069" s="4"/>
      <c r="JU1069" s="4"/>
      <c r="JV1069" s="4"/>
      <c r="JW1069" s="4"/>
      <c r="JX1069" s="4"/>
      <c r="JY1069" s="4"/>
      <c r="JZ1069" s="4"/>
      <c r="KA1069" s="4"/>
      <c r="KB1069" s="4"/>
      <c r="KC1069" s="4"/>
      <c r="KD1069" s="4"/>
      <c r="KE1069" s="4"/>
    </row>
    <row r="1070" spans="20:291" x14ac:dyDescent="0.25">
      <c r="T1070" s="5"/>
      <c r="U1070" s="25"/>
      <c r="V1070" s="25"/>
      <c r="W1070" s="25"/>
      <c r="X1070" s="25"/>
      <c r="Y1070" s="25"/>
      <c r="Z1070" s="25"/>
      <c r="AA1070" s="25"/>
      <c r="AB1070" s="25"/>
      <c r="AC1070" s="25"/>
      <c r="AD1070" s="25"/>
      <c r="AE1070" s="25"/>
      <c r="AF1070" s="25"/>
      <c r="AG1070" s="25"/>
      <c r="AH1070" s="25"/>
      <c r="AI1070" s="25"/>
      <c r="AJ1070" s="25"/>
      <c r="AK1070" s="25"/>
      <c r="AL1070" s="25"/>
      <c r="AM1070" s="25"/>
      <c r="AN1070" s="25"/>
      <c r="AO1070" s="25"/>
      <c r="AP1070" s="25"/>
      <c r="AQ1070" s="4"/>
      <c r="AR1070" s="4"/>
      <c r="AS1070" s="4"/>
      <c r="AT1070" s="4"/>
      <c r="AU1070" s="4"/>
      <c r="AV1070" s="4"/>
      <c r="AW1070" s="4"/>
      <c r="AX1070" s="4"/>
      <c r="AY1070" s="4"/>
      <c r="AZ1070" s="4"/>
      <c r="BA1070" s="4"/>
      <c r="BB1070" s="4"/>
      <c r="BC1070" s="4"/>
      <c r="BD1070" s="4"/>
      <c r="BE1070" s="4"/>
      <c r="BF1070" s="4"/>
      <c r="BG1070" s="4"/>
      <c r="BH1070" s="4"/>
      <c r="BI1070" s="4"/>
      <c r="BJ1070" s="4"/>
      <c r="BK1070" s="4"/>
      <c r="BL1070" s="4"/>
      <c r="BM1070" s="4"/>
      <c r="BN1070" s="4"/>
      <c r="BO1070" s="4"/>
      <c r="BP1070" s="4"/>
      <c r="BQ1070" s="4"/>
      <c r="BR1070" s="4"/>
      <c r="BS1070" s="4"/>
      <c r="BT1070" s="4"/>
      <c r="BU1070" s="4"/>
      <c r="BV1070" s="4"/>
      <c r="BW1070" s="4"/>
      <c r="BX1070" s="4"/>
      <c r="BY1070" s="4"/>
      <c r="BZ1070" s="4"/>
      <c r="CA1070" s="4"/>
      <c r="CB1070" s="4"/>
      <c r="CC1070" s="4"/>
      <c r="CD1070" s="4"/>
      <c r="CE1070" s="4"/>
      <c r="CF1070" s="4"/>
      <c r="CG1070" s="4"/>
      <c r="CH1070" s="4"/>
      <c r="CI1070" s="4"/>
      <c r="CJ1070" s="4"/>
      <c r="CK1070" s="4"/>
      <c r="CL1070" s="4"/>
      <c r="CM1070" s="4"/>
      <c r="CN1070" s="4"/>
      <c r="CO1070" s="4"/>
      <c r="CP1070" s="4"/>
      <c r="CQ1070" s="4"/>
      <c r="CR1070" s="4"/>
      <c r="CS1070" s="4"/>
      <c r="CT1070" s="4"/>
      <c r="CU1070" s="4"/>
      <c r="CV1070" s="4"/>
      <c r="CW1070" s="4"/>
      <c r="CX1070" s="4"/>
      <c r="CY1070" s="4"/>
      <c r="CZ1070" s="4"/>
      <c r="DA1070" s="4"/>
      <c r="DB1070" s="4"/>
      <c r="DC1070" s="4"/>
      <c r="DD1070" s="4"/>
      <c r="DE1070" s="4"/>
      <c r="DF1070" s="4"/>
      <c r="DG1070" s="4"/>
      <c r="DH1070" s="4"/>
      <c r="DI1070" s="4"/>
      <c r="DJ1070" s="4"/>
      <c r="DK1070" s="4"/>
      <c r="DL1070" s="4"/>
      <c r="DM1070" s="4"/>
      <c r="DN1070" s="4"/>
      <c r="DO1070" s="4"/>
      <c r="DP1070" s="4"/>
      <c r="DQ1070" s="4"/>
      <c r="DR1070" s="4"/>
      <c r="DS1070" s="4"/>
      <c r="DT1070" s="4"/>
      <c r="DU1070" s="4"/>
      <c r="DV1070" s="4"/>
      <c r="DW1070" s="4"/>
      <c r="DX1070" s="4"/>
      <c r="DY1070" s="4"/>
      <c r="DZ1070" s="4"/>
      <c r="EA1070" s="4"/>
      <c r="EB1070" s="4"/>
      <c r="EC1070" s="4"/>
      <c r="ED1070" s="4"/>
      <c r="EE1070" s="4"/>
      <c r="EF1070" s="4"/>
      <c r="EG1070" s="4"/>
      <c r="EH1070" s="4"/>
      <c r="EI1070" s="4"/>
      <c r="EJ1070" s="4"/>
      <c r="EK1070" s="4"/>
      <c r="EL1070" s="4"/>
      <c r="EM1070" s="4"/>
      <c r="EN1070" s="4"/>
      <c r="EO1070" s="4"/>
      <c r="EP1070" s="4"/>
      <c r="EQ1070" s="4"/>
      <c r="ER1070" s="4"/>
      <c r="ES1070" s="4"/>
      <c r="ET1070" s="4"/>
      <c r="EU1070" s="4"/>
      <c r="EV1070" s="4"/>
      <c r="EW1070" s="4"/>
      <c r="EX1070" s="4"/>
      <c r="EY1070" s="4"/>
      <c r="EZ1070" s="4"/>
      <c r="FA1070" s="4"/>
      <c r="FB1070" s="4"/>
      <c r="FC1070" s="4"/>
      <c r="FD1070" s="4"/>
      <c r="FE1070" s="4"/>
      <c r="FF1070" s="4"/>
      <c r="FG1070" s="4"/>
      <c r="FH1070" s="4"/>
      <c r="FI1070" s="4"/>
      <c r="FJ1070" s="5"/>
      <c r="FK1070" s="4"/>
      <c r="FL1070" s="4"/>
      <c r="FM1070" s="4"/>
      <c r="FN1070" s="4"/>
      <c r="FO1070" s="4"/>
      <c r="FP1070" s="4"/>
      <c r="FQ1070" s="4"/>
      <c r="FR1070" s="4"/>
      <c r="FS1070" s="4"/>
      <c r="FT1070" s="4"/>
      <c r="FU1070" s="4"/>
      <c r="FV1070" s="4"/>
      <c r="FW1070" s="4"/>
      <c r="FX1070" s="4"/>
      <c r="FY1070" s="4"/>
      <c r="FZ1070" s="4"/>
      <c r="GA1070" s="4"/>
      <c r="GB1070" s="4"/>
      <c r="GC1070" s="4"/>
      <c r="GD1070" s="4"/>
      <c r="GE1070" s="4"/>
      <c r="GF1070" s="4"/>
      <c r="GG1070" s="4"/>
      <c r="GH1070" s="4"/>
      <c r="GI1070" s="4"/>
      <c r="GJ1070" s="4"/>
      <c r="GK1070" s="4"/>
      <c r="GL1070" s="4"/>
      <c r="GM1070" s="4"/>
      <c r="GN1070" s="4"/>
      <c r="GO1070" s="4"/>
      <c r="GP1070" s="4"/>
      <c r="GQ1070" s="4"/>
      <c r="GR1070" s="4"/>
      <c r="GS1070" s="4"/>
      <c r="GT1070" s="4"/>
      <c r="GU1070" s="4"/>
      <c r="GV1070" s="4"/>
      <c r="GW1070" s="4"/>
      <c r="GX1070" s="4"/>
      <c r="GY1070" s="4"/>
      <c r="IQ1070" s="4"/>
      <c r="IR1070" s="4"/>
      <c r="IS1070" s="4"/>
      <c r="IT1070" s="4"/>
      <c r="IU1070" s="4"/>
      <c r="IV1070" s="4"/>
      <c r="IW1070" s="4"/>
      <c r="IX1070" s="4"/>
      <c r="IY1070" s="4"/>
      <c r="IZ1070" s="4"/>
      <c r="JA1070" s="4"/>
      <c r="JB1070" s="4"/>
      <c r="JC1070" s="4"/>
      <c r="JD1070" s="4"/>
      <c r="JE1070" s="4"/>
      <c r="JF1070" s="4"/>
      <c r="JG1070" s="4"/>
      <c r="JH1070" s="4"/>
      <c r="JI1070" s="4"/>
      <c r="JJ1070" s="4"/>
      <c r="JK1070" s="4"/>
      <c r="JL1070" s="4"/>
      <c r="JM1070" s="4"/>
      <c r="JN1070" s="4"/>
      <c r="JO1070" s="4"/>
      <c r="JP1070" s="4"/>
      <c r="JQ1070" s="4"/>
      <c r="JR1070" s="4"/>
      <c r="JS1070" s="4"/>
      <c r="JT1070" s="4"/>
      <c r="JU1070" s="4"/>
      <c r="JV1070" s="4"/>
      <c r="JW1070" s="4"/>
      <c r="JX1070" s="4"/>
      <c r="JY1070" s="4"/>
      <c r="JZ1070" s="4"/>
      <c r="KA1070" s="4"/>
      <c r="KB1070" s="4"/>
      <c r="KC1070" s="4"/>
      <c r="KD1070" s="4"/>
      <c r="KE1070" s="4"/>
    </row>
    <row r="1071" spans="20:291" x14ac:dyDescent="0.25">
      <c r="T1071" s="5"/>
      <c r="U1071" s="25"/>
      <c r="V1071" s="25"/>
      <c r="W1071" s="25"/>
      <c r="X1071" s="25"/>
      <c r="Y1071" s="25"/>
      <c r="Z1071" s="25"/>
      <c r="AA1071" s="25"/>
      <c r="AB1071" s="25"/>
      <c r="AC1071" s="25"/>
      <c r="AD1071" s="25"/>
      <c r="AE1071" s="25"/>
      <c r="AF1071" s="25"/>
      <c r="AG1071" s="25"/>
      <c r="AH1071" s="25"/>
      <c r="AI1071" s="25"/>
      <c r="AJ1071" s="25"/>
      <c r="AK1071" s="25"/>
      <c r="AL1071" s="25"/>
      <c r="AM1071" s="25"/>
      <c r="AN1071" s="25"/>
      <c r="AO1071" s="25"/>
      <c r="AP1071" s="25"/>
      <c r="AQ1071" s="4"/>
      <c r="AR1071" s="4"/>
      <c r="AS1071" s="4"/>
      <c r="AT1071" s="4"/>
      <c r="AU1071" s="4"/>
      <c r="AV1071" s="4"/>
      <c r="AW1071" s="4"/>
      <c r="AX1071" s="4"/>
      <c r="AY1071" s="4"/>
      <c r="AZ1071" s="4"/>
      <c r="BA1071" s="4"/>
      <c r="BB1071" s="4"/>
      <c r="BC1071" s="4"/>
      <c r="BD1071" s="4"/>
      <c r="BE1071" s="4"/>
      <c r="BF1071" s="4"/>
      <c r="BG1071" s="4"/>
      <c r="BH1071" s="4"/>
      <c r="BI1071" s="4"/>
      <c r="BJ1071" s="4"/>
      <c r="BK1071" s="4"/>
      <c r="BL1071" s="4"/>
      <c r="BM1071" s="4"/>
      <c r="BN1071" s="4"/>
      <c r="BO1071" s="4"/>
      <c r="BP1071" s="4"/>
      <c r="BQ1071" s="4"/>
      <c r="BR1071" s="4"/>
      <c r="BS1071" s="4"/>
      <c r="BT1071" s="4"/>
      <c r="BU1071" s="4"/>
      <c r="BV1071" s="4"/>
      <c r="BW1071" s="4"/>
      <c r="BX1071" s="4"/>
      <c r="BY1071" s="4"/>
      <c r="BZ1071" s="4"/>
      <c r="CA1071" s="4"/>
      <c r="CB1071" s="4"/>
      <c r="CC1071" s="4"/>
      <c r="CD1071" s="4"/>
      <c r="CE1071" s="4"/>
      <c r="CF1071" s="4"/>
      <c r="CG1071" s="4"/>
      <c r="CH1071" s="4"/>
      <c r="CI1071" s="4"/>
      <c r="CJ1071" s="4"/>
      <c r="CK1071" s="4"/>
      <c r="CL1071" s="4"/>
      <c r="CM1071" s="4"/>
      <c r="CN1071" s="4"/>
      <c r="CO1071" s="4"/>
      <c r="CP1071" s="4"/>
      <c r="CQ1071" s="4"/>
      <c r="CR1071" s="4"/>
      <c r="CS1071" s="4"/>
      <c r="CT1071" s="4"/>
      <c r="CU1071" s="4"/>
      <c r="CV1071" s="4"/>
      <c r="CW1071" s="4"/>
      <c r="CX1071" s="4"/>
      <c r="CY1071" s="4"/>
      <c r="CZ1071" s="4"/>
      <c r="DA1071" s="4"/>
      <c r="DB1071" s="4"/>
      <c r="DC1071" s="4"/>
      <c r="DD1071" s="4"/>
      <c r="DE1071" s="4"/>
      <c r="DF1071" s="4"/>
      <c r="DG1071" s="4"/>
      <c r="DH1071" s="4"/>
      <c r="DI1071" s="4"/>
      <c r="DJ1071" s="4"/>
      <c r="DK1071" s="4"/>
      <c r="DL1071" s="4"/>
      <c r="DM1071" s="4"/>
      <c r="DN1071" s="4"/>
      <c r="DO1071" s="4"/>
      <c r="DP1071" s="4"/>
      <c r="DQ1071" s="4"/>
      <c r="DR1071" s="4"/>
      <c r="DS1071" s="4"/>
      <c r="DT1071" s="4"/>
      <c r="DU1071" s="4"/>
      <c r="DV1071" s="4"/>
      <c r="DW1071" s="4"/>
      <c r="DX1071" s="4"/>
      <c r="DY1071" s="4"/>
      <c r="DZ1071" s="4"/>
      <c r="EA1071" s="4"/>
      <c r="EB1071" s="4"/>
      <c r="EC1071" s="4"/>
      <c r="ED1071" s="4"/>
      <c r="EE1071" s="4"/>
      <c r="EF1071" s="4"/>
      <c r="EG1071" s="4"/>
      <c r="EH1071" s="4"/>
      <c r="EI1071" s="4"/>
      <c r="EJ1071" s="4"/>
      <c r="EK1071" s="4"/>
      <c r="EL1071" s="4"/>
      <c r="EM1071" s="4"/>
      <c r="EN1071" s="4"/>
      <c r="EO1071" s="4"/>
      <c r="EP1071" s="4"/>
      <c r="EQ1071" s="4"/>
      <c r="ER1071" s="4"/>
      <c r="ES1071" s="4"/>
      <c r="ET1071" s="4"/>
      <c r="EU1071" s="4"/>
      <c r="EV1071" s="4"/>
      <c r="EW1071" s="4"/>
      <c r="EX1071" s="4"/>
      <c r="EY1071" s="4"/>
      <c r="EZ1071" s="4"/>
      <c r="FA1071" s="4"/>
      <c r="FB1071" s="4"/>
      <c r="FC1071" s="4"/>
      <c r="FD1071" s="4"/>
      <c r="FE1071" s="4"/>
      <c r="FF1071" s="4"/>
      <c r="FG1071" s="4"/>
      <c r="FH1071" s="4"/>
      <c r="FI1071" s="4"/>
      <c r="FJ1071" s="5"/>
      <c r="FK1071" s="4"/>
      <c r="FL1071" s="4"/>
      <c r="FM1071" s="4"/>
      <c r="FN1071" s="4"/>
      <c r="FO1071" s="4"/>
      <c r="FP1071" s="4"/>
      <c r="FQ1071" s="4"/>
      <c r="FR1071" s="4"/>
      <c r="FS1071" s="4"/>
      <c r="FT1071" s="4"/>
      <c r="FU1071" s="4"/>
      <c r="FV1071" s="4"/>
      <c r="FW1071" s="4"/>
      <c r="FX1071" s="4"/>
      <c r="FY1071" s="4"/>
      <c r="FZ1071" s="4"/>
      <c r="GA1071" s="4"/>
      <c r="GB1071" s="4"/>
      <c r="GC1071" s="4"/>
      <c r="GD1071" s="4"/>
      <c r="GE1071" s="4"/>
      <c r="GF1071" s="4"/>
      <c r="GG1071" s="4"/>
      <c r="GH1071" s="4"/>
      <c r="GI1071" s="4"/>
      <c r="GJ1071" s="4"/>
      <c r="GK1071" s="4"/>
      <c r="GL1071" s="4"/>
      <c r="GM1071" s="4"/>
      <c r="GN1071" s="4"/>
      <c r="GO1071" s="4"/>
      <c r="GP1071" s="4"/>
      <c r="GQ1071" s="4"/>
      <c r="GR1071" s="4"/>
      <c r="GS1071" s="4"/>
      <c r="GT1071" s="4"/>
      <c r="GU1071" s="4"/>
      <c r="GV1071" s="4"/>
      <c r="GW1071" s="4"/>
      <c r="GX1071" s="4"/>
      <c r="GY1071" s="4"/>
      <c r="IQ1071" s="4"/>
      <c r="IR1071" s="4"/>
      <c r="IS1071" s="4"/>
      <c r="IT1071" s="4"/>
      <c r="IU1071" s="4"/>
      <c r="IV1071" s="4"/>
      <c r="IW1071" s="4"/>
      <c r="IX1071" s="4"/>
      <c r="IY1071" s="4"/>
      <c r="IZ1071" s="4"/>
      <c r="JA1071" s="4"/>
      <c r="JB1071" s="4"/>
      <c r="JC1071" s="4"/>
      <c r="JD1071" s="4"/>
      <c r="JE1071" s="4"/>
      <c r="JF1071" s="4"/>
      <c r="JG1071" s="4"/>
      <c r="JH1071" s="4"/>
      <c r="JI1071" s="4"/>
      <c r="JJ1071" s="4"/>
      <c r="JK1071" s="4"/>
      <c r="JL1071" s="4"/>
      <c r="JM1071" s="4"/>
      <c r="JN1071" s="4"/>
      <c r="JO1071" s="4"/>
      <c r="JP1071" s="4"/>
      <c r="JQ1071" s="4"/>
      <c r="JR1071" s="4"/>
      <c r="JS1071" s="4"/>
      <c r="JT1071" s="4"/>
      <c r="JU1071" s="4"/>
      <c r="JV1071" s="4"/>
      <c r="JW1071" s="4"/>
      <c r="JX1071" s="4"/>
      <c r="JY1071" s="4"/>
      <c r="JZ1071" s="4"/>
      <c r="KA1071" s="4"/>
      <c r="KB1071" s="4"/>
      <c r="KC1071" s="4"/>
      <c r="KD1071" s="4"/>
      <c r="KE1071" s="4"/>
    </row>
    <row r="1072" spans="20:291" x14ac:dyDescent="0.25">
      <c r="T1072" s="5"/>
      <c r="U1072" s="25"/>
      <c r="V1072" s="25"/>
      <c r="W1072" s="25"/>
      <c r="X1072" s="25"/>
      <c r="Y1072" s="25"/>
      <c r="Z1072" s="25"/>
      <c r="AA1072" s="25"/>
      <c r="AB1072" s="25"/>
      <c r="AC1072" s="25"/>
      <c r="AD1072" s="25"/>
      <c r="AE1072" s="25"/>
      <c r="AF1072" s="25"/>
      <c r="AG1072" s="25"/>
      <c r="AH1072" s="25"/>
      <c r="AI1072" s="25"/>
      <c r="AJ1072" s="25"/>
      <c r="AK1072" s="25"/>
      <c r="AL1072" s="25"/>
      <c r="AM1072" s="25"/>
      <c r="AN1072" s="25"/>
      <c r="AO1072" s="25"/>
      <c r="AP1072" s="25"/>
      <c r="AQ1072" s="4"/>
      <c r="AR1072" s="4"/>
      <c r="AS1072" s="4"/>
      <c r="AT1072" s="4"/>
      <c r="AU1072" s="4"/>
      <c r="AV1072" s="4"/>
      <c r="AW1072" s="4"/>
      <c r="AX1072" s="4"/>
      <c r="AY1072" s="4"/>
      <c r="AZ1072" s="4"/>
      <c r="BA1072" s="4"/>
      <c r="BB1072" s="4"/>
      <c r="BC1072" s="4"/>
      <c r="BD1072" s="4"/>
      <c r="BE1072" s="4"/>
      <c r="BF1072" s="4"/>
      <c r="BG1072" s="4"/>
      <c r="BH1072" s="4"/>
      <c r="BI1072" s="4"/>
      <c r="BJ1072" s="4"/>
      <c r="BK1072" s="4"/>
      <c r="BL1072" s="4"/>
      <c r="BM1072" s="4"/>
      <c r="BN1072" s="4"/>
      <c r="BO1072" s="4"/>
      <c r="BP1072" s="4"/>
      <c r="BQ1072" s="4"/>
      <c r="BR1072" s="4"/>
      <c r="BS1072" s="4"/>
      <c r="BT1072" s="4"/>
      <c r="BU1072" s="4"/>
      <c r="BV1072" s="4"/>
      <c r="BW1072" s="4"/>
      <c r="BX1072" s="4"/>
      <c r="BY1072" s="4"/>
      <c r="BZ1072" s="4"/>
      <c r="CA1072" s="4"/>
      <c r="CB1072" s="4"/>
      <c r="CC1072" s="4"/>
      <c r="CD1072" s="4"/>
      <c r="CE1072" s="4"/>
      <c r="CF1072" s="4"/>
      <c r="CG1072" s="4"/>
      <c r="CH1072" s="4"/>
      <c r="CI1072" s="4"/>
      <c r="CJ1072" s="4"/>
      <c r="CK1072" s="4"/>
      <c r="CL1072" s="4"/>
      <c r="CM1072" s="4"/>
      <c r="CN1072" s="4"/>
      <c r="CO1072" s="4"/>
      <c r="CP1072" s="4"/>
      <c r="CQ1072" s="4"/>
      <c r="CR1072" s="4"/>
      <c r="CS1072" s="4"/>
      <c r="CT1072" s="4"/>
      <c r="CU1072" s="4"/>
      <c r="CV1072" s="4"/>
      <c r="CW1072" s="4"/>
      <c r="CX1072" s="4"/>
      <c r="CY1072" s="4"/>
      <c r="CZ1072" s="4"/>
      <c r="DA1072" s="4"/>
      <c r="DB1072" s="4"/>
      <c r="DC1072" s="4"/>
      <c r="DD1072" s="4"/>
      <c r="DE1072" s="4"/>
      <c r="DF1072" s="4"/>
      <c r="DG1072" s="4"/>
      <c r="DH1072" s="4"/>
      <c r="DI1072" s="4"/>
      <c r="DJ1072" s="4"/>
      <c r="DK1072" s="4"/>
      <c r="DL1072" s="4"/>
      <c r="DM1072" s="4"/>
      <c r="DN1072" s="4"/>
      <c r="DO1072" s="4"/>
      <c r="DP1072" s="4"/>
      <c r="DQ1072" s="4"/>
      <c r="DR1072" s="4"/>
      <c r="DS1072" s="4"/>
      <c r="DT1072" s="4"/>
      <c r="DU1072" s="4"/>
      <c r="DV1072" s="4"/>
      <c r="DW1072" s="4"/>
      <c r="DX1072" s="4"/>
      <c r="DY1072" s="4"/>
      <c r="DZ1072" s="4"/>
      <c r="EA1072" s="4"/>
      <c r="EB1072" s="4"/>
      <c r="EC1072" s="4"/>
      <c r="ED1072" s="4"/>
      <c r="EE1072" s="4"/>
      <c r="EF1072" s="4"/>
      <c r="EG1072" s="4"/>
      <c r="EH1072" s="4"/>
      <c r="EI1072" s="4"/>
      <c r="EJ1072" s="4"/>
      <c r="EK1072" s="4"/>
      <c r="EL1072" s="4"/>
      <c r="EM1072" s="4"/>
      <c r="EN1072" s="4"/>
      <c r="EO1072" s="4"/>
      <c r="EP1072" s="4"/>
      <c r="EQ1072" s="4"/>
      <c r="ER1072" s="4"/>
      <c r="ES1072" s="4"/>
      <c r="ET1072" s="4"/>
      <c r="EU1072" s="4"/>
      <c r="EV1072" s="4"/>
      <c r="EW1072" s="4"/>
      <c r="EX1072" s="4"/>
      <c r="EY1072" s="4"/>
      <c r="EZ1072" s="4"/>
      <c r="FA1072" s="4"/>
      <c r="FB1072" s="4"/>
      <c r="FC1072" s="4"/>
      <c r="FD1072" s="4"/>
      <c r="FE1072" s="4"/>
      <c r="FF1072" s="4"/>
      <c r="FG1072" s="4"/>
      <c r="FH1072" s="4"/>
      <c r="FI1072" s="4"/>
      <c r="FJ1072" s="5"/>
      <c r="FK1072" s="4"/>
      <c r="FL1072" s="4"/>
      <c r="FM1072" s="4"/>
      <c r="FN1072" s="4"/>
      <c r="FO1072" s="4"/>
      <c r="FP1072" s="4"/>
      <c r="FQ1072" s="4"/>
      <c r="FR1072" s="4"/>
      <c r="FS1072" s="4"/>
      <c r="FT1072" s="4"/>
      <c r="FU1072" s="4"/>
      <c r="FV1072" s="4"/>
      <c r="FW1072" s="4"/>
      <c r="FX1072" s="4"/>
      <c r="FY1072" s="4"/>
      <c r="FZ1072" s="4"/>
      <c r="GA1072" s="4"/>
      <c r="GB1072" s="4"/>
      <c r="GC1072" s="4"/>
      <c r="GD1072" s="4"/>
      <c r="GE1072" s="4"/>
      <c r="GF1072" s="4"/>
      <c r="GG1072" s="4"/>
      <c r="GH1072" s="4"/>
      <c r="GI1072" s="4"/>
      <c r="GJ1072" s="4"/>
      <c r="GK1072" s="4"/>
      <c r="GL1072" s="4"/>
      <c r="GM1072" s="4"/>
      <c r="GN1072" s="4"/>
      <c r="GO1072" s="4"/>
      <c r="GP1072" s="4"/>
      <c r="GQ1072" s="4"/>
      <c r="GR1072" s="4"/>
      <c r="GS1072" s="4"/>
      <c r="GT1072" s="4"/>
      <c r="GU1072" s="4"/>
      <c r="GV1072" s="4"/>
      <c r="GW1072" s="4"/>
      <c r="GX1072" s="4"/>
      <c r="GY1072" s="4"/>
      <c r="IQ1072" s="4"/>
      <c r="IR1072" s="4"/>
      <c r="IS1072" s="4"/>
      <c r="IT1072" s="4"/>
      <c r="IU1072" s="4"/>
      <c r="IV1072" s="4"/>
      <c r="IW1072" s="4"/>
      <c r="IX1072" s="4"/>
      <c r="IY1072" s="4"/>
      <c r="IZ1072" s="4"/>
      <c r="JA1072" s="4"/>
      <c r="JB1072" s="4"/>
      <c r="JC1072" s="4"/>
      <c r="JD1072" s="4"/>
      <c r="JE1072" s="4"/>
      <c r="JF1072" s="4"/>
      <c r="JG1072" s="4"/>
      <c r="JH1072" s="4"/>
      <c r="JI1072" s="4"/>
      <c r="JJ1072" s="4"/>
      <c r="JK1072" s="4"/>
      <c r="JL1072" s="4"/>
      <c r="JM1072" s="4"/>
      <c r="JN1072" s="4"/>
      <c r="JO1072" s="4"/>
      <c r="JP1072" s="4"/>
      <c r="JQ1072" s="4"/>
      <c r="JR1072" s="4"/>
      <c r="JS1072" s="4"/>
      <c r="JT1072" s="4"/>
      <c r="JU1072" s="4"/>
      <c r="JV1072" s="4"/>
      <c r="JW1072" s="4"/>
      <c r="JX1072" s="4"/>
      <c r="JY1072" s="4"/>
      <c r="JZ1072" s="4"/>
      <c r="KA1072" s="4"/>
      <c r="KB1072" s="4"/>
      <c r="KC1072" s="4"/>
      <c r="KD1072" s="4"/>
      <c r="KE1072" s="4"/>
    </row>
    <row r="1073" spans="20:291" x14ac:dyDescent="0.25">
      <c r="T1073" s="5"/>
      <c r="U1073" s="25"/>
      <c r="V1073" s="25"/>
      <c r="W1073" s="25"/>
      <c r="X1073" s="25"/>
      <c r="Y1073" s="25"/>
      <c r="Z1073" s="25"/>
      <c r="AA1073" s="25"/>
      <c r="AB1073" s="25"/>
      <c r="AC1073" s="25"/>
      <c r="AD1073" s="25"/>
      <c r="AE1073" s="25"/>
      <c r="AF1073" s="25"/>
      <c r="AG1073" s="25"/>
      <c r="AH1073" s="25"/>
      <c r="AI1073" s="25"/>
      <c r="AJ1073" s="25"/>
      <c r="AK1073" s="25"/>
      <c r="AL1073" s="25"/>
      <c r="AM1073" s="25"/>
      <c r="AN1073" s="25"/>
      <c r="AO1073" s="25"/>
      <c r="AP1073" s="25"/>
      <c r="AQ1073" s="4"/>
      <c r="AR1073" s="4"/>
      <c r="AS1073" s="4"/>
      <c r="AT1073" s="4"/>
      <c r="AU1073" s="4"/>
      <c r="AV1073" s="4"/>
      <c r="AW1073" s="4"/>
      <c r="AX1073" s="4"/>
      <c r="AY1073" s="4"/>
      <c r="AZ1073" s="4"/>
      <c r="BA1073" s="4"/>
      <c r="BB1073" s="4"/>
      <c r="BC1073" s="4"/>
      <c r="BD1073" s="4"/>
      <c r="BE1073" s="4"/>
      <c r="BF1073" s="4"/>
      <c r="BG1073" s="4"/>
      <c r="BH1073" s="4"/>
      <c r="BI1073" s="4"/>
      <c r="BJ1073" s="4"/>
      <c r="BK1073" s="4"/>
      <c r="BL1073" s="4"/>
      <c r="BM1073" s="4"/>
      <c r="BN1073" s="4"/>
      <c r="BO1073" s="4"/>
      <c r="BP1073" s="4"/>
      <c r="BQ1073" s="4"/>
      <c r="BR1073" s="4"/>
      <c r="BS1073" s="4"/>
      <c r="BT1073" s="4"/>
      <c r="BU1073" s="4"/>
      <c r="BV1073" s="4"/>
      <c r="BW1073" s="4"/>
      <c r="BX1073" s="4"/>
      <c r="BY1073" s="4"/>
      <c r="BZ1073" s="4"/>
      <c r="CA1073" s="4"/>
      <c r="CB1073" s="4"/>
      <c r="CC1073" s="4"/>
      <c r="CD1073" s="4"/>
      <c r="CE1073" s="4"/>
      <c r="CF1073" s="4"/>
      <c r="CG1073" s="4"/>
      <c r="CH1073" s="4"/>
      <c r="CI1073" s="4"/>
      <c r="CJ1073" s="4"/>
      <c r="CK1073" s="4"/>
      <c r="CL1073" s="4"/>
      <c r="CM1073" s="4"/>
      <c r="CN1073" s="4"/>
      <c r="CO1073" s="4"/>
      <c r="CP1073" s="4"/>
      <c r="CQ1073" s="4"/>
      <c r="CR1073" s="4"/>
      <c r="CS1073" s="4"/>
      <c r="CT1073" s="4"/>
      <c r="CU1073" s="4"/>
      <c r="CV1073" s="4"/>
      <c r="CW1073" s="4"/>
      <c r="CX1073" s="4"/>
      <c r="CY1073" s="4"/>
      <c r="CZ1073" s="4"/>
      <c r="DA1073" s="4"/>
      <c r="DB1073" s="4"/>
      <c r="DC1073" s="4"/>
      <c r="DD1073" s="4"/>
      <c r="DE1073" s="4"/>
      <c r="DF1073" s="4"/>
      <c r="DG1073" s="4"/>
      <c r="DH1073" s="4"/>
      <c r="DI1073" s="4"/>
      <c r="DJ1073" s="4"/>
      <c r="DK1073" s="4"/>
      <c r="DL1073" s="4"/>
      <c r="DM1073" s="4"/>
      <c r="DN1073" s="4"/>
      <c r="DO1073" s="4"/>
      <c r="DP1073" s="4"/>
      <c r="DQ1073" s="4"/>
      <c r="DR1073" s="4"/>
      <c r="DS1073" s="4"/>
      <c r="DT1073" s="4"/>
      <c r="DU1073" s="4"/>
      <c r="DV1073" s="4"/>
      <c r="DW1073" s="4"/>
      <c r="DX1073" s="4"/>
      <c r="DY1073" s="4"/>
      <c r="DZ1073" s="4"/>
      <c r="EA1073" s="4"/>
      <c r="EB1073" s="4"/>
      <c r="EC1073" s="4"/>
      <c r="ED1073" s="4"/>
      <c r="EE1073" s="4"/>
      <c r="EF1073" s="4"/>
      <c r="EG1073" s="4"/>
      <c r="EH1073" s="4"/>
      <c r="EI1073" s="4"/>
      <c r="EJ1073" s="4"/>
      <c r="EK1073" s="4"/>
      <c r="EL1073" s="4"/>
      <c r="EM1073" s="4"/>
      <c r="EN1073" s="4"/>
      <c r="EO1073" s="4"/>
      <c r="EP1073" s="4"/>
      <c r="EQ1073" s="4"/>
      <c r="ER1073" s="4"/>
      <c r="ES1073" s="4"/>
      <c r="ET1073" s="4"/>
      <c r="EU1073" s="4"/>
      <c r="EV1073" s="4"/>
      <c r="EW1073" s="4"/>
      <c r="EX1073" s="4"/>
      <c r="EY1073" s="4"/>
      <c r="EZ1073" s="4"/>
      <c r="FA1073" s="4"/>
      <c r="FB1073" s="4"/>
      <c r="FC1073" s="4"/>
      <c r="FD1073" s="4"/>
      <c r="FE1073" s="4"/>
      <c r="FF1073" s="4"/>
      <c r="FG1073" s="4"/>
      <c r="FH1073" s="4"/>
      <c r="FI1073" s="4"/>
      <c r="FJ1073" s="5"/>
      <c r="FK1073" s="4"/>
      <c r="FL1073" s="4"/>
      <c r="FM1073" s="4"/>
      <c r="FN1073" s="4"/>
      <c r="FO1073" s="4"/>
      <c r="FP1073" s="4"/>
      <c r="FQ1073" s="4"/>
      <c r="FR1073" s="4"/>
      <c r="FS1073" s="4"/>
      <c r="FT1073" s="4"/>
      <c r="FU1073" s="4"/>
      <c r="FV1073" s="4"/>
      <c r="FW1073" s="4"/>
      <c r="FX1073" s="4"/>
      <c r="FY1073" s="4"/>
      <c r="FZ1073" s="4"/>
      <c r="GA1073" s="4"/>
      <c r="GB1073" s="4"/>
      <c r="GC1073" s="4"/>
      <c r="GD1073" s="4"/>
      <c r="GE1073" s="4"/>
      <c r="GF1073" s="4"/>
      <c r="GG1073" s="4"/>
      <c r="GH1073" s="4"/>
      <c r="GI1073" s="4"/>
      <c r="GJ1073" s="4"/>
      <c r="GK1073" s="4"/>
      <c r="GL1073" s="4"/>
      <c r="GM1073" s="4"/>
      <c r="GN1073" s="4"/>
      <c r="GO1073" s="4"/>
      <c r="GP1073" s="4"/>
      <c r="GQ1073" s="4"/>
      <c r="GR1073" s="4"/>
      <c r="GS1073" s="4"/>
      <c r="GT1073" s="4"/>
      <c r="GU1073" s="4"/>
      <c r="GV1073" s="4"/>
      <c r="GW1073" s="4"/>
      <c r="GX1073" s="4"/>
      <c r="GY1073" s="4"/>
      <c r="IQ1073" s="4"/>
      <c r="IR1073" s="4"/>
      <c r="IS1073" s="4"/>
      <c r="IT1073" s="4"/>
      <c r="IU1073" s="4"/>
      <c r="IV1073" s="4"/>
      <c r="IW1073" s="4"/>
      <c r="IX1073" s="4"/>
      <c r="IY1073" s="4"/>
      <c r="IZ1073" s="4"/>
      <c r="JA1073" s="4"/>
      <c r="JB1073" s="4"/>
      <c r="JC1073" s="4"/>
      <c r="JD1073" s="4"/>
      <c r="JE1073" s="4"/>
      <c r="JF1073" s="4"/>
      <c r="JG1073" s="4"/>
      <c r="JH1073" s="4"/>
      <c r="JI1073" s="4"/>
      <c r="JJ1073" s="4"/>
      <c r="JK1073" s="4"/>
      <c r="JL1073" s="4"/>
      <c r="JM1073" s="4"/>
      <c r="JN1073" s="4"/>
      <c r="JO1073" s="4"/>
      <c r="JP1073" s="4"/>
      <c r="JQ1073" s="4"/>
      <c r="JR1073" s="4"/>
      <c r="JS1073" s="4"/>
      <c r="JT1073" s="4"/>
      <c r="JU1073" s="4"/>
      <c r="JV1073" s="4"/>
      <c r="JW1073" s="4"/>
      <c r="JX1073" s="4"/>
      <c r="JY1073" s="4"/>
      <c r="JZ1073" s="4"/>
      <c r="KA1073" s="4"/>
      <c r="KB1073" s="4"/>
      <c r="KC1073" s="4"/>
      <c r="KD1073" s="4"/>
      <c r="KE1073" s="4"/>
    </row>
    <row r="1074" spans="20:291" x14ac:dyDescent="0.25">
      <c r="T1074" s="5"/>
      <c r="U1074" s="25"/>
      <c r="V1074" s="25"/>
      <c r="W1074" s="25"/>
      <c r="X1074" s="25"/>
      <c r="Y1074" s="25"/>
      <c r="Z1074" s="25"/>
      <c r="AA1074" s="25"/>
      <c r="AB1074" s="25"/>
      <c r="AC1074" s="25"/>
      <c r="AD1074" s="25"/>
      <c r="AE1074" s="25"/>
      <c r="AF1074" s="25"/>
      <c r="AG1074" s="25"/>
      <c r="AH1074" s="25"/>
      <c r="AI1074" s="25"/>
      <c r="AJ1074" s="25"/>
      <c r="AK1074" s="25"/>
      <c r="AL1074" s="25"/>
      <c r="AM1074" s="25"/>
      <c r="AN1074" s="25"/>
      <c r="AO1074" s="25"/>
      <c r="AP1074" s="25"/>
      <c r="AQ1074" s="4"/>
      <c r="AR1074" s="4"/>
      <c r="AS1074" s="4"/>
      <c r="AT1074" s="4"/>
      <c r="AU1074" s="4"/>
      <c r="AV1074" s="4"/>
      <c r="AW1074" s="4"/>
      <c r="AX1074" s="4"/>
      <c r="AY1074" s="4"/>
      <c r="AZ1074" s="4"/>
      <c r="BA1074" s="4"/>
      <c r="BB1074" s="4"/>
      <c r="BC1074" s="4"/>
      <c r="BD1074" s="4"/>
      <c r="BE1074" s="4"/>
      <c r="BF1074" s="4"/>
      <c r="BG1074" s="4"/>
      <c r="BH1074" s="4"/>
      <c r="BI1074" s="4"/>
      <c r="BJ1074" s="4"/>
      <c r="BK1074" s="4"/>
      <c r="BL1074" s="4"/>
      <c r="BM1074" s="4"/>
      <c r="BN1074" s="4"/>
      <c r="BO1074" s="4"/>
      <c r="BP1074" s="4"/>
      <c r="BQ1074" s="4"/>
      <c r="BR1074" s="4"/>
      <c r="BS1074" s="4"/>
      <c r="BT1074" s="4"/>
      <c r="BU1074" s="4"/>
      <c r="BV1074" s="4"/>
      <c r="BW1074" s="4"/>
      <c r="BX1074" s="4"/>
      <c r="BY1074" s="4"/>
      <c r="BZ1074" s="4"/>
      <c r="CA1074" s="4"/>
      <c r="CB1074" s="4"/>
      <c r="CC1074" s="4"/>
      <c r="CD1074" s="4"/>
      <c r="CE1074" s="4"/>
      <c r="CF1074" s="4"/>
      <c r="CG1074" s="4"/>
      <c r="CH1074" s="4"/>
      <c r="CI1074" s="4"/>
      <c r="CJ1074" s="4"/>
      <c r="CK1074" s="4"/>
      <c r="CL1074" s="4"/>
      <c r="CM1074" s="4"/>
      <c r="CN1074" s="4"/>
      <c r="CO1074" s="4"/>
      <c r="CP1074" s="4"/>
      <c r="CQ1074" s="4"/>
      <c r="CR1074" s="4"/>
      <c r="CS1074" s="4"/>
      <c r="CT1074" s="4"/>
      <c r="CU1074" s="4"/>
      <c r="CV1074" s="4"/>
      <c r="CW1074" s="4"/>
      <c r="CX1074" s="4"/>
      <c r="CY1074" s="4"/>
      <c r="CZ1074" s="4"/>
      <c r="DA1074" s="4"/>
      <c r="DB1074" s="4"/>
      <c r="DC1074" s="4"/>
      <c r="DD1074" s="4"/>
      <c r="DE1074" s="4"/>
      <c r="DF1074" s="4"/>
      <c r="DG1074" s="4"/>
      <c r="DH1074" s="4"/>
      <c r="DI1074" s="4"/>
      <c r="DJ1074" s="4"/>
      <c r="DK1074" s="4"/>
      <c r="DL1074" s="4"/>
      <c r="DM1074" s="4"/>
      <c r="DN1074" s="4"/>
      <c r="DO1074" s="4"/>
      <c r="DP1074" s="4"/>
      <c r="DQ1074" s="4"/>
      <c r="DR1074" s="4"/>
      <c r="DS1074" s="4"/>
      <c r="DT1074" s="4"/>
      <c r="DU1074" s="4"/>
      <c r="DV1074" s="4"/>
      <c r="DW1074" s="4"/>
      <c r="DX1074" s="4"/>
      <c r="DY1074" s="4"/>
      <c r="DZ1074" s="4"/>
      <c r="EA1074" s="4"/>
      <c r="EB1074" s="4"/>
      <c r="EC1074" s="4"/>
      <c r="ED1074" s="4"/>
      <c r="EE1074" s="4"/>
      <c r="EF1074" s="4"/>
      <c r="EG1074" s="4"/>
      <c r="EH1074" s="4"/>
      <c r="EI1074" s="4"/>
      <c r="EJ1074" s="4"/>
      <c r="EK1074" s="4"/>
      <c r="EL1074" s="4"/>
      <c r="EM1074" s="4"/>
      <c r="EN1074" s="4"/>
      <c r="EO1074" s="4"/>
      <c r="EP1074" s="4"/>
      <c r="EQ1074" s="4"/>
      <c r="ER1074" s="4"/>
      <c r="ES1074" s="4"/>
      <c r="ET1074" s="4"/>
      <c r="EU1074" s="4"/>
      <c r="EV1074" s="4"/>
      <c r="EW1074" s="4"/>
      <c r="EX1074" s="4"/>
      <c r="EY1074" s="4"/>
      <c r="EZ1074" s="4"/>
      <c r="FA1074" s="4"/>
      <c r="FB1074" s="4"/>
      <c r="FC1074" s="4"/>
      <c r="FD1074" s="4"/>
      <c r="FE1074" s="4"/>
      <c r="FF1074" s="4"/>
      <c r="FG1074" s="4"/>
      <c r="FH1074" s="4"/>
      <c r="FI1074" s="4"/>
      <c r="FJ1074" s="5"/>
      <c r="FK1074" s="4"/>
      <c r="FL1074" s="4"/>
      <c r="FM1074" s="4"/>
      <c r="FN1074" s="4"/>
      <c r="FO1074" s="4"/>
      <c r="FP1074" s="4"/>
      <c r="FQ1074" s="4"/>
      <c r="FR1074" s="4"/>
      <c r="FS1074" s="4"/>
      <c r="FT1074" s="4"/>
      <c r="FU1074" s="4"/>
      <c r="FV1074" s="4"/>
      <c r="FW1074" s="4"/>
      <c r="FX1074" s="4"/>
      <c r="FY1074" s="4"/>
      <c r="FZ1074" s="4"/>
      <c r="GA1074" s="4"/>
      <c r="GB1074" s="4"/>
      <c r="GC1074" s="4"/>
      <c r="GD1074" s="4"/>
      <c r="GE1074" s="4"/>
      <c r="GF1074" s="4"/>
      <c r="GG1074" s="4"/>
      <c r="GH1074" s="4"/>
      <c r="GI1074" s="4"/>
      <c r="GJ1074" s="4"/>
      <c r="GK1074" s="4"/>
      <c r="GL1074" s="4"/>
      <c r="GM1074" s="4"/>
      <c r="GN1074" s="4"/>
      <c r="GO1074" s="4"/>
      <c r="GP1074" s="4"/>
      <c r="GQ1074" s="4"/>
      <c r="GR1074" s="4"/>
      <c r="GS1074" s="4"/>
      <c r="GT1074" s="4"/>
      <c r="GU1074" s="4"/>
      <c r="GV1074" s="4"/>
      <c r="GW1074" s="4"/>
      <c r="GX1074" s="4"/>
      <c r="GY1074" s="4"/>
      <c r="IQ1074" s="4"/>
      <c r="IR1074" s="4"/>
      <c r="IS1074" s="4"/>
      <c r="IT1074" s="4"/>
      <c r="IU1074" s="4"/>
      <c r="IV1074" s="4"/>
      <c r="IW1074" s="4"/>
      <c r="IX1074" s="4"/>
      <c r="IY1074" s="4"/>
      <c r="IZ1074" s="4"/>
      <c r="JA1074" s="4"/>
      <c r="JB1074" s="4"/>
      <c r="JC1074" s="4"/>
      <c r="JD1074" s="4"/>
      <c r="JE1074" s="4"/>
      <c r="JF1074" s="4"/>
      <c r="JG1074" s="4"/>
      <c r="JH1074" s="4"/>
      <c r="JI1074" s="4"/>
      <c r="JJ1074" s="4"/>
      <c r="JK1074" s="4"/>
      <c r="JL1074" s="4"/>
      <c r="JM1074" s="4"/>
      <c r="JN1074" s="4"/>
      <c r="JO1074" s="4"/>
      <c r="JP1074" s="4"/>
      <c r="JQ1074" s="4"/>
      <c r="JR1074" s="4"/>
      <c r="JS1074" s="4"/>
      <c r="JT1074" s="4"/>
      <c r="JU1074" s="4"/>
      <c r="JV1074" s="4"/>
      <c r="JW1074" s="4"/>
      <c r="JX1074" s="4"/>
      <c r="JY1074" s="4"/>
      <c r="JZ1074" s="4"/>
      <c r="KA1074" s="4"/>
      <c r="KB1074" s="4"/>
      <c r="KC1074" s="4"/>
      <c r="KD1074" s="4"/>
      <c r="KE1074" s="4"/>
    </row>
    <row r="1075" spans="20:291" x14ac:dyDescent="0.25">
      <c r="T1075" s="5"/>
      <c r="U1075" s="25"/>
      <c r="V1075" s="25"/>
      <c r="W1075" s="25"/>
      <c r="X1075" s="25"/>
      <c r="Y1075" s="25"/>
      <c r="Z1075" s="25"/>
      <c r="AA1075" s="25"/>
      <c r="AB1075" s="25"/>
      <c r="AC1075" s="25"/>
      <c r="AD1075" s="25"/>
      <c r="AE1075" s="25"/>
      <c r="AF1075" s="25"/>
      <c r="AG1075" s="25"/>
      <c r="AH1075" s="25"/>
      <c r="AI1075" s="25"/>
      <c r="AJ1075" s="25"/>
      <c r="AK1075" s="25"/>
      <c r="AL1075" s="25"/>
      <c r="AM1075" s="25"/>
      <c r="AN1075" s="25"/>
      <c r="AO1075" s="25"/>
      <c r="AP1075" s="25"/>
      <c r="AQ1075" s="25"/>
      <c r="AR1075" s="25"/>
      <c r="AS1075" s="25"/>
      <c r="AT1075" s="25"/>
      <c r="AU1075" s="25"/>
      <c r="AV1075" s="25"/>
      <c r="AW1075" s="25"/>
      <c r="AX1075" s="25"/>
      <c r="AY1075" s="25"/>
      <c r="AZ1075" s="25"/>
      <c r="BA1075" s="25"/>
      <c r="BB1075" s="25"/>
      <c r="BC1075" s="25"/>
      <c r="BD1075" s="25"/>
      <c r="BE1075" s="25"/>
      <c r="BF1075" s="25"/>
      <c r="BG1075" s="25"/>
      <c r="BH1075" s="25"/>
      <c r="BI1075" s="25"/>
      <c r="BJ1075" s="25"/>
      <c r="BK1075" s="25"/>
      <c r="BL1075" s="25"/>
      <c r="BM1075" s="25"/>
      <c r="BN1075" s="25"/>
      <c r="BO1075" s="25"/>
      <c r="BP1075" s="25"/>
      <c r="BQ1075" s="25"/>
      <c r="BR1075" s="25"/>
      <c r="BS1075" s="25"/>
      <c r="BT1075" s="25"/>
      <c r="BU1075" s="25"/>
      <c r="BV1075" s="25"/>
      <c r="BW1075" s="25"/>
      <c r="BX1075" s="25"/>
      <c r="BY1075" s="25"/>
      <c r="BZ1075" s="25"/>
      <c r="CA1075" s="25"/>
      <c r="CB1075" s="25"/>
      <c r="CC1075" s="25"/>
      <c r="CD1075" s="25"/>
      <c r="CE1075" s="25"/>
      <c r="CF1075" s="25"/>
      <c r="CG1075" s="25"/>
      <c r="CH1075" s="25"/>
      <c r="CI1075" s="25"/>
      <c r="CJ1075" s="25"/>
      <c r="CK1075" s="25"/>
      <c r="CL1075" s="25"/>
      <c r="CM1075" s="25"/>
      <c r="CN1075" s="25"/>
      <c r="CO1075" s="25"/>
      <c r="CP1075" s="25"/>
      <c r="CQ1075" s="25"/>
      <c r="CR1075" s="25"/>
      <c r="CS1075" s="25"/>
      <c r="CT1075" s="25"/>
      <c r="CU1075" s="25"/>
      <c r="CV1075" s="25"/>
      <c r="CW1075" s="25"/>
      <c r="CX1075" s="25"/>
      <c r="CY1075" s="25"/>
      <c r="CZ1075" s="25"/>
      <c r="DA1075" s="25"/>
      <c r="DB1075" s="25"/>
      <c r="DC1075" s="25"/>
      <c r="DD1075" s="25"/>
      <c r="DE1075" s="25"/>
      <c r="DF1075" s="25"/>
      <c r="DG1075" s="25"/>
      <c r="DH1075" s="25"/>
      <c r="DI1075" s="25"/>
      <c r="DJ1075" s="25"/>
      <c r="DK1075" s="25"/>
      <c r="DL1075" s="25"/>
      <c r="DM1075" s="25"/>
      <c r="DN1075" s="25"/>
      <c r="DO1075" s="25"/>
      <c r="DP1075" s="25"/>
      <c r="DQ1075" s="25"/>
      <c r="DR1075" s="25"/>
      <c r="DS1075" s="25"/>
      <c r="DT1075" s="25"/>
      <c r="DU1075" s="25"/>
      <c r="DV1075" s="25"/>
      <c r="DW1075" s="25"/>
      <c r="DX1075" s="25"/>
      <c r="DY1075" s="25"/>
      <c r="DZ1075" s="25"/>
      <c r="EA1075" s="25"/>
      <c r="EB1075" s="25"/>
      <c r="EC1075" s="25"/>
      <c r="ED1075" s="25"/>
      <c r="EE1075" s="25"/>
      <c r="EF1075" s="25"/>
      <c r="EG1075" s="25"/>
      <c r="EH1075" s="25"/>
      <c r="EI1075" s="25"/>
      <c r="EJ1075" s="25"/>
      <c r="EK1075" s="25"/>
      <c r="EL1075" s="25"/>
      <c r="EM1075" s="25"/>
      <c r="EN1075" s="25"/>
      <c r="EO1075" s="25"/>
      <c r="EP1075" s="25"/>
      <c r="EQ1075" s="25"/>
      <c r="ER1075" s="25"/>
      <c r="ES1075" s="25"/>
      <c r="ET1075" s="25"/>
      <c r="EU1075" s="25"/>
      <c r="EV1075" s="25"/>
      <c r="EW1075" s="25"/>
      <c r="EX1075" s="25"/>
      <c r="EY1075" s="25"/>
      <c r="EZ1075" s="25"/>
      <c r="FA1075" s="25"/>
      <c r="FB1075" s="25"/>
      <c r="FC1075" s="25"/>
      <c r="FD1075" s="25"/>
      <c r="FE1075" s="25"/>
      <c r="FF1075" s="25"/>
      <c r="FG1075" s="25"/>
      <c r="FH1075" s="25"/>
      <c r="FI1075" s="25"/>
      <c r="FJ1075" s="5"/>
      <c r="FK1075" s="4"/>
      <c r="FL1075" s="4"/>
      <c r="FM1075" s="4"/>
      <c r="FN1075" s="4"/>
      <c r="FO1075" s="4"/>
      <c r="FP1075" s="4"/>
      <c r="FQ1075" s="4"/>
      <c r="FR1075" s="4"/>
      <c r="FS1075" s="4"/>
      <c r="FT1075" s="4"/>
      <c r="FU1075" s="4"/>
      <c r="FV1075" s="4"/>
      <c r="FW1075" s="4"/>
      <c r="FX1075" s="4"/>
      <c r="FY1075" s="4"/>
      <c r="FZ1075" s="4"/>
      <c r="GA1075" s="4"/>
      <c r="GB1075" s="4"/>
      <c r="GC1075" s="4"/>
      <c r="GD1075" s="4"/>
      <c r="GE1075" s="4"/>
      <c r="GF1075" s="4"/>
      <c r="GG1075" s="4"/>
      <c r="GH1075" s="4"/>
      <c r="GI1075" s="4"/>
      <c r="GJ1075" s="4"/>
      <c r="GK1075" s="4"/>
      <c r="GL1075" s="4"/>
      <c r="GM1075" s="4"/>
      <c r="GN1075" s="4"/>
      <c r="GO1075" s="4"/>
      <c r="GP1075" s="4"/>
      <c r="GQ1075" s="4"/>
      <c r="GR1075" s="4"/>
      <c r="GS1075" s="4"/>
      <c r="GT1075" s="4"/>
      <c r="GU1075" s="4"/>
      <c r="GV1075" s="4"/>
      <c r="GW1075" s="4"/>
      <c r="GX1075" s="4"/>
      <c r="GY1075" s="4"/>
      <c r="IQ1075" s="4"/>
      <c r="IR1075" s="4"/>
      <c r="IS1075" s="4"/>
      <c r="IT1075" s="4"/>
      <c r="IU1075" s="4"/>
      <c r="IV1075" s="4"/>
      <c r="IW1075" s="4"/>
      <c r="IX1075" s="4"/>
      <c r="IY1075" s="4"/>
      <c r="IZ1075" s="4"/>
      <c r="JA1075" s="4"/>
      <c r="JB1075" s="4"/>
      <c r="JC1075" s="4"/>
      <c r="JD1075" s="4"/>
      <c r="JE1075" s="4"/>
      <c r="JF1075" s="4"/>
      <c r="JG1075" s="4"/>
      <c r="JH1075" s="4"/>
      <c r="JI1075" s="4"/>
      <c r="JJ1075" s="4"/>
      <c r="JK1075" s="4"/>
      <c r="JL1075" s="4"/>
      <c r="JM1075" s="4"/>
      <c r="JN1075" s="4"/>
      <c r="JO1075" s="4"/>
      <c r="JP1075" s="4"/>
      <c r="JQ1075" s="4"/>
      <c r="JR1075" s="4"/>
      <c r="JS1075" s="4"/>
      <c r="JT1075" s="4"/>
      <c r="JU1075" s="4"/>
      <c r="JV1075" s="4"/>
      <c r="JW1075" s="4"/>
      <c r="JX1075" s="4"/>
      <c r="JY1075" s="4"/>
      <c r="JZ1075" s="4"/>
      <c r="KA1075" s="4"/>
      <c r="KB1075" s="4"/>
      <c r="KC1075" s="4"/>
      <c r="KD1075" s="4"/>
      <c r="KE1075" s="4"/>
    </row>
    <row r="1076" spans="20:291" x14ac:dyDescent="0.25">
      <c r="FJ1076" s="5"/>
      <c r="FK1076" s="4"/>
      <c r="FL1076" s="4"/>
      <c r="FM1076" s="4"/>
      <c r="FN1076" s="4"/>
      <c r="FO1076" s="4"/>
      <c r="FP1076" s="4"/>
      <c r="FQ1076" s="4"/>
      <c r="FR1076" s="4"/>
      <c r="FS1076" s="4"/>
      <c r="FT1076" s="4"/>
      <c r="FU1076" s="4"/>
      <c r="FV1076" s="4"/>
      <c r="FW1076" s="4"/>
      <c r="FX1076" s="4"/>
      <c r="FY1076" s="4"/>
      <c r="FZ1076" s="4"/>
      <c r="GA1076" s="4"/>
      <c r="GB1076" s="4"/>
      <c r="GC1076" s="4"/>
      <c r="GD1076" s="4"/>
      <c r="GE1076" s="50"/>
      <c r="GF1076" s="4"/>
      <c r="GG1076" s="4"/>
      <c r="GH1076" s="4"/>
      <c r="GI1076" s="4"/>
      <c r="GJ1076" s="4"/>
      <c r="GK1076" s="4"/>
      <c r="GL1076" s="4"/>
      <c r="GM1076" s="4"/>
      <c r="GN1076" s="4"/>
      <c r="GO1076" s="4"/>
      <c r="GP1076" s="4"/>
      <c r="GQ1076" s="4"/>
      <c r="GR1076" s="4"/>
      <c r="GS1076" s="4"/>
      <c r="GT1076" s="4"/>
      <c r="GU1076" s="4"/>
      <c r="GV1076" s="4"/>
      <c r="GW1076" s="4"/>
      <c r="GX1076" s="4"/>
      <c r="GY1076" s="4"/>
      <c r="IQ1076" s="4"/>
      <c r="IR1076" s="4"/>
      <c r="IS1076" s="4"/>
      <c r="IT1076" s="4"/>
      <c r="IU1076" s="4"/>
      <c r="IV1076" s="4"/>
      <c r="IW1076" s="4"/>
      <c r="IX1076" s="4"/>
      <c r="IY1076" s="4"/>
      <c r="IZ1076" s="4"/>
      <c r="JA1076" s="4"/>
      <c r="JB1076" s="4"/>
      <c r="JC1076" s="4"/>
      <c r="JD1076" s="4"/>
      <c r="JE1076" s="4"/>
      <c r="JF1076" s="4"/>
      <c r="JG1076" s="4"/>
      <c r="JH1076" s="4"/>
      <c r="JI1076" s="4"/>
      <c r="JJ1076" s="4"/>
      <c r="JK1076" s="4"/>
      <c r="JL1076" s="4"/>
      <c r="JM1076" s="4"/>
      <c r="JN1076" s="4"/>
      <c r="JO1076" s="4"/>
      <c r="JP1076" s="4"/>
      <c r="JQ1076" s="4"/>
      <c r="JR1076" s="4"/>
      <c r="JS1076" s="4"/>
      <c r="JT1076" s="4"/>
      <c r="JU1076" s="4"/>
      <c r="JV1076" s="4"/>
      <c r="JW1076" s="4"/>
      <c r="JX1076" s="4"/>
      <c r="JY1076" s="4"/>
      <c r="JZ1076" s="4"/>
      <c r="KA1076" s="4"/>
      <c r="KB1076" s="4"/>
      <c r="KC1076" s="4"/>
      <c r="KD1076" s="4"/>
      <c r="KE1076" s="4"/>
    </row>
    <row r="1077" spans="20:291" x14ac:dyDescent="0.25">
      <c r="FJ1077" s="5"/>
      <c r="FK1077" s="4"/>
      <c r="FL1077" s="4"/>
      <c r="FM1077" s="4"/>
      <c r="FN1077" s="4"/>
      <c r="FO1077" s="4"/>
      <c r="FP1077" s="4"/>
      <c r="FQ1077" s="4"/>
      <c r="FR1077" s="4"/>
      <c r="FS1077" s="4"/>
      <c r="FT1077" s="4"/>
      <c r="FU1077" s="4"/>
      <c r="FV1077" s="4"/>
      <c r="FW1077" s="4"/>
      <c r="FX1077" s="4"/>
      <c r="FY1077" s="4"/>
      <c r="FZ1077" s="4"/>
      <c r="GA1077" s="50"/>
      <c r="GB1077" s="50"/>
      <c r="GC1077" s="50"/>
      <c r="GD1077" s="50"/>
      <c r="GE1077" s="4"/>
      <c r="GF1077" s="4"/>
      <c r="GG1077" s="4"/>
      <c r="GH1077" s="4"/>
      <c r="GI1077" s="4"/>
      <c r="GJ1077" s="4"/>
      <c r="GK1077" s="4"/>
      <c r="GL1077" s="4"/>
      <c r="GM1077" s="4"/>
      <c r="GN1077" s="4"/>
      <c r="GO1077" s="4"/>
      <c r="GP1077" s="4"/>
      <c r="GQ1077" s="4"/>
      <c r="GR1077" s="4"/>
      <c r="GS1077" s="4"/>
      <c r="GT1077" s="4"/>
      <c r="GU1077" s="4"/>
      <c r="GV1077" s="4"/>
      <c r="GW1077" s="4"/>
      <c r="GX1077" s="4"/>
      <c r="GY1077" s="4"/>
      <c r="IQ1077" s="4"/>
      <c r="IR1077" s="4"/>
      <c r="IS1077" s="4"/>
      <c r="IT1077" s="4"/>
      <c r="IU1077" s="4"/>
      <c r="IV1077" s="4"/>
      <c r="IW1077" s="4"/>
      <c r="IX1077" s="4"/>
      <c r="IY1077" s="4"/>
      <c r="IZ1077" s="4"/>
      <c r="JA1077" s="4"/>
      <c r="JB1077" s="4"/>
      <c r="JC1077" s="4"/>
      <c r="JD1077" s="4"/>
      <c r="JE1077" s="4"/>
      <c r="JF1077" s="4"/>
      <c r="JG1077" s="4"/>
      <c r="JH1077" s="4"/>
      <c r="JI1077" s="4"/>
      <c r="JJ1077" s="4"/>
      <c r="JK1077" s="4"/>
      <c r="JL1077" s="4"/>
      <c r="JM1077" s="4"/>
      <c r="JN1077" s="4"/>
      <c r="JO1077" s="4"/>
      <c r="JP1077" s="4"/>
      <c r="JQ1077" s="4"/>
      <c r="JR1077" s="4"/>
      <c r="JS1077" s="4"/>
      <c r="JT1077" s="4"/>
      <c r="JU1077" s="50"/>
      <c r="JV1077" s="50"/>
      <c r="JW1077" s="4"/>
      <c r="JX1077" s="4"/>
      <c r="JY1077" s="4"/>
      <c r="JZ1077" s="4"/>
      <c r="KA1077" s="4"/>
      <c r="KB1077" s="4"/>
      <c r="KC1077" s="4"/>
      <c r="KD1077" s="4"/>
      <c r="KE1077" s="4"/>
    </row>
    <row r="1078" spans="20:291" x14ac:dyDescent="0.25">
      <c r="FJ1078" s="5"/>
      <c r="FK1078" s="4"/>
      <c r="FL1078" s="4"/>
      <c r="FM1078" s="4"/>
      <c r="FN1078" s="4"/>
      <c r="FO1078" s="4"/>
      <c r="FP1078" s="4"/>
      <c r="FQ1078" s="4"/>
      <c r="FR1078" s="4"/>
      <c r="FS1078" s="4"/>
      <c r="FT1078" s="4"/>
      <c r="FU1078" s="4"/>
      <c r="FV1078" s="4"/>
      <c r="FW1078" s="4"/>
      <c r="FX1078" s="4"/>
      <c r="FY1078" s="4"/>
      <c r="FZ1078" s="4"/>
      <c r="GA1078" s="4"/>
      <c r="GB1078" s="4"/>
      <c r="GC1078" s="4"/>
      <c r="GD1078" s="4"/>
      <c r="GE1078" s="4"/>
      <c r="GF1078" s="4"/>
      <c r="GG1078" s="4"/>
      <c r="GH1078" s="4"/>
      <c r="GI1078" s="4"/>
      <c r="GJ1078" s="4"/>
      <c r="GK1078" s="4"/>
      <c r="GL1078" s="4"/>
      <c r="GM1078" s="4"/>
      <c r="GN1078" s="4"/>
      <c r="GO1078" s="4"/>
      <c r="GP1078" s="4"/>
      <c r="GQ1078" s="4"/>
      <c r="GR1078" s="4"/>
      <c r="GS1078" s="4"/>
      <c r="GT1078" s="4"/>
      <c r="GU1078" s="4"/>
      <c r="GV1078" s="4"/>
      <c r="GW1078" s="4"/>
      <c r="GX1078" s="4"/>
      <c r="GY1078" s="4"/>
      <c r="IQ1078" s="4"/>
      <c r="IR1078" s="4"/>
      <c r="IS1078" s="4"/>
      <c r="IT1078" s="4"/>
      <c r="IU1078" s="4"/>
      <c r="IV1078" s="4"/>
      <c r="IW1078" s="4"/>
      <c r="IX1078" s="4"/>
      <c r="IY1078" s="4"/>
      <c r="IZ1078" s="4"/>
      <c r="JA1078" s="4"/>
      <c r="JB1078" s="4"/>
      <c r="JC1078" s="4"/>
      <c r="JD1078" s="4"/>
      <c r="JE1078" s="4"/>
      <c r="JF1078" s="4"/>
      <c r="JG1078" s="4"/>
      <c r="JH1078" s="4"/>
      <c r="JI1078" s="4"/>
      <c r="JJ1078" s="4"/>
      <c r="JK1078" s="4"/>
      <c r="JL1078" s="4"/>
      <c r="JM1078" s="4"/>
      <c r="JN1078" s="4"/>
      <c r="JO1078" s="4"/>
      <c r="JP1078" s="4"/>
      <c r="JQ1078" s="4"/>
      <c r="JR1078" s="4"/>
      <c r="JS1078" s="4"/>
      <c r="JT1078" s="4"/>
      <c r="JU1078" s="4"/>
      <c r="JV1078" s="4"/>
      <c r="JW1078" s="4"/>
      <c r="JX1078" s="4"/>
      <c r="JY1078" s="4"/>
      <c r="JZ1078" s="4"/>
      <c r="KA1078" s="4"/>
      <c r="KB1078" s="4"/>
      <c r="KC1078" s="4"/>
      <c r="KD1078" s="4"/>
      <c r="KE1078" s="4"/>
    </row>
    <row r="1079" spans="20:291" x14ac:dyDescent="0.25">
      <c r="FJ1079" s="5"/>
      <c r="FK1079" s="4"/>
      <c r="FL1079" s="4"/>
      <c r="FM1079" s="4"/>
      <c r="FN1079" s="4"/>
      <c r="FO1079" s="4"/>
      <c r="FP1079" s="4"/>
      <c r="FQ1079" s="4"/>
      <c r="FR1079" s="4"/>
      <c r="FS1079" s="4"/>
      <c r="FT1079" s="4"/>
      <c r="FU1079" s="4"/>
      <c r="FV1079" s="4"/>
      <c r="FW1079" s="4"/>
      <c r="FX1079" s="4"/>
      <c r="FY1079" s="4"/>
      <c r="FZ1079" s="4"/>
      <c r="GA1079" s="4"/>
      <c r="GB1079" s="4"/>
      <c r="GC1079" s="4"/>
      <c r="GD1079" s="4"/>
      <c r="GE1079" s="4"/>
      <c r="GF1079" s="4"/>
      <c r="GG1079" s="4"/>
      <c r="GH1079" s="4"/>
      <c r="GI1079" s="4"/>
      <c r="GJ1079" s="4"/>
      <c r="GK1079" s="4"/>
      <c r="GL1079" s="4"/>
      <c r="GM1079" s="4"/>
      <c r="GN1079" s="4"/>
      <c r="GO1079" s="4"/>
      <c r="GP1079" s="4"/>
      <c r="GQ1079" s="4"/>
      <c r="GR1079" s="4"/>
      <c r="GS1079" s="4"/>
      <c r="GT1079" s="4"/>
      <c r="GU1079" s="4"/>
      <c r="GV1079" s="4"/>
      <c r="GW1079" s="4"/>
      <c r="GX1079" s="4"/>
      <c r="GY1079" s="4"/>
      <c r="IQ1079" s="4"/>
      <c r="IR1079" s="4"/>
      <c r="IS1079" s="4"/>
      <c r="IT1079" s="4"/>
      <c r="IU1079" s="4"/>
      <c r="IV1079" s="4"/>
      <c r="IW1079" s="4"/>
      <c r="IX1079" s="4"/>
      <c r="IY1079" s="4"/>
      <c r="IZ1079" s="4"/>
      <c r="JA1079" s="4"/>
      <c r="JB1079" s="4"/>
      <c r="JC1079" s="4"/>
      <c r="JD1079" s="4"/>
      <c r="JE1079" s="4"/>
      <c r="JF1079" s="4"/>
      <c r="JG1079" s="4"/>
      <c r="JH1079" s="4"/>
      <c r="JI1079" s="4"/>
      <c r="JJ1079" s="4"/>
      <c r="JK1079" s="4"/>
      <c r="JL1079" s="4"/>
      <c r="JM1079" s="4"/>
      <c r="JN1079" s="4"/>
      <c r="JO1079" s="4"/>
      <c r="JP1079" s="4"/>
      <c r="JQ1079" s="4"/>
      <c r="JR1079" s="4"/>
      <c r="JS1079" s="4"/>
      <c r="JT1079" s="4"/>
      <c r="JU1079" s="4"/>
      <c r="JV1079" s="4"/>
      <c r="JW1079" s="4"/>
      <c r="JX1079" s="4"/>
      <c r="JY1079" s="4"/>
      <c r="JZ1079" s="4"/>
      <c r="KA1079" s="4"/>
      <c r="KB1079" s="4"/>
      <c r="KC1079" s="4"/>
      <c r="KD1079" s="4"/>
      <c r="KE1079" s="4"/>
    </row>
    <row r="1080" spans="20:291" x14ac:dyDescent="0.25">
      <c r="FJ1080" s="5"/>
      <c r="FK1080" s="4"/>
      <c r="FL1080" s="4"/>
      <c r="FM1080" s="4"/>
      <c r="FN1080" s="4"/>
      <c r="FO1080" s="4"/>
      <c r="FP1080" s="4"/>
      <c r="FQ1080" s="4"/>
      <c r="FR1080" s="4"/>
      <c r="FS1080" s="4"/>
      <c r="FT1080" s="4"/>
      <c r="FU1080" s="4"/>
      <c r="FV1080" s="4"/>
      <c r="FW1080" s="4"/>
      <c r="FX1080" s="4"/>
      <c r="FY1080" s="4"/>
      <c r="FZ1080" s="4"/>
      <c r="GA1080" s="4"/>
      <c r="GB1080" s="4"/>
      <c r="GC1080" s="4"/>
      <c r="GD1080" s="4"/>
      <c r="GE1080" s="4"/>
      <c r="GF1080" s="4"/>
      <c r="GG1080" s="4"/>
      <c r="GH1080" s="4"/>
      <c r="GI1080" s="4"/>
      <c r="GJ1080" s="4"/>
      <c r="GK1080" s="4"/>
      <c r="GL1080" s="4"/>
      <c r="GM1080" s="4"/>
      <c r="GN1080" s="4"/>
      <c r="GO1080" s="4"/>
      <c r="GP1080" s="4"/>
      <c r="GQ1080" s="4"/>
      <c r="GR1080" s="4"/>
      <c r="GS1080" s="4"/>
      <c r="GT1080" s="4"/>
      <c r="GU1080" s="4"/>
      <c r="GV1080" s="4"/>
      <c r="GW1080" s="4"/>
      <c r="GX1080" s="4"/>
      <c r="GY1080" s="4"/>
      <c r="IQ1080" s="4"/>
      <c r="IR1080" s="4"/>
      <c r="IS1080" s="4"/>
      <c r="IT1080" s="4"/>
      <c r="IU1080" s="4"/>
      <c r="IV1080" s="4"/>
      <c r="IW1080" s="4"/>
      <c r="IX1080" s="4"/>
      <c r="IY1080" s="4"/>
      <c r="IZ1080" s="4"/>
      <c r="JA1080" s="4"/>
      <c r="JB1080" s="4"/>
      <c r="JC1080" s="4"/>
      <c r="JD1080" s="4"/>
      <c r="JE1080" s="4"/>
      <c r="JF1080" s="4"/>
      <c r="JG1080" s="4"/>
      <c r="JH1080" s="4"/>
      <c r="JI1080" s="4"/>
      <c r="JJ1080" s="4"/>
      <c r="JK1080" s="4"/>
      <c r="JL1080" s="4"/>
      <c r="JM1080" s="4"/>
      <c r="JN1080" s="4"/>
      <c r="JO1080" s="4"/>
      <c r="JP1080" s="4"/>
      <c r="JQ1080" s="4"/>
      <c r="JR1080" s="4"/>
      <c r="JS1080" s="4"/>
      <c r="JT1080" s="4"/>
      <c r="JU1080" s="4"/>
      <c r="JV1080" s="4"/>
      <c r="JW1080" s="4"/>
      <c r="JX1080" s="4"/>
      <c r="JY1080" s="4"/>
      <c r="JZ1080" s="4"/>
      <c r="KA1080" s="4"/>
      <c r="KB1080" s="4"/>
      <c r="KC1080" s="4"/>
      <c r="KD1080" s="4"/>
      <c r="KE1080" s="4"/>
    </row>
    <row r="1081" spans="20:291" x14ac:dyDescent="0.25">
      <c r="FJ1081" s="5"/>
      <c r="FK1081" s="4"/>
      <c r="FL1081" s="4"/>
      <c r="FM1081" s="4"/>
      <c r="FN1081" s="4"/>
      <c r="FO1081" s="4"/>
      <c r="FP1081" s="4"/>
      <c r="FQ1081" s="4"/>
      <c r="FR1081" s="4"/>
      <c r="FS1081" s="4"/>
      <c r="FT1081" s="4"/>
      <c r="FU1081" s="4"/>
      <c r="FV1081" s="4"/>
      <c r="FW1081" s="4"/>
      <c r="FX1081" s="4"/>
      <c r="FY1081" s="4"/>
      <c r="FZ1081" s="4"/>
      <c r="GA1081" s="4"/>
      <c r="GB1081" s="4"/>
      <c r="GC1081" s="4"/>
      <c r="GD1081" s="4"/>
      <c r="GE1081" s="4"/>
      <c r="GF1081" s="4"/>
      <c r="GG1081" s="4"/>
      <c r="GH1081" s="4"/>
      <c r="GI1081" s="4"/>
      <c r="GJ1081" s="4"/>
      <c r="GK1081" s="4"/>
      <c r="GL1081" s="4"/>
      <c r="GM1081" s="4"/>
      <c r="GN1081" s="4"/>
      <c r="GO1081" s="4"/>
      <c r="GP1081" s="4"/>
      <c r="GQ1081" s="4"/>
      <c r="GR1081" s="4"/>
      <c r="GS1081" s="4"/>
      <c r="GT1081" s="4"/>
      <c r="GU1081" s="4"/>
      <c r="GV1081" s="4"/>
      <c r="GW1081" s="4"/>
      <c r="GX1081" s="4"/>
      <c r="GY1081" s="4"/>
      <c r="IQ1081" s="4"/>
      <c r="IR1081" s="4"/>
      <c r="IS1081" s="4"/>
      <c r="IT1081" s="4"/>
      <c r="IU1081" s="4"/>
      <c r="IV1081" s="4"/>
      <c r="IW1081" s="4"/>
      <c r="IX1081" s="4"/>
      <c r="IY1081" s="4"/>
      <c r="IZ1081" s="4"/>
      <c r="JA1081" s="4"/>
      <c r="JB1081" s="4"/>
      <c r="JC1081" s="4"/>
      <c r="JD1081" s="4"/>
      <c r="JE1081" s="4"/>
      <c r="JF1081" s="4"/>
      <c r="JG1081" s="4"/>
      <c r="JH1081" s="4"/>
      <c r="JI1081" s="4"/>
      <c r="JJ1081" s="4"/>
      <c r="JK1081" s="4"/>
      <c r="JL1081" s="4"/>
      <c r="JM1081" s="4"/>
      <c r="JN1081" s="4"/>
      <c r="JO1081" s="4"/>
      <c r="JP1081" s="4"/>
      <c r="JQ1081" s="4"/>
      <c r="JR1081" s="4"/>
      <c r="JS1081" s="4"/>
      <c r="JT1081" s="4"/>
      <c r="JU1081" s="4"/>
      <c r="JV1081" s="4"/>
      <c r="JW1081" s="4"/>
      <c r="JX1081" s="4"/>
      <c r="JY1081" s="4"/>
      <c r="JZ1081" s="4"/>
      <c r="KA1081" s="4"/>
      <c r="KB1081" s="4"/>
      <c r="KC1081" s="4"/>
      <c r="KD1081" s="4"/>
      <c r="KE1081" s="4"/>
    </row>
    <row r="1082" spans="20:291" x14ac:dyDescent="0.25">
      <c r="FJ1082" s="5"/>
      <c r="FK1082" s="4"/>
      <c r="FL1082" s="4"/>
      <c r="FM1082" s="4"/>
      <c r="FN1082" s="4"/>
      <c r="FO1082" s="4"/>
      <c r="FP1082" s="4"/>
      <c r="FQ1082" s="4"/>
      <c r="FR1082" s="4"/>
      <c r="FS1082" s="4"/>
      <c r="FT1082" s="4"/>
      <c r="FU1082" s="4"/>
      <c r="FV1082" s="4"/>
      <c r="FW1082" s="4"/>
      <c r="FX1082" s="4"/>
      <c r="FY1082" s="4"/>
      <c r="FZ1082" s="50"/>
      <c r="GA1082" s="4"/>
      <c r="GB1082" s="4"/>
      <c r="GC1082" s="4"/>
      <c r="GD1082" s="4"/>
      <c r="GE1082" s="4"/>
      <c r="GF1082" s="4"/>
      <c r="GG1082" s="4"/>
      <c r="GH1082" s="4"/>
      <c r="GI1082" s="4"/>
      <c r="GJ1082" s="4"/>
      <c r="GK1082" s="4"/>
      <c r="GL1082" s="4"/>
      <c r="GM1082" s="4"/>
      <c r="GN1082" s="4"/>
      <c r="GO1082" s="4"/>
      <c r="GP1082" s="4"/>
      <c r="GQ1082" s="4"/>
      <c r="GR1082" s="4"/>
      <c r="GS1082" s="4"/>
      <c r="GT1082" s="4"/>
      <c r="GU1082" s="4"/>
      <c r="GV1082" s="4"/>
      <c r="GW1082" s="4"/>
      <c r="GX1082" s="4"/>
      <c r="GY1082" s="4"/>
      <c r="IQ1082" s="4"/>
      <c r="IR1082" s="4"/>
      <c r="IS1082" s="4"/>
      <c r="IT1082" s="4"/>
      <c r="IU1082" s="4"/>
      <c r="IV1082" s="4"/>
      <c r="IW1082" s="4"/>
      <c r="IX1082" s="4"/>
      <c r="IY1082" s="4"/>
      <c r="IZ1082" s="4"/>
      <c r="JA1082" s="4"/>
      <c r="JB1082" s="4"/>
      <c r="JC1082" s="4"/>
      <c r="JD1082" s="4"/>
      <c r="JE1082" s="4"/>
      <c r="JF1082" s="4"/>
      <c r="JG1082" s="4"/>
      <c r="JH1082" s="4"/>
      <c r="JI1082" s="4"/>
      <c r="JJ1082" s="4"/>
      <c r="JK1082" s="4"/>
      <c r="JL1082" s="4"/>
      <c r="JM1082" s="4"/>
      <c r="JN1082" s="4"/>
      <c r="JO1082" s="4"/>
      <c r="JP1082" s="4"/>
      <c r="JQ1082" s="4"/>
      <c r="JR1082" s="4"/>
      <c r="JS1082" s="4"/>
      <c r="JT1082" s="4"/>
      <c r="JU1082" s="4"/>
      <c r="JV1082" s="4"/>
      <c r="JW1082" s="4"/>
      <c r="JX1082" s="4"/>
      <c r="JY1082" s="4"/>
      <c r="JZ1082" s="4"/>
      <c r="KA1082" s="4"/>
      <c r="KB1082" s="4"/>
      <c r="KC1082" s="4"/>
      <c r="KD1082" s="4"/>
      <c r="KE1082" s="4"/>
    </row>
    <row r="1083" spans="20:291" x14ac:dyDescent="0.25">
      <c r="FJ1083" s="5"/>
      <c r="FK1083" s="4"/>
      <c r="FL1083" s="4"/>
      <c r="FM1083" s="4"/>
      <c r="FN1083" s="4"/>
      <c r="FO1083" s="4"/>
      <c r="FP1083" s="4"/>
      <c r="FQ1083" s="4"/>
      <c r="FR1083" s="4"/>
      <c r="FS1083" s="4"/>
      <c r="FT1083" s="4"/>
      <c r="FU1083" s="4"/>
      <c r="FV1083" s="4"/>
      <c r="FW1083" s="4"/>
      <c r="FX1083" s="4"/>
      <c r="FY1083" s="4"/>
      <c r="FZ1083" s="4"/>
      <c r="GA1083" s="4"/>
      <c r="GB1083" s="4"/>
      <c r="GC1083" s="4"/>
      <c r="GD1083" s="4"/>
      <c r="GE1083" s="4"/>
      <c r="GF1083" s="4"/>
      <c r="GG1083" s="4"/>
      <c r="GH1083" s="4"/>
      <c r="GI1083" s="4"/>
      <c r="GJ1083" s="4"/>
      <c r="GK1083" s="4"/>
      <c r="GL1083" s="4"/>
      <c r="GM1083" s="4"/>
      <c r="GN1083" s="4"/>
      <c r="GO1083" s="4"/>
      <c r="GP1083" s="4"/>
      <c r="GQ1083" s="4"/>
      <c r="GR1083" s="4"/>
      <c r="GS1083" s="4"/>
      <c r="GT1083" s="4"/>
      <c r="GU1083" s="4"/>
      <c r="GV1083" s="4"/>
      <c r="GW1083" s="4"/>
      <c r="GX1083" s="4"/>
      <c r="GY1083" s="4"/>
      <c r="IQ1083" s="4"/>
      <c r="IR1083" s="4"/>
      <c r="IS1083" s="4"/>
      <c r="IT1083" s="4"/>
      <c r="IU1083" s="4"/>
      <c r="IV1083" s="4"/>
      <c r="IW1083" s="4"/>
      <c r="IX1083" s="4"/>
      <c r="IY1083" s="4"/>
      <c r="IZ1083" s="4"/>
      <c r="JA1083" s="4"/>
      <c r="JB1083" s="4"/>
      <c r="JC1083" s="4"/>
      <c r="JD1083" s="4"/>
      <c r="JE1083" s="4"/>
      <c r="JF1083" s="4"/>
      <c r="JG1083" s="4"/>
      <c r="JH1083" s="4"/>
      <c r="JI1083" s="4"/>
      <c r="JJ1083" s="4"/>
      <c r="JK1083" s="4"/>
      <c r="JL1083" s="4"/>
      <c r="JM1083" s="4"/>
      <c r="JN1083" s="4"/>
      <c r="JO1083" s="4"/>
      <c r="JP1083" s="4"/>
      <c r="JQ1083" s="4"/>
      <c r="JR1083" s="4"/>
      <c r="JS1083" s="4"/>
      <c r="JT1083" s="4"/>
      <c r="JU1083" s="4"/>
      <c r="JV1083" s="4"/>
      <c r="JW1083" s="4"/>
      <c r="JX1083" s="4"/>
      <c r="JY1083" s="4"/>
      <c r="JZ1083" s="4"/>
      <c r="KA1083" s="4"/>
      <c r="KB1083" s="4"/>
      <c r="KC1083" s="4"/>
      <c r="KD1083" s="4"/>
      <c r="KE1083" s="4"/>
    </row>
    <row r="1084" spans="20:291" x14ac:dyDescent="0.25">
      <c r="FJ1084" s="5"/>
      <c r="FK1084" s="4"/>
      <c r="FL1084" s="4"/>
      <c r="FM1084" s="4"/>
      <c r="FN1084" s="4"/>
      <c r="FO1084" s="4"/>
      <c r="FP1084" s="4"/>
      <c r="FQ1084" s="4"/>
      <c r="FR1084" s="4"/>
      <c r="FS1084" s="4"/>
      <c r="FT1084" s="4"/>
      <c r="FU1084" s="4"/>
      <c r="FV1084" s="4"/>
      <c r="FW1084" s="4"/>
      <c r="FX1084" s="4"/>
      <c r="FY1084" s="4"/>
      <c r="FZ1084" s="4"/>
      <c r="GA1084" s="4"/>
      <c r="GB1084" s="4"/>
      <c r="GC1084" s="4"/>
      <c r="GD1084" s="4"/>
      <c r="GE1084" s="4"/>
      <c r="GF1084" s="4"/>
      <c r="GG1084" s="4"/>
      <c r="GH1084" s="4"/>
      <c r="GI1084" s="4"/>
      <c r="GJ1084" s="4"/>
      <c r="GK1084" s="4"/>
      <c r="GL1084" s="4"/>
      <c r="GM1084" s="4"/>
      <c r="GN1084" s="4"/>
      <c r="GO1084" s="4"/>
      <c r="GP1084" s="4"/>
      <c r="GQ1084" s="4"/>
      <c r="GR1084" s="4"/>
      <c r="GS1084" s="4"/>
      <c r="GT1084" s="4"/>
      <c r="GU1084" s="4"/>
      <c r="GV1084" s="4"/>
      <c r="GW1084" s="4"/>
      <c r="GX1084" s="4"/>
      <c r="GY1084" s="4"/>
      <c r="IQ1084" s="4"/>
      <c r="IR1084" s="4"/>
      <c r="IS1084" s="4"/>
      <c r="IT1084" s="4"/>
      <c r="IU1084" s="4"/>
      <c r="IV1084" s="4"/>
      <c r="IW1084" s="4"/>
      <c r="IX1084" s="4"/>
      <c r="IY1084" s="4"/>
      <c r="IZ1084" s="4"/>
      <c r="JA1084" s="4"/>
      <c r="JB1084" s="4"/>
      <c r="JC1084" s="4"/>
      <c r="JD1084" s="4"/>
      <c r="JE1084" s="4"/>
      <c r="JF1084" s="4"/>
      <c r="JG1084" s="4"/>
      <c r="JH1084" s="4"/>
      <c r="JI1084" s="4"/>
      <c r="JJ1084" s="4"/>
      <c r="JK1084" s="4"/>
      <c r="JL1084" s="4"/>
      <c r="JM1084" s="4"/>
      <c r="JN1084" s="4"/>
      <c r="JO1084" s="4"/>
      <c r="JP1084" s="4"/>
      <c r="JQ1084" s="4"/>
      <c r="JR1084" s="4"/>
      <c r="JS1084" s="4"/>
      <c r="JT1084" s="4"/>
      <c r="JU1084" s="4"/>
      <c r="JV1084" s="4"/>
      <c r="JW1084" s="4"/>
      <c r="JX1084" s="4"/>
      <c r="JY1084" s="4"/>
      <c r="JZ1084" s="4"/>
      <c r="KA1084" s="4"/>
      <c r="KB1084" s="4"/>
      <c r="KC1084" s="4"/>
      <c r="KD1084" s="4"/>
      <c r="KE1084" s="4"/>
    </row>
    <row r="1085" spans="20:291" x14ac:dyDescent="0.25">
      <c r="FJ1085" s="5"/>
      <c r="FK1085" s="4"/>
      <c r="FL1085" s="4"/>
      <c r="FM1085" s="4"/>
      <c r="FN1085" s="4"/>
      <c r="FO1085" s="4"/>
      <c r="FP1085" s="4"/>
      <c r="FQ1085" s="4"/>
      <c r="FR1085" s="4"/>
      <c r="FS1085" s="4"/>
      <c r="FT1085" s="4"/>
      <c r="FU1085" s="4"/>
      <c r="FV1085" s="4"/>
      <c r="FW1085" s="4"/>
      <c r="FX1085" s="4"/>
      <c r="FY1085" s="4"/>
      <c r="FZ1085" s="4"/>
      <c r="GA1085" s="4"/>
      <c r="GB1085" s="4"/>
      <c r="GC1085" s="4"/>
      <c r="GD1085" s="4"/>
      <c r="GE1085" s="4"/>
      <c r="GF1085" s="4"/>
      <c r="GG1085" s="4"/>
      <c r="GH1085" s="4"/>
      <c r="GI1085" s="4"/>
      <c r="GJ1085" s="4"/>
      <c r="GK1085" s="4"/>
      <c r="GL1085" s="4"/>
      <c r="GM1085" s="4"/>
      <c r="GN1085" s="4"/>
      <c r="GO1085" s="4"/>
      <c r="GP1085" s="4"/>
      <c r="GQ1085" s="4"/>
      <c r="GR1085" s="4"/>
      <c r="GS1085" s="4"/>
      <c r="GT1085" s="4"/>
      <c r="GU1085" s="4"/>
      <c r="GV1085" s="4"/>
      <c r="GW1085" s="4"/>
      <c r="GX1085" s="4"/>
      <c r="GY1085" s="4"/>
      <c r="IQ1085" s="4"/>
      <c r="IR1085" s="4"/>
      <c r="IS1085" s="4"/>
      <c r="IT1085" s="4"/>
      <c r="IU1085" s="4"/>
      <c r="IV1085" s="4"/>
      <c r="IW1085" s="4"/>
      <c r="IX1085" s="4"/>
      <c r="IY1085" s="4"/>
      <c r="IZ1085" s="4"/>
      <c r="JA1085" s="4"/>
      <c r="JB1085" s="4"/>
      <c r="JC1085" s="4"/>
      <c r="JD1085" s="4"/>
      <c r="JE1085" s="4"/>
      <c r="JF1085" s="4"/>
      <c r="JG1085" s="4"/>
      <c r="JH1085" s="4"/>
      <c r="JI1085" s="4"/>
      <c r="JJ1085" s="4"/>
      <c r="JK1085" s="4"/>
      <c r="JL1085" s="4"/>
      <c r="JM1085" s="4"/>
      <c r="JN1085" s="4"/>
      <c r="JO1085" s="4"/>
      <c r="JP1085" s="4"/>
      <c r="JQ1085" s="4"/>
      <c r="JR1085" s="4"/>
      <c r="JS1085" s="4"/>
      <c r="JT1085" s="4"/>
      <c r="JU1085" s="4"/>
      <c r="JV1085" s="4"/>
      <c r="JW1085" s="4"/>
      <c r="JX1085" s="4"/>
      <c r="JY1085" s="4"/>
      <c r="JZ1085" s="4"/>
      <c r="KA1085" s="4"/>
      <c r="KB1085" s="4"/>
      <c r="KC1085" s="4"/>
      <c r="KD1085" s="4"/>
      <c r="KE1085" s="4"/>
    </row>
    <row r="1086" spans="20:291" x14ac:dyDescent="0.25">
      <c r="FJ1086" s="5"/>
      <c r="FK1086" s="4"/>
      <c r="FL1086" s="4"/>
      <c r="FM1086" s="4"/>
      <c r="FN1086" s="4"/>
      <c r="FO1086" s="4"/>
      <c r="FP1086" s="4"/>
      <c r="FQ1086" s="4"/>
      <c r="FR1086" s="4"/>
      <c r="FS1086" s="4"/>
      <c r="FT1086" s="4"/>
      <c r="FU1086" s="4"/>
      <c r="FV1086" s="4"/>
      <c r="FW1086" s="4"/>
      <c r="FX1086" s="4"/>
      <c r="FY1086" s="4"/>
      <c r="FZ1086" s="4"/>
      <c r="GA1086" s="4"/>
      <c r="GB1086" s="4"/>
      <c r="GC1086" s="4"/>
      <c r="GD1086" s="4"/>
      <c r="GE1086" s="4"/>
      <c r="GF1086" s="4"/>
      <c r="GG1086" s="4"/>
      <c r="GH1086" s="4"/>
      <c r="GI1086" s="4"/>
      <c r="GJ1086" s="4"/>
      <c r="GK1086" s="4"/>
      <c r="GL1086" s="4"/>
      <c r="GM1086" s="4"/>
      <c r="GN1086" s="4"/>
      <c r="GO1086" s="4"/>
      <c r="GP1086" s="4"/>
      <c r="GQ1086" s="4"/>
      <c r="GR1086" s="4"/>
      <c r="GS1086" s="4"/>
      <c r="GT1086" s="4"/>
      <c r="GU1086" s="4"/>
      <c r="GV1086" s="4"/>
      <c r="GW1086" s="4"/>
      <c r="GX1086" s="4"/>
      <c r="GY1086" s="4"/>
      <c r="IQ1086" s="4"/>
      <c r="IR1086" s="4"/>
      <c r="IS1086" s="4"/>
      <c r="IT1086" s="4"/>
      <c r="IU1086" s="4"/>
      <c r="IV1086" s="4"/>
      <c r="IW1086" s="4"/>
      <c r="IX1086" s="4"/>
      <c r="IY1086" s="4"/>
      <c r="IZ1086" s="4"/>
      <c r="JA1086" s="4"/>
      <c r="JB1086" s="4"/>
      <c r="JC1086" s="4"/>
      <c r="JD1086" s="4"/>
      <c r="JE1086" s="4"/>
      <c r="JF1086" s="4"/>
      <c r="JG1086" s="4"/>
      <c r="JH1086" s="4"/>
      <c r="JI1086" s="4"/>
      <c r="JJ1086" s="4"/>
      <c r="JK1086" s="4"/>
      <c r="JL1086" s="4"/>
      <c r="JM1086" s="4"/>
      <c r="JN1086" s="4"/>
      <c r="JO1086" s="4"/>
      <c r="JP1086" s="4"/>
      <c r="JQ1086" s="4"/>
      <c r="JR1086" s="4"/>
      <c r="JS1086" s="4"/>
      <c r="JT1086" s="50"/>
      <c r="JU1086" s="4"/>
      <c r="JV1086" s="4"/>
      <c r="JW1086" s="4"/>
      <c r="JX1086" s="4"/>
      <c r="JY1086" s="4"/>
      <c r="JZ1086" s="4"/>
      <c r="KA1086" s="4"/>
      <c r="KB1086" s="4"/>
      <c r="KC1086" s="4"/>
      <c r="KD1086" s="4"/>
      <c r="KE1086" s="4"/>
    </row>
    <row r="1087" spans="20:291" x14ac:dyDescent="0.25">
      <c r="FJ1087" s="5"/>
      <c r="FK1087" s="4"/>
      <c r="FL1087" s="4"/>
      <c r="FM1087" s="4"/>
      <c r="FN1087" s="4"/>
      <c r="FO1087" s="4"/>
      <c r="FP1087" s="4"/>
      <c r="FQ1087" s="4"/>
      <c r="FR1087" s="4"/>
      <c r="FS1087" s="4"/>
      <c r="FT1087" s="4"/>
      <c r="FU1087" s="4"/>
      <c r="FV1087" s="4"/>
      <c r="FW1087" s="4"/>
      <c r="FX1087" s="4"/>
      <c r="FY1087" s="4"/>
      <c r="FZ1087" s="4"/>
      <c r="GA1087" s="4"/>
      <c r="GB1087" s="4"/>
      <c r="GC1087" s="4"/>
      <c r="GD1087" s="4"/>
      <c r="GE1087" s="4"/>
      <c r="GF1087" s="4"/>
      <c r="GG1087" s="4"/>
      <c r="GH1087" s="4"/>
      <c r="GI1087" s="4"/>
      <c r="GJ1087" s="4"/>
      <c r="GK1087" s="4"/>
      <c r="GL1087" s="4"/>
      <c r="GM1087" s="4"/>
      <c r="GN1087" s="4"/>
      <c r="GO1087" s="4"/>
      <c r="GP1087" s="4"/>
      <c r="GQ1087" s="4"/>
      <c r="GR1087" s="4"/>
      <c r="GS1087" s="4"/>
      <c r="GT1087" s="4"/>
      <c r="GU1087" s="4"/>
      <c r="GV1087" s="4"/>
      <c r="GW1087" s="4"/>
      <c r="GX1087" s="4"/>
      <c r="GY1087" s="4"/>
      <c r="IQ1087" s="4"/>
      <c r="IR1087" s="4"/>
      <c r="IS1087" s="4"/>
      <c r="IT1087" s="4"/>
      <c r="IU1087" s="4"/>
      <c r="IV1087" s="4"/>
      <c r="IW1087" s="4"/>
      <c r="IX1087" s="4"/>
      <c r="IY1087" s="4"/>
      <c r="IZ1087" s="4"/>
      <c r="JA1087" s="4"/>
      <c r="JB1087" s="4"/>
      <c r="JC1087" s="4"/>
      <c r="JD1087" s="4"/>
      <c r="JE1087" s="4"/>
      <c r="JF1087" s="4"/>
      <c r="JG1087" s="4"/>
      <c r="JH1087" s="4"/>
      <c r="JI1087" s="4"/>
      <c r="JJ1087" s="4"/>
      <c r="JK1087" s="4"/>
      <c r="JL1087" s="4"/>
      <c r="JM1087" s="4"/>
      <c r="JN1087" s="4"/>
      <c r="JO1087" s="4"/>
      <c r="JP1087" s="4"/>
      <c r="JQ1087" s="4"/>
      <c r="JR1087" s="4"/>
      <c r="JS1087" s="4"/>
      <c r="JT1087" s="4"/>
      <c r="JU1087" s="4"/>
      <c r="JV1087" s="4"/>
      <c r="JW1087" s="4"/>
      <c r="JX1087" s="4"/>
      <c r="JY1087" s="4"/>
      <c r="JZ1087" s="4"/>
      <c r="KA1087" s="4"/>
      <c r="KB1087" s="4"/>
      <c r="KC1087" s="4"/>
      <c r="KD1087" s="4"/>
      <c r="KE1087" s="4"/>
    </row>
    <row r="1088" spans="20:291" x14ac:dyDescent="0.25">
      <c r="FJ1088" s="5"/>
      <c r="FK1088" s="4"/>
      <c r="FL1088" s="4"/>
      <c r="FM1088" s="4"/>
      <c r="FN1088" s="4"/>
      <c r="FO1088" s="4"/>
      <c r="FP1088" s="4"/>
      <c r="FQ1088" s="4"/>
      <c r="FR1088" s="4"/>
      <c r="FS1088" s="4"/>
      <c r="FT1088" s="4"/>
      <c r="FU1088" s="4"/>
      <c r="FV1088" s="4"/>
      <c r="FW1088" s="4"/>
      <c r="FX1088" s="4"/>
      <c r="FY1088" s="4"/>
      <c r="FZ1088" s="4"/>
      <c r="GA1088" s="4"/>
      <c r="GB1088" s="4"/>
      <c r="GC1088" s="4"/>
      <c r="GD1088" s="4"/>
      <c r="GE1088" s="4"/>
      <c r="GF1088" s="4"/>
      <c r="GG1088" s="4"/>
      <c r="GH1088" s="4"/>
      <c r="GI1088" s="4"/>
      <c r="GJ1088" s="4"/>
      <c r="GK1088" s="4"/>
      <c r="GL1088" s="4"/>
      <c r="GM1088" s="4"/>
      <c r="GN1088" s="4"/>
      <c r="GO1088" s="4"/>
      <c r="GP1088" s="4"/>
      <c r="GQ1088" s="4"/>
      <c r="GR1088" s="4"/>
      <c r="GS1088" s="4"/>
      <c r="GT1088" s="4"/>
      <c r="GU1088" s="4"/>
      <c r="GV1088" s="4"/>
      <c r="GW1088" s="4"/>
      <c r="GX1088" s="4"/>
      <c r="GY1088" s="4"/>
      <c r="IQ1088" s="4"/>
      <c r="IR1088" s="4"/>
      <c r="IS1088" s="4"/>
      <c r="IT1088" s="4"/>
      <c r="IU1088" s="4"/>
      <c r="IV1088" s="4"/>
      <c r="IW1088" s="4"/>
      <c r="IX1088" s="4"/>
      <c r="IY1088" s="4"/>
      <c r="IZ1088" s="4"/>
      <c r="JA1088" s="4"/>
      <c r="JB1088" s="4"/>
      <c r="JC1088" s="4"/>
      <c r="JD1088" s="4"/>
      <c r="JE1088" s="4"/>
      <c r="JF1088" s="4"/>
      <c r="JG1088" s="4"/>
      <c r="JH1088" s="4"/>
      <c r="JI1088" s="4"/>
      <c r="JJ1088" s="4"/>
      <c r="JK1088" s="4"/>
      <c r="JL1088" s="4"/>
      <c r="JM1088" s="4"/>
      <c r="JN1088" s="4"/>
      <c r="JO1088" s="4"/>
      <c r="JP1088" s="4"/>
      <c r="JQ1088" s="4"/>
      <c r="JR1088" s="4"/>
      <c r="JS1088" s="4"/>
      <c r="JT1088" s="4"/>
      <c r="JU1088" s="4"/>
      <c r="JV1088" s="4"/>
      <c r="JW1088" s="4"/>
      <c r="JX1088" s="4"/>
      <c r="JY1088" s="4"/>
      <c r="JZ1088" s="4"/>
      <c r="KA1088" s="4"/>
      <c r="KB1088" s="4"/>
      <c r="KC1088" s="4"/>
      <c r="KD1088" s="4"/>
      <c r="KE1088" s="4"/>
    </row>
    <row r="1089" spans="166:291" x14ac:dyDescent="0.25">
      <c r="FJ1089" s="5"/>
      <c r="FK1089" s="4"/>
      <c r="FL1089" s="4"/>
      <c r="FM1089" s="4"/>
      <c r="FN1089" s="4"/>
      <c r="FO1089" s="4"/>
      <c r="FP1089" s="4"/>
      <c r="FQ1089" s="4"/>
      <c r="FR1089" s="4"/>
      <c r="FS1089" s="4"/>
      <c r="FT1089" s="4"/>
      <c r="FU1089" s="4"/>
      <c r="FV1089" s="4"/>
      <c r="FW1089" s="4"/>
      <c r="FX1089" s="4"/>
      <c r="FY1089" s="4"/>
      <c r="FZ1089" s="4"/>
      <c r="GA1089" s="4"/>
      <c r="GB1089" s="4"/>
      <c r="GC1089" s="4"/>
      <c r="GD1089" s="4"/>
      <c r="GE1089" s="4"/>
      <c r="GF1089" s="4"/>
      <c r="GG1089" s="4"/>
      <c r="GH1089" s="4"/>
      <c r="GI1089" s="4"/>
      <c r="GJ1089" s="4"/>
      <c r="GK1089" s="4"/>
      <c r="GL1089" s="4"/>
      <c r="GM1089" s="4"/>
      <c r="GN1089" s="4"/>
      <c r="GO1089" s="4"/>
      <c r="GP1089" s="4"/>
      <c r="GQ1089" s="4"/>
      <c r="GR1089" s="4"/>
      <c r="GS1089" s="4"/>
      <c r="GT1089" s="4"/>
      <c r="GU1089" s="4"/>
      <c r="GV1089" s="4"/>
      <c r="GW1089" s="4"/>
      <c r="GX1089" s="4"/>
      <c r="GY1089" s="4"/>
      <c r="IQ1089" s="4"/>
      <c r="IR1089" s="4"/>
      <c r="IS1089" s="4"/>
      <c r="IT1089" s="4"/>
      <c r="IU1089" s="4"/>
      <c r="IV1089" s="4"/>
      <c r="IW1089" s="4"/>
      <c r="IX1089" s="4"/>
      <c r="IY1089" s="4"/>
      <c r="IZ1089" s="4"/>
      <c r="JA1089" s="4"/>
      <c r="JB1089" s="4"/>
      <c r="JC1089" s="4"/>
      <c r="JD1089" s="4"/>
      <c r="JE1089" s="4"/>
      <c r="JF1089" s="4"/>
      <c r="JG1089" s="4"/>
      <c r="JH1089" s="4"/>
      <c r="JI1089" s="4"/>
      <c r="JJ1089" s="4"/>
      <c r="JK1089" s="4"/>
      <c r="JL1089" s="4"/>
      <c r="JM1089" s="4"/>
      <c r="JN1089" s="4"/>
      <c r="JO1089" s="4"/>
      <c r="JP1089" s="4"/>
      <c r="JQ1089" s="4"/>
      <c r="JR1089" s="4"/>
      <c r="JS1089" s="4"/>
      <c r="JT1089" s="4"/>
      <c r="JU1089" s="4"/>
      <c r="JV1089" s="4"/>
      <c r="JW1089" s="4"/>
      <c r="JX1089" s="4"/>
      <c r="JY1089" s="4"/>
      <c r="JZ1089" s="4"/>
      <c r="KA1089" s="4"/>
      <c r="KB1089" s="4"/>
      <c r="KC1089" s="4"/>
      <c r="KD1089" s="4"/>
      <c r="KE1089" s="4"/>
    </row>
    <row r="1090" spans="166:291" x14ac:dyDescent="0.25">
      <c r="FJ1090" s="5"/>
      <c r="FK1090" s="4"/>
      <c r="FL1090" s="4"/>
      <c r="FM1090" s="4"/>
      <c r="FN1090" s="4"/>
      <c r="FO1090" s="4"/>
      <c r="FP1090" s="4"/>
      <c r="FQ1090" s="4"/>
      <c r="FR1090" s="4"/>
      <c r="FS1090" s="4"/>
      <c r="FT1090" s="4"/>
      <c r="FU1090" s="4"/>
      <c r="FV1090" s="4"/>
      <c r="FW1090" s="4"/>
      <c r="FX1090" s="4"/>
      <c r="FY1090" s="4"/>
      <c r="FZ1090" s="4"/>
      <c r="GA1090" s="4"/>
      <c r="GB1090" s="4"/>
      <c r="GC1090" s="4"/>
      <c r="GD1090" s="4"/>
      <c r="GE1090" s="4"/>
      <c r="GF1090" s="4"/>
      <c r="GG1090" s="4"/>
      <c r="GH1090" s="4"/>
      <c r="GI1090" s="4"/>
      <c r="GJ1090" s="4"/>
      <c r="GK1090" s="4"/>
      <c r="GL1090" s="4"/>
      <c r="GM1090" s="4"/>
      <c r="GN1090" s="4"/>
      <c r="GO1090" s="4"/>
      <c r="GP1090" s="4"/>
      <c r="GQ1090" s="4"/>
      <c r="GR1090" s="4"/>
      <c r="GS1090" s="4"/>
      <c r="GT1090" s="4"/>
      <c r="GU1090" s="4"/>
      <c r="GV1090" s="4"/>
      <c r="GW1090" s="4"/>
      <c r="GX1090" s="4"/>
      <c r="GY1090" s="4"/>
      <c r="IQ1090" s="4"/>
      <c r="IR1090" s="4"/>
      <c r="IS1090" s="4"/>
      <c r="IT1090" s="4"/>
      <c r="IU1090" s="4"/>
      <c r="IV1090" s="4"/>
      <c r="IW1090" s="4"/>
      <c r="IX1090" s="4"/>
      <c r="IY1090" s="4"/>
      <c r="IZ1090" s="4"/>
      <c r="JA1090" s="4"/>
      <c r="JB1090" s="4"/>
      <c r="JC1090" s="4"/>
      <c r="JD1090" s="4"/>
      <c r="JE1090" s="4"/>
      <c r="JF1090" s="4"/>
      <c r="JG1090" s="4"/>
      <c r="JH1090" s="4"/>
      <c r="JI1090" s="4"/>
      <c r="JJ1090" s="4"/>
      <c r="JK1090" s="4"/>
      <c r="JL1090" s="4"/>
      <c r="JM1090" s="4"/>
      <c r="JN1090" s="4"/>
      <c r="JO1090" s="4"/>
      <c r="JP1090" s="4"/>
      <c r="JQ1090" s="4"/>
      <c r="JR1090" s="4"/>
      <c r="JS1090" s="4"/>
      <c r="JT1090" s="4"/>
      <c r="JU1090" s="4"/>
      <c r="JV1090" s="4"/>
      <c r="JW1090" s="4"/>
      <c r="JX1090" s="4"/>
      <c r="JY1090" s="4"/>
      <c r="JZ1090" s="4"/>
      <c r="KA1090" s="4"/>
      <c r="KB1090" s="4"/>
      <c r="KC1090" s="4"/>
      <c r="KD1090" s="4"/>
      <c r="KE1090" s="4"/>
    </row>
    <row r="1091" spans="166:291" x14ac:dyDescent="0.25">
      <c r="FJ1091" s="5"/>
      <c r="FK1091" s="4"/>
      <c r="FL1091" s="4"/>
      <c r="FM1091" s="4"/>
      <c r="FN1091" s="4"/>
      <c r="FO1091" s="4"/>
      <c r="FP1091" s="4"/>
      <c r="FQ1091" s="4"/>
      <c r="FR1091" s="4"/>
      <c r="FS1091" s="4"/>
      <c r="FT1091" s="4"/>
      <c r="FU1091" s="4"/>
      <c r="FV1091" s="4"/>
      <c r="FW1091" s="4"/>
      <c r="FX1091" s="4"/>
      <c r="FY1091" s="4"/>
      <c r="FZ1091" s="4"/>
      <c r="GA1091" s="4"/>
      <c r="GB1091" s="4"/>
      <c r="GC1091" s="4"/>
      <c r="GD1091" s="4"/>
      <c r="GE1091" s="4"/>
      <c r="GF1091" s="4"/>
      <c r="GG1091" s="4"/>
      <c r="GH1091" s="4"/>
      <c r="GI1091" s="4"/>
      <c r="GJ1091" s="4"/>
      <c r="GK1091" s="4"/>
      <c r="GL1091" s="4"/>
      <c r="GM1091" s="4"/>
      <c r="GN1091" s="4"/>
      <c r="GO1091" s="4"/>
      <c r="GP1091" s="4"/>
      <c r="GQ1091" s="4"/>
      <c r="GR1091" s="4"/>
      <c r="GS1091" s="4"/>
      <c r="GT1091" s="4"/>
      <c r="GU1091" s="4"/>
      <c r="GV1091" s="4"/>
      <c r="GW1091" s="4"/>
      <c r="GX1091" s="4"/>
      <c r="GY1091" s="4"/>
      <c r="IQ1091" s="4"/>
      <c r="IR1091" s="4"/>
      <c r="IS1091" s="4"/>
      <c r="IT1091" s="4"/>
      <c r="IU1091" s="4"/>
      <c r="IV1091" s="4"/>
      <c r="IW1091" s="4"/>
      <c r="IX1091" s="4"/>
      <c r="IY1091" s="4"/>
      <c r="IZ1091" s="4"/>
      <c r="JA1091" s="4"/>
      <c r="JB1091" s="4"/>
      <c r="JC1091" s="4"/>
      <c r="JD1091" s="4"/>
      <c r="JE1091" s="4"/>
      <c r="JF1091" s="4"/>
      <c r="JG1091" s="4"/>
      <c r="JH1091" s="4"/>
      <c r="JI1091" s="4"/>
      <c r="JJ1091" s="4"/>
      <c r="JK1091" s="4"/>
      <c r="JL1091" s="4"/>
      <c r="JM1091" s="4"/>
      <c r="JN1091" s="4"/>
      <c r="JO1091" s="4"/>
      <c r="JP1091" s="4"/>
      <c r="JQ1091" s="4"/>
      <c r="JR1091" s="4"/>
      <c r="JS1091" s="4"/>
      <c r="JT1091" s="4"/>
      <c r="JU1091" s="4"/>
      <c r="JV1091" s="4"/>
      <c r="JW1091" s="4"/>
      <c r="JX1091" s="4"/>
      <c r="JY1091" s="4"/>
      <c r="JZ1091" s="4"/>
      <c r="KA1091" s="4"/>
      <c r="KB1091" s="4"/>
      <c r="KC1091" s="4"/>
      <c r="KD1091" s="4"/>
      <c r="KE1091" s="4"/>
    </row>
    <row r="1092" spans="166:291" x14ac:dyDescent="0.25">
      <c r="FJ1092" s="5"/>
      <c r="FK1092" s="4"/>
      <c r="FL1092" s="4"/>
      <c r="FM1092" s="4"/>
      <c r="FN1092" s="4"/>
      <c r="FO1092" s="4"/>
      <c r="FP1092" s="4"/>
      <c r="FQ1092" s="4"/>
      <c r="FR1092" s="4"/>
      <c r="FS1092" s="4"/>
      <c r="FT1092" s="4"/>
      <c r="FU1092" s="4"/>
      <c r="FV1092" s="4"/>
      <c r="FW1092" s="4"/>
      <c r="FX1092" s="4"/>
      <c r="FY1092" s="4"/>
      <c r="FZ1092" s="4"/>
      <c r="GA1092" s="4"/>
      <c r="GB1092" s="4"/>
      <c r="GC1092" s="4"/>
      <c r="GD1092" s="4"/>
      <c r="GE1092" s="4"/>
      <c r="GF1092" s="4"/>
      <c r="GG1092" s="4"/>
      <c r="GH1092" s="4"/>
      <c r="GI1092" s="4"/>
      <c r="GJ1092" s="4"/>
      <c r="GK1092" s="4"/>
      <c r="GL1092" s="4"/>
      <c r="GM1092" s="4"/>
      <c r="GN1092" s="4"/>
      <c r="GO1092" s="4"/>
      <c r="GP1092" s="4"/>
      <c r="GQ1092" s="4"/>
      <c r="GR1092" s="4"/>
      <c r="GS1092" s="4"/>
      <c r="GT1092" s="4"/>
      <c r="GU1092" s="4"/>
      <c r="GV1092" s="4"/>
      <c r="GW1092" s="4"/>
      <c r="GX1092" s="4"/>
      <c r="GY1092" s="4"/>
      <c r="IQ1092" s="4"/>
      <c r="IR1092" s="4"/>
      <c r="IS1092" s="4"/>
      <c r="IT1092" s="4"/>
      <c r="IU1092" s="4"/>
      <c r="IV1092" s="4"/>
      <c r="IW1092" s="4"/>
      <c r="IX1092" s="4"/>
      <c r="IY1092" s="4"/>
      <c r="IZ1092" s="4"/>
      <c r="JA1092" s="4"/>
      <c r="JB1092" s="4"/>
      <c r="JC1092" s="4"/>
      <c r="JD1092" s="4"/>
      <c r="JE1092" s="4"/>
      <c r="JF1092" s="4"/>
      <c r="JG1092" s="4"/>
      <c r="JH1092" s="4"/>
      <c r="JI1092" s="4"/>
      <c r="JJ1092" s="4"/>
      <c r="JK1092" s="4"/>
      <c r="JL1092" s="4"/>
      <c r="JM1092" s="4"/>
      <c r="JN1092" s="4"/>
      <c r="JO1092" s="4"/>
      <c r="JP1092" s="4"/>
      <c r="JQ1092" s="4"/>
      <c r="JR1092" s="4"/>
      <c r="JS1092" s="4"/>
      <c r="JT1092" s="4"/>
      <c r="JU1092" s="4"/>
      <c r="JV1092" s="4"/>
      <c r="JW1092" s="4"/>
      <c r="JX1092" s="4"/>
      <c r="JY1092" s="4"/>
      <c r="JZ1092" s="4"/>
      <c r="KA1092" s="4"/>
      <c r="KB1092" s="4"/>
      <c r="KC1092" s="4"/>
      <c r="KD1092" s="4"/>
      <c r="KE1092" s="4"/>
    </row>
    <row r="1093" spans="166:291" x14ac:dyDescent="0.25">
      <c r="FJ1093" s="5"/>
      <c r="FK1093" s="4"/>
      <c r="FL1093" s="4"/>
      <c r="FM1093" s="4"/>
      <c r="FN1093" s="4"/>
      <c r="FO1093" s="4"/>
      <c r="FP1093" s="4"/>
      <c r="FQ1093" s="4"/>
      <c r="FR1093" s="4"/>
      <c r="FS1093" s="4"/>
      <c r="FT1093" s="4"/>
      <c r="FU1093" s="4"/>
      <c r="FV1093" s="4"/>
      <c r="FW1093" s="4"/>
      <c r="FX1093" s="4"/>
      <c r="FY1093" s="4"/>
      <c r="FZ1093" s="4"/>
      <c r="GA1093" s="4"/>
      <c r="GB1093" s="4"/>
      <c r="GC1093" s="4"/>
      <c r="GD1093" s="4"/>
      <c r="GE1093" s="4"/>
      <c r="GF1093" s="4"/>
      <c r="GG1093" s="4"/>
      <c r="GH1093" s="4"/>
      <c r="GI1093" s="4"/>
      <c r="GJ1093" s="4"/>
      <c r="GK1093" s="4"/>
      <c r="GL1093" s="4"/>
      <c r="GM1093" s="4"/>
      <c r="GN1093" s="4"/>
      <c r="GO1093" s="4"/>
      <c r="GP1093" s="4"/>
      <c r="GQ1093" s="4"/>
      <c r="GR1093" s="4"/>
      <c r="GS1093" s="4"/>
      <c r="GT1093" s="4"/>
      <c r="GU1093" s="4"/>
      <c r="GV1093" s="4"/>
      <c r="GW1093" s="4"/>
      <c r="GX1093" s="4"/>
      <c r="GY1093" s="4"/>
      <c r="IQ1093" s="4"/>
      <c r="IR1093" s="4"/>
      <c r="IS1093" s="4"/>
      <c r="IT1093" s="4"/>
      <c r="IU1093" s="4"/>
      <c r="IV1093" s="4"/>
      <c r="IW1093" s="4"/>
      <c r="IX1093" s="4"/>
      <c r="IY1093" s="4"/>
      <c r="IZ1093" s="4"/>
      <c r="JA1093" s="4"/>
      <c r="JB1093" s="4"/>
      <c r="JC1093" s="4"/>
      <c r="JD1093" s="4"/>
      <c r="JE1093" s="4"/>
      <c r="JF1093" s="4"/>
      <c r="JG1093" s="4"/>
      <c r="JH1093" s="4"/>
      <c r="JI1093" s="4"/>
      <c r="JJ1093" s="4"/>
      <c r="JK1093" s="4"/>
      <c r="JL1093" s="4"/>
      <c r="JM1093" s="4"/>
      <c r="JN1093" s="4"/>
      <c r="JO1093" s="4"/>
      <c r="JP1093" s="4"/>
      <c r="JQ1093" s="4"/>
      <c r="JR1093" s="4"/>
      <c r="JS1093" s="4"/>
      <c r="JT1093" s="4"/>
      <c r="JU1093" s="4"/>
      <c r="JV1093" s="4"/>
      <c r="JW1093" s="4"/>
      <c r="JX1093" s="4"/>
      <c r="JY1093" s="4"/>
      <c r="JZ1093" s="4"/>
      <c r="KA1093" s="4"/>
      <c r="KB1093" s="4"/>
      <c r="KC1093" s="4"/>
      <c r="KD1093" s="4"/>
      <c r="KE1093" s="4"/>
    </row>
    <row r="1094" spans="166:291" x14ac:dyDescent="0.25">
      <c r="FJ1094" s="5"/>
      <c r="FK1094" s="4"/>
      <c r="FL1094" s="4"/>
      <c r="FM1094" s="4"/>
      <c r="FN1094" s="4"/>
      <c r="FO1094" s="4"/>
      <c r="FP1094" s="4"/>
      <c r="FQ1094" s="4"/>
      <c r="FR1094" s="4"/>
      <c r="FS1094" s="4"/>
      <c r="FT1094" s="4"/>
      <c r="FU1094" s="4"/>
      <c r="FV1094" s="4"/>
      <c r="FW1094" s="4"/>
      <c r="FX1094" s="4"/>
      <c r="FY1094" s="4"/>
      <c r="FZ1094" s="4"/>
      <c r="GA1094" s="4"/>
      <c r="GB1094" s="4"/>
      <c r="GC1094" s="4"/>
      <c r="GD1094" s="4"/>
      <c r="GE1094" s="4"/>
      <c r="GF1094" s="4"/>
      <c r="GG1094" s="4"/>
      <c r="GH1094" s="4"/>
      <c r="GI1094" s="30"/>
      <c r="GJ1094" s="30"/>
      <c r="GK1094" s="4"/>
      <c r="GL1094" s="4"/>
      <c r="GM1094" s="4"/>
      <c r="GN1094" s="4"/>
      <c r="GO1094" s="4"/>
      <c r="GP1094" s="4"/>
      <c r="GQ1094" s="4"/>
      <c r="GR1094" s="4"/>
      <c r="GS1094" s="4"/>
      <c r="GT1094" s="4"/>
      <c r="GU1094" s="4"/>
      <c r="GV1094" s="4"/>
      <c r="GW1094" s="4"/>
      <c r="GX1094" s="4"/>
      <c r="GY1094" s="4"/>
      <c r="IQ1094" s="4"/>
      <c r="IR1094" s="4"/>
      <c r="IS1094" s="4"/>
      <c r="IT1094" s="4"/>
      <c r="IU1094" s="4"/>
      <c r="IV1094" s="4"/>
      <c r="IW1094" s="4"/>
      <c r="IX1094" s="4"/>
      <c r="IY1094" s="4"/>
      <c r="IZ1094" s="4"/>
      <c r="JA1094" s="4"/>
      <c r="JB1094" s="4"/>
      <c r="JC1094" s="4"/>
      <c r="JD1094" s="4"/>
      <c r="JE1094" s="4"/>
      <c r="JF1094" s="4"/>
      <c r="JG1094" s="4"/>
      <c r="JH1094" s="4"/>
      <c r="JI1094" s="4"/>
      <c r="JJ1094" s="4"/>
      <c r="JK1094" s="4"/>
      <c r="JL1094" s="4"/>
      <c r="JM1094" s="4"/>
      <c r="JN1094" s="4"/>
      <c r="JO1094" s="4"/>
      <c r="JP1094" s="4"/>
      <c r="JQ1094" s="4"/>
      <c r="JR1094" s="4"/>
      <c r="JS1094" s="4"/>
      <c r="JT1094" s="4"/>
      <c r="JU1094" s="4"/>
      <c r="JV1094" s="4"/>
      <c r="JW1094" s="4"/>
      <c r="JX1094" s="4"/>
      <c r="JY1094" s="4"/>
      <c r="JZ1094" s="4"/>
      <c r="KA1094" s="4"/>
      <c r="KB1094" s="4"/>
      <c r="KC1094" s="4"/>
      <c r="KD1094" s="4"/>
      <c r="KE1094" s="4"/>
    </row>
    <row r="1095" spans="166:291" x14ac:dyDescent="0.25">
      <c r="FJ1095" s="5"/>
      <c r="FK1095" s="4"/>
      <c r="FL1095" s="4"/>
      <c r="FM1095" s="4"/>
      <c r="FN1095" s="4"/>
      <c r="FO1095" s="4"/>
      <c r="FP1095" s="4"/>
      <c r="FQ1095" s="4"/>
      <c r="FR1095" s="4"/>
      <c r="FS1095" s="4"/>
      <c r="FT1095" s="4"/>
      <c r="FU1095" s="4"/>
      <c r="FV1095" s="4"/>
      <c r="FW1095" s="4"/>
      <c r="FX1095" s="4"/>
      <c r="FY1095" s="4"/>
      <c r="FZ1095" s="4"/>
      <c r="GA1095" s="4"/>
      <c r="GB1095" s="4"/>
      <c r="GC1095" s="4"/>
      <c r="GD1095" s="4"/>
      <c r="GE1095" s="4"/>
      <c r="GF1095" s="4"/>
      <c r="GG1095" s="4"/>
      <c r="GH1095" s="4"/>
      <c r="GI1095" s="30"/>
      <c r="GJ1095" s="30"/>
      <c r="GK1095" s="4"/>
      <c r="GL1095" s="4"/>
      <c r="GM1095" s="4"/>
      <c r="GN1095" s="4"/>
      <c r="GO1095" s="4"/>
      <c r="GP1095" s="4"/>
      <c r="GQ1095" s="4"/>
      <c r="GR1095" s="4"/>
      <c r="GS1095" s="4"/>
      <c r="GT1095" s="4"/>
      <c r="GU1095" s="4"/>
      <c r="GV1095" s="4"/>
      <c r="GW1095" s="4"/>
      <c r="GX1095" s="4"/>
      <c r="GY1095" s="4"/>
      <c r="IQ1095" s="4"/>
      <c r="IR1095" s="4"/>
      <c r="IS1095" s="4"/>
      <c r="IT1095" s="4"/>
      <c r="IU1095" s="4"/>
      <c r="IV1095" s="4"/>
      <c r="IW1095" s="4"/>
      <c r="IX1095" s="4"/>
      <c r="IY1095" s="4"/>
      <c r="IZ1095" s="4"/>
      <c r="JA1095" s="4"/>
      <c r="JB1095" s="4"/>
      <c r="JC1095" s="4"/>
      <c r="JD1095" s="4"/>
      <c r="JE1095" s="4"/>
      <c r="JF1095" s="4"/>
      <c r="JG1095" s="4"/>
      <c r="JH1095" s="4"/>
      <c r="JI1095" s="4"/>
      <c r="JJ1095" s="4"/>
      <c r="JK1095" s="4"/>
      <c r="JL1095" s="4"/>
      <c r="JM1095" s="4"/>
      <c r="JN1095" s="4"/>
      <c r="JO1095" s="4"/>
      <c r="JP1095" s="4"/>
      <c r="JQ1095" s="4"/>
      <c r="JR1095" s="4"/>
      <c r="JS1095" s="4"/>
      <c r="JT1095" s="4"/>
      <c r="JU1095" s="4"/>
      <c r="JV1095" s="4"/>
      <c r="JW1095" s="4"/>
      <c r="JX1095" s="4"/>
      <c r="JY1095" s="4"/>
      <c r="JZ1095" s="4"/>
      <c r="KA1095" s="4"/>
      <c r="KB1095" s="4"/>
      <c r="KC1095" s="4"/>
      <c r="KD1095" s="4"/>
      <c r="KE1095" s="4"/>
    </row>
    <row r="1096" spans="166:291" x14ac:dyDescent="0.25">
      <c r="FJ1096" s="5"/>
      <c r="FK1096" s="4"/>
      <c r="FL1096" s="4"/>
      <c r="FM1096" s="4"/>
      <c r="FN1096" s="4"/>
      <c r="FO1096" s="4"/>
      <c r="FP1096" s="4"/>
      <c r="FQ1096" s="4"/>
      <c r="FR1096" s="4"/>
      <c r="FS1096" s="4"/>
      <c r="FT1096" s="4"/>
      <c r="FU1096" s="4"/>
      <c r="FV1096" s="4"/>
      <c r="FW1096" s="4"/>
      <c r="FX1096" s="4"/>
      <c r="FY1096" s="4"/>
      <c r="FZ1096" s="4"/>
      <c r="GA1096" s="4"/>
      <c r="GB1096" s="4"/>
      <c r="GC1096" s="4"/>
      <c r="GD1096" s="4"/>
      <c r="GE1096" s="4"/>
      <c r="GF1096" s="4"/>
      <c r="GG1096" s="4"/>
      <c r="GH1096" s="4"/>
      <c r="GI1096" s="30"/>
      <c r="GJ1096" s="30"/>
      <c r="GK1096" s="4"/>
      <c r="GL1096" s="4"/>
      <c r="GM1096" s="4"/>
      <c r="GN1096" s="4"/>
      <c r="GO1096" s="4"/>
      <c r="GP1096" s="4"/>
      <c r="GQ1096" s="4"/>
      <c r="GR1096" s="4"/>
      <c r="GS1096" s="4"/>
      <c r="GT1096" s="4"/>
      <c r="GU1096" s="4"/>
      <c r="GV1096" s="4"/>
      <c r="GW1096" s="4"/>
      <c r="GX1096" s="4"/>
      <c r="GY1096" s="4"/>
      <c r="IQ1096" s="4"/>
      <c r="IR1096" s="4"/>
      <c r="IS1096" s="4"/>
      <c r="IT1096" s="4"/>
      <c r="IU1096" s="4"/>
      <c r="IV1096" s="4"/>
      <c r="IW1096" s="4"/>
      <c r="IX1096" s="4"/>
      <c r="IY1096" s="4"/>
      <c r="IZ1096" s="4"/>
      <c r="JA1096" s="4"/>
      <c r="JB1096" s="4"/>
      <c r="JC1096" s="4"/>
      <c r="JD1096" s="4"/>
      <c r="JE1096" s="4"/>
      <c r="JF1096" s="4"/>
      <c r="JG1096" s="4"/>
      <c r="JH1096" s="4"/>
      <c r="JI1096" s="4"/>
      <c r="JJ1096" s="4"/>
      <c r="JK1096" s="4"/>
      <c r="JL1096" s="4"/>
      <c r="JM1096" s="4"/>
      <c r="JN1096" s="4"/>
      <c r="JO1096" s="4"/>
      <c r="JP1096" s="4"/>
      <c r="JQ1096" s="4"/>
      <c r="JR1096" s="4"/>
      <c r="JS1096" s="4"/>
      <c r="JT1096" s="4"/>
      <c r="JU1096" s="4"/>
      <c r="JV1096" s="4"/>
      <c r="JW1096" s="4"/>
      <c r="JX1096" s="4"/>
      <c r="JY1096" s="4"/>
      <c r="JZ1096" s="4"/>
      <c r="KA1096" s="4"/>
      <c r="KB1096" s="4"/>
      <c r="KC1096" s="4"/>
      <c r="KD1096" s="4"/>
      <c r="KE1096" s="4"/>
    </row>
    <row r="1097" spans="166:291" x14ac:dyDescent="0.25">
      <c r="FJ1097" s="5"/>
      <c r="FK1097" s="4"/>
      <c r="FL1097" s="4"/>
      <c r="FM1097" s="4"/>
      <c r="FN1097" s="4"/>
      <c r="FO1097" s="4"/>
      <c r="FP1097" s="4"/>
      <c r="FQ1097" s="4"/>
      <c r="FR1097" s="4"/>
      <c r="FS1097" s="4"/>
      <c r="FT1097" s="4"/>
      <c r="FU1097" s="4"/>
      <c r="FV1097" s="4"/>
      <c r="FW1097" s="4"/>
      <c r="FX1097" s="4"/>
      <c r="FY1097" s="4"/>
      <c r="FZ1097" s="4"/>
      <c r="GA1097" s="4"/>
      <c r="GB1097" s="4"/>
      <c r="GC1097" s="4"/>
      <c r="GD1097" s="4"/>
      <c r="GE1097" s="4"/>
      <c r="GF1097" s="4"/>
      <c r="GG1097" s="4"/>
      <c r="GH1097" s="4"/>
      <c r="GI1097" s="30"/>
      <c r="GJ1097" s="30"/>
      <c r="GK1097" s="4"/>
      <c r="GL1097" s="4"/>
      <c r="GM1097" s="4"/>
      <c r="GN1097" s="4"/>
      <c r="GO1097" s="4"/>
      <c r="GP1097" s="4"/>
      <c r="GQ1097" s="4"/>
      <c r="GR1097" s="4"/>
      <c r="GS1097" s="4"/>
      <c r="GT1097" s="4"/>
      <c r="GU1097" s="4"/>
      <c r="GV1097" s="4"/>
      <c r="GW1097" s="4"/>
      <c r="GX1097" s="4"/>
      <c r="GY1097" s="4"/>
      <c r="IQ1097" s="4"/>
      <c r="IR1097" s="4"/>
      <c r="IS1097" s="4"/>
      <c r="IT1097" s="4"/>
      <c r="IU1097" s="4"/>
      <c r="IV1097" s="4"/>
      <c r="IW1097" s="4"/>
      <c r="IX1097" s="4"/>
      <c r="IY1097" s="4"/>
      <c r="IZ1097" s="4"/>
      <c r="JA1097" s="4"/>
      <c r="JB1097" s="4"/>
      <c r="JC1097" s="4"/>
      <c r="JD1097" s="4"/>
      <c r="JE1097" s="4"/>
      <c r="JF1097" s="4"/>
      <c r="JG1097" s="4"/>
      <c r="JH1097" s="4"/>
      <c r="JI1097" s="4"/>
      <c r="JJ1097" s="4"/>
      <c r="JK1097" s="4"/>
      <c r="JL1097" s="4"/>
      <c r="JM1097" s="4"/>
      <c r="JN1097" s="4"/>
      <c r="JO1097" s="4"/>
      <c r="JP1097" s="4"/>
      <c r="JQ1097" s="4"/>
      <c r="JR1097" s="4"/>
      <c r="JS1097" s="4"/>
      <c r="JT1097" s="4"/>
      <c r="JU1097" s="4"/>
      <c r="JV1097" s="4"/>
      <c r="JW1097" s="4"/>
      <c r="JX1097" s="4"/>
      <c r="JY1097" s="4"/>
      <c r="JZ1097" s="4"/>
      <c r="KA1097" s="4"/>
      <c r="KB1097" s="4"/>
      <c r="KC1097" s="4"/>
      <c r="KD1097" s="4"/>
      <c r="KE1097" s="4"/>
    </row>
    <row r="1098" spans="166:291" x14ac:dyDescent="0.25">
      <c r="FJ1098" s="5"/>
      <c r="FK1098" s="4"/>
      <c r="FL1098" s="4"/>
      <c r="FM1098" s="4"/>
      <c r="FN1098" s="4"/>
      <c r="FO1098" s="4"/>
      <c r="FP1098" s="4"/>
      <c r="FQ1098" s="4"/>
      <c r="FR1098" s="4"/>
      <c r="FS1098" s="4"/>
      <c r="FT1098" s="4"/>
      <c r="FU1098" s="4"/>
      <c r="FV1098" s="4"/>
      <c r="FW1098" s="4"/>
      <c r="FX1098" s="4"/>
      <c r="FY1098" s="4"/>
      <c r="FZ1098" s="4"/>
      <c r="GA1098" s="4"/>
      <c r="GB1098" s="4"/>
      <c r="GC1098" s="4"/>
      <c r="GD1098" s="4"/>
      <c r="GE1098" s="4"/>
      <c r="GF1098" s="4"/>
      <c r="GG1098" s="4"/>
      <c r="GH1098" s="4"/>
      <c r="GI1098" s="30"/>
      <c r="GJ1098" s="30"/>
      <c r="GK1098" s="4"/>
      <c r="GL1098" s="4"/>
      <c r="GM1098" s="4"/>
      <c r="GN1098" s="4"/>
      <c r="GO1098" s="4"/>
      <c r="GP1098" s="4"/>
      <c r="GQ1098" s="4"/>
      <c r="GR1098" s="4"/>
      <c r="GS1098" s="4"/>
      <c r="GT1098" s="4"/>
      <c r="GU1098" s="4"/>
      <c r="GV1098" s="4"/>
      <c r="GW1098" s="4"/>
      <c r="GX1098" s="4"/>
      <c r="GY1098" s="4"/>
      <c r="IQ1098" s="4"/>
      <c r="IR1098" s="4"/>
      <c r="IS1098" s="4"/>
      <c r="IT1098" s="4"/>
      <c r="IU1098" s="4"/>
      <c r="IV1098" s="4"/>
      <c r="IW1098" s="4"/>
      <c r="IX1098" s="4"/>
      <c r="IY1098" s="4"/>
      <c r="IZ1098" s="4"/>
      <c r="JA1098" s="4"/>
      <c r="JB1098" s="4"/>
      <c r="JC1098" s="4"/>
      <c r="JD1098" s="4"/>
      <c r="JE1098" s="4"/>
      <c r="JF1098" s="4"/>
      <c r="JG1098" s="4"/>
      <c r="JH1098" s="4"/>
      <c r="JI1098" s="4"/>
      <c r="JJ1098" s="4"/>
      <c r="JK1098" s="4"/>
      <c r="JL1098" s="4"/>
      <c r="JM1098" s="4"/>
      <c r="JN1098" s="4"/>
      <c r="JO1098" s="4"/>
      <c r="JP1098" s="4"/>
      <c r="JQ1098" s="4"/>
      <c r="JR1098" s="4"/>
      <c r="JS1098" s="4"/>
      <c r="JT1098" s="4"/>
      <c r="JU1098" s="4"/>
      <c r="JV1098" s="4"/>
      <c r="JW1098" s="4"/>
      <c r="JX1098" s="4"/>
      <c r="JY1098" s="4"/>
      <c r="JZ1098" s="4"/>
      <c r="KA1098" s="4"/>
      <c r="KB1098" s="4"/>
      <c r="KC1098" s="4"/>
      <c r="KD1098" s="4"/>
      <c r="KE1098" s="4"/>
    </row>
    <row r="1099" spans="166:291" x14ac:dyDescent="0.25">
      <c r="FJ1099" s="5"/>
      <c r="FK1099" s="4"/>
      <c r="FL1099" s="4"/>
      <c r="FM1099" s="4"/>
      <c r="FN1099" s="4"/>
      <c r="FO1099" s="4"/>
      <c r="FP1099" s="4"/>
      <c r="FQ1099" s="4"/>
      <c r="FR1099" s="4"/>
      <c r="FS1099" s="4"/>
      <c r="FT1099" s="4"/>
      <c r="FU1099" s="4"/>
      <c r="FV1099" s="4"/>
      <c r="FW1099" s="4"/>
      <c r="FX1099" s="4"/>
      <c r="FY1099" s="50"/>
      <c r="FZ1099" s="4"/>
      <c r="GA1099" s="4"/>
      <c r="GB1099" s="4"/>
      <c r="GC1099" s="4"/>
      <c r="GD1099" s="4"/>
      <c r="GE1099" s="4"/>
      <c r="GF1099" s="4"/>
      <c r="GG1099" s="4"/>
      <c r="GH1099" s="4"/>
      <c r="GI1099" s="30"/>
      <c r="GJ1099" s="30"/>
      <c r="GK1099" s="4"/>
      <c r="GL1099" s="4"/>
      <c r="GM1099" s="4"/>
      <c r="GN1099" s="4"/>
      <c r="GO1099" s="4"/>
      <c r="GP1099" s="4"/>
      <c r="GQ1099" s="4"/>
      <c r="GR1099" s="4"/>
      <c r="GS1099" s="4"/>
      <c r="GT1099" s="4"/>
      <c r="GU1099" s="4"/>
      <c r="GV1099" s="4"/>
      <c r="GW1099" s="4"/>
      <c r="GX1099" s="4"/>
      <c r="GY1099" s="4"/>
      <c r="IQ1099" s="4"/>
      <c r="IR1099" s="4"/>
      <c r="IS1099" s="4"/>
      <c r="IT1099" s="4"/>
      <c r="IU1099" s="4"/>
      <c r="IV1099" s="4"/>
      <c r="IW1099" s="4"/>
      <c r="IX1099" s="4"/>
      <c r="IY1099" s="4"/>
      <c r="IZ1099" s="4"/>
      <c r="JA1099" s="4"/>
      <c r="JB1099" s="4"/>
      <c r="JC1099" s="4"/>
      <c r="JD1099" s="4"/>
      <c r="JE1099" s="4"/>
      <c r="JF1099" s="4"/>
      <c r="JG1099" s="4"/>
      <c r="JH1099" s="4"/>
      <c r="JI1099" s="4"/>
      <c r="JJ1099" s="4"/>
      <c r="JK1099" s="4"/>
      <c r="JL1099" s="4"/>
      <c r="JM1099" s="4"/>
      <c r="JN1099" s="4"/>
      <c r="JO1099" s="4"/>
      <c r="JP1099" s="4"/>
      <c r="JQ1099" s="4"/>
      <c r="JR1099" s="4"/>
      <c r="JS1099" s="4"/>
      <c r="JT1099" s="4"/>
      <c r="JU1099" s="4"/>
      <c r="JV1099" s="4"/>
      <c r="JW1099" s="4"/>
      <c r="JX1099" s="4"/>
      <c r="JY1099" s="4"/>
      <c r="JZ1099" s="4"/>
      <c r="KA1099" s="4"/>
      <c r="KB1099" s="4"/>
      <c r="KC1099" s="4"/>
      <c r="KD1099" s="4"/>
      <c r="KE1099" s="4"/>
    </row>
    <row r="1100" spans="166:291" x14ac:dyDescent="0.25">
      <c r="FJ1100" s="5"/>
      <c r="FK1100" s="4"/>
      <c r="FL1100" s="4"/>
      <c r="FM1100" s="4"/>
      <c r="FN1100" s="4"/>
      <c r="FO1100" s="4"/>
      <c r="FP1100" s="4"/>
      <c r="FQ1100" s="4"/>
      <c r="FR1100" s="4"/>
      <c r="FS1100" s="4"/>
      <c r="FT1100" s="4"/>
      <c r="FU1100" s="4"/>
      <c r="FV1100" s="4"/>
      <c r="FW1100" s="4"/>
      <c r="FX1100" s="4"/>
      <c r="FY1100" s="50"/>
      <c r="FZ1100" s="4"/>
      <c r="GA1100" s="4"/>
      <c r="GB1100" s="4"/>
      <c r="GC1100" s="4"/>
      <c r="GD1100" s="4"/>
      <c r="GE1100" s="4"/>
      <c r="GF1100" s="4"/>
      <c r="GG1100" s="4"/>
      <c r="GH1100" s="4"/>
      <c r="GI1100" s="30"/>
      <c r="GJ1100" s="30"/>
      <c r="GK1100" s="4"/>
      <c r="GL1100" s="4"/>
      <c r="GM1100" s="4"/>
      <c r="GN1100" s="4"/>
      <c r="GO1100" s="4"/>
      <c r="GP1100" s="4"/>
      <c r="GQ1100" s="4"/>
      <c r="GR1100" s="4"/>
      <c r="GS1100" s="4"/>
      <c r="GT1100" s="4"/>
      <c r="GU1100" s="4"/>
      <c r="GV1100" s="4"/>
      <c r="GW1100" s="4"/>
      <c r="GX1100" s="4"/>
      <c r="GY1100" s="4"/>
      <c r="IQ1100" s="4"/>
      <c r="IR1100" s="4"/>
      <c r="IS1100" s="4"/>
      <c r="IT1100" s="4"/>
      <c r="IU1100" s="4"/>
      <c r="IV1100" s="4"/>
      <c r="IW1100" s="4"/>
      <c r="IX1100" s="4"/>
      <c r="IY1100" s="4"/>
      <c r="IZ1100" s="4"/>
      <c r="JA1100" s="4"/>
      <c r="JB1100" s="4"/>
      <c r="JC1100" s="4"/>
      <c r="JD1100" s="4"/>
      <c r="JE1100" s="4"/>
      <c r="JF1100" s="4"/>
      <c r="JG1100" s="4"/>
      <c r="JH1100" s="4"/>
      <c r="JI1100" s="4"/>
      <c r="JJ1100" s="4"/>
      <c r="JK1100" s="4"/>
      <c r="JL1100" s="4"/>
      <c r="JM1100" s="4"/>
      <c r="JN1100" s="4"/>
      <c r="JO1100" s="4"/>
      <c r="JP1100" s="4"/>
      <c r="JQ1100" s="4"/>
      <c r="JR1100" s="4"/>
      <c r="JS1100" s="4"/>
      <c r="JT1100" s="4"/>
      <c r="JU1100" s="4"/>
      <c r="JV1100" s="4"/>
      <c r="JW1100" s="4"/>
      <c r="JX1100" s="4"/>
      <c r="JY1100" s="4"/>
      <c r="JZ1100" s="4"/>
      <c r="KA1100" s="4"/>
      <c r="KB1100" s="4"/>
      <c r="KC1100" s="4"/>
      <c r="KD1100" s="4"/>
      <c r="KE1100" s="4"/>
    </row>
    <row r="1101" spans="166:291" x14ac:dyDescent="0.25">
      <c r="FJ1101" s="5"/>
      <c r="FK1101" s="4"/>
      <c r="FL1101" s="4"/>
      <c r="FM1101" s="4"/>
      <c r="FN1101" s="4"/>
      <c r="FO1101" s="4"/>
      <c r="FP1101" s="4"/>
      <c r="FQ1101" s="4"/>
      <c r="FR1101" s="4"/>
      <c r="FS1101" s="4"/>
      <c r="FT1101" s="4"/>
      <c r="FU1101" s="4"/>
      <c r="FV1101" s="4"/>
      <c r="FW1101" s="4"/>
      <c r="FX1101" s="4"/>
      <c r="FY1101" s="50"/>
      <c r="FZ1101" s="4"/>
      <c r="GA1101" s="4"/>
      <c r="GB1101" s="4"/>
      <c r="GC1101" s="4"/>
      <c r="GD1101" s="4"/>
      <c r="GE1101" s="4"/>
      <c r="GF1101" s="4"/>
      <c r="GG1101" s="4"/>
      <c r="GH1101" s="4"/>
      <c r="GI1101" s="30"/>
      <c r="GJ1101" s="30"/>
      <c r="GK1101" s="4"/>
      <c r="GL1101" s="4"/>
      <c r="GM1101" s="4"/>
      <c r="GN1101" s="4"/>
      <c r="GO1101" s="4"/>
      <c r="GP1101" s="4"/>
      <c r="GQ1101" s="4"/>
      <c r="GR1101" s="4"/>
      <c r="GS1101" s="4"/>
      <c r="GT1101" s="4"/>
      <c r="GU1101" s="4"/>
      <c r="GV1101" s="4"/>
      <c r="GW1101" s="4"/>
      <c r="GX1101" s="4"/>
      <c r="GY1101" s="4"/>
      <c r="IQ1101" s="4"/>
      <c r="IR1101" s="4"/>
      <c r="IS1101" s="4"/>
      <c r="IT1101" s="4"/>
      <c r="IU1101" s="4"/>
      <c r="IV1101" s="4"/>
      <c r="IW1101" s="4"/>
      <c r="IX1101" s="4"/>
      <c r="IY1101" s="4"/>
      <c r="IZ1101" s="4"/>
      <c r="JA1101" s="4"/>
      <c r="JB1101" s="4"/>
      <c r="JC1101" s="4"/>
      <c r="JD1101" s="4"/>
      <c r="JE1101" s="4"/>
      <c r="JF1101" s="4"/>
      <c r="JG1101" s="4"/>
      <c r="JH1101" s="4"/>
      <c r="JI1101" s="4"/>
      <c r="JJ1101" s="4"/>
      <c r="JK1101" s="4"/>
      <c r="JL1101" s="4"/>
      <c r="JM1101" s="4"/>
      <c r="JN1101" s="4"/>
      <c r="JO1101" s="4"/>
      <c r="JP1101" s="4"/>
      <c r="JQ1101" s="4"/>
      <c r="JR1101" s="4"/>
      <c r="JS1101" s="4"/>
      <c r="JT1101" s="4"/>
      <c r="JU1101" s="4"/>
      <c r="JV1101" s="4"/>
      <c r="JW1101" s="4"/>
      <c r="JX1101" s="4"/>
      <c r="JY1101" s="4"/>
      <c r="JZ1101" s="4"/>
      <c r="KA1101" s="4"/>
      <c r="KB1101" s="4"/>
      <c r="KC1101" s="4"/>
      <c r="KD1101" s="4"/>
      <c r="KE1101" s="4"/>
    </row>
    <row r="1102" spans="166:291" x14ac:dyDescent="0.25">
      <c r="FJ1102" s="5"/>
      <c r="FK1102" s="4"/>
      <c r="FL1102" s="4"/>
      <c r="FM1102" s="4"/>
      <c r="FN1102" s="4"/>
      <c r="FO1102" s="4"/>
      <c r="FP1102" s="4"/>
      <c r="FQ1102" s="4"/>
      <c r="FR1102" s="4"/>
      <c r="FS1102" s="4"/>
      <c r="FT1102" s="4"/>
      <c r="FU1102" s="4"/>
      <c r="FV1102" s="4"/>
      <c r="FW1102" s="4"/>
      <c r="FX1102" s="4"/>
      <c r="FY1102" s="50"/>
      <c r="FZ1102" s="4"/>
      <c r="GA1102" s="4"/>
      <c r="GB1102" s="4"/>
      <c r="GC1102" s="4"/>
      <c r="GD1102" s="4"/>
      <c r="GE1102" s="4"/>
      <c r="GF1102" s="4"/>
      <c r="GG1102" s="4"/>
      <c r="GH1102" s="4"/>
      <c r="GI1102" s="4"/>
      <c r="GJ1102" s="4"/>
      <c r="GK1102" s="4"/>
      <c r="GL1102" s="4"/>
      <c r="GM1102" s="4"/>
      <c r="GN1102" s="4"/>
      <c r="GO1102" s="4"/>
      <c r="GP1102" s="4"/>
      <c r="GQ1102" s="4"/>
      <c r="GR1102" s="4"/>
      <c r="GS1102" s="4"/>
      <c r="GT1102" s="4"/>
      <c r="GU1102" s="4"/>
      <c r="GV1102" s="4"/>
      <c r="GW1102" s="4"/>
      <c r="GX1102" s="4"/>
      <c r="GY1102" s="4"/>
      <c r="IQ1102" s="4"/>
      <c r="IR1102" s="4"/>
      <c r="IS1102" s="4"/>
      <c r="IT1102" s="4"/>
      <c r="IU1102" s="4"/>
      <c r="IV1102" s="4"/>
      <c r="IW1102" s="4"/>
      <c r="IX1102" s="4"/>
      <c r="IY1102" s="4"/>
      <c r="IZ1102" s="4"/>
      <c r="JA1102" s="4"/>
      <c r="JB1102" s="4"/>
      <c r="JC1102" s="4"/>
      <c r="JD1102" s="4"/>
      <c r="JE1102" s="4"/>
      <c r="JF1102" s="4"/>
      <c r="JG1102" s="4"/>
      <c r="JH1102" s="4"/>
      <c r="JI1102" s="4"/>
      <c r="JJ1102" s="4"/>
      <c r="JK1102" s="4"/>
      <c r="JL1102" s="4"/>
      <c r="JM1102" s="4"/>
      <c r="JN1102" s="4"/>
      <c r="JO1102" s="4"/>
      <c r="JP1102" s="4"/>
      <c r="JQ1102" s="4"/>
      <c r="JR1102" s="4"/>
      <c r="JS1102" s="4"/>
      <c r="JT1102" s="4"/>
      <c r="JU1102" s="4"/>
      <c r="JV1102" s="4"/>
      <c r="JW1102" s="4"/>
      <c r="JX1102" s="4"/>
      <c r="JY1102" s="4"/>
      <c r="JZ1102" s="4"/>
      <c r="KA1102" s="4"/>
      <c r="KB1102" s="4"/>
      <c r="KC1102" s="4"/>
      <c r="KD1102" s="4"/>
      <c r="KE1102" s="4"/>
    </row>
    <row r="1103" spans="166:291" x14ac:dyDescent="0.25">
      <c r="FJ1103" s="5"/>
      <c r="FK1103" s="4"/>
      <c r="FL1103" s="4"/>
      <c r="FM1103" s="4"/>
      <c r="FN1103" s="4"/>
      <c r="FO1103" s="4"/>
      <c r="FP1103" s="4"/>
      <c r="FQ1103" s="4"/>
      <c r="FR1103" s="4"/>
      <c r="FS1103" s="4"/>
      <c r="FT1103" s="4"/>
      <c r="FU1103" s="4"/>
      <c r="FV1103" s="4"/>
      <c r="FW1103" s="4"/>
      <c r="FX1103" s="4"/>
      <c r="FY1103" s="50"/>
      <c r="FZ1103" s="4"/>
      <c r="GA1103" s="4"/>
      <c r="GB1103" s="4"/>
      <c r="GC1103" s="4"/>
      <c r="GD1103" s="4"/>
      <c r="GE1103" s="4"/>
      <c r="GF1103" s="4"/>
      <c r="GG1103" s="30"/>
      <c r="GH1103" s="30"/>
      <c r="GI1103" s="4"/>
      <c r="GJ1103" s="4"/>
      <c r="GK1103" s="4"/>
      <c r="GL1103" s="4"/>
      <c r="GM1103" s="4"/>
      <c r="GN1103" s="4"/>
      <c r="GO1103" s="4"/>
      <c r="GP1103" s="4"/>
      <c r="GQ1103" s="4"/>
      <c r="GR1103" s="4"/>
      <c r="GS1103" s="4"/>
      <c r="GT1103" s="4"/>
      <c r="GU1103" s="4"/>
      <c r="GV1103" s="4"/>
      <c r="GW1103" s="4"/>
      <c r="GX1103" s="4"/>
      <c r="GY1103" s="4"/>
      <c r="IQ1103" s="4"/>
      <c r="IR1103" s="4"/>
      <c r="IS1103" s="4"/>
      <c r="IT1103" s="4"/>
      <c r="IU1103" s="4"/>
      <c r="IV1103" s="4"/>
      <c r="IW1103" s="4"/>
      <c r="IX1103" s="4"/>
      <c r="IY1103" s="4"/>
      <c r="IZ1103" s="4"/>
      <c r="JA1103" s="4"/>
      <c r="JB1103" s="4"/>
      <c r="JC1103" s="4"/>
      <c r="JD1103" s="4"/>
      <c r="JE1103" s="4"/>
      <c r="JF1103" s="4"/>
      <c r="JG1103" s="4"/>
      <c r="JH1103" s="4"/>
      <c r="JI1103" s="4"/>
      <c r="JJ1103" s="4"/>
      <c r="JK1103" s="4"/>
      <c r="JL1103" s="4"/>
      <c r="JM1103" s="4"/>
      <c r="JN1103" s="4"/>
      <c r="JO1103" s="4"/>
      <c r="JP1103" s="4"/>
      <c r="JQ1103" s="4"/>
      <c r="JR1103" s="4"/>
      <c r="JS1103" s="4"/>
      <c r="JT1103" s="4"/>
      <c r="JU1103" s="4"/>
      <c r="JV1103" s="4"/>
      <c r="JW1103" s="4"/>
      <c r="JX1103" s="4"/>
      <c r="JY1103" s="4"/>
      <c r="JZ1103" s="4"/>
      <c r="KA1103" s="4"/>
      <c r="KB1103" s="4"/>
      <c r="KC1103" s="4"/>
      <c r="KD1103" s="4"/>
      <c r="KE1103" s="4"/>
    </row>
    <row r="1104" spans="166:291" x14ac:dyDescent="0.25">
      <c r="FJ1104" s="5"/>
      <c r="FK1104" s="4"/>
      <c r="FL1104" s="4"/>
      <c r="FM1104" s="4"/>
      <c r="FN1104" s="4"/>
      <c r="FO1104" s="4"/>
      <c r="FP1104" s="4"/>
      <c r="FQ1104" s="4"/>
      <c r="FR1104" s="4"/>
      <c r="FS1104" s="4"/>
      <c r="FT1104" s="4"/>
      <c r="FU1104" s="4"/>
      <c r="FV1104" s="4"/>
      <c r="FW1104" s="4"/>
      <c r="FX1104" s="4"/>
      <c r="FY1104" s="4"/>
      <c r="FZ1104" s="4"/>
      <c r="GA1104" s="4"/>
      <c r="GB1104" s="4"/>
      <c r="GC1104" s="4"/>
      <c r="GD1104" s="4"/>
      <c r="GE1104" s="4"/>
      <c r="GF1104" s="4"/>
      <c r="GG1104" s="30"/>
      <c r="GH1104" s="30"/>
      <c r="GI1104" s="4"/>
      <c r="GJ1104" s="4"/>
      <c r="GK1104" s="4"/>
      <c r="GL1104" s="4"/>
      <c r="GM1104" s="4"/>
      <c r="GN1104" s="4"/>
      <c r="GO1104" s="4"/>
      <c r="GP1104" s="4"/>
      <c r="GQ1104" s="4"/>
      <c r="GR1104" s="4"/>
      <c r="GS1104" s="4"/>
      <c r="GT1104" s="4"/>
      <c r="GU1104" s="4"/>
      <c r="GV1104" s="4"/>
      <c r="GW1104" s="4"/>
      <c r="GX1104" s="4"/>
      <c r="GY1104" s="4"/>
      <c r="IQ1104" s="4"/>
      <c r="IR1104" s="4"/>
      <c r="IS1104" s="4"/>
      <c r="IT1104" s="4"/>
      <c r="IU1104" s="4"/>
      <c r="IV1104" s="4"/>
      <c r="IW1104" s="4"/>
      <c r="IX1104" s="4"/>
      <c r="IY1104" s="4"/>
      <c r="IZ1104" s="4"/>
      <c r="JA1104" s="4"/>
      <c r="JB1104" s="4"/>
      <c r="JC1104" s="4"/>
      <c r="JD1104" s="4"/>
      <c r="JE1104" s="4"/>
      <c r="JF1104" s="4"/>
      <c r="JG1104" s="4"/>
      <c r="JH1104" s="4"/>
      <c r="JI1104" s="4"/>
      <c r="JJ1104" s="4"/>
      <c r="JK1104" s="4"/>
      <c r="JL1104" s="4"/>
      <c r="JM1104" s="4"/>
      <c r="JN1104" s="4"/>
      <c r="JO1104" s="4"/>
      <c r="JP1104" s="4"/>
      <c r="JQ1104" s="4"/>
      <c r="JR1104" s="4"/>
      <c r="JS1104" s="4"/>
      <c r="JT1104" s="4"/>
      <c r="JU1104" s="4"/>
      <c r="JV1104" s="4"/>
      <c r="JW1104" s="4"/>
      <c r="JX1104" s="4"/>
      <c r="JY1104" s="4"/>
      <c r="JZ1104" s="4"/>
      <c r="KA1104" s="4"/>
      <c r="KB1104" s="4"/>
      <c r="KC1104" s="4"/>
      <c r="KD1104" s="4"/>
      <c r="KE1104" s="4"/>
    </row>
    <row r="1105" spans="166:291" x14ac:dyDescent="0.25">
      <c r="FJ1105" s="5"/>
      <c r="FK1105" s="4"/>
      <c r="FL1105" s="4"/>
      <c r="FM1105" s="4"/>
      <c r="FN1105" s="4"/>
      <c r="FO1105" s="4"/>
      <c r="FP1105" s="4"/>
      <c r="FQ1105" s="4"/>
      <c r="FR1105" s="4"/>
      <c r="FS1105" s="4"/>
      <c r="FT1105" s="4"/>
      <c r="FU1105" s="4"/>
      <c r="FV1105" s="4"/>
      <c r="FW1105" s="4"/>
      <c r="FX1105" s="4"/>
      <c r="FY1105" s="4"/>
      <c r="FZ1105" s="4"/>
      <c r="GA1105" s="4"/>
      <c r="GB1105" s="4"/>
      <c r="GC1105" s="4"/>
      <c r="GD1105" s="4"/>
      <c r="GE1105" s="4"/>
      <c r="GF1105" s="4"/>
      <c r="GG1105" s="30"/>
      <c r="GH1105" s="30"/>
      <c r="GI1105" s="4"/>
      <c r="GJ1105" s="4"/>
      <c r="GK1105" s="4"/>
      <c r="GL1105" s="4"/>
      <c r="GM1105" s="4"/>
      <c r="GN1105" s="4"/>
      <c r="GO1105" s="4"/>
      <c r="GP1105" s="4"/>
      <c r="GQ1105" s="4"/>
      <c r="GR1105" s="4"/>
      <c r="GS1105" s="4"/>
      <c r="GT1105" s="4"/>
      <c r="GU1105" s="4"/>
      <c r="GV1105" s="4"/>
      <c r="GW1105" s="4"/>
      <c r="GX1105" s="4"/>
      <c r="GY1105" s="4"/>
      <c r="IQ1105" s="4"/>
      <c r="IR1105" s="4"/>
      <c r="IS1105" s="4"/>
      <c r="IT1105" s="4"/>
      <c r="IU1105" s="4"/>
      <c r="IV1105" s="4"/>
      <c r="IW1105" s="4"/>
      <c r="IX1105" s="4"/>
      <c r="IY1105" s="4"/>
      <c r="IZ1105" s="4"/>
      <c r="JA1105" s="4"/>
      <c r="JB1105" s="4"/>
      <c r="JC1105" s="4"/>
      <c r="JD1105" s="4"/>
      <c r="JE1105" s="4"/>
      <c r="JF1105" s="4"/>
      <c r="JG1105" s="4"/>
      <c r="JH1105" s="4"/>
      <c r="JI1105" s="4"/>
      <c r="JJ1105" s="4"/>
      <c r="JK1105" s="4"/>
      <c r="JL1105" s="4"/>
      <c r="JM1105" s="4"/>
      <c r="JN1105" s="4"/>
      <c r="JO1105" s="4"/>
      <c r="JP1105" s="4"/>
      <c r="JQ1105" s="4"/>
      <c r="JR1105" s="4"/>
      <c r="JS1105" s="4"/>
      <c r="JT1105" s="4"/>
      <c r="JU1105" s="4"/>
      <c r="JV1105" s="4"/>
      <c r="JW1105" s="4"/>
      <c r="JX1105" s="4"/>
      <c r="JY1105" s="4"/>
      <c r="JZ1105" s="4"/>
      <c r="KA1105" s="4"/>
      <c r="KB1105" s="4"/>
      <c r="KC1105" s="4"/>
      <c r="KD1105" s="4"/>
      <c r="KE1105" s="4"/>
    </row>
    <row r="1106" spans="166:291" x14ac:dyDescent="0.25">
      <c r="FJ1106" s="5"/>
      <c r="FK1106" s="4"/>
      <c r="FL1106" s="4"/>
      <c r="FM1106" s="4"/>
      <c r="FN1106" s="4"/>
      <c r="FO1106" s="4"/>
      <c r="FP1106" s="4"/>
      <c r="FQ1106" s="4"/>
      <c r="FR1106" s="4"/>
      <c r="FS1106" s="4"/>
      <c r="FT1106" s="4"/>
      <c r="FU1106" s="4"/>
      <c r="FV1106" s="4"/>
      <c r="FW1106" s="4"/>
      <c r="FX1106" s="4"/>
      <c r="FY1106" s="4"/>
      <c r="FZ1106" s="4"/>
      <c r="GA1106" s="4"/>
      <c r="GB1106" s="4"/>
      <c r="GC1106" s="4"/>
      <c r="GD1106" s="4"/>
      <c r="GE1106" s="4"/>
      <c r="GF1106" s="4"/>
      <c r="GG1106" s="30"/>
      <c r="GH1106" s="30"/>
      <c r="GI1106" s="4"/>
      <c r="GJ1106" s="4"/>
      <c r="GK1106" s="4"/>
      <c r="GL1106" s="4"/>
      <c r="GM1106" s="4"/>
      <c r="GN1106" s="4"/>
      <c r="GO1106" s="4"/>
      <c r="GP1106" s="4"/>
      <c r="GQ1106" s="4"/>
      <c r="GR1106" s="4"/>
      <c r="GS1106" s="4"/>
      <c r="GT1106" s="4"/>
      <c r="GU1106" s="4"/>
      <c r="GV1106" s="4"/>
      <c r="GW1106" s="4"/>
      <c r="GX1106" s="4"/>
      <c r="GY1106" s="4"/>
      <c r="IQ1106" s="4"/>
      <c r="IR1106" s="4"/>
      <c r="IS1106" s="4"/>
      <c r="IT1106" s="4"/>
      <c r="IU1106" s="4"/>
      <c r="IV1106" s="4"/>
      <c r="IW1106" s="4"/>
      <c r="IX1106" s="4"/>
      <c r="IY1106" s="4"/>
      <c r="IZ1106" s="4"/>
      <c r="JA1106" s="4"/>
      <c r="JB1106" s="4"/>
      <c r="JC1106" s="4"/>
      <c r="JD1106" s="4"/>
      <c r="JE1106" s="4"/>
      <c r="JF1106" s="4"/>
      <c r="JG1106" s="4"/>
      <c r="JH1106" s="4"/>
      <c r="JI1106" s="4"/>
      <c r="JJ1106" s="4"/>
      <c r="JK1106" s="4"/>
      <c r="JL1106" s="4"/>
      <c r="JM1106" s="4"/>
      <c r="JN1106" s="4"/>
      <c r="JO1106" s="4"/>
      <c r="JP1106" s="4"/>
      <c r="JQ1106" s="4"/>
      <c r="JR1106" s="4"/>
      <c r="JS1106" s="4"/>
      <c r="JT1106" s="4"/>
      <c r="JU1106" s="4"/>
      <c r="JV1106" s="4"/>
      <c r="JW1106" s="4"/>
      <c r="JX1106" s="4"/>
      <c r="JY1106" s="4"/>
      <c r="JZ1106" s="4"/>
      <c r="KA1106" s="4"/>
      <c r="KB1106" s="4"/>
      <c r="KC1106" s="4"/>
      <c r="KD1106" s="4"/>
      <c r="KE1106" s="4"/>
    </row>
    <row r="1107" spans="166:291" x14ac:dyDescent="0.25">
      <c r="FJ1107" s="5"/>
      <c r="FK1107" s="4"/>
      <c r="FL1107" s="4"/>
      <c r="FM1107" s="4"/>
      <c r="FN1107" s="4"/>
      <c r="FO1107" s="4"/>
      <c r="FP1107" s="4"/>
      <c r="FQ1107" s="4"/>
      <c r="FR1107" s="4"/>
      <c r="FS1107" s="4"/>
      <c r="FT1107" s="4"/>
      <c r="FU1107" s="4"/>
      <c r="FV1107" s="4"/>
      <c r="FW1107" s="4"/>
      <c r="FX1107" s="50"/>
      <c r="FY1107" s="4"/>
      <c r="FZ1107" s="4"/>
      <c r="GA1107" s="4"/>
      <c r="GB1107" s="4"/>
      <c r="GC1107" s="4"/>
      <c r="GD1107" s="4"/>
      <c r="GE1107" s="4"/>
      <c r="GF1107" s="4"/>
      <c r="GG1107" s="30"/>
      <c r="GH1107" s="30"/>
      <c r="GI1107" s="4"/>
      <c r="GJ1107" s="4"/>
      <c r="GK1107" s="4"/>
      <c r="GL1107" s="4"/>
      <c r="GM1107" s="4"/>
      <c r="GN1107" s="4"/>
      <c r="GO1107" s="4"/>
      <c r="GP1107" s="4"/>
      <c r="GQ1107" s="4"/>
      <c r="GR1107" s="4"/>
      <c r="GS1107" s="4"/>
      <c r="GT1107" s="4"/>
      <c r="GU1107" s="4"/>
      <c r="GV1107" s="4"/>
      <c r="GW1107" s="4"/>
      <c r="GX1107" s="4"/>
      <c r="GY1107" s="4"/>
      <c r="IQ1107" s="4"/>
      <c r="IR1107" s="4"/>
      <c r="IS1107" s="4"/>
      <c r="IT1107" s="4"/>
      <c r="IU1107" s="4"/>
      <c r="IV1107" s="4"/>
      <c r="IW1107" s="4"/>
      <c r="IX1107" s="4"/>
      <c r="IY1107" s="4"/>
      <c r="IZ1107" s="4"/>
      <c r="JA1107" s="4"/>
      <c r="JB1107" s="4"/>
      <c r="JC1107" s="4"/>
      <c r="JD1107" s="4"/>
      <c r="JE1107" s="4"/>
      <c r="JF1107" s="4"/>
      <c r="JG1107" s="4"/>
      <c r="JH1107" s="4"/>
      <c r="JI1107" s="4"/>
      <c r="JJ1107" s="4"/>
      <c r="JK1107" s="4"/>
      <c r="JL1107" s="4"/>
      <c r="JM1107" s="4"/>
      <c r="JN1107" s="4"/>
      <c r="JO1107" s="4"/>
      <c r="JP1107" s="4"/>
      <c r="JQ1107" s="4"/>
      <c r="JR1107" s="4"/>
      <c r="JS1107" s="4"/>
      <c r="JT1107" s="4"/>
      <c r="JU1107" s="4"/>
      <c r="JV1107" s="4"/>
      <c r="JW1107" s="4"/>
      <c r="JX1107" s="4"/>
      <c r="JY1107" s="4"/>
      <c r="JZ1107" s="4"/>
      <c r="KA1107" s="4"/>
      <c r="KB1107" s="4"/>
      <c r="KC1107" s="4"/>
      <c r="KD1107" s="4"/>
      <c r="KE1107" s="4"/>
    </row>
    <row r="1108" spans="166:291" x14ac:dyDescent="0.25">
      <c r="FJ1108" s="5"/>
      <c r="FK1108" s="4"/>
      <c r="FL1108" s="4"/>
      <c r="FM1108" s="4"/>
      <c r="FN1108" s="4"/>
      <c r="FO1108" s="4"/>
      <c r="FP1108" s="4"/>
      <c r="FQ1108" s="4"/>
      <c r="FR1108" s="4"/>
      <c r="FS1108" s="4"/>
      <c r="FT1108" s="4"/>
      <c r="FU1108" s="4"/>
      <c r="FV1108" s="4"/>
      <c r="FW1108" s="4"/>
      <c r="FX1108" s="50"/>
      <c r="FY1108" s="4"/>
      <c r="FZ1108" s="4"/>
      <c r="GA1108" s="4"/>
      <c r="GB1108" s="4"/>
      <c r="GC1108" s="4"/>
      <c r="GD1108" s="4"/>
      <c r="GE1108" s="4"/>
      <c r="GF1108" s="4"/>
      <c r="GG1108" s="30"/>
      <c r="GH1108" s="30"/>
      <c r="GI1108" s="4"/>
      <c r="GJ1108" s="4"/>
      <c r="GK1108" s="4"/>
      <c r="GL1108" s="4"/>
      <c r="GM1108" s="4"/>
      <c r="GN1108" s="4"/>
      <c r="GO1108" s="4"/>
      <c r="GP1108" s="4"/>
      <c r="GQ1108" s="4"/>
      <c r="GR1108" s="4"/>
      <c r="GS1108" s="4"/>
      <c r="GT1108" s="4"/>
      <c r="GU1108" s="4"/>
      <c r="GV1108" s="4"/>
      <c r="GW1108" s="4"/>
      <c r="GX1108" s="4"/>
      <c r="GY1108" s="4"/>
      <c r="IQ1108" s="4"/>
      <c r="IR1108" s="4"/>
      <c r="IS1108" s="4"/>
      <c r="IT1108" s="4"/>
      <c r="IU1108" s="4"/>
      <c r="IV1108" s="4"/>
      <c r="IW1108" s="4"/>
      <c r="IX1108" s="4"/>
      <c r="IY1108" s="4"/>
      <c r="IZ1108" s="4"/>
      <c r="JA1108" s="4"/>
      <c r="JB1108" s="4"/>
      <c r="JC1108" s="4"/>
      <c r="JD1108" s="4"/>
      <c r="JE1108" s="4"/>
      <c r="JF1108" s="4"/>
      <c r="JG1108" s="4"/>
      <c r="JH1108" s="4"/>
      <c r="JI1108" s="4"/>
      <c r="JJ1108" s="4"/>
      <c r="JK1108" s="4"/>
      <c r="JL1108" s="4"/>
      <c r="JM1108" s="4"/>
      <c r="JN1108" s="4"/>
      <c r="JO1108" s="4"/>
      <c r="JP1108" s="4"/>
      <c r="JQ1108" s="4"/>
      <c r="JR1108" s="4"/>
      <c r="JS1108" s="4"/>
      <c r="JT1108" s="4"/>
      <c r="JU1108" s="4"/>
      <c r="JV1108" s="4"/>
      <c r="JW1108" s="4"/>
      <c r="JX1108" s="4"/>
      <c r="JY1108" s="4"/>
      <c r="JZ1108" s="4"/>
      <c r="KA1108" s="4"/>
      <c r="KB1108" s="4"/>
      <c r="KC1108" s="4"/>
      <c r="KD1108" s="4"/>
      <c r="KE1108" s="4"/>
    </row>
    <row r="1109" spans="166:291" x14ac:dyDescent="0.25">
      <c r="FJ1109" s="5"/>
      <c r="FK1109" s="4"/>
      <c r="FL1109" s="4"/>
      <c r="FM1109" s="4"/>
      <c r="FN1109" s="4"/>
      <c r="FO1109" s="4"/>
      <c r="FP1109" s="4"/>
      <c r="FQ1109" s="4"/>
      <c r="FR1109" s="4"/>
      <c r="FS1109" s="4"/>
      <c r="FT1109" s="4"/>
      <c r="FU1109" s="4"/>
      <c r="FV1109" s="4"/>
      <c r="FW1109" s="4"/>
      <c r="FX1109" s="4"/>
      <c r="FY1109" s="4"/>
      <c r="FZ1109" s="4"/>
      <c r="GA1109" s="4"/>
      <c r="GB1109" s="4"/>
      <c r="GC1109" s="4"/>
      <c r="GD1109" s="4"/>
      <c r="GE1109" s="4"/>
      <c r="GF1109" s="4"/>
      <c r="GG1109" s="4"/>
      <c r="GH1109" s="4"/>
      <c r="GI1109" s="4"/>
      <c r="GJ1109" s="4"/>
      <c r="GK1109" s="4"/>
      <c r="GL1109" s="4"/>
      <c r="GM1109" s="4"/>
      <c r="GN1109" s="4"/>
      <c r="GO1109" s="4"/>
      <c r="GP1109" s="4"/>
      <c r="GQ1109" s="4"/>
      <c r="GR1109" s="4"/>
      <c r="GS1109" s="4"/>
      <c r="GT1109" s="4"/>
      <c r="GU1109" s="4"/>
      <c r="GV1109" s="4"/>
      <c r="GW1109" s="4"/>
      <c r="GX1109" s="4"/>
      <c r="GY1109" s="4"/>
      <c r="IQ1109" s="4"/>
      <c r="IR1109" s="4"/>
      <c r="IS1109" s="4"/>
      <c r="IT1109" s="4"/>
      <c r="IU1109" s="4"/>
      <c r="IV1109" s="4"/>
      <c r="IW1109" s="4"/>
      <c r="IX1109" s="4"/>
      <c r="IY1109" s="4"/>
      <c r="IZ1109" s="4"/>
      <c r="JA1109" s="4"/>
      <c r="JB1109" s="4"/>
      <c r="JC1109" s="4"/>
      <c r="JD1109" s="4"/>
      <c r="JE1109" s="4"/>
      <c r="JF1109" s="4"/>
      <c r="JG1109" s="4"/>
      <c r="JH1109" s="4"/>
      <c r="JI1109" s="4"/>
      <c r="JJ1109" s="4"/>
      <c r="JK1109" s="4"/>
      <c r="JL1109" s="4"/>
      <c r="JM1109" s="4"/>
      <c r="JN1109" s="4"/>
      <c r="JO1109" s="4"/>
      <c r="JP1109" s="4"/>
      <c r="JQ1109" s="4"/>
      <c r="JR1109" s="4"/>
      <c r="JS1109" s="4"/>
      <c r="JT1109" s="4"/>
      <c r="JU1109" s="4"/>
      <c r="JV1109" s="4"/>
      <c r="JW1109" s="4"/>
      <c r="JX1109" s="4"/>
      <c r="JY1109" s="4"/>
      <c r="JZ1109" s="4"/>
      <c r="KA1109" s="4"/>
      <c r="KB1109" s="4"/>
      <c r="KC1109" s="4"/>
      <c r="KD1109" s="4"/>
      <c r="KE1109" s="4"/>
    </row>
    <row r="1110" spans="166:291" x14ac:dyDescent="0.25">
      <c r="FJ1110" s="5"/>
      <c r="FK1110" s="4"/>
      <c r="FL1110" s="4"/>
      <c r="FM1110" s="4"/>
      <c r="FN1110" s="4"/>
      <c r="FO1110" s="4"/>
      <c r="FP1110" s="4"/>
      <c r="FQ1110" s="4"/>
      <c r="FR1110" s="4"/>
      <c r="FS1110" s="4"/>
      <c r="FT1110" s="4"/>
      <c r="FU1110" s="4"/>
      <c r="FV1110" s="4"/>
      <c r="FW1110" s="4"/>
      <c r="FX1110" s="50"/>
      <c r="FY1110" s="4"/>
      <c r="FZ1110" s="4"/>
      <c r="GA1110" s="4"/>
      <c r="GB1110" s="4"/>
      <c r="GC1110" s="4"/>
      <c r="GD1110" s="4"/>
      <c r="GE1110" s="4"/>
      <c r="GF1110" s="4"/>
      <c r="GG1110" s="30"/>
      <c r="GH1110" s="30"/>
      <c r="GI1110" s="4"/>
      <c r="GJ1110" s="4"/>
      <c r="GK1110" s="4"/>
      <c r="GL1110" s="4"/>
      <c r="GM1110" s="4"/>
      <c r="GN1110" s="4"/>
      <c r="GO1110" s="4"/>
      <c r="GP1110" s="4"/>
      <c r="GQ1110" s="4"/>
      <c r="GR1110" s="4"/>
      <c r="GS1110" s="4"/>
      <c r="GT1110" s="4"/>
      <c r="GU1110" s="4"/>
      <c r="GV1110" s="4"/>
      <c r="GW1110" s="4"/>
      <c r="GX1110" s="4"/>
      <c r="GY1110" s="4"/>
      <c r="IQ1110" s="4"/>
      <c r="IR1110" s="4"/>
      <c r="IS1110" s="4"/>
      <c r="IT1110" s="4"/>
      <c r="IU1110" s="4"/>
      <c r="IV1110" s="4"/>
      <c r="IW1110" s="4"/>
      <c r="IX1110" s="4"/>
      <c r="IY1110" s="4"/>
      <c r="IZ1110" s="4"/>
      <c r="JA1110" s="4"/>
      <c r="JB1110" s="4"/>
      <c r="JC1110" s="4"/>
      <c r="JD1110" s="4"/>
      <c r="JE1110" s="4"/>
      <c r="JF1110" s="4"/>
      <c r="JG1110" s="4"/>
      <c r="JH1110" s="4"/>
      <c r="JI1110" s="4"/>
      <c r="JJ1110" s="4"/>
      <c r="JK1110" s="4"/>
      <c r="JL1110" s="4"/>
      <c r="JM1110" s="4"/>
      <c r="JN1110" s="4"/>
      <c r="JO1110" s="4"/>
      <c r="JP1110" s="4"/>
      <c r="JQ1110" s="4"/>
      <c r="JR1110" s="4"/>
      <c r="JS1110" s="4"/>
      <c r="JT1110" s="4"/>
      <c r="JU1110" s="4"/>
      <c r="JV1110" s="4"/>
      <c r="JW1110" s="4"/>
      <c r="JX1110" s="4"/>
      <c r="JY1110" s="4"/>
      <c r="JZ1110" s="4"/>
      <c r="KA1110" s="4"/>
      <c r="KB1110" s="4"/>
      <c r="KC1110" s="4"/>
      <c r="KD1110" s="4"/>
      <c r="KE1110" s="4"/>
    </row>
    <row r="1111" spans="166:291" x14ac:dyDescent="0.25">
      <c r="FJ1111" s="5"/>
      <c r="FK1111" s="4"/>
      <c r="FL1111" s="4"/>
      <c r="FM1111" s="4"/>
      <c r="FN1111" s="4"/>
      <c r="FO1111" s="4"/>
      <c r="FP1111" s="4"/>
      <c r="FQ1111" s="4"/>
      <c r="FR1111" s="4"/>
      <c r="FS1111" s="4"/>
      <c r="FT1111" s="4"/>
      <c r="FU1111" s="4"/>
      <c r="FV1111" s="4"/>
      <c r="FW1111" s="4"/>
      <c r="FX1111" s="4"/>
      <c r="FY1111" s="4"/>
      <c r="FZ1111" s="4"/>
      <c r="GA1111" s="4"/>
      <c r="GB1111" s="4"/>
      <c r="GC1111" s="4"/>
      <c r="GD1111" s="4"/>
      <c r="GE1111" s="4"/>
      <c r="GF1111" s="4"/>
      <c r="GG1111" s="30"/>
      <c r="GH1111" s="30"/>
      <c r="GI1111" s="4"/>
      <c r="GJ1111" s="4"/>
      <c r="GK1111" s="4"/>
      <c r="GL1111" s="4"/>
      <c r="GM1111" s="4"/>
      <c r="GN1111" s="4"/>
      <c r="GO1111" s="4"/>
      <c r="GP1111" s="4"/>
      <c r="GQ1111" s="4"/>
      <c r="GR1111" s="4"/>
      <c r="GS1111" s="4"/>
      <c r="GT1111" s="4"/>
      <c r="GU1111" s="4"/>
      <c r="GV1111" s="4"/>
      <c r="GW1111" s="4"/>
      <c r="GX1111" s="4"/>
      <c r="GY1111" s="4"/>
      <c r="IQ1111" s="4"/>
      <c r="IR1111" s="4"/>
      <c r="IS1111" s="4"/>
      <c r="IT1111" s="4"/>
      <c r="IU1111" s="4"/>
      <c r="IV1111" s="4"/>
      <c r="IW1111" s="4"/>
      <c r="IX1111" s="4"/>
      <c r="IY1111" s="4"/>
      <c r="IZ1111" s="4"/>
      <c r="JA1111" s="4"/>
      <c r="JB1111" s="4"/>
      <c r="JC1111" s="4"/>
      <c r="JD1111" s="4"/>
      <c r="JE1111" s="4"/>
      <c r="JF1111" s="4"/>
      <c r="JG1111" s="4"/>
      <c r="JH1111" s="4"/>
      <c r="JI1111" s="4"/>
      <c r="JJ1111" s="4"/>
      <c r="JK1111" s="4"/>
      <c r="JL1111" s="4"/>
      <c r="JM1111" s="4"/>
      <c r="JN1111" s="4"/>
      <c r="JO1111" s="4"/>
      <c r="JP1111" s="4"/>
      <c r="JQ1111" s="4"/>
      <c r="JR1111" s="4"/>
      <c r="JS1111" s="4"/>
      <c r="JT1111" s="4"/>
      <c r="JU1111" s="4"/>
      <c r="JV1111" s="4"/>
      <c r="JW1111" s="4"/>
      <c r="JX1111" s="4"/>
      <c r="JY1111" s="4"/>
      <c r="JZ1111" s="4"/>
      <c r="KA1111" s="4"/>
      <c r="KB1111" s="4"/>
      <c r="KC1111" s="30"/>
      <c r="KD1111" s="30"/>
      <c r="KE1111" s="30"/>
    </row>
    <row r="1112" spans="166:291" x14ac:dyDescent="0.25">
      <c r="FJ1112" s="5"/>
      <c r="FK1112" s="4"/>
      <c r="FL1112" s="4"/>
      <c r="FM1112" s="4"/>
      <c r="FN1112" s="4"/>
      <c r="FO1112" s="4"/>
      <c r="FP1112" s="4"/>
      <c r="FQ1112" s="4"/>
      <c r="FR1112" s="4"/>
      <c r="FS1112" s="4"/>
      <c r="FT1112" s="4"/>
      <c r="FU1112" s="4"/>
      <c r="FV1112" s="4"/>
      <c r="FW1112" s="4"/>
      <c r="FX1112" s="4"/>
      <c r="FY1112" s="4"/>
      <c r="FZ1112" s="4"/>
      <c r="GA1112" s="4"/>
      <c r="GB1112" s="4"/>
      <c r="GC1112" s="4"/>
      <c r="GD1112" s="4"/>
      <c r="GE1112" s="4"/>
      <c r="GF1112" s="4"/>
      <c r="GG1112" s="30"/>
      <c r="GH1112" s="30"/>
      <c r="GI1112" s="4"/>
      <c r="GJ1112" s="4"/>
      <c r="GK1112" s="4"/>
      <c r="GL1112" s="4"/>
      <c r="GM1112" s="4"/>
      <c r="GN1112" s="4"/>
      <c r="GO1112" s="4"/>
      <c r="GP1112" s="4"/>
      <c r="GQ1112" s="4"/>
      <c r="GR1112" s="4"/>
      <c r="GS1112" s="4"/>
      <c r="GT1112" s="4"/>
      <c r="GU1112" s="4"/>
      <c r="GV1112" s="4"/>
      <c r="GW1112" s="4"/>
      <c r="GX1112" s="4"/>
      <c r="GY1112" s="4"/>
      <c r="IQ1112" s="4"/>
      <c r="IR1112" s="4"/>
      <c r="IS1112" s="4"/>
      <c r="IT1112" s="4"/>
      <c r="IU1112" s="4"/>
      <c r="IV1112" s="4"/>
      <c r="IW1112" s="4"/>
      <c r="IX1112" s="4"/>
      <c r="IY1112" s="4"/>
      <c r="IZ1112" s="4"/>
      <c r="JA1112" s="4"/>
      <c r="JB1112" s="4"/>
      <c r="JC1112" s="4"/>
      <c r="JD1112" s="4"/>
      <c r="JE1112" s="4"/>
      <c r="JF1112" s="4"/>
      <c r="JG1112" s="4"/>
      <c r="JH1112" s="4"/>
      <c r="JI1112" s="4"/>
      <c r="JJ1112" s="4"/>
      <c r="JK1112" s="4"/>
      <c r="JL1112" s="4"/>
      <c r="JM1112" s="4"/>
      <c r="JN1112" s="4"/>
      <c r="JO1112" s="4"/>
      <c r="JP1112" s="4"/>
      <c r="JQ1112" s="4"/>
      <c r="JR1112" s="4"/>
      <c r="JS1112" s="4"/>
      <c r="JT1112" s="4"/>
      <c r="JU1112" s="4"/>
      <c r="JV1112" s="4"/>
      <c r="JW1112" s="4"/>
      <c r="JX1112" s="4"/>
      <c r="JY1112" s="4"/>
      <c r="JZ1112" s="4"/>
      <c r="KA1112" s="4"/>
      <c r="KB1112" s="4"/>
      <c r="KC1112" s="30"/>
      <c r="KD1112" s="30"/>
      <c r="KE1112" s="30"/>
    </row>
    <row r="1113" spans="166:291" x14ac:dyDescent="0.25">
      <c r="FJ1113" s="5"/>
      <c r="FK1113" s="4"/>
      <c r="FL1113" s="4"/>
      <c r="FM1113" s="4"/>
      <c r="FN1113" s="4"/>
      <c r="FO1113" s="4"/>
      <c r="FP1113" s="4"/>
      <c r="FQ1113" s="4"/>
      <c r="FR1113" s="4"/>
      <c r="FS1113" s="4"/>
      <c r="FT1113" s="4"/>
      <c r="FU1113" s="4"/>
      <c r="FV1113" s="4"/>
      <c r="FW1113" s="4"/>
      <c r="FX1113" s="4"/>
      <c r="FY1113" s="4"/>
      <c r="FZ1113" s="4"/>
      <c r="GA1113" s="4"/>
      <c r="GB1113" s="4"/>
      <c r="GC1113" s="4"/>
      <c r="GD1113" s="4"/>
      <c r="GE1113" s="4"/>
      <c r="GF1113" s="4"/>
      <c r="GG1113" s="30"/>
      <c r="GH1113" s="30"/>
      <c r="GI1113" s="4"/>
      <c r="GJ1113" s="4"/>
      <c r="GK1113" s="4"/>
      <c r="GL1113" s="4"/>
      <c r="GM1113" s="4"/>
      <c r="GN1113" s="4"/>
      <c r="GO1113" s="4"/>
      <c r="GP1113" s="4"/>
      <c r="GQ1113" s="4"/>
      <c r="GR1113" s="4"/>
      <c r="GS1113" s="4"/>
      <c r="GT1113" s="4"/>
      <c r="GU1113" s="4"/>
      <c r="GV1113" s="4"/>
      <c r="GW1113" s="4"/>
      <c r="GX1113" s="4"/>
      <c r="GY1113" s="4"/>
      <c r="IQ1113" s="4"/>
      <c r="IR1113" s="4"/>
      <c r="IS1113" s="4"/>
      <c r="IT1113" s="4"/>
      <c r="IU1113" s="4"/>
      <c r="IV1113" s="4"/>
      <c r="IW1113" s="4"/>
      <c r="IX1113" s="4"/>
      <c r="IY1113" s="4"/>
      <c r="IZ1113" s="4"/>
      <c r="JA1113" s="4"/>
      <c r="JB1113" s="4"/>
      <c r="JC1113" s="4"/>
      <c r="JD1113" s="4"/>
      <c r="JE1113" s="4"/>
      <c r="JF1113" s="4"/>
      <c r="JG1113" s="4"/>
      <c r="JH1113" s="4"/>
      <c r="JI1113" s="4"/>
      <c r="JJ1113" s="4"/>
      <c r="JK1113" s="4"/>
      <c r="JL1113" s="4"/>
      <c r="JM1113" s="4"/>
      <c r="JN1113" s="4"/>
      <c r="JO1113" s="4"/>
      <c r="JP1113" s="4"/>
      <c r="JQ1113" s="4"/>
      <c r="JR1113" s="4"/>
      <c r="JS1113" s="4"/>
      <c r="JT1113" s="4"/>
      <c r="JU1113" s="4"/>
      <c r="JV1113" s="4"/>
      <c r="JW1113" s="4"/>
      <c r="JX1113" s="4"/>
      <c r="JY1113" s="4"/>
      <c r="JZ1113" s="4"/>
      <c r="KA1113" s="4"/>
      <c r="KB1113" s="4"/>
      <c r="KC1113" s="30"/>
      <c r="KD1113" s="30"/>
      <c r="KE1113" s="30"/>
    </row>
    <row r="1114" spans="166:291" x14ac:dyDescent="0.25">
      <c r="FJ1114" s="5"/>
      <c r="FK1114" s="4"/>
      <c r="FL1114" s="4"/>
      <c r="FM1114" s="4"/>
      <c r="FN1114" s="4"/>
      <c r="FO1114" s="4"/>
      <c r="FP1114" s="4"/>
      <c r="FQ1114" s="4"/>
      <c r="FR1114" s="4"/>
      <c r="FS1114" s="4"/>
      <c r="FT1114" s="4"/>
      <c r="FU1114" s="4"/>
      <c r="FV1114" s="4"/>
      <c r="FW1114" s="4"/>
      <c r="FX1114" s="4"/>
      <c r="FY1114" s="4"/>
      <c r="FZ1114" s="4"/>
      <c r="GA1114" s="4"/>
      <c r="GB1114" s="4"/>
      <c r="GC1114" s="4"/>
      <c r="GD1114" s="4"/>
      <c r="GE1114" s="4"/>
      <c r="GF1114" s="4"/>
      <c r="GG1114" s="30"/>
      <c r="GH1114" s="30"/>
      <c r="GI1114" s="4"/>
      <c r="GJ1114" s="4"/>
      <c r="GK1114" s="4"/>
      <c r="GL1114" s="4"/>
      <c r="GM1114" s="4"/>
      <c r="GN1114" s="4"/>
      <c r="GO1114" s="4"/>
      <c r="GP1114" s="4"/>
      <c r="GQ1114" s="4"/>
      <c r="GR1114" s="4"/>
      <c r="GS1114" s="4"/>
      <c r="GT1114" s="4"/>
      <c r="GU1114" s="4"/>
      <c r="GV1114" s="4"/>
      <c r="GW1114" s="4"/>
      <c r="GX1114" s="4"/>
      <c r="GY1114" s="4"/>
      <c r="IQ1114" s="4"/>
      <c r="IR1114" s="4"/>
      <c r="IS1114" s="4"/>
      <c r="IT1114" s="4"/>
      <c r="IU1114" s="4"/>
      <c r="IV1114" s="4"/>
      <c r="IW1114" s="4"/>
      <c r="IX1114" s="4"/>
      <c r="IY1114" s="4"/>
      <c r="IZ1114" s="4"/>
      <c r="JA1114" s="4"/>
      <c r="JB1114" s="4"/>
      <c r="JC1114" s="4"/>
      <c r="JD1114" s="4"/>
      <c r="JE1114" s="4"/>
      <c r="JF1114" s="4"/>
      <c r="JG1114" s="4"/>
      <c r="JH1114" s="4"/>
      <c r="JI1114" s="4"/>
      <c r="JJ1114" s="4"/>
      <c r="JK1114" s="4"/>
      <c r="JL1114" s="4"/>
      <c r="JM1114" s="4"/>
      <c r="JN1114" s="4"/>
      <c r="JO1114" s="4"/>
      <c r="JP1114" s="4"/>
      <c r="JQ1114" s="4"/>
      <c r="JR1114" s="4"/>
      <c r="JS1114" s="4"/>
      <c r="JT1114" s="4"/>
      <c r="JU1114" s="4"/>
      <c r="JV1114" s="4"/>
      <c r="JW1114" s="4"/>
      <c r="JX1114" s="4"/>
      <c r="JY1114" s="4"/>
      <c r="JZ1114" s="4"/>
      <c r="KA1114" s="4"/>
      <c r="KB1114" s="30"/>
      <c r="KC1114" s="30"/>
      <c r="KD1114" s="30"/>
      <c r="KE1114" s="30"/>
    </row>
    <row r="1115" spans="166:291" x14ac:dyDescent="0.25">
      <c r="FJ1115" s="5"/>
      <c r="FK1115" s="4"/>
      <c r="FL1115" s="4"/>
      <c r="FM1115" s="4"/>
      <c r="FN1115" s="4"/>
      <c r="FO1115" s="4"/>
      <c r="FP1115" s="4"/>
      <c r="FQ1115" s="4"/>
      <c r="FR1115" s="4"/>
      <c r="FS1115" s="4"/>
      <c r="FT1115" s="4"/>
      <c r="FU1115" s="4"/>
      <c r="FV1115" s="4"/>
      <c r="FW1115" s="4"/>
      <c r="FX1115" s="4"/>
      <c r="FY1115" s="4"/>
      <c r="FZ1115" s="4"/>
      <c r="GA1115" s="4"/>
      <c r="GB1115" s="4"/>
      <c r="GC1115" s="4"/>
      <c r="GD1115" s="4"/>
      <c r="GE1115" s="4"/>
      <c r="GF1115" s="4"/>
      <c r="GG1115" s="30"/>
      <c r="GH1115" s="30"/>
      <c r="GI1115" s="4"/>
      <c r="GJ1115" s="4"/>
      <c r="GK1115" s="4"/>
      <c r="GL1115" s="4"/>
      <c r="GM1115" s="4"/>
      <c r="GN1115" s="4"/>
      <c r="GO1115" s="4"/>
      <c r="GP1115" s="4"/>
      <c r="GQ1115" s="4"/>
      <c r="GR1115" s="4"/>
      <c r="GS1115" s="4"/>
      <c r="GT1115" s="4"/>
      <c r="GU1115" s="4"/>
      <c r="GV1115" s="4"/>
      <c r="GW1115" s="4"/>
      <c r="GX1115" s="4"/>
      <c r="GY1115" s="4"/>
      <c r="IQ1115" s="4"/>
      <c r="IR1115" s="4"/>
      <c r="IS1115" s="4"/>
      <c r="IT1115" s="4"/>
      <c r="IU1115" s="4"/>
      <c r="IV1115" s="4"/>
      <c r="IW1115" s="4"/>
      <c r="IX1115" s="4"/>
      <c r="IY1115" s="4"/>
      <c r="IZ1115" s="4"/>
      <c r="JA1115" s="4"/>
      <c r="JB1115" s="4"/>
      <c r="JC1115" s="4"/>
      <c r="JD1115" s="4"/>
      <c r="JE1115" s="4"/>
      <c r="JF1115" s="4"/>
      <c r="JG1115" s="4"/>
      <c r="JH1115" s="4"/>
      <c r="JI1115" s="4"/>
      <c r="JJ1115" s="4"/>
      <c r="JK1115" s="4"/>
      <c r="JL1115" s="4"/>
      <c r="JM1115" s="4"/>
      <c r="JN1115" s="4"/>
      <c r="JO1115" s="4"/>
      <c r="JP1115" s="4"/>
      <c r="JQ1115" s="4"/>
      <c r="JR1115" s="4"/>
      <c r="JS1115" s="4"/>
      <c r="JT1115" s="4"/>
      <c r="JU1115" s="4"/>
      <c r="JV1115" s="4"/>
      <c r="JW1115" s="4"/>
      <c r="JX1115" s="4"/>
      <c r="JY1115" s="4"/>
      <c r="JZ1115" s="4"/>
      <c r="KA1115" s="4"/>
      <c r="KB1115" s="30"/>
      <c r="KC1115" s="30"/>
      <c r="KD1115" s="30"/>
      <c r="KE1115" s="30"/>
    </row>
    <row r="1116" spans="166:291" x14ac:dyDescent="0.25">
      <c r="FJ1116" s="5"/>
      <c r="FK1116" s="4"/>
      <c r="FL1116" s="4"/>
      <c r="FM1116" s="4"/>
      <c r="FN1116" s="4"/>
      <c r="FO1116" s="4"/>
      <c r="FP1116" s="4"/>
      <c r="FQ1116" s="4"/>
      <c r="FR1116" s="4"/>
      <c r="FS1116" s="4"/>
      <c r="FT1116" s="4"/>
      <c r="FU1116" s="4"/>
      <c r="FV1116" s="4"/>
      <c r="FW1116" s="4"/>
      <c r="FX1116" s="4"/>
      <c r="FY1116" s="4"/>
      <c r="FZ1116" s="4"/>
      <c r="GA1116" s="4"/>
      <c r="GB1116" s="4"/>
      <c r="GC1116" s="4"/>
      <c r="GD1116" s="4"/>
      <c r="GE1116" s="4"/>
      <c r="GF1116" s="4"/>
      <c r="GG1116" s="30"/>
      <c r="GH1116" s="30"/>
      <c r="GI1116" s="4"/>
      <c r="GJ1116" s="4"/>
      <c r="GK1116" s="4"/>
      <c r="GL1116" s="4"/>
      <c r="GM1116" s="4"/>
      <c r="GN1116" s="4"/>
      <c r="GO1116" s="4"/>
      <c r="GP1116" s="4"/>
      <c r="GQ1116" s="4"/>
      <c r="GR1116" s="4"/>
      <c r="GS1116" s="4"/>
      <c r="GT1116" s="4"/>
      <c r="GU1116" s="4"/>
      <c r="GV1116" s="4"/>
      <c r="GW1116" s="4"/>
      <c r="GX1116" s="4"/>
      <c r="GY1116" s="4"/>
      <c r="IQ1116" s="4"/>
      <c r="IR1116" s="4"/>
      <c r="IS1116" s="4"/>
      <c r="IT1116" s="4"/>
      <c r="IU1116" s="4"/>
      <c r="IV1116" s="4"/>
      <c r="IW1116" s="4"/>
      <c r="IX1116" s="4"/>
      <c r="IY1116" s="4"/>
      <c r="IZ1116" s="4"/>
      <c r="JA1116" s="4"/>
      <c r="JB1116" s="4"/>
      <c r="JC1116" s="4"/>
      <c r="JD1116" s="4"/>
      <c r="JE1116" s="4"/>
      <c r="JF1116" s="4"/>
      <c r="JG1116" s="4"/>
      <c r="JH1116" s="4"/>
      <c r="JI1116" s="4"/>
      <c r="JJ1116" s="4"/>
      <c r="JK1116" s="4"/>
      <c r="JL1116" s="4"/>
      <c r="JM1116" s="4"/>
      <c r="JN1116" s="4"/>
      <c r="JO1116" s="4"/>
      <c r="JP1116" s="4"/>
      <c r="JQ1116" s="4"/>
      <c r="JR1116" s="4"/>
      <c r="JS1116" s="4"/>
      <c r="JT1116" s="4"/>
      <c r="JU1116" s="4"/>
      <c r="JV1116" s="4"/>
      <c r="JW1116" s="4"/>
      <c r="JX1116" s="4"/>
      <c r="JY1116" s="4"/>
      <c r="JZ1116" s="4"/>
      <c r="KA1116" s="4"/>
      <c r="KB1116" s="30"/>
      <c r="KC1116" s="4"/>
      <c r="KD1116" s="4"/>
      <c r="KE1116" s="4"/>
    </row>
    <row r="1117" spans="166:291" x14ac:dyDescent="0.25">
      <c r="FJ1117" s="5"/>
      <c r="FK1117" s="4"/>
      <c r="FL1117" s="4"/>
      <c r="FM1117" s="4"/>
      <c r="FN1117" s="4"/>
      <c r="FO1117" s="4"/>
      <c r="FP1117" s="4"/>
      <c r="FQ1117" s="4"/>
      <c r="FR1117" s="4"/>
      <c r="FS1117" s="4"/>
      <c r="FT1117" s="4"/>
      <c r="FU1117" s="4"/>
      <c r="FV1117" s="4"/>
      <c r="FW1117" s="4"/>
      <c r="FX1117" s="4"/>
      <c r="FY1117" s="4"/>
      <c r="FZ1117" s="4"/>
      <c r="GA1117" s="4"/>
      <c r="GB1117" s="4"/>
      <c r="GC1117" s="4"/>
      <c r="GD1117" s="4"/>
      <c r="GE1117" s="4"/>
      <c r="GF1117" s="4"/>
      <c r="GG1117" s="30"/>
      <c r="GH1117" s="30"/>
      <c r="GI1117" s="4"/>
      <c r="GJ1117" s="4"/>
      <c r="GK1117" s="4"/>
      <c r="GL1117" s="4"/>
      <c r="GM1117" s="4"/>
      <c r="GN1117" s="4"/>
      <c r="GO1117" s="4"/>
      <c r="GP1117" s="4"/>
      <c r="GQ1117" s="4"/>
      <c r="GR1117" s="4"/>
      <c r="GS1117" s="4"/>
      <c r="GT1117" s="4"/>
      <c r="GU1117" s="4"/>
      <c r="GV1117" s="4"/>
      <c r="GW1117" s="4"/>
      <c r="GX1117" s="4"/>
      <c r="GY1117" s="4"/>
      <c r="IQ1117" s="4"/>
      <c r="IR1117" s="4"/>
      <c r="IS1117" s="4"/>
      <c r="IT1117" s="4"/>
      <c r="IU1117" s="4"/>
      <c r="IV1117" s="4"/>
      <c r="IW1117" s="4"/>
      <c r="IX1117" s="4"/>
      <c r="IY1117" s="4"/>
      <c r="IZ1117" s="4"/>
      <c r="JA1117" s="4"/>
      <c r="JB1117" s="4"/>
      <c r="JC1117" s="4"/>
      <c r="JD1117" s="4"/>
      <c r="JE1117" s="4"/>
      <c r="JF1117" s="4"/>
      <c r="JG1117" s="4"/>
      <c r="JH1117" s="4"/>
      <c r="JI1117" s="4"/>
      <c r="JJ1117" s="4"/>
      <c r="JK1117" s="4"/>
      <c r="JL1117" s="4"/>
      <c r="JM1117" s="4"/>
      <c r="JN1117" s="4"/>
      <c r="JO1117" s="4"/>
      <c r="JP1117" s="4"/>
      <c r="JQ1117" s="4"/>
      <c r="JR1117" s="4"/>
      <c r="JS1117" s="4"/>
      <c r="JT1117" s="4"/>
      <c r="JU1117" s="4"/>
      <c r="JV1117" s="4"/>
      <c r="JW1117" s="4"/>
      <c r="JX1117" s="4"/>
      <c r="JY1117" s="4"/>
      <c r="JZ1117" s="4"/>
      <c r="KA1117" s="4"/>
      <c r="KB1117" s="30"/>
      <c r="KC1117" s="4"/>
      <c r="KD1117" s="4"/>
      <c r="KE1117" s="4"/>
    </row>
    <row r="1118" spans="166:291" x14ac:dyDescent="0.25">
      <c r="FJ1118" s="5"/>
      <c r="FK1118" s="4"/>
      <c r="FL1118" s="4"/>
      <c r="FM1118" s="4"/>
      <c r="FN1118" s="4"/>
      <c r="FO1118" s="4"/>
      <c r="FP1118" s="4"/>
      <c r="FQ1118" s="4"/>
      <c r="FR1118" s="4"/>
      <c r="FS1118" s="4"/>
      <c r="FT1118" s="4"/>
      <c r="FU1118" s="4"/>
      <c r="FV1118" s="4"/>
      <c r="FW1118" s="4"/>
      <c r="FX1118" s="4"/>
      <c r="FY1118" s="4"/>
      <c r="FZ1118" s="4"/>
      <c r="GA1118" s="4"/>
      <c r="GB1118" s="4"/>
      <c r="GC1118" s="4"/>
      <c r="GD1118" s="4"/>
      <c r="GE1118" s="4"/>
      <c r="GF1118" s="4"/>
      <c r="GG1118" s="30"/>
      <c r="GH1118" s="30"/>
      <c r="GI1118" s="4"/>
      <c r="GJ1118" s="4"/>
      <c r="GK1118" s="4"/>
      <c r="GL1118" s="4"/>
      <c r="GM1118" s="4"/>
      <c r="GN1118" s="4"/>
      <c r="GO1118" s="4"/>
      <c r="GP1118" s="4"/>
      <c r="GQ1118" s="4"/>
      <c r="GR1118" s="4"/>
      <c r="GS1118" s="4"/>
      <c r="GT1118" s="4"/>
      <c r="GU1118" s="4"/>
      <c r="GV1118" s="4"/>
      <c r="GW1118" s="4"/>
      <c r="GX1118" s="4"/>
      <c r="GY1118" s="4"/>
      <c r="IQ1118" s="4"/>
      <c r="IR1118" s="4"/>
      <c r="IS1118" s="4"/>
      <c r="IT1118" s="4"/>
      <c r="IU1118" s="4"/>
      <c r="IV1118" s="4"/>
      <c r="IW1118" s="4"/>
      <c r="IX1118" s="4"/>
      <c r="IY1118" s="4"/>
      <c r="IZ1118" s="4"/>
      <c r="JA1118" s="4"/>
      <c r="JB1118" s="4"/>
      <c r="JC1118" s="4"/>
      <c r="JD1118" s="4"/>
      <c r="JE1118" s="4"/>
      <c r="JF1118" s="4"/>
      <c r="JG1118" s="4"/>
      <c r="JH1118" s="4"/>
      <c r="JI1118" s="4"/>
      <c r="JJ1118" s="4"/>
      <c r="JK1118" s="4"/>
      <c r="JL1118" s="4"/>
      <c r="JM1118" s="4"/>
      <c r="JN1118" s="4"/>
      <c r="JO1118" s="4"/>
      <c r="JP1118" s="4"/>
      <c r="JQ1118" s="4"/>
      <c r="JR1118" s="4"/>
      <c r="JS1118" s="4"/>
      <c r="JT1118" s="4"/>
      <c r="JU1118" s="4"/>
      <c r="JV1118" s="4"/>
      <c r="JW1118" s="4"/>
      <c r="JX1118" s="4"/>
      <c r="JY1118" s="4"/>
      <c r="JZ1118" s="4"/>
      <c r="KA1118" s="4"/>
      <c r="KB1118" s="30"/>
      <c r="KC1118" s="4"/>
      <c r="KD1118" s="4"/>
      <c r="KE1118" s="4"/>
    </row>
    <row r="1119" spans="166:291" x14ac:dyDescent="0.25">
      <c r="FJ1119" s="5"/>
      <c r="FK1119" s="4"/>
      <c r="FL1119" s="4"/>
      <c r="FM1119" s="4"/>
      <c r="FN1119" s="4"/>
      <c r="FO1119" s="4"/>
      <c r="FP1119" s="4"/>
      <c r="FQ1119" s="4"/>
      <c r="FR1119" s="4"/>
      <c r="FS1119" s="4"/>
      <c r="FT1119" s="4"/>
      <c r="FU1119" s="4"/>
      <c r="FV1119" s="4"/>
      <c r="FW1119" s="4"/>
      <c r="FX1119" s="4"/>
      <c r="FY1119" s="4"/>
      <c r="FZ1119" s="4"/>
      <c r="GA1119" s="4"/>
      <c r="GB1119" s="4"/>
      <c r="GC1119" s="4"/>
      <c r="GD1119" s="4"/>
      <c r="GE1119" s="4"/>
      <c r="GF1119" s="4"/>
      <c r="GG1119" s="30"/>
      <c r="GH1119" s="30"/>
      <c r="GI1119" s="4"/>
      <c r="GJ1119" s="4"/>
      <c r="GK1119" s="4"/>
      <c r="GL1119" s="4"/>
      <c r="GM1119" s="4"/>
      <c r="GN1119" s="4"/>
      <c r="GO1119" s="4"/>
      <c r="GP1119" s="4"/>
      <c r="GQ1119" s="4"/>
      <c r="GR1119" s="4"/>
      <c r="GS1119" s="4"/>
      <c r="GT1119" s="4"/>
      <c r="GU1119" s="4"/>
      <c r="GV1119" s="4"/>
      <c r="GW1119" s="4"/>
      <c r="GX1119" s="4"/>
      <c r="GY1119" s="4"/>
      <c r="IQ1119" s="4"/>
      <c r="IR1119" s="4"/>
      <c r="IS1119" s="4"/>
      <c r="IT1119" s="4"/>
      <c r="IU1119" s="4"/>
      <c r="IV1119" s="4"/>
      <c r="IW1119" s="4"/>
      <c r="IX1119" s="4"/>
      <c r="IY1119" s="4"/>
      <c r="IZ1119" s="4"/>
      <c r="JA1119" s="4"/>
      <c r="JB1119" s="4"/>
      <c r="JC1119" s="4"/>
      <c r="JD1119" s="4"/>
      <c r="JE1119" s="4"/>
      <c r="JF1119" s="4"/>
      <c r="JG1119" s="4"/>
      <c r="JH1119" s="4"/>
      <c r="JI1119" s="4"/>
      <c r="JJ1119" s="4"/>
      <c r="JK1119" s="4"/>
      <c r="JL1119" s="4"/>
      <c r="JM1119" s="4"/>
      <c r="JN1119" s="4"/>
      <c r="JO1119" s="4"/>
      <c r="JP1119" s="4"/>
      <c r="JQ1119" s="4"/>
      <c r="JR1119" s="4"/>
      <c r="JS1119" s="4"/>
      <c r="JT1119" s="4"/>
      <c r="JU1119" s="4"/>
      <c r="JV1119" s="4"/>
      <c r="JW1119" s="4"/>
      <c r="JX1119" s="4"/>
      <c r="JY1119" s="4"/>
      <c r="JZ1119" s="4"/>
      <c r="KA1119" s="4"/>
      <c r="KB1119" s="4"/>
      <c r="KC1119" s="4"/>
      <c r="KD1119" s="4"/>
      <c r="KE1119" s="4"/>
    </row>
    <row r="1120" spans="166:291" x14ac:dyDescent="0.25">
      <c r="FJ1120" s="5"/>
      <c r="FK1120" s="4"/>
      <c r="FL1120" s="4"/>
      <c r="FM1120" s="4"/>
      <c r="FN1120" s="4"/>
      <c r="FO1120" s="4"/>
      <c r="FP1120" s="4"/>
      <c r="FQ1120" s="4"/>
      <c r="FR1120" s="4"/>
      <c r="FS1120" s="4"/>
      <c r="FT1120" s="4"/>
      <c r="FU1120" s="4"/>
      <c r="FV1120" s="4"/>
      <c r="FW1120" s="4"/>
      <c r="FX1120" s="4"/>
      <c r="FY1120" s="4"/>
      <c r="FZ1120" s="4"/>
      <c r="GA1120" s="4"/>
      <c r="GB1120" s="4"/>
      <c r="GC1120" s="4"/>
      <c r="GD1120" s="4"/>
      <c r="GE1120" s="4"/>
      <c r="GF1120" s="4"/>
      <c r="GG1120" s="30"/>
      <c r="GH1120" s="30"/>
      <c r="GI1120" s="4"/>
      <c r="GJ1120" s="4"/>
      <c r="GK1120" s="4"/>
      <c r="GL1120" s="4"/>
      <c r="GM1120" s="4"/>
      <c r="GN1120" s="4"/>
      <c r="GO1120" s="4"/>
      <c r="GP1120" s="4"/>
      <c r="GQ1120" s="4"/>
      <c r="GR1120" s="4"/>
      <c r="GS1120" s="4"/>
      <c r="GT1120" s="4"/>
      <c r="GU1120" s="4"/>
      <c r="GV1120" s="4"/>
      <c r="GW1120" s="4"/>
      <c r="GX1120" s="4"/>
      <c r="GY1120" s="4"/>
      <c r="IQ1120" s="4"/>
      <c r="IR1120" s="4"/>
      <c r="IS1120" s="4"/>
      <c r="IT1120" s="4"/>
      <c r="IU1120" s="4"/>
      <c r="IV1120" s="4"/>
      <c r="IW1120" s="4"/>
      <c r="IX1120" s="4"/>
      <c r="IY1120" s="4"/>
      <c r="IZ1120" s="4"/>
      <c r="JA1120" s="4"/>
      <c r="JB1120" s="4"/>
      <c r="JC1120" s="4"/>
      <c r="JD1120" s="4"/>
      <c r="JE1120" s="4"/>
      <c r="JF1120" s="4"/>
      <c r="JG1120" s="4"/>
      <c r="JH1120" s="4"/>
      <c r="JI1120" s="4"/>
      <c r="JJ1120" s="4"/>
      <c r="JK1120" s="4"/>
      <c r="JL1120" s="4"/>
      <c r="JM1120" s="4"/>
      <c r="JN1120" s="4"/>
      <c r="JO1120" s="4"/>
      <c r="JP1120" s="4"/>
      <c r="JQ1120" s="4"/>
      <c r="JR1120" s="4"/>
      <c r="JS1120" s="50"/>
      <c r="JT1120" s="4"/>
      <c r="JU1120" s="4"/>
      <c r="JV1120" s="4"/>
      <c r="JW1120" s="4"/>
      <c r="JX1120" s="4"/>
      <c r="JY1120" s="4"/>
      <c r="JZ1120" s="4"/>
      <c r="KA1120" s="4"/>
      <c r="KB1120" s="4"/>
      <c r="KC1120" s="4"/>
      <c r="KD1120" s="4"/>
      <c r="KE1120" s="4"/>
    </row>
    <row r="1121" spans="166:291" x14ac:dyDescent="0.25">
      <c r="FJ1121" s="5"/>
      <c r="FK1121" s="4"/>
      <c r="FL1121" s="4"/>
      <c r="FM1121" s="4"/>
      <c r="FN1121" s="4"/>
      <c r="FO1121" s="4"/>
      <c r="FP1121" s="4"/>
      <c r="FQ1121" s="4"/>
      <c r="FR1121" s="4"/>
      <c r="FS1121" s="4"/>
      <c r="FT1121" s="4"/>
      <c r="FU1121" s="4"/>
      <c r="FV1121" s="4"/>
      <c r="FW1121" s="50"/>
      <c r="FX1121" s="4"/>
      <c r="FY1121" s="4"/>
      <c r="FZ1121" s="4"/>
      <c r="GA1121" s="4"/>
      <c r="GB1121" s="4"/>
      <c r="GC1121" s="4"/>
      <c r="GD1121" s="4"/>
      <c r="GE1121" s="4"/>
      <c r="GF1121" s="4"/>
      <c r="GG1121" s="4"/>
      <c r="GH1121" s="4"/>
      <c r="GI1121" s="4"/>
      <c r="GJ1121" s="4"/>
      <c r="GK1121" s="4"/>
      <c r="GL1121" s="4"/>
      <c r="GM1121" s="4"/>
      <c r="GN1121" s="4"/>
      <c r="GO1121" s="4"/>
      <c r="GP1121" s="4"/>
      <c r="GQ1121" s="4"/>
      <c r="GR1121" s="4"/>
      <c r="GS1121" s="4"/>
      <c r="GT1121" s="4"/>
      <c r="GU1121" s="4"/>
      <c r="GV1121" s="4"/>
      <c r="GW1121" s="4"/>
      <c r="GX1121" s="4"/>
      <c r="GY1121" s="4"/>
      <c r="IQ1121" s="4"/>
      <c r="IR1121" s="4"/>
      <c r="IS1121" s="4"/>
      <c r="IT1121" s="4"/>
      <c r="IU1121" s="4"/>
      <c r="IV1121" s="4"/>
      <c r="IW1121" s="4"/>
      <c r="IX1121" s="4"/>
      <c r="IY1121" s="4"/>
      <c r="IZ1121" s="4"/>
      <c r="JA1121" s="4"/>
      <c r="JB1121" s="4"/>
      <c r="JC1121" s="4"/>
      <c r="JD1121" s="4"/>
      <c r="JE1121" s="4"/>
      <c r="JF1121" s="4"/>
      <c r="JG1121" s="4"/>
      <c r="JH1121" s="4"/>
      <c r="JI1121" s="4"/>
      <c r="JJ1121" s="4"/>
      <c r="JK1121" s="4"/>
      <c r="JL1121" s="4"/>
      <c r="JM1121" s="4"/>
      <c r="JN1121" s="4"/>
      <c r="JO1121" s="4"/>
      <c r="JP1121" s="4"/>
      <c r="JQ1121" s="4"/>
      <c r="JR1121" s="4"/>
      <c r="JS1121" s="4"/>
      <c r="JT1121" s="4"/>
      <c r="JU1121" s="4"/>
      <c r="JV1121" s="4"/>
      <c r="JW1121" s="4"/>
      <c r="JX1121" s="4"/>
      <c r="JY1121" s="4"/>
      <c r="JZ1121" s="4"/>
      <c r="KA1121" s="4"/>
      <c r="KB1121" s="4"/>
      <c r="KC1121" s="4"/>
      <c r="KD1121" s="4"/>
      <c r="KE1121" s="4"/>
    </row>
    <row r="1122" spans="166:291" x14ac:dyDescent="0.25">
      <c r="FJ1122" s="5"/>
      <c r="FK1122" s="4"/>
      <c r="FL1122" s="4"/>
      <c r="FM1122" s="4"/>
      <c r="FN1122" s="4"/>
      <c r="FO1122" s="4"/>
      <c r="FP1122" s="4"/>
      <c r="FQ1122" s="4"/>
      <c r="FR1122" s="4"/>
      <c r="FS1122" s="4"/>
      <c r="FT1122" s="4"/>
      <c r="FU1122" s="4"/>
      <c r="FV1122" s="4"/>
      <c r="FW1122" s="50"/>
      <c r="FX1122" s="4"/>
      <c r="FY1122" s="4"/>
      <c r="FZ1122" s="4"/>
      <c r="GA1122" s="4"/>
      <c r="GB1122" s="4"/>
      <c r="GC1122" s="4"/>
      <c r="GD1122" s="4"/>
      <c r="GE1122" s="4"/>
      <c r="GF1122" s="4"/>
      <c r="GG1122" s="4"/>
      <c r="GH1122" s="4"/>
      <c r="GI1122" s="4"/>
      <c r="GJ1122" s="4"/>
      <c r="GK1122" s="4"/>
      <c r="GL1122" s="4"/>
      <c r="GM1122" s="4"/>
      <c r="GN1122" s="4"/>
      <c r="GO1122" s="4"/>
      <c r="GP1122" s="4"/>
      <c r="GQ1122" s="4"/>
      <c r="GR1122" s="4"/>
      <c r="GS1122" s="4"/>
      <c r="GT1122" s="4"/>
      <c r="GU1122" s="4"/>
      <c r="GV1122" s="4"/>
      <c r="GW1122" s="4"/>
      <c r="GX1122" s="4"/>
      <c r="GY1122" s="4"/>
      <c r="IQ1122" s="4"/>
      <c r="IR1122" s="4"/>
      <c r="IS1122" s="4"/>
      <c r="IT1122" s="4"/>
      <c r="IU1122" s="4"/>
      <c r="IV1122" s="4"/>
      <c r="IW1122" s="4"/>
      <c r="IX1122" s="4"/>
      <c r="IY1122" s="4"/>
      <c r="IZ1122" s="4"/>
      <c r="JA1122" s="4"/>
      <c r="JB1122" s="4"/>
      <c r="JC1122" s="4"/>
      <c r="JD1122" s="4"/>
      <c r="JE1122" s="4"/>
      <c r="JF1122" s="4"/>
      <c r="JG1122" s="4"/>
      <c r="JH1122" s="4"/>
      <c r="JI1122" s="4"/>
      <c r="JJ1122" s="4"/>
      <c r="JK1122" s="4"/>
      <c r="JL1122" s="4"/>
      <c r="JM1122" s="4"/>
      <c r="JN1122" s="4"/>
      <c r="JO1122" s="4"/>
      <c r="JP1122" s="4"/>
      <c r="JQ1122" s="4"/>
      <c r="JR1122" s="4"/>
      <c r="JS1122" s="4"/>
      <c r="JT1122" s="4"/>
      <c r="JU1122" s="4"/>
      <c r="JV1122" s="4"/>
      <c r="JW1122" s="4"/>
      <c r="JX1122" s="4"/>
      <c r="JY1122" s="4"/>
      <c r="JZ1122" s="4"/>
      <c r="KA1122" s="30"/>
      <c r="KB1122" s="4"/>
      <c r="KC1122" s="4"/>
      <c r="KD1122" s="4"/>
      <c r="KE1122" s="4"/>
    </row>
    <row r="1123" spans="166:291" x14ac:dyDescent="0.25">
      <c r="FJ1123" s="5"/>
      <c r="FK1123" s="4"/>
      <c r="FL1123" s="4"/>
      <c r="FM1123" s="4"/>
      <c r="FN1123" s="4"/>
      <c r="FO1123" s="4"/>
      <c r="FP1123" s="4"/>
      <c r="FQ1123" s="4"/>
      <c r="FR1123" s="4"/>
      <c r="FS1123" s="4"/>
      <c r="FT1123" s="4"/>
      <c r="FU1123" s="4"/>
      <c r="FV1123" s="4"/>
      <c r="FW1123" s="50"/>
      <c r="FX1123" s="4"/>
      <c r="FY1123" s="4"/>
      <c r="FZ1123" s="4"/>
      <c r="GA1123" s="4"/>
      <c r="GB1123" s="4"/>
      <c r="GC1123" s="4"/>
      <c r="GD1123" s="4"/>
      <c r="GE1123" s="4"/>
      <c r="GF1123" s="4"/>
      <c r="GG1123" s="4"/>
      <c r="GH1123" s="4"/>
      <c r="GI1123" s="4"/>
      <c r="GJ1123" s="4"/>
      <c r="GK1123" s="4"/>
      <c r="GL1123" s="4"/>
      <c r="GM1123" s="4"/>
      <c r="GN1123" s="4"/>
      <c r="GO1123" s="4"/>
      <c r="GP1123" s="4"/>
      <c r="GQ1123" s="4"/>
      <c r="GR1123" s="4"/>
      <c r="GS1123" s="4"/>
      <c r="GT1123" s="4"/>
      <c r="GU1123" s="4"/>
      <c r="GV1123" s="4"/>
      <c r="GW1123" s="4"/>
      <c r="GX1123" s="4"/>
      <c r="GY1123" s="4"/>
      <c r="IQ1123" s="4"/>
      <c r="IR1123" s="4"/>
      <c r="IS1123" s="4"/>
      <c r="IT1123" s="4"/>
      <c r="IU1123" s="4"/>
      <c r="IV1123" s="4"/>
      <c r="IW1123" s="4"/>
      <c r="IX1123" s="4"/>
      <c r="IY1123" s="4"/>
      <c r="IZ1123" s="4"/>
      <c r="JA1123" s="4"/>
      <c r="JB1123" s="4"/>
      <c r="JC1123" s="4"/>
      <c r="JD1123" s="4"/>
      <c r="JE1123" s="4"/>
      <c r="JF1123" s="4"/>
      <c r="JG1123" s="4"/>
      <c r="JH1123" s="4"/>
      <c r="JI1123" s="4"/>
      <c r="JJ1123" s="4"/>
      <c r="JK1123" s="4"/>
      <c r="JL1123" s="4"/>
      <c r="JM1123" s="4"/>
      <c r="JN1123" s="4"/>
      <c r="JO1123" s="4"/>
      <c r="JP1123" s="4"/>
      <c r="JQ1123" s="4"/>
      <c r="JR1123" s="4"/>
      <c r="JS1123" s="4"/>
      <c r="JT1123" s="4"/>
      <c r="JU1123" s="4"/>
      <c r="JV1123" s="4"/>
      <c r="JW1123" s="4"/>
      <c r="JX1123" s="4"/>
      <c r="JY1123" s="4"/>
      <c r="JZ1123" s="4"/>
      <c r="KA1123" s="30"/>
      <c r="KB1123" s="4"/>
      <c r="KC1123" s="4"/>
      <c r="KD1123" s="4"/>
      <c r="KE1123" s="4"/>
    </row>
    <row r="1124" spans="166:291" x14ac:dyDescent="0.25">
      <c r="FJ1124" s="5"/>
      <c r="FK1124" s="4"/>
      <c r="FL1124" s="4"/>
      <c r="FM1124" s="4"/>
      <c r="FN1124" s="4"/>
      <c r="FO1124" s="4"/>
      <c r="FP1124" s="4"/>
      <c r="FQ1124" s="4"/>
      <c r="FR1124" s="4"/>
      <c r="FS1124" s="4"/>
      <c r="FT1124" s="4"/>
      <c r="FU1124" s="4"/>
      <c r="FV1124" s="4"/>
      <c r="FW1124" s="50"/>
      <c r="FX1124" s="4"/>
      <c r="FY1124" s="4"/>
      <c r="FZ1124" s="4"/>
      <c r="GA1124" s="4"/>
      <c r="GB1124" s="4"/>
      <c r="GC1124" s="4"/>
      <c r="GD1124" s="4"/>
      <c r="GE1124" s="4"/>
      <c r="GF1124" s="4"/>
      <c r="GG1124" s="4"/>
      <c r="GH1124" s="4"/>
      <c r="GI1124" s="4"/>
      <c r="GJ1124" s="4"/>
      <c r="GK1124" s="4"/>
      <c r="GL1124" s="4"/>
      <c r="GM1124" s="4"/>
      <c r="GN1124" s="4"/>
      <c r="GO1124" s="4"/>
      <c r="GP1124" s="4"/>
      <c r="GQ1124" s="4"/>
      <c r="GR1124" s="4"/>
      <c r="GS1124" s="4"/>
      <c r="GT1124" s="4"/>
      <c r="GU1124" s="4"/>
      <c r="GV1124" s="4"/>
      <c r="GW1124" s="4"/>
      <c r="GX1124" s="4"/>
      <c r="GY1124" s="4"/>
      <c r="IQ1124" s="4"/>
      <c r="IR1124" s="4"/>
      <c r="IS1124" s="4"/>
      <c r="IT1124" s="4"/>
      <c r="IU1124" s="4"/>
      <c r="IV1124" s="4"/>
      <c r="IW1124" s="4"/>
      <c r="IX1124" s="4"/>
      <c r="IY1124" s="4"/>
      <c r="IZ1124" s="4"/>
      <c r="JA1124" s="4"/>
      <c r="JB1124" s="4"/>
      <c r="JC1124" s="4"/>
      <c r="JD1124" s="4"/>
      <c r="JE1124" s="4"/>
      <c r="JF1124" s="4"/>
      <c r="JG1124" s="4"/>
      <c r="JH1124" s="4"/>
      <c r="JI1124" s="4"/>
      <c r="JJ1124" s="4"/>
      <c r="JK1124" s="4"/>
      <c r="JL1124" s="4"/>
      <c r="JM1124" s="4"/>
      <c r="JN1124" s="4"/>
      <c r="JO1124" s="4"/>
      <c r="JP1124" s="4"/>
      <c r="JQ1124" s="4"/>
      <c r="JR1124" s="4"/>
      <c r="JS1124" s="4"/>
      <c r="JT1124" s="4"/>
      <c r="JU1124" s="4"/>
      <c r="JV1124" s="4"/>
      <c r="JW1124" s="4"/>
      <c r="JX1124" s="4"/>
      <c r="JY1124" s="4"/>
      <c r="JZ1124" s="4"/>
      <c r="KA1124" s="30"/>
      <c r="KB1124" s="4"/>
      <c r="KC1124" s="4"/>
      <c r="KD1124" s="4"/>
      <c r="KE1124" s="4"/>
    </row>
    <row r="1125" spans="166:291" x14ac:dyDescent="0.25">
      <c r="FJ1125" s="5"/>
      <c r="FK1125" s="4"/>
      <c r="FL1125" s="4"/>
      <c r="FM1125" s="4"/>
      <c r="FN1125" s="4"/>
      <c r="FO1125" s="4"/>
      <c r="FP1125" s="4"/>
      <c r="FQ1125" s="4"/>
      <c r="FR1125" s="4"/>
      <c r="FS1125" s="4"/>
      <c r="FT1125" s="4"/>
      <c r="FU1125" s="4"/>
      <c r="FV1125" s="4"/>
      <c r="FW1125" s="50"/>
      <c r="FX1125" s="4"/>
      <c r="FY1125" s="4"/>
      <c r="FZ1125" s="4"/>
      <c r="GA1125" s="4"/>
      <c r="GB1125" s="4"/>
      <c r="GC1125" s="4"/>
      <c r="GD1125" s="4"/>
      <c r="GE1125" s="4"/>
      <c r="GF1125" s="4"/>
      <c r="GG1125" s="4"/>
      <c r="GH1125" s="4"/>
      <c r="GI1125" s="4"/>
      <c r="GJ1125" s="4"/>
      <c r="GK1125" s="4"/>
      <c r="GL1125" s="4"/>
      <c r="GM1125" s="4"/>
      <c r="GN1125" s="4"/>
      <c r="GO1125" s="4"/>
      <c r="GP1125" s="4"/>
      <c r="GQ1125" s="4"/>
      <c r="GR1125" s="4"/>
      <c r="GS1125" s="4"/>
      <c r="GT1125" s="4"/>
      <c r="GU1125" s="4"/>
      <c r="GV1125" s="4"/>
      <c r="GW1125" s="4"/>
      <c r="GX1125" s="4"/>
      <c r="GY1125" s="4"/>
      <c r="IQ1125" s="4"/>
      <c r="IR1125" s="4"/>
      <c r="IS1125" s="4"/>
      <c r="IT1125" s="4"/>
      <c r="IU1125" s="4"/>
      <c r="IV1125" s="4"/>
      <c r="IW1125" s="4"/>
      <c r="IX1125" s="4"/>
      <c r="IY1125" s="4"/>
      <c r="IZ1125" s="4"/>
      <c r="JA1125" s="4"/>
      <c r="JB1125" s="4"/>
      <c r="JC1125" s="4"/>
      <c r="JD1125" s="4"/>
      <c r="JE1125" s="4"/>
      <c r="JF1125" s="4"/>
      <c r="JG1125" s="4"/>
      <c r="JH1125" s="4"/>
      <c r="JI1125" s="4"/>
      <c r="JJ1125" s="4"/>
      <c r="JK1125" s="4"/>
      <c r="JL1125" s="4"/>
      <c r="JM1125" s="4"/>
      <c r="JN1125" s="4"/>
      <c r="JO1125" s="4"/>
      <c r="JP1125" s="4"/>
      <c r="JQ1125" s="4"/>
      <c r="JR1125" s="4"/>
      <c r="JS1125" s="4"/>
      <c r="JT1125" s="4"/>
      <c r="JU1125" s="4"/>
      <c r="JV1125" s="4"/>
      <c r="JW1125" s="4"/>
      <c r="JX1125" s="4"/>
      <c r="JY1125" s="30"/>
      <c r="JZ1125" s="30"/>
      <c r="KA1125" s="30"/>
      <c r="KB1125" s="4"/>
      <c r="KC1125" s="4"/>
      <c r="KD1125" s="4"/>
      <c r="KE1125" s="4"/>
    </row>
    <row r="1126" spans="166:291" x14ac:dyDescent="0.25">
      <c r="FJ1126" s="5"/>
      <c r="FK1126" s="4"/>
      <c r="FL1126" s="4"/>
      <c r="FM1126" s="4"/>
      <c r="FN1126" s="4"/>
      <c r="FO1126" s="4"/>
      <c r="FP1126" s="4"/>
      <c r="FQ1126" s="4"/>
      <c r="FR1126" s="4"/>
      <c r="FS1126" s="4"/>
      <c r="FT1126" s="4"/>
      <c r="FU1126" s="4"/>
      <c r="FV1126" s="4"/>
      <c r="FW1126" s="50"/>
      <c r="FX1126" s="4"/>
      <c r="FY1126" s="4"/>
      <c r="FZ1126" s="4"/>
      <c r="GA1126" s="4"/>
      <c r="GB1126" s="4"/>
      <c r="GC1126" s="4"/>
      <c r="GD1126" s="4"/>
      <c r="GE1126" s="4"/>
      <c r="GF1126" s="4"/>
      <c r="GG1126" s="4"/>
      <c r="GH1126" s="4"/>
      <c r="GI1126" s="4"/>
      <c r="GJ1126" s="4"/>
      <c r="GK1126" s="4"/>
      <c r="GL1126" s="4"/>
      <c r="GM1126" s="4"/>
      <c r="GN1126" s="4"/>
      <c r="GO1126" s="4"/>
      <c r="GP1126" s="4"/>
      <c r="GQ1126" s="4"/>
      <c r="GR1126" s="4"/>
      <c r="GS1126" s="4"/>
      <c r="GT1126" s="4"/>
      <c r="GU1126" s="4"/>
      <c r="GV1126" s="4"/>
      <c r="GW1126" s="4"/>
      <c r="GX1126" s="4"/>
      <c r="GY1126" s="4"/>
      <c r="IQ1126" s="4"/>
      <c r="IR1126" s="4"/>
      <c r="IS1126" s="4"/>
      <c r="IT1126" s="4"/>
      <c r="IU1126" s="4"/>
      <c r="IV1126" s="4"/>
      <c r="IW1126" s="4"/>
      <c r="IX1126" s="4"/>
      <c r="IY1126" s="4"/>
      <c r="IZ1126" s="4"/>
      <c r="JA1126" s="4"/>
      <c r="JB1126" s="4"/>
      <c r="JC1126" s="4"/>
      <c r="JD1126" s="4"/>
      <c r="JE1126" s="4"/>
      <c r="JF1126" s="4"/>
      <c r="JG1126" s="4"/>
      <c r="JH1126" s="4"/>
      <c r="JI1126" s="4"/>
      <c r="JJ1126" s="4"/>
      <c r="JK1126" s="4"/>
      <c r="JL1126" s="4"/>
      <c r="JM1126" s="4"/>
      <c r="JN1126" s="4"/>
      <c r="JO1126" s="4"/>
      <c r="JP1126" s="4"/>
      <c r="JQ1126" s="4"/>
      <c r="JR1126" s="4"/>
      <c r="JS1126" s="4"/>
      <c r="JT1126" s="4"/>
      <c r="JU1126" s="4"/>
      <c r="JV1126" s="4"/>
      <c r="JW1126" s="4"/>
      <c r="JX1126" s="4"/>
      <c r="JY1126" s="30"/>
      <c r="JZ1126" s="30"/>
      <c r="KA1126" s="30"/>
      <c r="KB1126" s="4"/>
      <c r="KC1126" s="4"/>
      <c r="KD1126" s="4"/>
      <c r="KE1126" s="4"/>
    </row>
    <row r="1127" spans="166:291" x14ac:dyDescent="0.25">
      <c r="FJ1127" s="5"/>
      <c r="FK1127" s="4"/>
      <c r="FL1127" s="4"/>
      <c r="FM1127" s="4"/>
      <c r="FN1127" s="4"/>
      <c r="FO1127" s="4"/>
      <c r="FP1127" s="4"/>
      <c r="FQ1127" s="4"/>
      <c r="FR1127" s="4"/>
      <c r="FS1127" s="4"/>
      <c r="FT1127" s="4"/>
      <c r="FU1127" s="4"/>
      <c r="FV1127" s="4"/>
      <c r="FW1127" s="50"/>
      <c r="FX1127" s="4"/>
      <c r="FY1127" s="4"/>
      <c r="FZ1127" s="4"/>
      <c r="GA1127" s="4"/>
      <c r="GB1127" s="4"/>
      <c r="GC1127" s="4"/>
      <c r="GD1127" s="4"/>
      <c r="GE1127" s="4"/>
      <c r="GF1127" s="4"/>
      <c r="GG1127" s="4"/>
      <c r="GH1127" s="4"/>
      <c r="GI1127" s="4"/>
      <c r="GJ1127" s="4"/>
      <c r="GK1127" s="4"/>
      <c r="GL1127" s="4"/>
      <c r="GM1127" s="4"/>
      <c r="GN1127" s="4"/>
      <c r="GO1127" s="4"/>
      <c r="GP1127" s="4"/>
      <c r="GQ1127" s="4"/>
      <c r="GR1127" s="4"/>
      <c r="GS1127" s="4"/>
      <c r="GT1127" s="4"/>
      <c r="GU1127" s="4"/>
      <c r="GV1127" s="4"/>
      <c r="GW1127" s="4"/>
      <c r="GX1127" s="4"/>
      <c r="GY1127" s="4"/>
      <c r="IQ1127" s="4"/>
      <c r="IR1127" s="4"/>
      <c r="IS1127" s="4"/>
      <c r="IT1127" s="4"/>
      <c r="IU1127" s="4"/>
      <c r="IV1127" s="4"/>
      <c r="IW1127" s="4"/>
      <c r="IX1127" s="4"/>
      <c r="IY1127" s="4"/>
      <c r="IZ1127" s="4"/>
      <c r="JA1127" s="4"/>
      <c r="JB1127" s="4"/>
      <c r="JC1127" s="4"/>
      <c r="JD1127" s="4"/>
      <c r="JE1127" s="4"/>
      <c r="JF1127" s="4"/>
      <c r="JG1127" s="4"/>
      <c r="JH1127" s="4"/>
      <c r="JI1127" s="4"/>
      <c r="JJ1127" s="4"/>
      <c r="JK1127" s="4"/>
      <c r="JL1127" s="4"/>
      <c r="JM1127" s="4"/>
      <c r="JN1127" s="4"/>
      <c r="JO1127" s="4"/>
      <c r="JP1127" s="4"/>
      <c r="JQ1127" s="4"/>
      <c r="JR1127" s="50"/>
      <c r="JS1127" s="4"/>
      <c r="JT1127" s="4"/>
      <c r="JU1127" s="4"/>
      <c r="JV1127" s="4"/>
      <c r="JW1127" s="4"/>
      <c r="JX1127" s="30"/>
      <c r="JY1127" s="30"/>
      <c r="JZ1127" s="30"/>
      <c r="KA1127" s="4"/>
      <c r="KB1127" s="4"/>
      <c r="KC1127" s="4"/>
      <c r="KD1127" s="4"/>
      <c r="KE1127" s="4"/>
    </row>
    <row r="1128" spans="166:291" x14ac:dyDescent="0.25">
      <c r="FJ1128" s="5"/>
      <c r="FK1128" s="4"/>
      <c r="FL1128" s="4"/>
      <c r="FM1128" s="4"/>
      <c r="FN1128" s="4"/>
      <c r="FO1128" s="4"/>
      <c r="FP1128" s="4"/>
      <c r="FQ1128" s="4"/>
      <c r="FR1128" s="4"/>
      <c r="FS1128" s="4"/>
      <c r="FT1128" s="4"/>
      <c r="FU1128" s="4"/>
      <c r="FV1128" s="4"/>
      <c r="FW1128" s="4"/>
      <c r="FX1128" s="4"/>
      <c r="FY1128" s="4"/>
      <c r="FZ1128" s="4"/>
      <c r="GA1128" s="4"/>
      <c r="GB1128" s="4"/>
      <c r="GC1128" s="4"/>
      <c r="GD1128" s="4"/>
      <c r="GE1128" s="4"/>
      <c r="GF1128" s="4"/>
      <c r="GG1128" s="4"/>
      <c r="GH1128" s="4"/>
      <c r="GI1128" s="4"/>
      <c r="GJ1128" s="4"/>
      <c r="GK1128" s="4"/>
      <c r="GL1128" s="4"/>
      <c r="GM1128" s="4"/>
      <c r="GN1128" s="4"/>
      <c r="GO1128" s="4"/>
      <c r="GP1128" s="4"/>
      <c r="GQ1128" s="4"/>
      <c r="GR1128" s="4"/>
      <c r="GS1128" s="4"/>
      <c r="GT1128" s="4"/>
      <c r="GU1128" s="4"/>
      <c r="GV1128" s="4"/>
      <c r="GW1128" s="4"/>
      <c r="GX1128" s="4"/>
      <c r="GY1128" s="4"/>
      <c r="IQ1128" s="4"/>
      <c r="IR1128" s="4"/>
      <c r="IS1128" s="4"/>
      <c r="IT1128" s="4"/>
      <c r="IU1128" s="4"/>
      <c r="IV1128" s="4"/>
      <c r="IW1128" s="4"/>
      <c r="IX1128" s="4"/>
      <c r="IY1128" s="4"/>
      <c r="IZ1128" s="4"/>
      <c r="JA1128" s="4"/>
      <c r="JB1128" s="4"/>
      <c r="JC1128" s="4"/>
      <c r="JD1128" s="4"/>
      <c r="JE1128" s="4"/>
      <c r="JF1128" s="4"/>
      <c r="JG1128" s="4"/>
      <c r="JH1128" s="4"/>
      <c r="JI1128" s="4"/>
      <c r="JJ1128" s="4"/>
      <c r="JK1128" s="4"/>
      <c r="JL1128" s="4"/>
      <c r="JM1128" s="4"/>
      <c r="JN1128" s="4"/>
      <c r="JO1128" s="4"/>
      <c r="JP1128" s="4"/>
      <c r="JQ1128" s="4"/>
      <c r="JR1128" s="4"/>
      <c r="JS1128" s="4"/>
      <c r="JT1128" s="4"/>
      <c r="JU1128" s="4"/>
      <c r="JV1128" s="4"/>
      <c r="JW1128" s="4"/>
      <c r="JX1128" s="30"/>
      <c r="JY1128" s="30"/>
      <c r="JZ1128" s="30"/>
      <c r="KA1128" s="4"/>
      <c r="KB1128" s="4"/>
      <c r="KC1128" s="4"/>
      <c r="KD1128" s="4"/>
      <c r="KE1128" s="4"/>
    </row>
    <row r="1129" spans="166:291" x14ac:dyDescent="0.25">
      <c r="FJ1129" s="5"/>
      <c r="FK1129" s="4"/>
      <c r="FL1129" s="4"/>
      <c r="FM1129" s="4"/>
      <c r="FN1129" s="4"/>
      <c r="FO1129" s="4"/>
      <c r="FP1129" s="4"/>
      <c r="FQ1129" s="4"/>
      <c r="FR1129" s="4"/>
      <c r="FS1129" s="4"/>
      <c r="FT1129" s="4"/>
      <c r="FU1129" s="4"/>
      <c r="FV1129" s="4"/>
      <c r="FW1129" s="4"/>
      <c r="FX1129" s="4"/>
      <c r="FY1129" s="4"/>
      <c r="FZ1129" s="4"/>
      <c r="GA1129" s="4"/>
      <c r="GB1129" s="4"/>
      <c r="GC1129" s="4"/>
      <c r="GD1129" s="4"/>
      <c r="GE1129" s="4"/>
      <c r="GF1129" s="4"/>
      <c r="GG1129" s="4"/>
      <c r="GH1129" s="4"/>
      <c r="GI1129" s="4"/>
      <c r="GJ1129" s="4"/>
      <c r="GK1129" s="4"/>
      <c r="GL1129" s="4"/>
      <c r="GM1129" s="4"/>
      <c r="GN1129" s="4"/>
      <c r="GO1129" s="4"/>
      <c r="GP1129" s="4"/>
      <c r="GQ1129" s="4"/>
      <c r="GR1129" s="4"/>
      <c r="GS1129" s="4"/>
      <c r="GT1129" s="4"/>
      <c r="GU1129" s="4"/>
      <c r="GV1129" s="4"/>
      <c r="GW1129" s="4"/>
      <c r="GX1129" s="4"/>
      <c r="GY1129" s="4"/>
      <c r="IQ1129" s="4"/>
      <c r="IR1129" s="4"/>
      <c r="IS1129" s="4"/>
      <c r="IT1129" s="4"/>
      <c r="IU1129" s="4"/>
      <c r="IV1129" s="4"/>
      <c r="IW1129" s="4"/>
      <c r="IX1129" s="4"/>
      <c r="IY1129" s="4"/>
      <c r="IZ1129" s="4"/>
      <c r="JA1129" s="4"/>
      <c r="JB1129" s="4"/>
      <c r="JC1129" s="4"/>
      <c r="JD1129" s="4"/>
      <c r="JE1129" s="4"/>
      <c r="JF1129" s="4"/>
      <c r="JG1129" s="4"/>
      <c r="JH1129" s="4"/>
      <c r="JI1129" s="4"/>
      <c r="JJ1129" s="4"/>
      <c r="JK1129" s="4"/>
      <c r="JL1129" s="4"/>
      <c r="JM1129" s="4"/>
      <c r="JN1129" s="4"/>
      <c r="JO1129" s="4"/>
      <c r="JP1129" s="4"/>
      <c r="JQ1129" s="4"/>
      <c r="JR1129" s="4"/>
      <c r="JS1129" s="4"/>
      <c r="JT1129" s="4"/>
      <c r="JU1129" s="4"/>
      <c r="JV1129" s="4"/>
      <c r="JW1129" s="4"/>
      <c r="JX1129" s="30"/>
      <c r="JY1129" s="30"/>
      <c r="JZ1129" s="30"/>
      <c r="KA1129" s="4"/>
      <c r="KB1129" s="4"/>
      <c r="KC1129" s="4"/>
      <c r="KD1129" s="4"/>
      <c r="KE1129" s="4"/>
    </row>
    <row r="1130" spans="166:291" x14ac:dyDescent="0.25">
      <c r="FJ1130" s="5"/>
      <c r="FK1130" s="4"/>
      <c r="FL1130" s="4"/>
      <c r="FM1130" s="4"/>
      <c r="FN1130" s="4"/>
      <c r="FO1130" s="4"/>
      <c r="FP1130" s="4"/>
      <c r="FQ1130" s="4"/>
      <c r="FR1130" s="4"/>
      <c r="FS1130" s="4"/>
      <c r="FT1130" s="4"/>
      <c r="FU1130" s="4"/>
      <c r="FV1130" s="4"/>
      <c r="FW1130" s="4"/>
      <c r="FX1130" s="4"/>
      <c r="FY1130" s="4"/>
      <c r="FZ1130" s="4"/>
      <c r="GA1130" s="4"/>
      <c r="GB1130" s="4"/>
      <c r="GC1130" s="4"/>
      <c r="GD1130" s="4"/>
      <c r="GE1130" s="4"/>
      <c r="GF1130" s="4"/>
      <c r="GG1130" s="4"/>
      <c r="GH1130" s="4"/>
      <c r="GI1130" s="4"/>
      <c r="GJ1130" s="4"/>
      <c r="GK1130" s="4"/>
      <c r="GL1130" s="4"/>
      <c r="GM1130" s="4"/>
      <c r="GN1130" s="4"/>
      <c r="GO1130" s="4"/>
      <c r="GP1130" s="4"/>
      <c r="GQ1130" s="4"/>
      <c r="GR1130" s="4"/>
      <c r="GS1130" s="4"/>
      <c r="GT1130" s="4"/>
      <c r="GU1130" s="4"/>
      <c r="GV1130" s="4"/>
      <c r="GW1130" s="4"/>
      <c r="GX1130" s="4"/>
      <c r="GY1130" s="4"/>
      <c r="IQ1130" s="4"/>
      <c r="IR1130" s="4"/>
      <c r="IS1130" s="4"/>
      <c r="IT1130" s="4"/>
      <c r="IU1130" s="4"/>
      <c r="IV1130" s="4"/>
      <c r="IW1130" s="4"/>
      <c r="IX1130" s="4"/>
      <c r="IY1130" s="4"/>
      <c r="IZ1130" s="4"/>
      <c r="JA1130" s="4"/>
      <c r="JB1130" s="4"/>
      <c r="JC1130" s="4"/>
      <c r="JD1130" s="4"/>
      <c r="JE1130" s="4"/>
      <c r="JF1130" s="4"/>
      <c r="JG1130" s="4"/>
      <c r="JH1130" s="4"/>
      <c r="JI1130" s="4"/>
      <c r="JJ1130" s="4"/>
      <c r="JK1130" s="4"/>
      <c r="JL1130" s="4"/>
      <c r="JM1130" s="4"/>
      <c r="JN1130" s="4"/>
      <c r="JO1130" s="4"/>
      <c r="JP1130" s="4"/>
      <c r="JQ1130" s="4"/>
      <c r="JR1130" s="4"/>
      <c r="JS1130" s="4"/>
      <c r="JT1130" s="4"/>
      <c r="JU1130" s="4"/>
      <c r="JV1130" s="4"/>
      <c r="JW1130" s="4"/>
      <c r="JX1130" s="30"/>
      <c r="JY1130" s="4"/>
      <c r="JZ1130" s="4"/>
      <c r="KA1130" s="4"/>
      <c r="KB1130" s="4"/>
      <c r="KC1130" s="4"/>
      <c r="KD1130" s="4"/>
      <c r="KE1130" s="4"/>
    </row>
    <row r="1131" spans="166:291" x14ac:dyDescent="0.25">
      <c r="FJ1131" s="5"/>
      <c r="FK1131" s="4"/>
      <c r="FL1131" s="4"/>
      <c r="FM1131" s="4"/>
      <c r="FN1131" s="4"/>
      <c r="FO1131" s="4"/>
      <c r="FP1131" s="4"/>
      <c r="FQ1131" s="4"/>
      <c r="FR1131" s="4"/>
      <c r="FS1131" s="4"/>
      <c r="FT1131" s="4"/>
      <c r="FU1131" s="4"/>
      <c r="FV1131" s="4"/>
      <c r="FW1131" s="4"/>
      <c r="FX1131" s="4"/>
      <c r="FY1131" s="4"/>
      <c r="FZ1131" s="4"/>
      <c r="GA1131" s="4"/>
      <c r="GB1131" s="4"/>
      <c r="GC1131" s="4"/>
      <c r="GD1131" s="4"/>
      <c r="GE1131" s="4"/>
      <c r="GF1131" s="4"/>
      <c r="GG1131" s="4"/>
      <c r="GH1131" s="4"/>
      <c r="GI1131" s="4"/>
      <c r="GJ1131" s="4"/>
      <c r="GK1131" s="4"/>
      <c r="GL1131" s="4"/>
      <c r="GM1131" s="4"/>
      <c r="GN1131" s="4"/>
      <c r="GO1131" s="4"/>
      <c r="GP1131" s="4"/>
      <c r="GQ1131" s="4"/>
      <c r="GR1131" s="4"/>
      <c r="GS1131" s="4"/>
      <c r="GT1131" s="4"/>
      <c r="GU1131" s="4"/>
      <c r="GV1131" s="4"/>
      <c r="GW1131" s="4"/>
      <c r="GX1131" s="4"/>
      <c r="GY1131" s="4"/>
      <c r="IQ1131" s="4"/>
      <c r="IR1131" s="4"/>
      <c r="IS1131" s="4"/>
      <c r="IT1131" s="4"/>
      <c r="IU1131" s="4"/>
      <c r="IV1131" s="4"/>
      <c r="IW1131" s="4"/>
      <c r="IX1131" s="4"/>
      <c r="IY1131" s="4"/>
      <c r="IZ1131" s="4"/>
      <c r="JA1131" s="4"/>
      <c r="JB1131" s="4"/>
      <c r="JC1131" s="4"/>
      <c r="JD1131" s="4"/>
      <c r="JE1131" s="4"/>
      <c r="JF1131" s="4"/>
      <c r="JG1131" s="4"/>
      <c r="JH1131" s="4"/>
      <c r="JI1131" s="4"/>
      <c r="JJ1131" s="4"/>
      <c r="JK1131" s="4"/>
      <c r="JL1131" s="4"/>
      <c r="JM1131" s="4"/>
      <c r="JN1131" s="4"/>
      <c r="JO1131" s="4"/>
      <c r="JP1131" s="4"/>
      <c r="JQ1131" s="4"/>
      <c r="JR1131" s="4"/>
      <c r="JS1131" s="4"/>
      <c r="JT1131" s="4"/>
      <c r="JU1131" s="4"/>
      <c r="JV1131" s="4"/>
      <c r="JW1131" s="4"/>
      <c r="JX1131" s="30"/>
      <c r="JY1131" s="4"/>
      <c r="JZ1131" s="4"/>
      <c r="KA1131" s="4"/>
      <c r="KB1131" s="4"/>
      <c r="KC1131" s="4"/>
      <c r="KD1131" s="4"/>
      <c r="KE1131" s="4"/>
    </row>
    <row r="1132" spans="166:291" x14ac:dyDescent="0.25">
      <c r="FJ1132" s="5"/>
      <c r="FK1132" s="4"/>
      <c r="FL1132" s="4"/>
      <c r="FM1132" s="4"/>
      <c r="FN1132" s="4"/>
      <c r="FO1132" s="4"/>
      <c r="FP1132" s="4"/>
      <c r="FQ1132" s="4"/>
      <c r="FR1132" s="4"/>
      <c r="FS1132" s="4"/>
      <c r="FT1132" s="4"/>
      <c r="FU1132" s="4"/>
      <c r="FV1132" s="4"/>
      <c r="FW1132" s="4"/>
      <c r="FX1132" s="4"/>
      <c r="FY1132" s="4"/>
      <c r="FZ1132" s="4"/>
      <c r="GA1132" s="4"/>
      <c r="GB1132" s="4"/>
      <c r="GC1132" s="4"/>
      <c r="GD1132" s="4"/>
      <c r="GE1132" s="4"/>
      <c r="GF1132" s="4"/>
      <c r="GG1132" s="4"/>
      <c r="GH1132" s="4"/>
      <c r="GI1132" s="4"/>
      <c r="GJ1132" s="4"/>
      <c r="GK1132" s="4"/>
      <c r="GL1132" s="4"/>
      <c r="GM1132" s="4"/>
      <c r="GN1132" s="4"/>
      <c r="GO1132" s="4"/>
      <c r="GP1132" s="4"/>
      <c r="GQ1132" s="4"/>
      <c r="GR1132" s="4"/>
      <c r="GS1132" s="4"/>
      <c r="GT1132" s="4"/>
      <c r="GU1132" s="4"/>
      <c r="GV1132" s="4"/>
      <c r="GW1132" s="4"/>
      <c r="GX1132" s="4"/>
      <c r="GY1132" s="4"/>
      <c r="IQ1132" s="4"/>
      <c r="IR1132" s="4"/>
      <c r="IS1132" s="4"/>
      <c r="IT1132" s="4"/>
      <c r="IU1132" s="4"/>
      <c r="IV1132" s="4"/>
      <c r="IW1132" s="4"/>
      <c r="IX1132" s="4"/>
      <c r="IY1132" s="4"/>
      <c r="IZ1132" s="4"/>
      <c r="JA1132" s="4"/>
      <c r="JB1132" s="4"/>
      <c r="JC1132" s="4"/>
      <c r="JD1132" s="4"/>
      <c r="JE1132" s="4"/>
      <c r="JF1132" s="4"/>
      <c r="JG1132" s="4"/>
      <c r="JH1132" s="4"/>
      <c r="JI1132" s="4"/>
      <c r="JJ1132" s="4"/>
      <c r="JK1132" s="4"/>
      <c r="JL1132" s="4"/>
      <c r="JM1132" s="4"/>
      <c r="JN1132" s="4"/>
      <c r="JO1132" s="4"/>
      <c r="JP1132" s="4"/>
      <c r="JQ1132" s="4"/>
      <c r="JR1132" s="4"/>
      <c r="JS1132" s="4"/>
      <c r="JT1132" s="4"/>
      <c r="JU1132" s="4"/>
      <c r="JV1132" s="4"/>
      <c r="JW1132" s="4"/>
      <c r="JX1132" s="4"/>
      <c r="JY1132" s="4"/>
      <c r="JZ1132" s="4"/>
      <c r="KA1132" s="4"/>
      <c r="KB1132" s="4"/>
      <c r="KC1132" s="4"/>
      <c r="KD1132" s="4"/>
      <c r="KE1132" s="4"/>
    </row>
    <row r="1133" spans="166:291" x14ac:dyDescent="0.25">
      <c r="FJ1133" s="5"/>
      <c r="FK1133" s="4"/>
      <c r="FL1133" s="4"/>
      <c r="FM1133" s="4"/>
      <c r="FN1133" s="4"/>
      <c r="FO1133" s="4"/>
      <c r="FP1133" s="4"/>
      <c r="FQ1133" s="4"/>
      <c r="FR1133" s="4"/>
      <c r="FS1133" s="4"/>
      <c r="FT1133" s="4"/>
      <c r="FU1133" s="4"/>
      <c r="FV1133" s="4"/>
      <c r="FW1133" s="4"/>
      <c r="FX1133" s="4"/>
      <c r="FY1133" s="4"/>
      <c r="FZ1133" s="4"/>
      <c r="GA1133" s="4"/>
      <c r="GB1133" s="4"/>
      <c r="GC1133" s="4"/>
      <c r="GD1133" s="4"/>
      <c r="GE1133" s="4"/>
      <c r="GF1133" s="4"/>
      <c r="GG1133" s="4"/>
      <c r="GH1133" s="4"/>
      <c r="GI1133" s="4"/>
      <c r="GJ1133" s="4"/>
      <c r="GK1133" s="4"/>
      <c r="GL1133" s="4"/>
      <c r="GM1133" s="4"/>
      <c r="GN1133" s="4"/>
      <c r="GO1133" s="4"/>
      <c r="GP1133" s="4"/>
      <c r="GQ1133" s="4"/>
      <c r="GR1133" s="4"/>
      <c r="GS1133" s="4"/>
      <c r="GT1133" s="4"/>
      <c r="GU1133" s="4"/>
      <c r="GV1133" s="4"/>
      <c r="GW1133" s="4"/>
      <c r="GX1133" s="4"/>
      <c r="GY1133" s="4"/>
      <c r="IQ1133" s="4"/>
      <c r="IR1133" s="4"/>
      <c r="IS1133" s="4"/>
      <c r="IT1133" s="4"/>
      <c r="IU1133" s="4"/>
      <c r="IV1133" s="4"/>
      <c r="IW1133" s="4"/>
      <c r="IX1133" s="4"/>
      <c r="IY1133" s="4"/>
      <c r="IZ1133" s="4"/>
      <c r="JA1133" s="4"/>
      <c r="JB1133" s="4"/>
      <c r="JC1133" s="4"/>
      <c r="JD1133" s="4"/>
      <c r="JE1133" s="4"/>
      <c r="JF1133" s="4"/>
      <c r="JG1133" s="4"/>
      <c r="JH1133" s="4"/>
      <c r="JI1133" s="4"/>
      <c r="JJ1133" s="4"/>
      <c r="JK1133" s="4"/>
      <c r="JL1133" s="4"/>
      <c r="JM1133" s="4"/>
      <c r="JN1133" s="4"/>
      <c r="JO1133" s="4"/>
      <c r="JP1133" s="4"/>
      <c r="JQ1133" s="4"/>
      <c r="JR1133" s="4"/>
      <c r="JS1133" s="4"/>
      <c r="JT1133" s="4"/>
      <c r="JU1133" s="4"/>
      <c r="JV1133" s="4"/>
      <c r="JW1133" s="4"/>
      <c r="JX1133" s="4"/>
      <c r="JY1133" s="4"/>
      <c r="JZ1133" s="4"/>
      <c r="KA1133" s="4"/>
      <c r="KB1133" s="4"/>
      <c r="KC1133" s="4"/>
      <c r="KD1133" s="4"/>
      <c r="KE1133" s="4"/>
    </row>
    <row r="1134" spans="166:291" x14ac:dyDescent="0.25">
      <c r="FJ1134" s="5"/>
      <c r="FK1134" s="4"/>
      <c r="FL1134" s="4"/>
      <c r="FM1134" s="4"/>
      <c r="FN1134" s="4"/>
      <c r="FO1134" s="4"/>
      <c r="FP1134" s="4"/>
      <c r="FQ1134" s="4"/>
      <c r="FR1134" s="4"/>
      <c r="FS1134" s="4"/>
      <c r="FT1134" s="4"/>
      <c r="FU1134" s="4"/>
      <c r="FV1134" s="4"/>
      <c r="FW1134" s="4"/>
      <c r="FX1134" s="4"/>
      <c r="FY1134" s="4"/>
      <c r="FZ1134" s="4"/>
      <c r="GA1134" s="4"/>
      <c r="GB1134" s="4"/>
      <c r="GC1134" s="4"/>
      <c r="GD1134" s="4"/>
      <c r="GE1134" s="4"/>
      <c r="GF1134" s="4"/>
      <c r="GG1134" s="4"/>
      <c r="GH1134" s="4"/>
      <c r="GI1134" s="4"/>
      <c r="GJ1134" s="4"/>
      <c r="GK1134" s="4"/>
      <c r="GL1134" s="4"/>
      <c r="GM1134" s="4"/>
      <c r="GN1134" s="4"/>
      <c r="GO1134" s="4"/>
      <c r="GP1134" s="4"/>
      <c r="GQ1134" s="4"/>
      <c r="GR1134" s="4"/>
      <c r="GS1134" s="4"/>
      <c r="GT1134" s="4"/>
      <c r="GU1134" s="4"/>
      <c r="GV1134" s="4"/>
      <c r="GW1134" s="4"/>
      <c r="GX1134" s="4"/>
      <c r="GY1134" s="4"/>
      <c r="IQ1134" s="4"/>
      <c r="IR1134" s="4"/>
      <c r="IS1134" s="4"/>
      <c r="IT1134" s="4"/>
      <c r="IU1134" s="4"/>
      <c r="IV1134" s="4"/>
      <c r="IW1134" s="4"/>
      <c r="IX1134" s="4"/>
      <c r="IY1134" s="4"/>
      <c r="IZ1134" s="4"/>
      <c r="JA1134" s="4"/>
      <c r="JB1134" s="4"/>
      <c r="JC1134" s="4"/>
      <c r="JD1134" s="4"/>
      <c r="JE1134" s="4"/>
      <c r="JF1134" s="4"/>
      <c r="JG1134" s="4"/>
      <c r="JH1134" s="4"/>
      <c r="JI1134" s="4"/>
      <c r="JJ1134" s="4"/>
      <c r="JK1134" s="4"/>
      <c r="JL1134" s="4"/>
      <c r="JM1134" s="4"/>
      <c r="JN1134" s="4"/>
      <c r="JO1134" s="4"/>
      <c r="JP1134" s="4"/>
      <c r="JQ1134" s="4"/>
      <c r="JR1134" s="4"/>
      <c r="JS1134" s="4"/>
      <c r="JT1134" s="4"/>
      <c r="JU1134" s="4"/>
      <c r="JV1134" s="4"/>
      <c r="JW1134" s="4"/>
      <c r="JX1134" s="4"/>
      <c r="JY1134" s="4"/>
      <c r="JZ1134" s="4"/>
      <c r="KA1134" s="4"/>
      <c r="KB1134" s="4"/>
      <c r="KC1134" s="4"/>
      <c r="KD1134" s="4"/>
      <c r="KE1134" s="4"/>
    </row>
    <row r="1135" spans="166:291" x14ac:dyDescent="0.25">
      <c r="FJ1135" s="5"/>
      <c r="FK1135" s="4"/>
      <c r="FL1135" s="4"/>
      <c r="FM1135" s="4"/>
      <c r="FN1135" s="4"/>
      <c r="FO1135" s="4"/>
      <c r="FP1135" s="4"/>
      <c r="FQ1135" s="4"/>
      <c r="FR1135" s="4"/>
      <c r="FS1135" s="4"/>
      <c r="FT1135" s="4"/>
      <c r="FU1135" s="4"/>
      <c r="FV1135" s="4"/>
      <c r="FW1135" s="4"/>
      <c r="FX1135" s="4"/>
      <c r="FY1135" s="4"/>
      <c r="FZ1135" s="4"/>
      <c r="GA1135" s="4"/>
      <c r="GB1135" s="4"/>
      <c r="GC1135" s="4"/>
      <c r="GD1135" s="4"/>
      <c r="GE1135" s="4"/>
      <c r="GF1135" s="4"/>
      <c r="GG1135" s="4"/>
      <c r="GH1135" s="4"/>
      <c r="GI1135" s="4"/>
      <c r="GJ1135" s="4"/>
      <c r="GK1135" s="4"/>
      <c r="GL1135" s="4"/>
      <c r="GM1135" s="4"/>
      <c r="GN1135" s="4"/>
      <c r="GO1135" s="4"/>
      <c r="GP1135" s="4"/>
      <c r="GQ1135" s="4"/>
      <c r="GR1135" s="4"/>
      <c r="GS1135" s="4"/>
      <c r="GT1135" s="4"/>
      <c r="GU1135" s="4"/>
      <c r="GV1135" s="4"/>
      <c r="GW1135" s="4"/>
      <c r="GX1135" s="4"/>
      <c r="GY1135" s="4"/>
      <c r="IQ1135" s="4"/>
      <c r="IR1135" s="4"/>
      <c r="IS1135" s="4"/>
      <c r="IT1135" s="4"/>
      <c r="IU1135" s="4"/>
      <c r="IV1135" s="4"/>
      <c r="IW1135" s="4"/>
      <c r="IX1135" s="4"/>
      <c r="IY1135" s="4"/>
      <c r="IZ1135" s="4"/>
      <c r="JA1135" s="4"/>
      <c r="JB1135" s="4"/>
      <c r="JC1135" s="4"/>
      <c r="JD1135" s="4"/>
      <c r="JE1135" s="4"/>
      <c r="JF1135" s="4"/>
      <c r="JG1135" s="4"/>
      <c r="JH1135" s="4"/>
      <c r="JI1135" s="4"/>
      <c r="JJ1135" s="4"/>
      <c r="JK1135" s="4"/>
      <c r="JL1135" s="4"/>
      <c r="JM1135" s="4"/>
      <c r="JN1135" s="4"/>
      <c r="JO1135" s="4"/>
      <c r="JP1135" s="4"/>
      <c r="JQ1135" s="4"/>
      <c r="JR1135" s="4"/>
      <c r="JS1135" s="4"/>
      <c r="JT1135" s="4"/>
      <c r="JU1135" s="4"/>
      <c r="JV1135" s="4"/>
      <c r="JW1135" s="4"/>
      <c r="JX1135" s="4"/>
      <c r="JY1135" s="4"/>
      <c r="JZ1135" s="4"/>
      <c r="KA1135" s="4"/>
      <c r="KB1135" s="4"/>
      <c r="KC1135" s="4"/>
      <c r="KD1135" s="4"/>
      <c r="KE1135" s="4"/>
    </row>
    <row r="1136" spans="166:291" x14ac:dyDescent="0.25">
      <c r="FJ1136" s="5"/>
      <c r="FK1136" s="4"/>
      <c r="FL1136" s="4"/>
      <c r="FM1136" s="4"/>
      <c r="FN1136" s="4"/>
      <c r="FO1136" s="4"/>
      <c r="FP1136" s="4"/>
      <c r="FQ1136" s="4"/>
      <c r="FR1136" s="4"/>
      <c r="FS1136" s="4"/>
      <c r="FT1136" s="4"/>
      <c r="FU1136" s="4"/>
      <c r="FV1136" s="4"/>
      <c r="FW1136" s="4"/>
      <c r="FX1136" s="4"/>
      <c r="FY1136" s="4"/>
      <c r="FZ1136" s="4"/>
      <c r="GA1136" s="4"/>
      <c r="GB1136" s="4"/>
      <c r="GC1136" s="4"/>
      <c r="GD1136" s="4"/>
      <c r="GE1136" s="4"/>
      <c r="GF1136" s="4"/>
      <c r="GG1136" s="4"/>
      <c r="GH1136" s="4"/>
      <c r="GI1136" s="4"/>
      <c r="GJ1136" s="4"/>
      <c r="GK1136" s="4"/>
      <c r="GL1136" s="4"/>
      <c r="GM1136" s="4"/>
      <c r="GN1136" s="4"/>
      <c r="GO1136" s="4"/>
      <c r="GP1136" s="4"/>
      <c r="GQ1136" s="4"/>
      <c r="GR1136" s="4"/>
      <c r="GS1136" s="4"/>
      <c r="GT1136" s="4"/>
      <c r="GU1136" s="4"/>
      <c r="GV1136" s="4"/>
      <c r="GW1136" s="4"/>
      <c r="GX1136" s="4"/>
      <c r="GY1136" s="4"/>
      <c r="IQ1136" s="4"/>
      <c r="IR1136" s="4"/>
      <c r="IS1136" s="4"/>
      <c r="IT1136" s="4"/>
      <c r="IU1136" s="4"/>
      <c r="IV1136" s="4"/>
      <c r="IW1136" s="4"/>
      <c r="IX1136" s="4"/>
      <c r="IY1136" s="4"/>
      <c r="IZ1136" s="4"/>
      <c r="JA1136" s="4"/>
      <c r="JB1136" s="4"/>
      <c r="JC1136" s="4"/>
      <c r="JD1136" s="4"/>
      <c r="JE1136" s="4"/>
      <c r="JF1136" s="4"/>
      <c r="JG1136" s="4"/>
      <c r="JH1136" s="4"/>
      <c r="JI1136" s="4"/>
      <c r="JJ1136" s="4"/>
      <c r="JK1136" s="4"/>
      <c r="JL1136" s="4"/>
      <c r="JM1136" s="4"/>
      <c r="JN1136" s="4"/>
      <c r="JO1136" s="4"/>
      <c r="JP1136" s="4"/>
      <c r="JQ1136" s="4"/>
      <c r="JR1136" s="4"/>
      <c r="JS1136" s="4"/>
      <c r="JT1136" s="4"/>
      <c r="JU1136" s="4"/>
      <c r="JV1136" s="4"/>
      <c r="JW1136" s="4"/>
      <c r="JX1136" s="4"/>
      <c r="JY1136" s="4"/>
      <c r="JZ1136" s="4"/>
      <c r="KA1136" s="4"/>
      <c r="KB1136" s="4"/>
      <c r="KC1136" s="4"/>
      <c r="KD1136" s="4"/>
      <c r="KE1136" s="4"/>
    </row>
    <row r="1137" spans="166:291" x14ac:dyDescent="0.25">
      <c r="FJ1137" s="5"/>
      <c r="FK1137" s="4"/>
      <c r="FL1137" s="4"/>
      <c r="FM1137" s="4"/>
      <c r="FN1137" s="4"/>
      <c r="FO1137" s="4"/>
      <c r="FP1137" s="4"/>
      <c r="FQ1137" s="4"/>
      <c r="FR1137" s="4"/>
      <c r="FS1137" s="4"/>
      <c r="FT1137" s="4"/>
      <c r="FU1137" s="4"/>
      <c r="FV1137" s="4"/>
      <c r="FW1137" s="4"/>
      <c r="FX1137" s="4"/>
      <c r="FY1137" s="4"/>
      <c r="FZ1137" s="4"/>
      <c r="GA1137" s="4"/>
      <c r="GB1137" s="4"/>
      <c r="GC1137" s="4"/>
      <c r="GD1137" s="4"/>
      <c r="GE1137" s="4"/>
      <c r="GF1137" s="4"/>
      <c r="GG1137" s="4"/>
      <c r="GH1137" s="4"/>
      <c r="GI1137" s="4"/>
      <c r="GJ1137" s="4"/>
      <c r="GK1137" s="4"/>
      <c r="GL1137" s="4"/>
      <c r="GM1137" s="4"/>
      <c r="GN1137" s="4"/>
      <c r="GO1137" s="4"/>
      <c r="GP1137" s="4"/>
      <c r="GQ1137" s="4"/>
      <c r="GR1137" s="4"/>
      <c r="GS1137" s="4"/>
      <c r="GT1137" s="4"/>
      <c r="GU1137" s="4"/>
      <c r="GV1137" s="4"/>
      <c r="GW1137" s="4"/>
      <c r="GX1137" s="4"/>
      <c r="GY1137" s="4"/>
      <c r="IQ1137" s="4"/>
      <c r="IR1137" s="4"/>
      <c r="IS1137" s="4"/>
      <c r="IT1137" s="4"/>
      <c r="IU1137" s="4"/>
      <c r="IV1137" s="4"/>
      <c r="IW1137" s="4"/>
      <c r="IX1137" s="4"/>
      <c r="IY1137" s="4"/>
      <c r="IZ1137" s="4"/>
      <c r="JA1137" s="4"/>
      <c r="JB1137" s="4"/>
      <c r="JC1137" s="4"/>
      <c r="JD1137" s="4"/>
      <c r="JE1137" s="4"/>
      <c r="JF1137" s="4"/>
      <c r="JG1137" s="4"/>
      <c r="JH1137" s="4"/>
      <c r="JI1137" s="4"/>
      <c r="JJ1137" s="4"/>
      <c r="JK1137" s="4"/>
      <c r="JL1137" s="4"/>
      <c r="JM1137" s="4"/>
      <c r="JN1137" s="4"/>
      <c r="JO1137" s="4"/>
      <c r="JP1137" s="4"/>
      <c r="JQ1137" s="4"/>
      <c r="JR1137" s="4"/>
      <c r="JS1137" s="4"/>
      <c r="JT1137" s="4"/>
      <c r="JU1137" s="4"/>
      <c r="JV1137" s="4"/>
      <c r="JW1137" s="4"/>
      <c r="JX1137" s="4"/>
      <c r="JY1137" s="4"/>
      <c r="JZ1137" s="4"/>
      <c r="KA1137" s="4"/>
      <c r="KB1137" s="4"/>
      <c r="KC1137" s="4"/>
      <c r="KD1137" s="4"/>
      <c r="KE1137" s="4"/>
    </row>
    <row r="1138" spans="166:291" x14ac:dyDescent="0.25">
      <c r="FJ1138" s="5"/>
      <c r="FK1138" s="4"/>
      <c r="FL1138" s="4"/>
      <c r="FM1138" s="4"/>
      <c r="FN1138" s="4"/>
      <c r="FO1138" s="4"/>
      <c r="FP1138" s="4"/>
      <c r="FQ1138" s="4"/>
      <c r="FR1138" s="4"/>
      <c r="FS1138" s="4"/>
      <c r="FT1138" s="4"/>
      <c r="FU1138" s="4"/>
      <c r="FV1138" s="4"/>
      <c r="FW1138" s="4"/>
      <c r="FX1138" s="4"/>
      <c r="FY1138" s="4"/>
      <c r="FZ1138" s="4"/>
      <c r="GA1138" s="4"/>
      <c r="GB1138" s="4"/>
      <c r="GC1138" s="4"/>
      <c r="GD1138" s="4"/>
      <c r="GE1138" s="4"/>
      <c r="GF1138" s="4"/>
      <c r="GG1138" s="4"/>
      <c r="GH1138" s="4"/>
      <c r="GI1138" s="4"/>
      <c r="GJ1138" s="4"/>
      <c r="GK1138" s="4"/>
      <c r="GL1138" s="4"/>
      <c r="GM1138" s="4"/>
      <c r="GN1138" s="4"/>
      <c r="GO1138" s="4"/>
      <c r="GP1138" s="4"/>
      <c r="GQ1138" s="4"/>
      <c r="GR1138" s="4"/>
      <c r="GS1138" s="4"/>
      <c r="GT1138" s="4"/>
      <c r="GU1138" s="4"/>
      <c r="GV1138" s="4"/>
      <c r="GW1138" s="4"/>
      <c r="GX1138" s="4"/>
      <c r="GY1138" s="4"/>
      <c r="IQ1138" s="4"/>
      <c r="IR1138" s="4"/>
      <c r="IS1138" s="4"/>
      <c r="IT1138" s="4"/>
      <c r="IU1138" s="4"/>
      <c r="IV1138" s="4"/>
      <c r="IW1138" s="4"/>
      <c r="IX1138" s="4"/>
      <c r="IY1138" s="4"/>
      <c r="IZ1138" s="4"/>
      <c r="JA1138" s="4"/>
      <c r="JB1138" s="4"/>
      <c r="JC1138" s="4"/>
      <c r="JD1138" s="4"/>
      <c r="JE1138" s="4"/>
      <c r="JF1138" s="4"/>
      <c r="JG1138" s="4"/>
      <c r="JH1138" s="4"/>
      <c r="JI1138" s="4"/>
      <c r="JJ1138" s="4"/>
      <c r="JK1138" s="4"/>
      <c r="JL1138" s="4"/>
      <c r="JM1138" s="4"/>
      <c r="JN1138" s="4"/>
      <c r="JO1138" s="4"/>
      <c r="JP1138" s="4"/>
      <c r="JQ1138" s="4"/>
      <c r="JR1138" s="4"/>
      <c r="JS1138" s="4"/>
      <c r="JT1138" s="4"/>
      <c r="JU1138" s="4"/>
      <c r="JV1138" s="4"/>
      <c r="JW1138" s="4"/>
      <c r="JX1138" s="4"/>
      <c r="JY1138" s="4"/>
      <c r="JZ1138" s="4"/>
      <c r="KA1138" s="4"/>
      <c r="KB1138" s="4"/>
      <c r="KC1138" s="4"/>
      <c r="KD1138" s="4"/>
      <c r="KE1138" s="4"/>
    </row>
    <row r="1139" spans="166:291" x14ac:dyDescent="0.25">
      <c r="FJ1139" s="5"/>
      <c r="FK1139" s="4"/>
      <c r="FL1139" s="4"/>
      <c r="FM1139" s="4"/>
      <c r="FN1139" s="4"/>
      <c r="FO1139" s="4"/>
      <c r="FP1139" s="4"/>
      <c r="FQ1139" s="4"/>
      <c r="FR1139" s="4"/>
      <c r="FS1139" s="4"/>
      <c r="FT1139" s="4"/>
      <c r="FU1139" s="4"/>
      <c r="FV1139" s="4"/>
      <c r="FW1139" s="4"/>
      <c r="FX1139" s="4"/>
      <c r="FY1139" s="4"/>
      <c r="FZ1139" s="4"/>
      <c r="GA1139" s="4"/>
      <c r="GB1139" s="4"/>
      <c r="GC1139" s="4"/>
      <c r="GD1139" s="4"/>
      <c r="GE1139" s="4"/>
      <c r="GF1139" s="4"/>
      <c r="GG1139" s="4"/>
      <c r="GH1139" s="4"/>
      <c r="GI1139" s="4"/>
      <c r="GJ1139" s="4"/>
      <c r="GK1139" s="4"/>
      <c r="GL1139" s="4"/>
      <c r="GM1139" s="4"/>
      <c r="GN1139" s="4"/>
      <c r="GO1139" s="4"/>
      <c r="GP1139" s="4"/>
      <c r="GQ1139" s="4"/>
      <c r="GR1139" s="4"/>
      <c r="GS1139" s="4"/>
      <c r="GT1139" s="4"/>
      <c r="GU1139" s="4"/>
      <c r="GV1139" s="4"/>
      <c r="GW1139" s="4"/>
      <c r="GX1139" s="4"/>
      <c r="GY1139" s="4"/>
      <c r="IQ1139" s="4"/>
      <c r="IR1139" s="4"/>
      <c r="IS1139" s="4"/>
      <c r="IT1139" s="4"/>
      <c r="IU1139" s="4"/>
      <c r="IV1139" s="4"/>
      <c r="IW1139" s="4"/>
      <c r="IX1139" s="4"/>
      <c r="IY1139" s="4"/>
      <c r="IZ1139" s="4"/>
      <c r="JA1139" s="4"/>
      <c r="JB1139" s="4"/>
      <c r="JC1139" s="4"/>
      <c r="JD1139" s="4"/>
      <c r="JE1139" s="4"/>
      <c r="JF1139" s="4"/>
      <c r="JG1139" s="4"/>
      <c r="JH1139" s="4"/>
      <c r="JI1139" s="4"/>
      <c r="JJ1139" s="4"/>
      <c r="JK1139" s="4"/>
      <c r="JL1139" s="4"/>
      <c r="JM1139" s="4"/>
      <c r="JN1139" s="4"/>
      <c r="JO1139" s="4"/>
      <c r="JP1139" s="4"/>
      <c r="JQ1139" s="4"/>
      <c r="JR1139" s="4"/>
      <c r="JS1139" s="4"/>
      <c r="JT1139" s="4"/>
      <c r="JU1139" s="4"/>
      <c r="JV1139" s="4"/>
      <c r="JW1139" s="30"/>
      <c r="JX1139" s="4"/>
      <c r="JY1139" s="4"/>
      <c r="JZ1139" s="4"/>
      <c r="KA1139" s="4"/>
      <c r="KB1139" s="4"/>
      <c r="KC1139" s="4"/>
      <c r="KD1139" s="4"/>
      <c r="KE1139" s="4"/>
    </row>
    <row r="1140" spans="166:291" x14ac:dyDescent="0.25">
      <c r="FJ1140" s="5"/>
      <c r="FK1140" s="4"/>
      <c r="FL1140" s="4"/>
      <c r="FM1140" s="4"/>
      <c r="FN1140" s="4"/>
      <c r="FO1140" s="4"/>
      <c r="FP1140" s="4"/>
      <c r="FQ1140" s="4"/>
      <c r="FR1140" s="4"/>
      <c r="FS1140" s="4"/>
      <c r="FT1140" s="4"/>
      <c r="FU1140" s="4"/>
      <c r="FV1140" s="4"/>
      <c r="FW1140" s="4"/>
      <c r="FX1140" s="4"/>
      <c r="FY1140" s="4"/>
      <c r="FZ1140" s="4"/>
      <c r="GA1140" s="4"/>
      <c r="GB1140" s="4"/>
      <c r="GC1140" s="4"/>
      <c r="GD1140" s="4"/>
      <c r="GE1140" s="4"/>
      <c r="GF1140" s="4"/>
      <c r="GG1140" s="4"/>
      <c r="GH1140" s="4"/>
      <c r="GI1140" s="4"/>
      <c r="GJ1140" s="4"/>
      <c r="GK1140" s="4"/>
      <c r="GL1140" s="4"/>
      <c r="GM1140" s="4"/>
      <c r="GN1140" s="4"/>
      <c r="GO1140" s="4"/>
      <c r="GP1140" s="4"/>
      <c r="GQ1140" s="4"/>
      <c r="GR1140" s="4"/>
      <c r="GS1140" s="4"/>
      <c r="GT1140" s="4"/>
      <c r="GU1140" s="4"/>
      <c r="GV1140" s="4"/>
      <c r="GW1140" s="4"/>
      <c r="GX1140" s="4"/>
      <c r="GY1140" s="4"/>
      <c r="IQ1140" s="4"/>
      <c r="IR1140" s="4"/>
      <c r="IS1140" s="4"/>
      <c r="IT1140" s="4"/>
      <c r="IU1140" s="4"/>
      <c r="IV1140" s="4"/>
      <c r="IW1140" s="4"/>
      <c r="IX1140" s="4"/>
      <c r="IY1140" s="4"/>
      <c r="IZ1140" s="4"/>
      <c r="JA1140" s="4"/>
      <c r="JB1140" s="4"/>
      <c r="JC1140" s="4"/>
      <c r="JD1140" s="4"/>
      <c r="JE1140" s="4"/>
      <c r="JF1140" s="4"/>
      <c r="JG1140" s="4"/>
      <c r="JH1140" s="4"/>
      <c r="JI1140" s="4"/>
      <c r="JJ1140" s="4"/>
      <c r="JK1140" s="4"/>
      <c r="JL1140" s="4"/>
      <c r="JM1140" s="4"/>
      <c r="JN1140" s="4"/>
      <c r="JO1140" s="4"/>
      <c r="JP1140" s="4"/>
      <c r="JQ1140" s="4"/>
      <c r="JR1140" s="4"/>
      <c r="JS1140" s="4"/>
      <c r="JT1140" s="4"/>
      <c r="JU1140" s="4"/>
      <c r="JV1140" s="4"/>
      <c r="JW1140" s="30"/>
      <c r="JX1140" s="4"/>
      <c r="JY1140" s="4"/>
      <c r="JZ1140" s="4"/>
      <c r="KA1140" s="4"/>
      <c r="KB1140" s="4"/>
      <c r="KC1140" s="4"/>
      <c r="KD1140" s="4"/>
      <c r="KE1140" s="4"/>
    </row>
    <row r="1141" spans="166:291" x14ac:dyDescent="0.25">
      <c r="FJ1141" s="5"/>
      <c r="FK1141" s="4"/>
      <c r="FL1141" s="4"/>
      <c r="FM1141" s="4"/>
      <c r="FN1141" s="4"/>
      <c r="FO1141" s="4"/>
      <c r="FP1141" s="4"/>
      <c r="FQ1141" s="4"/>
      <c r="FR1141" s="4"/>
      <c r="FS1141" s="4"/>
      <c r="FT1141" s="4"/>
      <c r="FU1141" s="4"/>
      <c r="FV1141" s="4"/>
      <c r="FW1141" s="4"/>
      <c r="FX1141" s="4"/>
      <c r="FY1141" s="4"/>
      <c r="FZ1141" s="4"/>
      <c r="GA1141" s="4"/>
      <c r="GB1141" s="4"/>
      <c r="GC1141" s="4"/>
      <c r="GD1141" s="4"/>
      <c r="GE1141" s="4"/>
      <c r="GF1141" s="4"/>
      <c r="GG1141" s="4"/>
      <c r="GH1141" s="4"/>
      <c r="GI1141" s="4"/>
      <c r="GJ1141" s="4"/>
      <c r="GK1141" s="4"/>
      <c r="GL1141" s="4"/>
      <c r="GM1141" s="4"/>
      <c r="GN1141" s="4"/>
      <c r="GO1141" s="4"/>
      <c r="GP1141" s="4"/>
      <c r="GQ1141" s="4"/>
      <c r="GR1141" s="4"/>
      <c r="GS1141" s="4"/>
      <c r="GT1141" s="4"/>
      <c r="GU1141" s="4"/>
      <c r="GV1141" s="4"/>
      <c r="GW1141" s="4"/>
      <c r="GX1141" s="4"/>
      <c r="GY1141" s="4"/>
      <c r="IQ1141" s="4"/>
      <c r="IR1141" s="4"/>
      <c r="IS1141" s="4"/>
      <c r="IT1141" s="4"/>
      <c r="IU1141" s="4"/>
      <c r="IV1141" s="4"/>
      <c r="IW1141" s="4"/>
      <c r="IX1141" s="4"/>
      <c r="IY1141" s="4"/>
      <c r="IZ1141" s="4"/>
      <c r="JA1141" s="4"/>
      <c r="JB1141" s="4"/>
      <c r="JC1141" s="4"/>
      <c r="JD1141" s="4"/>
      <c r="JE1141" s="4"/>
      <c r="JF1141" s="4"/>
      <c r="JG1141" s="4"/>
      <c r="JH1141" s="4"/>
      <c r="JI1141" s="4"/>
      <c r="JJ1141" s="4"/>
      <c r="JK1141" s="4"/>
      <c r="JL1141" s="4"/>
      <c r="JM1141" s="4"/>
      <c r="JN1141" s="4"/>
      <c r="JO1141" s="4"/>
      <c r="JP1141" s="4"/>
      <c r="JQ1141" s="4"/>
      <c r="JR1141" s="4"/>
      <c r="JS1141" s="4"/>
      <c r="JT1141" s="4"/>
      <c r="JU1141" s="4"/>
      <c r="JV1141" s="4"/>
      <c r="JW1141" s="30"/>
      <c r="JX1141" s="4"/>
      <c r="JY1141" s="4"/>
      <c r="JZ1141" s="4"/>
      <c r="KA1141" s="4"/>
      <c r="KB1141" s="4"/>
      <c r="KC1141" s="4"/>
      <c r="KD1141" s="4"/>
      <c r="KE1141" s="4"/>
    </row>
    <row r="1142" spans="166:291" x14ac:dyDescent="0.25">
      <c r="FJ1142" s="5"/>
      <c r="FK1142" s="4"/>
      <c r="FL1142" s="4"/>
      <c r="FM1142" s="4"/>
      <c r="FN1142" s="4"/>
      <c r="FO1142" s="4"/>
      <c r="FP1142" s="4"/>
      <c r="FQ1142" s="4"/>
      <c r="FR1142" s="4"/>
      <c r="FS1142" s="4"/>
      <c r="FT1142" s="4"/>
      <c r="FU1142" s="4"/>
      <c r="FV1142" s="4"/>
      <c r="FW1142" s="4"/>
      <c r="FX1142" s="4"/>
      <c r="FY1142" s="4"/>
      <c r="FZ1142" s="4"/>
      <c r="GA1142" s="4"/>
      <c r="GB1142" s="4"/>
      <c r="GC1142" s="4"/>
      <c r="GD1142" s="4"/>
      <c r="GE1142" s="4"/>
      <c r="GF1142" s="4"/>
      <c r="GG1142" s="4"/>
      <c r="GH1142" s="4"/>
      <c r="GI1142" s="4"/>
      <c r="GJ1142" s="4"/>
      <c r="GK1142" s="4"/>
      <c r="GL1142" s="4"/>
      <c r="GM1142" s="4"/>
      <c r="GN1142" s="4"/>
      <c r="GO1142" s="4"/>
      <c r="GP1142" s="4"/>
      <c r="GQ1142" s="4"/>
      <c r="GR1142" s="4"/>
      <c r="GS1142" s="4"/>
      <c r="GT1142" s="4"/>
      <c r="GU1142" s="4"/>
      <c r="GV1142" s="4"/>
      <c r="GW1142" s="4"/>
      <c r="GX1142" s="4"/>
      <c r="GY1142" s="4"/>
      <c r="IQ1142" s="4"/>
      <c r="IR1142" s="4"/>
      <c r="IS1142" s="4"/>
      <c r="IT1142" s="4"/>
      <c r="IU1142" s="4"/>
      <c r="IV1142" s="4"/>
      <c r="IW1142" s="4"/>
      <c r="IX1142" s="4"/>
      <c r="IY1142" s="4"/>
      <c r="IZ1142" s="4"/>
      <c r="JA1142" s="4"/>
      <c r="JB1142" s="4"/>
      <c r="JC1142" s="4"/>
      <c r="JD1142" s="4"/>
      <c r="JE1142" s="4"/>
      <c r="JF1142" s="4"/>
      <c r="JG1142" s="4"/>
      <c r="JH1142" s="4"/>
      <c r="JI1142" s="4"/>
      <c r="JJ1142" s="4"/>
      <c r="JK1142" s="4"/>
      <c r="JL1142" s="4"/>
      <c r="JM1142" s="4"/>
      <c r="JN1142" s="4"/>
      <c r="JO1142" s="4"/>
      <c r="JP1142" s="4"/>
      <c r="JQ1142" s="4"/>
      <c r="JR1142" s="4"/>
      <c r="JS1142" s="4"/>
      <c r="JT1142" s="4"/>
      <c r="JU1142" s="4"/>
      <c r="JV1142" s="4"/>
      <c r="JW1142" s="30"/>
      <c r="JX1142" s="4"/>
      <c r="JY1142" s="4"/>
      <c r="JZ1142" s="4"/>
      <c r="KA1142" s="4"/>
      <c r="KB1142" s="4"/>
      <c r="KC1142" s="4"/>
      <c r="KD1142" s="4"/>
      <c r="KE1142" s="4"/>
    </row>
    <row r="1143" spans="166:291" x14ac:dyDescent="0.25">
      <c r="FJ1143" s="5"/>
      <c r="FK1143" s="4"/>
      <c r="FL1143" s="4"/>
      <c r="FM1143" s="4"/>
      <c r="FN1143" s="4"/>
      <c r="FO1143" s="4"/>
      <c r="FP1143" s="4"/>
      <c r="FQ1143" s="4"/>
      <c r="FR1143" s="4"/>
      <c r="FS1143" s="4"/>
      <c r="FT1143" s="4"/>
      <c r="FU1143" s="4"/>
      <c r="FV1143" s="4"/>
      <c r="FW1143" s="4"/>
      <c r="FX1143" s="4"/>
      <c r="FY1143" s="4"/>
      <c r="FZ1143" s="4"/>
      <c r="GA1143" s="4"/>
      <c r="GB1143" s="4"/>
      <c r="GC1143" s="4"/>
      <c r="GD1143" s="4"/>
      <c r="GE1143" s="4"/>
      <c r="GF1143" s="4"/>
      <c r="GG1143" s="4"/>
      <c r="GH1143" s="4"/>
      <c r="GI1143" s="4"/>
      <c r="GJ1143" s="4"/>
      <c r="GK1143" s="4"/>
      <c r="GL1143" s="4"/>
      <c r="GM1143" s="4"/>
      <c r="GN1143" s="4"/>
      <c r="GO1143" s="4"/>
      <c r="GP1143" s="4"/>
      <c r="GQ1143" s="4"/>
      <c r="GR1143" s="4"/>
      <c r="GS1143" s="4"/>
      <c r="GT1143" s="4"/>
      <c r="GU1143" s="4"/>
      <c r="GV1143" s="4"/>
      <c r="GW1143" s="4"/>
      <c r="GX1143" s="4"/>
      <c r="GY1143" s="4"/>
      <c r="IQ1143" s="4"/>
      <c r="IR1143" s="4"/>
      <c r="IS1143" s="4"/>
      <c r="IT1143" s="4"/>
      <c r="IU1143" s="4"/>
      <c r="IV1143" s="4"/>
      <c r="IW1143" s="4"/>
      <c r="IX1143" s="4"/>
      <c r="IY1143" s="4"/>
      <c r="IZ1143" s="4"/>
      <c r="JA1143" s="4"/>
      <c r="JB1143" s="4"/>
      <c r="JC1143" s="4"/>
      <c r="JD1143" s="4"/>
      <c r="JE1143" s="4"/>
      <c r="JF1143" s="4"/>
      <c r="JG1143" s="4"/>
      <c r="JH1143" s="4"/>
      <c r="JI1143" s="4"/>
      <c r="JJ1143" s="4"/>
      <c r="JK1143" s="4"/>
      <c r="JL1143" s="4"/>
      <c r="JM1143" s="4"/>
      <c r="JN1143" s="4"/>
      <c r="JO1143" s="4"/>
      <c r="JP1143" s="4"/>
      <c r="JQ1143" s="50"/>
      <c r="JR1143" s="4"/>
      <c r="JS1143" s="4"/>
      <c r="JT1143" s="4"/>
      <c r="JU1143" s="4"/>
      <c r="JV1143" s="4"/>
      <c r="JW1143" s="30"/>
      <c r="JX1143" s="4"/>
      <c r="JY1143" s="4"/>
      <c r="JZ1143" s="4"/>
      <c r="KA1143" s="4"/>
      <c r="KB1143" s="4"/>
      <c r="KC1143" s="4"/>
      <c r="KD1143" s="4"/>
      <c r="KE1143" s="4"/>
    </row>
    <row r="1144" spans="166:291" x14ac:dyDescent="0.25">
      <c r="FJ1144" s="5"/>
      <c r="FK1144" s="4"/>
      <c r="FL1144" s="4"/>
      <c r="FM1144" s="4"/>
      <c r="FN1144" s="4"/>
      <c r="FO1144" s="4"/>
      <c r="FP1144" s="4"/>
      <c r="FQ1144" s="4"/>
      <c r="FR1144" s="4"/>
      <c r="FS1144" s="4"/>
      <c r="FT1144" s="4"/>
      <c r="FU1144" s="4"/>
      <c r="FV1144" s="4"/>
      <c r="FW1144" s="4"/>
      <c r="FX1144" s="4"/>
      <c r="FY1144" s="4"/>
      <c r="FZ1144" s="4"/>
      <c r="GA1144" s="4"/>
      <c r="GB1144" s="4"/>
      <c r="GC1144" s="4"/>
      <c r="GD1144" s="4"/>
      <c r="GE1144" s="4"/>
      <c r="GF1144" s="4"/>
      <c r="GG1144" s="4"/>
      <c r="GH1144" s="4"/>
      <c r="GI1144" s="4"/>
      <c r="GJ1144" s="4"/>
      <c r="GK1144" s="4"/>
      <c r="GL1144" s="4"/>
      <c r="GM1144" s="4"/>
      <c r="GN1144" s="4"/>
      <c r="GO1144" s="4"/>
      <c r="GP1144" s="4"/>
      <c r="GQ1144" s="4"/>
      <c r="GR1144" s="4"/>
      <c r="GS1144" s="4"/>
      <c r="GT1144" s="4"/>
      <c r="GU1144" s="4"/>
      <c r="GV1144" s="4"/>
      <c r="GW1144" s="4"/>
      <c r="GX1144" s="4"/>
      <c r="GY1144" s="4"/>
      <c r="IQ1144" s="4"/>
      <c r="IR1144" s="4"/>
      <c r="IS1144" s="4"/>
      <c r="IT1144" s="4"/>
      <c r="IU1144" s="4"/>
      <c r="IV1144" s="4"/>
      <c r="IW1144" s="4"/>
      <c r="IX1144" s="4"/>
      <c r="IY1144" s="4"/>
      <c r="IZ1144" s="4"/>
      <c r="JA1144" s="4"/>
      <c r="JB1144" s="4"/>
      <c r="JC1144" s="4"/>
      <c r="JD1144" s="4"/>
      <c r="JE1144" s="4"/>
      <c r="JF1144" s="4"/>
      <c r="JG1144" s="4"/>
      <c r="JH1144" s="4"/>
      <c r="JI1144" s="4"/>
      <c r="JJ1144" s="4"/>
      <c r="JK1144" s="4"/>
      <c r="JL1144" s="4"/>
      <c r="JM1144" s="4"/>
      <c r="JN1144" s="4"/>
      <c r="JO1144" s="4"/>
      <c r="JP1144" s="4"/>
      <c r="JQ1144" s="4"/>
      <c r="JR1144" s="4"/>
      <c r="JS1144" s="4"/>
      <c r="JT1144" s="4"/>
      <c r="JU1144" s="4"/>
      <c r="JV1144" s="4"/>
      <c r="JW1144" s="4"/>
      <c r="JX1144" s="4"/>
      <c r="JY1144" s="4"/>
      <c r="JZ1144" s="4"/>
      <c r="KA1144" s="4"/>
      <c r="KB1144" s="4"/>
      <c r="KC1144" s="4"/>
      <c r="KD1144" s="4"/>
      <c r="KE1144" s="4"/>
    </row>
    <row r="1145" spans="166:291" x14ac:dyDescent="0.25">
      <c r="FJ1145" s="5"/>
      <c r="FK1145" s="4"/>
      <c r="FL1145" s="4"/>
      <c r="FM1145" s="4"/>
      <c r="FN1145" s="4"/>
      <c r="FO1145" s="4"/>
      <c r="FP1145" s="4"/>
      <c r="FQ1145" s="4"/>
      <c r="FR1145" s="4"/>
      <c r="FS1145" s="4"/>
      <c r="FT1145" s="4"/>
      <c r="FU1145" s="4"/>
      <c r="FV1145" s="4"/>
      <c r="FW1145" s="4"/>
      <c r="FX1145" s="4"/>
      <c r="FY1145" s="4"/>
      <c r="FZ1145" s="4"/>
      <c r="GA1145" s="4"/>
      <c r="GB1145" s="4"/>
      <c r="GC1145" s="4"/>
      <c r="GD1145" s="4"/>
      <c r="GE1145" s="4"/>
      <c r="GF1145" s="4"/>
      <c r="GG1145" s="4"/>
      <c r="GH1145" s="4"/>
      <c r="GI1145" s="4"/>
      <c r="GJ1145" s="4"/>
      <c r="GK1145" s="4"/>
      <c r="GL1145" s="4"/>
      <c r="GM1145" s="4"/>
      <c r="GN1145" s="4"/>
      <c r="GO1145" s="4"/>
      <c r="GP1145" s="4"/>
      <c r="GQ1145" s="4"/>
      <c r="GR1145" s="4"/>
      <c r="GS1145" s="4"/>
      <c r="GT1145" s="4"/>
      <c r="GU1145" s="4"/>
      <c r="GV1145" s="4"/>
      <c r="GW1145" s="4"/>
      <c r="GX1145" s="4"/>
      <c r="GY1145" s="4"/>
      <c r="IQ1145" s="4"/>
      <c r="IR1145" s="4"/>
      <c r="IS1145" s="4"/>
      <c r="IT1145" s="4"/>
      <c r="IU1145" s="4"/>
      <c r="IV1145" s="4"/>
      <c r="IW1145" s="4"/>
      <c r="IX1145" s="4"/>
      <c r="IY1145" s="4"/>
      <c r="IZ1145" s="4"/>
      <c r="JA1145" s="4"/>
      <c r="JB1145" s="4"/>
      <c r="JC1145" s="4"/>
      <c r="JD1145" s="4"/>
      <c r="JE1145" s="4"/>
      <c r="JF1145" s="4"/>
      <c r="JG1145" s="4"/>
      <c r="JH1145" s="4"/>
      <c r="JI1145" s="4"/>
      <c r="JJ1145" s="4"/>
      <c r="JK1145" s="4"/>
      <c r="JL1145" s="4"/>
      <c r="JM1145" s="4"/>
      <c r="JN1145" s="4"/>
      <c r="JO1145" s="4"/>
      <c r="JP1145" s="4"/>
      <c r="JQ1145" s="4"/>
      <c r="JR1145" s="4"/>
      <c r="JS1145" s="4"/>
      <c r="JT1145" s="4"/>
      <c r="JU1145" s="4"/>
      <c r="JV1145" s="4"/>
      <c r="JW1145" s="4"/>
      <c r="JX1145" s="4"/>
      <c r="JY1145" s="4"/>
      <c r="JZ1145" s="4"/>
      <c r="KA1145" s="4"/>
      <c r="KB1145" s="4"/>
      <c r="KC1145" s="4"/>
      <c r="KD1145" s="4"/>
      <c r="KE1145" s="4"/>
    </row>
    <row r="1146" spans="166:291" x14ac:dyDescent="0.25">
      <c r="FJ1146" s="5"/>
      <c r="FK1146" s="4"/>
      <c r="FL1146" s="4"/>
      <c r="FM1146" s="4"/>
      <c r="FN1146" s="4"/>
      <c r="FO1146" s="4"/>
      <c r="FP1146" s="4"/>
      <c r="FQ1146" s="4"/>
      <c r="FR1146" s="4"/>
      <c r="FS1146" s="4"/>
      <c r="FT1146" s="4"/>
      <c r="FU1146" s="4"/>
      <c r="FV1146" s="4"/>
      <c r="FW1146" s="4"/>
      <c r="FX1146" s="4"/>
      <c r="FY1146" s="4"/>
      <c r="FZ1146" s="4"/>
      <c r="GA1146" s="4"/>
      <c r="GB1146" s="4"/>
      <c r="GC1146" s="4"/>
      <c r="GD1146" s="4"/>
      <c r="GE1146" s="4"/>
      <c r="GF1146" s="4"/>
      <c r="GG1146" s="4"/>
      <c r="GH1146" s="4"/>
      <c r="GI1146" s="4"/>
      <c r="GJ1146" s="4"/>
      <c r="GK1146" s="4"/>
      <c r="GL1146" s="4"/>
      <c r="GM1146" s="4"/>
      <c r="GN1146" s="4"/>
      <c r="GO1146" s="4"/>
      <c r="GP1146" s="4"/>
      <c r="GQ1146" s="4"/>
      <c r="GR1146" s="4"/>
      <c r="GS1146" s="4"/>
      <c r="GT1146" s="4"/>
      <c r="GU1146" s="4"/>
      <c r="GV1146" s="4"/>
      <c r="GW1146" s="4"/>
      <c r="GX1146" s="4"/>
      <c r="GY1146" s="4"/>
      <c r="IQ1146" s="4"/>
      <c r="IR1146" s="4"/>
      <c r="IS1146" s="4"/>
      <c r="IT1146" s="4"/>
      <c r="IU1146" s="4"/>
      <c r="IV1146" s="4"/>
      <c r="IW1146" s="4"/>
      <c r="IX1146" s="4"/>
      <c r="IY1146" s="4"/>
      <c r="IZ1146" s="4"/>
      <c r="JA1146" s="4"/>
      <c r="JB1146" s="4"/>
      <c r="JC1146" s="4"/>
      <c r="JD1146" s="4"/>
      <c r="JE1146" s="4"/>
      <c r="JF1146" s="4"/>
      <c r="JG1146" s="4"/>
      <c r="JH1146" s="4"/>
      <c r="JI1146" s="4"/>
      <c r="JJ1146" s="4"/>
      <c r="JK1146" s="4"/>
      <c r="JL1146" s="4"/>
      <c r="JM1146" s="4"/>
      <c r="JN1146" s="4"/>
      <c r="JO1146" s="4"/>
      <c r="JP1146" s="4"/>
      <c r="JQ1146" s="4"/>
      <c r="JR1146" s="4"/>
      <c r="JS1146" s="4"/>
      <c r="JT1146" s="4"/>
      <c r="JU1146" s="4"/>
      <c r="JV1146" s="4"/>
      <c r="JW1146" s="4"/>
      <c r="JX1146" s="4"/>
      <c r="JY1146" s="4"/>
      <c r="JZ1146" s="4"/>
      <c r="KA1146" s="4"/>
      <c r="KB1146" s="4"/>
      <c r="KC1146" s="4"/>
      <c r="KD1146" s="4"/>
      <c r="KE1146" s="4"/>
    </row>
    <row r="1147" spans="166:291" x14ac:dyDescent="0.25">
      <c r="FJ1147" s="5"/>
      <c r="FK1147" s="4"/>
      <c r="FL1147" s="4"/>
      <c r="FM1147" s="4"/>
      <c r="FN1147" s="4"/>
      <c r="FO1147" s="4"/>
      <c r="FP1147" s="4"/>
      <c r="FQ1147" s="4"/>
      <c r="FR1147" s="4"/>
      <c r="FS1147" s="4"/>
      <c r="FT1147" s="4"/>
      <c r="FU1147" s="4"/>
      <c r="FV1147" s="4"/>
      <c r="FW1147" s="4"/>
      <c r="FX1147" s="4"/>
      <c r="FY1147" s="4"/>
      <c r="FZ1147" s="4"/>
      <c r="GA1147" s="4"/>
      <c r="GB1147" s="4"/>
      <c r="GC1147" s="4"/>
      <c r="GD1147" s="4"/>
      <c r="GE1147" s="4"/>
      <c r="GF1147" s="4"/>
      <c r="GG1147" s="4"/>
      <c r="GH1147" s="4"/>
      <c r="GI1147" s="4"/>
      <c r="GJ1147" s="4"/>
      <c r="GK1147" s="4"/>
      <c r="GL1147" s="4"/>
      <c r="GM1147" s="4"/>
      <c r="GN1147" s="4"/>
      <c r="GO1147" s="4"/>
      <c r="GP1147" s="4"/>
      <c r="GQ1147" s="4"/>
      <c r="GR1147" s="4"/>
      <c r="GS1147" s="4"/>
      <c r="GT1147" s="4"/>
      <c r="GU1147" s="4"/>
      <c r="GV1147" s="4"/>
      <c r="GW1147" s="4"/>
      <c r="GX1147" s="4"/>
      <c r="GY1147" s="4"/>
      <c r="IQ1147" s="4"/>
      <c r="IR1147" s="4"/>
      <c r="IS1147" s="4"/>
      <c r="IT1147" s="4"/>
      <c r="IU1147" s="4"/>
      <c r="IV1147" s="4"/>
      <c r="IW1147" s="4"/>
      <c r="IX1147" s="4"/>
      <c r="IY1147" s="4"/>
      <c r="IZ1147" s="4"/>
      <c r="JA1147" s="4"/>
      <c r="JB1147" s="4"/>
      <c r="JC1147" s="4"/>
      <c r="JD1147" s="4"/>
      <c r="JE1147" s="4"/>
      <c r="JF1147" s="4"/>
      <c r="JG1147" s="4"/>
      <c r="JH1147" s="4"/>
      <c r="JI1147" s="4"/>
      <c r="JJ1147" s="4"/>
      <c r="JK1147" s="4"/>
      <c r="JL1147" s="4"/>
      <c r="JM1147" s="4"/>
      <c r="JN1147" s="4"/>
      <c r="JO1147" s="4"/>
      <c r="JP1147" s="4"/>
      <c r="JQ1147" s="4"/>
      <c r="JR1147" s="4"/>
      <c r="JS1147" s="4"/>
      <c r="JT1147" s="4"/>
      <c r="JU1147" s="4"/>
      <c r="JV1147" s="4"/>
      <c r="JW1147" s="4"/>
      <c r="JX1147" s="4"/>
      <c r="JY1147" s="4"/>
      <c r="JZ1147" s="4"/>
      <c r="KA1147" s="4"/>
      <c r="KB1147" s="4"/>
      <c r="KC1147" s="4"/>
      <c r="KD1147" s="4"/>
      <c r="KE1147" s="4"/>
    </row>
    <row r="1148" spans="166:291" x14ac:dyDescent="0.25">
      <c r="FJ1148" s="5"/>
      <c r="FK1148" s="4"/>
      <c r="FL1148" s="4"/>
      <c r="FM1148" s="4"/>
      <c r="FN1148" s="4"/>
      <c r="FO1148" s="4"/>
      <c r="FP1148" s="4"/>
      <c r="FQ1148" s="4"/>
      <c r="FR1148" s="4"/>
      <c r="FS1148" s="4"/>
      <c r="FT1148" s="4"/>
      <c r="FU1148" s="4"/>
      <c r="FV1148" s="4"/>
      <c r="FW1148" s="4"/>
      <c r="FX1148" s="4"/>
      <c r="FY1148" s="4"/>
      <c r="FZ1148" s="4"/>
      <c r="GA1148" s="4"/>
      <c r="GB1148" s="4"/>
      <c r="GC1148" s="4"/>
      <c r="GD1148" s="4"/>
      <c r="GE1148" s="4"/>
      <c r="GF1148" s="4"/>
      <c r="GG1148" s="4"/>
      <c r="GH1148" s="4"/>
      <c r="GI1148" s="4"/>
      <c r="GJ1148" s="4"/>
      <c r="GK1148" s="4"/>
      <c r="GL1148" s="4"/>
      <c r="GM1148" s="4"/>
      <c r="GN1148" s="4"/>
      <c r="GO1148" s="4"/>
      <c r="GP1148" s="4"/>
      <c r="GQ1148" s="4"/>
      <c r="GR1148" s="4"/>
      <c r="GS1148" s="4"/>
      <c r="GT1148" s="4"/>
      <c r="GU1148" s="4"/>
      <c r="GV1148" s="4"/>
      <c r="GW1148" s="4"/>
      <c r="GX1148" s="4"/>
      <c r="GY1148" s="4"/>
      <c r="IQ1148" s="4"/>
      <c r="IR1148" s="4"/>
      <c r="IS1148" s="4"/>
      <c r="IT1148" s="4"/>
      <c r="IU1148" s="4"/>
      <c r="IV1148" s="4"/>
      <c r="IW1148" s="4"/>
      <c r="IX1148" s="4"/>
      <c r="IY1148" s="4"/>
      <c r="IZ1148" s="4"/>
      <c r="JA1148" s="4"/>
      <c r="JB1148" s="4"/>
      <c r="JC1148" s="4"/>
      <c r="JD1148" s="4"/>
      <c r="JE1148" s="4"/>
      <c r="JF1148" s="4"/>
      <c r="JG1148" s="4"/>
      <c r="JH1148" s="4"/>
      <c r="JI1148" s="4"/>
      <c r="JJ1148" s="4"/>
      <c r="JK1148" s="4"/>
      <c r="JL1148" s="4"/>
      <c r="JM1148" s="4"/>
      <c r="JN1148" s="4"/>
      <c r="JO1148" s="4"/>
      <c r="JP1148" s="4"/>
      <c r="JQ1148" s="4"/>
      <c r="JR1148" s="4"/>
      <c r="JS1148" s="4"/>
      <c r="JT1148" s="4"/>
      <c r="JU1148" s="4"/>
      <c r="JV1148" s="4"/>
      <c r="JW1148" s="4"/>
      <c r="JX1148" s="4"/>
      <c r="JY1148" s="4"/>
      <c r="JZ1148" s="4"/>
      <c r="KA1148" s="4"/>
      <c r="KB1148" s="4"/>
      <c r="KC1148" s="4"/>
      <c r="KD1148" s="4"/>
      <c r="KE1148" s="4"/>
    </row>
    <row r="1149" spans="166:291" x14ac:dyDescent="0.25">
      <c r="FJ1149" s="5"/>
      <c r="FK1149" s="4"/>
      <c r="FL1149" s="4"/>
      <c r="FM1149" s="4"/>
      <c r="FN1149" s="4"/>
      <c r="FO1149" s="4"/>
      <c r="FP1149" s="4"/>
      <c r="FQ1149" s="4"/>
      <c r="FR1149" s="4"/>
      <c r="FS1149" s="4"/>
      <c r="FT1149" s="4"/>
      <c r="FU1149" s="4"/>
      <c r="FV1149" s="4"/>
      <c r="FW1149" s="4"/>
      <c r="FX1149" s="4"/>
      <c r="FY1149" s="4"/>
      <c r="FZ1149" s="4"/>
      <c r="GA1149" s="4"/>
      <c r="GB1149" s="4"/>
      <c r="GC1149" s="4"/>
      <c r="GD1149" s="4"/>
      <c r="GE1149" s="4"/>
      <c r="GF1149" s="4"/>
      <c r="GG1149" s="4"/>
      <c r="GH1149" s="4"/>
      <c r="GI1149" s="4"/>
      <c r="GJ1149" s="4"/>
      <c r="GK1149" s="4"/>
      <c r="GL1149" s="4"/>
      <c r="GM1149" s="4"/>
      <c r="GN1149" s="4"/>
      <c r="GO1149" s="4"/>
      <c r="GP1149" s="4"/>
      <c r="GQ1149" s="4"/>
      <c r="GR1149" s="4"/>
      <c r="GS1149" s="4"/>
      <c r="GT1149" s="4"/>
      <c r="GU1149" s="4"/>
      <c r="GV1149" s="4"/>
      <c r="GW1149" s="4"/>
      <c r="GX1149" s="4"/>
      <c r="GY1149" s="4"/>
      <c r="IQ1149" s="4"/>
      <c r="IR1149" s="4"/>
      <c r="IS1149" s="4"/>
      <c r="IT1149" s="4"/>
      <c r="IU1149" s="4"/>
      <c r="IV1149" s="4"/>
      <c r="IW1149" s="4"/>
      <c r="IX1149" s="4"/>
      <c r="IY1149" s="4"/>
      <c r="IZ1149" s="4"/>
      <c r="JA1149" s="4"/>
      <c r="JB1149" s="4"/>
      <c r="JC1149" s="4"/>
      <c r="JD1149" s="4"/>
      <c r="JE1149" s="4"/>
      <c r="JF1149" s="4"/>
      <c r="JG1149" s="4"/>
      <c r="JH1149" s="4"/>
      <c r="JI1149" s="4"/>
      <c r="JJ1149" s="4"/>
      <c r="JK1149" s="4"/>
      <c r="JL1149" s="4"/>
      <c r="JM1149" s="4"/>
      <c r="JN1149" s="4"/>
      <c r="JO1149" s="4"/>
      <c r="JP1149" s="4"/>
      <c r="JQ1149" s="4"/>
      <c r="JR1149" s="4"/>
      <c r="JS1149" s="4"/>
      <c r="JT1149" s="4"/>
      <c r="JU1149" s="30"/>
      <c r="JV1149" s="30"/>
      <c r="JW1149" s="4"/>
      <c r="JX1149" s="4"/>
      <c r="JY1149" s="4"/>
      <c r="JZ1149" s="4"/>
      <c r="KA1149" s="4"/>
      <c r="KB1149" s="4"/>
      <c r="KC1149" s="4"/>
      <c r="KD1149" s="4"/>
      <c r="KE1149" s="4"/>
    </row>
    <row r="1150" spans="166:291" x14ac:dyDescent="0.25">
      <c r="FJ1150" s="5"/>
      <c r="FK1150" s="4"/>
      <c r="FL1150" s="4"/>
      <c r="FM1150" s="4"/>
      <c r="FN1150" s="4"/>
      <c r="FO1150" s="4"/>
      <c r="FP1150" s="4"/>
      <c r="FQ1150" s="4"/>
      <c r="FR1150" s="4"/>
      <c r="FS1150" s="4"/>
      <c r="FT1150" s="4"/>
      <c r="FU1150" s="4"/>
      <c r="FV1150" s="50"/>
      <c r="FW1150" s="4"/>
      <c r="FX1150" s="4"/>
      <c r="FY1150" s="4"/>
      <c r="FZ1150" s="4"/>
      <c r="GA1150" s="4"/>
      <c r="GB1150" s="4"/>
      <c r="GC1150" s="4"/>
      <c r="GD1150" s="4"/>
      <c r="GE1150" s="4"/>
      <c r="GF1150" s="4"/>
      <c r="GG1150" s="4"/>
      <c r="GH1150" s="4"/>
      <c r="GI1150" s="4"/>
      <c r="GJ1150" s="4"/>
      <c r="GK1150" s="4"/>
      <c r="GL1150" s="4"/>
      <c r="GM1150" s="4"/>
      <c r="GN1150" s="4"/>
      <c r="GO1150" s="4"/>
      <c r="GP1150" s="4"/>
      <c r="GQ1150" s="4"/>
      <c r="GR1150" s="4"/>
      <c r="GS1150" s="4"/>
      <c r="GT1150" s="4"/>
      <c r="GU1150" s="4"/>
      <c r="GV1150" s="4"/>
      <c r="GW1150" s="4"/>
      <c r="GX1150" s="4"/>
      <c r="GY1150" s="4"/>
      <c r="IQ1150" s="4"/>
      <c r="IR1150" s="4"/>
      <c r="IS1150" s="4"/>
      <c r="IT1150" s="4"/>
      <c r="IU1150" s="4"/>
      <c r="IV1150" s="4"/>
      <c r="IW1150" s="4"/>
      <c r="IX1150" s="4"/>
      <c r="IY1150" s="4"/>
      <c r="IZ1150" s="4"/>
      <c r="JA1150" s="4"/>
      <c r="JB1150" s="4"/>
      <c r="JC1150" s="4"/>
      <c r="JD1150" s="4"/>
      <c r="JE1150" s="4"/>
      <c r="JF1150" s="4"/>
      <c r="JG1150" s="4"/>
      <c r="JH1150" s="4"/>
      <c r="JI1150" s="4"/>
      <c r="JJ1150" s="4"/>
      <c r="JK1150" s="4"/>
      <c r="JL1150" s="4"/>
      <c r="JM1150" s="4"/>
      <c r="JN1150" s="4"/>
      <c r="JO1150" s="4"/>
      <c r="JP1150" s="4"/>
      <c r="JQ1150" s="4"/>
      <c r="JR1150" s="4"/>
      <c r="JS1150" s="4"/>
      <c r="JT1150" s="4"/>
      <c r="JU1150" s="30"/>
      <c r="JV1150" s="30"/>
      <c r="JW1150" s="4"/>
      <c r="JX1150" s="4"/>
      <c r="JY1150" s="4"/>
      <c r="JZ1150" s="4"/>
      <c r="KA1150" s="4"/>
      <c r="KB1150" s="4"/>
      <c r="KC1150" s="4"/>
      <c r="KD1150" s="4"/>
      <c r="KE1150" s="4"/>
    </row>
    <row r="1151" spans="166:291" x14ac:dyDescent="0.25">
      <c r="FJ1151" s="5"/>
      <c r="FK1151" s="4"/>
      <c r="FL1151" s="4"/>
      <c r="FM1151" s="4"/>
      <c r="FN1151" s="4"/>
      <c r="FO1151" s="4"/>
      <c r="FP1151" s="4"/>
      <c r="FQ1151" s="4"/>
      <c r="FR1151" s="4"/>
      <c r="FS1151" s="4"/>
      <c r="FT1151" s="4"/>
      <c r="FU1151" s="4"/>
      <c r="FV1151" s="4"/>
      <c r="FW1151" s="4"/>
      <c r="FX1151" s="4"/>
      <c r="FY1151" s="4"/>
      <c r="FZ1151" s="4"/>
      <c r="GA1151" s="4"/>
      <c r="GB1151" s="4"/>
      <c r="GC1151" s="4"/>
      <c r="GD1151" s="4"/>
      <c r="GE1151" s="4"/>
      <c r="GF1151" s="4"/>
      <c r="GG1151" s="4"/>
      <c r="GH1151" s="4"/>
      <c r="GI1151" s="4"/>
      <c r="GJ1151" s="4"/>
      <c r="GK1151" s="4"/>
      <c r="GL1151" s="4"/>
      <c r="GM1151" s="4"/>
      <c r="GN1151" s="4"/>
      <c r="GO1151" s="4"/>
      <c r="GP1151" s="4"/>
      <c r="GQ1151" s="4"/>
      <c r="GR1151" s="4"/>
      <c r="GS1151" s="4"/>
      <c r="GT1151" s="4"/>
      <c r="GU1151" s="4"/>
      <c r="GV1151" s="4"/>
      <c r="GW1151" s="4"/>
      <c r="GX1151" s="4"/>
      <c r="GY1151" s="4"/>
      <c r="IQ1151" s="4"/>
      <c r="IR1151" s="4"/>
      <c r="IS1151" s="4"/>
      <c r="IT1151" s="4"/>
      <c r="IU1151" s="4"/>
      <c r="IV1151" s="4"/>
      <c r="IW1151" s="4"/>
      <c r="IX1151" s="4"/>
      <c r="IY1151" s="4"/>
      <c r="IZ1151" s="4"/>
      <c r="JA1151" s="4"/>
      <c r="JB1151" s="4"/>
      <c r="JC1151" s="4"/>
      <c r="JD1151" s="4"/>
      <c r="JE1151" s="4"/>
      <c r="JF1151" s="4"/>
      <c r="JG1151" s="4"/>
      <c r="JH1151" s="4"/>
      <c r="JI1151" s="4"/>
      <c r="JJ1151" s="4"/>
      <c r="JK1151" s="4"/>
      <c r="JL1151" s="4"/>
      <c r="JM1151" s="4"/>
      <c r="JN1151" s="4"/>
      <c r="JO1151" s="4"/>
      <c r="JP1151" s="4"/>
      <c r="JQ1151" s="4"/>
      <c r="JR1151" s="4"/>
      <c r="JS1151" s="4"/>
      <c r="JT1151" s="4"/>
      <c r="JU1151" s="30"/>
      <c r="JV1151" s="30"/>
      <c r="JW1151" s="4"/>
      <c r="JX1151" s="4"/>
      <c r="JY1151" s="4"/>
      <c r="JZ1151" s="4"/>
      <c r="KA1151" s="4"/>
      <c r="KB1151" s="4"/>
      <c r="KC1151" s="4"/>
      <c r="KD1151" s="4"/>
      <c r="KE1151" s="4"/>
    </row>
    <row r="1152" spans="166:291" x14ac:dyDescent="0.25">
      <c r="FJ1152" s="5"/>
      <c r="FK1152" s="4"/>
      <c r="FL1152" s="4"/>
      <c r="FM1152" s="4"/>
      <c r="FN1152" s="4"/>
      <c r="FO1152" s="4"/>
      <c r="FP1152" s="4"/>
      <c r="FQ1152" s="4"/>
      <c r="FR1152" s="4"/>
      <c r="FS1152" s="4"/>
      <c r="FT1152" s="4"/>
      <c r="FU1152" s="4"/>
      <c r="FV1152" s="4"/>
      <c r="FW1152" s="4"/>
      <c r="FX1152" s="4"/>
      <c r="FY1152" s="4"/>
      <c r="FZ1152" s="4"/>
      <c r="GA1152" s="4"/>
      <c r="GB1152" s="4"/>
      <c r="GC1152" s="4"/>
      <c r="GD1152" s="4"/>
      <c r="GE1152" s="4"/>
      <c r="GF1152" s="4"/>
      <c r="GG1152" s="4"/>
      <c r="GH1152" s="4"/>
      <c r="GI1152" s="4"/>
      <c r="GJ1152" s="4"/>
      <c r="GK1152" s="4"/>
      <c r="GL1152" s="4"/>
      <c r="GM1152" s="4"/>
      <c r="GN1152" s="4"/>
      <c r="GO1152" s="4"/>
      <c r="GP1152" s="4"/>
      <c r="GQ1152" s="4"/>
      <c r="GR1152" s="4"/>
      <c r="GS1152" s="4"/>
      <c r="GT1152" s="4"/>
      <c r="GU1152" s="4"/>
      <c r="GV1152" s="4"/>
      <c r="GW1152" s="4"/>
      <c r="GX1152" s="4"/>
      <c r="GY1152" s="4"/>
      <c r="IQ1152" s="4"/>
      <c r="IR1152" s="4"/>
      <c r="IS1152" s="4"/>
      <c r="IT1152" s="4"/>
      <c r="IU1152" s="4"/>
      <c r="IV1152" s="4"/>
      <c r="IW1152" s="4"/>
      <c r="IX1152" s="4"/>
      <c r="IY1152" s="4"/>
      <c r="IZ1152" s="4"/>
      <c r="JA1152" s="4"/>
      <c r="JB1152" s="4"/>
      <c r="JC1152" s="4"/>
      <c r="JD1152" s="4"/>
      <c r="JE1152" s="4"/>
      <c r="JF1152" s="4"/>
      <c r="JG1152" s="4"/>
      <c r="JH1152" s="4"/>
      <c r="JI1152" s="4"/>
      <c r="JJ1152" s="4"/>
      <c r="JK1152" s="4"/>
      <c r="JL1152" s="4"/>
      <c r="JM1152" s="4"/>
      <c r="JN1152" s="4"/>
      <c r="JO1152" s="4"/>
      <c r="JP1152" s="4"/>
      <c r="JQ1152" s="4"/>
      <c r="JR1152" s="4"/>
      <c r="JS1152" s="4"/>
      <c r="JT1152" s="4"/>
      <c r="JU1152" s="30"/>
      <c r="JV1152" s="30"/>
      <c r="JW1152" s="4"/>
      <c r="JX1152" s="4"/>
      <c r="JY1152" s="4"/>
      <c r="JZ1152" s="4"/>
      <c r="KA1152" s="4"/>
      <c r="KB1152" s="4"/>
      <c r="KC1152" s="4"/>
      <c r="KD1152" s="4"/>
      <c r="KE1152" s="4"/>
    </row>
    <row r="1153" spans="166:291" x14ac:dyDescent="0.25">
      <c r="FJ1153" s="5"/>
      <c r="FK1153" s="4"/>
      <c r="FL1153" s="4"/>
      <c r="FM1153" s="4"/>
      <c r="FN1153" s="4"/>
      <c r="FO1153" s="4"/>
      <c r="FP1153" s="4"/>
      <c r="FQ1153" s="4"/>
      <c r="FR1153" s="4"/>
      <c r="FS1153" s="4"/>
      <c r="FT1153" s="4"/>
      <c r="FU1153" s="4"/>
      <c r="FV1153" s="4"/>
      <c r="FW1153" s="4"/>
      <c r="FX1153" s="4"/>
      <c r="FY1153" s="4"/>
      <c r="FZ1153" s="4"/>
      <c r="GA1153" s="4"/>
      <c r="GB1153" s="4"/>
      <c r="GC1153" s="4"/>
      <c r="GD1153" s="4"/>
      <c r="GE1153" s="4"/>
      <c r="GF1153" s="4"/>
      <c r="GG1153" s="4"/>
      <c r="GH1153" s="4"/>
      <c r="GI1153" s="4"/>
      <c r="GJ1153" s="4"/>
      <c r="GK1153" s="4"/>
      <c r="GL1153" s="4"/>
      <c r="GM1153" s="4"/>
      <c r="GN1153" s="4"/>
      <c r="GO1153" s="4"/>
      <c r="GP1153" s="4"/>
      <c r="GQ1153" s="4"/>
      <c r="GR1153" s="4"/>
      <c r="GS1153" s="4"/>
      <c r="GT1153" s="4"/>
      <c r="GU1153" s="4"/>
      <c r="GV1153" s="4"/>
      <c r="GW1153" s="4"/>
      <c r="GX1153" s="4"/>
      <c r="GY1153" s="4"/>
      <c r="IQ1153" s="4"/>
      <c r="IR1153" s="4"/>
      <c r="IS1153" s="4"/>
      <c r="IT1153" s="4"/>
      <c r="IU1153" s="4"/>
      <c r="IV1153" s="4"/>
      <c r="IW1153" s="4"/>
      <c r="IX1153" s="4"/>
      <c r="IY1153" s="4"/>
      <c r="IZ1153" s="4"/>
      <c r="JA1153" s="4"/>
      <c r="JB1153" s="4"/>
      <c r="JC1153" s="4"/>
      <c r="JD1153" s="4"/>
      <c r="JE1153" s="4"/>
      <c r="JF1153" s="4"/>
      <c r="JG1153" s="4"/>
      <c r="JH1153" s="4"/>
      <c r="JI1153" s="4"/>
      <c r="JJ1153" s="4"/>
      <c r="JK1153" s="4"/>
      <c r="JL1153" s="4"/>
      <c r="JM1153" s="4"/>
      <c r="JN1153" s="4"/>
      <c r="JO1153" s="4"/>
      <c r="JP1153" s="4"/>
      <c r="JQ1153" s="4"/>
      <c r="JR1153" s="4"/>
      <c r="JS1153" s="4"/>
      <c r="JT1153" s="4"/>
      <c r="JU1153" s="30"/>
      <c r="JV1153" s="30"/>
      <c r="JW1153" s="4"/>
      <c r="JX1153" s="4"/>
      <c r="JY1153" s="4"/>
      <c r="JZ1153" s="4"/>
      <c r="KA1153" s="4"/>
      <c r="KB1153" s="4"/>
      <c r="KC1153" s="4"/>
      <c r="KD1153" s="4"/>
      <c r="KE1153" s="4"/>
    </row>
    <row r="1154" spans="166:291" x14ac:dyDescent="0.25">
      <c r="FJ1154" s="5"/>
      <c r="FK1154" s="4"/>
      <c r="FL1154" s="4"/>
      <c r="FM1154" s="4"/>
      <c r="FN1154" s="4"/>
      <c r="FO1154" s="4"/>
      <c r="FP1154" s="4"/>
      <c r="FQ1154" s="4"/>
      <c r="FR1154" s="4"/>
      <c r="FS1154" s="4"/>
      <c r="FT1154" s="4"/>
      <c r="FU1154" s="4"/>
      <c r="FV1154" s="4"/>
      <c r="FW1154" s="4"/>
      <c r="FX1154" s="4"/>
      <c r="FY1154" s="4"/>
      <c r="FZ1154" s="4"/>
      <c r="GA1154" s="4"/>
      <c r="GB1154" s="4"/>
      <c r="GC1154" s="4"/>
      <c r="GD1154" s="4"/>
      <c r="GE1154" s="4"/>
      <c r="GF1154" s="4"/>
      <c r="GG1154" s="4"/>
      <c r="GH1154" s="4"/>
      <c r="GI1154" s="4"/>
      <c r="GJ1154" s="4"/>
      <c r="GK1154" s="4"/>
      <c r="GL1154" s="4"/>
      <c r="GM1154" s="4"/>
      <c r="GN1154" s="4"/>
      <c r="GO1154" s="4"/>
      <c r="GP1154" s="4"/>
      <c r="GQ1154" s="4"/>
      <c r="GR1154" s="4"/>
      <c r="GS1154" s="4"/>
      <c r="GT1154" s="4"/>
      <c r="GU1154" s="4"/>
      <c r="GV1154" s="4"/>
      <c r="GW1154" s="4"/>
      <c r="GX1154" s="4"/>
      <c r="GY1154" s="4"/>
      <c r="IQ1154" s="4"/>
      <c r="IR1154" s="4"/>
      <c r="IS1154" s="4"/>
      <c r="IT1154" s="4"/>
      <c r="IU1154" s="4"/>
      <c r="IV1154" s="4"/>
      <c r="IW1154" s="4"/>
      <c r="IX1154" s="4"/>
      <c r="IY1154" s="4"/>
      <c r="IZ1154" s="4"/>
      <c r="JA1154" s="4"/>
      <c r="JB1154" s="4"/>
      <c r="JC1154" s="4"/>
      <c r="JD1154" s="4"/>
      <c r="JE1154" s="4"/>
      <c r="JF1154" s="4"/>
      <c r="JG1154" s="4"/>
      <c r="JH1154" s="4"/>
      <c r="JI1154" s="4"/>
      <c r="JJ1154" s="4"/>
      <c r="JK1154" s="4"/>
      <c r="JL1154" s="4"/>
      <c r="JM1154" s="4"/>
      <c r="JN1154" s="4"/>
      <c r="JO1154" s="4"/>
      <c r="JP1154" s="4"/>
      <c r="JQ1154" s="4"/>
      <c r="JR1154" s="4"/>
      <c r="JS1154" s="4"/>
      <c r="JT1154" s="4"/>
      <c r="JU1154" s="4"/>
      <c r="JV1154" s="4"/>
      <c r="JW1154" s="4"/>
      <c r="JX1154" s="4"/>
      <c r="JY1154" s="4"/>
      <c r="JZ1154" s="4"/>
      <c r="KA1154" s="4"/>
      <c r="KB1154" s="4"/>
      <c r="KC1154" s="4"/>
      <c r="KD1154" s="4"/>
      <c r="KE1154" s="4"/>
    </row>
    <row r="1155" spans="166:291" x14ac:dyDescent="0.25">
      <c r="FJ1155" s="5"/>
      <c r="FK1155" s="4"/>
      <c r="FL1155" s="4"/>
      <c r="FM1155" s="4"/>
      <c r="FN1155" s="4"/>
      <c r="FO1155" s="4"/>
      <c r="FP1155" s="4"/>
      <c r="FQ1155" s="4"/>
      <c r="FR1155" s="4"/>
      <c r="FS1155" s="4"/>
      <c r="FT1155" s="4"/>
      <c r="FU1155" s="4"/>
      <c r="FV1155" s="4"/>
      <c r="FW1155" s="4"/>
      <c r="FX1155" s="4"/>
      <c r="FY1155" s="4"/>
      <c r="FZ1155" s="4"/>
      <c r="GA1155" s="4"/>
      <c r="GB1155" s="4"/>
      <c r="GC1155" s="4"/>
      <c r="GD1155" s="4"/>
      <c r="GE1155" s="4"/>
      <c r="GF1155" s="4"/>
      <c r="GG1155" s="4"/>
      <c r="GH1155" s="4"/>
      <c r="GI1155" s="4"/>
      <c r="GJ1155" s="4"/>
      <c r="GK1155" s="4"/>
      <c r="GL1155" s="4"/>
      <c r="GM1155" s="4"/>
      <c r="GN1155" s="4"/>
      <c r="GO1155" s="4"/>
      <c r="GP1155" s="4"/>
      <c r="GQ1155" s="4"/>
      <c r="GR1155" s="4"/>
      <c r="GS1155" s="4"/>
      <c r="GT1155" s="4"/>
      <c r="GU1155" s="4"/>
      <c r="GV1155" s="4"/>
      <c r="GW1155" s="4"/>
      <c r="GX1155" s="4"/>
      <c r="GY1155" s="4"/>
      <c r="IQ1155" s="4"/>
      <c r="IR1155" s="4"/>
      <c r="IS1155" s="4"/>
      <c r="IT1155" s="4"/>
      <c r="IU1155" s="4"/>
      <c r="IV1155" s="4"/>
      <c r="IW1155" s="4"/>
      <c r="IX1155" s="4"/>
      <c r="IY1155" s="4"/>
      <c r="IZ1155" s="4"/>
      <c r="JA1155" s="4"/>
      <c r="JB1155" s="4"/>
      <c r="JC1155" s="4"/>
      <c r="JD1155" s="4"/>
      <c r="JE1155" s="4"/>
      <c r="JF1155" s="4"/>
      <c r="JG1155" s="4"/>
      <c r="JH1155" s="4"/>
      <c r="JI1155" s="4"/>
      <c r="JJ1155" s="4"/>
      <c r="JK1155" s="4"/>
      <c r="JL1155" s="4"/>
      <c r="JM1155" s="4"/>
      <c r="JN1155" s="4"/>
      <c r="JO1155" s="4"/>
      <c r="JP1155" s="4"/>
      <c r="JQ1155" s="4"/>
      <c r="JR1155" s="4"/>
      <c r="JS1155" s="4"/>
      <c r="JT1155" s="4"/>
      <c r="JU1155" s="4"/>
      <c r="JV1155" s="4"/>
      <c r="JW1155" s="4"/>
      <c r="JX1155" s="4"/>
      <c r="JY1155" s="4"/>
      <c r="JZ1155" s="4"/>
      <c r="KA1155" s="4"/>
      <c r="KB1155" s="4"/>
      <c r="KC1155" s="4"/>
      <c r="KD1155" s="4"/>
      <c r="KE1155" s="4"/>
    </row>
    <row r="1156" spans="166:291" x14ac:dyDescent="0.25">
      <c r="FJ1156" s="5"/>
      <c r="FK1156" s="4"/>
      <c r="FL1156" s="4"/>
      <c r="FM1156" s="4"/>
      <c r="FN1156" s="4"/>
      <c r="FO1156" s="4"/>
      <c r="FP1156" s="4"/>
      <c r="FQ1156" s="4"/>
      <c r="FR1156" s="4"/>
      <c r="FS1156" s="4"/>
      <c r="FT1156" s="4"/>
      <c r="FU1156" s="4"/>
      <c r="FV1156" s="4"/>
      <c r="FW1156" s="4"/>
      <c r="FX1156" s="4"/>
      <c r="FY1156" s="4"/>
      <c r="FZ1156" s="4"/>
      <c r="GA1156" s="4"/>
      <c r="GB1156" s="4"/>
      <c r="GC1156" s="4"/>
      <c r="GD1156" s="4"/>
      <c r="GE1156" s="4"/>
      <c r="GF1156" s="4"/>
      <c r="GG1156" s="4"/>
      <c r="GH1156" s="4"/>
      <c r="GI1156" s="4"/>
      <c r="GJ1156" s="4"/>
      <c r="GK1156" s="4"/>
      <c r="GL1156" s="4"/>
      <c r="GM1156" s="4"/>
      <c r="GN1156" s="4"/>
      <c r="GO1156" s="4"/>
      <c r="GP1156" s="4"/>
      <c r="GQ1156" s="4"/>
      <c r="GR1156" s="4"/>
      <c r="GS1156" s="4"/>
      <c r="GT1156" s="4"/>
      <c r="GU1156" s="4"/>
      <c r="GV1156" s="4"/>
      <c r="GW1156" s="4"/>
      <c r="GX1156" s="4"/>
      <c r="GY1156" s="4"/>
      <c r="IQ1156" s="4"/>
      <c r="IR1156" s="4"/>
      <c r="IS1156" s="4"/>
      <c r="IT1156" s="4"/>
      <c r="IU1156" s="4"/>
      <c r="IV1156" s="4"/>
      <c r="IW1156" s="4"/>
      <c r="IX1156" s="4"/>
      <c r="IY1156" s="4"/>
      <c r="IZ1156" s="4"/>
      <c r="JA1156" s="4"/>
      <c r="JB1156" s="4"/>
      <c r="JC1156" s="4"/>
      <c r="JD1156" s="4"/>
      <c r="JE1156" s="4"/>
      <c r="JF1156" s="4"/>
      <c r="JG1156" s="4"/>
      <c r="JH1156" s="4"/>
      <c r="JI1156" s="4"/>
      <c r="JJ1156" s="4"/>
      <c r="JK1156" s="4"/>
      <c r="JL1156" s="4"/>
      <c r="JM1156" s="4"/>
      <c r="JN1156" s="4"/>
      <c r="JO1156" s="4"/>
      <c r="JP1156" s="4"/>
      <c r="JQ1156" s="4"/>
      <c r="JR1156" s="4"/>
      <c r="JS1156" s="4"/>
      <c r="JT1156" s="4"/>
      <c r="JU1156" s="4"/>
      <c r="JV1156" s="4"/>
      <c r="JW1156" s="4"/>
      <c r="JX1156" s="4"/>
      <c r="JY1156" s="4"/>
      <c r="JZ1156" s="4"/>
      <c r="KA1156" s="4"/>
      <c r="KB1156" s="4"/>
      <c r="KC1156" s="4"/>
      <c r="KD1156" s="4"/>
      <c r="KE1156" s="4"/>
    </row>
    <row r="1157" spans="166:291" x14ac:dyDescent="0.25">
      <c r="FJ1157" s="5"/>
      <c r="FK1157" s="4"/>
      <c r="FL1157" s="4"/>
      <c r="FM1157" s="4"/>
      <c r="FN1157" s="4"/>
      <c r="FO1157" s="4"/>
      <c r="FP1157" s="4"/>
      <c r="FQ1157" s="4"/>
      <c r="FR1157" s="4"/>
      <c r="FS1157" s="4"/>
      <c r="FT1157" s="4"/>
      <c r="FU1157" s="4"/>
      <c r="FV1157" s="4"/>
      <c r="FW1157" s="4"/>
      <c r="FX1157" s="4"/>
      <c r="FY1157" s="4"/>
      <c r="FZ1157" s="4"/>
      <c r="GA1157" s="4"/>
      <c r="GB1157" s="4"/>
      <c r="GC1157" s="4"/>
      <c r="GD1157" s="4"/>
      <c r="GE1157" s="4"/>
      <c r="GF1157" s="30"/>
      <c r="GG1157" s="4"/>
      <c r="GH1157" s="4"/>
      <c r="GI1157" s="4"/>
      <c r="GJ1157" s="4"/>
      <c r="GK1157" s="4"/>
      <c r="GL1157" s="4"/>
      <c r="GM1157" s="4"/>
      <c r="GN1157" s="4"/>
      <c r="GO1157" s="4"/>
      <c r="GP1157" s="4"/>
      <c r="GQ1157" s="4"/>
      <c r="GR1157" s="4"/>
      <c r="GS1157" s="4"/>
      <c r="GT1157" s="4"/>
      <c r="GU1157" s="4"/>
      <c r="GV1157" s="4"/>
      <c r="GW1157" s="4"/>
      <c r="GX1157" s="4"/>
      <c r="GY1157" s="4"/>
      <c r="IQ1157" s="4"/>
      <c r="IR1157" s="4"/>
      <c r="IS1157" s="4"/>
      <c r="IT1157" s="4"/>
      <c r="IU1157" s="4"/>
      <c r="IV1157" s="4"/>
      <c r="IW1157" s="4"/>
      <c r="IX1157" s="4"/>
      <c r="IY1157" s="4"/>
      <c r="IZ1157" s="4"/>
      <c r="JA1157" s="4"/>
      <c r="JB1157" s="4"/>
      <c r="JC1157" s="4"/>
      <c r="JD1157" s="4"/>
      <c r="JE1157" s="4"/>
      <c r="JF1157" s="4"/>
      <c r="JG1157" s="4"/>
      <c r="JH1157" s="4"/>
      <c r="JI1157" s="4"/>
      <c r="JJ1157" s="4"/>
      <c r="JK1157" s="4"/>
      <c r="JL1157" s="4"/>
      <c r="JM1157" s="4"/>
      <c r="JN1157" s="4"/>
      <c r="JO1157" s="4"/>
      <c r="JP1157" s="4"/>
      <c r="JQ1157" s="4"/>
      <c r="JR1157" s="4"/>
      <c r="JS1157" s="4"/>
      <c r="JT1157" s="4"/>
      <c r="JU1157" s="4"/>
      <c r="JV1157" s="4"/>
      <c r="JW1157" s="4"/>
      <c r="JX1157" s="4"/>
      <c r="JY1157" s="4"/>
      <c r="JZ1157" s="4"/>
      <c r="KA1157" s="4"/>
      <c r="KB1157" s="4"/>
      <c r="KC1157" s="4"/>
      <c r="KD1157" s="4"/>
      <c r="KE1157" s="4"/>
    </row>
    <row r="1158" spans="166:291" x14ac:dyDescent="0.25">
      <c r="FJ1158" s="5"/>
      <c r="FK1158" s="4"/>
      <c r="FL1158" s="4"/>
      <c r="FM1158" s="4"/>
      <c r="FN1158" s="4"/>
      <c r="FO1158" s="4"/>
      <c r="FP1158" s="4"/>
      <c r="FQ1158" s="4"/>
      <c r="FR1158" s="4"/>
      <c r="FS1158" s="4"/>
      <c r="FT1158" s="4"/>
      <c r="FU1158" s="4"/>
      <c r="FV1158" s="4"/>
      <c r="FW1158" s="4"/>
      <c r="FX1158" s="4"/>
      <c r="FY1158" s="4"/>
      <c r="FZ1158" s="4"/>
      <c r="GA1158" s="4"/>
      <c r="GB1158" s="4"/>
      <c r="GC1158" s="4"/>
      <c r="GD1158" s="4"/>
      <c r="GE1158" s="4"/>
      <c r="GF1158" s="30"/>
      <c r="GG1158" s="4"/>
      <c r="GH1158" s="4"/>
      <c r="GI1158" s="4"/>
      <c r="GJ1158" s="4"/>
      <c r="GK1158" s="4"/>
      <c r="GL1158" s="4"/>
      <c r="GM1158" s="4"/>
      <c r="GN1158" s="4"/>
      <c r="GO1158" s="4"/>
      <c r="GP1158" s="4"/>
      <c r="GQ1158" s="4"/>
      <c r="GR1158" s="4"/>
      <c r="GS1158" s="4"/>
      <c r="GT1158" s="4"/>
      <c r="GU1158" s="4"/>
      <c r="GV1158" s="4"/>
      <c r="GW1158" s="4"/>
      <c r="GX1158" s="4"/>
      <c r="GY1158" s="4"/>
      <c r="IQ1158" s="4"/>
      <c r="IR1158" s="4"/>
      <c r="IS1158" s="4"/>
      <c r="IT1158" s="4"/>
      <c r="IU1158" s="4"/>
      <c r="IV1158" s="4"/>
      <c r="IW1158" s="4"/>
      <c r="IX1158" s="4"/>
      <c r="IY1158" s="4"/>
      <c r="IZ1158" s="4"/>
      <c r="JA1158" s="4"/>
      <c r="JB1158" s="4"/>
      <c r="JC1158" s="4"/>
      <c r="JD1158" s="4"/>
      <c r="JE1158" s="4"/>
      <c r="JF1158" s="4"/>
      <c r="JG1158" s="4"/>
      <c r="JH1158" s="4"/>
      <c r="JI1158" s="4"/>
      <c r="JJ1158" s="4"/>
      <c r="JK1158" s="4"/>
      <c r="JL1158" s="4"/>
      <c r="JM1158" s="4"/>
      <c r="JN1158" s="4"/>
      <c r="JO1158" s="4"/>
      <c r="JP1158" s="4"/>
      <c r="JQ1158" s="4"/>
      <c r="JR1158" s="4"/>
      <c r="JS1158" s="4"/>
      <c r="JT1158" s="4"/>
      <c r="JU1158" s="4"/>
      <c r="JV1158" s="4"/>
      <c r="JW1158" s="4"/>
      <c r="JX1158" s="4"/>
      <c r="JY1158" s="4"/>
      <c r="JZ1158" s="4"/>
      <c r="KA1158" s="4"/>
      <c r="KB1158" s="4"/>
      <c r="KC1158" s="4"/>
      <c r="KD1158" s="4"/>
      <c r="KE1158" s="4"/>
    </row>
    <row r="1159" spans="166:291" x14ac:dyDescent="0.25">
      <c r="FJ1159" s="5"/>
      <c r="FK1159" s="4"/>
      <c r="FL1159" s="4"/>
      <c r="FM1159" s="4"/>
      <c r="FN1159" s="4"/>
      <c r="FO1159" s="4"/>
      <c r="FP1159" s="4"/>
      <c r="FQ1159" s="4"/>
      <c r="FR1159" s="4"/>
      <c r="FS1159" s="50"/>
      <c r="FT1159" s="50"/>
      <c r="FU1159" s="50"/>
      <c r="FV1159" s="4"/>
      <c r="FW1159" s="4"/>
      <c r="FX1159" s="4"/>
      <c r="FY1159" s="4"/>
      <c r="FZ1159" s="4"/>
      <c r="GA1159" s="4"/>
      <c r="GB1159" s="4"/>
      <c r="GC1159" s="4"/>
      <c r="GD1159" s="4"/>
      <c r="GE1159" s="4"/>
      <c r="GF1159" s="30"/>
      <c r="GG1159" s="4"/>
      <c r="GH1159" s="4"/>
      <c r="GI1159" s="4"/>
      <c r="GJ1159" s="4"/>
      <c r="GK1159" s="4"/>
      <c r="GL1159" s="4"/>
      <c r="GM1159" s="4"/>
      <c r="GN1159" s="4"/>
      <c r="GO1159" s="4"/>
      <c r="GP1159" s="4"/>
      <c r="GQ1159" s="4"/>
      <c r="GR1159" s="4"/>
      <c r="GS1159" s="4"/>
      <c r="GT1159" s="4"/>
      <c r="GU1159" s="4"/>
      <c r="GV1159" s="4"/>
      <c r="GW1159" s="4"/>
      <c r="GX1159" s="4"/>
      <c r="GY1159" s="4"/>
      <c r="IQ1159" s="4"/>
      <c r="IR1159" s="4"/>
      <c r="IS1159" s="4"/>
      <c r="IT1159" s="4"/>
      <c r="IU1159" s="4"/>
      <c r="IV1159" s="4"/>
      <c r="IW1159" s="4"/>
      <c r="IX1159" s="4"/>
      <c r="IY1159" s="4"/>
      <c r="IZ1159" s="4"/>
      <c r="JA1159" s="4"/>
      <c r="JB1159" s="4"/>
      <c r="JC1159" s="4"/>
      <c r="JD1159" s="4"/>
      <c r="JE1159" s="4"/>
      <c r="JF1159" s="4"/>
      <c r="JG1159" s="4"/>
      <c r="JH1159" s="4"/>
      <c r="JI1159" s="4"/>
      <c r="JJ1159" s="4"/>
      <c r="JK1159" s="4"/>
      <c r="JL1159" s="4"/>
      <c r="JM1159" s="4"/>
      <c r="JN1159" s="4"/>
      <c r="JO1159" s="4"/>
      <c r="JP1159" s="50"/>
      <c r="JQ1159" s="4"/>
      <c r="JR1159" s="4"/>
      <c r="JS1159" s="4"/>
      <c r="JT1159" s="4"/>
      <c r="JU1159" s="4"/>
      <c r="JV1159" s="4"/>
      <c r="JW1159" s="4"/>
      <c r="JX1159" s="4"/>
      <c r="JY1159" s="4"/>
      <c r="JZ1159" s="4"/>
      <c r="KA1159" s="4"/>
      <c r="KB1159" s="4"/>
      <c r="KC1159" s="4"/>
      <c r="KD1159" s="4"/>
      <c r="KE1159" s="4"/>
    </row>
    <row r="1160" spans="166:291" x14ac:dyDescent="0.25">
      <c r="FJ1160" s="5"/>
      <c r="FK1160" s="4"/>
      <c r="FL1160" s="4"/>
      <c r="FM1160" s="4"/>
      <c r="FN1160" s="4"/>
      <c r="FO1160" s="4"/>
      <c r="FP1160" s="4"/>
      <c r="FQ1160" s="4"/>
      <c r="FR1160" s="4"/>
      <c r="FS1160" s="4"/>
      <c r="FT1160" s="4"/>
      <c r="FU1160" s="4"/>
      <c r="FV1160" s="4"/>
      <c r="FW1160" s="4"/>
      <c r="FX1160" s="4"/>
      <c r="FY1160" s="4"/>
      <c r="FZ1160" s="4"/>
      <c r="GA1160" s="4"/>
      <c r="GB1160" s="4"/>
      <c r="GC1160" s="4"/>
      <c r="GD1160" s="4"/>
      <c r="GE1160" s="4"/>
      <c r="GF1160" s="30"/>
      <c r="GG1160" s="4"/>
      <c r="GH1160" s="4"/>
      <c r="GI1160" s="4"/>
      <c r="GJ1160" s="4"/>
      <c r="GK1160" s="4"/>
      <c r="GL1160" s="4"/>
      <c r="GM1160" s="4"/>
      <c r="GN1160" s="4"/>
      <c r="GO1160" s="4"/>
      <c r="GP1160" s="4"/>
      <c r="GQ1160" s="4"/>
      <c r="GR1160" s="4"/>
      <c r="GS1160" s="4"/>
      <c r="GT1160" s="4"/>
      <c r="GU1160" s="4"/>
      <c r="GV1160" s="4"/>
      <c r="GW1160" s="4"/>
      <c r="GX1160" s="4"/>
      <c r="GY1160" s="4"/>
      <c r="IQ1160" s="4"/>
      <c r="IR1160" s="4"/>
      <c r="IS1160" s="4"/>
      <c r="IT1160" s="4"/>
      <c r="IU1160" s="4"/>
      <c r="IV1160" s="4"/>
      <c r="IW1160" s="4"/>
      <c r="IX1160" s="4"/>
      <c r="IY1160" s="4"/>
      <c r="IZ1160" s="4"/>
      <c r="JA1160" s="4"/>
      <c r="JB1160" s="4"/>
      <c r="JC1160" s="4"/>
      <c r="JD1160" s="4"/>
      <c r="JE1160" s="4"/>
      <c r="JF1160" s="4"/>
      <c r="JG1160" s="4"/>
      <c r="JH1160" s="4"/>
      <c r="JI1160" s="4"/>
      <c r="JJ1160" s="4"/>
      <c r="JK1160" s="4"/>
      <c r="JL1160" s="4"/>
      <c r="JM1160" s="4"/>
      <c r="JN1160" s="4"/>
      <c r="JO1160" s="4"/>
      <c r="JP1160" s="4"/>
      <c r="JQ1160" s="4"/>
      <c r="JR1160" s="4"/>
      <c r="JS1160" s="4"/>
      <c r="JT1160" s="4"/>
      <c r="JU1160" s="4"/>
      <c r="JV1160" s="4"/>
      <c r="JW1160" s="4"/>
      <c r="JX1160" s="4"/>
      <c r="JY1160" s="4"/>
      <c r="JZ1160" s="4"/>
      <c r="KA1160" s="4"/>
      <c r="KB1160" s="4"/>
      <c r="KC1160" s="4"/>
      <c r="KD1160" s="4"/>
      <c r="KE1160" s="4"/>
    </row>
    <row r="1161" spans="166:291" x14ac:dyDescent="0.25">
      <c r="FJ1161" s="5"/>
      <c r="FK1161" s="4"/>
      <c r="FL1161" s="4"/>
      <c r="FM1161" s="4"/>
      <c r="FN1161" s="4"/>
      <c r="FO1161" s="4"/>
      <c r="FP1161" s="4"/>
      <c r="FQ1161" s="4"/>
      <c r="FR1161" s="4"/>
      <c r="FS1161" s="4"/>
      <c r="FT1161" s="4"/>
      <c r="FU1161" s="4"/>
      <c r="FV1161" s="4"/>
      <c r="FW1161" s="4"/>
      <c r="FX1161" s="4"/>
      <c r="FY1161" s="4"/>
      <c r="FZ1161" s="4"/>
      <c r="GA1161" s="4"/>
      <c r="GB1161" s="4"/>
      <c r="GC1161" s="4"/>
      <c r="GD1161" s="4"/>
      <c r="GE1161" s="4"/>
      <c r="GF1161" s="30"/>
      <c r="GG1161" s="4"/>
      <c r="GH1161" s="4"/>
      <c r="GI1161" s="4"/>
      <c r="GJ1161" s="4"/>
      <c r="GK1161" s="4"/>
      <c r="GL1161" s="4"/>
      <c r="GM1161" s="4"/>
      <c r="GN1161" s="4"/>
      <c r="GO1161" s="4"/>
      <c r="GP1161" s="4"/>
      <c r="GQ1161" s="4"/>
      <c r="GR1161" s="4"/>
      <c r="GS1161" s="4"/>
      <c r="GT1161" s="4"/>
      <c r="GU1161" s="4"/>
      <c r="GV1161" s="4"/>
      <c r="GW1161" s="4"/>
      <c r="GX1161" s="4"/>
      <c r="GY1161" s="4"/>
      <c r="IQ1161" s="4"/>
      <c r="IR1161" s="4"/>
      <c r="IS1161" s="4"/>
      <c r="IT1161" s="4"/>
      <c r="IU1161" s="4"/>
      <c r="IV1161" s="4"/>
      <c r="IW1161" s="4"/>
      <c r="IX1161" s="4"/>
      <c r="IY1161" s="4"/>
      <c r="IZ1161" s="4"/>
      <c r="JA1161" s="4"/>
      <c r="JB1161" s="4"/>
      <c r="JC1161" s="4"/>
      <c r="JD1161" s="4"/>
      <c r="JE1161" s="4"/>
      <c r="JF1161" s="4"/>
      <c r="JG1161" s="4"/>
      <c r="JH1161" s="4"/>
      <c r="JI1161" s="4"/>
      <c r="JJ1161" s="4"/>
      <c r="JK1161" s="4"/>
      <c r="JL1161" s="4"/>
      <c r="JM1161" s="4"/>
      <c r="JN1161" s="4"/>
      <c r="JO1161" s="4"/>
      <c r="JP1161" s="4"/>
      <c r="JQ1161" s="4"/>
      <c r="JR1161" s="4"/>
      <c r="JS1161" s="4"/>
      <c r="JT1161" s="30"/>
      <c r="JU1161" s="4"/>
      <c r="JV1161" s="4"/>
      <c r="JW1161" s="4"/>
      <c r="JX1161" s="4"/>
      <c r="JY1161" s="4"/>
      <c r="JZ1161" s="4"/>
      <c r="KA1161" s="4"/>
      <c r="KB1161" s="4"/>
      <c r="KC1161" s="4"/>
      <c r="KD1161" s="4"/>
      <c r="KE1161" s="4"/>
    </row>
    <row r="1162" spans="166:291" x14ac:dyDescent="0.25">
      <c r="FJ1162" s="5"/>
      <c r="FK1162" s="4"/>
      <c r="FL1162" s="4"/>
      <c r="FM1162" s="4"/>
      <c r="FN1162" s="4"/>
      <c r="FO1162" s="4"/>
      <c r="FP1162" s="4"/>
      <c r="FQ1162" s="4"/>
      <c r="FR1162" s="4"/>
      <c r="FS1162" s="4"/>
      <c r="FT1162" s="4"/>
      <c r="FU1162" s="4"/>
      <c r="FV1162" s="4"/>
      <c r="FW1162" s="4"/>
      <c r="FX1162" s="4"/>
      <c r="FY1162" s="4"/>
      <c r="FZ1162" s="4"/>
      <c r="GA1162" s="4"/>
      <c r="GB1162" s="4"/>
      <c r="GC1162" s="4"/>
      <c r="GD1162" s="4"/>
      <c r="GE1162" s="4"/>
      <c r="GF1162" s="4"/>
      <c r="GG1162" s="4"/>
      <c r="GH1162" s="4"/>
      <c r="GI1162" s="4"/>
      <c r="GJ1162" s="4"/>
      <c r="GK1162" s="4"/>
      <c r="GL1162" s="4"/>
      <c r="GM1162" s="4"/>
      <c r="GN1162" s="4"/>
      <c r="GO1162" s="4"/>
      <c r="GP1162" s="4"/>
      <c r="GQ1162" s="4"/>
      <c r="GR1162" s="4"/>
      <c r="GS1162" s="4"/>
      <c r="GT1162" s="4"/>
      <c r="GU1162" s="4"/>
      <c r="GV1162" s="4"/>
      <c r="GW1162" s="4"/>
      <c r="GX1162" s="4"/>
      <c r="GY1162" s="4"/>
      <c r="IQ1162" s="4"/>
      <c r="IR1162" s="4"/>
      <c r="IS1162" s="4"/>
      <c r="IT1162" s="4"/>
      <c r="IU1162" s="4"/>
      <c r="IV1162" s="4"/>
      <c r="IW1162" s="4"/>
      <c r="IX1162" s="4"/>
      <c r="IY1162" s="4"/>
      <c r="IZ1162" s="4"/>
      <c r="JA1162" s="4"/>
      <c r="JB1162" s="4"/>
      <c r="JC1162" s="4"/>
      <c r="JD1162" s="4"/>
      <c r="JE1162" s="4"/>
      <c r="JF1162" s="4"/>
      <c r="JG1162" s="4"/>
      <c r="JH1162" s="4"/>
      <c r="JI1162" s="4"/>
      <c r="JJ1162" s="4"/>
      <c r="JK1162" s="4"/>
      <c r="JL1162" s="4"/>
      <c r="JM1162" s="4"/>
      <c r="JN1162" s="4"/>
      <c r="JO1162" s="4"/>
      <c r="JP1162" s="4"/>
      <c r="JQ1162" s="4"/>
      <c r="JR1162" s="4"/>
      <c r="JS1162" s="4"/>
      <c r="JT1162" s="30"/>
      <c r="JU1162" s="4"/>
      <c r="JV1162" s="4"/>
      <c r="JW1162" s="4"/>
      <c r="JX1162" s="4"/>
      <c r="JY1162" s="4"/>
      <c r="JZ1162" s="4"/>
      <c r="KA1162" s="4"/>
      <c r="KB1162" s="4"/>
      <c r="KC1162" s="4"/>
      <c r="KD1162" s="4"/>
      <c r="KE1162" s="4"/>
    </row>
    <row r="1163" spans="166:291" x14ac:dyDescent="0.25">
      <c r="FJ1163" s="5"/>
      <c r="FK1163" s="4"/>
      <c r="FL1163" s="4"/>
      <c r="FM1163" s="4"/>
      <c r="FN1163" s="4"/>
      <c r="FO1163" s="4"/>
      <c r="FP1163" s="4"/>
      <c r="FQ1163" s="4"/>
      <c r="FR1163" s="4"/>
      <c r="FS1163" s="4"/>
      <c r="FT1163" s="4"/>
      <c r="FU1163" s="4"/>
      <c r="FV1163" s="4"/>
      <c r="FW1163" s="4"/>
      <c r="FX1163" s="4"/>
      <c r="FY1163" s="4"/>
      <c r="FZ1163" s="4"/>
      <c r="GA1163" s="4"/>
      <c r="GB1163" s="4"/>
      <c r="GC1163" s="4"/>
      <c r="GD1163" s="4"/>
      <c r="GE1163" s="4"/>
      <c r="GF1163" s="4"/>
      <c r="GG1163" s="4"/>
      <c r="GH1163" s="4"/>
      <c r="GI1163" s="4"/>
      <c r="GJ1163" s="4"/>
      <c r="GK1163" s="4"/>
      <c r="GL1163" s="4"/>
      <c r="GM1163" s="4"/>
      <c r="GN1163" s="4"/>
      <c r="GO1163" s="4"/>
      <c r="GP1163" s="4"/>
      <c r="GQ1163" s="4"/>
      <c r="GR1163" s="4"/>
      <c r="GS1163" s="4"/>
      <c r="GT1163" s="4"/>
      <c r="GU1163" s="4"/>
      <c r="GV1163" s="4"/>
      <c r="GW1163" s="4"/>
      <c r="GX1163" s="4"/>
      <c r="GY1163" s="4"/>
      <c r="IQ1163" s="4"/>
      <c r="IR1163" s="4"/>
      <c r="IS1163" s="4"/>
      <c r="IT1163" s="4"/>
      <c r="IU1163" s="4"/>
      <c r="IV1163" s="4"/>
      <c r="IW1163" s="4"/>
      <c r="IX1163" s="4"/>
      <c r="IY1163" s="4"/>
      <c r="IZ1163" s="4"/>
      <c r="JA1163" s="4"/>
      <c r="JB1163" s="4"/>
      <c r="JC1163" s="4"/>
      <c r="JD1163" s="4"/>
      <c r="JE1163" s="4"/>
      <c r="JF1163" s="4"/>
      <c r="JG1163" s="4"/>
      <c r="JH1163" s="4"/>
      <c r="JI1163" s="4"/>
      <c r="JJ1163" s="4"/>
      <c r="JK1163" s="4"/>
      <c r="JL1163" s="4"/>
      <c r="JM1163" s="4"/>
      <c r="JN1163" s="4"/>
      <c r="JO1163" s="4"/>
      <c r="JP1163" s="4"/>
      <c r="JQ1163" s="4"/>
      <c r="JR1163" s="4"/>
      <c r="JS1163" s="4"/>
      <c r="JT1163" s="30"/>
      <c r="JU1163" s="4"/>
      <c r="JV1163" s="4"/>
      <c r="JW1163" s="4"/>
      <c r="JX1163" s="4"/>
      <c r="JY1163" s="4"/>
      <c r="JZ1163" s="4"/>
      <c r="KA1163" s="4"/>
      <c r="KB1163" s="4"/>
      <c r="KC1163" s="4"/>
      <c r="KD1163" s="4"/>
      <c r="KE1163" s="4"/>
    </row>
    <row r="1164" spans="166:291" x14ac:dyDescent="0.25">
      <c r="FJ1164" s="5"/>
      <c r="FK1164" s="4"/>
      <c r="FL1164" s="4"/>
      <c r="FM1164" s="4"/>
      <c r="FN1164" s="4"/>
      <c r="FO1164" s="4"/>
      <c r="FP1164" s="4"/>
      <c r="FQ1164" s="4"/>
      <c r="FR1164" s="4"/>
      <c r="FS1164" s="4"/>
      <c r="FT1164" s="4"/>
      <c r="FU1164" s="4"/>
      <c r="FV1164" s="4"/>
      <c r="FW1164" s="4"/>
      <c r="FX1164" s="4"/>
      <c r="FY1164" s="4"/>
      <c r="FZ1164" s="4"/>
      <c r="GA1164" s="4"/>
      <c r="GB1164" s="4"/>
      <c r="GC1164" s="4"/>
      <c r="GD1164" s="4"/>
      <c r="GE1164" s="4"/>
      <c r="GF1164" s="4"/>
      <c r="GG1164" s="4"/>
      <c r="GH1164" s="4"/>
      <c r="GI1164" s="4"/>
      <c r="GJ1164" s="4"/>
      <c r="GK1164" s="4"/>
      <c r="GL1164" s="4"/>
      <c r="GM1164" s="4"/>
      <c r="GN1164" s="4"/>
      <c r="GO1164" s="4"/>
      <c r="GP1164" s="4"/>
      <c r="GQ1164" s="4"/>
      <c r="GR1164" s="4"/>
      <c r="GS1164" s="4"/>
      <c r="GT1164" s="4"/>
      <c r="GU1164" s="4"/>
      <c r="GV1164" s="4"/>
      <c r="GW1164" s="4"/>
      <c r="GX1164" s="4"/>
      <c r="GY1164" s="4"/>
      <c r="IQ1164" s="4"/>
      <c r="IR1164" s="4"/>
      <c r="IS1164" s="4"/>
      <c r="IT1164" s="4"/>
      <c r="IU1164" s="4"/>
      <c r="IV1164" s="4"/>
      <c r="IW1164" s="4"/>
      <c r="IX1164" s="4"/>
      <c r="IY1164" s="4"/>
      <c r="IZ1164" s="4"/>
      <c r="JA1164" s="4"/>
      <c r="JB1164" s="4"/>
      <c r="JC1164" s="4"/>
      <c r="JD1164" s="4"/>
      <c r="JE1164" s="4"/>
      <c r="JF1164" s="4"/>
      <c r="JG1164" s="4"/>
      <c r="JH1164" s="4"/>
      <c r="JI1164" s="4"/>
      <c r="JJ1164" s="4"/>
      <c r="JK1164" s="4"/>
      <c r="JL1164" s="4"/>
      <c r="JM1164" s="4"/>
      <c r="JN1164" s="4"/>
      <c r="JO1164" s="4"/>
      <c r="JP1164" s="4"/>
      <c r="JQ1164" s="4"/>
      <c r="JR1164" s="4"/>
      <c r="JS1164" s="4"/>
      <c r="JT1164" s="30"/>
      <c r="JU1164" s="4"/>
      <c r="JV1164" s="4"/>
      <c r="JW1164" s="4"/>
      <c r="JX1164" s="4"/>
      <c r="JY1164" s="4"/>
      <c r="JZ1164" s="4"/>
      <c r="KA1164" s="4"/>
      <c r="KB1164" s="4"/>
      <c r="KC1164" s="4"/>
      <c r="KD1164" s="4"/>
      <c r="KE1164" s="4"/>
    </row>
    <row r="1165" spans="166:291" x14ac:dyDescent="0.25">
      <c r="FJ1165" s="5"/>
      <c r="FK1165" s="4"/>
      <c r="FL1165" s="4"/>
      <c r="FM1165" s="4"/>
      <c r="FN1165" s="4"/>
      <c r="FO1165" s="4"/>
      <c r="FP1165" s="4"/>
      <c r="FQ1165" s="4"/>
      <c r="FR1165" s="4"/>
      <c r="FS1165" s="4"/>
      <c r="FT1165" s="4"/>
      <c r="FU1165" s="4"/>
      <c r="FV1165" s="4"/>
      <c r="FW1165" s="4"/>
      <c r="FX1165" s="4"/>
      <c r="FY1165" s="4"/>
      <c r="FZ1165" s="4"/>
      <c r="GA1165" s="4"/>
      <c r="GB1165" s="4"/>
      <c r="GC1165" s="4"/>
      <c r="GD1165" s="4"/>
      <c r="GE1165" s="4"/>
      <c r="GF1165" s="4"/>
      <c r="GG1165" s="4"/>
      <c r="GH1165" s="4"/>
      <c r="GI1165" s="4"/>
      <c r="GJ1165" s="4"/>
      <c r="GK1165" s="4"/>
      <c r="GL1165" s="4"/>
      <c r="GM1165" s="4"/>
      <c r="GN1165" s="4"/>
      <c r="GO1165" s="4"/>
      <c r="GP1165" s="4"/>
      <c r="GQ1165" s="4"/>
      <c r="GR1165" s="4"/>
      <c r="GS1165" s="4"/>
      <c r="GT1165" s="4"/>
      <c r="GU1165" s="4"/>
      <c r="GV1165" s="4"/>
      <c r="GW1165" s="4"/>
      <c r="GX1165" s="4"/>
      <c r="GY1165" s="4"/>
      <c r="IQ1165" s="4"/>
      <c r="IR1165" s="4"/>
      <c r="IS1165" s="4"/>
      <c r="IT1165" s="4"/>
      <c r="IU1165" s="4"/>
      <c r="IV1165" s="4"/>
      <c r="IW1165" s="4"/>
      <c r="IX1165" s="4"/>
      <c r="IY1165" s="4"/>
      <c r="IZ1165" s="4"/>
      <c r="JA1165" s="4"/>
      <c r="JB1165" s="4"/>
      <c r="JC1165" s="4"/>
      <c r="JD1165" s="4"/>
      <c r="JE1165" s="4"/>
      <c r="JF1165" s="4"/>
      <c r="JG1165" s="4"/>
      <c r="JH1165" s="4"/>
      <c r="JI1165" s="4"/>
      <c r="JJ1165" s="4"/>
      <c r="JK1165" s="4"/>
      <c r="JL1165" s="4"/>
      <c r="JM1165" s="4"/>
      <c r="JN1165" s="4"/>
      <c r="JO1165" s="4"/>
      <c r="JP1165" s="4"/>
      <c r="JQ1165" s="4"/>
      <c r="JR1165" s="4"/>
      <c r="JS1165" s="4"/>
      <c r="JT1165" s="30"/>
      <c r="JU1165" s="4"/>
      <c r="JV1165" s="4"/>
      <c r="JW1165" s="4"/>
      <c r="JX1165" s="4"/>
      <c r="JY1165" s="4"/>
      <c r="JZ1165" s="4"/>
      <c r="KA1165" s="4"/>
      <c r="KB1165" s="4"/>
      <c r="KC1165" s="4"/>
      <c r="KD1165" s="4"/>
      <c r="KE1165" s="4"/>
    </row>
    <row r="1166" spans="166:291" x14ac:dyDescent="0.25">
      <c r="FJ1166" s="5"/>
      <c r="FK1166" s="4"/>
      <c r="FL1166" s="4"/>
      <c r="FM1166" s="4"/>
      <c r="FN1166" s="4"/>
      <c r="FO1166" s="4"/>
      <c r="FP1166" s="4"/>
      <c r="FQ1166" s="4"/>
      <c r="FR1166" s="4"/>
      <c r="FS1166" s="4"/>
      <c r="FT1166" s="4"/>
      <c r="FU1166" s="4"/>
      <c r="FV1166" s="4"/>
      <c r="FW1166" s="4"/>
      <c r="FX1166" s="4"/>
      <c r="FY1166" s="4"/>
      <c r="FZ1166" s="4"/>
      <c r="GA1166" s="4"/>
      <c r="GB1166" s="4"/>
      <c r="GC1166" s="4"/>
      <c r="GD1166" s="4"/>
      <c r="GE1166" s="4"/>
      <c r="GF1166" s="4"/>
      <c r="GG1166" s="4"/>
      <c r="GH1166" s="4"/>
      <c r="GI1166" s="4"/>
      <c r="GJ1166" s="4"/>
      <c r="GK1166" s="4"/>
      <c r="GL1166" s="4"/>
      <c r="GM1166" s="4"/>
      <c r="GN1166" s="4"/>
      <c r="GO1166" s="4"/>
      <c r="GP1166" s="4"/>
      <c r="GQ1166" s="4"/>
      <c r="GR1166" s="4"/>
      <c r="GS1166" s="4"/>
      <c r="GT1166" s="4"/>
      <c r="GU1166" s="4"/>
      <c r="GV1166" s="4"/>
      <c r="GW1166" s="4"/>
      <c r="GX1166" s="4"/>
      <c r="GY1166" s="4"/>
      <c r="IQ1166" s="4"/>
      <c r="IR1166" s="4"/>
      <c r="IS1166" s="4"/>
      <c r="IT1166" s="4"/>
      <c r="IU1166" s="4"/>
      <c r="IV1166" s="4"/>
      <c r="IW1166" s="4"/>
      <c r="IX1166" s="4"/>
      <c r="IY1166" s="4"/>
      <c r="IZ1166" s="4"/>
      <c r="JA1166" s="4"/>
      <c r="JB1166" s="4"/>
      <c r="JC1166" s="4"/>
      <c r="JD1166" s="4"/>
      <c r="JE1166" s="4"/>
      <c r="JF1166" s="4"/>
      <c r="JG1166" s="4"/>
      <c r="JH1166" s="4"/>
      <c r="JI1166" s="4"/>
      <c r="JJ1166" s="4"/>
      <c r="JK1166" s="4"/>
      <c r="JL1166" s="4"/>
      <c r="JM1166" s="4"/>
      <c r="JN1166" s="4"/>
      <c r="JO1166" s="4"/>
      <c r="JP1166" s="4"/>
      <c r="JQ1166" s="4"/>
      <c r="JR1166" s="4"/>
      <c r="JS1166" s="4"/>
      <c r="JT1166" s="4"/>
      <c r="JU1166" s="4"/>
      <c r="JV1166" s="4"/>
      <c r="JW1166" s="4"/>
      <c r="JX1166" s="4"/>
      <c r="JY1166" s="4"/>
      <c r="JZ1166" s="4"/>
      <c r="KA1166" s="4"/>
      <c r="KB1166" s="4"/>
      <c r="KC1166" s="4"/>
      <c r="KD1166" s="4"/>
      <c r="KE1166" s="4"/>
    </row>
    <row r="1167" spans="166:291" x14ac:dyDescent="0.25">
      <c r="FJ1167" s="5"/>
      <c r="FK1167" s="4"/>
      <c r="FL1167" s="4"/>
      <c r="FM1167" s="4"/>
      <c r="FN1167" s="4"/>
      <c r="FO1167" s="4"/>
      <c r="FP1167" s="4"/>
      <c r="FQ1167" s="4"/>
      <c r="FR1167" s="4"/>
      <c r="FS1167" s="4"/>
      <c r="FT1167" s="4"/>
      <c r="FU1167" s="4"/>
      <c r="FV1167" s="4"/>
      <c r="FW1167" s="4"/>
      <c r="FX1167" s="4"/>
      <c r="FY1167" s="4"/>
      <c r="FZ1167" s="4"/>
      <c r="GA1167" s="4"/>
      <c r="GB1167" s="4"/>
      <c r="GC1167" s="4"/>
      <c r="GD1167" s="4"/>
      <c r="GE1167" s="4"/>
      <c r="GF1167" s="4"/>
      <c r="GG1167" s="4"/>
      <c r="GH1167" s="4"/>
      <c r="GI1167" s="4"/>
      <c r="GJ1167" s="4"/>
      <c r="GK1167" s="4"/>
      <c r="GL1167" s="4"/>
      <c r="GM1167" s="4"/>
      <c r="GN1167" s="4"/>
      <c r="GO1167" s="4"/>
      <c r="GP1167" s="4"/>
      <c r="GQ1167" s="4"/>
      <c r="GR1167" s="4"/>
      <c r="GS1167" s="4"/>
      <c r="GT1167" s="4"/>
      <c r="GU1167" s="4"/>
      <c r="GV1167" s="4"/>
      <c r="GW1167" s="4"/>
      <c r="GX1167" s="4"/>
      <c r="GY1167" s="4"/>
      <c r="IQ1167" s="4"/>
      <c r="IR1167" s="4"/>
      <c r="IS1167" s="4"/>
      <c r="IT1167" s="4"/>
      <c r="IU1167" s="4"/>
      <c r="IV1167" s="4"/>
      <c r="IW1167" s="4"/>
      <c r="IX1167" s="4"/>
      <c r="IY1167" s="4"/>
      <c r="IZ1167" s="4"/>
      <c r="JA1167" s="4"/>
      <c r="JB1167" s="4"/>
      <c r="JC1167" s="4"/>
      <c r="JD1167" s="4"/>
      <c r="JE1167" s="4"/>
      <c r="JF1167" s="4"/>
      <c r="JG1167" s="4"/>
      <c r="JH1167" s="4"/>
      <c r="JI1167" s="4"/>
      <c r="JJ1167" s="4"/>
      <c r="JK1167" s="4"/>
      <c r="JL1167" s="4"/>
      <c r="JM1167" s="4"/>
      <c r="JN1167" s="4"/>
      <c r="JO1167" s="4"/>
      <c r="JP1167" s="4"/>
      <c r="JQ1167" s="4"/>
      <c r="JR1167" s="4"/>
      <c r="JS1167" s="4"/>
      <c r="JT1167" s="4"/>
      <c r="JU1167" s="4"/>
      <c r="JV1167" s="4"/>
      <c r="JW1167" s="4"/>
      <c r="JX1167" s="4"/>
      <c r="JY1167" s="4"/>
      <c r="JZ1167" s="4"/>
      <c r="KA1167" s="4"/>
      <c r="KB1167" s="4"/>
      <c r="KC1167" s="4"/>
      <c r="KD1167" s="4"/>
      <c r="KE1167" s="4"/>
    </row>
    <row r="1168" spans="166:291" x14ac:dyDescent="0.25">
      <c r="FJ1168" s="5"/>
      <c r="FK1168" s="4"/>
      <c r="FL1168" s="4"/>
      <c r="FM1168" s="4"/>
      <c r="FN1168" s="4"/>
      <c r="FO1168" s="4"/>
      <c r="FP1168" s="4"/>
      <c r="FQ1168" s="4"/>
      <c r="FR1168" s="4"/>
      <c r="FS1168" s="4"/>
      <c r="FT1168" s="4"/>
      <c r="FU1168" s="4"/>
      <c r="FV1168" s="4"/>
      <c r="FW1168" s="4"/>
      <c r="FX1168" s="4"/>
      <c r="FY1168" s="4"/>
      <c r="FZ1168" s="4"/>
      <c r="GA1168" s="4"/>
      <c r="GB1168" s="4"/>
      <c r="GC1168" s="4"/>
      <c r="GD1168" s="4"/>
      <c r="GE1168" s="4"/>
      <c r="GF1168" s="4"/>
      <c r="GG1168" s="4"/>
      <c r="GH1168" s="4"/>
      <c r="GI1168" s="4"/>
      <c r="GJ1168" s="4"/>
      <c r="GK1168" s="4"/>
      <c r="GL1168" s="4"/>
      <c r="GM1168" s="4"/>
      <c r="GN1168" s="4"/>
      <c r="GO1168" s="4"/>
      <c r="GP1168" s="4"/>
      <c r="GQ1168" s="4"/>
      <c r="GR1168" s="4"/>
      <c r="GS1168" s="4"/>
      <c r="GT1168" s="4"/>
      <c r="GU1168" s="4"/>
      <c r="GV1168" s="4"/>
      <c r="GW1168" s="4"/>
      <c r="GX1168" s="4"/>
      <c r="GY1168" s="4"/>
      <c r="IQ1168" s="4"/>
      <c r="IR1168" s="4"/>
      <c r="IS1168" s="4"/>
      <c r="IT1168" s="4"/>
      <c r="IU1168" s="4"/>
      <c r="IV1168" s="4"/>
      <c r="IW1168" s="4"/>
      <c r="IX1168" s="4"/>
      <c r="IY1168" s="4"/>
      <c r="IZ1168" s="4"/>
      <c r="JA1168" s="4"/>
      <c r="JB1168" s="4"/>
      <c r="JC1168" s="4"/>
      <c r="JD1168" s="4"/>
      <c r="JE1168" s="4"/>
      <c r="JF1168" s="4"/>
      <c r="JG1168" s="4"/>
      <c r="JH1168" s="4"/>
      <c r="JI1168" s="4"/>
      <c r="JJ1168" s="4"/>
      <c r="JK1168" s="4"/>
      <c r="JL1168" s="4"/>
      <c r="JM1168" s="4"/>
      <c r="JN1168" s="4"/>
      <c r="JO1168" s="4"/>
      <c r="JP1168" s="4"/>
      <c r="JQ1168" s="4"/>
      <c r="JR1168" s="4"/>
      <c r="JS1168" s="4"/>
      <c r="JT1168" s="4"/>
      <c r="JU1168" s="4"/>
      <c r="JV1168" s="4"/>
      <c r="JW1168" s="4"/>
      <c r="JX1168" s="4"/>
      <c r="JY1168" s="4"/>
      <c r="JZ1168" s="4"/>
      <c r="KA1168" s="4"/>
      <c r="KB1168" s="4"/>
      <c r="KC1168" s="4"/>
      <c r="KD1168" s="4"/>
      <c r="KE1168" s="4"/>
    </row>
    <row r="1169" spans="166:291" x14ac:dyDescent="0.25">
      <c r="FJ1169" s="5"/>
      <c r="FK1169" s="4"/>
      <c r="FL1169" s="4"/>
      <c r="FM1169" s="4"/>
      <c r="FN1169" s="4"/>
      <c r="FO1169" s="4"/>
      <c r="FP1169" s="4"/>
      <c r="FQ1169" s="4"/>
      <c r="FR1169" s="4"/>
      <c r="FS1169" s="4"/>
      <c r="FT1169" s="4"/>
      <c r="FU1169" s="4"/>
      <c r="FV1169" s="4"/>
      <c r="FW1169" s="4"/>
      <c r="FX1169" s="4"/>
      <c r="FY1169" s="4"/>
      <c r="FZ1169" s="4"/>
      <c r="GA1169" s="4"/>
      <c r="GB1169" s="4"/>
      <c r="GC1169" s="4"/>
      <c r="GD1169" s="4"/>
      <c r="GE1169" s="4"/>
      <c r="GF1169" s="4"/>
      <c r="GG1169" s="4"/>
      <c r="GH1169" s="4"/>
      <c r="GI1169" s="4"/>
      <c r="GJ1169" s="4"/>
      <c r="GK1169" s="4"/>
      <c r="GL1169" s="4"/>
      <c r="GM1169" s="4"/>
      <c r="GN1169" s="4"/>
      <c r="GO1169" s="4"/>
      <c r="GP1169" s="4"/>
      <c r="GQ1169" s="4"/>
      <c r="GR1169" s="4"/>
      <c r="GS1169" s="4"/>
      <c r="GT1169" s="4"/>
      <c r="GU1169" s="4"/>
      <c r="GV1169" s="4"/>
      <c r="GW1169" s="4"/>
      <c r="GX1169" s="4"/>
      <c r="GY1169" s="4"/>
      <c r="IQ1169" s="4"/>
      <c r="IR1169" s="4"/>
      <c r="IS1169" s="4"/>
      <c r="IT1169" s="4"/>
      <c r="IU1169" s="4"/>
      <c r="IV1169" s="4"/>
      <c r="IW1169" s="4"/>
      <c r="IX1169" s="4"/>
      <c r="IY1169" s="4"/>
      <c r="IZ1169" s="4"/>
      <c r="JA1169" s="4"/>
      <c r="JB1169" s="4"/>
      <c r="JC1169" s="4"/>
      <c r="JD1169" s="4"/>
      <c r="JE1169" s="4"/>
      <c r="JF1169" s="4"/>
      <c r="JG1169" s="4"/>
      <c r="JH1169" s="4"/>
      <c r="JI1169" s="4"/>
      <c r="JJ1169" s="4"/>
      <c r="JK1169" s="4"/>
      <c r="JL1169" s="4"/>
      <c r="JM1169" s="4"/>
      <c r="JN1169" s="4"/>
      <c r="JO1169" s="4"/>
      <c r="JP1169" s="4"/>
      <c r="JQ1169" s="4"/>
      <c r="JR1169" s="4"/>
      <c r="JS1169" s="4"/>
      <c r="JT1169" s="4"/>
      <c r="JU1169" s="4"/>
      <c r="JV1169" s="4"/>
      <c r="JW1169" s="4"/>
      <c r="JX1169" s="4"/>
      <c r="JY1169" s="4"/>
      <c r="JZ1169" s="4"/>
      <c r="KA1169" s="4"/>
      <c r="KB1169" s="4"/>
      <c r="KC1169" s="4"/>
      <c r="KD1169" s="4"/>
      <c r="KE1169" s="4"/>
    </row>
    <row r="1170" spans="166:291" x14ac:dyDescent="0.25">
      <c r="FJ1170" s="5"/>
      <c r="FK1170" s="4"/>
      <c r="FL1170" s="4"/>
      <c r="FM1170" s="4"/>
      <c r="FN1170" s="4"/>
      <c r="FO1170" s="4"/>
      <c r="FP1170" s="4"/>
      <c r="FQ1170" s="4"/>
      <c r="FR1170" s="4"/>
      <c r="FS1170" s="4"/>
      <c r="FT1170" s="4"/>
      <c r="FU1170" s="4"/>
      <c r="FV1170" s="4"/>
      <c r="FW1170" s="4"/>
      <c r="FX1170" s="4"/>
      <c r="FY1170" s="4"/>
      <c r="FZ1170" s="4"/>
      <c r="GA1170" s="4"/>
      <c r="GB1170" s="4"/>
      <c r="GC1170" s="4"/>
      <c r="GD1170" s="4"/>
      <c r="GE1170" s="4"/>
      <c r="GF1170" s="4"/>
      <c r="GG1170" s="4"/>
      <c r="GH1170" s="4"/>
      <c r="GI1170" s="4"/>
      <c r="GJ1170" s="4"/>
      <c r="GK1170" s="4"/>
      <c r="GL1170" s="4"/>
      <c r="GM1170" s="4"/>
      <c r="GN1170" s="4"/>
      <c r="GO1170" s="4"/>
      <c r="GP1170" s="4"/>
      <c r="GQ1170" s="4"/>
      <c r="GR1170" s="4"/>
      <c r="GS1170" s="4"/>
      <c r="GT1170" s="4"/>
      <c r="GU1170" s="4"/>
      <c r="GV1170" s="4"/>
      <c r="GW1170" s="4"/>
      <c r="GX1170" s="4"/>
      <c r="GY1170" s="4"/>
      <c r="IQ1170" s="4"/>
      <c r="IR1170" s="4"/>
      <c r="IS1170" s="4"/>
      <c r="IT1170" s="4"/>
      <c r="IU1170" s="4"/>
      <c r="IV1170" s="4"/>
      <c r="IW1170" s="4"/>
      <c r="IX1170" s="4"/>
      <c r="IY1170" s="4"/>
      <c r="IZ1170" s="4"/>
      <c r="JA1170" s="4"/>
      <c r="JB1170" s="4"/>
      <c r="JC1170" s="4"/>
      <c r="JD1170" s="4"/>
      <c r="JE1170" s="4"/>
      <c r="JF1170" s="4"/>
      <c r="JG1170" s="4"/>
      <c r="JH1170" s="4"/>
      <c r="JI1170" s="4"/>
      <c r="JJ1170" s="4"/>
      <c r="JK1170" s="4"/>
      <c r="JL1170" s="4"/>
      <c r="JM1170" s="4"/>
      <c r="JN1170" s="4"/>
      <c r="JO1170" s="4"/>
      <c r="JP1170" s="4"/>
      <c r="JQ1170" s="4"/>
      <c r="JR1170" s="4"/>
      <c r="JS1170" s="4"/>
      <c r="JT1170" s="4"/>
      <c r="JU1170" s="4"/>
      <c r="JV1170" s="4"/>
      <c r="JW1170" s="4"/>
      <c r="JX1170" s="4"/>
      <c r="JY1170" s="4"/>
      <c r="JZ1170" s="4"/>
      <c r="KA1170" s="4"/>
      <c r="KB1170" s="4"/>
      <c r="KC1170" s="4"/>
      <c r="KD1170" s="4"/>
      <c r="KE1170" s="4"/>
    </row>
    <row r="1171" spans="166:291" x14ac:dyDescent="0.25">
      <c r="FJ1171" s="5"/>
      <c r="FK1171" s="4"/>
      <c r="FL1171" s="4"/>
      <c r="FM1171" s="4"/>
      <c r="FN1171" s="4"/>
      <c r="FO1171" s="4"/>
      <c r="FP1171" s="4"/>
      <c r="FQ1171" s="50"/>
      <c r="FR1171" s="50"/>
      <c r="FS1171" s="4"/>
      <c r="FT1171" s="4"/>
      <c r="FU1171" s="4"/>
      <c r="FV1171" s="4"/>
      <c r="FW1171" s="4"/>
      <c r="FX1171" s="4"/>
      <c r="FY1171" s="4"/>
      <c r="FZ1171" s="4"/>
      <c r="GA1171" s="4"/>
      <c r="GB1171" s="4"/>
      <c r="GC1171" s="4"/>
      <c r="GD1171" s="4"/>
      <c r="GE1171" s="30"/>
      <c r="GF1171" s="4"/>
      <c r="GG1171" s="4"/>
      <c r="GH1171" s="4"/>
      <c r="GI1171" s="4"/>
      <c r="GJ1171" s="4"/>
      <c r="GK1171" s="4"/>
      <c r="GL1171" s="4"/>
      <c r="GM1171" s="4"/>
      <c r="GN1171" s="4"/>
      <c r="GO1171" s="4"/>
      <c r="GP1171" s="4"/>
      <c r="GQ1171" s="4"/>
      <c r="GR1171" s="4"/>
      <c r="GS1171" s="4"/>
      <c r="GT1171" s="4"/>
      <c r="GU1171" s="4"/>
      <c r="GV1171" s="4"/>
      <c r="GW1171" s="4"/>
      <c r="GX1171" s="4"/>
      <c r="GY1171" s="4"/>
      <c r="IQ1171" s="4"/>
      <c r="IR1171" s="4"/>
      <c r="IS1171" s="4"/>
      <c r="IT1171" s="4"/>
      <c r="IU1171" s="4"/>
      <c r="IV1171" s="4"/>
      <c r="IW1171" s="4"/>
      <c r="IX1171" s="4"/>
      <c r="IY1171" s="4"/>
      <c r="IZ1171" s="4"/>
      <c r="JA1171" s="4"/>
      <c r="JB1171" s="4"/>
      <c r="JC1171" s="4"/>
      <c r="JD1171" s="4"/>
      <c r="JE1171" s="4"/>
      <c r="JF1171" s="4"/>
      <c r="JG1171" s="4"/>
      <c r="JH1171" s="4"/>
      <c r="JI1171" s="4"/>
      <c r="JJ1171" s="4"/>
      <c r="JK1171" s="4"/>
      <c r="JL1171" s="4"/>
      <c r="JM1171" s="4"/>
      <c r="JN1171" s="4"/>
      <c r="JO1171" s="4"/>
      <c r="JP1171" s="4"/>
      <c r="JQ1171" s="4"/>
      <c r="JR1171" s="4"/>
      <c r="JS1171" s="4"/>
      <c r="JT1171" s="4"/>
      <c r="JU1171" s="4"/>
      <c r="JV1171" s="4"/>
      <c r="JW1171" s="4"/>
      <c r="JX1171" s="4"/>
      <c r="JY1171" s="4"/>
      <c r="JZ1171" s="4"/>
      <c r="KA1171" s="4"/>
      <c r="KB1171" s="4"/>
      <c r="KC1171" s="4"/>
      <c r="KD1171" s="4"/>
      <c r="KE1171" s="4"/>
    </row>
    <row r="1172" spans="166:291" x14ac:dyDescent="0.25">
      <c r="FJ1172" s="5"/>
      <c r="FK1172" s="4"/>
      <c r="FL1172" s="4"/>
      <c r="FM1172" s="4"/>
      <c r="FN1172" s="4"/>
      <c r="FO1172" s="4"/>
      <c r="FP1172" s="4"/>
      <c r="FQ1172" s="4"/>
      <c r="FR1172" s="4"/>
      <c r="FS1172" s="4"/>
      <c r="FT1172" s="4"/>
      <c r="FU1172" s="4"/>
      <c r="FV1172" s="4"/>
      <c r="FW1172" s="4"/>
      <c r="FX1172" s="4"/>
      <c r="FY1172" s="4"/>
      <c r="FZ1172" s="4"/>
      <c r="GA1172" s="4"/>
      <c r="GB1172" s="4"/>
      <c r="GC1172" s="4"/>
      <c r="GD1172" s="4"/>
      <c r="GE1172" s="30"/>
      <c r="GF1172" s="4"/>
      <c r="GG1172" s="4"/>
      <c r="GH1172" s="4"/>
      <c r="GI1172" s="4"/>
      <c r="GJ1172" s="4"/>
      <c r="GK1172" s="4"/>
      <c r="GL1172" s="4"/>
      <c r="GM1172" s="4"/>
      <c r="GN1172" s="4"/>
      <c r="GO1172" s="4"/>
      <c r="GP1172" s="4"/>
      <c r="GQ1172" s="4"/>
      <c r="GR1172" s="4"/>
      <c r="GS1172" s="4"/>
      <c r="GT1172" s="4"/>
      <c r="GU1172" s="4"/>
      <c r="GV1172" s="4"/>
      <c r="GW1172" s="4"/>
      <c r="GX1172" s="4"/>
      <c r="GY1172" s="4"/>
      <c r="IQ1172" s="4"/>
      <c r="IR1172" s="4"/>
      <c r="IS1172" s="4"/>
      <c r="IT1172" s="4"/>
      <c r="IU1172" s="4"/>
      <c r="IV1172" s="4"/>
      <c r="IW1172" s="4"/>
      <c r="IX1172" s="4"/>
      <c r="IY1172" s="4"/>
      <c r="IZ1172" s="4"/>
      <c r="JA1172" s="4"/>
      <c r="JB1172" s="4"/>
      <c r="JC1172" s="4"/>
      <c r="JD1172" s="4"/>
      <c r="JE1172" s="4"/>
      <c r="JF1172" s="4"/>
      <c r="JG1172" s="4"/>
      <c r="JH1172" s="4"/>
      <c r="JI1172" s="4"/>
      <c r="JJ1172" s="4"/>
      <c r="JK1172" s="4"/>
      <c r="JL1172" s="4"/>
      <c r="JM1172" s="4"/>
      <c r="JN1172" s="4"/>
      <c r="JO1172" s="4"/>
      <c r="JP1172" s="4"/>
      <c r="JQ1172" s="4"/>
      <c r="JR1172" s="4"/>
      <c r="JS1172" s="4"/>
      <c r="JT1172" s="4"/>
      <c r="JU1172" s="4"/>
      <c r="JV1172" s="4"/>
      <c r="JW1172" s="4"/>
      <c r="JX1172" s="4"/>
      <c r="JY1172" s="4"/>
      <c r="JZ1172" s="4"/>
      <c r="KA1172" s="4"/>
      <c r="KB1172" s="4"/>
      <c r="KC1172" s="4"/>
      <c r="KD1172" s="4"/>
      <c r="KE1172" s="4"/>
    </row>
    <row r="1173" spans="166:291" x14ac:dyDescent="0.25">
      <c r="FJ1173" s="5"/>
      <c r="FK1173" s="4"/>
      <c r="FL1173" s="4"/>
      <c r="FM1173" s="4"/>
      <c r="FN1173" s="4"/>
      <c r="FO1173" s="4"/>
      <c r="FP1173" s="4"/>
      <c r="FQ1173" s="4"/>
      <c r="FR1173" s="4"/>
      <c r="FS1173" s="4"/>
      <c r="FT1173" s="4"/>
      <c r="FU1173" s="4"/>
      <c r="FV1173" s="4"/>
      <c r="FW1173" s="4"/>
      <c r="FX1173" s="4"/>
      <c r="FY1173" s="4"/>
      <c r="FZ1173" s="4"/>
      <c r="GA1173" s="4"/>
      <c r="GB1173" s="4"/>
      <c r="GC1173" s="4"/>
      <c r="GD1173" s="4"/>
      <c r="GE1173" s="30"/>
      <c r="GF1173" s="4"/>
      <c r="GG1173" s="4"/>
      <c r="GH1173" s="4"/>
      <c r="GI1173" s="4"/>
      <c r="GJ1173" s="4"/>
      <c r="GK1173" s="4"/>
      <c r="GL1173" s="4"/>
      <c r="GM1173" s="4"/>
      <c r="GN1173" s="4"/>
      <c r="GO1173" s="4"/>
      <c r="GP1173" s="4"/>
      <c r="GQ1173" s="4"/>
      <c r="GR1173" s="4"/>
      <c r="GS1173" s="4"/>
      <c r="GT1173" s="4"/>
      <c r="GU1173" s="4"/>
      <c r="GV1173" s="4"/>
      <c r="GW1173" s="4"/>
      <c r="GX1173" s="4"/>
      <c r="GY1173" s="4"/>
      <c r="IQ1173" s="4"/>
      <c r="IR1173" s="4"/>
      <c r="IS1173" s="4"/>
      <c r="IT1173" s="4"/>
      <c r="IU1173" s="4"/>
      <c r="IV1173" s="4"/>
      <c r="IW1173" s="4"/>
      <c r="IX1173" s="4"/>
      <c r="IY1173" s="4"/>
      <c r="IZ1173" s="4"/>
      <c r="JA1173" s="4"/>
      <c r="JB1173" s="4"/>
      <c r="JC1173" s="4"/>
      <c r="JD1173" s="4"/>
      <c r="JE1173" s="4"/>
      <c r="JF1173" s="4"/>
      <c r="JG1173" s="4"/>
      <c r="JH1173" s="4"/>
      <c r="JI1173" s="4"/>
      <c r="JJ1173" s="4"/>
      <c r="JK1173" s="4"/>
      <c r="JL1173" s="4"/>
      <c r="JM1173" s="4"/>
      <c r="JN1173" s="4"/>
      <c r="JO1173" s="4"/>
      <c r="JP1173" s="4"/>
      <c r="JQ1173" s="4"/>
      <c r="JR1173" s="4"/>
      <c r="JS1173" s="4"/>
      <c r="JT1173" s="4"/>
      <c r="JU1173" s="4"/>
      <c r="JV1173" s="4"/>
      <c r="JW1173" s="4"/>
      <c r="JX1173" s="4"/>
      <c r="JY1173" s="4"/>
      <c r="JZ1173" s="4"/>
      <c r="KA1173" s="4"/>
      <c r="KB1173" s="4"/>
      <c r="KC1173" s="4"/>
      <c r="KD1173" s="4"/>
      <c r="KE1173" s="4"/>
    </row>
    <row r="1174" spans="166:291" x14ac:dyDescent="0.25">
      <c r="FJ1174" s="5"/>
      <c r="FK1174" s="4"/>
      <c r="FL1174" s="4"/>
      <c r="FM1174" s="4"/>
      <c r="FN1174" s="4"/>
      <c r="FO1174" s="4"/>
      <c r="FP1174" s="4"/>
      <c r="FQ1174" s="4"/>
      <c r="FR1174" s="4"/>
      <c r="FS1174" s="4"/>
      <c r="FT1174" s="4"/>
      <c r="FU1174" s="4"/>
      <c r="FV1174" s="4"/>
      <c r="FW1174" s="4"/>
      <c r="FX1174" s="4"/>
      <c r="FY1174" s="4"/>
      <c r="FZ1174" s="4"/>
      <c r="GA1174" s="4"/>
      <c r="GB1174" s="4"/>
      <c r="GC1174" s="4"/>
      <c r="GD1174" s="4"/>
      <c r="GE1174" s="30"/>
      <c r="GF1174" s="4"/>
      <c r="GG1174" s="4"/>
      <c r="GH1174" s="4"/>
      <c r="GI1174" s="4"/>
      <c r="GJ1174" s="4"/>
      <c r="GK1174" s="4"/>
      <c r="GL1174" s="4"/>
      <c r="GM1174" s="4"/>
      <c r="GN1174" s="4"/>
      <c r="GO1174" s="4"/>
      <c r="GP1174" s="4"/>
      <c r="GQ1174" s="4"/>
      <c r="GR1174" s="4"/>
      <c r="GS1174" s="25"/>
      <c r="GT1174" s="25"/>
      <c r="GU1174" s="25"/>
      <c r="GV1174" s="25"/>
      <c r="GW1174" s="25"/>
      <c r="GX1174" s="25"/>
      <c r="GY1174" s="25"/>
      <c r="IQ1174" s="4"/>
      <c r="IR1174" s="4"/>
      <c r="IS1174" s="4"/>
      <c r="IT1174" s="4"/>
      <c r="IU1174" s="4"/>
      <c r="IV1174" s="4"/>
      <c r="IW1174" s="4"/>
      <c r="IX1174" s="4"/>
      <c r="IY1174" s="4"/>
      <c r="IZ1174" s="4"/>
      <c r="JA1174" s="4"/>
      <c r="JB1174" s="4"/>
      <c r="JC1174" s="4"/>
      <c r="JD1174" s="4"/>
      <c r="JE1174" s="4"/>
      <c r="JF1174" s="4"/>
      <c r="JG1174" s="4"/>
      <c r="JH1174" s="4"/>
      <c r="JI1174" s="4"/>
      <c r="JJ1174" s="4"/>
      <c r="JK1174" s="4"/>
      <c r="JL1174" s="4"/>
      <c r="JM1174" s="4"/>
      <c r="JN1174" s="4"/>
      <c r="JO1174" s="4"/>
      <c r="JP1174" s="4"/>
      <c r="JQ1174" s="4"/>
      <c r="JR1174" s="4"/>
      <c r="JS1174" s="4"/>
      <c r="JT1174" s="4"/>
      <c r="JU1174" s="4"/>
      <c r="JV1174" s="4"/>
      <c r="JW1174" s="4"/>
      <c r="JX1174" s="4"/>
      <c r="JY1174" s="4"/>
      <c r="JZ1174" s="4"/>
      <c r="KA1174" s="4"/>
      <c r="KB1174" s="4"/>
      <c r="KC1174" s="4"/>
      <c r="KD1174" s="4"/>
      <c r="KE1174" s="4"/>
    </row>
    <row r="1175" spans="166:291" x14ac:dyDescent="0.25">
      <c r="FJ1175" s="5"/>
      <c r="FK1175" s="4"/>
      <c r="FL1175" s="4"/>
      <c r="FM1175" s="4"/>
      <c r="FN1175" s="4"/>
      <c r="FO1175" s="4"/>
      <c r="FP1175" s="50"/>
      <c r="FQ1175" s="4"/>
      <c r="FR1175" s="4"/>
      <c r="FS1175" s="4"/>
      <c r="FT1175" s="4"/>
      <c r="FU1175" s="4"/>
      <c r="FV1175" s="4"/>
      <c r="FW1175" s="4"/>
      <c r="FX1175" s="4"/>
      <c r="FY1175" s="4"/>
      <c r="FZ1175" s="4"/>
      <c r="GA1175" s="4"/>
      <c r="GB1175" s="4"/>
      <c r="GC1175" s="4"/>
      <c r="GD1175" s="4"/>
      <c r="GE1175" s="30"/>
      <c r="GF1175" s="4"/>
      <c r="GG1175" s="4"/>
      <c r="GH1175" s="4"/>
      <c r="GI1175" s="4"/>
      <c r="GJ1175" s="4"/>
      <c r="GK1175" s="4"/>
      <c r="GL1175" s="4"/>
      <c r="GM1175" s="4"/>
      <c r="GN1175" s="4"/>
      <c r="GO1175" s="4"/>
      <c r="GP1175" s="4"/>
      <c r="GQ1175" s="4"/>
      <c r="GR1175" s="4"/>
      <c r="IQ1175" s="4"/>
      <c r="IR1175" s="4"/>
      <c r="IS1175" s="4"/>
      <c r="IT1175" s="4"/>
      <c r="IU1175" s="4"/>
      <c r="IV1175" s="4"/>
      <c r="IW1175" s="4"/>
      <c r="IX1175" s="4"/>
      <c r="IY1175" s="4"/>
      <c r="IZ1175" s="4"/>
      <c r="JA1175" s="4"/>
      <c r="JB1175" s="4"/>
      <c r="JC1175" s="4"/>
      <c r="JD1175" s="4"/>
      <c r="JE1175" s="4"/>
      <c r="JF1175" s="4"/>
      <c r="JG1175" s="4"/>
      <c r="JH1175" s="4"/>
      <c r="JI1175" s="4"/>
      <c r="JJ1175" s="4"/>
      <c r="JK1175" s="4"/>
      <c r="JL1175" s="4"/>
      <c r="JM1175" s="4"/>
      <c r="JN1175" s="4"/>
      <c r="JO1175" s="4"/>
      <c r="JP1175" s="4"/>
      <c r="JQ1175" s="4"/>
      <c r="JR1175" s="4"/>
      <c r="JS1175" s="4"/>
      <c r="JT1175" s="4"/>
      <c r="JU1175" s="4"/>
      <c r="JV1175" s="4"/>
      <c r="JW1175" s="4"/>
      <c r="JX1175" s="4"/>
      <c r="JY1175" s="4"/>
      <c r="JZ1175" s="4"/>
      <c r="KA1175" s="4"/>
      <c r="KB1175" s="4"/>
      <c r="KC1175" s="4"/>
      <c r="KD1175" s="4"/>
      <c r="KE1175" s="4"/>
    </row>
    <row r="1176" spans="166:291" x14ac:dyDescent="0.25">
      <c r="FJ1176" s="5"/>
      <c r="FK1176" s="4"/>
      <c r="FL1176" s="4"/>
      <c r="FM1176" s="4"/>
      <c r="FN1176" s="4"/>
      <c r="FO1176" s="4"/>
      <c r="FP1176" s="4"/>
      <c r="FQ1176" s="4"/>
      <c r="FR1176" s="4"/>
      <c r="FS1176" s="4"/>
      <c r="FT1176" s="4"/>
      <c r="FU1176" s="4"/>
      <c r="FV1176" s="4"/>
      <c r="FW1176" s="4"/>
      <c r="FX1176" s="4"/>
      <c r="FY1176" s="4"/>
      <c r="FZ1176" s="4"/>
      <c r="GA1176" s="4"/>
      <c r="GB1176" s="30"/>
      <c r="GC1176" s="30"/>
      <c r="GD1176" s="30"/>
      <c r="GE1176" s="4"/>
      <c r="GF1176" s="4"/>
      <c r="GG1176" s="4"/>
      <c r="GH1176" s="4"/>
      <c r="GI1176" s="4"/>
      <c r="GJ1176" s="4"/>
      <c r="GK1176" s="4"/>
      <c r="GL1176" s="4"/>
      <c r="GM1176" s="4"/>
      <c r="GN1176" s="4"/>
      <c r="GO1176" s="4"/>
      <c r="GP1176" s="4"/>
      <c r="GQ1176" s="4"/>
      <c r="GR1176" s="4"/>
      <c r="IQ1176" s="4"/>
      <c r="IR1176" s="4"/>
      <c r="IS1176" s="4"/>
      <c r="IT1176" s="4"/>
      <c r="IU1176" s="4"/>
      <c r="IV1176" s="4"/>
      <c r="IW1176" s="4"/>
      <c r="IX1176" s="4"/>
      <c r="IY1176" s="4"/>
      <c r="IZ1176" s="4"/>
      <c r="JA1176" s="4"/>
      <c r="JB1176" s="4"/>
      <c r="JC1176" s="4"/>
      <c r="JD1176" s="4"/>
      <c r="JE1176" s="4"/>
      <c r="JF1176" s="4"/>
      <c r="JG1176" s="4"/>
      <c r="JH1176" s="4"/>
      <c r="JI1176" s="4"/>
      <c r="JJ1176" s="4"/>
      <c r="JK1176" s="4"/>
      <c r="JL1176" s="4"/>
      <c r="JM1176" s="4"/>
      <c r="JN1176" s="4"/>
      <c r="JO1176" s="4"/>
      <c r="JP1176" s="4"/>
      <c r="JQ1176" s="4"/>
      <c r="JR1176" s="4"/>
      <c r="JS1176" s="4"/>
      <c r="JT1176" s="4"/>
      <c r="JU1176" s="4"/>
      <c r="JV1176" s="4"/>
      <c r="JW1176" s="4"/>
      <c r="JX1176" s="4"/>
      <c r="JY1176" s="4"/>
      <c r="JZ1176" s="4"/>
      <c r="KA1176" s="4"/>
      <c r="KB1176" s="4"/>
      <c r="KC1176" s="4"/>
      <c r="KD1176" s="4"/>
      <c r="KE1176" s="4"/>
    </row>
    <row r="1177" spans="166:291" x14ac:dyDescent="0.25">
      <c r="FJ1177" s="5"/>
      <c r="FK1177" s="4"/>
      <c r="FL1177" s="4"/>
      <c r="FM1177" s="4"/>
      <c r="FN1177" s="4"/>
      <c r="FO1177" s="4"/>
      <c r="FP1177" s="4"/>
      <c r="FQ1177" s="4"/>
      <c r="FR1177" s="4"/>
      <c r="FS1177" s="4"/>
      <c r="FT1177" s="4"/>
      <c r="FU1177" s="4"/>
      <c r="FV1177" s="4"/>
      <c r="FW1177" s="4"/>
      <c r="FX1177" s="4"/>
      <c r="FY1177" s="4"/>
      <c r="FZ1177" s="4"/>
      <c r="GA1177" s="4"/>
      <c r="GB1177" s="30"/>
      <c r="GC1177" s="30"/>
      <c r="GD1177" s="30"/>
      <c r="GE1177" s="4"/>
      <c r="GF1177" s="4"/>
      <c r="GG1177" s="4"/>
      <c r="GH1177" s="4"/>
      <c r="GI1177" s="4"/>
      <c r="GJ1177" s="4"/>
      <c r="GK1177" s="4"/>
      <c r="GL1177" s="4"/>
      <c r="GM1177" s="4"/>
      <c r="GN1177" s="4"/>
      <c r="GO1177" s="4"/>
      <c r="GP1177" s="4"/>
      <c r="GQ1177" s="4"/>
      <c r="GR1177" s="4"/>
      <c r="IQ1177" s="4"/>
      <c r="IR1177" s="4"/>
      <c r="IS1177" s="4"/>
      <c r="IT1177" s="4"/>
      <c r="IU1177" s="4"/>
      <c r="IV1177" s="4"/>
      <c r="IW1177" s="4"/>
      <c r="IX1177" s="4"/>
      <c r="IY1177" s="4"/>
      <c r="IZ1177" s="4"/>
      <c r="JA1177" s="4"/>
      <c r="JB1177" s="4"/>
      <c r="JC1177" s="4"/>
      <c r="JD1177" s="4"/>
      <c r="JE1177" s="4"/>
      <c r="JF1177" s="4"/>
      <c r="JG1177" s="4"/>
      <c r="JH1177" s="4"/>
      <c r="JI1177" s="4"/>
      <c r="JJ1177" s="4"/>
      <c r="JK1177" s="4"/>
      <c r="JL1177" s="4"/>
      <c r="JM1177" s="4"/>
      <c r="JN1177" s="4"/>
      <c r="JO1177" s="4"/>
      <c r="JP1177" s="4"/>
      <c r="JQ1177" s="4"/>
      <c r="JR1177" s="4"/>
      <c r="JS1177" s="4"/>
      <c r="JT1177" s="4"/>
      <c r="JU1177" s="4"/>
      <c r="JV1177" s="4"/>
      <c r="JW1177" s="4"/>
      <c r="JX1177" s="4"/>
      <c r="JY1177" s="4"/>
      <c r="JZ1177" s="4"/>
      <c r="KA1177" s="4"/>
      <c r="KB1177" s="4"/>
      <c r="KC1177" s="4"/>
      <c r="KD1177" s="4"/>
      <c r="KE1177" s="4"/>
    </row>
    <row r="1178" spans="166:291" x14ac:dyDescent="0.25">
      <c r="FJ1178" s="5"/>
      <c r="FK1178" s="4"/>
      <c r="FL1178" s="4"/>
      <c r="FM1178" s="4"/>
      <c r="FN1178" s="4"/>
      <c r="FO1178" s="4"/>
      <c r="FP1178" s="4"/>
      <c r="FQ1178" s="4"/>
      <c r="FR1178" s="4"/>
      <c r="FS1178" s="4"/>
      <c r="FT1178" s="4"/>
      <c r="FU1178" s="4"/>
      <c r="FV1178" s="4"/>
      <c r="FW1178" s="4"/>
      <c r="FX1178" s="4"/>
      <c r="FY1178" s="4"/>
      <c r="FZ1178" s="4"/>
      <c r="GA1178" s="4"/>
      <c r="GB1178" s="30"/>
      <c r="GC1178" s="30"/>
      <c r="GD1178" s="30"/>
      <c r="GE1178" s="4"/>
      <c r="GF1178" s="4"/>
      <c r="GG1178" s="4"/>
      <c r="GH1178" s="4"/>
      <c r="GI1178" s="4"/>
      <c r="GJ1178" s="4"/>
      <c r="GK1178" s="4"/>
      <c r="GL1178" s="4"/>
      <c r="GM1178" s="4"/>
      <c r="GN1178" s="4"/>
      <c r="GO1178" s="4"/>
      <c r="GP1178" s="4"/>
      <c r="GQ1178" s="4"/>
      <c r="GR1178" s="4"/>
      <c r="IQ1178" s="4"/>
      <c r="IR1178" s="4"/>
      <c r="IS1178" s="4"/>
      <c r="IT1178" s="4"/>
      <c r="IU1178" s="4"/>
      <c r="IV1178" s="4"/>
      <c r="IW1178" s="4"/>
      <c r="IX1178" s="4"/>
      <c r="IY1178" s="4"/>
      <c r="IZ1178" s="4"/>
      <c r="JA1178" s="4"/>
      <c r="JB1178" s="4"/>
      <c r="JC1178" s="4"/>
      <c r="JD1178" s="4"/>
      <c r="JE1178" s="4"/>
      <c r="JF1178" s="4"/>
      <c r="JG1178" s="4"/>
      <c r="JH1178" s="4"/>
      <c r="JI1178" s="4"/>
      <c r="JJ1178" s="4"/>
      <c r="JK1178" s="4"/>
      <c r="JL1178" s="4"/>
      <c r="JM1178" s="4"/>
      <c r="JN1178" s="4"/>
      <c r="JO1178" s="4"/>
      <c r="JP1178" s="4"/>
      <c r="JQ1178" s="4"/>
      <c r="JR1178" s="4"/>
      <c r="JS1178" s="4"/>
      <c r="JT1178" s="4"/>
      <c r="JU1178" s="4"/>
      <c r="JV1178" s="4"/>
      <c r="JW1178" s="4"/>
      <c r="JX1178" s="4"/>
      <c r="JY1178" s="4"/>
      <c r="JZ1178" s="4"/>
      <c r="KA1178" s="4"/>
      <c r="KB1178" s="4"/>
      <c r="KC1178" s="4"/>
      <c r="KD1178" s="4"/>
      <c r="KE1178" s="4"/>
    </row>
    <row r="1179" spans="166:291" x14ac:dyDescent="0.25">
      <c r="FJ1179" s="5"/>
      <c r="FK1179" s="4"/>
      <c r="FL1179" s="4"/>
      <c r="FM1179" s="4"/>
      <c r="FN1179" s="4"/>
      <c r="FO1179" s="4"/>
      <c r="FP1179" s="4"/>
      <c r="FQ1179" s="4"/>
      <c r="FR1179" s="4"/>
      <c r="FS1179" s="4"/>
      <c r="FT1179" s="4"/>
      <c r="FU1179" s="4"/>
      <c r="FV1179" s="4"/>
      <c r="FW1179" s="4"/>
      <c r="FX1179" s="4"/>
      <c r="FY1179" s="4"/>
      <c r="FZ1179" s="4"/>
      <c r="GA1179" s="4"/>
      <c r="GB1179" s="30"/>
      <c r="GC1179" s="30"/>
      <c r="GD1179" s="30"/>
      <c r="GE1179" s="4"/>
      <c r="GF1179" s="4"/>
      <c r="GG1179" s="4"/>
      <c r="GH1179" s="4"/>
      <c r="GI1179" s="4"/>
      <c r="GJ1179" s="4"/>
      <c r="GK1179" s="4"/>
      <c r="GL1179" s="4"/>
      <c r="GM1179" s="4"/>
      <c r="GN1179" s="4"/>
      <c r="GO1179" s="4"/>
      <c r="GP1179" s="4"/>
      <c r="GQ1179" s="4"/>
      <c r="GR1179" s="4"/>
      <c r="IQ1179" s="4"/>
      <c r="IR1179" s="4"/>
      <c r="IS1179" s="4"/>
      <c r="IT1179" s="4"/>
      <c r="IU1179" s="4"/>
      <c r="IV1179" s="4"/>
      <c r="IW1179" s="4"/>
      <c r="IX1179" s="4"/>
      <c r="IY1179" s="4"/>
      <c r="IZ1179" s="4"/>
      <c r="JA1179" s="4"/>
      <c r="JB1179" s="4"/>
      <c r="JC1179" s="4"/>
      <c r="JD1179" s="4"/>
      <c r="JE1179" s="4"/>
      <c r="JF1179" s="4"/>
      <c r="JG1179" s="4"/>
      <c r="JH1179" s="4"/>
      <c r="JI1179" s="4"/>
      <c r="JJ1179" s="4"/>
      <c r="JK1179" s="4"/>
      <c r="JL1179" s="4"/>
      <c r="JM1179" s="4"/>
      <c r="JN1179" s="4"/>
      <c r="JO1179" s="4"/>
      <c r="JP1179" s="4"/>
      <c r="JQ1179" s="4"/>
      <c r="JR1179" s="4"/>
      <c r="JS1179" s="4"/>
      <c r="JT1179" s="4"/>
      <c r="JU1179" s="4"/>
      <c r="JV1179" s="4"/>
      <c r="JW1179" s="4"/>
      <c r="JX1179" s="4"/>
      <c r="JY1179" s="4"/>
      <c r="JZ1179" s="4"/>
      <c r="KA1179" s="4"/>
      <c r="KB1179" s="4"/>
      <c r="KC1179" s="4"/>
      <c r="KD1179" s="4"/>
      <c r="KE1179" s="4"/>
    </row>
    <row r="1180" spans="166:291" x14ac:dyDescent="0.25">
      <c r="FJ1180" s="5"/>
      <c r="FK1180" s="4"/>
      <c r="FL1180" s="4"/>
      <c r="FM1180" s="4"/>
      <c r="FN1180" s="4"/>
      <c r="FO1180" s="4"/>
      <c r="FP1180" s="4"/>
      <c r="FQ1180" s="4"/>
      <c r="FR1180" s="4"/>
      <c r="FS1180" s="4"/>
      <c r="FT1180" s="4"/>
      <c r="FU1180" s="4"/>
      <c r="FV1180" s="4"/>
      <c r="FW1180" s="4"/>
      <c r="FX1180" s="4"/>
      <c r="FY1180" s="4"/>
      <c r="FZ1180" s="4"/>
      <c r="GA1180" s="30"/>
      <c r="GB1180" s="30"/>
      <c r="GC1180" s="30"/>
      <c r="GD1180" s="30"/>
      <c r="GE1180" s="4"/>
      <c r="GF1180" s="4"/>
      <c r="GG1180" s="4"/>
      <c r="GH1180" s="4"/>
      <c r="GI1180" s="4"/>
      <c r="GJ1180" s="4"/>
      <c r="GK1180" s="4"/>
      <c r="GL1180" s="4"/>
      <c r="GM1180" s="4"/>
      <c r="GN1180" s="4"/>
      <c r="GO1180" s="4"/>
      <c r="GP1180" s="4"/>
      <c r="GQ1180" s="4"/>
      <c r="GR1180" s="4"/>
      <c r="IQ1180" s="4"/>
      <c r="IR1180" s="4"/>
      <c r="IS1180" s="4"/>
      <c r="IT1180" s="4"/>
      <c r="IU1180" s="4"/>
      <c r="IV1180" s="4"/>
      <c r="IW1180" s="4"/>
      <c r="IX1180" s="4"/>
      <c r="IY1180" s="4"/>
      <c r="IZ1180" s="4"/>
      <c r="JA1180" s="4"/>
      <c r="JB1180" s="4"/>
      <c r="JC1180" s="4"/>
      <c r="JD1180" s="4"/>
      <c r="JE1180" s="4"/>
      <c r="JF1180" s="4"/>
      <c r="JG1180" s="4"/>
      <c r="JH1180" s="4"/>
      <c r="JI1180" s="4"/>
      <c r="JJ1180" s="4"/>
      <c r="JK1180" s="4"/>
      <c r="JL1180" s="4"/>
      <c r="JM1180" s="4"/>
      <c r="JN1180" s="4"/>
      <c r="JO1180" s="4"/>
      <c r="JP1180" s="4"/>
      <c r="JQ1180" s="4"/>
      <c r="JR1180" s="4"/>
      <c r="JS1180" s="4"/>
      <c r="JT1180" s="4"/>
      <c r="JU1180" s="4"/>
      <c r="JV1180" s="4"/>
      <c r="JW1180" s="4"/>
      <c r="JX1180" s="4"/>
      <c r="JY1180" s="4"/>
      <c r="JZ1180" s="4"/>
      <c r="KA1180" s="4"/>
      <c r="KB1180" s="4"/>
      <c r="KC1180" s="4"/>
      <c r="KD1180" s="4"/>
      <c r="KE1180" s="4"/>
    </row>
    <row r="1181" spans="166:291" x14ac:dyDescent="0.25">
      <c r="FJ1181" s="5"/>
      <c r="FK1181" s="4"/>
      <c r="FL1181" s="4"/>
      <c r="FM1181" s="4"/>
      <c r="FN1181" s="4"/>
      <c r="FO1181" s="4"/>
      <c r="FP1181" s="4"/>
      <c r="FQ1181" s="4"/>
      <c r="FR1181" s="4"/>
      <c r="FS1181" s="4"/>
      <c r="FT1181" s="4"/>
      <c r="FU1181" s="4"/>
      <c r="FV1181" s="4"/>
      <c r="FW1181" s="4"/>
      <c r="FX1181" s="4"/>
      <c r="FY1181" s="4"/>
      <c r="FZ1181" s="4"/>
      <c r="GA1181" s="30"/>
      <c r="GB1181" s="4"/>
      <c r="GC1181" s="4"/>
      <c r="GD1181" s="4"/>
      <c r="GE1181" s="4"/>
      <c r="GF1181" s="4"/>
      <c r="GG1181" s="4"/>
      <c r="GH1181" s="4"/>
      <c r="GI1181" s="4"/>
      <c r="GJ1181" s="4"/>
      <c r="GK1181" s="4"/>
      <c r="GL1181" s="4"/>
      <c r="GM1181" s="4"/>
      <c r="GN1181" s="4"/>
      <c r="GO1181" s="4"/>
      <c r="GP1181" s="4"/>
      <c r="GQ1181" s="4"/>
      <c r="GR1181" s="4"/>
      <c r="IQ1181" s="4"/>
      <c r="IR1181" s="4"/>
      <c r="IS1181" s="4"/>
      <c r="IT1181" s="4"/>
      <c r="IU1181" s="4"/>
      <c r="IV1181" s="4"/>
      <c r="IW1181" s="4"/>
      <c r="IX1181" s="4"/>
      <c r="IY1181" s="4"/>
      <c r="IZ1181" s="4"/>
      <c r="JA1181" s="4"/>
      <c r="JB1181" s="4"/>
      <c r="JC1181" s="4"/>
      <c r="JD1181" s="4"/>
      <c r="JE1181" s="4"/>
      <c r="JF1181" s="4"/>
      <c r="JG1181" s="4"/>
      <c r="JH1181" s="4"/>
      <c r="JI1181" s="4"/>
      <c r="JJ1181" s="4"/>
      <c r="JK1181" s="4"/>
      <c r="JL1181" s="4"/>
      <c r="JM1181" s="4"/>
      <c r="JN1181" s="4"/>
      <c r="JO1181" s="4"/>
      <c r="JP1181" s="4"/>
      <c r="JQ1181" s="4"/>
      <c r="JR1181" s="4"/>
      <c r="JS1181" s="4"/>
      <c r="JT1181" s="4"/>
      <c r="JU1181" s="4"/>
      <c r="JV1181" s="4"/>
      <c r="JW1181" s="4"/>
      <c r="JX1181" s="4"/>
      <c r="JY1181" s="4"/>
      <c r="JZ1181" s="4"/>
      <c r="KA1181" s="4"/>
      <c r="KB1181" s="4"/>
      <c r="KC1181" s="4"/>
      <c r="KD1181" s="4"/>
      <c r="KE1181" s="4"/>
    </row>
    <row r="1182" spans="166:291" x14ac:dyDescent="0.25">
      <c r="FJ1182" s="5"/>
      <c r="FK1182" s="4"/>
      <c r="FL1182" s="4"/>
      <c r="FM1182" s="4"/>
      <c r="FN1182" s="4"/>
      <c r="FO1182" s="4"/>
      <c r="FP1182" s="4"/>
      <c r="FQ1182" s="4"/>
      <c r="FR1182" s="4"/>
      <c r="FS1182" s="4"/>
      <c r="FT1182" s="4"/>
      <c r="FU1182" s="4"/>
      <c r="FV1182" s="4"/>
      <c r="FW1182" s="4"/>
      <c r="FX1182" s="4"/>
      <c r="FY1182" s="4"/>
      <c r="FZ1182" s="4"/>
      <c r="GA1182" s="30"/>
      <c r="GB1182" s="4"/>
      <c r="GC1182" s="4"/>
      <c r="GD1182" s="4"/>
      <c r="GE1182" s="4"/>
      <c r="GF1182" s="4"/>
      <c r="GG1182" s="4"/>
      <c r="GH1182" s="4"/>
      <c r="GI1182" s="4"/>
      <c r="GJ1182" s="4"/>
      <c r="GK1182" s="4"/>
      <c r="GL1182" s="4"/>
      <c r="GM1182" s="4"/>
      <c r="GN1182" s="4"/>
      <c r="GO1182" s="4"/>
      <c r="GP1182" s="4"/>
      <c r="GQ1182" s="4"/>
      <c r="GR1182" s="4"/>
      <c r="IQ1182" s="4"/>
      <c r="IR1182" s="4"/>
      <c r="IS1182" s="4"/>
      <c r="IT1182" s="4"/>
      <c r="IU1182" s="4"/>
      <c r="IV1182" s="4"/>
      <c r="IW1182" s="4"/>
      <c r="IX1182" s="4"/>
      <c r="IY1182" s="4"/>
      <c r="IZ1182" s="4"/>
      <c r="JA1182" s="4"/>
      <c r="JB1182" s="4"/>
      <c r="JC1182" s="4"/>
      <c r="JD1182" s="4"/>
      <c r="JE1182" s="4"/>
      <c r="JF1182" s="4"/>
      <c r="JG1182" s="4"/>
      <c r="JH1182" s="4"/>
      <c r="JI1182" s="4"/>
      <c r="JJ1182" s="4"/>
      <c r="JK1182" s="4"/>
      <c r="JL1182" s="4"/>
      <c r="JM1182" s="4"/>
      <c r="JN1182" s="4"/>
      <c r="JO1182" s="4"/>
      <c r="JP1182" s="4"/>
      <c r="JQ1182" s="4"/>
      <c r="JR1182" s="4"/>
      <c r="JS1182" s="4"/>
      <c r="JT1182" s="4"/>
      <c r="JU1182" s="4"/>
      <c r="JV1182" s="4"/>
      <c r="JW1182" s="4"/>
      <c r="JX1182" s="4"/>
      <c r="JY1182" s="4"/>
      <c r="JZ1182" s="4"/>
      <c r="KA1182" s="4"/>
      <c r="KB1182" s="4"/>
      <c r="KC1182" s="4"/>
      <c r="KD1182" s="4"/>
      <c r="KE1182" s="4"/>
    </row>
    <row r="1183" spans="166:291" x14ac:dyDescent="0.25">
      <c r="FJ1183" s="5"/>
      <c r="FK1183" s="4"/>
      <c r="FL1183" s="4"/>
      <c r="FM1183" s="4"/>
      <c r="FN1183" s="4"/>
      <c r="FO1183" s="4"/>
      <c r="FP1183" s="4"/>
      <c r="FQ1183" s="4"/>
      <c r="FR1183" s="4"/>
      <c r="FS1183" s="4"/>
      <c r="FT1183" s="4"/>
      <c r="FU1183" s="4"/>
      <c r="FV1183" s="4"/>
      <c r="FW1183" s="4"/>
      <c r="FX1183" s="4"/>
      <c r="FY1183" s="4"/>
      <c r="FZ1183" s="4"/>
      <c r="GA1183" s="30"/>
      <c r="GB1183" s="4"/>
      <c r="GC1183" s="4"/>
      <c r="GD1183" s="4"/>
      <c r="GE1183" s="4"/>
      <c r="GF1183" s="4"/>
      <c r="GG1183" s="4"/>
      <c r="GH1183" s="4"/>
      <c r="GI1183" s="4"/>
      <c r="GJ1183" s="4"/>
      <c r="GK1183" s="4"/>
      <c r="GL1183" s="4"/>
      <c r="GM1183" s="4"/>
      <c r="GN1183" s="4"/>
      <c r="GO1183" s="4"/>
      <c r="GP1183" s="4"/>
      <c r="GQ1183" s="4"/>
      <c r="GR1183" s="4"/>
      <c r="IQ1183" s="4"/>
      <c r="IR1183" s="4"/>
      <c r="IS1183" s="4"/>
      <c r="IT1183" s="4"/>
      <c r="IU1183" s="4"/>
      <c r="IV1183" s="4"/>
      <c r="IW1183" s="4"/>
      <c r="IX1183" s="4"/>
      <c r="IY1183" s="4"/>
      <c r="IZ1183" s="4"/>
      <c r="JA1183" s="4"/>
      <c r="JB1183" s="4"/>
      <c r="JC1183" s="4"/>
      <c r="JD1183" s="4"/>
      <c r="JE1183" s="4"/>
      <c r="JF1183" s="4"/>
      <c r="JG1183" s="4"/>
      <c r="JH1183" s="4"/>
      <c r="JI1183" s="4"/>
      <c r="JJ1183" s="4"/>
      <c r="JK1183" s="4"/>
      <c r="JL1183" s="4"/>
      <c r="JM1183" s="4"/>
      <c r="JN1183" s="4"/>
      <c r="JO1183" s="4"/>
      <c r="JP1183" s="4"/>
      <c r="JQ1183" s="4"/>
      <c r="JR1183" s="4"/>
      <c r="JS1183" s="4"/>
      <c r="JT1183" s="4"/>
      <c r="JU1183" s="4"/>
      <c r="JV1183" s="4"/>
      <c r="JW1183" s="4"/>
      <c r="JX1183" s="4"/>
      <c r="JY1183" s="4"/>
      <c r="JZ1183" s="4"/>
      <c r="KA1183" s="4"/>
      <c r="KB1183" s="4"/>
      <c r="KC1183" s="4"/>
      <c r="KD1183" s="4"/>
      <c r="KE1183" s="4"/>
    </row>
    <row r="1184" spans="166:291" x14ac:dyDescent="0.25">
      <c r="FJ1184" s="5"/>
      <c r="FK1184" s="4"/>
      <c r="FL1184" s="4"/>
      <c r="FM1184" s="4"/>
      <c r="FN1184" s="4"/>
      <c r="FO1184" s="4"/>
      <c r="FP1184" s="4"/>
      <c r="FQ1184" s="4"/>
      <c r="FR1184" s="4"/>
      <c r="FS1184" s="4"/>
      <c r="FT1184" s="4"/>
      <c r="FU1184" s="4"/>
      <c r="FV1184" s="4"/>
      <c r="FW1184" s="4"/>
      <c r="FX1184" s="4"/>
      <c r="FY1184" s="4"/>
      <c r="FZ1184" s="4"/>
      <c r="GA1184" s="30"/>
      <c r="GB1184" s="4"/>
      <c r="GC1184" s="4"/>
      <c r="GD1184" s="4"/>
      <c r="GE1184" s="4"/>
      <c r="GF1184" s="4"/>
      <c r="GG1184" s="4"/>
      <c r="GH1184" s="4"/>
      <c r="GI1184" s="4"/>
      <c r="GJ1184" s="4"/>
      <c r="GK1184" s="4"/>
      <c r="GL1184" s="4"/>
      <c r="GM1184" s="4"/>
      <c r="GN1184" s="4"/>
      <c r="GO1184" s="4"/>
      <c r="GP1184" s="4"/>
      <c r="GQ1184" s="4"/>
      <c r="GR1184" s="4"/>
      <c r="IQ1184" s="4"/>
      <c r="IR1184" s="4"/>
      <c r="IS1184" s="4"/>
      <c r="IT1184" s="4"/>
      <c r="IU1184" s="4"/>
      <c r="IV1184" s="4"/>
      <c r="IW1184" s="4"/>
      <c r="IX1184" s="4"/>
      <c r="IY1184" s="4"/>
      <c r="IZ1184" s="4"/>
      <c r="JA1184" s="4"/>
      <c r="JB1184" s="4"/>
      <c r="JC1184" s="4"/>
      <c r="JD1184" s="4"/>
      <c r="JE1184" s="4"/>
      <c r="JF1184" s="4"/>
      <c r="JG1184" s="4"/>
      <c r="JH1184" s="4"/>
      <c r="JI1184" s="4"/>
      <c r="JJ1184" s="4"/>
      <c r="JK1184" s="4"/>
      <c r="JL1184" s="4"/>
      <c r="JM1184" s="4"/>
      <c r="JN1184" s="4"/>
      <c r="JO1184" s="4"/>
      <c r="JP1184" s="4"/>
      <c r="JQ1184" s="4"/>
      <c r="JR1184" s="4"/>
      <c r="JS1184" s="4"/>
      <c r="JT1184" s="4"/>
      <c r="JU1184" s="4"/>
      <c r="JV1184" s="4"/>
      <c r="JW1184" s="4"/>
      <c r="JX1184" s="4"/>
      <c r="JY1184" s="4"/>
      <c r="JZ1184" s="4"/>
      <c r="KA1184" s="4"/>
      <c r="KB1184" s="4"/>
      <c r="KC1184" s="4"/>
      <c r="KD1184" s="4"/>
      <c r="KE1184" s="4"/>
    </row>
    <row r="1185" spans="166:291" x14ac:dyDescent="0.25">
      <c r="FJ1185" s="5"/>
      <c r="FK1185" s="4"/>
      <c r="FL1185" s="4"/>
      <c r="FM1185" s="4"/>
      <c r="FN1185" s="4"/>
      <c r="FO1185" s="50"/>
      <c r="FP1185" s="4"/>
      <c r="FQ1185" s="4"/>
      <c r="FR1185" s="4"/>
      <c r="FS1185" s="4"/>
      <c r="FT1185" s="4"/>
      <c r="FU1185" s="4"/>
      <c r="FV1185" s="4"/>
      <c r="FW1185" s="4"/>
      <c r="FX1185" s="4"/>
      <c r="FY1185" s="4"/>
      <c r="FZ1185" s="30"/>
      <c r="GA1185" s="4"/>
      <c r="GB1185" s="4"/>
      <c r="GC1185" s="4"/>
      <c r="GD1185" s="4"/>
      <c r="GE1185" s="4"/>
      <c r="GF1185" s="4"/>
      <c r="GG1185" s="4"/>
      <c r="GH1185" s="4"/>
      <c r="GI1185" s="4"/>
      <c r="GJ1185" s="4"/>
      <c r="GK1185" s="4"/>
      <c r="GL1185" s="4"/>
      <c r="GM1185" s="4"/>
      <c r="GN1185" s="4"/>
      <c r="GO1185" s="4"/>
      <c r="GP1185" s="4"/>
      <c r="GQ1185" s="4"/>
      <c r="GR1185" s="4"/>
      <c r="IQ1185" s="4"/>
      <c r="IR1185" s="4"/>
      <c r="IS1185" s="4"/>
      <c r="IT1185" s="4"/>
      <c r="IU1185" s="4"/>
      <c r="IV1185" s="4"/>
      <c r="IW1185" s="4"/>
      <c r="IX1185" s="4"/>
      <c r="IY1185" s="4"/>
      <c r="IZ1185" s="4"/>
      <c r="JA1185" s="4"/>
      <c r="JB1185" s="4"/>
      <c r="JC1185" s="4"/>
      <c r="JD1185" s="4"/>
      <c r="JE1185" s="4"/>
      <c r="JF1185" s="4"/>
      <c r="JG1185" s="4"/>
      <c r="JH1185" s="4"/>
      <c r="JI1185" s="4"/>
      <c r="JJ1185" s="4"/>
      <c r="JK1185" s="4"/>
      <c r="JL1185" s="4"/>
      <c r="JM1185" s="4"/>
      <c r="JN1185" s="4"/>
      <c r="JO1185" s="4"/>
      <c r="JP1185" s="4"/>
      <c r="JQ1185" s="4"/>
      <c r="JR1185" s="4"/>
      <c r="JS1185" s="4"/>
      <c r="JT1185" s="4"/>
      <c r="JU1185" s="4"/>
      <c r="JV1185" s="4"/>
      <c r="JW1185" s="4"/>
      <c r="JX1185" s="4"/>
      <c r="JY1185" s="4"/>
      <c r="JZ1185" s="4"/>
      <c r="KA1185" s="4"/>
      <c r="KB1185" s="4"/>
      <c r="KC1185" s="4"/>
      <c r="KD1185" s="4"/>
      <c r="KE1185" s="4"/>
    </row>
    <row r="1186" spans="166:291" x14ac:dyDescent="0.25">
      <c r="FJ1186" s="5"/>
      <c r="FK1186" s="4"/>
      <c r="FL1186" s="4"/>
      <c r="FM1186" s="4"/>
      <c r="FN1186" s="4"/>
      <c r="FO1186" s="4"/>
      <c r="FP1186" s="4"/>
      <c r="FQ1186" s="4"/>
      <c r="FR1186" s="4"/>
      <c r="FS1186" s="4"/>
      <c r="FT1186" s="4"/>
      <c r="FU1186" s="4"/>
      <c r="FV1186" s="4"/>
      <c r="FW1186" s="4"/>
      <c r="FX1186" s="4"/>
      <c r="FY1186" s="4"/>
      <c r="FZ1186" s="30"/>
      <c r="GA1186" s="4"/>
      <c r="GB1186" s="4"/>
      <c r="GC1186" s="4"/>
      <c r="GD1186" s="4"/>
      <c r="GE1186" s="4"/>
      <c r="GF1186" s="4"/>
      <c r="GG1186" s="4"/>
      <c r="GH1186" s="4"/>
      <c r="GI1186" s="4"/>
      <c r="GJ1186" s="4"/>
      <c r="GK1186" s="4"/>
      <c r="GL1186" s="4"/>
      <c r="GM1186" s="4"/>
      <c r="GN1186" s="4"/>
      <c r="GO1186" s="4"/>
      <c r="GP1186" s="4"/>
      <c r="GQ1186" s="4"/>
      <c r="GR1186" s="4"/>
      <c r="IQ1186" s="4"/>
      <c r="IR1186" s="4"/>
      <c r="IS1186" s="4"/>
      <c r="IT1186" s="4"/>
      <c r="IU1186" s="4"/>
      <c r="IV1186" s="4"/>
      <c r="IW1186" s="4"/>
      <c r="IX1186" s="4"/>
      <c r="IY1186" s="4"/>
      <c r="IZ1186" s="4"/>
      <c r="JA1186" s="4"/>
      <c r="JB1186" s="4"/>
      <c r="JC1186" s="4"/>
      <c r="JD1186" s="4"/>
      <c r="JE1186" s="4"/>
      <c r="JF1186" s="4"/>
      <c r="JG1186" s="4"/>
      <c r="JH1186" s="4"/>
      <c r="JI1186" s="4"/>
      <c r="JJ1186" s="4"/>
      <c r="JK1186" s="4"/>
      <c r="JL1186" s="4"/>
      <c r="JM1186" s="4"/>
      <c r="JN1186" s="4"/>
      <c r="JO1186" s="4"/>
      <c r="JP1186" s="4"/>
      <c r="JQ1186" s="4"/>
      <c r="JR1186" s="4"/>
      <c r="JS1186" s="4"/>
      <c r="JT1186" s="4"/>
      <c r="JU1186" s="4"/>
      <c r="JV1186" s="4"/>
      <c r="JW1186" s="4"/>
      <c r="JX1186" s="4"/>
      <c r="JY1186" s="4"/>
      <c r="JZ1186" s="4"/>
      <c r="KA1186" s="4"/>
      <c r="KB1186" s="4"/>
      <c r="KC1186" s="4"/>
      <c r="KD1186" s="4"/>
      <c r="KE1186" s="4"/>
    </row>
    <row r="1187" spans="166:291" x14ac:dyDescent="0.25">
      <c r="FJ1187" s="5"/>
      <c r="FK1187" s="4"/>
      <c r="FL1187" s="4"/>
      <c r="FM1187" s="4"/>
      <c r="FN1187" s="4"/>
      <c r="FO1187" s="4"/>
      <c r="FP1187" s="4"/>
      <c r="FQ1187" s="4"/>
      <c r="FR1187" s="4"/>
      <c r="FS1187" s="4"/>
      <c r="FT1187" s="4"/>
      <c r="FU1187" s="4"/>
      <c r="FV1187" s="4"/>
      <c r="FW1187" s="4"/>
      <c r="FX1187" s="4"/>
      <c r="FY1187" s="4"/>
      <c r="FZ1187" s="30"/>
      <c r="GA1187" s="4"/>
      <c r="GB1187" s="4"/>
      <c r="GC1187" s="4"/>
      <c r="GD1187" s="4"/>
      <c r="GE1187" s="4"/>
      <c r="GF1187" s="4"/>
      <c r="GG1187" s="4"/>
      <c r="GH1187" s="4"/>
      <c r="GI1187" s="4"/>
      <c r="GJ1187" s="4"/>
      <c r="GK1187" s="4"/>
      <c r="GL1187" s="4"/>
      <c r="GM1187" s="4"/>
      <c r="GN1187" s="4"/>
      <c r="GO1187" s="4"/>
      <c r="GP1187" s="4"/>
      <c r="GQ1187" s="4"/>
      <c r="GR1187" s="4"/>
      <c r="IQ1187" s="4"/>
      <c r="IR1187" s="4"/>
      <c r="IS1187" s="4"/>
      <c r="IT1187" s="4"/>
      <c r="IU1187" s="4"/>
      <c r="IV1187" s="4"/>
      <c r="IW1187" s="4"/>
      <c r="IX1187" s="4"/>
      <c r="IY1187" s="4"/>
      <c r="IZ1187" s="4"/>
      <c r="JA1187" s="4"/>
      <c r="JB1187" s="4"/>
      <c r="JC1187" s="4"/>
      <c r="JD1187" s="4"/>
      <c r="JE1187" s="4"/>
      <c r="JF1187" s="4"/>
      <c r="JG1187" s="4"/>
      <c r="JH1187" s="4"/>
      <c r="JI1187" s="4"/>
      <c r="JJ1187" s="4"/>
      <c r="JK1187" s="4"/>
      <c r="JL1187" s="4"/>
      <c r="JM1187" s="4"/>
      <c r="JN1187" s="4"/>
      <c r="JO1187" s="4"/>
      <c r="JP1187" s="4"/>
      <c r="JQ1187" s="4"/>
      <c r="JR1187" s="4"/>
      <c r="JS1187" s="4"/>
      <c r="JT1187" s="4"/>
      <c r="JU1187" s="4"/>
      <c r="JV1187" s="4"/>
      <c r="JW1187" s="4"/>
      <c r="JX1187" s="4"/>
      <c r="JY1187" s="4"/>
      <c r="JZ1187" s="4"/>
      <c r="KA1187" s="4"/>
      <c r="KB1187" s="4"/>
      <c r="KC1187" s="4"/>
      <c r="KD1187" s="4"/>
      <c r="KE1187" s="4"/>
    </row>
    <row r="1188" spans="166:291" x14ac:dyDescent="0.25">
      <c r="FJ1188" s="5"/>
      <c r="FK1188" s="4"/>
      <c r="FL1188" s="4"/>
      <c r="FM1188" s="4"/>
      <c r="FN1188" s="4"/>
      <c r="FO1188" s="4"/>
      <c r="FP1188" s="4"/>
      <c r="FQ1188" s="4"/>
      <c r="FR1188" s="4"/>
      <c r="FS1188" s="4"/>
      <c r="FT1188" s="4"/>
      <c r="FU1188" s="4"/>
      <c r="FV1188" s="4"/>
      <c r="FW1188" s="4"/>
      <c r="FX1188" s="4"/>
      <c r="FY1188" s="4"/>
      <c r="FZ1188" s="30"/>
      <c r="GA1188" s="4"/>
      <c r="GB1188" s="4"/>
      <c r="GC1188" s="4"/>
      <c r="GD1188" s="4"/>
      <c r="GE1188" s="4"/>
      <c r="GF1188" s="4"/>
      <c r="GG1188" s="4"/>
      <c r="GH1188" s="4"/>
      <c r="GI1188" s="4"/>
      <c r="GJ1188" s="4"/>
      <c r="GK1188" s="4"/>
      <c r="GL1188" s="4"/>
      <c r="GM1188" s="4"/>
      <c r="GN1188" s="4"/>
      <c r="GO1188" s="4"/>
      <c r="GP1188" s="4"/>
      <c r="GQ1188" s="4"/>
      <c r="GR1188" s="4"/>
      <c r="IQ1188" s="4"/>
      <c r="IR1188" s="4"/>
      <c r="IS1188" s="4"/>
      <c r="IT1188" s="4"/>
      <c r="IU1188" s="4"/>
      <c r="IV1188" s="4"/>
      <c r="IW1188" s="4"/>
      <c r="IX1188" s="4"/>
      <c r="IY1188" s="4"/>
      <c r="IZ1188" s="4"/>
      <c r="JA1188" s="4"/>
      <c r="JB1188" s="4"/>
      <c r="JC1188" s="4"/>
      <c r="JD1188" s="4"/>
      <c r="JE1188" s="4"/>
      <c r="JF1188" s="4"/>
      <c r="JG1188" s="4"/>
      <c r="JH1188" s="4"/>
      <c r="JI1188" s="4"/>
      <c r="JJ1188" s="4"/>
      <c r="JK1188" s="4"/>
      <c r="JL1188" s="4"/>
      <c r="JM1188" s="4"/>
      <c r="JN1188" s="4"/>
      <c r="JO1188" s="4"/>
      <c r="JP1188" s="4"/>
      <c r="JQ1188" s="4"/>
      <c r="JR1188" s="4"/>
      <c r="JS1188" s="4"/>
      <c r="JT1188" s="4"/>
      <c r="JU1188" s="4"/>
      <c r="JV1188" s="4"/>
      <c r="JW1188" s="4"/>
      <c r="JX1188" s="4"/>
      <c r="JY1188" s="4"/>
      <c r="JZ1188" s="4"/>
      <c r="KA1188" s="4"/>
      <c r="KB1188" s="4"/>
      <c r="KC1188" s="4"/>
      <c r="KD1188" s="4"/>
      <c r="KE1188" s="4"/>
    </row>
    <row r="1189" spans="166:291" x14ac:dyDescent="0.25">
      <c r="FJ1189" s="5"/>
      <c r="FK1189" s="4"/>
      <c r="FL1189" s="4"/>
      <c r="FM1189" s="4"/>
      <c r="FN1189" s="4"/>
      <c r="FO1189" s="4"/>
      <c r="FP1189" s="4"/>
      <c r="FQ1189" s="4"/>
      <c r="FR1189" s="4"/>
      <c r="FS1189" s="4"/>
      <c r="FT1189" s="4"/>
      <c r="FU1189" s="4"/>
      <c r="FV1189" s="4"/>
      <c r="FW1189" s="4"/>
      <c r="FX1189" s="4"/>
      <c r="FY1189" s="4"/>
      <c r="FZ1189" s="30"/>
      <c r="GA1189" s="4"/>
      <c r="GB1189" s="4"/>
      <c r="GC1189" s="4"/>
      <c r="GD1189" s="4"/>
      <c r="GE1189" s="4"/>
      <c r="GF1189" s="4"/>
      <c r="GG1189" s="4"/>
      <c r="GH1189" s="4"/>
      <c r="GI1189" s="4"/>
      <c r="GJ1189" s="4"/>
      <c r="GK1189" s="4"/>
      <c r="GL1189" s="4"/>
      <c r="GM1189" s="4"/>
      <c r="GN1189" s="4"/>
      <c r="GO1189" s="4"/>
      <c r="GP1189" s="4"/>
      <c r="GQ1189" s="4"/>
      <c r="GR1189" s="4"/>
      <c r="IQ1189" s="4"/>
      <c r="IR1189" s="4"/>
      <c r="IS1189" s="4"/>
      <c r="IT1189" s="4"/>
      <c r="IU1189" s="4"/>
      <c r="IV1189" s="4"/>
      <c r="IW1189" s="4"/>
      <c r="IX1189" s="4"/>
      <c r="IY1189" s="4"/>
      <c r="IZ1189" s="4"/>
      <c r="JA1189" s="4"/>
      <c r="JB1189" s="4"/>
      <c r="JC1189" s="4"/>
      <c r="JD1189" s="4"/>
      <c r="JE1189" s="4"/>
      <c r="JF1189" s="4"/>
      <c r="JG1189" s="4"/>
      <c r="JH1189" s="4"/>
      <c r="JI1189" s="4"/>
      <c r="JJ1189" s="4"/>
      <c r="JK1189" s="4"/>
      <c r="JL1189" s="4"/>
      <c r="JM1189" s="4"/>
      <c r="JN1189" s="4"/>
      <c r="JO1189" s="4"/>
      <c r="JP1189" s="4"/>
      <c r="JQ1189" s="4"/>
      <c r="JR1189" s="4"/>
      <c r="JS1189" s="4"/>
      <c r="JT1189" s="4"/>
      <c r="JU1189" s="4"/>
      <c r="JV1189" s="4"/>
      <c r="JW1189" s="4"/>
      <c r="JX1189" s="4"/>
      <c r="JY1189" s="4"/>
      <c r="JZ1189" s="4"/>
      <c r="KA1189" s="4"/>
      <c r="KB1189" s="4"/>
      <c r="KC1189" s="4"/>
      <c r="KD1189" s="4"/>
      <c r="KE1189" s="4"/>
    </row>
    <row r="1190" spans="166:291" x14ac:dyDescent="0.25">
      <c r="FJ1190" s="5"/>
      <c r="FK1190" s="4"/>
      <c r="FL1190" s="4"/>
      <c r="FM1190" s="4"/>
      <c r="FN1190" s="4"/>
      <c r="FO1190" s="4"/>
      <c r="FP1190" s="4"/>
      <c r="FQ1190" s="4"/>
      <c r="FR1190" s="4"/>
      <c r="FS1190" s="4"/>
      <c r="FT1190" s="4"/>
      <c r="FU1190" s="4"/>
      <c r="FV1190" s="4"/>
      <c r="FW1190" s="4"/>
      <c r="FX1190" s="4"/>
      <c r="FY1190" s="30"/>
      <c r="FZ1190" s="4"/>
      <c r="GA1190" s="4"/>
      <c r="GB1190" s="4"/>
      <c r="GC1190" s="4"/>
      <c r="GD1190" s="4"/>
      <c r="GE1190" s="4"/>
      <c r="GF1190" s="4"/>
      <c r="GG1190" s="4"/>
      <c r="GH1190" s="4"/>
      <c r="GI1190" s="4"/>
      <c r="GJ1190" s="4"/>
      <c r="GK1190" s="4"/>
      <c r="GL1190" s="4"/>
      <c r="GM1190" s="4"/>
      <c r="GN1190" s="4"/>
      <c r="GO1190" s="4"/>
      <c r="GP1190" s="4"/>
      <c r="GQ1190" s="4"/>
      <c r="GR1190" s="4"/>
      <c r="IQ1190" s="4"/>
      <c r="IR1190" s="4"/>
      <c r="IS1190" s="4"/>
      <c r="IT1190" s="4"/>
      <c r="IU1190" s="4"/>
      <c r="IV1190" s="4"/>
      <c r="IW1190" s="4"/>
      <c r="IX1190" s="4"/>
      <c r="IY1190" s="4"/>
      <c r="IZ1190" s="4"/>
      <c r="JA1190" s="4"/>
      <c r="JB1190" s="4"/>
      <c r="JC1190" s="4"/>
      <c r="JD1190" s="4"/>
      <c r="JE1190" s="4"/>
      <c r="JF1190" s="4"/>
      <c r="JG1190" s="4"/>
      <c r="JH1190" s="4"/>
      <c r="JI1190" s="4"/>
      <c r="JJ1190" s="4"/>
      <c r="JK1190" s="4"/>
      <c r="JL1190" s="4"/>
      <c r="JM1190" s="4"/>
      <c r="JN1190" s="4"/>
      <c r="JO1190" s="4"/>
      <c r="JP1190" s="4"/>
      <c r="JQ1190" s="4"/>
      <c r="JR1190" s="4"/>
      <c r="JS1190" s="30"/>
      <c r="JT1190" s="4"/>
      <c r="JU1190" s="4"/>
      <c r="JV1190" s="4"/>
      <c r="JW1190" s="4"/>
      <c r="JX1190" s="4"/>
      <c r="JY1190" s="4"/>
      <c r="JZ1190" s="4"/>
      <c r="KA1190" s="4"/>
      <c r="KB1190" s="4"/>
      <c r="KC1190" s="4"/>
      <c r="KD1190" s="4"/>
      <c r="KE1190" s="4"/>
    </row>
    <row r="1191" spans="166:291" x14ac:dyDescent="0.25">
      <c r="FJ1191" s="5"/>
      <c r="FK1191" s="4"/>
      <c r="FL1191" s="4"/>
      <c r="FM1191" s="4"/>
      <c r="FN1191" s="4"/>
      <c r="FO1191" s="4"/>
      <c r="FP1191" s="4"/>
      <c r="FQ1191" s="4"/>
      <c r="FR1191" s="4"/>
      <c r="FS1191" s="4"/>
      <c r="FT1191" s="4"/>
      <c r="FU1191" s="4"/>
      <c r="FV1191" s="4"/>
      <c r="FW1191" s="4"/>
      <c r="FX1191" s="4"/>
      <c r="FY1191" s="30"/>
      <c r="FZ1191" s="4"/>
      <c r="GA1191" s="4"/>
      <c r="GB1191" s="4"/>
      <c r="GC1191" s="4"/>
      <c r="GD1191" s="4"/>
      <c r="GE1191" s="4"/>
      <c r="GF1191" s="4"/>
      <c r="GG1191" s="4"/>
      <c r="GH1191" s="4"/>
      <c r="GI1191" s="4"/>
      <c r="GJ1191" s="4"/>
      <c r="GK1191" s="4"/>
      <c r="GL1191" s="4"/>
      <c r="GM1191" s="4"/>
      <c r="GN1191" s="4"/>
      <c r="GO1191" s="4"/>
      <c r="GP1191" s="4"/>
      <c r="GQ1191" s="4"/>
      <c r="GR1191" s="4"/>
      <c r="IQ1191" s="4"/>
      <c r="IR1191" s="4"/>
      <c r="IS1191" s="4"/>
      <c r="IT1191" s="4"/>
      <c r="IU1191" s="4"/>
      <c r="IV1191" s="4"/>
      <c r="IW1191" s="4"/>
      <c r="IX1191" s="4"/>
      <c r="IY1191" s="4"/>
      <c r="IZ1191" s="4"/>
      <c r="JA1191" s="4"/>
      <c r="JB1191" s="4"/>
      <c r="JC1191" s="4"/>
      <c r="JD1191" s="4"/>
      <c r="JE1191" s="4"/>
      <c r="JF1191" s="4"/>
      <c r="JG1191" s="4"/>
      <c r="JH1191" s="4"/>
      <c r="JI1191" s="4"/>
      <c r="JJ1191" s="4"/>
      <c r="JK1191" s="4"/>
      <c r="JL1191" s="4"/>
      <c r="JM1191" s="4"/>
      <c r="JN1191" s="4"/>
      <c r="JO1191" s="4"/>
      <c r="JP1191" s="4"/>
      <c r="JQ1191" s="4"/>
      <c r="JR1191" s="4"/>
      <c r="JS1191" s="30"/>
      <c r="JT1191" s="4"/>
      <c r="JU1191" s="4"/>
      <c r="JV1191" s="4"/>
      <c r="JW1191" s="4"/>
      <c r="JX1191" s="4"/>
      <c r="JY1191" s="4"/>
      <c r="JZ1191" s="4"/>
      <c r="KA1191" s="4"/>
      <c r="KB1191" s="4"/>
      <c r="KC1191" s="4"/>
      <c r="KD1191" s="4"/>
      <c r="KE1191" s="4"/>
    </row>
    <row r="1192" spans="166:291" x14ac:dyDescent="0.25">
      <c r="FJ1192" s="5"/>
      <c r="FK1192" s="4"/>
      <c r="FL1192" s="4"/>
      <c r="FM1192" s="4"/>
      <c r="FN1192" s="4"/>
      <c r="FO1192" s="4"/>
      <c r="FP1192" s="4"/>
      <c r="FQ1192" s="4"/>
      <c r="FR1192" s="4"/>
      <c r="FS1192" s="4"/>
      <c r="FT1192" s="4"/>
      <c r="FU1192" s="4"/>
      <c r="FV1192" s="4"/>
      <c r="FW1192" s="4"/>
      <c r="FX1192" s="30"/>
      <c r="FY1192" s="30"/>
      <c r="FZ1192" s="4"/>
      <c r="GA1192" s="4"/>
      <c r="GB1192" s="4"/>
      <c r="GC1192" s="4"/>
      <c r="GD1192" s="4"/>
      <c r="GE1192" s="4"/>
      <c r="GF1192" s="4"/>
      <c r="GG1192" s="4"/>
      <c r="GH1192" s="4"/>
      <c r="GI1192" s="4"/>
      <c r="GJ1192" s="4"/>
      <c r="GK1192" s="4"/>
      <c r="GL1192" s="4"/>
      <c r="GM1192" s="4"/>
      <c r="GN1192" s="4"/>
      <c r="GO1192" s="4"/>
      <c r="GP1192" s="4"/>
      <c r="GQ1192" s="4"/>
      <c r="GR1192" s="4"/>
      <c r="IQ1192" s="4"/>
      <c r="IR1192" s="4"/>
      <c r="IS1192" s="4"/>
      <c r="IT1192" s="4"/>
      <c r="IU1192" s="4"/>
      <c r="IV1192" s="4"/>
      <c r="IW1192" s="4"/>
      <c r="IX1192" s="4"/>
      <c r="IY1192" s="4"/>
      <c r="IZ1192" s="4"/>
      <c r="JA1192" s="4"/>
      <c r="JB1192" s="4"/>
      <c r="JC1192" s="4"/>
      <c r="JD1192" s="4"/>
      <c r="JE1192" s="4"/>
      <c r="JF1192" s="4"/>
      <c r="JG1192" s="4"/>
      <c r="JH1192" s="4"/>
      <c r="JI1192" s="4"/>
      <c r="JJ1192" s="4"/>
      <c r="JK1192" s="4"/>
      <c r="JL1192" s="4"/>
      <c r="JM1192" s="4"/>
      <c r="JN1192" s="4"/>
      <c r="JO1192" s="4"/>
      <c r="JP1192" s="4"/>
      <c r="JQ1192" s="4"/>
      <c r="JR1192" s="4"/>
      <c r="JS1192" s="30"/>
      <c r="JT1192" s="4"/>
      <c r="JU1192" s="4"/>
      <c r="JV1192" s="4"/>
      <c r="JW1192" s="4"/>
      <c r="JX1192" s="4"/>
      <c r="JY1192" s="4"/>
      <c r="JZ1192" s="4"/>
      <c r="KA1192" s="4"/>
      <c r="KB1192" s="4"/>
      <c r="KC1192" s="4"/>
      <c r="KD1192" s="4"/>
      <c r="KE1192" s="4"/>
    </row>
    <row r="1193" spans="166:291" x14ac:dyDescent="0.25">
      <c r="FJ1193" s="5"/>
      <c r="FK1193" s="4"/>
      <c r="FL1193" s="4"/>
      <c r="FM1193" s="4"/>
      <c r="FN1193" s="4"/>
      <c r="FO1193" s="4"/>
      <c r="FP1193" s="4"/>
      <c r="FQ1193" s="4"/>
      <c r="FR1193" s="4"/>
      <c r="FS1193" s="4"/>
      <c r="FT1193" s="4"/>
      <c r="FU1193" s="4"/>
      <c r="FV1193" s="4"/>
      <c r="FW1193" s="4"/>
      <c r="FX1193" s="30"/>
      <c r="FY1193" s="30"/>
      <c r="FZ1193" s="4"/>
      <c r="GA1193" s="4"/>
      <c r="GB1193" s="4"/>
      <c r="GC1193" s="4"/>
      <c r="GD1193" s="4"/>
      <c r="GE1193" s="4"/>
      <c r="GF1193" s="4"/>
      <c r="GG1193" s="4"/>
      <c r="GH1193" s="4"/>
      <c r="GI1193" s="4"/>
      <c r="GJ1193" s="4"/>
      <c r="GK1193" s="4"/>
      <c r="GL1193" s="4"/>
      <c r="GM1193" s="4"/>
      <c r="GN1193" s="4"/>
      <c r="GO1193" s="4"/>
      <c r="GP1193" s="4"/>
      <c r="GQ1193" s="4"/>
      <c r="GR1193" s="4"/>
      <c r="IQ1193" s="4"/>
      <c r="IR1193" s="4"/>
      <c r="IS1193" s="4"/>
      <c r="IT1193" s="4"/>
      <c r="IU1193" s="4"/>
      <c r="IV1193" s="4"/>
      <c r="IW1193" s="4"/>
      <c r="IX1193" s="4"/>
      <c r="IY1193" s="4"/>
      <c r="IZ1193" s="4"/>
      <c r="JA1193" s="4"/>
      <c r="JB1193" s="4"/>
      <c r="JC1193" s="4"/>
      <c r="JD1193" s="4"/>
      <c r="JE1193" s="4"/>
      <c r="JF1193" s="4"/>
      <c r="JG1193" s="4"/>
      <c r="JH1193" s="4"/>
      <c r="JI1193" s="4"/>
      <c r="JJ1193" s="4"/>
      <c r="JK1193" s="4"/>
      <c r="JL1193" s="4"/>
      <c r="JM1193" s="4"/>
      <c r="JN1193" s="4"/>
      <c r="JO1193" s="4"/>
      <c r="JP1193" s="4"/>
      <c r="JQ1193" s="4"/>
      <c r="JR1193" s="4"/>
      <c r="JS1193" s="30"/>
      <c r="JT1193" s="4"/>
      <c r="JU1193" s="4"/>
      <c r="JV1193" s="4"/>
      <c r="JW1193" s="4"/>
      <c r="JX1193" s="4"/>
      <c r="JY1193" s="4"/>
      <c r="JZ1193" s="4"/>
      <c r="KA1193" s="4"/>
      <c r="KB1193" s="4"/>
      <c r="KC1193" s="4"/>
      <c r="KD1193" s="4"/>
      <c r="KE1193" s="4"/>
    </row>
    <row r="1194" spans="166:291" x14ac:dyDescent="0.25">
      <c r="FJ1194" s="5"/>
      <c r="FK1194" s="4"/>
      <c r="FL1194" s="4"/>
      <c r="FM1194" s="4"/>
      <c r="FN1194" s="4"/>
      <c r="FO1194" s="4"/>
      <c r="FP1194" s="4"/>
      <c r="FQ1194" s="4"/>
      <c r="FR1194" s="4"/>
      <c r="FS1194" s="4"/>
      <c r="FT1194" s="4"/>
      <c r="FU1194" s="4"/>
      <c r="FV1194" s="4"/>
      <c r="FW1194" s="4"/>
      <c r="FX1194" s="30"/>
      <c r="FY1194" s="30"/>
      <c r="FZ1194" s="4"/>
      <c r="GA1194" s="4"/>
      <c r="GB1194" s="4"/>
      <c r="GC1194" s="4"/>
      <c r="GD1194" s="4"/>
      <c r="GE1194" s="4"/>
      <c r="GF1194" s="4"/>
      <c r="GG1194" s="4"/>
      <c r="GH1194" s="4"/>
      <c r="GI1194" s="4"/>
      <c r="GJ1194" s="4"/>
      <c r="GK1194" s="4"/>
      <c r="GL1194" s="4"/>
      <c r="GM1194" s="4"/>
      <c r="GN1194" s="4"/>
      <c r="GO1194" s="4"/>
      <c r="GP1194" s="4"/>
      <c r="GQ1194" s="4"/>
      <c r="GR1194" s="4"/>
      <c r="IQ1194" s="4"/>
      <c r="IR1194" s="4"/>
      <c r="IS1194" s="4"/>
      <c r="IT1194" s="4"/>
      <c r="IU1194" s="4"/>
      <c r="IV1194" s="4"/>
      <c r="IW1194" s="4"/>
      <c r="IX1194" s="4"/>
      <c r="IY1194" s="4"/>
      <c r="IZ1194" s="4"/>
      <c r="JA1194" s="4"/>
      <c r="JB1194" s="4"/>
      <c r="JC1194" s="4"/>
      <c r="JD1194" s="4"/>
      <c r="JE1194" s="4"/>
      <c r="JF1194" s="4"/>
      <c r="JG1194" s="4"/>
      <c r="JH1194" s="4"/>
      <c r="JI1194" s="4"/>
      <c r="JJ1194" s="4"/>
      <c r="JK1194" s="4"/>
      <c r="JL1194" s="4"/>
      <c r="JM1194" s="4"/>
      <c r="JN1194" s="4"/>
      <c r="JO1194" s="4"/>
      <c r="JP1194" s="4"/>
      <c r="JQ1194" s="4"/>
      <c r="JR1194" s="4"/>
      <c r="JS1194" s="30"/>
      <c r="JT1194" s="4"/>
      <c r="JU1194" s="4"/>
      <c r="JV1194" s="4"/>
      <c r="JW1194" s="4"/>
      <c r="JX1194" s="4"/>
      <c r="JY1194" s="4"/>
      <c r="JZ1194" s="4"/>
      <c r="KA1194" s="4"/>
      <c r="KB1194" s="4"/>
      <c r="KC1194" s="4"/>
      <c r="KD1194" s="4"/>
      <c r="KE1194" s="4"/>
    </row>
    <row r="1195" spans="166:291" x14ac:dyDescent="0.25">
      <c r="FJ1195" s="5"/>
      <c r="FK1195" s="4"/>
      <c r="FL1195" s="4"/>
      <c r="FM1195" s="4"/>
      <c r="FN1195" s="4"/>
      <c r="FO1195" s="4"/>
      <c r="FP1195" s="4"/>
      <c r="FQ1195" s="4"/>
      <c r="FR1195" s="4"/>
      <c r="FS1195" s="4"/>
      <c r="FT1195" s="4"/>
      <c r="FU1195" s="4"/>
      <c r="FV1195" s="4"/>
      <c r="FW1195" s="30"/>
      <c r="FX1195" s="30"/>
      <c r="FY1195" s="4"/>
      <c r="FZ1195" s="4"/>
      <c r="GA1195" s="4"/>
      <c r="GB1195" s="4"/>
      <c r="GC1195" s="4"/>
      <c r="GD1195" s="4"/>
      <c r="GE1195" s="4"/>
      <c r="GF1195" s="4"/>
      <c r="GG1195" s="4"/>
      <c r="GH1195" s="4"/>
      <c r="GI1195" s="4"/>
      <c r="GJ1195" s="4"/>
      <c r="GK1195" s="4"/>
      <c r="GL1195" s="4"/>
      <c r="GM1195" s="4"/>
      <c r="GN1195" s="4"/>
      <c r="GO1195" s="4"/>
      <c r="GP1195" s="4"/>
      <c r="GQ1195" s="4"/>
      <c r="GR1195" s="4"/>
      <c r="IQ1195" s="4"/>
      <c r="IR1195" s="4"/>
      <c r="IS1195" s="4"/>
      <c r="IT1195" s="4"/>
      <c r="IU1195" s="4"/>
      <c r="IV1195" s="4"/>
      <c r="IW1195" s="4"/>
      <c r="IX1195" s="4"/>
      <c r="IY1195" s="4"/>
      <c r="IZ1195" s="4"/>
      <c r="JA1195" s="4"/>
      <c r="JB1195" s="4"/>
      <c r="JC1195" s="4"/>
      <c r="JD1195" s="4"/>
      <c r="JE1195" s="4"/>
      <c r="JF1195" s="4"/>
      <c r="JG1195" s="4"/>
      <c r="JH1195" s="4"/>
      <c r="JI1195" s="4"/>
      <c r="JJ1195" s="4"/>
      <c r="JK1195" s="4"/>
      <c r="JL1195" s="4"/>
      <c r="JM1195" s="4"/>
      <c r="JN1195" s="4"/>
      <c r="JO1195" s="4"/>
      <c r="JP1195" s="4"/>
      <c r="JQ1195" s="4"/>
      <c r="JR1195" s="4"/>
      <c r="JS1195" s="30"/>
      <c r="JT1195" s="4"/>
      <c r="JU1195" s="4"/>
      <c r="JV1195" s="4"/>
      <c r="JW1195" s="4"/>
      <c r="JX1195" s="4"/>
      <c r="JY1195" s="4"/>
      <c r="JZ1195" s="4"/>
      <c r="KA1195" s="4"/>
      <c r="KB1195" s="4"/>
      <c r="KC1195" s="4"/>
      <c r="KD1195" s="4"/>
      <c r="KE1195" s="4"/>
    </row>
    <row r="1196" spans="166:291" x14ac:dyDescent="0.25">
      <c r="FJ1196" s="5"/>
      <c r="FK1196" s="4"/>
      <c r="FL1196" s="4"/>
      <c r="FM1196" s="4"/>
      <c r="FN1196" s="4"/>
      <c r="FO1196" s="4"/>
      <c r="FP1196" s="4"/>
      <c r="FQ1196" s="4"/>
      <c r="FR1196" s="4"/>
      <c r="FS1196" s="4"/>
      <c r="FT1196" s="4"/>
      <c r="FU1196" s="4"/>
      <c r="FV1196" s="4"/>
      <c r="FW1196" s="30"/>
      <c r="FX1196" s="30"/>
      <c r="FY1196" s="4"/>
      <c r="FZ1196" s="4"/>
      <c r="GA1196" s="4"/>
      <c r="GB1196" s="4"/>
      <c r="GC1196" s="4"/>
      <c r="GD1196" s="4"/>
      <c r="GE1196" s="4"/>
      <c r="GF1196" s="4"/>
      <c r="GG1196" s="4"/>
      <c r="GH1196" s="4"/>
      <c r="GI1196" s="4"/>
      <c r="GJ1196" s="4"/>
      <c r="GK1196" s="4"/>
      <c r="GL1196" s="4"/>
      <c r="GM1196" s="4"/>
      <c r="GN1196" s="4"/>
      <c r="GO1196" s="4"/>
      <c r="GP1196" s="4"/>
      <c r="GQ1196" s="4"/>
      <c r="GR1196" s="4"/>
      <c r="IQ1196" s="4"/>
      <c r="IR1196" s="4"/>
      <c r="IS1196" s="4"/>
      <c r="IT1196" s="4"/>
      <c r="IU1196" s="4"/>
      <c r="IV1196" s="4"/>
      <c r="IW1196" s="4"/>
      <c r="IX1196" s="4"/>
      <c r="IY1196" s="4"/>
      <c r="IZ1196" s="4"/>
      <c r="JA1196" s="4"/>
      <c r="JB1196" s="4"/>
      <c r="JC1196" s="4"/>
      <c r="JD1196" s="4"/>
      <c r="JE1196" s="4"/>
      <c r="JF1196" s="4"/>
      <c r="JG1196" s="4"/>
      <c r="JH1196" s="4"/>
      <c r="JI1196" s="4"/>
      <c r="JJ1196" s="4"/>
      <c r="JK1196" s="4"/>
      <c r="JL1196" s="4"/>
      <c r="JM1196" s="4"/>
      <c r="JN1196" s="4"/>
      <c r="JO1196" s="4"/>
      <c r="JP1196" s="4"/>
      <c r="JQ1196" s="4"/>
      <c r="JR1196" s="4"/>
      <c r="JS1196" s="4"/>
      <c r="JT1196" s="4"/>
      <c r="JU1196" s="4"/>
      <c r="JV1196" s="4"/>
      <c r="JW1196" s="4"/>
      <c r="JX1196" s="4"/>
      <c r="JY1196" s="4"/>
      <c r="JZ1196" s="4"/>
      <c r="KA1196" s="4"/>
      <c r="KB1196" s="4"/>
      <c r="KC1196" s="4"/>
      <c r="KD1196" s="4"/>
      <c r="KE1196" s="4"/>
    </row>
    <row r="1197" spans="166:291" x14ac:dyDescent="0.25">
      <c r="FJ1197" s="5"/>
      <c r="FK1197" s="4"/>
      <c r="FL1197" s="4"/>
      <c r="FM1197" s="4"/>
      <c r="FN1197" s="4"/>
      <c r="FO1197" s="4"/>
      <c r="FP1197" s="4"/>
      <c r="FQ1197" s="4"/>
      <c r="FR1197" s="4"/>
      <c r="FS1197" s="4"/>
      <c r="FT1197" s="4"/>
      <c r="FU1197" s="4"/>
      <c r="FV1197" s="4"/>
      <c r="FW1197" s="30"/>
      <c r="FX1197" s="4"/>
      <c r="FY1197" s="4"/>
      <c r="FZ1197" s="4"/>
      <c r="GA1197" s="4"/>
      <c r="GB1197" s="4"/>
      <c r="GC1197" s="4"/>
      <c r="GD1197" s="4"/>
      <c r="GE1197" s="4"/>
      <c r="GF1197" s="4"/>
      <c r="GG1197" s="4"/>
      <c r="GH1197" s="4"/>
      <c r="GI1197" s="4"/>
      <c r="GJ1197" s="4"/>
      <c r="GK1197" s="4"/>
      <c r="GL1197" s="4"/>
      <c r="GM1197" s="4"/>
      <c r="GN1197" s="4"/>
      <c r="GO1197" s="4"/>
      <c r="GP1197" s="4"/>
      <c r="GQ1197" s="4"/>
      <c r="GR1197" s="4"/>
      <c r="IQ1197" s="4"/>
      <c r="IR1197" s="4"/>
      <c r="IS1197" s="4"/>
      <c r="IT1197" s="4"/>
      <c r="IU1197" s="4"/>
      <c r="IV1197" s="4"/>
      <c r="IW1197" s="4"/>
      <c r="IX1197" s="4"/>
      <c r="IY1197" s="4"/>
      <c r="IZ1197" s="4"/>
      <c r="JA1197" s="4"/>
      <c r="JB1197" s="4"/>
      <c r="JC1197" s="4"/>
      <c r="JD1197" s="4"/>
      <c r="JE1197" s="4"/>
      <c r="JF1197" s="4"/>
      <c r="JG1197" s="4"/>
      <c r="JH1197" s="4"/>
      <c r="JI1197" s="4"/>
      <c r="JJ1197" s="4"/>
      <c r="JK1197" s="4"/>
      <c r="JL1197" s="4"/>
      <c r="JM1197" s="4"/>
      <c r="JN1197" s="4"/>
      <c r="JO1197" s="4"/>
      <c r="JP1197" s="4"/>
      <c r="JQ1197" s="4"/>
      <c r="JR1197" s="4"/>
      <c r="JS1197" s="4"/>
      <c r="JT1197" s="4"/>
      <c r="JU1197" s="4"/>
      <c r="JV1197" s="4"/>
      <c r="JW1197" s="4"/>
      <c r="JX1197" s="4"/>
      <c r="JY1197" s="4"/>
      <c r="JZ1197" s="4"/>
      <c r="KA1197" s="4"/>
      <c r="KB1197" s="4"/>
      <c r="KC1197" s="4"/>
      <c r="KD1197" s="4"/>
      <c r="KE1197" s="4"/>
    </row>
    <row r="1198" spans="166:291" x14ac:dyDescent="0.25">
      <c r="FJ1198" s="5"/>
      <c r="FK1198" s="4"/>
      <c r="FL1198" s="4"/>
      <c r="FM1198" s="4"/>
      <c r="FN1198" s="4"/>
      <c r="FO1198" s="4"/>
      <c r="FP1198" s="4"/>
      <c r="FQ1198" s="4"/>
      <c r="FR1198" s="4"/>
      <c r="FS1198" s="4"/>
      <c r="FT1198" s="4"/>
      <c r="FU1198" s="4"/>
      <c r="FV1198" s="4"/>
      <c r="FW1198" s="30"/>
      <c r="FX1198" s="4"/>
      <c r="FY1198" s="4"/>
      <c r="FZ1198" s="4"/>
      <c r="GA1198" s="4"/>
      <c r="GB1198" s="4"/>
      <c r="GC1198" s="4"/>
      <c r="GD1198" s="4"/>
      <c r="GE1198" s="4"/>
      <c r="GF1198" s="4"/>
      <c r="GG1198" s="4"/>
      <c r="GH1198" s="4"/>
      <c r="GI1198" s="4"/>
      <c r="GJ1198" s="4"/>
      <c r="GK1198" s="4"/>
      <c r="GL1198" s="4"/>
      <c r="GM1198" s="4"/>
      <c r="GN1198" s="4"/>
      <c r="GO1198" s="4"/>
      <c r="GP1198" s="4"/>
      <c r="GQ1198" s="4"/>
      <c r="GR1198" s="4"/>
      <c r="IQ1198" s="4"/>
      <c r="IR1198" s="4"/>
      <c r="IS1198" s="4"/>
      <c r="IT1198" s="4"/>
      <c r="IU1198" s="4"/>
      <c r="IV1198" s="4"/>
      <c r="IW1198" s="4"/>
      <c r="IX1198" s="4"/>
      <c r="IY1198" s="4"/>
      <c r="IZ1198" s="4"/>
      <c r="JA1198" s="4"/>
      <c r="JB1198" s="4"/>
      <c r="JC1198" s="4"/>
      <c r="JD1198" s="4"/>
      <c r="JE1198" s="4"/>
      <c r="JF1198" s="4"/>
      <c r="JG1198" s="4"/>
      <c r="JH1198" s="4"/>
      <c r="JI1198" s="4"/>
      <c r="JJ1198" s="4"/>
      <c r="JK1198" s="4"/>
      <c r="JL1198" s="4"/>
      <c r="JM1198" s="4"/>
      <c r="JN1198" s="4"/>
      <c r="JO1198" s="4"/>
      <c r="JP1198" s="4"/>
      <c r="JQ1198" s="4"/>
      <c r="JR1198" s="4"/>
      <c r="JS1198" s="4"/>
      <c r="JT1198" s="4"/>
      <c r="JU1198" s="4"/>
      <c r="JV1198" s="4"/>
      <c r="JW1198" s="4"/>
      <c r="JX1198" s="4"/>
      <c r="JY1198" s="4"/>
      <c r="JZ1198" s="4"/>
      <c r="KA1198" s="4"/>
      <c r="KB1198" s="4"/>
      <c r="KC1198" s="4"/>
      <c r="KD1198" s="4"/>
      <c r="KE1198" s="4"/>
    </row>
    <row r="1199" spans="166:291" x14ac:dyDescent="0.25">
      <c r="FJ1199" s="5"/>
      <c r="FK1199" s="4"/>
      <c r="FL1199" s="4"/>
      <c r="FM1199" s="4"/>
      <c r="FN1199" s="4"/>
      <c r="FO1199" s="4"/>
      <c r="FP1199" s="4"/>
      <c r="FQ1199" s="4"/>
      <c r="FR1199" s="4"/>
      <c r="FS1199" s="4"/>
      <c r="FT1199" s="4"/>
      <c r="FU1199" s="4"/>
      <c r="FV1199" s="4"/>
      <c r="FW1199" s="30"/>
      <c r="FX1199" s="4"/>
      <c r="FY1199" s="4"/>
      <c r="FZ1199" s="4"/>
      <c r="GA1199" s="4"/>
      <c r="GB1199" s="4"/>
      <c r="GC1199" s="4"/>
      <c r="GD1199" s="4"/>
      <c r="GE1199" s="4"/>
      <c r="GF1199" s="4"/>
      <c r="GG1199" s="4"/>
      <c r="GH1199" s="4"/>
      <c r="GI1199" s="4"/>
      <c r="GJ1199" s="4"/>
      <c r="GK1199" s="4"/>
      <c r="GL1199" s="4"/>
      <c r="GM1199" s="4"/>
      <c r="GN1199" s="4"/>
      <c r="GO1199" s="4"/>
      <c r="GP1199" s="4"/>
      <c r="GQ1199" s="4"/>
      <c r="GR1199" s="25"/>
      <c r="IQ1199" s="4"/>
      <c r="IR1199" s="4"/>
      <c r="IS1199" s="4"/>
      <c r="IT1199" s="4"/>
      <c r="IU1199" s="4"/>
      <c r="IV1199" s="4"/>
      <c r="IW1199" s="4"/>
      <c r="IX1199" s="4"/>
      <c r="IY1199" s="4"/>
      <c r="IZ1199" s="4"/>
      <c r="JA1199" s="4"/>
      <c r="JB1199" s="4"/>
      <c r="JC1199" s="4"/>
      <c r="JD1199" s="4"/>
      <c r="JE1199" s="4"/>
      <c r="JF1199" s="4"/>
      <c r="JG1199" s="4"/>
      <c r="JH1199" s="4"/>
      <c r="JI1199" s="4"/>
      <c r="JJ1199" s="4"/>
      <c r="JK1199" s="4"/>
      <c r="JL1199" s="4"/>
      <c r="JM1199" s="4"/>
      <c r="JN1199" s="4"/>
      <c r="JO1199" s="4"/>
      <c r="JP1199" s="4"/>
      <c r="JQ1199" s="4"/>
      <c r="JR1199" s="4"/>
      <c r="JS1199" s="4"/>
      <c r="JT1199" s="4"/>
      <c r="JU1199" s="4"/>
      <c r="JV1199" s="4"/>
      <c r="JW1199" s="4"/>
      <c r="JX1199" s="4"/>
      <c r="JY1199" s="4"/>
      <c r="JZ1199" s="4"/>
      <c r="KA1199" s="4"/>
      <c r="KB1199" s="4"/>
      <c r="KC1199" s="4"/>
      <c r="KD1199" s="4"/>
      <c r="KE1199" s="4"/>
    </row>
    <row r="1200" spans="166:291" x14ac:dyDescent="0.25">
      <c r="FJ1200" s="5"/>
      <c r="FK1200" s="4"/>
      <c r="FL1200" s="4"/>
      <c r="FM1200" s="4"/>
      <c r="FN1200" s="4"/>
      <c r="FO1200" s="4"/>
      <c r="FP1200" s="4"/>
      <c r="FQ1200" s="4"/>
      <c r="FR1200" s="4"/>
      <c r="FS1200" s="4"/>
      <c r="FT1200" s="4"/>
      <c r="FU1200" s="4"/>
      <c r="FV1200" s="4"/>
      <c r="FW1200" s="4"/>
      <c r="FX1200" s="4"/>
      <c r="FY1200" s="4"/>
      <c r="FZ1200" s="4"/>
      <c r="GA1200" s="4"/>
      <c r="GB1200" s="4"/>
      <c r="GC1200" s="4"/>
      <c r="GD1200" s="4"/>
      <c r="GE1200" s="4"/>
      <c r="GF1200" s="4"/>
      <c r="GG1200" s="4"/>
      <c r="GH1200" s="4"/>
      <c r="GI1200" s="4"/>
      <c r="GJ1200" s="4"/>
      <c r="GK1200" s="4"/>
      <c r="GL1200" s="4"/>
      <c r="GM1200" s="4"/>
      <c r="GN1200" s="4"/>
      <c r="GO1200" s="4"/>
      <c r="GP1200" s="4"/>
      <c r="GQ1200" s="4"/>
      <c r="IQ1200" s="4"/>
      <c r="IR1200" s="4"/>
      <c r="IS1200" s="4"/>
      <c r="IT1200" s="4"/>
      <c r="IU1200" s="4"/>
      <c r="IV1200" s="4"/>
      <c r="IW1200" s="4"/>
      <c r="IX1200" s="4"/>
      <c r="IY1200" s="4"/>
      <c r="IZ1200" s="4"/>
      <c r="JA1200" s="4"/>
      <c r="JB1200" s="4"/>
      <c r="JC1200" s="4"/>
      <c r="JD1200" s="4"/>
      <c r="JE1200" s="4"/>
      <c r="JF1200" s="4"/>
      <c r="JG1200" s="4"/>
      <c r="JH1200" s="4"/>
      <c r="JI1200" s="4"/>
      <c r="JJ1200" s="4"/>
      <c r="JK1200" s="4"/>
      <c r="JL1200" s="4"/>
      <c r="JM1200" s="4"/>
      <c r="JN1200" s="4"/>
      <c r="JO1200" s="4"/>
      <c r="JP1200" s="4"/>
      <c r="JQ1200" s="4"/>
      <c r="JR1200" s="4"/>
      <c r="JS1200" s="4"/>
      <c r="JT1200" s="4"/>
      <c r="JU1200" s="4"/>
      <c r="JV1200" s="4"/>
      <c r="JW1200" s="4"/>
      <c r="JX1200" s="4"/>
      <c r="JY1200" s="4"/>
      <c r="JZ1200" s="4"/>
      <c r="KA1200" s="4"/>
      <c r="KB1200" s="4"/>
      <c r="KC1200" s="4"/>
      <c r="KD1200" s="4"/>
      <c r="KE1200" s="4"/>
    </row>
    <row r="1201" spans="166:291" x14ac:dyDescent="0.25">
      <c r="FJ1201" s="5"/>
      <c r="FK1201" s="4"/>
      <c r="FL1201" s="4"/>
      <c r="FM1201" s="4"/>
      <c r="FN1201" s="50"/>
      <c r="FO1201" s="4"/>
      <c r="FP1201" s="4"/>
      <c r="FQ1201" s="4"/>
      <c r="FR1201" s="4"/>
      <c r="FS1201" s="4"/>
      <c r="FT1201" s="4"/>
      <c r="FU1201" s="4"/>
      <c r="FV1201" s="4"/>
      <c r="FW1201" s="4"/>
      <c r="FX1201" s="4"/>
      <c r="FY1201" s="4"/>
      <c r="FZ1201" s="4"/>
      <c r="GA1201" s="4"/>
      <c r="GB1201" s="4"/>
      <c r="GC1201" s="4"/>
      <c r="GD1201" s="4"/>
      <c r="GE1201" s="4"/>
      <c r="GF1201" s="4"/>
      <c r="GG1201" s="4"/>
      <c r="GH1201" s="4"/>
      <c r="GI1201" s="4"/>
      <c r="GJ1201" s="4"/>
      <c r="GK1201" s="4"/>
      <c r="GL1201" s="4"/>
      <c r="GM1201" s="4"/>
      <c r="GN1201" s="4"/>
      <c r="GO1201" s="4"/>
      <c r="GP1201" s="4"/>
      <c r="GQ1201" s="4"/>
      <c r="IQ1201" s="4"/>
      <c r="IR1201" s="4"/>
      <c r="IS1201" s="4"/>
      <c r="IT1201" s="4"/>
      <c r="IU1201" s="4"/>
      <c r="IV1201" s="4"/>
      <c r="IW1201" s="4"/>
      <c r="IX1201" s="4"/>
      <c r="IY1201" s="4"/>
      <c r="IZ1201" s="4"/>
      <c r="JA1201" s="4"/>
      <c r="JB1201" s="4"/>
      <c r="JC1201" s="4"/>
      <c r="JD1201" s="4"/>
      <c r="JE1201" s="4"/>
      <c r="JF1201" s="4"/>
      <c r="JG1201" s="4"/>
      <c r="JH1201" s="4"/>
      <c r="JI1201" s="4"/>
      <c r="JJ1201" s="4"/>
      <c r="JK1201" s="4"/>
      <c r="JL1201" s="4"/>
      <c r="JM1201" s="4"/>
      <c r="JN1201" s="4"/>
      <c r="JO1201" s="4"/>
      <c r="JP1201" s="4"/>
      <c r="JQ1201" s="4"/>
      <c r="JR1201" s="4"/>
      <c r="JS1201" s="4"/>
      <c r="JT1201" s="4"/>
      <c r="JU1201" s="4"/>
      <c r="JV1201" s="4"/>
      <c r="JW1201" s="4"/>
      <c r="JX1201" s="4"/>
      <c r="JY1201" s="4"/>
      <c r="JZ1201" s="4"/>
      <c r="KA1201" s="4"/>
      <c r="KB1201" s="4"/>
      <c r="KC1201" s="4"/>
      <c r="KD1201" s="4"/>
      <c r="KE1201" s="4"/>
    </row>
    <row r="1202" spans="166:291" x14ac:dyDescent="0.25">
      <c r="FJ1202" s="5"/>
      <c r="FK1202" s="4"/>
      <c r="FL1202" s="4"/>
      <c r="FM1202" s="4"/>
      <c r="FN1202" s="4"/>
      <c r="FO1202" s="4"/>
      <c r="FP1202" s="4"/>
      <c r="FQ1202" s="4"/>
      <c r="FR1202" s="4"/>
      <c r="FS1202" s="4"/>
      <c r="FT1202" s="4"/>
      <c r="FU1202" s="4"/>
      <c r="FV1202" s="4"/>
      <c r="FW1202" s="4"/>
      <c r="FX1202" s="4"/>
      <c r="FY1202" s="4"/>
      <c r="FZ1202" s="4"/>
      <c r="GA1202" s="4"/>
      <c r="GB1202" s="4"/>
      <c r="GC1202" s="4"/>
      <c r="GD1202" s="4"/>
      <c r="GE1202" s="4"/>
      <c r="GF1202" s="4"/>
      <c r="GG1202" s="4"/>
      <c r="GH1202" s="4"/>
      <c r="GI1202" s="4"/>
      <c r="GJ1202" s="4"/>
      <c r="GK1202" s="4"/>
      <c r="GL1202" s="4"/>
      <c r="GM1202" s="4"/>
      <c r="GN1202" s="4"/>
      <c r="GO1202" s="4"/>
      <c r="GP1202" s="4"/>
      <c r="GQ1202" s="4"/>
      <c r="IQ1202" s="4"/>
      <c r="IR1202" s="4"/>
      <c r="IS1202" s="4"/>
      <c r="IT1202" s="4"/>
      <c r="IU1202" s="4"/>
      <c r="IV1202" s="4"/>
      <c r="IW1202" s="4"/>
      <c r="IX1202" s="4"/>
      <c r="IY1202" s="4"/>
      <c r="IZ1202" s="4"/>
      <c r="JA1202" s="4"/>
      <c r="JB1202" s="4"/>
      <c r="JC1202" s="4"/>
      <c r="JD1202" s="4"/>
      <c r="JE1202" s="4"/>
      <c r="JF1202" s="4"/>
      <c r="JG1202" s="4"/>
      <c r="JH1202" s="4"/>
      <c r="JI1202" s="4"/>
      <c r="JJ1202" s="4"/>
      <c r="JK1202" s="4"/>
      <c r="JL1202" s="4"/>
      <c r="JM1202" s="4"/>
      <c r="JN1202" s="4"/>
      <c r="JO1202" s="4"/>
      <c r="JP1202" s="4"/>
      <c r="JQ1202" s="4"/>
      <c r="JR1202" s="4"/>
      <c r="JS1202" s="4"/>
      <c r="JT1202" s="4"/>
      <c r="JU1202" s="4"/>
      <c r="JV1202" s="4"/>
      <c r="JW1202" s="4"/>
      <c r="JX1202" s="4"/>
      <c r="JY1202" s="4"/>
      <c r="JZ1202" s="4"/>
      <c r="KA1202" s="4"/>
      <c r="KB1202" s="4"/>
      <c r="KC1202" s="4"/>
      <c r="KD1202" s="4"/>
      <c r="KE1202" s="4"/>
    </row>
    <row r="1203" spans="166:291" x14ac:dyDescent="0.25">
      <c r="FJ1203" s="5"/>
      <c r="FK1203" s="4"/>
      <c r="FL1203" s="4"/>
      <c r="FM1203" s="4"/>
      <c r="FN1203" s="4"/>
      <c r="FO1203" s="4"/>
      <c r="FP1203" s="4"/>
      <c r="FQ1203" s="4"/>
      <c r="FR1203" s="4"/>
      <c r="FS1203" s="4"/>
      <c r="FT1203" s="4"/>
      <c r="FU1203" s="4"/>
      <c r="FV1203" s="4"/>
      <c r="FW1203" s="4"/>
      <c r="FX1203" s="4"/>
      <c r="FY1203" s="4"/>
      <c r="FZ1203" s="4"/>
      <c r="GA1203" s="4"/>
      <c r="GB1203" s="4"/>
      <c r="GC1203" s="4"/>
      <c r="GD1203" s="4"/>
      <c r="GE1203" s="4"/>
      <c r="GF1203" s="4"/>
      <c r="GG1203" s="4"/>
      <c r="GH1203" s="4"/>
      <c r="GI1203" s="4"/>
      <c r="GJ1203" s="4"/>
      <c r="GK1203" s="4"/>
      <c r="GL1203" s="4"/>
      <c r="GM1203" s="4"/>
      <c r="GN1203" s="4"/>
      <c r="GO1203" s="4"/>
      <c r="GP1203" s="4"/>
      <c r="GQ1203" s="4"/>
      <c r="IQ1203" s="4"/>
      <c r="IR1203" s="4"/>
      <c r="IS1203" s="4"/>
      <c r="IT1203" s="4"/>
      <c r="IU1203" s="4"/>
      <c r="IV1203" s="4"/>
      <c r="IW1203" s="4"/>
      <c r="IX1203" s="4"/>
      <c r="IY1203" s="4"/>
      <c r="IZ1203" s="4"/>
      <c r="JA1203" s="4"/>
      <c r="JB1203" s="4"/>
      <c r="JC1203" s="4"/>
      <c r="JD1203" s="4"/>
      <c r="JE1203" s="4"/>
      <c r="JF1203" s="4"/>
      <c r="JG1203" s="4"/>
      <c r="JH1203" s="4"/>
      <c r="JI1203" s="4"/>
      <c r="JJ1203" s="4"/>
      <c r="JK1203" s="4"/>
      <c r="JL1203" s="4"/>
      <c r="JM1203" s="4"/>
      <c r="JN1203" s="4"/>
      <c r="JO1203" s="4"/>
      <c r="JP1203" s="4"/>
      <c r="JQ1203" s="4"/>
      <c r="JR1203" s="4"/>
      <c r="JS1203" s="4"/>
      <c r="JT1203" s="4"/>
      <c r="JU1203" s="4"/>
      <c r="JV1203" s="4"/>
      <c r="JW1203" s="4"/>
      <c r="JX1203" s="4"/>
      <c r="JY1203" s="4"/>
      <c r="JZ1203" s="4"/>
      <c r="KA1203" s="4"/>
      <c r="KB1203" s="4"/>
      <c r="KC1203" s="4"/>
      <c r="KD1203" s="4"/>
      <c r="KE1203" s="4"/>
    </row>
    <row r="1204" spans="166:291" x14ac:dyDescent="0.25">
      <c r="FJ1204" s="5"/>
      <c r="FK1204" s="4"/>
      <c r="FL1204" s="4"/>
      <c r="FM1204" s="4"/>
      <c r="FN1204" s="4"/>
      <c r="FO1204" s="4"/>
      <c r="FP1204" s="4"/>
      <c r="FQ1204" s="4"/>
      <c r="FR1204" s="4"/>
      <c r="FS1204" s="4"/>
      <c r="FT1204" s="4"/>
      <c r="FU1204" s="4"/>
      <c r="FV1204" s="4"/>
      <c r="FW1204" s="4"/>
      <c r="FX1204" s="4"/>
      <c r="FY1204" s="4"/>
      <c r="FZ1204" s="4"/>
      <c r="GA1204" s="4"/>
      <c r="GB1204" s="4"/>
      <c r="GC1204" s="4"/>
      <c r="GD1204" s="4"/>
      <c r="GE1204" s="4"/>
      <c r="GF1204" s="4"/>
      <c r="GG1204" s="4"/>
      <c r="GH1204" s="4"/>
      <c r="GI1204" s="4"/>
      <c r="GJ1204" s="4"/>
      <c r="GK1204" s="4"/>
      <c r="GL1204" s="4"/>
      <c r="GM1204" s="4"/>
      <c r="GN1204" s="4"/>
      <c r="GO1204" s="4"/>
      <c r="GP1204" s="4"/>
      <c r="GQ1204" s="4"/>
      <c r="IQ1204" s="4"/>
      <c r="IR1204" s="4"/>
      <c r="IS1204" s="4"/>
      <c r="IT1204" s="4"/>
      <c r="IU1204" s="4"/>
      <c r="IV1204" s="4"/>
      <c r="IW1204" s="4"/>
      <c r="IX1204" s="4"/>
      <c r="IY1204" s="4"/>
      <c r="IZ1204" s="4"/>
      <c r="JA1204" s="4"/>
      <c r="JB1204" s="4"/>
      <c r="JC1204" s="4"/>
      <c r="JD1204" s="4"/>
      <c r="JE1204" s="4"/>
      <c r="JF1204" s="4"/>
      <c r="JG1204" s="4"/>
      <c r="JH1204" s="4"/>
      <c r="JI1204" s="4"/>
      <c r="JJ1204" s="4"/>
      <c r="JK1204" s="4"/>
      <c r="JL1204" s="4"/>
      <c r="JM1204" s="4"/>
      <c r="JN1204" s="4"/>
      <c r="JO1204" s="4"/>
      <c r="JP1204" s="4"/>
      <c r="JQ1204" s="4"/>
      <c r="JR1204" s="4"/>
      <c r="JS1204" s="4"/>
      <c r="JT1204" s="4"/>
      <c r="JU1204" s="4"/>
      <c r="JV1204" s="4"/>
      <c r="JW1204" s="4"/>
      <c r="JX1204" s="4"/>
      <c r="JY1204" s="4"/>
      <c r="JZ1204" s="4"/>
      <c r="KA1204" s="4"/>
      <c r="KB1204" s="4"/>
      <c r="KC1204" s="4"/>
      <c r="KD1204" s="4"/>
      <c r="KE1204" s="4"/>
    </row>
    <row r="1205" spans="166:291" x14ac:dyDescent="0.25">
      <c r="FJ1205" s="5"/>
      <c r="FK1205" s="4"/>
      <c r="FL1205" s="4"/>
      <c r="FM1205" s="4"/>
      <c r="FN1205" s="4"/>
      <c r="FO1205" s="4"/>
      <c r="FP1205" s="4"/>
      <c r="FQ1205" s="4"/>
      <c r="FR1205" s="4"/>
      <c r="FS1205" s="4"/>
      <c r="FT1205" s="4"/>
      <c r="FU1205" s="4"/>
      <c r="FV1205" s="4"/>
      <c r="FW1205" s="4"/>
      <c r="FX1205" s="4"/>
      <c r="FY1205" s="4"/>
      <c r="FZ1205" s="4"/>
      <c r="GA1205" s="4"/>
      <c r="GB1205" s="4"/>
      <c r="GC1205" s="4"/>
      <c r="GD1205" s="4"/>
      <c r="GE1205" s="4"/>
      <c r="GF1205" s="4"/>
      <c r="GG1205" s="4"/>
      <c r="GH1205" s="4"/>
      <c r="GI1205" s="4"/>
      <c r="GJ1205" s="4"/>
      <c r="GK1205" s="4"/>
      <c r="GL1205" s="4"/>
      <c r="GM1205" s="4"/>
      <c r="GN1205" s="4"/>
      <c r="GO1205" s="4"/>
      <c r="GP1205" s="4"/>
      <c r="GQ1205" s="4"/>
      <c r="IQ1205" s="4"/>
      <c r="IR1205" s="4"/>
      <c r="IS1205" s="4"/>
      <c r="IT1205" s="4"/>
      <c r="IU1205" s="4"/>
      <c r="IV1205" s="4"/>
      <c r="IW1205" s="4"/>
      <c r="IX1205" s="4"/>
      <c r="IY1205" s="4"/>
      <c r="IZ1205" s="4"/>
      <c r="JA1205" s="4"/>
      <c r="JB1205" s="4"/>
      <c r="JC1205" s="4"/>
      <c r="JD1205" s="4"/>
      <c r="JE1205" s="4"/>
      <c r="JF1205" s="4"/>
      <c r="JG1205" s="4"/>
      <c r="JH1205" s="4"/>
      <c r="JI1205" s="4"/>
      <c r="JJ1205" s="4"/>
      <c r="JK1205" s="4"/>
      <c r="JL1205" s="4"/>
      <c r="JM1205" s="4"/>
      <c r="JN1205" s="4"/>
      <c r="JO1205" s="4"/>
      <c r="JP1205" s="4"/>
      <c r="JQ1205" s="4"/>
      <c r="JR1205" s="4"/>
      <c r="JS1205" s="4"/>
      <c r="JT1205" s="4"/>
      <c r="JU1205" s="4"/>
      <c r="JV1205" s="4"/>
      <c r="JW1205" s="4"/>
      <c r="JX1205" s="4"/>
      <c r="JY1205" s="4"/>
      <c r="JZ1205" s="4"/>
      <c r="KA1205" s="4"/>
      <c r="KB1205" s="4"/>
      <c r="KC1205" s="4"/>
      <c r="KD1205" s="4"/>
      <c r="KE1205" s="4"/>
    </row>
    <row r="1206" spans="166:291" x14ac:dyDescent="0.25">
      <c r="FJ1206" s="5"/>
      <c r="FK1206" s="4"/>
      <c r="FL1206" s="4"/>
      <c r="FM1206" s="4"/>
      <c r="FN1206" s="4"/>
      <c r="FO1206" s="4"/>
      <c r="FP1206" s="4"/>
      <c r="FQ1206" s="4"/>
      <c r="FR1206" s="4"/>
      <c r="FS1206" s="4"/>
      <c r="FT1206" s="4"/>
      <c r="FU1206" s="4"/>
      <c r="FV1206" s="4"/>
      <c r="FW1206" s="4"/>
      <c r="FX1206" s="4"/>
      <c r="FY1206" s="4"/>
      <c r="FZ1206" s="4"/>
      <c r="GA1206" s="4"/>
      <c r="GB1206" s="4"/>
      <c r="GC1206" s="4"/>
      <c r="GD1206" s="4"/>
      <c r="GE1206" s="4"/>
      <c r="GF1206" s="4"/>
      <c r="GG1206" s="4"/>
      <c r="GH1206" s="4"/>
      <c r="GI1206" s="4"/>
      <c r="GJ1206" s="4"/>
      <c r="GK1206" s="4"/>
      <c r="GL1206" s="4"/>
      <c r="GM1206" s="4"/>
      <c r="GN1206" s="4"/>
      <c r="GO1206" s="4"/>
      <c r="GP1206" s="4"/>
      <c r="GQ1206" s="4"/>
      <c r="IQ1206" s="4"/>
      <c r="IR1206" s="4"/>
      <c r="IS1206" s="4"/>
      <c r="IT1206" s="4"/>
      <c r="IU1206" s="4"/>
      <c r="IV1206" s="4"/>
      <c r="IW1206" s="4"/>
      <c r="IX1206" s="4"/>
      <c r="IY1206" s="4"/>
      <c r="IZ1206" s="4"/>
      <c r="JA1206" s="4"/>
      <c r="JB1206" s="4"/>
      <c r="JC1206" s="4"/>
      <c r="JD1206" s="4"/>
      <c r="JE1206" s="4"/>
      <c r="JF1206" s="4"/>
      <c r="JG1206" s="4"/>
      <c r="JH1206" s="4"/>
      <c r="JI1206" s="4"/>
      <c r="JJ1206" s="4"/>
      <c r="JK1206" s="4"/>
      <c r="JL1206" s="4"/>
      <c r="JM1206" s="4"/>
      <c r="JN1206" s="4"/>
      <c r="JO1206" s="4"/>
      <c r="JP1206" s="4"/>
      <c r="JQ1206" s="4"/>
      <c r="JR1206" s="30"/>
      <c r="JS1206" s="4"/>
      <c r="JT1206" s="4"/>
      <c r="JU1206" s="4"/>
      <c r="JV1206" s="4"/>
      <c r="JW1206" s="4"/>
      <c r="JX1206" s="4"/>
      <c r="JY1206" s="4"/>
      <c r="JZ1206" s="4"/>
      <c r="KA1206" s="4"/>
      <c r="KB1206" s="4"/>
      <c r="KC1206" s="4"/>
      <c r="KD1206" s="4"/>
      <c r="KE1206" s="4"/>
    </row>
    <row r="1207" spans="166:291" x14ac:dyDescent="0.25">
      <c r="FJ1207" s="5"/>
      <c r="FK1207" s="4"/>
      <c r="FL1207" s="4"/>
      <c r="FM1207" s="4"/>
      <c r="FN1207" s="4"/>
      <c r="FO1207" s="4"/>
      <c r="FP1207" s="4"/>
      <c r="FQ1207" s="4"/>
      <c r="FR1207" s="4"/>
      <c r="FS1207" s="4"/>
      <c r="FT1207" s="4"/>
      <c r="FU1207" s="4"/>
      <c r="FV1207" s="4"/>
      <c r="FW1207" s="4"/>
      <c r="FX1207" s="4"/>
      <c r="FY1207" s="4"/>
      <c r="FZ1207" s="4"/>
      <c r="GA1207" s="4"/>
      <c r="GB1207" s="4"/>
      <c r="GC1207" s="4"/>
      <c r="GD1207" s="4"/>
      <c r="GE1207" s="4"/>
      <c r="GF1207" s="4"/>
      <c r="GG1207" s="4"/>
      <c r="GH1207" s="4"/>
      <c r="GI1207" s="4"/>
      <c r="GJ1207" s="4"/>
      <c r="GK1207" s="4"/>
      <c r="GL1207" s="4"/>
      <c r="GM1207" s="4"/>
      <c r="GN1207" s="4"/>
      <c r="GO1207" s="4"/>
      <c r="GP1207" s="4"/>
      <c r="GQ1207" s="4"/>
      <c r="IQ1207" s="4"/>
      <c r="IR1207" s="4"/>
      <c r="IS1207" s="4"/>
      <c r="IT1207" s="4"/>
      <c r="IU1207" s="4"/>
      <c r="IV1207" s="4"/>
      <c r="IW1207" s="4"/>
      <c r="IX1207" s="4"/>
      <c r="IY1207" s="4"/>
      <c r="IZ1207" s="4"/>
      <c r="JA1207" s="4"/>
      <c r="JB1207" s="4"/>
      <c r="JC1207" s="4"/>
      <c r="JD1207" s="4"/>
      <c r="JE1207" s="4"/>
      <c r="JF1207" s="4"/>
      <c r="JG1207" s="4"/>
      <c r="JH1207" s="4"/>
      <c r="JI1207" s="4"/>
      <c r="JJ1207" s="4"/>
      <c r="JK1207" s="4"/>
      <c r="JL1207" s="4"/>
      <c r="JM1207" s="4"/>
      <c r="JN1207" s="4"/>
      <c r="JO1207" s="4"/>
      <c r="JP1207" s="4"/>
      <c r="JQ1207" s="4"/>
      <c r="JR1207" s="30"/>
      <c r="JS1207" s="4"/>
      <c r="JT1207" s="4"/>
      <c r="JU1207" s="4"/>
      <c r="JV1207" s="4"/>
      <c r="JW1207" s="4"/>
      <c r="JX1207" s="4"/>
      <c r="JY1207" s="4"/>
      <c r="JZ1207" s="4"/>
      <c r="KA1207" s="4"/>
      <c r="KB1207" s="4"/>
      <c r="KC1207" s="4"/>
      <c r="KD1207" s="4"/>
      <c r="KE1207" s="4"/>
    </row>
    <row r="1208" spans="166:291" x14ac:dyDescent="0.25">
      <c r="FJ1208" s="5"/>
      <c r="FK1208" s="4"/>
      <c r="FL1208" s="4"/>
      <c r="FM1208" s="4"/>
      <c r="FN1208" s="4"/>
      <c r="FO1208" s="4"/>
      <c r="FP1208" s="4"/>
      <c r="FQ1208" s="4"/>
      <c r="FR1208" s="4"/>
      <c r="FS1208" s="4"/>
      <c r="FT1208" s="4"/>
      <c r="FU1208" s="4"/>
      <c r="FV1208" s="4"/>
      <c r="FW1208" s="4"/>
      <c r="FX1208" s="4"/>
      <c r="FY1208" s="4"/>
      <c r="FZ1208" s="4"/>
      <c r="GA1208" s="4"/>
      <c r="GB1208" s="4"/>
      <c r="GC1208" s="4"/>
      <c r="GD1208" s="4"/>
      <c r="GE1208" s="4"/>
      <c r="GF1208" s="4"/>
      <c r="GG1208" s="4"/>
      <c r="GH1208" s="4"/>
      <c r="GI1208" s="4"/>
      <c r="GJ1208" s="4"/>
      <c r="GK1208" s="4"/>
      <c r="GL1208" s="4"/>
      <c r="GM1208" s="4"/>
      <c r="GN1208" s="4"/>
      <c r="GO1208" s="4"/>
      <c r="GP1208" s="4"/>
      <c r="GQ1208" s="4"/>
      <c r="IQ1208" s="4"/>
      <c r="IR1208" s="4"/>
      <c r="IS1208" s="4"/>
      <c r="IT1208" s="4"/>
      <c r="IU1208" s="4"/>
      <c r="IV1208" s="4"/>
      <c r="IW1208" s="4"/>
      <c r="IX1208" s="4"/>
      <c r="IY1208" s="4"/>
      <c r="IZ1208" s="4"/>
      <c r="JA1208" s="4"/>
      <c r="JB1208" s="4"/>
      <c r="JC1208" s="4"/>
      <c r="JD1208" s="4"/>
      <c r="JE1208" s="4"/>
      <c r="JF1208" s="4"/>
      <c r="JG1208" s="4"/>
      <c r="JH1208" s="4"/>
      <c r="JI1208" s="4"/>
      <c r="JJ1208" s="4"/>
      <c r="JK1208" s="4"/>
      <c r="JL1208" s="4"/>
      <c r="JM1208" s="4"/>
      <c r="JN1208" s="4"/>
      <c r="JO1208" s="50"/>
      <c r="JP1208" s="4"/>
      <c r="JQ1208" s="4"/>
      <c r="JR1208" s="30"/>
      <c r="JS1208" s="4"/>
      <c r="JT1208" s="4"/>
      <c r="JU1208" s="4"/>
      <c r="JV1208" s="4"/>
      <c r="JW1208" s="4"/>
      <c r="JX1208" s="4"/>
      <c r="JY1208" s="4"/>
      <c r="JZ1208" s="4"/>
      <c r="KA1208" s="4"/>
      <c r="KB1208" s="4"/>
      <c r="KC1208" s="4"/>
      <c r="KD1208" s="4"/>
      <c r="KE1208" s="4"/>
    </row>
    <row r="1209" spans="166:291" x14ac:dyDescent="0.25">
      <c r="FJ1209" s="5"/>
      <c r="FK1209" s="4"/>
      <c r="FL1209" s="4"/>
      <c r="FM1209" s="50"/>
      <c r="FN1209" s="4"/>
      <c r="FO1209" s="4"/>
      <c r="FP1209" s="4"/>
      <c r="FQ1209" s="4"/>
      <c r="FR1209" s="4"/>
      <c r="FS1209" s="4"/>
      <c r="FT1209" s="4"/>
      <c r="FU1209" s="4"/>
      <c r="FV1209" s="4"/>
      <c r="FW1209" s="4"/>
      <c r="FX1209" s="4"/>
      <c r="FY1209" s="4"/>
      <c r="FZ1209" s="4"/>
      <c r="GA1209" s="4"/>
      <c r="GB1209" s="4"/>
      <c r="GC1209" s="4"/>
      <c r="GD1209" s="4"/>
      <c r="GE1209" s="4"/>
      <c r="GF1209" s="4"/>
      <c r="GG1209" s="4"/>
      <c r="GH1209" s="4"/>
      <c r="GI1209" s="4"/>
      <c r="GJ1209" s="4"/>
      <c r="GK1209" s="4"/>
      <c r="GL1209" s="4"/>
      <c r="GM1209" s="4"/>
      <c r="GN1209" s="4"/>
      <c r="GO1209" s="4"/>
      <c r="GP1209" s="4"/>
      <c r="GQ1209" s="4"/>
      <c r="IQ1209" s="4"/>
      <c r="IR1209" s="4"/>
      <c r="IS1209" s="4"/>
      <c r="IT1209" s="4"/>
      <c r="IU1209" s="4"/>
      <c r="IV1209" s="4"/>
      <c r="IW1209" s="4"/>
      <c r="IX1209" s="4"/>
      <c r="IY1209" s="4"/>
      <c r="IZ1209" s="4"/>
      <c r="JA1209" s="4"/>
      <c r="JB1209" s="4"/>
      <c r="JC1209" s="4"/>
      <c r="JD1209" s="4"/>
      <c r="JE1209" s="4"/>
      <c r="JF1209" s="4"/>
      <c r="JG1209" s="4"/>
      <c r="JH1209" s="4"/>
      <c r="JI1209" s="4"/>
      <c r="JJ1209" s="4"/>
      <c r="JK1209" s="4"/>
      <c r="JL1209" s="4"/>
      <c r="JM1209" s="4"/>
      <c r="JN1209" s="4"/>
      <c r="JO1209" s="50"/>
      <c r="JP1209" s="4"/>
      <c r="JQ1209" s="4"/>
      <c r="JR1209" s="30"/>
      <c r="JS1209" s="4"/>
      <c r="JT1209" s="4"/>
      <c r="JU1209" s="4"/>
      <c r="JV1209" s="4"/>
      <c r="JW1209" s="4"/>
      <c r="JX1209" s="4"/>
      <c r="JY1209" s="4"/>
      <c r="JZ1209" s="4"/>
      <c r="KA1209" s="4"/>
      <c r="KB1209" s="4"/>
      <c r="KC1209" s="4"/>
      <c r="KD1209" s="4"/>
      <c r="KE1209" s="4"/>
    </row>
    <row r="1210" spans="166:291" x14ac:dyDescent="0.25">
      <c r="FJ1210" s="5"/>
      <c r="FK1210" s="4"/>
      <c r="FL1210" s="4"/>
      <c r="FM1210" s="4"/>
      <c r="FN1210" s="4"/>
      <c r="FO1210" s="4"/>
      <c r="FP1210" s="4"/>
      <c r="FQ1210" s="4"/>
      <c r="FR1210" s="4"/>
      <c r="FS1210" s="4"/>
      <c r="FT1210" s="4"/>
      <c r="FU1210" s="4"/>
      <c r="FV1210" s="4"/>
      <c r="FW1210" s="4"/>
      <c r="FX1210" s="4"/>
      <c r="FY1210" s="4"/>
      <c r="FZ1210" s="4"/>
      <c r="GA1210" s="4"/>
      <c r="GB1210" s="4"/>
      <c r="GC1210" s="4"/>
      <c r="GD1210" s="4"/>
      <c r="GE1210" s="4"/>
      <c r="GF1210" s="4"/>
      <c r="GG1210" s="4"/>
      <c r="GH1210" s="4"/>
      <c r="GI1210" s="4"/>
      <c r="GJ1210" s="4"/>
      <c r="GK1210" s="4"/>
      <c r="GL1210" s="4"/>
      <c r="GM1210" s="4"/>
      <c r="GN1210" s="4"/>
      <c r="GO1210" s="4"/>
      <c r="GP1210" s="4"/>
      <c r="GQ1210" s="4"/>
      <c r="IQ1210" s="4"/>
      <c r="IR1210" s="4"/>
      <c r="IS1210" s="4"/>
      <c r="IT1210" s="4"/>
      <c r="IU1210" s="4"/>
      <c r="IV1210" s="4"/>
      <c r="IW1210" s="4"/>
      <c r="IX1210" s="4"/>
      <c r="IY1210" s="4"/>
      <c r="IZ1210" s="4"/>
      <c r="JA1210" s="4"/>
      <c r="JB1210" s="4"/>
      <c r="JC1210" s="4"/>
      <c r="JD1210" s="4"/>
      <c r="JE1210" s="4"/>
      <c r="JF1210" s="4"/>
      <c r="JG1210" s="4"/>
      <c r="JH1210" s="4"/>
      <c r="JI1210" s="4"/>
      <c r="JJ1210" s="4"/>
      <c r="JK1210" s="4"/>
      <c r="JL1210" s="4"/>
      <c r="JM1210" s="4"/>
      <c r="JN1210" s="4"/>
      <c r="JO1210" s="4"/>
      <c r="JP1210" s="4"/>
      <c r="JQ1210" s="4"/>
      <c r="JR1210" s="4"/>
      <c r="JS1210" s="4"/>
      <c r="JT1210" s="4"/>
      <c r="JU1210" s="4"/>
      <c r="JV1210" s="4"/>
      <c r="JW1210" s="4"/>
      <c r="JX1210" s="4"/>
      <c r="JY1210" s="4"/>
      <c r="JZ1210" s="4"/>
      <c r="KA1210" s="4"/>
      <c r="KB1210" s="4"/>
      <c r="KC1210" s="4"/>
      <c r="KD1210" s="4"/>
      <c r="KE1210" s="4"/>
    </row>
    <row r="1211" spans="166:291" x14ac:dyDescent="0.25">
      <c r="FJ1211" s="5"/>
      <c r="FK1211" s="4"/>
      <c r="FL1211" s="4"/>
      <c r="FM1211" s="4"/>
      <c r="FN1211" s="4"/>
      <c r="FO1211" s="4"/>
      <c r="FP1211" s="4"/>
      <c r="FQ1211" s="4"/>
      <c r="FR1211" s="4"/>
      <c r="FS1211" s="4"/>
      <c r="FT1211" s="4"/>
      <c r="FU1211" s="4"/>
      <c r="FV1211" s="4"/>
      <c r="FW1211" s="4"/>
      <c r="FX1211" s="4"/>
      <c r="FY1211" s="4"/>
      <c r="FZ1211" s="4"/>
      <c r="GA1211" s="4"/>
      <c r="GB1211" s="4"/>
      <c r="GC1211" s="4"/>
      <c r="GD1211" s="4"/>
      <c r="GE1211" s="4"/>
      <c r="GF1211" s="4"/>
      <c r="GG1211" s="4"/>
      <c r="GH1211" s="4"/>
      <c r="GI1211" s="4"/>
      <c r="GJ1211" s="4"/>
      <c r="GK1211" s="4"/>
      <c r="GL1211" s="4"/>
      <c r="GM1211" s="4"/>
      <c r="GN1211" s="4"/>
      <c r="GO1211" s="4"/>
      <c r="GP1211" s="4"/>
      <c r="GQ1211" s="4"/>
      <c r="IQ1211" s="4"/>
      <c r="IR1211" s="4"/>
      <c r="IS1211" s="4"/>
      <c r="IT1211" s="4"/>
      <c r="IU1211" s="4"/>
      <c r="IV1211" s="4"/>
      <c r="IW1211" s="4"/>
      <c r="IX1211" s="4"/>
      <c r="IY1211" s="4"/>
      <c r="IZ1211" s="4"/>
      <c r="JA1211" s="4"/>
      <c r="JB1211" s="4"/>
      <c r="JC1211" s="4"/>
      <c r="JD1211" s="4"/>
      <c r="JE1211" s="4"/>
      <c r="JF1211" s="4"/>
      <c r="JG1211" s="4"/>
      <c r="JH1211" s="4"/>
      <c r="JI1211" s="4"/>
      <c r="JJ1211" s="4"/>
      <c r="JK1211" s="4"/>
      <c r="JL1211" s="4"/>
      <c r="JM1211" s="4"/>
      <c r="JN1211" s="4"/>
      <c r="JO1211" s="4"/>
      <c r="JP1211" s="4"/>
      <c r="JQ1211" s="4"/>
      <c r="JR1211" s="4"/>
      <c r="JS1211" s="4"/>
      <c r="JT1211" s="4"/>
      <c r="JU1211" s="4"/>
      <c r="JV1211" s="4"/>
      <c r="JW1211" s="4"/>
      <c r="JX1211" s="4"/>
      <c r="JY1211" s="4"/>
      <c r="JZ1211" s="4"/>
      <c r="KA1211" s="4"/>
      <c r="KB1211" s="4"/>
      <c r="KC1211" s="4"/>
      <c r="KD1211" s="4"/>
      <c r="KE1211" s="4"/>
    </row>
    <row r="1212" spans="166:291" x14ac:dyDescent="0.25">
      <c r="FJ1212" s="5"/>
      <c r="FK1212" s="4"/>
      <c r="FL1212" s="4"/>
      <c r="FM1212" s="4"/>
      <c r="FN1212" s="4"/>
      <c r="FO1212" s="4"/>
      <c r="FP1212" s="4"/>
      <c r="FQ1212" s="4"/>
      <c r="FR1212" s="4"/>
      <c r="FS1212" s="4"/>
      <c r="FT1212" s="4"/>
      <c r="FU1212" s="4"/>
      <c r="FV1212" s="4"/>
      <c r="FW1212" s="4"/>
      <c r="FX1212" s="4"/>
      <c r="FY1212" s="4"/>
      <c r="FZ1212" s="4"/>
      <c r="GA1212" s="4"/>
      <c r="GB1212" s="4"/>
      <c r="GC1212" s="4"/>
      <c r="GD1212" s="4"/>
      <c r="GE1212" s="4"/>
      <c r="GF1212" s="4"/>
      <c r="GG1212" s="4"/>
      <c r="GH1212" s="4"/>
      <c r="GI1212" s="4"/>
      <c r="GJ1212" s="4"/>
      <c r="GK1212" s="4"/>
      <c r="GL1212" s="4"/>
      <c r="GM1212" s="4"/>
      <c r="GN1212" s="4"/>
      <c r="GO1212" s="4"/>
      <c r="GP1212" s="4"/>
      <c r="GQ1212" s="4"/>
      <c r="IQ1212" s="4"/>
      <c r="IR1212" s="4"/>
      <c r="IS1212" s="4"/>
      <c r="IT1212" s="4"/>
      <c r="IU1212" s="4"/>
      <c r="IV1212" s="4"/>
      <c r="IW1212" s="4"/>
      <c r="IX1212" s="4"/>
      <c r="IY1212" s="4"/>
      <c r="IZ1212" s="4"/>
      <c r="JA1212" s="4"/>
      <c r="JB1212" s="4"/>
      <c r="JC1212" s="4"/>
      <c r="JD1212" s="4"/>
      <c r="JE1212" s="4"/>
      <c r="JF1212" s="4"/>
      <c r="JG1212" s="4"/>
      <c r="JH1212" s="4"/>
      <c r="JI1212" s="4"/>
      <c r="JJ1212" s="4"/>
      <c r="JK1212" s="4"/>
      <c r="JL1212" s="4"/>
      <c r="JM1212" s="4"/>
      <c r="JN1212" s="4"/>
      <c r="JO1212" s="4"/>
      <c r="JP1212" s="4"/>
      <c r="JQ1212" s="4"/>
      <c r="JR1212" s="4"/>
      <c r="JS1212" s="4"/>
      <c r="JT1212" s="4"/>
      <c r="JU1212" s="4"/>
      <c r="JV1212" s="4"/>
      <c r="JW1212" s="4"/>
      <c r="JX1212" s="4"/>
      <c r="JY1212" s="4"/>
      <c r="JZ1212" s="4"/>
      <c r="KA1212" s="4"/>
      <c r="KB1212" s="4"/>
      <c r="KC1212" s="4"/>
      <c r="KD1212" s="4"/>
      <c r="KE1212" s="4"/>
    </row>
    <row r="1213" spans="166:291" x14ac:dyDescent="0.25">
      <c r="FJ1213" s="5"/>
      <c r="FK1213" s="4"/>
      <c r="FL1213" s="4"/>
      <c r="FM1213" s="4"/>
      <c r="FN1213" s="4"/>
      <c r="FO1213" s="4"/>
      <c r="FP1213" s="4"/>
      <c r="FQ1213" s="4"/>
      <c r="FR1213" s="4"/>
      <c r="FS1213" s="4"/>
      <c r="FT1213" s="4"/>
      <c r="FU1213" s="4"/>
      <c r="FV1213" s="4"/>
      <c r="FW1213" s="4"/>
      <c r="FX1213" s="4"/>
      <c r="FY1213" s="4"/>
      <c r="FZ1213" s="4"/>
      <c r="GA1213" s="4"/>
      <c r="GB1213" s="4"/>
      <c r="GC1213" s="4"/>
      <c r="GD1213" s="4"/>
      <c r="GE1213" s="4"/>
      <c r="GF1213" s="4"/>
      <c r="GG1213" s="4"/>
      <c r="GH1213" s="4"/>
      <c r="GI1213" s="4"/>
      <c r="GJ1213" s="4"/>
      <c r="GK1213" s="4"/>
      <c r="GL1213" s="4"/>
      <c r="GM1213" s="4"/>
      <c r="GN1213" s="4"/>
      <c r="GO1213" s="4"/>
      <c r="GP1213" s="4"/>
      <c r="GQ1213" s="4"/>
      <c r="IQ1213" s="4"/>
      <c r="IR1213" s="4"/>
      <c r="IS1213" s="4"/>
      <c r="IT1213" s="4"/>
      <c r="IU1213" s="4"/>
      <c r="IV1213" s="4"/>
      <c r="IW1213" s="4"/>
      <c r="IX1213" s="4"/>
      <c r="IY1213" s="4"/>
      <c r="IZ1213" s="4"/>
      <c r="JA1213" s="4"/>
      <c r="JB1213" s="4"/>
      <c r="JC1213" s="4"/>
      <c r="JD1213" s="4"/>
      <c r="JE1213" s="4"/>
      <c r="JF1213" s="4"/>
      <c r="JG1213" s="4"/>
      <c r="JH1213" s="4"/>
      <c r="JI1213" s="4"/>
      <c r="JJ1213" s="4"/>
      <c r="JK1213" s="4"/>
      <c r="JL1213" s="4"/>
      <c r="JM1213" s="4"/>
      <c r="JN1213" s="4"/>
      <c r="JO1213" s="4"/>
      <c r="JP1213" s="4"/>
      <c r="JQ1213" s="4"/>
      <c r="JR1213" s="4"/>
      <c r="JS1213" s="4"/>
      <c r="JT1213" s="4"/>
      <c r="JU1213" s="4"/>
      <c r="JV1213" s="4"/>
      <c r="JW1213" s="4"/>
      <c r="JX1213" s="4"/>
      <c r="JY1213" s="4"/>
      <c r="JZ1213" s="4"/>
      <c r="KA1213" s="4"/>
      <c r="KB1213" s="4"/>
      <c r="KC1213" s="4"/>
      <c r="KD1213" s="4"/>
      <c r="KE1213" s="4"/>
    </row>
    <row r="1214" spans="166:291" x14ac:dyDescent="0.25">
      <c r="FJ1214" s="5"/>
      <c r="FK1214" s="4"/>
      <c r="FL1214" s="4"/>
      <c r="FM1214" s="4"/>
      <c r="FN1214" s="4"/>
      <c r="FO1214" s="4"/>
      <c r="FP1214" s="4"/>
      <c r="FQ1214" s="4"/>
      <c r="FR1214" s="4"/>
      <c r="FS1214" s="4"/>
      <c r="FT1214" s="4"/>
      <c r="FU1214" s="4"/>
      <c r="FV1214" s="30"/>
      <c r="FW1214" s="4"/>
      <c r="FX1214" s="4"/>
      <c r="FY1214" s="4"/>
      <c r="FZ1214" s="4"/>
      <c r="GA1214" s="4"/>
      <c r="GB1214" s="4"/>
      <c r="GC1214" s="4"/>
      <c r="GD1214" s="4"/>
      <c r="GE1214" s="4"/>
      <c r="GF1214" s="4"/>
      <c r="GG1214" s="4"/>
      <c r="GH1214" s="4"/>
      <c r="GI1214" s="4"/>
      <c r="GJ1214" s="4"/>
      <c r="GK1214" s="4"/>
      <c r="GL1214" s="4"/>
      <c r="GM1214" s="4"/>
      <c r="GN1214" s="4"/>
      <c r="GO1214" s="4"/>
      <c r="GP1214" s="25"/>
      <c r="GQ1214" s="25"/>
      <c r="IQ1214" s="4"/>
      <c r="IR1214" s="4"/>
      <c r="IS1214" s="4"/>
      <c r="IT1214" s="4"/>
      <c r="IU1214" s="4"/>
      <c r="IV1214" s="4"/>
      <c r="IW1214" s="4"/>
      <c r="IX1214" s="4"/>
      <c r="IY1214" s="4"/>
      <c r="IZ1214" s="4"/>
      <c r="JA1214" s="4"/>
      <c r="JB1214" s="4"/>
      <c r="JC1214" s="4"/>
      <c r="JD1214" s="4"/>
      <c r="JE1214" s="4"/>
      <c r="JF1214" s="4"/>
      <c r="JG1214" s="4"/>
      <c r="JH1214" s="4"/>
      <c r="JI1214" s="4"/>
      <c r="JJ1214" s="4"/>
      <c r="JK1214" s="4"/>
      <c r="JL1214" s="4"/>
      <c r="JM1214" s="4"/>
      <c r="JN1214" s="4"/>
      <c r="JO1214" s="4"/>
      <c r="JP1214" s="4"/>
      <c r="JQ1214" s="4"/>
      <c r="JR1214" s="4"/>
      <c r="JS1214" s="4"/>
      <c r="JT1214" s="4"/>
      <c r="JU1214" s="4"/>
      <c r="JV1214" s="4"/>
      <c r="JW1214" s="4"/>
      <c r="JX1214" s="4"/>
      <c r="JY1214" s="4"/>
      <c r="JZ1214" s="4"/>
      <c r="KA1214" s="4"/>
      <c r="KB1214" s="4"/>
      <c r="KC1214" s="4"/>
      <c r="KD1214" s="4"/>
      <c r="KE1214" s="4"/>
    </row>
    <row r="1215" spans="166:291" x14ac:dyDescent="0.25">
      <c r="FJ1215" s="5"/>
      <c r="FK1215" s="4"/>
      <c r="FL1215" s="4"/>
      <c r="FM1215" s="4"/>
      <c r="FN1215" s="4"/>
      <c r="FO1215" s="4"/>
      <c r="FP1215" s="4"/>
      <c r="FQ1215" s="4"/>
      <c r="FR1215" s="4"/>
      <c r="FS1215" s="4"/>
      <c r="FT1215" s="4"/>
      <c r="FU1215" s="4"/>
      <c r="FV1215" s="30"/>
      <c r="FW1215" s="4"/>
      <c r="FX1215" s="4"/>
      <c r="FY1215" s="4"/>
      <c r="FZ1215" s="4"/>
      <c r="GA1215" s="4"/>
      <c r="GB1215" s="4"/>
      <c r="GC1215" s="4"/>
      <c r="GD1215" s="4"/>
      <c r="GE1215" s="4"/>
      <c r="GF1215" s="4"/>
      <c r="GG1215" s="4"/>
      <c r="GH1215" s="4"/>
      <c r="GI1215" s="4"/>
      <c r="GJ1215" s="4"/>
      <c r="GK1215" s="4"/>
      <c r="GL1215" s="4"/>
      <c r="GM1215" s="4"/>
      <c r="GN1215" s="4"/>
      <c r="GO1215" s="4"/>
      <c r="IQ1215" s="4"/>
      <c r="IR1215" s="4"/>
      <c r="IS1215" s="4"/>
      <c r="IT1215" s="4"/>
      <c r="IU1215" s="4"/>
      <c r="IV1215" s="4"/>
      <c r="IW1215" s="4"/>
      <c r="IX1215" s="4"/>
      <c r="IY1215" s="4"/>
      <c r="IZ1215" s="4"/>
      <c r="JA1215" s="4"/>
      <c r="JB1215" s="4"/>
      <c r="JC1215" s="4"/>
      <c r="JD1215" s="4"/>
      <c r="JE1215" s="4"/>
      <c r="JF1215" s="4"/>
      <c r="JG1215" s="4"/>
      <c r="JH1215" s="4"/>
      <c r="JI1215" s="4"/>
      <c r="JJ1215" s="4"/>
      <c r="JK1215" s="4"/>
      <c r="JL1215" s="4"/>
      <c r="JM1215" s="4"/>
      <c r="JN1215" s="4"/>
      <c r="JO1215" s="4"/>
      <c r="JP1215" s="4"/>
      <c r="JQ1215" s="4"/>
      <c r="JR1215" s="4"/>
      <c r="JS1215" s="4"/>
      <c r="JT1215" s="4"/>
      <c r="JU1215" s="4"/>
      <c r="JV1215" s="4"/>
      <c r="JW1215" s="4"/>
      <c r="JX1215" s="4"/>
      <c r="JY1215" s="4"/>
      <c r="JZ1215" s="4"/>
      <c r="KA1215" s="4"/>
      <c r="KB1215" s="4"/>
      <c r="KC1215" s="4"/>
      <c r="KD1215" s="4"/>
      <c r="KE1215" s="4"/>
    </row>
    <row r="1216" spans="166:291" x14ac:dyDescent="0.25">
      <c r="FJ1216" s="5"/>
      <c r="FK1216" s="4"/>
      <c r="FL1216" s="4"/>
      <c r="FM1216" s="4"/>
      <c r="FN1216" s="4"/>
      <c r="FO1216" s="4"/>
      <c r="FP1216" s="4"/>
      <c r="FQ1216" s="4"/>
      <c r="FR1216" s="4"/>
      <c r="FS1216" s="4"/>
      <c r="FT1216" s="4"/>
      <c r="FU1216" s="4"/>
      <c r="FV1216" s="30"/>
      <c r="FW1216" s="4"/>
      <c r="FX1216" s="4"/>
      <c r="FY1216" s="4"/>
      <c r="FZ1216" s="4"/>
      <c r="GA1216" s="4"/>
      <c r="GB1216" s="4"/>
      <c r="GC1216" s="4"/>
      <c r="GD1216" s="4"/>
      <c r="GE1216" s="4"/>
      <c r="GF1216" s="4"/>
      <c r="GG1216" s="4"/>
      <c r="GH1216" s="4"/>
      <c r="GI1216" s="4"/>
      <c r="GJ1216" s="4"/>
      <c r="GK1216" s="4"/>
      <c r="GL1216" s="4"/>
      <c r="GM1216" s="4"/>
      <c r="GN1216" s="4"/>
      <c r="GO1216" s="4"/>
      <c r="IQ1216" s="4"/>
      <c r="IR1216" s="4"/>
      <c r="IS1216" s="4"/>
      <c r="IT1216" s="4"/>
      <c r="IU1216" s="4"/>
      <c r="IV1216" s="4"/>
      <c r="IW1216" s="4"/>
      <c r="IX1216" s="4"/>
      <c r="IY1216" s="4"/>
      <c r="IZ1216" s="4"/>
      <c r="JA1216" s="4"/>
      <c r="JB1216" s="4"/>
      <c r="JC1216" s="4"/>
      <c r="JD1216" s="4"/>
      <c r="JE1216" s="4"/>
      <c r="JF1216" s="4"/>
      <c r="JG1216" s="4"/>
      <c r="JH1216" s="4"/>
      <c r="JI1216" s="4"/>
      <c r="JJ1216" s="4"/>
      <c r="JK1216" s="4"/>
      <c r="JL1216" s="4"/>
      <c r="JM1216" s="4"/>
      <c r="JN1216" s="4"/>
      <c r="JO1216" s="4"/>
      <c r="JP1216" s="4"/>
      <c r="JQ1216" s="4"/>
      <c r="JR1216" s="4"/>
      <c r="JS1216" s="4"/>
      <c r="JT1216" s="4"/>
      <c r="JU1216" s="4"/>
      <c r="JV1216" s="4"/>
      <c r="JW1216" s="4"/>
      <c r="JX1216" s="4"/>
      <c r="JY1216" s="4"/>
      <c r="JZ1216" s="4"/>
      <c r="KA1216" s="4"/>
      <c r="KB1216" s="4"/>
      <c r="KC1216" s="4"/>
      <c r="KD1216" s="4"/>
      <c r="KE1216" s="4"/>
    </row>
    <row r="1217" spans="166:291" x14ac:dyDescent="0.25">
      <c r="FJ1217" s="5"/>
      <c r="FK1217" s="4"/>
      <c r="FL1217" s="50"/>
      <c r="FM1217" s="4"/>
      <c r="FN1217" s="4"/>
      <c r="FO1217" s="4"/>
      <c r="FP1217" s="4"/>
      <c r="FQ1217" s="4"/>
      <c r="FR1217" s="4"/>
      <c r="FS1217" s="4"/>
      <c r="FT1217" s="4"/>
      <c r="FU1217" s="4"/>
      <c r="FV1217" s="30"/>
      <c r="FW1217" s="4"/>
      <c r="FX1217" s="4"/>
      <c r="FY1217" s="4"/>
      <c r="FZ1217" s="4"/>
      <c r="GA1217" s="4"/>
      <c r="GB1217" s="4"/>
      <c r="GC1217" s="4"/>
      <c r="GD1217" s="4"/>
      <c r="GE1217" s="4"/>
      <c r="GF1217" s="4"/>
      <c r="GG1217" s="4"/>
      <c r="GH1217" s="4"/>
      <c r="GI1217" s="4"/>
      <c r="GJ1217" s="4"/>
      <c r="GK1217" s="4"/>
      <c r="GL1217" s="4"/>
      <c r="GM1217" s="25"/>
      <c r="GN1217" s="25"/>
      <c r="GO1217" s="25"/>
      <c r="IQ1217" s="4"/>
      <c r="IR1217" s="4"/>
      <c r="IS1217" s="4"/>
      <c r="IT1217" s="4"/>
      <c r="IU1217" s="4"/>
      <c r="IV1217" s="4"/>
      <c r="IW1217" s="4"/>
      <c r="IX1217" s="4"/>
      <c r="IY1217" s="4"/>
      <c r="IZ1217" s="4"/>
      <c r="JA1217" s="4"/>
      <c r="JB1217" s="4"/>
      <c r="JC1217" s="4"/>
      <c r="JD1217" s="4"/>
      <c r="JE1217" s="4"/>
      <c r="JF1217" s="4"/>
      <c r="JG1217" s="4"/>
      <c r="JH1217" s="4"/>
      <c r="JI1217" s="4"/>
      <c r="JJ1217" s="4"/>
      <c r="JK1217" s="4"/>
      <c r="JL1217" s="4"/>
      <c r="JM1217" s="4"/>
      <c r="JN1217" s="4"/>
      <c r="JO1217" s="4"/>
      <c r="JP1217" s="4"/>
      <c r="JQ1217" s="4"/>
      <c r="JR1217" s="4"/>
      <c r="JS1217" s="4"/>
      <c r="JT1217" s="4"/>
      <c r="JU1217" s="4"/>
      <c r="JV1217" s="4"/>
      <c r="JW1217" s="4"/>
      <c r="JX1217" s="4"/>
      <c r="JY1217" s="4"/>
      <c r="JZ1217" s="4"/>
      <c r="KA1217" s="4"/>
      <c r="KB1217" s="4"/>
      <c r="KC1217" s="4"/>
      <c r="KD1217" s="4"/>
      <c r="KE1217" s="4"/>
    </row>
    <row r="1218" spans="166:291" x14ac:dyDescent="0.25">
      <c r="FJ1218" s="5"/>
      <c r="FK1218" s="4"/>
      <c r="FL1218" s="4"/>
      <c r="FM1218" s="4"/>
      <c r="FN1218" s="4"/>
      <c r="FO1218" s="4"/>
      <c r="FP1218" s="4"/>
      <c r="FQ1218" s="4"/>
      <c r="FR1218" s="4"/>
      <c r="FS1218" s="4"/>
      <c r="FT1218" s="4"/>
      <c r="FU1218" s="4"/>
      <c r="FV1218" s="30"/>
      <c r="FW1218" s="4"/>
      <c r="FX1218" s="4"/>
      <c r="FY1218" s="4"/>
      <c r="FZ1218" s="4"/>
      <c r="GA1218" s="4"/>
      <c r="GB1218" s="4"/>
      <c r="GC1218" s="4"/>
      <c r="GD1218" s="4"/>
      <c r="GE1218" s="4"/>
      <c r="GF1218" s="4"/>
      <c r="GG1218" s="4"/>
      <c r="GH1218" s="4"/>
      <c r="GI1218" s="4"/>
      <c r="GJ1218" s="4"/>
      <c r="GK1218" s="4"/>
      <c r="GL1218" s="4"/>
      <c r="IQ1218" s="4"/>
      <c r="IR1218" s="4"/>
      <c r="IS1218" s="4"/>
      <c r="IT1218" s="4"/>
      <c r="IU1218" s="4"/>
      <c r="IV1218" s="4"/>
      <c r="IW1218" s="4"/>
      <c r="IX1218" s="4"/>
      <c r="IY1218" s="4"/>
      <c r="IZ1218" s="4"/>
      <c r="JA1218" s="4"/>
      <c r="JB1218" s="4"/>
      <c r="JC1218" s="4"/>
      <c r="JD1218" s="4"/>
      <c r="JE1218" s="4"/>
      <c r="JF1218" s="4"/>
      <c r="JG1218" s="4"/>
      <c r="JH1218" s="4"/>
      <c r="JI1218" s="4"/>
      <c r="JJ1218" s="4"/>
      <c r="JK1218" s="4"/>
      <c r="JL1218" s="4"/>
      <c r="JM1218" s="4"/>
      <c r="JN1218" s="4"/>
      <c r="JO1218" s="4"/>
      <c r="JP1218" s="4"/>
      <c r="JQ1218" s="4"/>
      <c r="JR1218" s="4"/>
      <c r="JS1218" s="4"/>
      <c r="JT1218" s="4"/>
      <c r="JU1218" s="4"/>
      <c r="JV1218" s="4"/>
      <c r="JW1218" s="4"/>
      <c r="JX1218" s="4"/>
      <c r="JY1218" s="4"/>
      <c r="JZ1218" s="4"/>
      <c r="KA1218" s="4"/>
      <c r="KB1218" s="4"/>
      <c r="KC1218" s="4"/>
      <c r="KD1218" s="4"/>
      <c r="KE1218" s="4"/>
    </row>
    <row r="1219" spans="166:291" x14ac:dyDescent="0.25">
      <c r="FJ1219" s="5"/>
      <c r="FK1219" s="4"/>
      <c r="FL1219" s="4"/>
      <c r="FM1219" s="4"/>
      <c r="FN1219" s="4"/>
      <c r="FO1219" s="4"/>
      <c r="FP1219" s="4"/>
      <c r="FQ1219" s="4"/>
      <c r="FR1219" s="4"/>
      <c r="FS1219" s="4"/>
      <c r="FT1219" s="4"/>
      <c r="FU1219" s="4"/>
      <c r="FV1219" s="4"/>
      <c r="FW1219" s="4"/>
      <c r="FX1219" s="4"/>
      <c r="FY1219" s="4"/>
      <c r="FZ1219" s="4"/>
      <c r="GA1219" s="4"/>
      <c r="GB1219" s="4"/>
      <c r="GC1219" s="4"/>
      <c r="GD1219" s="4"/>
      <c r="GE1219" s="4"/>
      <c r="GF1219" s="4"/>
      <c r="GG1219" s="4"/>
      <c r="GH1219" s="4"/>
      <c r="GI1219" s="4"/>
      <c r="GJ1219" s="4"/>
      <c r="GK1219" s="4"/>
      <c r="GL1219" s="25"/>
      <c r="IQ1219" s="4"/>
      <c r="IR1219" s="4"/>
      <c r="IS1219" s="4"/>
      <c r="IT1219" s="4"/>
      <c r="IU1219" s="4"/>
      <c r="IV1219" s="4"/>
      <c r="IW1219" s="4"/>
      <c r="IX1219" s="4"/>
      <c r="IY1219" s="4"/>
      <c r="IZ1219" s="4"/>
      <c r="JA1219" s="4"/>
      <c r="JB1219" s="4"/>
      <c r="JC1219" s="4"/>
      <c r="JD1219" s="4"/>
      <c r="JE1219" s="4"/>
      <c r="JF1219" s="4"/>
      <c r="JG1219" s="4"/>
      <c r="JH1219" s="4"/>
      <c r="JI1219" s="4"/>
      <c r="JJ1219" s="4"/>
      <c r="JK1219" s="4"/>
      <c r="JL1219" s="4"/>
      <c r="JM1219" s="4"/>
      <c r="JN1219" s="4"/>
      <c r="JO1219" s="4"/>
      <c r="JP1219" s="4"/>
      <c r="JQ1219" s="4"/>
      <c r="JR1219" s="4"/>
      <c r="JS1219" s="4"/>
      <c r="JT1219" s="4"/>
      <c r="JU1219" s="4"/>
      <c r="JV1219" s="4"/>
      <c r="JW1219" s="4"/>
      <c r="JX1219" s="4"/>
      <c r="JY1219" s="4"/>
      <c r="JZ1219" s="4"/>
      <c r="KA1219" s="4"/>
      <c r="KB1219" s="4"/>
      <c r="KC1219" s="4"/>
      <c r="KD1219" s="4"/>
      <c r="KE1219" s="4"/>
    </row>
    <row r="1220" spans="166:291" x14ac:dyDescent="0.25">
      <c r="FJ1220" s="5"/>
      <c r="FK1220" s="4"/>
      <c r="FL1220" s="4"/>
      <c r="FM1220" s="4"/>
      <c r="FN1220" s="4"/>
      <c r="FO1220" s="4"/>
      <c r="FP1220" s="4"/>
      <c r="FQ1220" s="4"/>
      <c r="FR1220" s="4"/>
      <c r="FS1220" s="4"/>
      <c r="FT1220" s="4"/>
      <c r="FU1220" s="4"/>
      <c r="FV1220" s="4"/>
      <c r="FW1220" s="4"/>
      <c r="FX1220" s="4"/>
      <c r="FY1220" s="4"/>
      <c r="FZ1220" s="4"/>
      <c r="GA1220" s="4"/>
      <c r="GB1220" s="4"/>
      <c r="GC1220" s="4"/>
      <c r="GD1220" s="4"/>
      <c r="GE1220" s="4"/>
      <c r="GF1220" s="4"/>
      <c r="GG1220" s="4"/>
      <c r="GH1220" s="4"/>
      <c r="GI1220" s="4"/>
      <c r="GJ1220" s="4"/>
      <c r="GK1220" s="4"/>
      <c r="IQ1220" s="4"/>
      <c r="IR1220" s="4"/>
      <c r="IS1220" s="4"/>
      <c r="IT1220" s="4"/>
      <c r="IU1220" s="4"/>
      <c r="IV1220" s="4"/>
      <c r="IW1220" s="4"/>
      <c r="IX1220" s="4"/>
      <c r="IY1220" s="4"/>
      <c r="IZ1220" s="4"/>
      <c r="JA1220" s="4"/>
      <c r="JB1220" s="4"/>
      <c r="JC1220" s="4"/>
      <c r="JD1220" s="4"/>
      <c r="JE1220" s="4"/>
      <c r="JF1220" s="4"/>
      <c r="JG1220" s="4"/>
      <c r="JH1220" s="4"/>
      <c r="JI1220" s="4"/>
      <c r="JJ1220" s="4"/>
      <c r="JK1220" s="4"/>
      <c r="JL1220" s="4"/>
      <c r="JM1220" s="4"/>
      <c r="JN1220" s="4"/>
      <c r="JO1220" s="4"/>
      <c r="JP1220" s="4"/>
      <c r="JQ1220" s="4"/>
      <c r="JR1220" s="4"/>
      <c r="JS1220" s="4"/>
      <c r="JT1220" s="4"/>
      <c r="JU1220" s="4"/>
      <c r="JV1220" s="4"/>
      <c r="JW1220" s="4"/>
      <c r="JX1220" s="4"/>
      <c r="JY1220" s="4"/>
      <c r="JZ1220" s="4"/>
      <c r="KA1220" s="4"/>
      <c r="KB1220" s="4"/>
      <c r="KC1220" s="4"/>
      <c r="KD1220" s="4"/>
      <c r="KE1220" s="4"/>
    </row>
    <row r="1221" spans="166:291" x14ac:dyDescent="0.25">
      <c r="FJ1221" s="5"/>
      <c r="FK1221" s="4"/>
      <c r="FL1221" s="4"/>
      <c r="FM1221" s="4"/>
      <c r="FN1221" s="4"/>
      <c r="FO1221" s="4"/>
      <c r="FP1221" s="4"/>
      <c r="FQ1221" s="4"/>
      <c r="FR1221" s="4"/>
      <c r="FS1221" s="4"/>
      <c r="FT1221" s="4"/>
      <c r="FU1221" s="4"/>
      <c r="FV1221" s="4"/>
      <c r="FW1221" s="4"/>
      <c r="FX1221" s="4"/>
      <c r="FY1221" s="4"/>
      <c r="FZ1221" s="4"/>
      <c r="GA1221" s="4"/>
      <c r="GB1221" s="4"/>
      <c r="GC1221" s="4"/>
      <c r="GD1221" s="4"/>
      <c r="GE1221" s="4"/>
      <c r="GF1221" s="4"/>
      <c r="GG1221" s="4"/>
      <c r="GH1221" s="4"/>
      <c r="GI1221" s="4"/>
      <c r="GJ1221" s="4"/>
      <c r="GK1221" s="4"/>
      <c r="IQ1221" s="4"/>
      <c r="IR1221" s="4"/>
      <c r="IS1221" s="4"/>
      <c r="IT1221" s="4"/>
      <c r="IU1221" s="4"/>
      <c r="IV1221" s="4"/>
      <c r="IW1221" s="4"/>
      <c r="IX1221" s="4"/>
      <c r="IY1221" s="4"/>
      <c r="IZ1221" s="4"/>
      <c r="JA1221" s="4"/>
      <c r="JB1221" s="4"/>
      <c r="JC1221" s="4"/>
      <c r="JD1221" s="4"/>
      <c r="JE1221" s="4"/>
      <c r="JF1221" s="4"/>
      <c r="JG1221" s="4"/>
      <c r="JH1221" s="4"/>
      <c r="JI1221" s="4"/>
      <c r="JJ1221" s="4"/>
      <c r="JK1221" s="4"/>
      <c r="JL1221" s="4"/>
      <c r="JM1221" s="4"/>
      <c r="JN1221" s="4"/>
      <c r="JO1221" s="4"/>
      <c r="JP1221" s="4"/>
      <c r="JQ1221" s="4"/>
      <c r="JR1221" s="4"/>
      <c r="JS1221" s="4"/>
      <c r="JT1221" s="4"/>
      <c r="JU1221" s="4"/>
      <c r="JV1221" s="4"/>
      <c r="JW1221" s="4"/>
      <c r="JX1221" s="4"/>
      <c r="JY1221" s="4"/>
      <c r="JZ1221" s="4"/>
      <c r="KA1221" s="4"/>
      <c r="KB1221" s="4"/>
      <c r="KC1221" s="4"/>
      <c r="KD1221" s="4"/>
      <c r="KE1221" s="4"/>
    </row>
    <row r="1222" spans="166:291" x14ac:dyDescent="0.25">
      <c r="FJ1222" s="5"/>
      <c r="FK1222" s="4"/>
      <c r="FL1222" s="4"/>
      <c r="FM1222" s="4"/>
      <c r="FN1222" s="4"/>
      <c r="FO1222" s="4"/>
      <c r="FP1222" s="4"/>
      <c r="FQ1222" s="4"/>
      <c r="FR1222" s="4"/>
      <c r="FS1222" s="4"/>
      <c r="FT1222" s="4"/>
      <c r="FU1222" s="4"/>
      <c r="FV1222" s="4"/>
      <c r="FW1222" s="4"/>
      <c r="FX1222" s="4"/>
      <c r="FY1222" s="4"/>
      <c r="FZ1222" s="4"/>
      <c r="GA1222" s="4"/>
      <c r="GB1222" s="4"/>
      <c r="GC1222" s="4"/>
      <c r="GD1222" s="4"/>
      <c r="GE1222" s="4"/>
      <c r="GF1222" s="4"/>
      <c r="GG1222" s="4"/>
      <c r="GH1222" s="4"/>
      <c r="GI1222" s="4"/>
      <c r="GJ1222" s="4"/>
      <c r="GK1222" s="4"/>
      <c r="IQ1222" s="4"/>
      <c r="IR1222" s="4"/>
      <c r="IS1222" s="4"/>
      <c r="IT1222" s="4"/>
      <c r="IU1222" s="4"/>
      <c r="IV1222" s="4"/>
      <c r="IW1222" s="4"/>
      <c r="IX1222" s="4"/>
      <c r="IY1222" s="4"/>
      <c r="IZ1222" s="4"/>
      <c r="JA1222" s="4"/>
      <c r="JB1222" s="4"/>
      <c r="JC1222" s="4"/>
      <c r="JD1222" s="4"/>
      <c r="JE1222" s="4"/>
      <c r="JF1222" s="4"/>
      <c r="JG1222" s="4"/>
      <c r="JH1222" s="4"/>
      <c r="JI1222" s="4"/>
      <c r="JJ1222" s="4"/>
      <c r="JK1222" s="4"/>
      <c r="JL1222" s="4"/>
      <c r="JM1222" s="4"/>
      <c r="JN1222" s="4"/>
      <c r="JO1222" s="4"/>
      <c r="JP1222" s="4"/>
      <c r="JQ1222" s="4"/>
      <c r="JR1222" s="4"/>
      <c r="JS1222" s="4"/>
      <c r="JT1222" s="4"/>
      <c r="JU1222" s="4"/>
      <c r="JV1222" s="4"/>
      <c r="JW1222" s="4"/>
      <c r="JX1222" s="4"/>
      <c r="JY1222" s="4"/>
      <c r="JZ1222" s="4"/>
      <c r="KA1222" s="4"/>
      <c r="KB1222" s="4"/>
      <c r="KC1222" s="4"/>
      <c r="KD1222" s="4"/>
      <c r="KE1222" s="4"/>
    </row>
    <row r="1223" spans="166:291" x14ac:dyDescent="0.25">
      <c r="FJ1223" s="5"/>
      <c r="FK1223" s="4"/>
      <c r="FL1223" s="4"/>
      <c r="FM1223" s="4"/>
      <c r="FN1223" s="4"/>
      <c r="FO1223" s="4"/>
      <c r="FP1223" s="4"/>
      <c r="FQ1223" s="4"/>
      <c r="FR1223" s="4"/>
      <c r="FS1223" s="30"/>
      <c r="FT1223" s="30"/>
      <c r="FU1223" s="30"/>
      <c r="FV1223" s="4"/>
      <c r="FW1223" s="4"/>
      <c r="FX1223" s="4"/>
      <c r="FY1223" s="4"/>
      <c r="FZ1223" s="4"/>
      <c r="GA1223" s="4"/>
      <c r="GB1223" s="4"/>
      <c r="GC1223" s="4"/>
      <c r="GD1223" s="4"/>
      <c r="GE1223" s="4"/>
      <c r="GF1223" s="4"/>
      <c r="GG1223" s="4"/>
      <c r="GH1223" s="4"/>
      <c r="GI1223" s="4"/>
      <c r="GJ1223" s="4"/>
      <c r="GK1223" s="4"/>
      <c r="IQ1223" s="4"/>
      <c r="IR1223" s="4"/>
      <c r="IS1223" s="4"/>
      <c r="IT1223" s="4"/>
      <c r="IU1223" s="4"/>
      <c r="IV1223" s="4"/>
      <c r="IW1223" s="4"/>
      <c r="IX1223" s="4"/>
      <c r="IY1223" s="4"/>
      <c r="IZ1223" s="4"/>
      <c r="JA1223" s="4"/>
      <c r="JB1223" s="4"/>
      <c r="JC1223" s="4"/>
      <c r="JD1223" s="4"/>
      <c r="JE1223" s="4"/>
      <c r="JF1223" s="4"/>
      <c r="JG1223" s="4"/>
      <c r="JH1223" s="4"/>
      <c r="JI1223" s="4"/>
      <c r="JJ1223" s="4"/>
      <c r="JK1223" s="4"/>
      <c r="JL1223" s="4"/>
      <c r="JM1223" s="4"/>
      <c r="JN1223" s="4"/>
      <c r="JO1223" s="4"/>
      <c r="JP1223" s="4"/>
      <c r="JQ1223" s="4"/>
      <c r="JR1223" s="4"/>
      <c r="JS1223" s="4"/>
      <c r="JT1223" s="4"/>
      <c r="JU1223" s="4"/>
      <c r="JV1223" s="4"/>
      <c r="JW1223" s="4"/>
      <c r="JX1223" s="4"/>
      <c r="JY1223" s="4"/>
      <c r="JZ1223" s="4"/>
      <c r="KA1223" s="4"/>
      <c r="KB1223" s="4"/>
      <c r="KC1223" s="4"/>
      <c r="KD1223" s="4"/>
      <c r="KE1223" s="4"/>
    </row>
    <row r="1224" spans="166:291" x14ac:dyDescent="0.25">
      <c r="FJ1224" s="5"/>
      <c r="FK1224" s="4"/>
      <c r="FL1224" s="4"/>
      <c r="FM1224" s="4"/>
      <c r="FN1224" s="4"/>
      <c r="FO1224" s="4"/>
      <c r="FP1224" s="4"/>
      <c r="FQ1224" s="4"/>
      <c r="FR1224" s="4"/>
      <c r="FS1224" s="30"/>
      <c r="FT1224" s="30"/>
      <c r="FU1224" s="30"/>
      <c r="FV1224" s="4"/>
      <c r="FW1224" s="4"/>
      <c r="FX1224" s="4"/>
      <c r="FY1224" s="4"/>
      <c r="FZ1224" s="4"/>
      <c r="GA1224" s="4"/>
      <c r="GB1224" s="4"/>
      <c r="GC1224" s="4"/>
      <c r="GD1224" s="4"/>
      <c r="GE1224" s="4"/>
      <c r="GF1224" s="4"/>
      <c r="GG1224" s="4"/>
      <c r="GH1224" s="4"/>
      <c r="GI1224" s="4"/>
      <c r="GJ1224" s="4"/>
      <c r="GK1224" s="4"/>
      <c r="IQ1224" s="4"/>
      <c r="IR1224" s="4"/>
      <c r="IS1224" s="4"/>
      <c r="IT1224" s="4"/>
      <c r="IU1224" s="4"/>
      <c r="IV1224" s="4"/>
      <c r="IW1224" s="4"/>
      <c r="IX1224" s="4"/>
      <c r="IY1224" s="4"/>
      <c r="IZ1224" s="4"/>
      <c r="JA1224" s="4"/>
      <c r="JB1224" s="4"/>
      <c r="JC1224" s="4"/>
      <c r="JD1224" s="4"/>
      <c r="JE1224" s="4"/>
      <c r="JF1224" s="4"/>
      <c r="JG1224" s="4"/>
      <c r="JH1224" s="4"/>
      <c r="JI1224" s="4"/>
      <c r="JJ1224" s="4"/>
      <c r="JK1224" s="4"/>
      <c r="JL1224" s="4"/>
      <c r="JM1224" s="4"/>
      <c r="JN1224" s="4"/>
      <c r="JO1224" s="4"/>
      <c r="JP1224" s="4"/>
      <c r="JQ1224" s="4"/>
      <c r="JR1224" s="4"/>
      <c r="JS1224" s="4"/>
      <c r="JT1224" s="4"/>
      <c r="JU1224" s="4"/>
      <c r="JV1224" s="4"/>
      <c r="JW1224" s="4"/>
      <c r="JX1224" s="4"/>
      <c r="JY1224" s="4"/>
      <c r="JZ1224" s="4"/>
      <c r="KA1224" s="4"/>
      <c r="KB1224" s="4"/>
      <c r="KC1224" s="4"/>
      <c r="KD1224" s="4"/>
      <c r="KE1224" s="4"/>
    </row>
    <row r="1225" spans="166:291" x14ac:dyDescent="0.25">
      <c r="FJ1225" s="5"/>
      <c r="FK1225" s="4"/>
      <c r="FL1225" s="4"/>
      <c r="FM1225" s="4"/>
      <c r="FN1225" s="4"/>
      <c r="FO1225" s="4"/>
      <c r="FP1225" s="4"/>
      <c r="FQ1225" s="4"/>
      <c r="FR1225" s="4"/>
      <c r="FS1225" s="30"/>
      <c r="FT1225" s="30"/>
      <c r="FU1225" s="30"/>
      <c r="FV1225" s="4"/>
      <c r="FW1225" s="4"/>
      <c r="FX1225" s="4"/>
      <c r="FY1225" s="4"/>
      <c r="FZ1225" s="4"/>
      <c r="GA1225" s="4"/>
      <c r="GB1225" s="4"/>
      <c r="GC1225" s="4"/>
      <c r="GD1225" s="4"/>
      <c r="GE1225" s="4"/>
      <c r="GF1225" s="4"/>
      <c r="GG1225" s="4"/>
      <c r="GH1225" s="4"/>
      <c r="GI1225" s="4"/>
      <c r="GJ1225" s="4"/>
      <c r="GK1225" s="4"/>
      <c r="IQ1225" s="4"/>
      <c r="IR1225" s="4"/>
      <c r="IS1225" s="4"/>
      <c r="IT1225" s="4"/>
      <c r="IU1225" s="4"/>
      <c r="IV1225" s="4"/>
      <c r="IW1225" s="4"/>
      <c r="IX1225" s="4"/>
      <c r="IY1225" s="4"/>
      <c r="IZ1225" s="4"/>
      <c r="JA1225" s="4"/>
      <c r="JB1225" s="4"/>
      <c r="JC1225" s="4"/>
      <c r="JD1225" s="4"/>
      <c r="JE1225" s="4"/>
      <c r="JF1225" s="4"/>
      <c r="JG1225" s="4"/>
      <c r="JH1225" s="4"/>
      <c r="JI1225" s="4"/>
      <c r="JJ1225" s="4"/>
      <c r="JK1225" s="4"/>
      <c r="JL1225" s="4"/>
      <c r="JM1225" s="4"/>
      <c r="JN1225" s="4"/>
      <c r="JO1225" s="4"/>
      <c r="JP1225" s="4"/>
      <c r="JQ1225" s="4"/>
      <c r="JR1225" s="4"/>
      <c r="JS1225" s="4"/>
      <c r="JT1225" s="4"/>
      <c r="JU1225" s="4"/>
      <c r="JV1225" s="4"/>
      <c r="JW1225" s="4"/>
      <c r="JX1225" s="4"/>
      <c r="JY1225" s="4"/>
      <c r="JZ1225" s="4"/>
      <c r="KA1225" s="4"/>
      <c r="KB1225" s="4"/>
      <c r="KC1225" s="4"/>
      <c r="KD1225" s="4"/>
      <c r="KE1225" s="4"/>
    </row>
    <row r="1226" spans="166:291" x14ac:dyDescent="0.25">
      <c r="FJ1226" s="5"/>
      <c r="FK1226" s="4"/>
      <c r="FL1226" s="4"/>
      <c r="FM1226" s="4"/>
      <c r="FN1226" s="4"/>
      <c r="FO1226" s="4"/>
      <c r="FP1226" s="4"/>
      <c r="FQ1226" s="4"/>
      <c r="FR1226" s="4"/>
      <c r="FS1226" s="30"/>
      <c r="FT1226" s="30"/>
      <c r="FU1226" s="30"/>
      <c r="FV1226" s="4"/>
      <c r="FW1226" s="4"/>
      <c r="FX1226" s="4"/>
      <c r="FY1226" s="4"/>
      <c r="FZ1226" s="4"/>
      <c r="GA1226" s="4"/>
      <c r="GB1226" s="4"/>
      <c r="GC1226" s="4"/>
      <c r="GD1226" s="4"/>
      <c r="GE1226" s="4"/>
      <c r="GF1226" s="4"/>
      <c r="GG1226" s="4"/>
      <c r="GH1226" s="4"/>
      <c r="GI1226" s="4"/>
      <c r="GJ1226" s="4"/>
      <c r="GK1226" s="4"/>
      <c r="IQ1226" s="4"/>
      <c r="IR1226" s="4"/>
      <c r="IS1226" s="4"/>
      <c r="IT1226" s="4"/>
      <c r="IU1226" s="4"/>
      <c r="IV1226" s="4"/>
      <c r="IW1226" s="4"/>
      <c r="IX1226" s="4"/>
      <c r="IY1226" s="4"/>
      <c r="IZ1226" s="4"/>
      <c r="JA1226" s="4"/>
      <c r="JB1226" s="4"/>
      <c r="JC1226" s="4"/>
      <c r="JD1226" s="4"/>
      <c r="JE1226" s="4"/>
      <c r="JF1226" s="4"/>
      <c r="JG1226" s="4"/>
      <c r="JH1226" s="4"/>
      <c r="JI1226" s="4"/>
      <c r="JJ1226" s="4"/>
      <c r="JK1226" s="4"/>
      <c r="JL1226" s="4"/>
      <c r="JM1226" s="4"/>
      <c r="JN1226" s="4"/>
      <c r="JO1226" s="4"/>
      <c r="JP1226" s="4"/>
      <c r="JQ1226" s="4"/>
      <c r="JR1226" s="4"/>
      <c r="JS1226" s="4"/>
      <c r="JT1226" s="4"/>
      <c r="JU1226" s="4"/>
      <c r="JV1226" s="4"/>
      <c r="JW1226" s="4"/>
      <c r="JX1226" s="4"/>
      <c r="JY1226" s="4"/>
      <c r="JZ1226" s="4"/>
      <c r="KA1226" s="4"/>
      <c r="KB1226" s="4"/>
      <c r="KC1226" s="4"/>
      <c r="KD1226" s="4"/>
      <c r="KE1226" s="4"/>
    </row>
    <row r="1227" spans="166:291" x14ac:dyDescent="0.25">
      <c r="FJ1227" s="5"/>
      <c r="FK1227" s="4"/>
      <c r="FL1227" s="4"/>
      <c r="FM1227" s="4"/>
      <c r="FN1227" s="4"/>
      <c r="FO1227" s="4"/>
      <c r="FP1227" s="4"/>
      <c r="FQ1227" s="4"/>
      <c r="FR1227" s="4"/>
      <c r="FS1227" s="30"/>
      <c r="FT1227" s="30"/>
      <c r="FU1227" s="30"/>
      <c r="FV1227" s="4"/>
      <c r="FW1227" s="4"/>
      <c r="FX1227" s="4"/>
      <c r="FY1227" s="4"/>
      <c r="FZ1227" s="4"/>
      <c r="GA1227" s="4"/>
      <c r="GB1227" s="4"/>
      <c r="GC1227" s="4"/>
      <c r="GD1227" s="4"/>
      <c r="GE1227" s="4"/>
      <c r="GF1227" s="4"/>
      <c r="GG1227" s="4"/>
      <c r="GH1227" s="4"/>
      <c r="GI1227" s="4"/>
      <c r="GJ1227" s="4"/>
      <c r="GK1227" s="4"/>
      <c r="IQ1227" s="4"/>
      <c r="IR1227" s="4"/>
      <c r="IS1227" s="4"/>
      <c r="IT1227" s="4"/>
      <c r="IU1227" s="4"/>
      <c r="IV1227" s="4"/>
      <c r="IW1227" s="4"/>
      <c r="IX1227" s="4"/>
      <c r="IY1227" s="4"/>
      <c r="IZ1227" s="4"/>
      <c r="JA1227" s="4"/>
      <c r="JB1227" s="4"/>
      <c r="JC1227" s="4"/>
      <c r="JD1227" s="4"/>
      <c r="JE1227" s="4"/>
      <c r="JF1227" s="4"/>
      <c r="JG1227" s="4"/>
      <c r="JH1227" s="4"/>
      <c r="JI1227" s="4"/>
      <c r="JJ1227" s="4"/>
      <c r="JK1227" s="4"/>
      <c r="JL1227" s="4"/>
      <c r="JM1227" s="4"/>
      <c r="JN1227" s="4"/>
      <c r="JO1227" s="4"/>
      <c r="JP1227" s="4"/>
      <c r="JQ1227" s="4"/>
      <c r="JR1227" s="4"/>
      <c r="JS1227" s="4"/>
      <c r="JT1227" s="4"/>
      <c r="JU1227" s="4"/>
      <c r="JV1227" s="4"/>
      <c r="JW1227" s="4"/>
      <c r="JX1227" s="4"/>
      <c r="JY1227" s="4"/>
      <c r="JZ1227" s="4"/>
      <c r="KA1227" s="4"/>
      <c r="KB1227" s="4"/>
      <c r="KC1227" s="4"/>
      <c r="KD1227" s="4"/>
      <c r="KE1227" s="4"/>
    </row>
    <row r="1228" spans="166:291" x14ac:dyDescent="0.25">
      <c r="FJ1228" s="5"/>
      <c r="FK1228" s="4"/>
      <c r="FL1228" s="4"/>
      <c r="FM1228" s="4"/>
      <c r="FN1228" s="4"/>
      <c r="FO1228" s="4"/>
      <c r="FP1228" s="4"/>
      <c r="FQ1228" s="4"/>
      <c r="FR1228" s="4"/>
      <c r="FS1228" s="4"/>
      <c r="FT1228" s="4"/>
      <c r="FU1228" s="4"/>
      <c r="FV1228" s="4"/>
      <c r="FW1228" s="4"/>
      <c r="FX1228" s="4"/>
      <c r="FY1228" s="4"/>
      <c r="FZ1228" s="4"/>
      <c r="GA1228" s="4"/>
      <c r="GB1228" s="4"/>
      <c r="GC1228" s="4"/>
      <c r="GD1228" s="4"/>
      <c r="GE1228" s="4"/>
      <c r="GF1228" s="4"/>
      <c r="GG1228" s="4"/>
      <c r="GH1228" s="4"/>
      <c r="GI1228" s="4"/>
      <c r="GJ1228" s="4"/>
      <c r="GK1228" s="4"/>
      <c r="IQ1228" s="4"/>
      <c r="IR1228" s="4"/>
      <c r="IS1228" s="4"/>
      <c r="IT1228" s="4"/>
      <c r="IU1228" s="4"/>
      <c r="IV1228" s="4"/>
      <c r="IW1228" s="4"/>
      <c r="IX1228" s="4"/>
      <c r="IY1228" s="4"/>
      <c r="IZ1228" s="4"/>
      <c r="JA1228" s="4"/>
      <c r="JB1228" s="4"/>
      <c r="JC1228" s="4"/>
      <c r="JD1228" s="4"/>
      <c r="JE1228" s="4"/>
      <c r="JF1228" s="4"/>
      <c r="JG1228" s="4"/>
      <c r="JH1228" s="4"/>
      <c r="JI1228" s="4"/>
      <c r="JJ1228" s="4"/>
      <c r="JK1228" s="4"/>
      <c r="JL1228" s="4"/>
      <c r="JM1228" s="4"/>
      <c r="JN1228" s="4"/>
      <c r="JO1228" s="4"/>
      <c r="JP1228" s="4"/>
      <c r="JQ1228" s="30"/>
      <c r="JR1228" s="4"/>
      <c r="JS1228" s="4"/>
      <c r="JT1228" s="4"/>
      <c r="JU1228" s="4"/>
      <c r="JV1228" s="4"/>
      <c r="JW1228" s="4"/>
      <c r="JX1228" s="4"/>
      <c r="JY1228" s="4"/>
      <c r="JZ1228" s="4"/>
      <c r="KA1228" s="4"/>
      <c r="KB1228" s="4"/>
      <c r="KC1228" s="4"/>
      <c r="KD1228" s="4"/>
      <c r="KE1228" s="4"/>
    </row>
    <row r="1229" spans="166:291" x14ac:dyDescent="0.25">
      <c r="FJ1229" s="5"/>
      <c r="FK1229" s="4"/>
      <c r="FL1229" s="4"/>
      <c r="FM1229" s="4"/>
      <c r="FN1229" s="4"/>
      <c r="FO1229" s="4"/>
      <c r="FP1229" s="4"/>
      <c r="FQ1229" s="4"/>
      <c r="FR1229" s="4"/>
      <c r="FS1229" s="4"/>
      <c r="FT1229" s="4"/>
      <c r="FU1229" s="4"/>
      <c r="FV1229" s="4"/>
      <c r="FW1229" s="4"/>
      <c r="FX1229" s="4"/>
      <c r="FY1229" s="4"/>
      <c r="FZ1229" s="4"/>
      <c r="GA1229" s="4"/>
      <c r="GB1229" s="4"/>
      <c r="GC1229" s="4"/>
      <c r="GD1229" s="4"/>
      <c r="GE1229" s="4"/>
      <c r="GF1229" s="4"/>
      <c r="GG1229" s="4"/>
      <c r="GH1229" s="4"/>
      <c r="GI1229" s="4"/>
      <c r="GJ1229" s="4"/>
      <c r="GK1229" s="4"/>
      <c r="IQ1229" s="4"/>
      <c r="IR1229" s="4"/>
      <c r="IS1229" s="4"/>
      <c r="IT1229" s="4"/>
      <c r="IU1229" s="4"/>
      <c r="IV1229" s="4"/>
      <c r="IW1229" s="4"/>
      <c r="IX1229" s="4"/>
      <c r="IY1229" s="4"/>
      <c r="IZ1229" s="4"/>
      <c r="JA1229" s="4"/>
      <c r="JB1229" s="4"/>
      <c r="JC1229" s="4"/>
      <c r="JD1229" s="4"/>
      <c r="JE1229" s="4"/>
      <c r="JF1229" s="4"/>
      <c r="JG1229" s="4"/>
      <c r="JH1229" s="4"/>
      <c r="JI1229" s="4"/>
      <c r="JJ1229" s="4"/>
      <c r="JK1229" s="4"/>
      <c r="JL1229" s="4"/>
      <c r="JM1229" s="4"/>
      <c r="JN1229" s="4"/>
      <c r="JO1229" s="4"/>
      <c r="JP1229" s="4"/>
      <c r="JQ1229" s="30"/>
      <c r="JR1229" s="4"/>
      <c r="JS1229" s="4"/>
      <c r="JT1229" s="4"/>
      <c r="JU1229" s="4"/>
      <c r="JV1229" s="4"/>
      <c r="JW1229" s="4"/>
      <c r="JX1229" s="4"/>
      <c r="JY1229" s="4"/>
      <c r="JZ1229" s="4"/>
      <c r="KA1229" s="4"/>
      <c r="KB1229" s="4"/>
      <c r="KC1229" s="4"/>
      <c r="KD1229" s="4"/>
      <c r="KE1229" s="4"/>
    </row>
    <row r="1230" spans="166:291" x14ac:dyDescent="0.25">
      <c r="FJ1230" s="5"/>
      <c r="FK1230" s="4"/>
      <c r="FL1230" s="4"/>
      <c r="FM1230" s="4"/>
      <c r="FN1230" s="4"/>
      <c r="FO1230" s="4"/>
      <c r="FP1230" s="4"/>
      <c r="FQ1230" s="4"/>
      <c r="FR1230" s="4"/>
      <c r="FS1230" s="4"/>
      <c r="FT1230" s="4"/>
      <c r="FU1230" s="4"/>
      <c r="FV1230" s="4"/>
      <c r="FW1230" s="4"/>
      <c r="FX1230" s="4"/>
      <c r="FY1230" s="4"/>
      <c r="FZ1230" s="4"/>
      <c r="GA1230" s="4"/>
      <c r="GB1230" s="4"/>
      <c r="GC1230" s="4"/>
      <c r="GD1230" s="4"/>
      <c r="GE1230" s="4"/>
      <c r="GF1230" s="4"/>
      <c r="GG1230" s="4"/>
      <c r="GH1230" s="4"/>
      <c r="GI1230" s="4"/>
      <c r="GJ1230" s="4"/>
      <c r="GK1230" s="4"/>
      <c r="IQ1230" s="4"/>
      <c r="IR1230" s="4"/>
      <c r="IS1230" s="4"/>
      <c r="IT1230" s="4"/>
      <c r="IU1230" s="4"/>
      <c r="IV1230" s="4"/>
      <c r="IW1230" s="4"/>
      <c r="IX1230" s="4"/>
      <c r="IY1230" s="4"/>
      <c r="IZ1230" s="4"/>
      <c r="JA1230" s="4"/>
      <c r="JB1230" s="4"/>
      <c r="JC1230" s="4"/>
      <c r="JD1230" s="4"/>
      <c r="JE1230" s="4"/>
      <c r="JF1230" s="4"/>
      <c r="JG1230" s="4"/>
      <c r="JH1230" s="4"/>
      <c r="JI1230" s="4"/>
      <c r="JJ1230" s="4"/>
      <c r="JK1230" s="4"/>
      <c r="JL1230" s="4"/>
      <c r="JM1230" s="4"/>
      <c r="JN1230" s="4"/>
      <c r="JO1230" s="4"/>
      <c r="JP1230" s="4"/>
      <c r="JQ1230" s="30"/>
      <c r="JR1230" s="4"/>
      <c r="JS1230" s="4"/>
      <c r="JT1230" s="4"/>
      <c r="JU1230" s="4"/>
      <c r="JV1230" s="4"/>
      <c r="JW1230" s="4"/>
      <c r="JX1230" s="4"/>
      <c r="JY1230" s="4"/>
      <c r="JZ1230" s="4"/>
      <c r="KA1230" s="4"/>
      <c r="KB1230" s="4"/>
      <c r="KC1230" s="4"/>
      <c r="KD1230" s="4"/>
      <c r="KE1230" s="4"/>
    </row>
    <row r="1231" spans="166:291" x14ac:dyDescent="0.25">
      <c r="FJ1231" s="5"/>
      <c r="FK1231" s="50"/>
      <c r="FL1231" s="4"/>
      <c r="FM1231" s="4"/>
      <c r="FN1231" s="4"/>
      <c r="FO1231" s="4"/>
      <c r="FP1231" s="4"/>
      <c r="FQ1231" s="4"/>
      <c r="FR1231" s="4"/>
      <c r="FS1231" s="4"/>
      <c r="FT1231" s="4"/>
      <c r="FU1231" s="4"/>
      <c r="FV1231" s="4"/>
      <c r="FW1231" s="4"/>
      <c r="FX1231" s="4"/>
      <c r="FY1231" s="4"/>
      <c r="FZ1231" s="4"/>
      <c r="GA1231" s="4"/>
      <c r="GB1231" s="4"/>
      <c r="GC1231" s="4"/>
      <c r="GD1231" s="4"/>
      <c r="GE1231" s="4"/>
      <c r="GF1231" s="4"/>
      <c r="GG1231" s="4"/>
      <c r="GH1231" s="4"/>
      <c r="GI1231" s="4"/>
      <c r="GJ1231" s="4"/>
      <c r="GK1231" s="4"/>
      <c r="IQ1231" s="4"/>
      <c r="IR1231" s="4"/>
      <c r="IS1231" s="4"/>
      <c r="IT1231" s="4"/>
      <c r="IU1231" s="4"/>
      <c r="IV1231" s="4"/>
      <c r="IW1231" s="4"/>
      <c r="IX1231" s="4"/>
      <c r="IY1231" s="4"/>
      <c r="IZ1231" s="4"/>
      <c r="JA1231" s="4"/>
      <c r="JB1231" s="4"/>
      <c r="JC1231" s="4"/>
      <c r="JD1231" s="4"/>
      <c r="JE1231" s="4"/>
      <c r="JF1231" s="4"/>
      <c r="JG1231" s="4"/>
      <c r="JH1231" s="4"/>
      <c r="JI1231" s="4"/>
      <c r="JJ1231" s="4"/>
      <c r="JK1231" s="4"/>
      <c r="JL1231" s="4"/>
      <c r="JM1231" s="4"/>
      <c r="JN1231" s="4"/>
      <c r="JO1231" s="4"/>
      <c r="JP1231" s="4"/>
      <c r="JQ1231" s="30"/>
      <c r="JR1231" s="4"/>
      <c r="JS1231" s="4"/>
      <c r="JT1231" s="4"/>
      <c r="JU1231" s="4"/>
      <c r="JV1231" s="4"/>
      <c r="JW1231" s="4"/>
      <c r="JX1231" s="4"/>
      <c r="JY1231" s="4"/>
      <c r="JZ1231" s="4"/>
      <c r="KA1231" s="4"/>
      <c r="KB1231" s="4"/>
      <c r="KC1231" s="4"/>
      <c r="KD1231" s="4"/>
      <c r="KE1231" s="4"/>
    </row>
    <row r="1232" spans="166:291" x14ac:dyDescent="0.25">
      <c r="FJ1232" s="5"/>
      <c r="FK1232" s="4"/>
      <c r="FL1232" s="4"/>
      <c r="FM1232" s="4"/>
      <c r="FN1232" s="4"/>
      <c r="FO1232" s="4"/>
      <c r="FP1232" s="4"/>
      <c r="FQ1232" s="4"/>
      <c r="FR1232" s="4"/>
      <c r="FS1232" s="4"/>
      <c r="FT1232" s="4"/>
      <c r="FU1232" s="4"/>
      <c r="FV1232" s="4"/>
      <c r="FW1232" s="4"/>
      <c r="FX1232" s="4"/>
      <c r="FY1232" s="4"/>
      <c r="FZ1232" s="4"/>
      <c r="GA1232" s="4"/>
      <c r="GB1232" s="4"/>
      <c r="GC1232" s="4"/>
      <c r="GD1232" s="4"/>
      <c r="GE1232" s="4"/>
      <c r="GF1232" s="4"/>
      <c r="GG1232" s="4"/>
      <c r="GH1232" s="4"/>
      <c r="GI1232" s="4"/>
      <c r="GJ1232" s="4"/>
      <c r="GK1232" s="4"/>
      <c r="IQ1232" s="4"/>
      <c r="IR1232" s="4"/>
      <c r="IS1232" s="4"/>
      <c r="IT1232" s="4"/>
      <c r="IU1232" s="4"/>
      <c r="IV1232" s="4"/>
      <c r="IW1232" s="4"/>
      <c r="IX1232" s="4"/>
      <c r="IY1232" s="4"/>
      <c r="IZ1232" s="4"/>
      <c r="JA1232" s="4"/>
      <c r="JB1232" s="4"/>
      <c r="JC1232" s="4"/>
      <c r="JD1232" s="4"/>
      <c r="JE1232" s="4"/>
      <c r="JF1232" s="4"/>
      <c r="JG1232" s="4"/>
      <c r="JH1232" s="4"/>
      <c r="JI1232" s="4"/>
      <c r="JJ1232" s="4"/>
      <c r="JK1232" s="4"/>
      <c r="JL1232" s="4"/>
      <c r="JM1232" s="4"/>
      <c r="JN1232" s="4"/>
      <c r="JO1232" s="4"/>
      <c r="JP1232" s="4"/>
      <c r="JQ1232" s="30"/>
      <c r="JR1232" s="4"/>
      <c r="JS1232" s="4"/>
      <c r="JT1232" s="4"/>
      <c r="JU1232" s="4"/>
      <c r="JV1232" s="4"/>
      <c r="JW1232" s="4"/>
      <c r="JX1232" s="4"/>
      <c r="JY1232" s="4"/>
      <c r="JZ1232" s="4"/>
      <c r="KA1232" s="4"/>
      <c r="KB1232" s="4"/>
      <c r="KC1232" s="4"/>
      <c r="KD1232" s="4"/>
      <c r="KE1232" s="4"/>
    </row>
    <row r="1233" spans="166:291" x14ac:dyDescent="0.25">
      <c r="FJ1233" s="5"/>
      <c r="FK1233" s="4"/>
      <c r="FL1233" s="4"/>
      <c r="FM1233" s="4"/>
      <c r="FN1233" s="4"/>
      <c r="FO1233" s="4"/>
      <c r="FP1233" s="4"/>
      <c r="FQ1233" s="4"/>
      <c r="FR1233" s="4"/>
      <c r="FS1233" s="4"/>
      <c r="FT1233" s="4"/>
      <c r="FU1233" s="4"/>
      <c r="FV1233" s="4"/>
      <c r="FW1233" s="4"/>
      <c r="FX1233" s="4"/>
      <c r="FY1233" s="4"/>
      <c r="FZ1233" s="4"/>
      <c r="GA1233" s="4"/>
      <c r="GB1233" s="4"/>
      <c r="GC1233" s="4"/>
      <c r="GD1233" s="4"/>
      <c r="GE1233" s="4"/>
      <c r="GF1233" s="4"/>
      <c r="GG1233" s="4"/>
      <c r="GH1233" s="4"/>
      <c r="GI1233" s="4"/>
      <c r="GJ1233" s="4"/>
      <c r="GK1233" s="4"/>
      <c r="IQ1233" s="4"/>
      <c r="IR1233" s="4"/>
      <c r="IS1233" s="4"/>
      <c r="IT1233" s="4"/>
      <c r="IU1233" s="4"/>
      <c r="IV1233" s="4"/>
      <c r="IW1233" s="4"/>
      <c r="IX1233" s="4"/>
      <c r="IY1233" s="4"/>
      <c r="IZ1233" s="4"/>
      <c r="JA1233" s="4"/>
      <c r="JB1233" s="4"/>
      <c r="JC1233" s="4"/>
      <c r="JD1233" s="4"/>
      <c r="JE1233" s="4"/>
      <c r="JF1233" s="4"/>
      <c r="JG1233" s="4"/>
      <c r="JH1233" s="4"/>
      <c r="JI1233" s="4"/>
      <c r="JJ1233" s="4"/>
      <c r="JK1233" s="4"/>
      <c r="JL1233" s="4"/>
      <c r="JM1233" s="4"/>
      <c r="JN1233" s="4"/>
      <c r="JO1233" s="4"/>
      <c r="JP1233" s="4"/>
      <c r="JQ1233" s="30"/>
      <c r="JR1233" s="4"/>
      <c r="JS1233" s="4"/>
      <c r="JT1233" s="4"/>
      <c r="JU1233" s="4"/>
      <c r="JV1233" s="4"/>
      <c r="JW1233" s="4"/>
      <c r="JX1233" s="4"/>
      <c r="JY1233" s="4"/>
      <c r="JZ1233" s="4"/>
      <c r="KA1233" s="4"/>
      <c r="KB1233" s="4"/>
      <c r="KC1233" s="4"/>
      <c r="KD1233" s="4"/>
      <c r="KE1233" s="4"/>
    </row>
    <row r="1234" spans="166:291" x14ac:dyDescent="0.25">
      <c r="FJ1234" s="5"/>
      <c r="FK1234" s="4"/>
      <c r="FL1234" s="4"/>
      <c r="FM1234" s="4"/>
      <c r="FN1234" s="4"/>
      <c r="FO1234" s="4"/>
      <c r="FP1234" s="4"/>
      <c r="FQ1234" s="4"/>
      <c r="FR1234" s="4"/>
      <c r="FS1234" s="4"/>
      <c r="FT1234" s="4"/>
      <c r="FU1234" s="4"/>
      <c r="FV1234" s="4"/>
      <c r="FW1234" s="4"/>
      <c r="FX1234" s="4"/>
      <c r="FY1234" s="4"/>
      <c r="FZ1234" s="4"/>
      <c r="GA1234" s="4"/>
      <c r="GB1234" s="4"/>
      <c r="GC1234" s="4"/>
      <c r="GD1234" s="4"/>
      <c r="GE1234" s="4"/>
      <c r="GF1234" s="4"/>
      <c r="GG1234" s="4"/>
      <c r="GH1234" s="4"/>
      <c r="GI1234" s="4"/>
      <c r="GJ1234" s="4"/>
      <c r="GK1234" s="4"/>
      <c r="IQ1234" s="4"/>
      <c r="IR1234" s="4"/>
      <c r="IS1234" s="4"/>
      <c r="IT1234" s="4"/>
      <c r="IU1234" s="4"/>
      <c r="IV1234" s="4"/>
      <c r="IW1234" s="4"/>
      <c r="IX1234" s="4"/>
      <c r="IY1234" s="4"/>
      <c r="IZ1234" s="4"/>
      <c r="JA1234" s="4"/>
      <c r="JB1234" s="4"/>
      <c r="JC1234" s="4"/>
      <c r="JD1234" s="4"/>
      <c r="JE1234" s="4"/>
      <c r="JF1234" s="4"/>
      <c r="JG1234" s="4"/>
      <c r="JH1234" s="4"/>
      <c r="JI1234" s="4"/>
      <c r="JJ1234" s="4"/>
      <c r="JK1234" s="4"/>
      <c r="JL1234" s="4"/>
      <c r="JM1234" s="4"/>
      <c r="JN1234" s="4"/>
      <c r="JO1234" s="4"/>
      <c r="JP1234" s="4"/>
      <c r="JQ1234" s="30"/>
      <c r="JR1234" s="4"/>
      <c r="JS1234" s="4"/>
      <c r="JT1234" s="4"/>
      <c r="JU1234" s="4"/>
      <c r="JV1234" s="4"/>
      <c r="JW1234" s="4"/>
      <c r="JX1234" s="4"/>
      <c r="JY1234" s="4"/>
      <c r="JZ1234" s="4"/>
      <c r="KA1234" s="4"/>
      <c r="KB1234" s="4"/>
      <c r="KC1234" s="4"/>
      <c r="KD1234" s="4"/>
      <c r="KE1234" s="4"/>
    </row>
    <row r="1235" spans="166:291" x14ac:dyDescent="0.25">
      <c r="FJ1235" s="5"/>
      <c r="FK1235" s="4"/>
      <c r="FL1235" s="4"/>
      <c r="FM1235" s="4"/>
      <c r="FN1235" s="4"/>
      <c r="FO1235" s="4"/>
      <c r="FP1235" s="4"/>
      <c r="FQ1235" s="30"/>
      <c r="FR1235" s="30"/>
      <c r="FS1235" s="4"/>
      <c r="FT1235" s="4"/>
      <c r="FU1235" s="4"/>
      <c r="FV1235" s="4"/>
      <c r="FW1235" s="4"/>
      <c r="FX1235" s="4"/>
      <c r="FY1235" s="4"/>
      <c r="FZ1235" s="4"/>
      <c r="GA1235" s="4"/>
      <c r="GB1235" s="4"/>
      <c r="GC1235" s="4"/>
      <c r="GD1235" s="4"/>
      <c r="GE1235" s="4"/>
      <c r="GF1235" s="4"/>
      <c r="GG1235" s="4"/>
      <c r="GH1235" s="4"/>
      <c r="GI1235" s="4"/>
      <c r="GJ1235" s="4"/>
      <c r="GK1235" s="4"/>
      <c r="IQ1235" s="4"/>
      <c r="IR1235" s="4"/>
      <c r="IS1235" s="4"/>
      <c r="IT1235" s="4"/>
      <c r="IU1235" s="4"/>
      <c r="IV1235" s="4"/>
      <c r="IW1235" s="4"/>
      <c r="IX1235" s="4"/>
      <c r="IY1235" s="4"/>
      <c r="IZ1235" s="4"/>
      <c r="JA1235" s="4"/>
      <c r="JB1235" s="4"/>
      <c r="JC1235" s="4"/>
      <c r="JD1235" s="4"/>
      <c r="JE1235" s="4"/>
      <c r="JF1235" s="4"/>
      <c r="JG1235" s="4"/>
      <c r="JH1235" s="4"/>
      <c r="JI1235" s="4"/>
      <c r="JJ1235" s="4"/>
      <c r="JK1235" s="4"/>
      <c r="JL1235" s="4"/>
      <c r="JM1235" s="4"/>
      <c r="JN1235" s="50"/>
      <c r="JO1235" s="4"/>
      <c r="JP1235" s="4"/>
      <c r="JQ1235" s="30"/>
      <c r="JR1235" s="4"/>
      <c r="JS1235" s="4"/>
      <c r="JT1235" s="4"/>
      <c r="JU1235" s="4"/>
      <c r="JV1235" s="4"/>
      <c r="JW1235" s="4"/>
      <c r="JX1235" s="4"/>
      <c r="JY1235" s="4"/>
      <c r="JZ1235" s="4"/>
      <c r="KA1235" s="4"/>
      <c r="KB1235" s="4"/>
      <c r="KC1235" s="4"/>
      <c r="KD1235" s="4"/>
      <c r="KE1235" s="4"/>
    </row>
    <row r="1236" spans="166:291" x14ac:dyDescent="0.25">
      <c r="FJ1236" s="5"/>
      <c r="FK1236" s="4"/>
      <c r="FL1236" s="4"/>
      <c r="FM1236" s="4"/>
      <c r="FN1236" s="4"/>
      <c r="FO1236" s="4"/>
      <c r="FP1236" s="4"/>
      <c r="FQ1236" s="30"/>
      <c r="FR1236" s="30"/>
      <c r="FS1236" s="4"/>
      <c r="FT1236" s="4"/>
      <c r="FU1236" s="4"/>
      <c r="FV1236" s="4"/>
      <c r="FW1236" s="4"/>
      <c r="FX1236" s="4"/>
      <c r="FY1236" s="4"/>
      <c r="FZ1236" s="4"/>
      <c r="GA1236" s="4"/>
      <c r="GB1236" s="4"/>
      <c r="GC1236" s="4"/>
      <c r="GD1236" s="4"/>
      <c r="GE1236" s="4"/>
      <c r="GF1236" s="4"/>
      <c r="GG1236" s="4"/>
      <c r="GH1236" s="4"/>
      <c r="GI1236" s="4"/>
      <c r="GJ1236" s="4"/>
      <c r="GK1236" s="4"/>
      <c r="IQ1236" s="4"/>
      <c r="IR1236" s="4"/>
      <c r="IS1236" s="4"/>
      <c r="IT1236" s="4"/>
      <c r="IU1236" s="4"/>
      <c r="IV1236" s="4"/>
      <c r="IW1236" s="4"/>
      <c r="IX1236" s="4"/>
      <c r="IY1236" s="4"/>
      <c r="IZ1236" s="4"/>
      <c r="JA1236" s="4"/>
      <c r="JB1236" s="4"/>
      <c r="JC1236" s="4"/>
      <c r="JD1236" s="4"/>
      <c r="JE1236" s="4"/>
      <c r="JF1236" s="4"/>
      <c r="JG1236" s="4"/>
      <c r="JH1236" s="4"/>
      <c r="JI1236" s="4"/>
      <c r="JJ1236" s="4"/>
      <c r="JK1236" s="4"/>
      <c r="JL1236" s="4"/>
      <c r="JM1236" s="4"/>
      <c r="JN1236" s="4"/>
      <c r="JO1236" s="4"/>
      <c r="JP1236" s="4"/>
      <c r="JQ1236" s="30"/>
      <c r="JR1236" s="4"/>
      <c r="JS1236" s="4"/>
      <c r="JT1236" s="4"/>
      <c r="JU1236" s="4"/>
      <c r="JV1236" s="4"/>
      <c r="JW1236" s="4"/>
      <c r="JX1236" s="4"/>
      <c r="JY1236" s="4"/>
      <c r="JZ1236" s="4"/>
      <c r="KA1236" s="4"/>
      <c r="KB1236" s="4"/>
      <c r="KC1236" s="4"/>
      <c r="KD1236" s="4"/>
      <c r="KE1236" s="4"/>
    </row>
    <row r="1237" spans="166:291" x14ac:dyDescent="0.25">
      <c r="FJ1237" s="5"/>
      <c r="FK1237" s="4"/>
      <c r="FL1237" s="4"/>
      <c r="FM1237" s="4"/>
      <c r="FN1237" s="4"/>
      <c r="FO1237" s="4"/>
      <c r="FP1237" s="4"/>
      <c r="FQ1237" s="30"/>
      <c r="FR1237" s="30"/>
      <c r="FS1237" s="4"/>
      <c r="FT1237" s="4"/>
      <c r="FU1237" s="4"/>
      <c r="FV1237" s="4"/>
      <c r="FW1237" s="4"/>
      <c r="FX1237" s="4"/>
      <c r="FY1237" s="4"/>
      <c r="FZ1237" s="4"/>
      <c r="GA1237" s="4"/>
      <c r="GB1237" s="4"/>
      <c r="GC1237" s="4"/>
      <c r="GD1237" s="4"/>
      <c r="GE1237" s="4"/>
      <c r="GF1237" s="4"/>
      <c r="GG1237" s="4"/>
      <c r="GH1237" s="4"/>
      <c r="GI1237" s="4"/>
      <c r="GJ1237" s="4"/>
      <c r="GK1237" s="4"/>
      <c r="IQ1237" s="4"/>
      <c r="IR1237" s="4"/>
      <c r="IS1237" s="4"/>
      <c r="IT1237" s="4"/>
      <c r="IU1237" s="4"/>
      <c r="IV1237" s="4"/>
      <c r="IW1237" s="4"/>
      <c r="IX1237" s="4"/>
      <c r="IY1237" s="4"/>
      <c r="IZ1237" s="4"/>
      <c r="JA1237" s="4"/>
      <c r="JB1237" s="4"/>
      <c r="JC1237" s="4"/>
      <c r="JD1237" s="4"/>
      <c r="JE1237" s="4"/>
      <c r="JF1237" s="4"/>
      <c r="JG1237" s="4"/>
      <c r="JH1237" s="4"/>
      <c r="JI1237" s="4"/>
      <c r="JJ1237" s="4"/>
      <c r="JK1237" s="4"/>
      <c r="JL1237" s="4"/>
      <c r="JM1237" s="4"/>
      <c r="JN1237" s="4"/>
      <c r="JO1237" s="4"/>
      <c r="JP1237" s="4"/>
      <c r="JQ1237" s="4"/>
      <c r="JR1237" s="4"/>
      <c r="JS1237" s="4"/>
      <c r="JT1237" s="4"/>
      <c r="JU1237" s="4"/>
      <c r="JV1237" s="4"/>
      <c r="JW1237" s="4"/>
      <c r="JX1237" s="4"/>
      <c r="JY1237" s="4"/>
      <c r="JZ1237" s="4"/>
      <c r="KA1237" s="4"/>
      <c r="KB1237" s="4"/>
      <c r="KC1237" s="4"/>
      <c r="KD1237" s="4"/>
      <c r="KE1237" s="4"/>
    </row>
    <row r="1238" spans="166:291" x14ac:dyDescent="0.25">
      <c r="FJ1238" s="5"/>
      <c r="FK1238" s="4"/>
      <c r="FL1238" s="4"/>
      <c r="FM1238" s="4"/>
      <c r="FN1238" s="4"/>
      <c r="FO1238" s="4"/>
      <c r="FP1238" s="4"/>
      <c r="FQ1238" s="30"/>
      <c r="FR1238" s="30"/>
      <c r="FS1238" s="4"/>
      <c r="FT1238" s="4"/>
      <c r="FU1238" s="4"/>
      <c r="FV1238" s="4"/>
      <c r="FW1238" s="4"/>
      <c r="FX1238" s="4"/>
      <c r="FY1238" s="4"/>
      <c r="FZ1238" s="4"/>
      <c r="GA1238" s="4"/>
      <c r="GB1238" s="4"/>
      <c r="GC1238" s="4"/>
      <c r="GD1238" s="4"/>
      <c r="GE1238" s="4"/>
      <c r="GF1238" s="4"/>
      <c r="GG1238" s="4"/>
      <c r="GH1238" s="4"/>
      <c r="GI1238" s="4"/>
      <c r="GJ1238" s="4"/>
      <c r="GK1238" s="4"/>
      <c r="IQ1238" s="4"/>
      <c r="IR1238" s="4"/>
      <c r="IS1238" s="4"/>
      <c r="IT1238" s="4"/>
      <c r="IU1238" s="4"/>
      <c r="IV1238" s="4"/>
      <c r="IW1238" s="4"/>
      <c r="IX1238" s="4"/>
      <c r="IY1238" s="4"/>
      <c r="IZ1238" s="4"/>
      <c r="JA1238" s="4"/>
      <c r="JB1238" s="4"/>
      <c r="JC1238" s="4"/>
      <c r="JD1238" s="4"/>
      <c r="JE1238" s="4"/>
      <c r="JF1238" s="4"/>
      <c r="JG1238" s="4"/>
      <c r="JH1238" s="4"/>
      <c r="JI1238" s="4"/>
      <c r="JJ1238" s="4"/>
      <c r="JK1238" s="4"/>
      <c r="JL1238" s="4"/>
      <c r="JM1238" s="4"/>
      <c r="JN1238" s="4"/>
      <c r="JO1238" s="4"/>
      <c r="JP1238" s="4"/>
      <c r="JQ1238" s="4"/>
      <c r="JR1238" s="4"/>
      <c r="JS1238" s="4"/>
      <c r="JT1238" s="4"/>
      <c r="JU1238" s="4"/>
      <c r="JV1238" s="4"/>
      <c r="JW1238" s="4"/>
      <c r="JX1238" s="4"/>
      <c r="JY1238" s="4"/>
      <c r="JZ1238" s="4"/>
      <c r="KA1238" s="4"/>
      <c r="KB1238" s="4"/>
      <c r="KC1238" s="4"/>
      <c r="KD1238" s="4"/>
      <c r="KE1238" s="4"/>
    </row>
    <row r="1239" spans="166:291" x14ac:dyDescent="0.25">
      <c r="FJ1239" s="5"/>
      <c r="FK1239" s="4"/>
      <c r="FL1239" s="4"/>
      <c r="FM1239" s="4"/>
      <c r="FN1239" s="4"/>
      <c r="FO1239" s="4"/>
      <c r="FP1239" s="30"/>
      <c r="FQ1239" s="30"/>
      <c r="FR1239" s="30"/>
      <c r="FS1239" s="4"/>
      <c r="FT1239" s="4"/>
      <c r="FU1239" s="4"/>
      <c r="FV1239" s="4"/>
      <c r="FW1239" s="4"/>
      <c r="FX1239" s="4"/>
      <c r="FY1239" s="4"/>
      <c r="FZ1239" s="4"/>
      <c r="GA1239" s="4"/>
      <c r="GB1239" s="4"/>
      <c r="GC1239" s="4"/>
      <c r="GD1239" s="4"/>
      <c r="GE1239" s="4"/>
      <c r="GF1239" s="4"/>
      <c r="GG1239" s="4"/>
      <c r="GH1239" s="4"/>
      <c r="GI1239" s="4"/>
      <c r="GJ1239" s="4"/>
      <c r="GK1239" s="4"/>
      <c r="IQ1239" s="4"/>
      <c r="IR1239" s="4"/>
      <c r="IS1239" s="4"/>
      <c r="IT1239" s="4"/>
      <c r="IU1239" s="4"/>
      <c r="IV1239" s="4"/>
      <c r="IW1239" s="4"/>
      <c r="IX1239" s="4"/>
      <c r="IY1239" s="4"/>
      <c r="IZ1239" s="4"/>
      <c r="JA1239" s="4"/>
      <c r="JB1239" s="4"/>
      <c r="JC1239" s="4"/>
      <c r="JD1239" s="4"/>
      <c r="JE1239" s="4"/>
      <c r="JF1239" s="4"/>
      <c r="JG1239" s="4"/>
      <c r="JH1239" s="4"/>
      <c r="JI1239" s="4"/>
      <c r="JJ1239" s="4"/>
      <c r="JK1239" s="4"/>
      <c r="JL1239" s="4"/>
      <c r="JM1239" s="4"/>
      <c r="JN1239" s="4"/>
      <c r="JO1239" s="4"/>
      <c r="JP1239" s="4"/>
      <c r="JQ1239" s="4"/>
      <c r="JR1239" s="4"/>
      <c r="JS1239" s="4"/>
      <c r="JT1239" s="4"/>
      <c r="JU1239" s="4"/>
      <c r="JV1239" s="4"/>
      <c r="JW1239" s="4"/>
      <c r="JX1239" s="4"/>
      <c r="JY1239" s="4"/>
      <c r="JZ1239" s="4"/>
      <c r="KA1239" s="4"/>
      <c r="KB1239" s="4"/>
      <c r="KC1239" s="4"/>
      <c r="KD1239" s="4"/>
      <c r="KE1239" s="4"/>
    </row>
    <row r="1240" spans="166:291" x14ac:dyDescent="0.25">
      <c r="FJ1240" s="5"/>
      <c r="FK1240" s="4"/>
      <c r="FL1240" s="4"/>
      <c r="FM1240" s="4"/>
      <c r="FN1240" s="4"/>
      <c r="FO1240" s="4"/>
      <c r="FP1240" s="30"/>
      <c r="FQ1240" s="4"/>
      <c r="FR1240" s="4"/>
      <c r="FS1240" s="4"/>
      <c r="FT1240" s="4"/>
      <c r="FU1240" s="4"/>
      <c r="FV1240" s="4"/>
      <c r="FW1240" s="4"/>
      <c r="FX1240" s="4"/>
      <c r="FY1240" s="4"/>
      <c r="FZ1240" s="4"/>
      <c r="GA1240" s="4"/>
      <c r="GB1240" s="4"/>
      <c r="GC1240" s="4"/>
      <c r="GD1240" s="4"/>
      <c r="GE1240" s="4"/>
      <c r="GF1240" s="4"/>
      <c r="GG1240" s="4"/>
      <c r="GH1240" s="4"/>
      <c r="GI1240" s="4"/>
      <c r="GJ1240" s="4"/>
      <c r="GK1240" s="4"/>
      <c r="IQ1240" s="4"/>
      <c r="IR1240" s="4"/>
      <c r="IS1240" s="4"/>
      <c r="IT1240" s="4"/>
      <c r="IU1240" s="4"/>
      <c r="IV1240" s="4"/>
      <c r="IW1240" s="4"/>
      <c r="IX1240" s="4"/>
      <c r="IY1240" s="4"/>
      <c r="IZ1240" s="4"/>
      <c r="JA1240" s="4"/>
      <c r="JB1240" s="4"/>
      <c r="JC1240" s="4"/>
      <c r="JD1240" s="4"/>
      <c r="JE1240" s="4"/>
      <c r="JF1240" s="4"/>
      <c r="JG1240" s="4"/>
      <c r="JH1240" s="4"/>
      <c r="JI1240" s="4"/>
      <c r="JJ1240" s="4"/>
      <c r="JK1240" s="4"/>
      <c r="JL1240" s="4"/>
      <c r="JM1240" s="4"/>
      <c r="JN1240" s="4"/>
      <c r="JO1240" s="4"/>
      <c r="JP1240" s="4"/>
      <c r="JQ1240" s="4"/>
      <c r="JR1240" s="4"/>
      <c r="JS1240" s="4"/>
      <c r="JT1240" s="4"/>
      <c r="JU1240" s="4"/>
      <c r="JV1240" s="4"/>
      <c r="JW1240" s="4"/>
      <c r="JX1240" s="4"/>
      <c r="JY1240" s="4"/>
      <c r="JZ1240" s="4"/>
      <c r="KA1240" s="4"/>
      <c r="KB1240" s="4"/>
      <c r="KC1240" s="4"/>
      <c r="KD1240" s="4"/>
      <c r="KE1240" s="4"/>
    </row>
    <row r="1241" spans="166:291" x14ac:dyDescent="0.25">
      <c r="FJ1241" s="5"/>
      <c r="FK1241" s="4"/>
      <c r="FL1241" s="4"/>
      <c r="FM1241" s="4"/>
      <c r="FN1241" s="4"/>
      <c r="FO1241" s="4"/>
      <c r="FP1241" s="30"/>
      <c r="FQ1241" s="4"/>
      <c r="FR1241" s="4"/>
      <c r="FS1241" s="4"/>
      <c r="FT1241" s="4"/>
      <c r="FU1241" s="4"/>
      <c r="FV1241" s="4"/>
      <c r="FW1241" s="4"/>
      <c r="FX1241" s="4"/>
      <c r="FY1241" s="4"/>
      <c r="FZ1241" s="4"/>
      <c r="GA1241" s="4"/>
      <c r="GB1241" s="4"/>
      <c r="GC1241" s="4"/>
      <c r="GD1241" s="4"/>
      <c r="GE1241" s="4"/>
      <c r="GF1241" s="4"/>
      <c r="GG1241" s="4"/>
      <c r="GH1241" s="4"/>
      <c r="GI1241" s="4"/>
      <c r="GJ1241" s="4"/>
      <c r="GK1241" s="4"/>
      <c r="IQ1241" s="4"/>
      <c r="IR1241" s="4"/>
      <c r="IS1241" s="4"/>
      <c r="IT1241" s="4"/>
      <c r="IU1241" s="4"/>
      <c r="IV1241" s="4"/>
      <c r="IW1241" s="4"/>
      <c r="IX1241" s="4"/>
      <c r="IY1241" s="4"/>
      <c r="IZ1241" s="4"/>
      <c r="JA1241" s="4"/>
      <c r="JB1241" s="4"/>
      <c r="JC1241" s="4"/>
      <c r="JD1241" s="4"/>
      <c r="JE1241" s="4"/>
      <c r="JF1241" s="4"/>
      <c r="JG1241" s="4"/>
      <c r="JH1241" s="4"/>
      <c r="JI1241" s="4"/>
      <c r="JJ1241" s="4"/>
      <c r="JK1241" s="4"/>
      <c r="JL1241" s="4"/>
      <c r="JM1241" s="4"/>
      <c r="JN1241" s="4"/>
      <c r="JO1241" s="4"/>
      <c r="JP1241" s="4"/>
      <c r="JQ1241" s="4"/>
      <c r="JR1241" s="4"/>
      <c r="JS1241" s="4"/>
      <c r="JT1241" s="4"/>
      <c r="JU1241" s="4"/>
      <c r="JV1241" s="4"/>
      <c r="JW1241" s="4"/>
      <c r="JX1241" s="4"/>
      <c r="JY1241" s="4"/>
      <c r="JZ1241" s="4"/>
      <c r="KA1241" s="4"/>
      <c r="KB1241" s="4"/>
      <c r="KC1241" s="4"/>
      <c r="KD1241" s="4"/>
      <c r="KE1241" s="4"/>
    </row>
    <row r="1242" spans="166:291" x14ac:dyDescent="0.25">
      <c r="FJ1242" s="5"/>
      <c r="FK1242" s="4"/>
      <c r="FL1242" s="4"/>
      <c r="FM1242" s="4"/>
      <c r="FN1242" s="4"/>
      <c r="FO1242" s="4"/>
      <c r="FP1242" s="30"/>
      <c r="FQ1242" s="4"/>
      <c r="FR1242" s="4"/>
      <c r="FS1242" s="4"/>
      <c r="FT1242" s="4"/>
      <c r="FU1242" s="4"/>
      <c r="FV1242" s="4"/>
      <c r="FW1242" s="4"/>
      <c r="FX1242" s="4"/>
      <c r="FY1242" s="4"/>
      <c r="FZ1242" s="4"/>
      <c r="GA1242" s="4"/>
      <c r="GB1242" s="4"/>
      <c r="GC1242" s="4"/>
      <c r="GD1242" s="4"/>
      <c r="GE1242" s="4"/>
      <c r="GF1242" s="4"/>
      <c r="GG1242" s="4"/>
      <c r="GH1242" s="4"/>
      <c r="GI1242" s="4"/>
      <c r="GJ1242" s="4"/>
      <c r="GK1242" s="25"/>
      <c r="IQ1242" s="4"/>
      <c r="IR1242" s="4"/>
      <c r="IS1242" s="4"/>
      <c r="IT1242" s="4"/>
      <c r="IU1242" s="4"/>
      <c r="IV1242" s="4"/>
      <c r="IW1242" s="4"/>
      <c r="IX1242" s="4"/>
      <c r="IY1242" s="4"/>
      <c r="IZ1242" s="4"/>
      <c r="JA1242" s="4"/>
      <c r="JB1242" s="4"/>
      <c r="JC1242" s="4"/>
      <c r="JD1242" s="4"/>
      <c r="JE1242" s="4"/>
      <c r="JF1242" s="4"/>
      <c r="JG1242" s="4"/>
      <c r="JH1242" s="4"/>
      <c r="JI1242" s="4"/>
      <c r="JJ1242" s="4"/>
      <c r="JK1242" s="4"/>
      <c r="JL1242" s="4"/>
      <c r="JM1242" s="4"/>
      <c r="JN1242" s="4"/>
      <c r="JO1242" s="4"/>
      <c r="JP1242" s="4"/>
      <c r="JQ1242" s="4"/>
      <c r="JR1242" s="4"/>
      <c r="JS1242" s="4"/>
      <c r="JT1242" s="4"/>
      <c r="JU1242" s="4"/>
      <c r="JV1242" s="4"/>
      <c r="JW1242" s="4"/>
      <c r="JX1242" s="4"/>
      <c r="JY1242" s="4"/>
      <c r="JZ1242" s="4"/>
      <c r="KA1242" s="4"/>
      <c r="KB1242" s="4"/>
      <c r="KC1242" s="4"/>
      <c r="KD1242" s="4"/>
      <c r="KE1242" s="4"/>
    </row>
    <row r="1243" spans="166:291" x14ac:dyDescent="0.25">
      <c r="FJ1243" s="5"/>
      <c r="FK1243" s="4"/>
      <c r="FL1243" s="4"/>
      <c r="FM1243" s="4"/>
      <c r="FN1243" s="4"/>
      <c r="FO1243" s="4"/>
      <c r="FP1243" s="30"/>
      <c r="FQ1243" s="4"/>
      <c r="FR1243" s="4"/>
      <c r="FS1243" s="4"/>
      <c r="FT1243" s="4"/>
      <c r="FU1243" s="4"/>
      <c r="FV1243" s="4"/>
      <c r="FW1243" s="4"/>
      <c r="FX1243" s="4"/>
      <c r="FY1243" s="4"/>
      <c r="FZ1243" s="4"/>
      <c r="GA1243" s="4"/>
      <c r="GB1243" s="4"/>
      <c r="GC1243" s="4"/>
      <c r="GD1243" s="4"/>
      <c r="GE1243" s="4"/>
      <c r="GF1243" s="4"/>
      <c r="GG1243" s="4"/>
      <c r="GH1243" s="4"/>
      <c r="GI1243" s="4"/>
      <c r="GJ1243" s="4"/>
      <c r="IQ1243" s="4"/>
      <c r="IR1243" s="4"/>
      <c r="IS1243" s="4"/>
      <c r="IT1243" s="4"/>
      <c r="IU1243" s="4"/>
      <c r="IV1243" s="4"/>
      <c r="IW1243" s="4"/>
      <c r="IX1243" s="4"/>
      <c r="IY1243" s="4"/>
      <c r="IZ1243" s="4"/>
      <c r="JA1243" s="4"/>
      <c r="JB1243" s="4"/>
      <c r="JC1243" s="4"/>
      <c r="JD1243" s="4"/>
      <c r="JE1243" s="4"/>
      <c r="JF1243" s="4"/>
      <c r="JG1243" s="4"/>
      <c r="JH1243" s="4"/>
      <c r="JI1243" s="4"/>
      <c r="JJ1243" s="4"/>
      <c r="JK1243" s="4"/>
      <c r="JL1243" s="4"/>
      <c r="JM1243" s="4"/>
      <c r="JN1243" s="4"/>
      <c r="JO1243" s="4"/>
      <c r="JP1243" s="4"/>
      <c r="JQ1243" s="4"/>
      <c r="JR1243" s="4"/>
      <c r="JS1243" s="4"/>
      <c r="JT1243" s="4"/>
      <c r="JU1243" s="4"/>
      <c r="JV1243" s="4"/>
      <c r="JW1243" s="4"/>
      <c r="JX1243" s="4"/>
      <c r="JY1243" s="4"/>
      <c r="JZ1243" s="4"/>
      <c r="KA1243" s="4"/>
      <c r="KB1243" s="4"/>
      <c r="KC1243" s="4"/>
      <c r="KD1243" s="4"/>
      <c r="KE1243" s="4"/>
    </row>
    <row r="1244" spans="166:291" x14ac:dyDescent="0.25">
      <c r="FJ1244" s="5"/>
      <c r="FK1244" s="4"/>
      <c r="FL1244" s="4"/>
      <c r="FM1244" s="4"/>
      <c r="FN1244" s="4"/>
      <c r="FO1244" s="4"/>
      <c r="FP1244" s="4"/>
      <c r="FQ1244" s="4"/>
      <c r="FR1244" s="4"/>
      <c r="FS1244" s="4"/>
      <c r="FT1244" s="4"/>
      <c r="FU1244" s="4"/>
      <c r="FV1244" s="4"/>
      <c r="FW1244" s="4"/>
      <c r="FX1244" s="4"/>
      <c r="FY1244" s="4"/>
      <c r="FZ1244" s="4"/>
      <c r="GA1244" s="4"/>
      <c r="GB1244" s="4"/>
      <c r="GC1244" s="4"/>
      <c r="GD1244" s="4"/>
      <c r="GE1244" s="4"/>
      <c r="GF1244" s="4"/>
      <c r="GG1244" s="4"/>
      <c r="GH1244" s="4"/>
      <c r="GI1244" s="4"/>
      <c r="GJ1244" s="4"/>
      <c r="IQ1244" s="4"/>
      <c r="IR1244" s="4"/>
      <c r="IS1244" s="4"/>
      <c r="IT1244" s="4"/>
      <c r="IU1244" s="4"/>
      <c r="IV1244" s="4"/>
      <c r="IW1244" s="4"/>
      <c r="IX1244" s="4"/>
      <c r="IY1244" s="4"/>
      <c r="IZ1244" s="4"/>
      <c r="JA1244" s="4"/>
      <c r="JB1244" s="4"/>
      <c r="JC1244" s="4"/>
      <c r="JD1244" s="4"/>
      <c r="JE1244" s="4"/>
      <c r="JF1244" s="4"/>
      <c r="JG1244" s="4"/>
      <c r="JH1244" s="4"/>
      <c r="JI1244" s="4"/>
      <c r="JJ1244" s="4"/>
      <c r="JK1244" s="4"/>
      <c r="JL1244" s="4"/>
      <c r="JM1244" s="4"/>
      <c r="JN1244" s="4"/>
      <c r="JO1244" s="4"/>
      <c r="JP1244" s="4"/>
      <c r="JQ1244" s="4"/>
      <c r="JR1244" s="4"/>
      <c r="JS1244" s="4"/>
      <c r="JT1244" s="4"/>
      <c r="JU1244" s="4"/>
      <c r="JV1244" s="4"/>
      <c r="JW1244" s="4"/>
      <c r="JX1244" s="4"/>
      <c r="JY1244" s="4"/>
      <c r="JZ1244" s="4"/>
      <c r="KA1244" s="4"/>
      <c r="KB1244" s="4"/>
      <c r="KC1244" s="4"/>
      <c r="KD1244" s="4"/>
      <c r="KE1244" s="4"/>
    </row>
    <row r="1245" spans="166:291" x14ac:dyDescent="0.25">
      <c r="FJ1245" s="5"/>
      <c r="FK1245" s="4"/>
      <c r="FL1245" s="4"/>
      <c r="FM1245" s="4"/>
      <c r="FN1245" s="4"/>
      <c r="FO1245" s="4"/>
      <c r="FP1245" s="4"/>
      <c r="FQ1245" s="4"/>
      <c r="FR1245" s="4"/>
      <c r="FS1245" s="4"/>
      <c r="FT1245" s="4"/>
      <c r="FU1245" s="4"/>
      <c r="FV1245" s="4"/>
      <c r="FW1245" s="4"/>
      <c r="FX1245" s="4"/>
      <c r="FY1245" s="4"/>
      <c r="FZ1245" s="4"/>
      <c r="GA1245" s="4"/>
      <c r="GB1245" s="4"/>
      <c r="GC1245" s="4"/>
      <c r="GD1245" s="4"/>
      <c r="GE1245" s="4"/>
      <c r="GF1245" s="4"/>
      <c r="GG1245" s="4"/>
      <c r="GH1245" s="4"/>
      <c r="GI1245" s="4"/>
      <c r="GJ1245" s="4"/>
      <c r="IQ1245" s="4"/>
      <c r="IR1245" s="4"/>
      <c r="IS1245" s="4"/>
      <c r="IT1245" s="4"/>
      <c r="IU1245" s="4"/>
      <c r="IV1245" s="4"/>
      <c r="IW1245" s="4"/>
      <c r="IX1245" s="4"/>
      <c r="IY1245" s="4"/>
      <c r="IZ1245" s="4"/>
      <c r="JA1245" s="4"/>
      <c r="JB1245" s="4"/>
      <c r="JC1245" s="4"/>
      <c r="JD1245" s="4"/>
      <c r="JE1245" s="4"/>
      <c r="JF1245" s="4"/>
      <c r="JG1245" s="4"/>
      <c r="JH1245" s="4"/>
      <c r="JI1245" s="4"/>
      <c r="JJ1245" s="4"/>
      <c r="JK1245" s="4"/>
      <c r="JL1245" s="4"/>
      <c r="JM1245" s="50"/>
      <c r="JN1245" s="4"/>
      <c r="JO1245" s="4"/>
      <c r="JP1245" s="4"/>
      <c r="JQ1245" s="4"/>
      <c r="JR1245" s="4"/>
      <c r="JS1245" s="4"/>
      <c r="JT1245" s="4"/>
      <c r="JU1245" s="4"/>
      <c r="JV1245" s="4"/>
      <c r="JW1245" s="4"/>
      <c r="JX1245" s="4"/>
      <c r="JY1245" s="4"/>
      <c r="JZ1245" s="4"/>
      <c r="KA1245" s="4"/>
      <c r="KB1245" s="4"/>
      <c r="KC1245" s="4"/>
      <c r="KD1245" s="4"/>
      <c r="KE1245" s="4"/>
    </row>
    <row r="1246" spans="166:291" x14ac:dyDescent="0.25">
      <c r="FJ1246" s="5"/>
      <c r="FK1246" s="4"/>
      <c r="FL1246" s="4"/>
      <c r="FM1246" s="4"/>
      <c r="FN1246" s="4"/>
      <c r="FO1246" s="4"/>
      <c r="FP1246" s="4"/>
      <c r="FQ1246" s="4"/>
      <c r="FR1246" s="4"/>
      <c r="FS1246" s="4"/>
      <c r="FT1246" s="4"/>
      <c r="FU1246" s="4"/>
      <c r="FV1246" s="4"/>
      <c r="FW1246" s="4"/>
      <c r="FX1246" s="4"/>
      <c r="FY1246" s="4"/>
      <c r="FZ1246" s="4"/>
      <c r="GA1246" s="4"/>
      <c r="GB1246" s="4"/>
      <c r="GC1246" s="4"/>
      <c r="GD1246" s="4"/>
      <c r="GE1246" s="4"/>
      <c r="GF1246" s="4"/>
      <c r="GG1246" s="4"/>
      <c r="GH1246" s="4"/>
      <c r="GI1246" s="4"/>
      <c r="GJ1246" s="4"/>
      <c r="IQ1246" s="4"/>
      <c r="IR1246" s="4"/>
      <c r="IS1246" s="4"/>
      <c r="IT1246" s="4"/>
      <c r="IU1246" s="4"/>
      <c r="IV1246" s="4"/>
      <c r="IW1246" s="4"/>
      <c r="IX1246" s="4"/>
      <c r="IY1246" s="4"/>
      <c r="IZ1246" s="4"/>
      <c r="JA1246" s="4"/>
      <c r="JB1246" s="4"/>
      <c r="JC1246" s="4"/>
      <c r="JD1246" s="4"/>
      <c r="JE1246" s="4"/>
      <c r="JF1246" s="4"/>
      <c r="JG1246" s="4"/>
      <c r="JH1246" s="4"/>
      <c r="JI1246" s="4"/>
      <c r="JJ1246" s="4"/>
      <c r="JK1246" s="4"/>
      <c r="JL1246" s="4"/>
      <c r="JM1246" s="4"/>
      <c r="JN1246" s="4"/>
      <c r="JO1246" s="4"/>
      <c r="JP1246" s="30"/>
      <c r="JQ1246" s="4"/>
      <c r="JR1246" s="4"/>
      <c r="JS1246" s="4"/>
      <c r="JT1246" s="4"/>
      <c r="JU1246" s="4"/>
      <c r="JV1246" s="4"/>
      <c r="JW1246" s="4"/>
      <c r="JX1246" s="4"/>
      <c r="JY1246" s="4"/>
      <c r="JZ1246" s="4"/>
      <c r="KA1246" s="4"/>
      <c r="KB1246" s="4"/>
      <c r="KC1246" s="4"/>
      <c r="KD1246" s="4"/>
      <c r="KE1246" s="4"/>
    </row>
    <row r="1247" spans="166:291" x14ac:dyDescent="0.25">
      <c r="FJ1247" s="5"/>
      <c r="FK1247" s="4"/>
      <c r="FL1247" s="4"/>
      <c r="FM1247" s="4"/>
      <c r="FN1247" s="4"/>
      <c r="FO1247" s="4"/>
      <c r="FP1247" s="4"/>
      <c r="FQ1247" s="4"/>
      <c r="FR1247" s="4"/>
      <c r="FS1247" s="4"/>
      <c r="FT1247" s="4"/>
      <c r="FU1247" s="4"/>
      <c r="FV1247" s="4"/>
      <c r="FW1247" s="4"/>
      <c r="FX1247" s="4"/>
      <c r="FY1247" s="4"/>
      <c r="FZ1247" s="4"/>
      <c r="GA1247" s="4"/>
      <c r="GB1247" s="4"/>
      <c r="GC1247" s="4"/>
      <c r="GD1247" s="4"/>
      <c r="GE1247" s="4"/>
      <c r="GF1247" s="4"/>
      <c r="GG1247" s="4"/>
      <c r="GH1247" s="4"/>
      <c r="GI1247" s="4"/>
      <c r="GJ1247" s="4"/>
      <c r="IQ1247" s="4"/>
      <c r="IR1247" s="4"/>
      <c r="IS1247" s="4"/>
      <c r="IT1247" s="4"/>
      <c r="IU1247" s="4"/>
      <c r="IV1247" s="4"/>
      <c r="IW1247" s="4"/>
      <c r="IX1247" s="4"/>
      <c r="IY1247" s="4"/>
      <c r="IZ1247" s="4"/>
      <c r="JA1247" s="4"/>
      <c r="JB1247" s="4"/>
      <c r="JC1247" s="4"/>
      <c r="JD1247" s="4"/>
      <c r="JE1247" s="4"/>
      <c r="JF1247" s="4"/>
      <c r="JG1247" s="4"/>
      <c r="JH1247" s="4"/>
      <c r="JI1247" s="4"/>
      <c r="JJ1247" s="4"/>
      <c r="JK1247" s="4"/>
      <c r="JL1247" s="4"/>
      <c r="JM1247" s="4"/>
      <c r="JN1247" s="4"/>
      <c r="JO1247" s="4"/>
      <c r="JP1247" s="30"/>
      <c r="JQ1247" s="4"/>
      <c r="JR1247" s="4"/>
      <c r="JS1247" s="4"/>
      <c r="JT1247" s="4"/>
      <c r="JU1247" s="4"/>
      <c r="JV1247" s="4"/>
      <c r="JW1247" s="4"/>
      <c r="JX1247" s="4"/>
      <c r="JY1247" s="4"/>
      <c r="JZ1247" s="4"/>
      <c r="KA1247" s="4"/>
      <c r="KB1247" s="4"/>
      <c r="KC1247" s="4"/>
      <c r="KD1247" s="4"/>
      <c r="KE1247" s="4"/>
    </row>
    <row r="1248" spans="166:291" x14ac:dyDescent="0.25">
      <c r="FJ1248" s="5"/>
      <c r="FK1248" s="4"/>
      <c r="FL1248" s="4"/>
      <c r="FM1248" s="4"/>
      <c r="FN1248" s="4"/>
      <c r="FO1248" s="4"/>
      <c r="FP1248" s="4"/>
      <c r="FQ1248" s="4"/>
      <c r="FR1248" s="4"/>
      <c r="FS1248" s="4"/>
      <c r="FT1248" s="4"/>
      <c r="FU1248" s="4"/>
      <c r="FV1248" s="4"/>
      <c r="FW1248" s="4"/>
      <c r="FX1248" s="4"/>
      <c r="FY1248" s="4"/>
      <c r="FZ1248" s="4"/>
      <c r="GA1248" s="4"/>
      <c r="GB1248" s="4"/>
      <c r="GC1248" s="4"/>
      <c r="GD1248" s="4"/>
      <c r="GE1248" s="4"/>
      <c r="GF1248" s="4"/>
      <c r="GG1248" s="4"/>
      <c r="GH1248" s="4"/>
      <c r="GI1248" s="4"/>
      <c r="GJ1248" s="4"/>
      <c r="IQ1248" s="4"/>
      <c r="IR1248" s="4"/>
      <c r="IS1248" s="4"/>
      <c r="IT1248" s="4"/>
      <c r="IU1248" s="4"/>
      <c r="IV1248" s="4"/>
      <c r="IW1248" s="4"/>
      <c r="IX1248" s="4"/>
      <c r="IY1248" s="4"/>
      <c r="IZ1248" s="4"/>
      <c r="JA1248" s="4"/>
      <c r="JB1248" s="4"/>
      <c r="JC1248" s="4"/>
      <c r="JD1248" s="4"/>
      <c r="JE1248" s="4"/>
      <c r="JF1248" s="4"/>
      <c r="JG1248" s="4"/>
      <c r="JH1248" s="4"/>
      <c r="JI1248" s="4"/>
      <c r="JJ1248" s="4"/>
      <c r="JK1248" s="4"/>
      <c r="JL1248" s="4"/>
      <c r="JM1248" s="4"/>
      <c r="JN1248" s="4"/>
      <c r="JO1248" s="4"/>
      <c r="JP1248" s="30"/>
      <c r="JQ1248" s="4"/>
      <c r="JR1248" s="4"/>
      <c r="JS1248" s="4"/>
      <c r="JT1248" s="4"/>
      <c r="JU1248" s="4"/>
      <c r="JV1248" s="4"/>
      <c r="JW1248" s="4"/>
      <c r="JX1248" s="4"/>
      <c r="JY1248" s="4"/>
      <c r="JZ1248" s="4"/>
      <c r="KA1248" s="4"/>
      <c r="KB1248" s="4"/>
      <c r="KC1248" s="4"/>
      <c r="KD1248" s="4"/>
      <c r="KE1248" s="4"/>
    </row>
    <row r="1249" spans="166:291" x14ac:dyDescent="0.25">
      <c r="FJ1249" s="5"/>
      <c r="FK1249" s="4"/>
      <c r="FL1249" s="4"/>
      <c r="FM1249" s="4"/>
      <c r="FN1249" s="4"/>
      <c r="FO1249" s="30"/>
      <c r="FP1249" s="4"/>
      <c r="FQ1249" s="4"/>
      <c r="FR1249" s="4"/>
      <c r="FS1249" s="4"/>
      <c r="FT1249" s="4"/>
      <c r="FU1249" s="4"/>
      <c r="FV1249" s="4"/>
      <c r="FW1249" s="4"/>
      <c r="FX1249" s="4"/>
      <c r="FY1249" s="4"/>
      <c r="FZ1249" s="4"/>
      <c r="GA1249" s="4"/>
      <c r="GB1249" s="4"/>
      <c r="GC1249" s="4"/>
      <c r="GD1249" s="4"/>
      <c r="GE1249" s="4"/>
      <c r="GF1249" s="4"/>
      <c r="GG1249" s="4"/>
      <c r="GH1249" s="4"/>
      <c r="GI1249" s="4"/>
      <c r="GJ1249" s="4"/>
      <c r="IQ1249" s="4"/>
      <c r="IR1249" s="4"/>
      <c r="IS1249" s="4"/>
      <c r="IT1249" s="4"/>
      <c r="IU1249" s="4"/>
      <c r="IV1249" s="4"/>
      <c r="IW1249" s="4"/>
      <c r="IX1249" s="4"/>
      <c r="IY1249" s="4"/>
      <c r="IZ1249" s="4"/>
      <c r="JA1249" s="4"/>
      <c r="JB1249" s="4"/>
      <c r="JC1249" s="4"/>
      <c r="JD1249" s="4"/>
      <c r="JE1249" s="4"/>
      <c r="JF1249" s="4"/>
      <c r="JG1249" s="4"/>
      <c r="JH1249" s="4"/>
      <c r="JI1249" s="4"/>
      <c r="JJ1249" s="4"/>
      <c r="JK1249" s="4"/>
      <c r="JL1249" s="4"/>
      <c r="JM1249" s="4"/>
      <c r="JN1249" s="4"/>
      <c r="JO1249" s="4"/>
      <c r="JP1249" s="30"/>
      <c r="JQ1249" s="4"/>
      <c r="JR1249" s="4"/>
      <c r="JS1249" s="4"/>
      <c r="JT1249" s="4"/>
      <c r="JU1249" s="4"/>
      <c r="JV1249" s="4"/>
      <c r="JW1249" s="4"/>
      <c r="JX1249" s="4"/>
      <c r="JY1249" s="4"/>
      <c r="JZ1249" s="4"/>
      <c r="KA1249" s="4"/>
      <c r="KB1249" s="4"/>
      <c r="KC1249" s="4"/>
      <c r="KD1249" s="4"/>
      <c r="KE1249" s="4"/>
    </row>
    <row r="1250" spans="166:291" x14ac:dyDescent="0.25">
      <c r="FJ1250" s="5"/>
      <c r="FK1250" s="4"/>
      <c r="FL1250" s="4"/>
      <c r="FM1250" s="4"/>
      <c r="FN1250" s="4"/>
      <c r="FO1250" s="30"/>
      <c r="FP1250" s="4"/>
      <c r="FQ1250" s="4"/>
      <c r="FR1250" s="4"/>
      <c r="FS1250" s="4"/>
      <c r="FT1250" s="4"/>
      <c r="FU1250" s="4"/>
      <c r="FV1250" s="4"/>
      <c r="FW1250" s="4"/>
      <c r="FX1250" s="4"/>
      <c r="FY1250" s="4"/>
      <c r="FZ1250" s="4"/>
      <c r="GA1250" s="4"/>
      <c r="GB1250" s="4"/>
      <c r="GC1250" s="4"/>
      <c r="GD1250" s="4"/>
      <c r="GE1250" s="4"/>
      <c r="GF1250" s="4"/>
      <c r="GG1250" s="4"/>
      <c r="GH1250" s="4"/>
      <c r="GI1250" s="4"/>
      <c r="GJ1250" s="4"/>
      <c r="IQ1250" s="4"/>
      <c r="IR1250" s="4"/>
      <c r="IS1250" s="4"/>
      <c r="IT1250" s="4"/>
      <c r="IU1250" s="4"/>
      <c r="IV1250" s="4"/>
      <c r="IW1250" s="4"/>
      <c r="IX1250" s="4"/>
      <c r="IY1250" s="4"/>
      <c r="IZ1250" s="4"/>
      <c r="JA1250" s="4"/>
      <c r="JB1250" s="4"/>
      <c r="JC1250" s="4"/>
      <c r="JD1250" s="4"/>
      <c r="JE1250" s="4"/>
      <c r="JF1250" s="4"/>
      <c r="JG1250" s="4"/>
      <c r="JH1250" s="4"/>
      <c r="JI1250" s="4"/>
      <c r="JJ1250" s="4"/>
      <c r="JK1250" s="4"/>
      <c r="JL1250" s="4"/>
      <c r="JM1250" s="4"/>
      <c r="JN1250" s="4"/>
      <c r="JO1250" s="4"/>
      <c r="JP1250" s="30"/>
      <c r="JQ1250" s="4"/>
      <c r="JR1250" s="4"/>
      <c r="JS1250" s="4"/>
      <c r="JT1250" s="4"/>
      <c r="JU1250" s="4"/>
      <c r="JV1250" s="4"/>
      <c r="JW1250" s="4"/>
      <c r="JX1250" s="4"/>
      <c r="JY1250" s="4"/>
      <c r="JZ1250" s="4"/>
      <c r="KA1250" s="4"/>
      <c r="KB1250" s="4"/>
      <c r="KC1250" s="4"/>
      <c r="KD1250" s="4"/>
      <c r="KE1250" s="4"/>
    </row>
    <row r="1251" spans="166:291" x14ac:dyDescent="0.25">
      <c r="FJ1251" s="5"/>
      <c r="FK1251" s="4"/>
      <c r="FL1251" s="4"/>
      <c r="FM1251" s="4"/>
      <c r="FN1251" s="4"/>
      <c r="FO1251" s="30"/>
      <c r="FP1251" s="4"/>
      <c r="FQ1251" s="4"/>
      <c r="FR1251" s="4"/>
      <c r="FS1251" s="4"/>
      <c r="FT1251" s="4"/>
      <c r="FU1251" s="4"/>
      <c r="FV1251" s="4"/>
      <c r="FW1251" s="4"/>
      <c r="FX1251" s="4"/>
      <c r="FY1251" s="4"/>
      <c r="FZ1251" s="4"/>
      <c r="GA1251" s="4"/>
      <c r="GB1251" s="4"/>
      <c r="GC1251" s="4"/>
      <c r="GD1251" s="4"/>
      <c r="GE1251" s="4"/>
      <c r="GF1251" s="4"/>
      <c r="GG1251" s="4"/>
      <c r="GH1251" s="4"/>
      <c r="GI1251" s="4"/>
      <c r="GJ1251" s="4"/>
      <c r="IQ1251" s="4"/>
      <c r="IR1251" s="4"/>
      <c r="IS1251" s="4"/>
      <c r="IT1251" s="4"/>
      <c r="IU1251" s="4"/>
      <c r="IV1251" s="4"/>
      <c r="IW1251" s="4"/>
      <c r="IX1251" s="4"/>
      <c r="IY1251" s="4"/>
      <c r="IZ1251" s="4"/>
      <c r="JA1251" s="4"/>
      <c r="JB1251" s="4"/>
      <c r="JC1251" s="4"/>
      <c r="JD1251" s="4"/>
      <c r="JE1251" s="4"/>
      <c r="JF1251" s="4"/>
      <c r="JG1251" s="4"/>
      <c r="JH1251" s="4"/>
      <c r="JI1251" s="4"/>
      <c r="JJ1251" s="4"/>
      <c r="JK1251" s="4"/>
      <c r="JL1251" s="4"/>
      <c r="JM1251" s="4"/>
      <c r="JN1251" s="4"/>
      <c r="JO1251" s="4"/>
      <c r="JP1251" s="30"/>
      <c r="JQ1251" s="4"/>
      <c r="JR1251" s="4"/>
      <c r="JS1251" s="4"/>
      <c r="JT1251" s="4"/>
      <c r="JU1251" s="4"/>
      <c r="JV1251" s="4"/>
      <c r="JW1251" s="4"/>
      <c r="JX1251" s="4"/>
      <c r="JY1251" s="4"/>
      <c r="JZ1251" s="4"/>
      <c r="KA1251" s="4"/>
      <c r="KB1251" s="4"/>
      <c r="KC1251" s="4"/>
      <c r="KD1251" s="4"/>
      <c r="KE1251" s="4"/>
    </row>
    <row r="1252" spans="166:291" x14ac:dyDescent="0.25">
      <c r="FJ1252" s="5"/>
      <c r="FK1252" s="4"/>
      <c r="FL1252" s="4"/>
      <c r="FM1252" s="4"/>
      <c r="FN1252" s="4"/>
      <c r="FO1252" s="30"/>
      <c r="FP1252" s="4"/>
      <c r="FQ1252" s="4"/>
      <c r="FR1252" s="4"/>
      <c r="FS1252" s="4"/>
      <c r="FT1252" s="4"/>
      <c r="FU1252" s="4"/>
      <c r="FV1252" s="4"/>
      <c r="FW1252" s="4"/>
      <c r="FX1252" s="4"/>
      <c r="FY1252" s="4"/>
      <c r="FZ1252" s="4"/>
      <c r="GA1252" s="4"/>
      <c r="GB1252" s="4"/>
      <c r="GC1252" s="4"/>
      <c r="GD1252" s="4"/>
      <c r="GE1252" s="4"/>
      <c r="GF1252" s="4"/>
      <c r="GG1252" s="4"/>
      <c r="GH1252" s="4"/>
      <c r="GI1252" s="4"/>
      <c r="GJ1252" s="4"/>
      <c r="IQ1252" s="4"/>
      <c r="IR1252" s="4"/>
      <c r="IS1252" s="4"/>
      <c r="IT1252" s="4"/>
      <c r="IU1252" s="4"/>
      <c r="IV1252" s="4"/>
      <c r="IW1252" s="4"/>
      <c r="IX1252" s="4"/>
      <c r="IY1252" s="4"/>
      <c r="IZ1252" s="4"/>
      <c r="JA1252" s="4"/>
      <c r="JB1252" s="4"/>
      <c r="JC1252" s="4"/>
      <c r="JD1252" s="4"/>
      <c r="JE1252" s="4"/>
      <c r="JF1252" s="4"/>
      <c r="JG1252" s="4"/>
      <c r="JH1252" s="4"/>
      <c r="JI1252" s="4"/>
      <c r="JJ1252" s="4"/>
      <c r="JK1252" s="4"/>
      <c r="JL1252" s="4"/>
      <c r="JM1252" s="4"/>
      <c r="JN1252" s="4"/>
      <c r="JO1252" s="4"/>
      <c r="JP1252" s="30"/>
      <c r="JQ1252" s="4"/>
      <c r="JR1252" s="4"/>
      <c r="JS1252" s="4"/>
      <c r="JT1252" s="4"/>
      <c r="JU1252" s="4"/>
      <c r="JV1252" s="4"/>
      <c r="JW1252" s="4"/>
      <c r="JX1252" s="4"/>
      <c r="JY1252" s="4"/>
      <c r="JZ1252" s="4"/>
      <c r="KA1252" s="4"/>
      <c r="KB1252" s="4"/>
      <c r="KC1252" s="4"/>
      <c r="KD1252" s="4"/>
      <c r="KE1252" s="4"/>
    </row>
    <row r="1253" spans="166:291" x14ac:dyDescent="0.25">
      <c r="FJ1253" s="5"/>
      <c r="FK1253" s="4"/>
      <c r="FL1253" s="4"/>
      <c r="FM1253" s="4"/>
      <c r="FN1253" s="4"/>
      <c r="FO1253" s="30"/>
      <c r="FP1253" s="4"/>
      <c r="FQ1253" s="4"/>
      <c r="FR1253" s="4"/>
      <c r="FS1253" s="4"/>
      <c r="FT1253" s="4"/>
      <c r="FU1253" s="4"/>
      <c r="FV1253" s="4"/>
      <c r="FW1253" s="4"/>
      <c r="FX1253" s="4"/>
      <c r="FY1253" s="4"/>
      <c r="FZ1253" s="4"/>
      <c r="GA1253" s="4"/>
      <c r="GB1253" s="4"/>
      <c r="GC1253" s="4"/>
      <c r="GD1253" s="4"/>
      <c r="GE1253" s="4"/>
      <c r="GF1253" s="4"/>
      <c r="GG1253" s="4"/>
      <c r="GH1253" s="4"/>
      <c r="GI1253" s="4"/>
      <c r="GJ1253" s="4"/>
      <c r="IQ1253" s="4"/>
      <c r="IR1253" s="4"/>
      <c r="IS1253" s="4"/>
      <c r="IT1253" s="4"/>
      <c r="IU1253" s="4"/>
      <c r="IV1253" s="4"/>
      <c r="IW1253" s="4"/>
      <c r="IX1253" s="4"/>
      <c r="IY1253" s="4"/>
      <c r="IZ1253" s="4"/>
      <c r="JA1253" s="4"/>
      <c r="JB1253" s="4"/>
      <c r="JC1253" s="4"/>
      <c r="JD1253" s="4"/>
      <c r="JE1253" s="4"/>
      <c r="JF1253" s="4"/>
      <c r="JG1253" s="4"/>
      <c r="JH1253" s="4"/>
      <c r="JI1253" s="4"/>
      <c r="JJ1253" s="4"/>
      <c r="JK1253" s="4"/>
      <c r="JL1253" s="4"/>
      <c r="JM1253" s="4"/>
      <c r="JN1253" s="4"/>
      <c r="JO1253" s="4"/>
      <c r="JP1253" s="4"/>
      <c r="JQ1253" s="4"/>
      <c r="JR1253" s="4"/>
      <c r="JS1253" s="4"/>
      <c r="JT1253" s="4"/>
      <c r="JU1253" s="4"/>
      <c r="JV1253" s="4"/>
      <c r="JW1253" s="4"/>
      <c r="JX1253" s="4"/>
      <c r="JY1253" s="4"/>
      <c r="JZ1253" s="4"/>
      <c r="KA1253" s="4"/>
      <c r="KB1253" s="4"/>
      <c r="KC1253" s="4"/>
      <c r="KD1253" s="4"/>
      <c r="KE1253" s="4"/>
    </row>
    <row r="1254" spans="166:291" x14ac:dyDescent="0.25">
      <c r="FJ1254" s="5"/>
      <c r="FK1254" s="4"/>
      <c r="FL1254" s="4"/>
      <c r="FM1254" s="4"/>
      <c r="FN1254" s="4"/>
      <c r="FO1254" s="4"/>
      <c r="FP1254" s="4"/>
      <c r="FQ1254" s="4"/>
      <c r="FR1254" s="4"/>
      <c r="FS1254" s="4"/>
      <c r="FT1254" s="4"/>
      <c r="FU1254" s="4"/>
      <c r="FV1254" s="4"/>
      <c r="FW1254" s="4"/>
      <c r="FX1254" s="4"/>
      <c r="FY1254" s="4"/>
      <c r="FZ1254" s="4"/>
      <c r="GA1254" s="4"/>
      <c r="GB1254" s="4"/>
      <c r="GC1254" s="4"/>
      <c r="GD1254" s="4"/>
      <c r="GE1254" s="4"/>
      <c r="GF1254" s="4"/>
      <c r="GG1254" s="4"/>
      <c r="GH1254" s="4"/>
      <c r="GI1254" s="4"/>
      <c r="GJ1254" s="4"/>
      <c r="IQ1254" s="4"/>
      <c r="IR1254" s="4"/>
      <c r="IS1254" s="4"/>
      <c r="IT1254" s="4"/>
      <c r="IU1254" s="4"/>
      <c r="IV1254" s="4"/>
      <c r="IW1254" s="4"/>
      <c r="IX1254" s="4"/>
      <c r="IY1254" s="4"/>
      <c r="IZ1254" s="4"/>
      <c r="JA1254" s="4"/>
      <c r="JB1254" s="4"/>
      <c r="JC1254" s="4"/>
      <c r="JD1254" s="4"/>
      <c r="JE1254" s="4"/>
      <c r="JF1254" s="4"/>
      <c r="JG1254" s="4"/>
      <c r="JH1254" s="4"/>
      <c r="JI1254" s="4"/>
      <c r="JJ1254" s="4"/>
      <c r="JK1254" s="4"/>
      <c r="JL1254" s="4"/>
      <c r="JM1254" s="4"/>
      <c r="JN1254" s="4"/>
      <c r="JO1254" s="4"/>
      <c r="JP1254" s="4"/>
      <c r="JQ1254" s="4"/>
      <c r="JR1254" s="4"/>
      <c r="JS1254" s="4"/>
      <c r="JT1254" s="4"/>
      <c r="JU1254" s="4"/>
      <c r="JV1254" s="4"/>
      <c r="JW1254" s="4"/>
      <c r="JX1254" s="4"/>
      <c r="JY1254" s="4"/>
      <c r="JZ1254" s="4"/>
      <c r="KA1254" s="4"/>
      <c r="KB1254" s="4"/>
      <c r="KC1254" s="4"/>
      <c r="KD1254" s="4"/>
      <c r="KE1254" s="4"/>
    </row>
    <row r="1255" spans="166:291" x14ac:dyDescent="0.25">
      <c r="FJ1255" s="5"/>
      <c r="FK1255" s="4"/>
      <c r="FL1255" s="4"/>
      <c r="FM1255" s="4"/>
      <c r="FN1255" s="4"/>
      <c r="FO1255" s="4"/>
      <c r="FP1255" s="4"/>
      <c r="FQ1255" s="4"/>
      <c r="FR1255" s="4"/>
      <c r="FS1255" s="4"/>
      <c r="FT1255" s="4"/>
      <c r="FU1255" s="4"/>
      <c r="FV1255" s="4"/>
      <c r="FW1255" s="4"/>
      <c r="FX1255" s="4"/>
      <c r="FY1255" s="4"/>
      <c r="FZ1255" s="4"/>
      <c r="GA1255" s="4"/>
      <c r="GB1255" s="4"/>
      <c r="GC1255" s="4"/>
      <c r="GD1255" s="4"/>
      <c r="GE1255" s="4"/>
      <c r="GF1255" s="4"/>
      <c r="GG1255" s="4"/>
      <c r="GH1255" s="4"/>
      <c r="GI1255" s="4"/>
      <c r="GJ1255" s="4"/>
      <c r="IQ1255" s="4"/>
      <c r="IR1255" s="4"/>
      <c r="IS1255" s="4"/>
      <c r="IT1255" s="4"/>
      <c r="IU1255" s="4"/>
      <c r="IV1255" s="4"/>
      <c r="IW1255" s="4"/>
      <c r="IX1255" s="4"/>
      <c r="IY1255" s="4"/>
      <c r="IZ1255" s="4"/>
      <c r="JA1255" s="4"/>
      <c r="JB1255" s="4"/>
      <c r="JC1255" s="4"/>
      <c r="JD1255" s="4"/>
      <c r="JE1255" s="4"/>
      <c r="JF1255" s="4"/>
      <c r="JG1255" s="4"/>
      <c r="JH1255" s="4"/>
      <c r="JI1255" s="4"/>
      <c r="JJ1255" s="4"/>
      <c r="JK1255" s="4"/>
      <c r="JL1255" s="4"/>
      <c r="JM1255" s="4"/>
      <c r="JN1255" s="4"/>
      <c r="JO1255" s="4"/>
      <c r="JP1255" s="4"/>
      <c r="JQ1255" s="4"/>
      <c r="JR1255" s="4"/>
      <c r="JS1255" s="4"/>
      <c r="JT1255" s="4"/>
      <c r="JU1255" s="4"/>
      <c r="JV1255" s="4"/>
      <c r="JW1255" s="4"/>
      <c r="JX1255" s="4"/>
      <c r="JY1255" s="4"/>
      <c r="JZ1255" s="4"/>
      <c r="KA1255" s="4"/>
      <c r="KB1255" s="4"/>
      <c r="KC1255" s="4"/>
      <c r="KD1255" s="4"/>
      <c r="KE1255" s="4"/>
    </row>
    <row r="1256" spans="166:291" x14ac:dyDescent="0.25">
      <c r="FJ1256" s="5"/>
      <c r="FK1256" s="4"/>
      <c r="FL1256" s="4"/>
      <c r="FM1256" s="4"/>
      <c r="FN1256" s="4"/>
      <c r="FO1256" s="4"/>
      <c r="FP1256" s="4"/>
      <c r="FQ1256" s="4"/>
      <c r="FR1256" s="4"/>
      <c r="FS1256" s="4"/>
      <c r="FT1256" s="4"/>
      <c r="FU1256" s="4"/>
      <c r="FV1256" s="4"/>
      <c r="FW1256" s="4"/>
      <c r="FX1256" s="4"/>
      <c r="FY1256" s="4"/>
      <c r="FZ1256" s="4"/>
      <c r="GA1256" s="4"/>
      <c r="GB1256" s="4"/>
      <c r="GC1256" s="4"/>
      <c r="GD1256" s="4"/>
      <c r="GE1256" s="4"/>
      <c r="GF1256" s="4"/>
      <c r="GG1256" s="4"/>
      <c r="GH1256" s="4"/>
      <c r="GI1256" s="4"/>
      <c r="GJ1256" s="4"/>
      <c r="IQ1256" s="4"/>
      <c r="IR1256" s="4"/>
      <c r="IS1256" s="4"/>
      <c r="IT1256" s="4"/>
      <c r="IU1256" s="4"/>
      <c r="IV1256" s="4"/>
      <c r="IW1256" s="4"/>
      <c r="IX1256" s="4"/>
      <c r="IY1256" s="4"/>
      <c r="IZ1256" s="4"/>
      <c r="JA1256" s="4"/>
      <c r="JB1256" s="4"/>
      <c r="JC1256" s="4"/>
      <c r="JD1256" s="4"/>
      <c r="JE1256" s="4"/>
      <c r="JF1256" s="4"/>
      <c r="JG1256" s="4"/>
      <c r="JH1256" s="4"/>
      <c r="JI1256" s="4"/>
      <c r="JJ1256" s="4"/>
      <c r="JK1256" s="4"/>
      <c r="JL1256" s="4"/>
      <c r="JM1256" s="4"/>
      <c r="JN1256" s="4"/>
      <c r="JO1256" s="4"/>
      <c r="JP1256" s="4"/>
      <c r="JQ1256" s="4"/>
      <c r="JR1256" s="4"/>
      <c r="JS1256" s="4"/>
      <c r="JT1256" s="4"/>
      <c r="JU1256" s="4"/>
      <c r="JV1256" s="4"/>
      <c r="JW1256" s="4"/>
      <c r="JX1256" s="4"/>
      <c r="JY1256" s="4"/>
      <c r="JZ1256" s="4"/>
      <c r="KA1256" s="4"/>
      <c r="KB1256" s="4"/>
      <c r="KC1256" s="4"/>
      <c r="KD1256" s="4"/>
      <c r="KE1256" s="4"/>
    </row>
    <row r="1257" spans="166:291" x14ac:dyDescent="0.25">
      <c r="FJ1257" s="5"/>
      <c r="FK1257" s="4"/>
      <c r="FL1257" s="4"/>
      <c r="FM1257" s="4"/>
      <c r="FN1257" s="4"/>
      <c r="FO1257" s="4"/>
      <c r="FP1257" s="4"/>
      <c r="FQ1257" s="4"/>
      <c r="FR1257" s="4"/>
      <c r="FS1257" s="4"/>
      <c r="FT1257" s="4"/>
      <c r="FU1257" s="4"/>
      <c r="FV1257" s="4"/>
      <c r="FW1257" s="4"/>
      <c r="FX1257" s="4"/>
      <c r="FY1257" s="4"/>
      <c r="FZ1257" s="4"/>
      <c r="GA1257" s="4"/>
      <c r="GB1257" s="4"/>
      <c r="GC1257" s="4"/>
      <c r="GD1257" s="4"/>
      <c r="GE1257" s="4"/>
      <c r="GF1257" s="4"/>
      <c r="GG1257" s="4"/>
      <c r="GH1257" s="4"/>
      <c r="GI1257" s="4"/>
      <c r="GJ1257" s="4"/>
      <c r="IQ1257" s="4"/>
      <c r="IR1257" s="4"/>
      <c r="IS1257" s="4"/>
      <c r="IT1257" s="4"/>
      <c r="IU1257" s="4"/>
      <c r="IV1257" s="4"/>
      <c r="IW1257" s="4"/>
      <c r="IX1257" s="4"/>
      <c r="IY1257" s="4"/>
      <c r="IZ1257" s="4"/>
      <c r="JA1257" s="4"/>
      <c r="JB1257" s="4"/>
      <c r="JC1257" s="4"/>
      <c r="JD1257" s="4"/>
      <c r="JE1257" s="4"/>
      <c r="JF1257" s="4"/>
      <c r="JG1257" s="4"/>
      <c r="JH1257" s="4"/>
      <c r="JI1257" s="4"/>
      <c r="JJ1257" s="4"/>
      <c r="JK1257" s="4"/>
      <c r="JL1257" s="4"/>
      <c r="JM1257" s="4"/>
      <c r="JN1257" s="4"/>
      <c r="JO1257" s="4"/>
      <c r="JP1257" s="4"/>
      <c r="JQ1257" s="4"/>
      <c r="JR1257" s="4"/>
      <c r="JS1257" s="4"/>
      <c r="JT1257" s="4"/>
      <c r="JU1257" s="4"/>
      <c r="JV1257" s="4"/>
      <c r="JW1257" s="4"/>
      <c r="JX1257" s="4"/>
      <c r="JY1257" s="4"/>
      <c r="JZ1257" s="4"/>
      <c r="KA1257" s="4"/>
      <c r="KB1257" s="4"/>
      <c r="KC1257" s="4"/>
      <c r="KD1257" s="4"/>
      <c r="KE1257" s="4"/>
    </row>
    <row r="1258" spans="166:291" x14ac:dyDescent="0.25">
      <c r="FJ1258" s="5"/>
      <c r="FK1258" s="4"/>
      <c r="FL1258" s="4"/>
      <c r="FM1258" s="4"/>
      <c r="FN1258" s="4"/>
      <c r="FO1258" s="4"/>
      <c r="FP1258" s="4"/>
      <c r="FQ1258" s="4"/>
      <c r="FR1258" s="4"/>
      <c r="FS1258" s="4"/>
      <c r="FT1258" s="4"/>
      <c r="FU1258" s="4"/>
      <c r="FV1258" s="4"/>
      <c r="FW1258" s="4"/>
      <c r="FX1258" s="4"/>
      <c r="FY1258" s="4"/>
      <c r="FZ1258" s="4"/>
      <c r="GA1258" s="4"/>
      <c r="GB1258" s="4"/>
      <c r="GC1258" s="4"/>
      <c r="GD1258" s="4"/>
      <c r="GE1258" s="4"/>
      <c r="GF1258" s="4"/>
      <c r="GG1258" s="4"/>
      <c r="GH1258" s="4"/>
      <c r="GI1258" s="4"/>
      <c r="GJ1258" s="4"/>
      <c r="IQ1258" s="4"/>
      <c r="IR1258" s="4"/>
      <c r="IS1258" s="4"/>
      <c r="IT1258" s="4"/>
      <c r="IU1258" s="4"/>
      <c r="IV1258" s="4"/>
      <c r="IW1258" s="4"/>
      <c r="IX1258" s="4"/>
      <c r="IY1258" s="4"/>
      <c r="IZ1258" s="4"/>
      <c r="JA1258" s="4"/>
      <c r="JB1258" s="4"/>
      <c r="JC1258" s="4"/>
      <c r="JD1258" s="4"/>
      <c r="JE1258" s="4"/>
      <c r="JF1258" s="4"/>
      <c r="JG1258" s="4"/>
      <c r="JH1258" s="4"/>
      <c r="JI1258" s="4"/>
      <c r="JJ1258" s="4"/>
      <c r="JK1258" s="4"/>
      <c r="JL1258" s="50"/>
      <c r="JM1258" s="4"/>
      <c r="JN1258" s="4"/>
      <c r="JO1258" s="4"/>
      <c r="JP1258" s="4"/>
      <c r="JQ1258" s="4"/>
      <c r="JR1258" s="4"/>
      <c r="JS1258" s="4"/>
      <c r="JT1258" s="4"/>
      <c r="JU1258" s="4"/>
      <c r="JV1258" s="4"/>
      <c r="JW1258" s="4"/>
      <c r="JX1258" s="4"/>
      <c r="JY1258" s="4"/>
      <c r="JZ1258" s="4"/>
      <c r="KA1258" s="4"/>
      <c r="KB1258" s="4"/>
      <c r="KC1258" s="4"/>
      <c r="KD1258" s="4"/>
      <c r="KE1258" s="4"/>
    </row>
    <row r="1259" spans="166:291" x14ac:dyDescent="0.25">
      <c r="FJ1259" s="5"/>
      <c r="FK1259" s="4"/>
      <c r="FL1259" s="4"/>
      <c r="FM1259" s="4"/>
      <c r="FN1259" s="4"/>
      <c r="FO1259" s="4"/>
      <c r="FP1259" s="4"/>
      <c r="FQ1259" s="4"/>
      <c r="FR1259" s="4"/>
      <c r="FS1259" s="4"/>
      <c r="FT1259" s="4"/>
      <c r="FU1259" s="4"/>
      <c r="FV1259" s="4"/>
      <c r="FW1259" s="4"/>
      <c r="FX1259" s="4"/>
      <c r="FY1259" s="4"/>
      <c r="FZ1259" s="4"/>
      <c r="GA1259" s="4"/>
      <c r="GB1259" s="4"/>
      <c r="GC1259" s="4"/>
      <c r="GD1259" s="4"/>
      <c r="GE1259" s="4"/>
      <c r="GF1259" s="4"/>
      <c r="GG1259" s="4"/>
      <c r="GH1259" s="4"/>
      <c r="GI1259" s="4"/>
      <c r="GJ1259" s="4"/>
      <c r="IQ1259" s="4"/>
      <c r="IR1259" s="4"/>
      <c r="IS1259" s="4"/>
      <c r="IT1259" s="4"/>
      <c r="IU1259" s="4"/>
      <c r="IV1259" s="4"/>
      <c r="IW1259" s="4"/>
      <c r="IX1259" s="4"/>
      <c r="IY1259" s="4"/>
      <c r="IZ1259" s="4"/>
      <c r="JA1259" s="4"/>
      <c r="JB1259" s="4"/>
      <c r="JC1259" s="4"/>
      <c r="JD1259" s="4"/>
      <c r="JE1259" s="4"/>
      <c r="JF1259" s="4"/>
      <c r="JG1259" s="4"/>
      <c r="JH1259" s="4"/>
      <c r="JI1259" s="4"/>
      <c r="JJ1259" s="4"/>
      <c r="JK1259" s="4"/>
      <c r="JL1259" s="4"/>
      <c r="JM1259" s="4"/>
      <c r="JN1259" s="4"/>
      <c r="JO1259" s="4"/>
      <c r="JP1259" s="4"/>
      <c r="JQ1259" s="4"/>
      <c r="JR1259" s="4"/>
      <c r="JS1259" s="4"/>
      <c r="JT1259" s="4"/>
      <c r="JU1259" s="4"/>
      <c r="JV1259" s="4"/>
      <c r="JW1259" s="4"/>
      <c r="JX1259" s="4"/>
      <c r="JY1259" s="4"/>
      <c r="JZ1259" s="4"/>
      <c r="KA1259" s="4"/>
      <c r="KB1259" s="4"/>
      <c r="KC1259" s="4"/>
      <c r="KD1259" s="4"/>
      <c r="KE1259" s="4"/>
    </row>
    <row r="1260" spans="166:291" x14ac:dyDescent="0.25">
      <c r="FJ1260" s="5"/>
      <c r="FK1260" s="4"/>
      <c r="FL1260" s="4"/>
      <c r="FM1260" s="4"/>
      <c r="FN1260" s="4"/>
      <c r="FO1260" s="4"/>
      <c r="FP1260" s="4"/>
      <c r="FQ1260" s="4"/>
      <c r="FR1260" s="4"/>
      <c r="FS1260" s="4"/>
      <c r="FT1260" s="4"/>
      <c r="FU1260" s="4"/>
      <c r="FV1260" s="4"/>
      <c r="FW1260" s="4"/>
      <c r="FX1260" s="4"/>
      <c r="FY1260" s="4"/>
      <c r="FZ1260" s="4"/>
      <c r="GA1260" s="4"/>
      <c r="GB1260" s="4"/>
      <c r="GC1260" s="4"/>
      <c r="GD1260" s="4"/>
      <c r="GE1260" s="4"/>
      <c r="GF1260" s="4"/>
      <c r="GG1260" s="4"/>
      <c r="GH1260" s="4"/>
      <c r="GI1260" s="4"/>
      <c r="GJ1260" s="4"/>
      <c r="IQ1260" s="4"/>
      <c r="IR1260" s="4"/>
      <c r="IS1260" s="4"/>
      <c r="IT1260" s="4"/>
      <c r="IU1260" s="4"/>
      <c r="IV1260" s="4"/>
      <c r="IW1260" s="4"/>
      <c r="IX1260" s="4"/>
      <c r="IY1260" s="4"/>
      <c r="IZ1260" s="4"/>
      <c r="JA1260" s="4"/>
      <c r="JB1260" s="4"/>
      <c r="JC1260" s="4"/>
      <c r="JD1260" s="4"/>
      <c r="JE1260" s="4"/>
      <c r="JF1260" s="4"/>
      <c r="JG1260" s="4"/>
      <c r="JH1260" s="4"/>
      <c r="JI1260" s="4"/>
      <c r="JJ1260" s="4"/>
      <c r="JK1260" s="4"/>
      <c r="JL1260" s="4"/>
      <c r="JM1260" s="4"/>
      <c r="JN1260" s="4"/>
      <c r="JO1260" s="4"/>
      <c r="JP1260" s="4"/>
      <c r="JQ1260" s="4"/>
      <c r="JR1260" s="30"/>
      <c r="JS1260" s="4"/>
      <c r="JT1260" s="4"/>
      <c r="JU1260" s="4"/>
      <c r="JV1260" s="4"/>
      <c r="JW1260" s="4"/>
      <c r="JX1260" s="4"/>
      <c r="JY1260" s="4"/>
      <c r="JZ1260" s="4"/>
      <c r="KA1260" s="4"/>
      <c r="KB1260" s="4"/>
      <c r="KC1260" s="4"/>
      <c r="KD1260" s="4"/>
      <c r="KE1260" s="4"/>
    </row>
    <row r="1261" spans="166:291" x14ac:dyDescent="0.25">
      <c r="FJ1261" s="5"/>
      <c r="FK1261" s="4"/>
      <c r="FL1261" s="4"/>
      <c r="FM1261" s="4"/>
      <c r="FN1261" s="4"/>
      <c r="FO1261" s="4"/>
      <c r="FP1261" s="4"/>
      <c r="FQ1261" s="4"/>
      <c r="FR1261" s="4"/>
      <c r="FS1261" s="4"/>
      <c r="FT1261" s="4"/>
      <c r="FU1261" s="4"/>
      <c r="FV1261" s="4"/>
      <c r="FW1261" s="4"/>
      <c r="FX1261" s="4"/>
      <c r="FY1261" s="4"/>
      <c r="FZ1261" s="4"/>
      <c r="GA1261" s="4"/>
      <c r="GB1261" s="4"/>
      <c r="GC1261" s="4"/>
      <c r="GD1261" s="4"/>
      <c r="GE1261" s="4"/>
      <c r="GF1261" s="4"/>
      <c r="GG1261" s="4"/>
      <c r="GH1261" s="4"/>
      <c r="GI1261" s="4"/>
      <c r="GJ1261" s="4"/>
      <c r="IQ1261" s="4"/>
      <c r="IR1261" s="4"/>
      <c r="IS1261" s="4"/>
      <c r="IT1261" s="4"/>
      <c r="IU1261" s="4"/>
      <c r="IV1261" s="4"/>
      <c r="IW1261" s="4"/>
      <c r="IX1261" s="4"/>
      <c r="IY1261" s="4"/>
      <c r="IZ1261" s="4"/>
      <c r="JA1261" s="4"/>
      <c r="JB1261" s="4"/>
      <c r="JC1261" s="4"/>
      <c r="JD1261" s="4"/>
      <c r="JE1261" s="4"/>
      <c r="JF1261" s="4"/>
      <c r="JG1261" s="4"/>
      <c r="JH1261" s="4"/>
      <c r="JI1261" s="4"/>
      <c r="JJ1261" s="4"/>
      <c r="JK1261" s="4"/>
      <c r="JL1261" s="4"/>
      <c r="JM1261" s="4"/>
      <c r="JN1261" s="4"/>
      <c r="JO1261" s="4"/>
      <c r="JP1261" s="4"/>
      <c r="JQ1261" s="4"/>
      <c r="JR1261" s="4"/>
      <c r="JS1261" s="4"/>
      <c r="JT1261" s="4"/>
      <c r="JU1261" s="4"/>
      <c r="JV1261" s="4"/>
      <c r="JW1261" s="4"/>
      <c r="JX1261" s="4"/>
      <c r="JY1261" s="4"/>
      <c r="JZ1261" s="4"/>
      <c r="KA1261" s="4"/>
      <c r="KB1261" s="4"/>
      <c r="KC1261" s="4"/>
      <c r="KD1261" s="4"/>
      <c r="KE1261" s="4"/>
    </row>
    <row r="1262" spans="166:291" x14ac:dyDescent="0.25">
      <c r="FJ1262" s="5"/>
      <c r="FK1262" s="4"/>
      <c r="FL1262" s="4"/>
      <c r="FM1262" s="4"/>
      <c r="FN1262" s="4"/>
      <c r="FO1262" s="4"/>
      <c r="FP1262" s="4"/>
      <c r="FQ1262" s="4"/>
      <c r="FR1262" s="4"/>
      <c r="FS1262" s="4"/>
      <c r="FT1262" s="4"/>
      <c r="FU1262" s="4"/>
      <c r="FV1262" s="4"/>
      <c r="FW1262" s="4"/>
      <c r="FX1262" s="4"/>
      <c r="FY1262" s="4"/>
      <c r="FZ1262" s="4"/>
      <c r="GA1262" s="4"/>
      <c r="GB1262" s="4"/>
      <c r="GC1262" s="4"/>
      <c r="GD1262" s="4"/>
      <c r="GE1262" s="4"/>
      <c r="GF1262" s="4"/>
      <c r="GG1262" s="4"/>
      <c r="GH1262" s="4"/>
      <c r="GI1262" s="4"/>
      <c r="GJ1262" s="4"/>
      <c r="IQ1262" s="4"/>
      <c r="IR1262" s="4"/>
      <c r="IS1262" s="4"/>
      <c r="IT1262" s="4"/>
      <c r="IU1262" s="4"/>
      <c r="IV1262" s="4"/>
      <c r="IW1262" s="4"/>
      <c r="IX1262" s="4"/>
      <c r="IY1262" s="4"/>
      <c r="IZ1262" s="4"/>
      <c r="JA1262" s="4"/>
      <c r="JB1262" s="4"/>
      <c r="JC1262" s="4"/>
      <c r="JD1262" s="4"/>
      <c r="JE1262" s="4"/>
      <c r="JF1262" s="4"/>
      <c r="JG1262" s="4"/>
      <c r="JH1262" s="4"/>
      <c r="JI1262" s="4"/>
      <c r="JJ1262" s="4"/>
      <c r="JK1262" s="4"/>
      <c r="JL1262" s="4"/>
      <c r="JM1262" s="4"/>
      <c r="JN1262" s="4"/>
      <c r="JO1262" s="4"/>
      <c r="JP1262" s="4"/>
      <c r="JQ1262" s="4"/>
      <c r="JR1262" s="4"/>
      <c r="JS1262" s="4"/>
      <c r="JT1262" s="4"/>
      <c r="JU1262" s="4"/>
      <c r="JV1262" s="4"/>
      <c r="JW1262" s="4"/>
      <c r="JX1262" s="4"/>
      <c r="JY1262" s="4"/>
      <c r="JZ1262" s="4"/>
      <c r="KA1262" s="4"/>
      <c r="KB1262" s="4"/>
      <c r="KC1262" s="4"/>
      <c r="KD1262" s="4"/>
      <c r="KE1262" s="4"/>
    </row>
    <row r="1263" spans="166:291" x14ac:dyDescent="0.25">
      <c r="FJ1263" s="5"/>
      <c r="FK1263" s="4"/>
      <c r="FL1263" s="4"/>
      <c r="FM1263" s="4"/>
      <c r="FN1263" s="4"/>
      <c r="FO1263" s="4"/>
      <c r="FP1263" s="4"/>
      <c r="FQ1263" s="4"/>
      <c r="FR1263" s="4"/>
      <c r="FS1263" s="4"/>
      <c r="FT1263" s="4"/>
      <c r="FU1263" s="4"/>
      <c r="FV1263" s="4"/>
      <c r="FW1263" s="4"/>
      <c r="FX1263" s="4"/>
      <c r="FY1263" s="4"/>
      <c r="FZ1263" s="4"/>
      <c r="GA1263" s="4"/>
      <c r="GB1263" s="4"/>
      <c r="GC1263" s="4"/>
      <c r="GD1263" s="4"/>
      <c r="GE1263" s="4"/>
      <c r="GF1263" s="4"/>
      <c r="GG1263" s="4"/>
      <c r="GH1263" s="4"/>
      <c r="GI1263" s="4"/>
      <c r="GJ1263" s="4"/>
      <c r="IQ1263" s="4"/>
      <c r="IR1263" s="4"/>
      <c r="IS1263" s="4"/>
      <c r="IT1263" s="4"/>
      <c r="IU1263" s="4"/>
      <c r="IV1263" s="4"/>
      <c r="IW1263" s="4"/>
      <c r="IX1263" s="4"/>
      <c r="IY1263" s="4"/>
      <c r="IZ1263" s="4"/>
      <c r="JA1263" s="4"/>
      <c r="JB1263" s="4"/>
      <c r="JC1263" s="4"/>
      <c r="JD1263" s="4"/>
      <c r="JE1263" s="4"/>
      <c r="JF1263" s="4"/>
      <c r="JG1263" s="4"/>
      <c r="JH1263" s="4"/>
      <c r="JI1263" s="4"/>
      <c r="JJ1263" s="4"/>
      <c r="JK1263" s="4"/>
      <c r="JL1263" s="4"/>
      <c r="JM1263" s="4"/>
      <c r="JN1263" s="4"/>
      <c r="JO1263" s="4"/>
      <c r="JP1263" s="4"/>
      <c r="JQ1263" s="4"/>
      <c r="JR1263" s="4"/>
      <c r="JS1263" s="4"/>
      <c r="JT1263" s="4"/>
      <c r="JU1263" s="4"/>
      <c r="JV1263" s="4"/>
      <c r="JW1263" s="4"/>
      <c r="JX1263" s="4"/>
      <c r="JY1263" s="4"/>
      <c r="JZ1263" s="4"/>
      <c r="KA1263" s="4"/>
      <c r="KB1263" s="4"/>
      <c r="KC1263" s="4"/>
      <c r="KD1263" s="4"/>
      <c r="KE1263" s="4"/>
    </row>
    <row r="1264" spans="166:291" x14ac:dyDescent="0.25">
      <c r="FJ1264" s="5"/>
      <c r="FK1264" s="4"/>
      <c r="FL1264" s="4"/>
      <c r="FM1264" s="4"/>
      <c r="FN1264" s="4"/>
      <c r="FO1264" s="4"/>
      <c r="FP1264" s="4"/>
      <c r="FQ1264" s="4"/>
      <c r="FR1264" s="4"/>
      <c r="FS1264" s="4"/>
      <c r="FT1264" s="4"/>
      <c r="FU1264" s="4"/>
      <c r="FV1264" s="4"/>
      <c r="FW1264" s="4"/>
      <c r="FX1264" s="4"/>
      <c r="FY1264" s="4"/>
      <c r="FZ1264" s="4"/>
      <c r="GA1264" s="4"/>
      <c r="GB1264" s="4"/>
      <c r="GC1264" s="4"/>
      <c r="GD1264" s="4"/>
      <c r="GE1264" s="4"/>
      <c r="GF1264" s="4"/>
      <c r="GG1264" s="4"/>
      <c r="GH1264" s="4"/>
      <c r="GI1264" s="4"/>
      <c r="GJ1264" s="4"/>
      <c r="IQ1264" s="25"/>
      <c r="IR1264" s="25"/>
      <c r="IS1264" s="25"/>
      <c r="IT1264" s="25"/>
      <c r="IU1264" s="25"/>
      <c r="IV1264" s="25"/>
      <c r="IW1264" s="25"/>
      <c r="IX1264" s="25"/>
      <c r="IY1264" s="25"/>
      <c r="IZ1264" s="25"/>
      <c r="JA1264" s="25"/>
      <c r="JB1264" s="25"/>
      <c r="JC1264" s="25"/>
      <c r="JD1264" s="25"/>
      <c r="JE1264" s="25"/>
      <c r="JF1264" s="25"/>
      <c r="JG1264" s="25"/>
      <c r="JH1264" s="25"/>
      <c r="JI1264" s="25"/>
      <c r="JJ1264" s="25"/>
      <c r="JK1264" s="25"/>
      <c r="JL1264" s="25"/>
      <c r="JM1264" s="25"/>
      <c r="JN1264" s="25"/>
      <c r="JO1264" s="25"/>
      <c r="JP1264" s="25"/>
      <c r="JQ1264" s="25"/>
      <c r="JR1264" s="25"/>
      <c r="JS1264" s="25"/>
      <c r="JT1264" s="4"/>
      <c r="JU1264" s="4"/>
      <c r="JV1264" s="4"/>
      <c r="JW1264" s="4"/>
      <c r="JX1264" s="4"/>
      <c r="JY1264" s="4"/>
      <c r="JZ1264" s="4"/>
      <c r="KA1264" s="4"/>
      <c r="KB1264" s="4"/>
      <c r="KC1264" s="4"/>
      <c r="KD1264" s="4"/>
      <c r="KE1264" s="4"/>
    </row>
    <row r="1265" spans="166:291" x14ac:dyDescent="0.25">
      <c r="FJ1265" s="5"/>
      <c r="FK1265" s="4"/>
      <c r="FL1265" s="4"/>
      <c r="FM1265" s="4"/>
      <c r="FN1265" s="30"/>
      <c r="FO1265" s="4"/>
      <c r="FP1265" s="4"/>
      <c r="FQ1265" s="4"/>
      <c r="FR1265" s="4"/>
      <c r="FS1265" s="4"/>
      <c r="FT1265" s="4"/>
      <c r="FU1265" s="4"/>
      <c r="FV1265" s="4"/>
      <c r="FW1265" s="4"/>
      <c r="FX1265" s="4"/>
      <c r="FY1265" s="4"/>
      <c r="FZ1265" s="4"/>
      <c r="GA1265" s="4"/>
      <c r="GB1265" s="4"/>
      <c r="GC1265" s="4"/>
      <c r="GD1265" s="4"/>
      <c r="GE1265" s="4"/>
      <c r="GF1265" s="4"/>
      <c r="GG1265" s="4"/>
      <c r="GH1265" s="4"/>
      <c r="GI1265" s="4"/>
      <c r="GJ1265" s="4"/>
      <c r="IQ1265" s="4"/>
      <c r="IR1265" s="4"/>
      <c r="IS1265" s="4"/>
      <c r="IT1265" s="4"/>
      <c r="IU1265" s="4"/>
      <c r="IV1265" s="4"/>
      <c r="IW1265" s="4"/>
      <c r="IX1265" s="4"/>
      <c r="IY1265" s="4"/>
      <c r="IZ1265" s="4"/>
      <c r="JA1265" s="4"/>
      <c r="JB1265" s="4"/>
      <c r="JC1265" s="4"/>
      <c r="JD1265" s="4"/>
      <c r="JE1265" s="4"/>
      <c r="JF1265" s="4"/>
      <c r="JG1265" s="4"/>
      <c r="JH1265" s="4"/>
      <c r="JI1265" s="4"/>
      <c r="JJ1265" s="4"/>
      <c r="JK1265" s="4"/>
      <c r="JL1265" s="4"/>
      <c r="JM1265" s="4"/>
      <c r="JN1265" s="4"/>
      <c r="JO1265" s="4"/>
      <c r="JP1265" s="4"/>
      <c r="JQ1265" s="4"/>
      <c r="JR1265" s="4"/>
      <c r="JS1265" s="4"/>
      <c r="JT1265" s="4"/>
      <c r="JU1265" s="4"/>
      <c r="KC1265" s="25"/>
      <c r="KD1265" s="25"/>
      <c r="KE1265" s="25"/>
    </row>
    <row r="1266" spans="166:291" x14ac:dyDescent="0.25">
      <c r="FJ1266" s="5"/>
      <c r="FK1266" s="4"/>
      <c r="FL1266" s="4"/>
      <c r="FM1266" s="4"/>
      <c r="FN1266" s="30"/>
      <c r="FO1266" s="4"/>
      <c r="FP1266" s="4"/>
      <c r="FQ1266" s="4"/>
      <c r="FR1266" s="4"/>
      <c r="FS1266" s="4"/>
      <c r="FT1266" s="4"/>
      <c r="FU1266" s="4"/>
      <c r="FV1266" s="4"/>
      <c r="FW1266" s="4"/>
      <c r="FX1266" s="4"/>
      <c r="FY1266" s="4"/>
      <c r="FZ1266" s="4"/>
      <c r="GA1266" s="4"/>
      <c r="GB1266" s="4"/>
      <c r="GC1266" s="4"/>
      <c r="GD1266" s="4"/>
      <c r="GE1266" s="4"/>
      <c r="GF1266" s="4"/>
      <c r="GG1266" s="4"/>
      <c r="GH1266" s="4"/>
      <c r="GI1266" s="4"/>
      <c r="GJ1266" s="4"/>
      <c r="JV1266" s="4"/>
      <c r="JW1266" s="4"/>
      <c r="JX1266" s="4"/>
      <c r="JY1266" s="4"/>
      <c r="JZ1266" s="4"/>
      <c r="KA1266" s="4"/>
      <c r="KB1266" s="4"/>
    </row>
    <row r="1267" spans="166:291" x14ac:dyDescent="0.25">
      <c r="FJ1267" s="5"/>
      <c r="FK1267" s="4"/>
      <c r="FL1267" s="4"/>
      <c r="FM1267" s="4"/>
      <c r="FN1267" s="30"/>
      <c r="FO1267" s="4"/>
      <c r="FP1267" s="4"/>
      <c r="FQ1267" s="4"/>
      <c r="FR1267" s="4"/>
      <c r="FS1267" s="4"/>
      <c r="FT1267" s="4"/>
      <c r="FU1267" s="4"/>
      <c r="FV1267" s="4"/>
      <c r="FW1267" s="4"/>
      <c r="FX1267" s="4"/>
      <c r="FY1267" s="4"/>
      <c r="FZ1267" s="4"/>
      <c r="GA1267" s="4"/>
      <c r="GB1267" s="4"/>
      <c r="GC1267" s="4"/>
      <c r="GD1267" s="4"/>
      <c r="GE1267" s="4"/>
      <c r="GF1267" s="4"/>
      <c r="GG1267" s="4"/>
      <c r="GH1267" s="4"/>
      <c r="GI1267" s="4"/>
      <c r="GJ1267" s="4"/>
    </row>
    <row r="1268" spans="166:291" x14ac:dyDescent="0.25">
      <c r="FJ1268" s="5"/>
      <c r="FK1268" s="4"/>
      <c r="FL1268" s="4"/>
      <c r="FM1268" s="4"/>
      <c r="FN1268" s="30"/>
      <c r="FO1268" s="4"/>
      <c r="FP1268" s="4"/>
      <c r="FQ1268" s="4"/>
      <c r="FR1268" s="4"/>
      <c r="FS1268" s="4"/>
      <c r="FT1268" s="4"/>
      <c r="FU1268" s="4"/>
      <c r="FV1268" s="4"/>
      <c r="FW1268" s="4"/>
      <c r="FX1268" s="4"/>
      <c r="FY1268" s="4"/>
      <c r="FZ1268" s="4"/>
      <c r="GA1268" s="4"/>
      <c r="GB1268" s="4"/>
      <c r="GC1268" s="4"/>
      <c r="GD1268" s="4"/>
      <c r="GE1268" s="4"/>
      <c r="GF1268" s="4"/>
      <c r="GG1268" s="4"/>
      <c r="GH1268" s="4"/>
      <c r="GI1268" s="4"/>
      <c r="GJ1268" s="4"/>
      <c r="IQ1268" s="4"/>
      <c r="IR1268" s="4"/>
      <c r="IS1268" s="4"/>
      <c r="IT1268" s="4"/>
      <c r="IU1268" s="4"/>
      <c r="IV1268" s="4"/>
      <c r="IW1268" s="4"/>
      <c r="IX1268" s="4"/>
      <c r="IY1268" s="4"/>
      <c r="IZ1268" s="4"/>
      <c r="JA1268" s="4"/>
      <c r="JB1268" s="4"/>
      <c r="JC1268" s="4"/>
      <c r="JD1268" s="4"/>
      <c r="JE1268" s="4"/>
      <c r="JF1268" s="4"/>
      <c r="JG1268" s="4"/>
      <c r="JH1268" s="4"/>
      <c r="JI1268" s="4"/>
      <c r="JJ1268" s="4"/>
      <c r="JK1268" s="4"/>
      <c r="JL1268" s="4"/>
      <c r="JM1268" s="4"/>
      <c r="JN1268" s="4"/>
      <c r="JO1268" s="4"/>
      <c r="JP1268" s="4"/>
      <c r="JQ1268" s="4"/>
      <c r="JR1268" s="4"/>
      <c r="JS1268" s="4"/>
      <c r="JT1268" s="4"/>
      <c r="JU1268" s="4"/>
      <c r="JV1268" s="4"/>
      <c r="JW1268" s="4"/>
      <c r="JX1268" s="4"/>
      <c r="JY1268" s="4"/>
      <c r="JZ1268" s="4"/>
      <c r="KA1268" s="4"/>
      <c r="KB1268" s="4"/>
    </row>
    <row r="1269" spans="166:291" x14ac:dyDescent="0.25">
      <c r="FJ1269" s="5"/>
      <c r="FK1269" s="4"/>
      <c r="FL1269" s="4"/>
      <c r="FM1269" s="4"/>
      <c r="FN1269" s="30"/>
      <c r="FO1269" s="4"/>
      <c r="FP1269" s="4"/>
      <c r="FQ1269" s="4"/>
      <c r="FR1269" s="4"/>
      <c r="FS1269" s="4"/>
      <c r="FT1269" s="4"/>
      <c r="FU1269" s="4"/>
      <c r="FV1269" s="4"/>
      <c r="FW1269" s="4"/>
      <c r="FX1269" s="4"/>
      <c r="FY1269" s="4"/>
      <c r="FZ1269" s="4"/>
      <c r="GA1269" s="4"/>
      <c r="GB1269" s="4"/>
      <c r="GC1269" s="4"/>
      <c r="GD1269" s="4"/>
      <c r="GE1269" s="4"/>
      <c r="GF1269" s="4"/>
      <c r="GG1269" s="4"/>
      <c r="GH1269" s="4"/>
      <c r="GI1269" s="4"/>
      <c r="GJ1269" s="4"/>
      <c r="IQ1269" s="4"/>
      <c r="IR1269" s="4"/>
      <c r="IS1269" s="4"/>
      <c r="IT1269" s="4"/>
      <c r="IU1269" s="4"/>
      <c r="IV1269" s="4"/>
      <c r="IW1269" s="4"/>
      <c r="IX1269" s="4"/>
      <c r="IY1269" s="4"/>
      <c r="IZ1269" s="4"/>
      <c r="JA1269" s="4"/>
      <c r="JB1269" s="4"/>
      <c r="JC1269" s="4"/>
      <c r="JD1269" s="4"/>
      <c r="JE1269" s="4"/>
      <c r="JF1269" s="4"/>
      <c r="JG1269" s="4"/>
      <c r="JH1269" s="4"/>
      <c r="JI1269" s="50"/>
      <c r="JJ1269" s="4"/>
      <c r="JK1269" s="4"/>
      <c r="JL1269" s="4"/>
      <c r="JM1269" s="4"/>
      <c r="JN1269" s="4"/>
      <c r="JO1269" s="4"/>
      <c r="JP1269" s="4"/>
      <c r="JQ1269" s="4"/>
      <c r="JR1269" s="4"/>
      <c r="JS1269" s="4"/>
      <c r="JT1269" s="4"/>
      <c r="JU1269" s="4"/>
      <c r="JV1269" s="4"/>
      <c r="JW1269" s="4"/>
      <c r="JX1269" s="4"/>
      <c r="JY1269" s="4"/>
      <c r="JZ1269" s="4"/>
      <c r="KA1269" s="4"/>
    </row>
    <row r="1270" spans="166:291" x14ac:dyDescent="0.25">
      <c r="FJ1270" s="5"/>
      <c r="FK1270" s="4"/>
      <c r="FL1270" s="4"/>
      <c r="FM1270" s="4"/>
      <c r="FN1270" s="4"/>
      <c r="FO1270" s="4"/>
      <c r="FP1270" s="4"/>
      <c r="FQ1270" s="4"/>
      <c r="FR1270" s="4"/>
      <c r="FS1270" s="4"/>
      <c r="FT1270" s="4"/>
      <c r="FU1270" s="4"/>
      <c r="FV1270" s="4"/>
      <c r="FW1270" s="4"/>
      <c r="FX1270" s="4"/>
      <c r="FY1270" s="4"/>
      <c r="FZ1270" s="4"/>
      <c r="GA1270" s="4"/>
      <c r="GB1270" s="4"/>
      <c r="GC1270" s="4"/>
      <c r="GD1270" s="4"/>
      <c r="GE1270" s="4"/>
      <c r="GF1270" s="4"/>
      <c r="GG1270" s="4"/>
      <c r="GH1270" s="4"/>
      <c r="GI1270" s="4"/>
      <c r="GJ1270" s="4"/>
      <c r="IQ1270" s="4"/>
      <c r="IR1270" s="4"/>
      <c r="IS1270" s="4"/>
      <c r="IT1270" s="4"/>
      <c r="IU1270" s="4"/>
      <c r="IV1270" s="4"/>
      <c r="IW1270" s="4"/>
      <c r="IX1270" s="4"/>
      <c r="IY1270" s="4"/>
      <c r="IZ1270" s="4"/>
      <c r="JA1270" s="4"/>
      <c r="JB1270" s="4"/>
      <c r="JC1270" s="4"/>
      <c r="JD1270" s="4"/>
      <c r="JE1270" s="4"/>
      <c r="JF1270" s="4"/>
      <c r="JG1270" s="4"/>
      <c r="JH1270" s="50"/>
      <c r="JI1270" s="4"/>
      <c r="JJ1270" s="4"/>
      <c r="JK1270" s="4"/>
      <c r="JL1270" s="4"/>
      <c r="JM1270" s="4"/>
      <c r="JN1270" s="4"/>
      <c r="JO1270" s="4"/>
      <c r="JP1270" s="4"/>
      <c r="JQ1270" s="4"/>
      <c r="JR1270" s="4"/>
      <c r="JS1270" s="4"/>
      <c r="JT1270" s="4"/>
      <c r="JU1270" s="4"/>
      <c r="JV1270" s="4"/>
      <c r="JW1270" s="4"/>
      <c r="JX1270" s="4"/>
      <c r="JY1270" s="4"/>
      <c r="JZ1270" s="4"/>
      <c r="KA1270" s="4"/>
    </row>
    <row r="1271" spans="166:291" x14ac:dyDescent="0.25">
      <c r="FJ1271" s="5"/>
      <c r="FK1271" s="4"/>
      <c r="FL1271" s="4"/>
      <c r="FM1271" s="4"/>
      <c r="FN1271" s="4"/>
      <c r="FO1271" s="4"/>
      <c r="FP1271" s="4"/>
      <c r="FQ1271" s="4"/>
      <c r="FR1271" s="4"/>
      <c r="FS1271" s="4"/>
      <c r="FT1271" s="4"/>
      <c r="FU1271" s="4"/>
      <c r="FV1271" s="4"/>
      <c r="FW1271" s="4"/>
      <c r="FX1271" s="4"/>
      <c r="FY1271" s="4"/>
      <c r="FZ1271" s="4"/>
      <c r="GA1271" s="4"/>
      <c r="GB1271" s="4"/>
      <c r="GC1271" s="4"/>
      <c r="GD1271" s="4"/>
      <c r="GE1271" s="4"/>
      <c r="GF1271" s="4"/>
      <c r="GG1271" s="4"/>
      <c r="GH1271" s="4"/>
      <c r="GI1271" s="4"/>
      <c r="GJ1271" s="4"/>
      <c r="IQ1271" s="4"/>
      <c r="IR1271" s="4"/>
      <c r="IS1271" s="4"/>
      <c r="IT1271" s="4"/>
      <c r="IU1271" s="4"/>
      <c r="IV1271" s="4"/>
      <c r="IW1271" s="4"/>
      <c r="IX1271" s="4"/>
      <c r="IY1271" s="4"/>
      <c r="IZ1271" s="4"/>
      <c r="JA1271" s="4"/>
      <c r="JB1271" s="4"/>
      <c r="JC1271" s="4"/>
      <c r="JD1271" s="4"/>
      <c r="JE1271" s="4"/>
      <c r="JF1271" s="4"/>
      <c r="JG1271" s="4"/>
      <c r="JH1271" s="4"/>
      <c r="JI1271" s="4"/>
      <c r="JJ1271" s="4"/>
      <c r="JK1271" s="4"/>
      <c r="JL1271" s="4"/>
      <c r="JM1271" s="4"/>
      <c r="JN1271" s="4"/>
      <c r="JO1271" s="4"/>
      <c r="JP1271" s="4"/>
      <c r="JQ1271" s="4"/>
      <c r="JR1271" s="4"/>
      <c r="JS1271" s="4"/>
      <c r="JT1271" s="4"/>
      <c r="JU1271" s="4"/>
      <c r="JV1271" s="4"/>
      <c r="JW1271" s="4"/>
      <c r="JX1271" s="4"/>
      <c r="JY1271" s="4"/>
      <c r="JZ1271" s="4"/>
      <c r="KA1271" s="4"/>
      <c r="KB1271" s="4"/>
    </row>
    <row r="1272" spans="166:291" x14ac:dyDescent="0.25">
      <c r="FJ1272" s="5"/>
      <c r="FK1272" s="4"/>
      <c r="FL1272" s="4"/>
      <c r="FM1272" s="4"/>
      <c r="FN1272" s="4"/>
      <c r="FO1272" s="4"/>
      <c r="FP1272" s="4"/>
      <c r="FQ1272" s="4"/>
      <c r="FR1272" s="4"/>
      <c r="FS1272" s="4"/>
      <c r="FT1272" s="4"/>
      <c r="FU1272" s="4"/>
      <c r="FV1272" s="4"/>
      <c r="FW1272" s="4"/>
      <c r="FX1272" s="4"/>
      <c r="FY1272" s="4"/>
      <c r="FZ1272" s="4"/>
      <c r="GA1272" s="4"/>
      <c r="GB1272" s="4"/>
      <c r="GC1272" s="4"/>
      <c r="GD1272" s="4"/>
      <c r="GE1272" s="4"/>
      <c r="GF1272" s="4"/>
      <c r="GG1272" s="4"/>
      <c r="GH1272" s="4"/>
      <c r="GI1272" s="4"/>
      <c r="GJ1272" s="4"/>
      <c r="IQ1272" s="4"/>
      <c r="IR1272" s="4"/>
      <c r="IS1272" s="4"/>
      <c r="IT1272" s="4"/>
      <c r="IU1272" s="4"/>
      <c r="IV1272" s="4"/>
      <c r="IW1272" s="4"/>
      <c r="IX1272" s="4"/>
      <c r="IY1272" s="4"/>
      <c r="IZ1272" s="4"/>
      <c r="JA1272" s="4"/>
      <c r="JB1272" s="4"/>
      <c r="JC1272" s="4"/>
      <c r="JD1272" s="4"/>
      <c r="JE1272" s="4"/>
      <c r="JF1272" s="4"/>
      <c r="JG1272" s="4"/>
      <c r="JH1272" s="4"/>
      <c r="JI1272" s="4"/>
      <c r="JJ1272" s="4"/>
      <c r="JK1272" s="4"/>
      <c r="JL1272" s="4"/>
      <c r="JM1272" s="4"/>
      <c r="JN1272" s="4"/>
      <c r="JO1272" s="4"/>
      <c r="JP1272" s="4"/>
      <c r="JQ1272" s="4"/>
      <c r="JR1272" s="4"/>
      <c r="JS1272" s="4"/>
      <c r="JT1272" s="4"/>
      <c r="JU1272" s="4"/>
      <c r="JV1272" s="4"/>
      <c r="JW1272" s="4"/>
      <c r="JX1272" s="4"/>
      <c r="JY1272" s="4"/>
      <c r="JZ1272" s="4"/>
      <c r="KA1272" s="4"/>
    </row>
    <row r="1273" spans="166:291" x14ac:dyDescent="0.25">
      <c r="FJ1273" s="5"/>
      <c r="FK1273" s="4"/>
      <c r="FL1273" s="4"/>
      <c r="FM1273" s="30"/>
      <c r="FN1273" s="4"/>
      <c r="FO1273" s="4"/>
      <c r="FP1273" s="4"/>
      <c r="FQ1273" s="4"/>
      <c r="FR1273" s="4"/>
      <c r="FS1273" s="4"/>
      <c r="FT1273" s="4"/>
      <c r="FU1273" s="4"/>
      <c r="FV1273" s="4"/>
      <c r="FW1273" s="4"/>
      <c r="FX1273" s="4"/>
      <c r="FY1273" s="4"/>
      <c r="FZ1273" s="4"/>
      <c r="GA1273" s="4"/>
      <c r="GB1273" s="4"/>
      <c r="GC1273" s="4"/>
      <c r="GD1273" s="4"/>
      <c r="GE1273" s="4"/>
      <c r="GF1273" s="4"/>
      <c r="GG1273" s="4"/>
      <c r="GH1273" s="4"/>
      <c r="GI1273" s="4"/>
      <c r="GJ1273" s="4"/>
      <c r="IQ1273" s="4"/>
      <c r="IR1273" s="4"/>
      <c r="IS1273" s="4"/>
      <c r="IT1273" s="4"/>
      <c r="IU1273" s="4"/>
      <c r="IV1273" s="4"/>
      <c r="IW1273" s="4"/>
      <c r="IX1273" s="4"/>
      <c r="IY1273" s="4"/>
      <c r="IZ1273" s="4"/>
      <c r="JA1273" s="4"/>
      <c r="JB1273" s="4"/>
      <c r="JC1273" s="4"/>
      <c r="JD1273" s="4"/>
      <c r="JE1273" s="4"/>
      <c r="JF1273" s="4"/>
      <c r="JG1273" s="4"/>
      <c r="JH1273" s="4"/>
      <c r="JI1273" s="4"/>
      <c r="JJ1273" s="4"/>
      <c r="JK1273" s="4"/>
      <c r="JL1273" s="4"/>
      <c r="JM1273" s="4"/>
      <c r="JN1273" s="4"/>
      <c r="JO1273" s="4"/>
      <c r="JP1273" s="4"/>
      <c r="JQ1273" s="4"/>
      <c r="JR1273" s="4"/>
      <c r="JS1273" s="4"/>
      <c r="JT1273" s="4"/>
      <c r="JU1273" s="4"/>
      <c r="JV1273" s="4"/>
      <c r="JW1273" s="4"/>
      <c r="JX1273" s="4"/>
      <c r="JY1273" s="4"/>
      <c r="JZ1273" s="4"/>
      <c r="KA1273" s="4"/>
    </row>
    <row r="1274" spans="166:291" x14ac:dyDescent="0.25">
      <c r="FJ1274" s="5"/>
      <c r="FK1274" s="4"/>
      <c r="FL1274" s="4"/>
      <c r="FM1274" s="30"/>
      <c r="FN1274" s="4"/>
      <c r="FO1274" s="4"/>
      <c r="FP1274" s="4"/>
      <c r="FQ1274" s="4"/>
      <c r="FR1274" s="4"/>
      <c r="FS1274" s="4"/>
      <c r="FT1274" s="4"/>
      <c r="FU1274" s="4"/>
      <c r="FV1274" s="4"/>
      <c r="FW1274" s="4"/>
      <c r="FX1274" s="4"/>
      <c r="FY1274" s="4"/>
      <c r="FZ1274" s="4"/>
      <c r="GA1274" s="4"/>
      <c r="GB1274" s="4"/>
      <c r="GC1274" s="4"/>
      <c r="GD1274" s="4"/>
      <c r="GE1274" s="4"/>
      <c r="GF1274" s="4"/>
      <c r="GG1274" s="4"/>
      <c r="GH1274" s="4"/>
      <c r="GI1274" s="25"/>
      <c r="GJ1274" s="25"/>
      <c r="IQ1274" s="4"/>
      <c r="IR1274" s="4"/>
      <c r="IS1274" s="4"/>
      <c r="IT1274" s="4"/>
      <c r="IU1274" s="4"/>
      <c r="IV1274" s="4"/>
      <c r="IW1274" s="4"/>
      <c r="IX1274" s="4"/>
      <c r="IY1274" s="4"/>
      <c r="IZ1274" s="4"/>
      <c r="JA1274" s="4"/>
      <c r="JB1274" s="4"/>
      <c r="JC1274" s="4"/>
      <c r="JD1274" s="4"/>
      <c r="JE1274" s="4"/>
      <c r="JF1274" s="4"/>
      <c r="JG1274" s="4"/>
      <c r="JH1274" s="4"/>
      <c r="JI1274" s="4"/>
      <c r="JJ1274" s="4"/>
      <c r="JK1274" s="4"/>
      <c r="JL1274" s="4"/>
      <c r="JM1274" s="4"/>
      <c r="JN1274" s="4"/>
      <c r="JO1274" s="4"/>
      <c r="JP1274" s="4"/>
      <c r="JQ1274" s="4"/>
      <c r="JR1274" s="4"/>
      <c r="JS1274" s="4"/>
      <c r="JT1274" s="4"/>
      <c r="JU1274" s="4"/>
      <c r="JV1274" s="4"/>
      <c r="JW1274" s="4"/>
      <c r="JX1274" s="4"/>
      <c r="JY1274" s="4"/>
      <c r="JZ1274" s="4"/>
      <c r="KA1274" s="4"/>
    </row>
    <row r="1275" spans="166:291" x14ac:dyDescent="0.25">
      <c r="FJ1275" s="5"/>
      <c r="FK1275" s="4"/>
      <c r="FL1275" s="4"/>
      <c r="FM1275" s="30"/>
      <c r="FN1275" s="4"/>
      <c r="FO1275" s="4"/>
      <c r="FP1275" s="4"/>
      <c r="FQ1275" s="4"/>
      <c r="FR1275" s="4"/>
      <c r="FS1275" s="4"/>
      <c r="FT1275" s="4"/>
      <c r="FU1275" s="4"/>
      <c r="FV1275" s="4"/>
      <c r="FW1275" s="4"/>
      <c r="FX1275" s="4"/>
      <c r="FY1275" s="4"/>
      <c r="FZ1275" s="4"/>
      <c r="GA1275" s="4"/>
      <c r="GB1275" s="4"/>
      <c r="GC1275" s="4"/>
      <c r="GD1275" s="4"/>
      <c r="GE1275" s="4"/>
      <c r="GF1275" s="4"/>
      <c r="GG1275" s="4"/>
      <c r="GH1275" s="4"/>
      <c r="IQ1275" s="4"/>
      <c r="IR1275" s="4"/>
      <c r="IS1275" s="4"/>
      <c r="IT1275" s="4"/>
      <c r="IU1275" s="4"/>
      <c r="IV1275" s="4"/>
      <c r="IW1275" s="4"/>
      <c r="IX1275" s="4"/>
      <c r="IY1275" s="4"/>
      <c r="IZ1275" s="4"/>
      <c r="JA1275" s="4"/>
      <c r="JB1275" s="4"/>
      <c r="JC1275" s="4"/>
      <c r="JD1275" s="4"/>
      <c r="JE1275" s="4"/>
      <c r="JF1275" s="4"/>
      <c r="JG1275" s="4"/>
      <c r="JH1275" s="4"/>
      <c r="JI1275" s="4"/>
      <c r="JJ1275" s="4"/>
      <c r="JK1275" s="4"/>
      <c r="JL1275" s="4"/>
      <c r="JM1275" s="4"/>
      <c r="JN1275" s="4"/>
      <c r="JO1275" s="4"/>
      <c r="JP1275" s="4"/>
      <c r="JQ1275" s="4"/>
      <c r="JR1275" s="4"/>
      <c r="JS1275" s="4"/>
      <c r="JT1275" s="4"/>
      <c r="JU1275" s="4"/>
      <c r="JV1275" s="4"/>
      <c r="JW1275" s="4"/>
      <c r="JX1275" s="4"/>
      <c r="JY1275" s="4"/>
      <c r="JZ1275" s="4"/>
      <c r="KA1275" s="4"/>
    </row>
    <row r="1276" spans="166:291" x14ac:dyDescent="0.25">
      <c r="FJ1276" s="5"/>
      <c r="FK1276" s="4"/>
      <c r="FL1276" s="4"/>
      <c r="FM1276" s="30"/>
      <c r="FN1276" s="4"/>
      <c r="FO1276" s="4"/>
      <c r="FP1276" s="4"/>
      <c r="FQ1276" s="4"/>
      <c r="FR1276" s="4"/>
      <c r="FS1276" s="4"/>
      <c r="FT1276" s="4"/>
      <c r="FU1276" s="4"/>
      <c r="FV1276" s="4"/>
      <c r="FW1276" s="4"/>
      <c r="FX1276" s="4"/>
      <c r="FY1276" s="4"/>
      <c r="FZ1276" s="4"/>
      <c r="GA1276" s="4"/>
      <c r="GB1276" s="4"/>
      <c r="GC1276" s="4"/>
      <c r="GD1276" s="4"/>
      <c r="GE1276" s="4"/>
      <c r="GF1276" s="4"/>
      <c r="GG1276" s="4"/>
      <c r="GH1276" s="4"/>
      <c r="IQ1276" s="4"/>
      <c r="IR1276" s="4"/>
      <c r="IS1276" s="4"/>
      <c r="IT1276" s="4"/>
      <c r="IU1276" s="4"/>
      <c r="IV1276" s="4"/>
      <c r="IW1276" s="4"/>
      <c r="IX1276" s="4"/>
      <c r="IY1276" s="4"/>
      <c r="IZ1276" s="4"/>
      <c r="JA1276" s="4"/>
      <c r="JB1276" s="4"/>
      <c r="JC1276" s="4"/>
      <c r="JD1276" s="4"/>
      <c r="JE1276" s="4"/>
      <c r="JF1276" s="4"/>
      <c r="JG1276" s="4"/>
      <c r="JH1276" s="4"/>
      <c r="JI1276" s="4"/>
      <c r="JJ1276" s="4"/>
      <c r="JK1276" s="4"/>
      <c r="JL1276" s="4"/>
      <c r="JM1276" s="4"/>
      <c r="JN1276" s="4"/>
      <c r="JO1276" s="4"/>
      <c r="JP1276" s="4"/>
      <c r="JQ1276" s="4"/>
      <c r="JR1276" s="4"/>
      <c r="JS1276" s="4"/>
      <c r="JT1276" s="4"/>
      <c r="JU1276" s="4"/>
      <c r="JV1276" s="4"/>
      <c r="JW1276" s="4"/>
      <c r="JX1276" s="4"/>
      <c r="JY1276" s="4"/>
      <c r="JZ1276" s="4"/>
      <c r="KA1276" s="25"/>
    </row>
    <row r="1277" spans="166:291" x14ac:dyDescent="0.25">
      <c r="FJ1277" s="5"/>
      <c r="FK1277" s="4"/>
      <c r="FL1277" s="4"/>
      <c r="FM1277" s="30"/>
      <c r="FN1277" s="4"/>
      <c r="FO1277" s="4"/>
      <c r="FP1277" s="4"/>
      <c r="FQ1277" s="4"/>
      <c r="FR1277" s="4"/>
      <c r="FS1277" s="4"/>
      <c r="FT1277" s="4"/>
      <c r="FU1277" s="4"/>
      <c r="FV1277" s="4"/>
      <c r="FW1277" s="4"/>
      <c r="FX1277" s="4"/>
      <c r="FY1277" s="4"/>
      <c r="FZ1277" s="4"/>
      <c r="GA1277" s="4"/>
      <c r="GB1277" s="4"/>
      <c r="GC1277" s="4"/>
      <c r="GD1277" s="4"/>
      <c r="GE1277" s="4"/>
      <c r="GF1277" s="4"/>
      <c r="GG1277" s="4"/>
      <c r="GH1277" s="4"/>
      <c r="IQ1277" s="4"/>
      <c r="IR1277" s="4"/>
      <c r="IS1277" s="4"/>
      <c r="IT1277" s="4"/>
      <c r="IU1277" s="4"/>
      <c r="IV1277" s="4"/>
      <c r="IW1277" s="4"/>
      <c r="IX1277" s="4"/>
      <c r="IY1277" s="4"/>
      <c r="IZ1277" s="4"/>
      <c r="JA1277" s="4"/>
      <c r="JB1277" s="4"/>
      <c r="JC1277" s="4"/>
      <c r="JD1277" s="4"/>
      <c r="JE1277" s="4"/>
      <c r="JF1277" s="4"/>
      <c r="JG1277" s="4"/>
      <c r="JH1277" s="4"/>
      <c r="JI1277" s="4"/>
      <c r="JJ1277" s="4"/>
      <c r="JK1277" s="4"/>
      <c r="JL1277" s="4"/>
      <c r="JM1277" s="4"/>
      <c r="JN1277" s="4"/>
      <c r="JO1277" s="4"/>
      <c r="JP1277" s="4"/>
      <c r="JQ1277" s="4"/>
      <c r="JR1277" s="4"/>
      <c r="JS1277" s="4"/>
      <c r="JT1277" s="4"/>
      <c r="JU1277" s="4"/>
      <c r="JV1277" s="4"/>
      <c r="JW1277" s="4"/>
      <c r="JX1277" s="4"/>
      <c r="JY1277" s="4"/>
      <c r="JZ1277" s="4"/>
    </row>
    <row r="1278" spans="166:291" x14ac:dyDescent="0.25">
      <c r="FJ1278" s="5"/>
      <c r="FK1278" s="4"/>
      <c r="FL1278" s="4"/>
      <c r="FM1278" s="4"/>
      <c r="FN1278" s="4"/>
      <c r="FO1278" s="4"/>
      <c r="FP1278" s="4"/>
      <c r="FQ1278" s="4"/>
      <c r="FR1278" s="4"/>
      <c r="FS1278" s="4"/>
      <c r="FT1278" s="4"/>
      <c r="FU1278" s="4"/>
      <c r="FV1278" s="4"/>
      <c r="FW1278" s="4"/>
      <c r="FX1278" s="4"/>
      <c r="FY1278" s="4"/>
      <c r="FZ1278" s="4"/>
      <c r="GA1278" s="4"/>
      <c r="GB1278" s="4"/>
      <c r="GC1278" s="4"/>
      <c r="GD1278" s="4"/>
      <c r="GE1278" s="4"/>
      <c r="GF1278" s="4"/>
      <c r="GG1278" s="4"/>
      <c r="GH1278" s="4"/>
      <c r="IQ1278" s="4"/>
      <c r="IR1278" s="4"/>
      <c r="IS1278" s="4"/>
      <c r="IT1278" s="4"/>
      <c r="IU1278" s="4"/>
      <c r="IV1278" s="4"/>
      <c r="IW1278" s="4"/>
      <c r="IX1278" s="4"/>
      <c r="IY1278" s="4"/>
      <c r="IZ1278" s="4"/>
      <c r="JA1278" s="4"/>
      <c r="JB1278" s="4"/>
      <c r="JC1278" s="4"/>
      <c r="JD1278" s="4"/>
      <c r="JE1278" s="4"/>
      <c r="JF1278" s="4"/>
      <c r="JG1278" s="4"/>
      <c r="JH1278" s="4"/>
      <c r="JI1278" s="4"/>
      <c r="JJ1278" s="4"/>
      <c r="JK1278" s="4"/>
      <c r="JL1278" s="4"/>
      <c r="JM1278" s="4"/>
      <c r="JN1278" s="4"/>
      <c r="JO1278" s="4"/>
      <c r="JP1278" s="4"/>
      <c r="JQ1278" s="4"/>
      <c r="JR1278" s="4"/>
      <c r="JS1278" s="4"/>
      <c r="JT1278" s="4"/>
      <c r="JU1278" s="4"/>
      <c r="JV1278" s="4"/>
      <c r="JW1278" s="4"/>
      <c r="JX1278" s="4"/>
      <c r="JY1278" s="4"/>
      <c r="JZ1278" s="4"/>
    </row>
    <row r="1279" spans="166:291" x14ac:dyDescent="0.25">
      <c r="FJ1279" s="5"/>
      <c r="FK1279" s="4"/>
      <c r="FL1279" s="4"/>
      <c r="FM1279" s="4"/>
      <c r="FN1279" s="4"/>
      <c r="FO1279" s="4"/>
      <c r="FP1279" s="4"/>
      <c r="FQ1279" s="4"/>
      <c r="FR1279" s="4"/>
      <c r="FS1279" s="4"/>
      <c r="FT1279" s="4"/>
      <c r="FU1279" s="4"/>
      <c r="FV1279" s="4"/>
      <c r="FW1279" s="4"/>
      <c r="FX1279" s="4"/>
      <c r="FY1279" s="4"/>
      <c r="FZ1279" s="4"/>
      <c r="GA1279" s="4"/>
      <c r="GB1279" s="4"/>
      <c r="GC1279" s="4"/>
      <c r="GD1279" s="4"/>
      <c r="GE1279" s="4"/>
      <c r="GF1279" s="4"/>
      <c r="GG1279" s="4"/>
      <c r="GH1279" s="4"/>
      <c r="IQ1279" s="4"/>
      <c r="IR1279" s="4"/>
      <c r="IS1279" s="4"/>
      <c r="IT1279" s="4"/>
      <c r="IU1279" s="4"/>
      <c r="IV1279" s="4"/>
      <c r="IW1279" s="4"/>
      <c r="IX1279" s="4"/>
      <c r="IY1279" s="4"/>
      <c r="IZ1279" s="4"/>
      <c r="JA1279" s="4"/>
      <c r="JB1279" s="4"/>
      <c r="JC1279" s="4"/>
      <c r="JD1279" s="4"/>
      <c r="JE1279" s="4"/>
      <c r="JF1279" s="4"/>
      <c r="JG1279" s="50"/>
      <c r="JH1279" s="4"/>
      <c r="JI1279" s="4"/>
      <c r="JJ1279" s="4"/>
      <c r="JK1279" s="4"/>
      <c r="JL1279" s="4"/>
      <c r="JM1279" s="4"/>
      <c r="JN1279" s="4"/>
      <c r="JO1279" s="4"/>
      <c r="JP1279" s="4"/>
      <c r="JQ1279" s="4"/>
      <c r="JR1279" s="4"/>
      <c r="JS1279" s="4"/>
      <c r="JT1279" s="4"/>
      <c r="JU1279" s="4"/>
      <c r="JV1279" s="4"/>
      <c r="JW1279" s="4"/>
      <c r="JX1279" s="4"/>
      <c r="JY1279" s="4"/>
      <c r="JZ1279" s="4"/>
    </row>
    <row r="1280" spans="166:291" x14ac:dyDescent="0.25">
      <c r="FJ1280" s="5"/>
      <c r="FK1280" s="4"/>
      <c r="FL1280" s="4"/>
      <c r="FM1280" s="4"/>
      <c r="FN1280" s="4"/>
      <c r="FO1280" s="4"/>
      <c r="FP1280" s="4"/>
      <c r="FQ1280" s="4"/>
      <c r="FR1280" s="4"/>
      <c r="FS1280" s="4"/>
      <c r="FT1280" s="4"/>
      <c r="FU1280" s="4"/>
      <c r="FV1280" s="4"/>
      <c r="FW1280" s="4"/>
      <c r="FX1280" s="4"/>
      <c r="FY1280" s="4"/>
      <c r="FZ1280" s="4"/>
      <c r="GA1280" s="4"/>
      <c r="GB1280" s="4"/>
      <c r="GC1280" s="4"/>
      <c r="GD1280" s="4"/>
      <c r="GE1280" s="4"/>
      <c r="GF1280" s="4"/>
      <c r="GG1280" s="25"/>
      <c r="GH1280" s="25"/>
      <c r="IQ1280" s="4"/>
      <c r="IR1280" s="4"/>
      <c r="IS1280" s="4"/>
      <c r="IT1280" s="4"/>
      <c r="IU1280" s="4"/>
      <c r="IV1280" s="4"/>
      <c r="IW1280" s="4"/>
      <c r="IX1280" s="4"/>
      <c r="IY1280" s="4"/>
      <c r="IZ1280" s="4"/>
      <c r="JA1280" s="4"/>
      <c r="JB1280" s="4"/>
      <c r="JC1280" s="4"/>
      <c r="JD1280" s="4"/>
      <c r="JE1280" s="4"/>
      <c r="JF1280" s="4"/>
      <c r="JG1280" s="4"/>
      <c r="JH1280" s="4"/>
      <c r="JI1280" s="4"/>
      <c r="JJ1280" s="4"/>
      <c r="JK1280" s="4"/>
      <c r="JL1280" s="4"/>
      <c r="JM1280" s="4"/>
      <c r="JN1280" s="4"/>
      <c r="JO1280" s="4"/>
      <c r="JP1280" s="4"/>
      <c r="JQ1280" s="4"/>
      <c r="JR1280" s="4"/>
      <c r="JS1280" s="4"/>
      <c r="JT1280" s="4"/>
      <c r="JU1280" s="4"/>
      <c r="JV1280" s="4"/>
      <c r="JW1280" s="4"/>
      <c r="JX1280" s="4"/>
      <c r="JY1280" s="4"/>
      <c r="JZ1280" s="4"/>
    </row>
    <row r="1281" spans="166:286" x14ac:dyDescent="0.25">
      <c r="FJ1281" s="5"/>
      <c r="FK1281" s="4"/>
      <c r="FL1281" s="30"/>
      <c r="FM1281" s="4"/>
      <c r="FN1281" s="4"/>
      <c r="FO1281" s="4"/>
      <c r="FP1281" s="4"/>
      <c r="FQ1281" s="4"/>
      <c r="FR1281" s="4"/>
      <c r="FS1281" s="4"/>
      <c r="FT1281" s="4"/>
      <c r="FU1281" s="4"/>
      <c r="FV1281" s="4"/>
      <c r="FW1281" s="4"/>
      <c r="FX1281" s="4"/>
      <c r="FY1281" s="4"/>
      <c r="FZ1281" s="4"/>
      <c r="GA1281" s="4"/>
      <c r="GB1281" s="4"/>
      <c r="GC1281" s="4"/>
      <c r="GD1281" s="4"/>
      <c r="GE1281" s="4"/>
      <c r="GF1281" s="4"/>
      <c r="IQ1281" s="4"/>
      <c r="IR1281" s="4"/>
      <c r="IS1281" s="4"/>
      <c r="IT1281" s="4"/>
      <c r="IU1281" s="4"/>
      <c r="IV1281" s="4"/>
      <c r="IW1281" s="4"/>
      <c r="IX1281" s="4"/>
      <c r="IY1281" s="4"/>
      <c r="IZ1281" s="4"/>
      <c r="JA1281" s="4"/>
      <c r="JB1281" s="4"/>
      <c r="JC1281" s="4"/>
      <c r="JD1281" s="4"/>
      <c r="JE1281" s="4"/>
      <c r="JF1281" s="4"/>
      <c r="JG1281" s="4"/>
      <c r="JH1281" s="4"/>
      <c r="JI1281" s="4"/>
      <c r="JJ1281" s="4"/>
      <c r="JK1281" s="4"/>
      <c r="JL1281" s="4"/>
      <c r="JM1281" s="4"/>
      <c r="JN1281" s="4"/>
      <c r="JO1281" s="4"/>
      <c r="JP1281" s="4"/>
      <c r="JQ1281" s="4"/>
      <c r="JR1281" s="4"/>
      <c r="JS1281" s="4"/>
      <c r="JT1281" s="4"/>
      <c r="JU1281" s="4"/>
      <c r="JV1281" s="4"/>
      <c r="JW1281" s="4"/>
      <c r="JX1281" s="4"/>
      <c r="JY1281" s="4"/>
      <c r="JZ1281" s="4"/>
    </row>
    <row r="1282" spans="166:286" x14ac:dyDescent="0.25">
      <c r="FJ1282" s="5"/>
      <c r="FK1282" s="4"/>
      <c r="FL1282" s="30"/>
      <c r="FM1282" s="4"/>
      <c r="FN1282" s="4"/>
      <c r="FO1282" s="4"/>
      <c r="FP1282" s="4"/>
      <c r="FQ1282" s="4"/>
      <c r="FR1282" s="4"/>
      <c r="FS1282" s="4"/>
      <c r="FT1282" s="4"/>
      <c r="FU1282" s="4"/>
      <c r="FV1282" s="4"/>
      <c r="FW1282" s="4"/>
      <c r="FX1282" s="4"/>
      <c r="FY1282" s="4"/>
      <c r="FZ1282" s="4"/>
      <c r="GA1282" s="4"/>
      <c r="GB1282" s="4"/>
      <c r="GC1282" s="4"/>
      <c r="GD1282" s="4"/>
      <c r="GE1282" s="4"/>
      <c r="GF1282" s="4"/>
      <c r="IQ1282" s="4"/>
      <c r="IR1282" s="4"/>
      <c r="IS1282" s="4"/>
      <c r="IT1282" s="4"/>
      <c r="IU1282" s="4"/>
      <c r="IV1282" s="4"/>
      <c r="IW1282" s="4"/>
      <c r="IX1282" s="4"/>
      <c r="IY1282" s="4"/>
      <c r="IZ1282" s="4"/>
      <c r="JA1282" s="4"/>
      <c r="JB1282" s="4"/>
      <c r="JC1282" s="4"/>
      <c r="JD1282" s="4"/>
      <c r="JE1282" s="4"/>
      <c r="JF1282" s="50"/>
      <c r="JG1282" s="4"/>
      <c r="JH1282" s="4"/>
      <c r="JI1282" s="4"/>
      <c r="JJ1282" s="4"/>
      <c r="JK1282" s="4"/>
      <c r="JL1282" s="4"/>
      <c r="JM1282" s="4"/>
      <c r="JN1282" s="4"/>
      <c r="JO1282" s="4"/>
      <c r="JP1282" s="4"/>
      <c r="JQ1282" s="4"/>
      <c r="JR1282" s="4"/>
      <c r="JS1282" s="4"/>
      <c r="JT1282" s="4"/>
      <c r="JU1282" s="4"/>
      <c r="JV1282" s="4"/>
      <c r="JW1282" s="4"/>
      <c r="JX1282" s="4"/>
      <c r="JY1282" s="4"/>
      <c r="JZ1282" s="4"/>
    </row>
    <row r="1283" spans="166:286" x14ac:dyDescent="0.25">
      <c r="FJ1283" s="5"/>
      <c r="FK1283" s="4"/>
      <c r="FL1283" s="30"/>
      <c r="FM1283" s="4"/>
      <c r="FN1283" s="4"/>
      <c r="FO1283" s="4"/>
      <c r="FP1283" s="4"/>
      <c r="FQ1283" s="4"/>
      <c r="FR1283" s="4"/>
      <c r="FS1283" s="4"/>
      <c r="FT1283" s="4"/>
      <c r="FU1283" s="4"/>
      <c r="FV1283" s="4"/>
      <c r="FW1283" s="4"/>
      <c r="FX1283" s="4"/>
      <c r="FY1283" s="4"/>
      <c r="FZ1283" s="4"/>
      <c r="GA1283" s="4"/>
      <c r="GB1283" s="4"/>
      <c r="GC1283" s="4"/>
      <c r="GD1283" s="4"/>
      <c r="GE1283" s="4"/>
      <c r="GF1283" s="4"/>
      <c r="IQ1283" s="4"/>
      <c r="IR1283" s="4"/>
      <c r="IS1283" s="4"/>
      <c r="IT1283" s="4"/>
      <c r="IU1283" s="4"/>
      <c r="IV1283" s="4"/>
      <c r="IW1283" s="4"/>
      <c r="IX1283" s="4"/>
      <c r="IY1283" s="4"/>
      <c r="IZ1283" s="4"/>
      <c r="JA1283" s="4"/>
      <c r="JB1283" s="4"/>
      <c r="JC1283" s="4"/>
      <c r="JD1283" s="4"/>
      <c r="JE1283" s="50"/>
      <c r="JF1283" s="4"/>
      <c r="JG1283" s="4"/>
      <c r="JH1283" s="4"/>
      <c r="JI1283" s="4"/>
      <c r="JJ1283" s="4"/>
      <c r="JK1283" s="4"/>
      <c r="JL1283" s="4"/>
      <c r="JM1283" s="4"/>
      <c r="JN1283" s="4"/>
      <c r="JO1283" s="4"/>
      <c r="JP1283" s="4"/>
      <c r="JQ1283" s="4"/>
      <c r="JR1283" s="4"/>
      <c r="JS1283" s="4"/>
      <c r="JT1283" s="4"/>
      <c r="JU1283" s="4"/>
      <c r="JV1283" s="4"/>
      <c r="JW1283" s="4"/>
      <c r="JX1283" s="4"/>
      <c r="JY1283" s="4"/>
      <c r="JZ1283" s="25"/>
    </row>
    <row r="1284" spans="166:286" x14ac:dyDescent="0.25">
      <c r="FJ1284" s="5"/>
      <c r="FK1284" s="4"/>
      <c r="FL1284" s="30"/>
      <c r="FM1284" s="4"/>
      <c r="FN1284" s="4"/>
      <c r="FO1284" s="4"/>
      <c r="FP1284" s="4"/>
      <c r="FQ1284" s="4"/>
      <c r="FR1284" s="4"/>
      <c r="FS1284" s="4"/>
      <c r="FT1284" s="4"/>
      <c r="FU1284" s="4"/>
      <c r="FV1284" s="4"/>
      <c r="FW1284" s="4"/>
      <c r="FX1284" s="4"/>
      <c r="FY1284" s="4"/>
      <c r="FZ1284" s="4"/>
      <c r="GA1284" s="4"/>
      <c r="GB1284" s="4"/>
      <c r="GC1284" s="4"/>
      <c r="GD1284" s="4"/>
      <c r="GE1284" s="4"/>
      <c r="GF1284" s="4"/>
      <c r="IQ1284" s="4"/>
      <c r="IR1284" s="4"/>
      <c r="IS1284" s="4"/>
      <c r="IT1284" s="4"/>
      <c r="IU1284" s="4"/>
      <c r="IV1284" s="4"/>
      <c r="IW1284" s="4"/>
      <c r="IX1284" s="4"/>
      <c r="IY1284" s="4"/>
      <c r="IZ1284" s="4"/>
      <c r="JA1284" s="4"/>
      <c r="JB1284" s="4"/>
      <c r="JC1284" s="4"/>
      <c r="JD1284" s="4"/>
      <c r="JE1284" s="4"/>
      <c r="JF1284" s="4"/>
      <c r="JG1284" s="4"/>
      <c r="JH1284" s="4"/>
      <c r="JI1284" s="4"/>
      <c r="JJ1284" s="4"/>
      <c r="JK1284" s="4"/>
      <c r="JL1284" s="4"/>
      <c r="JM1284" s="4"/>
      <c r="JN1284" s="4"/>
      <c r="JO1284" s="4"/>
      <c r="JP1284" s="4"/>
      <c r="JQ1284" s="4"/>
      <c r="JR1284" s="4"/>
      <c r="JS1284" s="4"/>
      <c r="JT1284" s="4"/>
      <c r="JU1284" s="4"/>
      <c r="JV1284" s="4"/>
      <c r="JW1284" s="4"/>
      <c r="JX1284" s="4"/>
      <c r="JY1284" s="25"/>
    </row>
    <row r="1285" spans="166:286" x14ac:dyDescent="0.25">
      <c r="FJ1285" s="5"/>
      <c r="FK1285" s="4"/>
      <c r="FL1285" s="30"/>
      <c r="FM1285" s="4"/>
      <c r="FN1285" s="4"/>
      <c r="FO1285" s="4"/>
      <c r="FP1285" s="4"/>
      <c r="FQ1285" s="4"/>
      <c r="FR1285" s="4"/>
      <c r="FS1285" s="4"/>
      <c r="FT1285" s="4"/>
      <c r="FU1285" s="4"/>
      <c r="FV1285" s="4"/>
      <c r="FW1285" s="4"/>
      <c r="FX1285" s="4"/>
      <c r="FY1285" s="4"/>
      <c r="FZ1285" s="4"/>
      <c r="GA1285" s="4"/>
      <c r="GB1285" s="4"/>
      <c r="GC1285" s="4"/>
      <c r="GD1285" s="4"/>
      <c r="GE1285" s="4"/>
      <c r="GF1285" s="4"/>
      <c r="IQ1285" s="4"/>
      <c r="IR1285" s="4"/>
      <c r="IS1285" s="4"/>
      <c r="IT1285" s="4"/>
      <c r="IU1285" s="4"/>
      <c r="IV1285" s="4"/>
      <c r="IW1285" s="4"/>
      <c r="IX1285" s="4"/>
      <c r="IY1285" s="4"/>
      <c r="IZ1285" s="4"/>
      <c r="JA1285" s="4"/>
      <c r="JB1285" s="50"/>
      <c r="JC1285" s="50"/>
      <c r="JD1285" s="50"/>
      <c r="JE1285" s="4"/>
      <c r="JF1285" s="4"/>
      <c r="JG1285" s="4"/>
      <c r="JH1285" s="4"/>
      <c r="JI1285" s="4"/>
      <c r="JJ1285" s="4"/>
      <c r="JK1285" s="4"/>
      <c r="JL1285" s="4"/>
      <c r="JM1285" s="4"/>
      <c r="JN1285" s="4"/>
      <c r="JO1285" s="4"/>
      <c r="JP1285" s="4"/>
      <c r="JQ1285" s="4"/>
      <c r="JR1285" s="4"/>
      <c r="JS1285" s="4"/>
      <c r="JT1285" s="4"/>
      <c r="JU1285" s="4"/>
      <c r="JV1285" s="4"/>
      <c r="JW1285" s="4"/>
      <c r="JX1285" s="4"/>
    </row>
    <row r="1286" spans="166:286" x14ac:dyDescent="0.25">
      <c r="FJ1286" s="5"/>
      <c r="FK1286" s="4"/>
      <c r="FL1286" s="4"/>
      <c r="FM1286" s="4"/>
      <c r="FN1286" s="4"/>
      <c r="FO1286" s="4"/>
      <c r="FP1286" s="4"/>
      <c r="FQ1286" s="4"/>
      <c r="FR1286" s="4"/>
      <c r="FS1286" s="4"/>
      <c r="FT1286" s="4"/>
      <c r="FU1286" s="4"/>
      <c r="FV1286" s="4"/>
      <c r="FW1286" s="4"/>
      <c r="FX1286" s="4"/>
      <c r="FY1286" s="4"/>
      <c r="FZ1286" s="4"/>
      <c r="GA1286" s="4"/>
      <c r="GB1286" s="4"/>
      <c r="GC1286" s="4"/>
      <c r="GD1286" s="4"/>
      <c r="GE1286" s="4"/>
      <c r="GF1286" s="4"/>
      <c r="IQ1286" s="4"/>
      <c r="IR1286" s="4"/>
      <c r="IS1286" s="4"/>
      <c r="IT1286" s="4"/>
      <c r="IU1286" s="4"/>
      <c r="IV1286" s="4"/>
      <c r="IW1286" s="4"/>
      <c r="IX1286" s="4"/>
      <c r="IY1286" s="4"/>
      <c r="IZ1286" s="4"/>
      <c r="JA1286" s="4"/>
      <c r="JB1286" s="4"/>
      <c r="JC1286" s="4"/>
      <c r="JD1286" s="4"/>
      <c r="JE1286" s="4"/>
      <c r="JF1286" s="4"/>
      <c r="JG1286" s="4"/>
      <c r="JH1286" s="4"/>
      <c r="JI1286" s="4"/>
      <c r="JJ1286" s="4"/>
      <c r="JK1286" s="4"/>
      <c r="JL1286" s="4"/>
      <c r="JM1286" s="4"/>
      <c r="JN1286" s="4"/>
      <c r="JO1286" s="4"/>
      <c r="JP1286" s="4"/>
      <c r="JQ1286" s="4"/>
      <c r="JR1286" s="4"/>
      <c r="JS1286" s="4"/>
      <c r="JT1286" s="4"/>
      <c r="JU1286" s="4"/>
      <c r="JV1286" s="4"/>
      <c r="JW1286" s="4"/>
      <c r="JX1286" s="25"/>
    </row>
    <row r="1287" spans="166:286" x14ac:dyDescent="0.25">
      <c r="FJ1287" s="5"/>
      <c r="FK1287" s="4"/>
      <c r="FL1287" s="4"/>
      <c r="FM1287" s="4"/>
      <c r="FN1287" s="4"/>
      <c r="FO1287" s="4"/>
      <c r="FP1287" s="4"/>
      <c r="FQ1287" s="4"/>
      <c r="FR1287" s="4"/>
      <c r="FS1287" s="4"/>
      <c r="FT1287" s="4"/>
      <c r="FU1287" s="4"/>
      <c r="FV1287" s="4"/>
      <c r="FW1287" s="4"/>
      <c r="FX1287" s="4"/>
      <c r="FY1287" s="4"/>
      <c r="FZ1287" s="4"/>
      <c r="GA1287" s="4"/>
      <c r="GB1287" s="4"/>
      <c r="GC1287" s="4"/>
      <c r="GD1287" s="4"/>
      <c r="GE1287" s="4"/>
      <c r="GF1287" s="4"/>
      <c r="IQ1287" s="4"/>
      <c r="IR1287" s="4"/>
      <c r="IS1287" s="4"/>
      <c r="IT1287" s="4"/>
      <c r="IU1287" s="4"/>
      <c r="IV1287" s="4"/>
      <c r="IW1287" s="4"/>
      <c r="IX1287" s="4"/>
      <c r="IY1287" s="50"/>
      <c r="IZ1287" s="50"/>
      <c r="JA1287" s="50"/>
      <c r="JB1287" s="4"/>
      <c r="JC1287" s="4"/>
      <c r="JD1287" s="4"/>
      <c r="JE1287" s="4"/>
      <c r="JF1287" s="4"/>
      <c r="JG1287" s="4"/>
      <c r="JH1287" s="4"/>
      <c r="JI1287" s="4"/>
      <c r="JJ1287" s="4"/>
      <c r="JK1287" s="4"/>
      <c r="JL1287" s="4"/>
      <c r="JM1287" s="4"/>
      <c r="JN1287" s="4"/>
      <c r="JO1287" s="4"/>
      <c r="JP1287" s="4"/>
      <c r="JQ1287" s="4"/>
      <c r="JR1287" s="4"/>
      <c r="JS1287" s="4"/>
      <c r="JT1287" s="4"/>
      <c r="JU1287" s="4"/>
      <c r="JV1287" s="4"/>
      <c r="JW1287" s="4"/>
    </row>
    <row r="1288" spans="166:286" x14ac:dyDescent="0.25">
      <c r="FJ1288" s="5"/>
      <c r="FK1288" s="4"/>
      <c r="FL1288" s="4"/>
      <c r="FM1288" s="4"/>
      <c r="FN1288" s="4"/>
      <c r="FO1288" s="4"/>
      <c r="FP1288" s="4"/>
      <c r="FQ1288" s="4"/>
      <c r="FR1288" s="4"/>
      <c r="FS1288" s="4"/>
      <c r="FT1288" s="4"/>
      <c r="FU1288" s="4"/>
      <c r="FV1288" s="4"/>
      <c r="FW1288" s="4"/>
      <c r="FX1288" s="4"/>
      <c r="FY1288" s="4"/>
      <c r="FZ1288" s="4"/>
      <c r="GA1288" s="4"/>
      <c r="GB1288" s="4"/>
      <c r="GC1288" s="4"/>
      <c r="GD1288" s="4"/>
      <c r="GE1288" s="4"/>
      <c r="GF1288" s="4"/>
      <c r="IQ1288" s="4"/>
      <c r="IR1288" s="4"/>
      <c r="IS1288" s="4"/>
      <c r="IT1288" s="4"/>
      <c r="IU1288" s="4"/>
      <c r="IV1288" s="4"/>
      <c r="IW1288" s="4"/>
      <c r="IX1288" s="4"/>
      <c r="IY1288" s="4"/>
      <c r="IZ1288" s="4"/>
      <c r="JA1288" s="4"/>
      <c r="JB1288" s="4"/>
      <c r="JC1288" s="4"/>
      <c r="JD1288" s="4"/>
      <c r="JE1288" s="4"/>
      <c r="JF1288" s="4"/>
      <c r="JG1288" s="4"/>
      <c r="JH1288" s="4"/>
      <c r="JI1288" s="4"/>
      <c r="JJ1288" s="4"/>
      <c r="JK1288" s="4"/>
      <c r="JL1288" s="4"/>
      <c r="JM1288" s="4"/>
      <c r="JN1288" s="4"/>
      <c r="JO1288" s="4"/>
      <c r="JP1288" s="4"/>
      <c r="JQ1288" s="4"/>
      <c r="JR1288" s="4"/>
      <c r="JS1288" s="4"/>
      <c r="JT1288" s="4"/>
      <c r="JU1288" s="4"/>
      <c r="JV1288" s="4"/>
      <c r="JW1288" s="4"/>
    </row>
    <row r="1289" spans="166:286" x14ac:dyDescent="0.25">
      <c r="FJ1289" s="295"/>
      <c r="FK1289" s="4"/>
      <c r="FL1289" s="4"/>
      <c r="FM1289" s="4"/>
      <c r="FN1289" s="4"/>
      <c r="FO1289" s="4"/>
      <c r="FP1289" s="4"/>
      <c r="FQ1289" s="4"/>
      <c r="FR1289" s="4"/>
      <c r="FS1289" s="4"/>
      <c r="FT1289" s="4"/>
      <c r="FU1289" s="4"/>
      <c r="FV1289" s="4"/>
      <c r="FW1289" s="4"/>
      <c r="FX1289" s="4"/>
      <c r="FY1289" s="4"/>
      <c r="FZ1289" s="4"/>
      <c r="GA1289" s="4"/>
      <c r="GB1289" s="4"/>
      <c r="GC1289" s="4"/>
      <c r="GD1289" s="4"/>
      <c r="GE1289" s="4"/>
      <c r="GF1289" s="4"/>
      <c r="IQ1289" s="4"/>
      <c r="IR1289" s="4"/>
      <c r="IS1289" s="4"/>
      <c r="IT1289" s="4"/>
      <c r="IU1289" s="4"/>
      <c r="IV1289" s="4"/>
      <c r="IW1289" s="4"/>
      <c r="IX1289" s="50"/>
      <c r="IY1289" s="4"/>
      <c r="IZ1289" s="4"/>
      <c r="JA1289" s="4"/>
      <c r="JB1289" s="4"/>
      <c r="JC1289" s="4"/>
      <c r="JD1289" s="4"/>
      <c r="JE1289" s="4"/>
      <c r="JF1289" s="4"/>
      <c r="JG1289" s="4"/>
      <c r="JH1289" s="4"/>
      <c r="JI1289" s="4"/>
      <c r="JJ1289" s="4"/>
      <c r="JK1289" s="4"/>
      <c r="JL1289" s="4"/>
      <c r="JM1289" s="4"/>
      <c r="JN1289" s="4"/>
      <c r="JO1289" s="4"/>
      <c r="JP1289" s="4"/>
      <c r="JQ1289" s="4"/>
      <c r="JR1289" s="4"/>
      <c r="JS1289" s="4"/>
      <c r="JT1289" s="4"/>
      <c r="JU1289" s="4"/>
      <c r="JV1289" s="4"/>
      <c r="JW1289" s="4"/>
    </row>
    <row r="1290" spans="166:286" x14ac:dyDescent="0.25">
      <c r="FJ1290" s="5"/>
      <c r="FK1290" s="4"/>
      <c r="FL1290" s="4"/>
      <c r="FM1290" s="4"/>
      <c r="FN1290" s="4"/>
      <c r="FO1290" s="4"/>
      <c r="FP1290" s="4"/>
      <c r="FQ1290" s="4"/>
      <c r="FR1290" s="4"/>
      <c r="FS1290" s="4"/>
      <c r="FT1290" s="4"/>
      <c r="FU1290" s="4"/>
      <c r="FV1290" s="4"/>
      <c r="FW1290" s="4"/>
      <c r="FX1290" s="4"/>
      <c r="FY1290" s="4"/>
      <c r="FZ1290" s="4"/>
      <c r="GA1290" s="4"/>
      <c r="GB1290" s="4"/>
      <c r="GC1290" s="4"/>
      <c r="GD1290" s="4"/>
      <c r="GE1290" s="4"/>
      <c r="GF1290" s="4"/>
      <c r="IQ1290" s="4"/>
      <c r="IR1290" s="4"/>
      <c r="IS1290" s="4"/>
      <c r="IT1290" s="4"/>
      <c r="IU1290" s="4"/>
      <c r="IV1290" s="4"/>
      <c r="IW1290" s="4"/>
      <c r="IX1290" s="4"/>
      <c r="IY1290" s="4"/>
      <c r="IZ1290" s="4"/>
      <c r="JA1290" s="4"/>
      <c r="JB1290" s="4"/>
      <c r="JC1290" s="4"/>
      <c r="JD1290" s="4"/>
      <c r="JE1290" s="4"/>
      <c r="JF1290" s="4"/>
      <c r="JG1290" s="4"/>
      <c r="JH1290" s="4"/>
      <c r="JI1290" s="4"/>
      <c r="JJ1290" s="4"/>
      <c r="JK1290" s="4"/>
      <c r="JL1290" s="4"/>
      <c r="JM1290" s="4"/>
      <c r="JN1290" s="4"/>
      <c r="JO1290" s="4"/>
      <c r="JP1290" s="4"/>
      <c r="JQ1290" s="4"/>
      <c r="JR1290" s="4"/>
      <c r="JS1290" s="4"/>
      <c r="JT1290" s="4"/>
      <c r="JU1290" s="4"/>
      <c r="JV1290" s="4"/>
      <c r="JW1290" s="4"/>
    </row>
    <row r="1291" spans="166:286" x14ac:dyDescent="0.25">
      <c r="FJ1291" s="5"/>
      <c r="FK1291" s="4"/>
      <c r="FL1291" s="4"/>
      <c r="FM1291" s="4"/>
      <c r="FN1291" s="4"/>
      <c r="FO1291" s="4"/>
      <c r="FP1291" s="4"/>
      <c r="FQ1291" s="4"/>
      <c r="FR1291" s="4"/>
      <c r="FS1291" s="4"/>
      <c r="FT1291" s="4"/>
      <c r="FU1291" s="4"/>
      <c r="FV1291" s="4"/>
      <c r="FW1291" s="4"/>
      <c r="FX1291" s="4"/>
      <c r="FY1291" s="4"/>
      <c r="FZ1291" s="4"/>
      <c r="GA1291" s="4"/>
      <c r="GB1291" s="4"/>
      <c r="GC1291" s="4"/>
      <c r="GD1291" s="4"/>
      <c r="GE1291" s="4"/>
      <c r="GF1291" s="4"/>
      <c r="IQ1291" s="4"/>
      <c r="IR1291" s="4"/>
      <c r="IS1291" s="4"/>
      <c r="IT1291" s="4"/>
      <c r="IU1291" s="4"/>
      <c r="IV1291" s="4"/>
      <c r="IW1291" s="4"/>
      <c r="IX1291" s="4"/>
      <c r="IY1291" s="4"/>
      <c r="IZ1291" s="4"/>
      <c r="JA1291" s="4"/>
      <c r="JB1291" s="4"/>
      <c r="JC1291" s="4"/>
      <c r="JD1291" s="4"/>
      <c r="JE1291" s="4"/>
      <c r="JF1291" s="4"/>
      <c r="JG1291" s="4"/>
      <c r="JH1291" s="4"/>
      <c r="JI1291" s="4"/>
      <c r="JJ1291" s="4"/>
      <c r="JK1291" s="4"/>
      <c r="JL1291" s="4"/>
      <c r="JM1291" s="4"/>
      <c r="JN1291" s="4"/>
      <c r="JO1291" s="4"/>
      <c r="JP1291" s="4"/>
      <c r="JQ1291" s="4"/>
      <c r="JR1291" s="4"/>
      <c r="JS1291" s="4"/>
      <c r="JT1291" s="4"/>
      <c r="JU1291" s="4"/>
      <c r="JV1291" s="4"/>
      <c r="JW1291" s="4"/>
    </row>
    <row r="1292" spans="166:286" x14ac:dyDescent="0.25">
      <c r="FJ1292" s="5"/>
      <c r="FK1292" s="4"/>
      <c r="FL1292" s="4"/>
      <c r="FM1292" s="4"/>
      <c r="FN1292" s="4"/>
      <c r="FO1292" s="4"/>
      <c r="FP1292" s="4"/>
      <c r="FQ1292" s="4"/>
      <c r="FR1292" s="4"/>
      <c r="FS1292" s="4"/>
      <c r="FT1292" s="4"/>
      <c r="FU1292" s="4"/>
      <c r="FV1292" s="4"/>
      <c r="FW1292" s="4"/>
      <c r="FX1292" s="4"/>
      <c r="FY1292" s="4"/>
      <c r="FZ1292" s="4"/>
      <c r="GA1292" s="4"/>
      <c r="GB1292" s="4"/>
      <c r="GC1292" s="4"/>
      <c r="GD1292" s="4"/>
      <c r="GE1292" s="4"/>
      <c r="GF1292" s="4"/>
      <c r="IQ1292" s="4"/>
      <c r="IR1292" s="4"/>
      <c r="IS1292" s="4"/>
      <c r="IT1292" s="4"/>
      <c r="IU1292" s="4"/>
      <c r="IV1292" s="4"/>
      <c r="IW1292" s="4"/>
      <c r="IX1292" s="4"/>
      <c r="IY1292" s="4"/>
      <c r="IZ1292" s="4"/>
      <c r="JA1292" s="4"/>
      <c r="JB1292" s="4"/>
      <c r="JC1292" s="4"/>
      <c r="JD1292" s="4"/>
      <c r="JE1292" s="4"/>
      <c r="JF1292" s="4"/>
      <c r="JG1292" s="4"/>
      <c r="JH1292" s="4"/>
      <c r="JI1292" s="4"/>
      <c r="JJ1292" s="4"/>
      <c r="JK1292" s="4"/>
      <c r="JL1292" s="4"/>
      <c r="JM1292" s="4"/>
      <c r="JN1292" s="4"/>
      <c r="JO1292" s="4"/>
      <c r="JP1292" s="4"/>
      <c r="JQ1292" s="4"/>
      <c r="JR1292" s="4"/>
      <c r="JS1292" s="4"/>
      <c r="JT1292" s="4"/>
      <c r="JU1292" s="4"/>
      <c r="JV1292" s="4"/>
      <c r="JW1292" s="4"/>
    </row>
    <row r="1293" spans="166:286" x14ac:dyDescent="0.25">
      <c r="FJ1293" s="5"/>
      <c r="FK1293" s="4"/>
      <c r="FL1293" s="4"/>
      <c r="FM1293" s="4"/>
      <c r="FN1293" s="4"/>
      <c r="FO1293" s="4"/>
      <c r="FP1293" s="4"/>
      <c r="FQ1293" s="4"/>
      <c r="FR1293" s="4"/>
      <c r="FS1293" s="4"/>
      <c r="FT1293" s="4"/>
      <c r="FU1293" s="4"/>
      <c r="FV1293" s="4"/>
      <c r="FW1293" s="4"/>
      <c r="FX1293" s="4"/>
      <c r="FY1293" s="4"/>
      <c r="FZ1293" s="4"/>
      <c r="GA1293" s="4"/>
      <c r="GB1293" s="4"/>
      <c r="GC1293" s="4"/>
      <c r="GD1293" s="4"/>
      <c r="GE1293" s="4"/>
      <c r="GF1293" s="4"/>
      <c r="IQ1293" s="4"/>
      <c r="IR1293" s="4"/>
      <c r="IS1293" s="4"/>
      <c r="IT1293" s="4"/>
      <c r="IU1293" s="4"/>
      <c r="IV1293" s="4"/>
      <c r="IW1293" s="4"/>
      <c r="IX1293" s="4"/>
      <c r="IY1293" s="4"/>
      <c r="IZ1293" s="4"/>
      <c r="JA1293" s="4"/>
      <c r="JB1293" s="4"/>
      <c r="JC1293" s="4"/>
      <c r="JD1293" s="4"/>
      <c r="JE1293" s="4"/>
      <c r="JF1293" s="4"/>
      <c r="JG1293" s="4"/>
      <c r="JH1293" s="4"/>
      <c r="JI1293" s="4"/>
      <c r="JJ1293" s="4"/>
      <c r="JK1293" s="4"/>
      <c r="JL1293" s="4"/>
      <c r="JM1293" s="4"/>
      <c r="JN1293" s="4"/>
      <c r="JO1293" s="30"/>
      <c r="JP1293" s="4"/>
      <c r="JQ1293" s="4"/>
      <c r="JR1293" s="4"/>
      <c r="JS1293" s="4"/>
      <c r="JT1293" s="4"/>
      <c r="JU1293" s="4"/>
      <c r="JV1293" s="4"/>
      <c r="JW1293" s="4"/>
    </row>
    <row r="1294" spans="166:286" x14ac:dyDescent="0.25">
      <c r="FJ1294" s="5"/>
      <c r="FK1294" s="4"/>
      <c r="FL1294" s="4"/>
      <c r="FM1294" s="4"/>
      <c r="FN1294" s="4"/>
      <c r="FO1294" s="4"/>
      <c r="FP1294" s="4"/>
      <c r="FQ1294" s="4"/>
      <c r="FR1294" s="4"/>
      <c r="FS1294" s="4"/>
      <c r="FT1294" s="4"/>
      <c r="FU1294" s="4"/>
      <c r="FV1294" s="4"/>
      <c r="FW1294" s="4"/>
      <c r="FX1294" s="4"/>
      <c r="FY1294" s="4"/>
      <c r="FZ1294" s="4"/>
      <c r="GA1294" s="4"/>
      <c r="GB1294" s="4"/>
      <c r="GC1294" s="4"/>
      <c r="GD1294" s="4"/>
      <c r="GE1294" s="4"/>
      <c r="GF1294" s="4"/>
      <c r="IQ1294" s="4"/>
      <c r="IR1294" s="4"/>
      <c r="IS1294" s="4"/>
      <c r="IT1294" s="4"/>
      <c r="IU1294" s="4"/>
      <c r="IV1294" s="4"/>
      <c r="IW1294" s="4"/>
      <c r="IX1294" s="4"/>
      <c r="IY1294" s="4"/>
      <c r="IZ1294" s="4"/>
      <c r="JA1294" s="4"/>
      <c r="JB1294" s="4"/>
      <c r="JC1294" s="4"/>
      <c r="JD1294" s="4"/>
      <c r="JE1294" s="4"/>
      <c r="JF1294" s="4"/>
      <c r="JG1294" s="4"/>
      <c r="JH1294" s="4"/>
      <c r="JI1294" s="4"/>
      <c r="JJ1294" s="4"/>
      <c r="JK1294" s="4"/>
      <c r="JL1294" s="4"/>
      <c r="JM1294" s="4"/>
      <c r="JN1294" s="4"/>
      <c r="JO1294" s="30"/>
      <c r="JP1294" s="4"/>
      <c r="JQ1294" s="4"/>
      <c r="JR1294" s="4"/>
      <c r="JS1294" s="4"/>
      <c r="JT1294" s="4"/>
      <c r="JU1294" s="4"/>
      <c r="JV1294" s="4"/>
      <c r="JW1294" s="4"/>
    </row>
    <row r="1295" spans="166:286" x14ac:dyDescent="0.25">
      <c r="FJ1295" s="5"/>
      <c r="FK1295" s="30"/>
      <c r="FL1295" s="4"/>
      <c r="FM1295" s="4"/>
      <c r="FN1295" s="4"/>
      <c r="FO1295" s="4"/>
      <c r="FP1295" s="4"/>
      <c r="FQ1295" s="4"/>
      <c r="FR1295" s="4"/>
      <c r="FS1295" s="4"/>
      <c r="FT1295" s="4"/>
      <c r="FU1295" s="4"/>
      <c r="FV1295" s="4"/>
      <c r="FW1295" s="4"/>
      <c r="FX1295" s="4"/>
      <c r="FY1295" s="4"/>
      <c r="FZ1295" s="4"/>
      <c r="GA1295" s="4"/>
      <c r="GB1295" s="4"/>
      <c r="GC1295" s="4"/>
      <c r="GD1295" s="4"/>
      <c r="GE1295" s="4"/>
      <c r="GF1295" s="4"/>
      <c r="IQ1295" s="4"/>
      <c r="IR1295" s="4"/>
      <c r="IS1295" s="4"/>
      <c r="IT1295" s="4"/>
      <c r="IU1295" s="4"/>
      <c r="IV1295" s="4"/>
      <c r="IW1295" s="4"/>
      <c r="IX1295" s="4"/>
      <c r="IY1295" s="4"/>
      <c r="IZ1295" s="4"/>
      <c r="JA1295" s="4"/>
      <c r="JB1295" s="4"/>
      <c r="JC1295" s="4"/>
      <c r="JD1295" s="4"/>
      <c r="JE1295" s="4"/>
      <c r="JF1295" s="4"/>
      <c r="JG1295" s="4"/>
      <c r="JH1295" s="4"/>
      <c r="JI1295" s="4"/>
      <c r="JJ1295" s="4"/>
      <c r="JK1295" s="4"/>
      <c r="JL1295" s="4"/>
      <c r="JM1295" s="4"/>
      <c r="JN1295" s="4"/>
      <c r="JO1295" s="30"/>
      <c r="JP1295" s="4"/>
      <c r="JQ1295" s="4"/>
      <c r="JR1295" s="4"/>
      <c r="JS1295" s="4"/>
      <c r="JT1295" s="4"/>
      <c r="JU1295" s="4"/>
      <c r="JV1295" s="4"/>
      <c r="JW1295" s="4"/>
    </row>
    <row r="1296" spans="166:286" x14ac:dyDescent="0.25">
      <c r="FJ1296" s="5"/>
      <c r="FK1296" s="30"/>
      <c r="FL1296" s="4"/>
      <c r="FM1296" s="4"/>
      <c r="FN1296" s="4"/>
      <c r="FO1296" s="4"/>
      <c r="FP1296" s="4"/>
      <c r="FQ1296" s="4"/>
      <c r="FR1296" s="4"/>
      <c r="FS1296" s="4"/>
      <c r="FT1296" s="4"/>
      <c r="FU1296" s="4"/>
      <c r="FV1296" s="4"/>
      <c r="FW1296" s="4"/>
      <c r="FX1296" s="4"/>
      <c r="FY1296" s="4"/>
      <c r="FZ1296" s="4"/>
      <c r="GA1296" s="4"/>
      <c r="GB1296" s="4"/>
      <c r="GC1296" s="4"/>
      <c r="GD1296" s="4"/>
      <c r="GE1296" s="4"/>
      <c r="GF1296" s="4"/>
      <c r="IQ1296" s="4"/>
      <c r="IR1296" s="4"/>
      <c r="IS1296" s="4"/>
      <c r="IT1296" s="4"/>
      <c r="IU1296" s="4"/>
      <c r="IV1296" s="4"/>
      <c r="IW1296" s="4"/>
      <c r="IX1296" s="4"/>
      <c r="IY1296" s="4"/>
      <c r="IZ1296" s="4"/>
      <c r="JA1296" s="4"/>
      <c r="JB1296" s="4"/>
      <c r="JC1296" s="4"/>
      <c r="JD1296" s="4"/>
      <c r="JE1296" s="4"/>
      <c r="JF1296" s="4"/>
      <c r="JG1296" s="4"/>
      <c r="JH1296" s="4"/>
      <c r="JI1296" s="4"/>
      <c r="JJ1296" s="4"/>
      <c r="JK1296" s="4"/>
      <c r="JL1296" s="4"/>
      <c r="JM1296" s="4"/>
      <c r="JN1296" s="4"/>
      <c r="JO1296" s="30"/>
      <c r="JP1296" s="4"/>
      <c r="JQ1296" s="4"/>
      <c r="JR1296" s="4"/>
      <c r="JS1296" s="4"/>
      <c r="JT1296" s="4"/>
      <c r="JU1296" s="4"/>
      <c r="JV1296" s="4"/>
      <c r="JW1296" s="4"/>
    </row>
    <row r="1297" spans="166:283" x14ac:dyDescent="0.25">
      <c r="FJ1297" s="5"/>
      <c r="FK1297" s="30"/>
      <c r="FL1297" s="4"/>
      <c r="FM1297" s="4"/>
      <c r="FN1297" s="4"/>
      <c r="FO1297" s="4"/>
      <c r="FP1297" s="4"/>
      <c r="FQ1297" s="4"/>
      <c r="FR1297" s="4"/>
      <c r="FS1297" s="4"/>
      <c r="FT1297" s="4"/>
      <c r="FU1297" s="4"/>
      <c r="FV1297" s="4"/>
      <c r="FW1297" s="4"/>
      <c r="FX1297" s="4"/>
      <c r="FY1297" s="4"/>
      <c r="FZ1297" s="4"/>
      <c r="GA1297" s="4"/>
      <c r="GB1297" s="4"/>
      <c r="GC1297" s="4"/>
      <c r="GD1297" s="4"/>
      <c r="GE1297" s="4"/>
      <c r="GF1297" s="4"/>
      <c r="IQ1297" s="4"/>
      <c r="IR1297" s="4"/>
      <c r="IS1297" s="4"/>
      <c r="IT1297" s="4"/>
      <c r="IU1297" s="4"/>
      <c r="IV1297" s="4"/>
      <c r="IW1297" s="50"/>
      <c r="IX1297" s="4"/>
      <c r="IY1297" s="4"/>
      <c r="IZ1297" s="4"/>
      <c r="JA1297" s="4"/>
      <c r="JB1297" s="4"/>
      <c r="JC1297" s="4"/>
      <c r="JD1297" s="4"/>
      <c r="JE1297" s="4"/>
      <c r="JF1297" s="4"/>
      <c r="JG1297" s="4"/>
      <c r="JH1297" s="4"/>
      <c r="JI1297" s="4"/>
      <c r="JJ1297" s="4"/>
      <c r="JK1297" s="4"/>
      <c r="JL1297" s="4"/>
      <c r="JM1297" s="4"/>
      <c r="JN1297" s="4"/>
      <c r="JO1297" s="30"/>
      <c r="JP1297" s="4"/>
      <c r="JQ1297" s="4"/>
      <c r="JR1297" s="4"/>
      <c r="JS1297" s="4"/>
      <c r="JT1297" s="4"/>
      <c r="JU1297" s="4"/>
      <c r="JV1297" s="4"/>
      <c r="JW1297" s="4"/>
    </row>
    <row r="1298" spans="166:283" x14ac:dyDescent="0.25">
      <c r="FJ1298" s="5"/>
      <c r="FK1298" s="30"/>
      <c r="FL1298" s="4"/>
      <c r="FM1298" s="4"/>
      <c r="FN1298" s="4"/>
      <c r="FO1298" s="4"/>
      <c r="FP1298" s="4"/>
      <c r="FQ1298" s="4"/>
      <c r="FR1298" s="4"/>
      <c r="FS1298" s="4"/>
      <c r="FT1298" s="4"/>
      <c r="FU1298" s="4"/>
      <c r="FV1298" s="4"/>
      <c r="FW1298" s="4"/>
      <c r="FX1298" s="4"/>
      <c r="FY1298" s="4"/>
      <c r="FZ1298" s="4"/>
      <c r="GA1298" s="4"/>
      <c r="GB1298" s="4"/>
      <c r="GC1298" s="4"/>
      <c r="GD1298" s="4"/>
      <c r="GE1298" s="4"/>
      <c r="GF1298" s="4"/>
      <c r="IQ1298" s="4"/>
      <c r="IR1298" s="4"/>
      <c r="IS1298" s="4"/>
      <c r="IT1298" s="4"/>
      <c r="IU1298" s="4"/>
      <c r="IV1298" s="50"/>
      <c r="IW1298" s="4"/>
      <c r="IX1298" s="4"/>
      <c r="IY1298" s="4"/>
      <c r="IZ1298" s="4"/>
      <c r="JA1298" s="4"/>
      <c r="JB1298" s="4"/>
      <c r="JC1298" s="4"/>
      <c r="JD1298" s="4"/>
      <c r="JE1298" s="4"/>
      <c r="JF1298" s="4"/>
      <c r="JG1298" s="4"/>
      <c r="JH1298" s="4"/>
      <c r="JI1298" s="4"/>
      <c r="JJ1298" s="4"/>
      <c r="JK1298" s="4"/>
      <c r="JL1298" s="4"/>
      <c r="JM1298" s="4"/>
      <c r="JN1298" s="4"/>
      <c r="JO1298" s="4"/>
      <c r="JP1298" s="4"/>
      <c r="JQ1298" s="4"/>
      <c r="JR1298" s="4"/>
      <c r="JS1298" s="4"/>
      <c r="JT1298" s="4"/>
      <c r="JU1298" s="4"/>
      <c r="JV1298" s="4"/>
      <c r="JW1298" s="4"/>
    </row>
    <row r="1299" spans="166:283" x14ac:dyDescent="0.25">
      <c r="FJ1299" s="5"/>
      <c r="FK1299" s="30"/>
      <c r="FL1299" s="4"/>
      <c r="FM1299" s="4"/>
      <c r="FN1299" s="4"/>
      <c r="FO1299" s="4"/>
      <c r="FP1299" s="4"/>
      <c r="FQ1299" s="4"/>
      <c r="FR1299" s="4"/>
      <c r="FS1299" s="4"/>
      <c r="FT1299" s="4"/>
      <c r="FU1299" s="4"/>
      <c r="FV1299" s="4"/>
      <c r="FW1299" s="4"/>
      <c r="FX1299" s="4"/>
      <c r="FY1299" s="4"/>
      <c r="FZ1299" s="4"/>
      <c r="GA1299" s="4"/>
      <c r="GB1299" s="4"/>
      <c r="GC1299" s="4"/>
      <c r="GD1299" s="4"/>
      <c r="GE1299" s="4"/>
      <c r="GF1299" s="4"/>
      <c r="IQ1299" s="4"/>
      <c r="IR1299" s="50"/>
      <c r="IS1299" s="50"/>
      <c r="IT1299" s="50"/>
      <c r="IU1299" s="50"/>
      <c r="IV1299" s="4"/>
      <c r="IW1299" s="4"/>
      <c r="IX1299" s="4"/>
      <c r="IY1299" s="4"/>
      <c r="IZ1299" s="4"/>
      <c r="JA1299" s="4"/>
      <c r="JB1299" s="4"/>
      <c r="JC1299" s="4"/>
      <c r="JD1299" s="4"/>
      <c r="JE1299" s="4"/>
      <c r="JF1299" s="4"/>
      <c r="JG1299" s="4"/>
      <c r="JH1299" s="4"/>
      <c r="JI1299" s="4"/>
      <c r="JJ1299" s="4"/>
      <c r="JK1299" s="4"/>
      <c r="JL1299" s="4"/>
      <c r="JM1299" s="4"/>
      <c r="JN1299" s="4"/>
      <c r="JO1299" s="4"/>
      <c r="JP1299" s="4"/>
      <c r="JQ1299" s="4"/>
      <c r="JR1299" s="4"/>
      <c r="JS1299" s="4"/>
      <c r="JT1299" s="4"/>
      <c r="JU1299" s="4"/>
      <c r="JV1299" s="4"/>
      <c r="JW1299" s="25"/>
    </row>
    <row r="1300" spans="166:283" x14ac:dyDescent="0.25">
      <c r="FJ1300" s="5"/>
      <c r="FK1300" s="4"/>
      <c r="FL1300" s="4"/>
      <c r="FM1300" s="4"/>
      <c r="FN1300" s="4"/>
      <c r="FO1300" s="4"/>
      <c r="FP1300" s="4"/>
      <c r="FQ1300" s="4"/>
      <c r="FR1300" s="4"/>
      <c r="FS1300" s="4"/>
      <c r="FT1300" s="4"/>
      <c r="FU1300" s="4"/>
      <c r="FV1300" s="4"/>
      <c r="FW1300" s="4"/>
      <c r="FX1300" s="4"/>
      <c r="FY1300" s="4"/>
      <c r="FZ1300" s="4"/>
      <c r="GA1300" s="4"/>
      <c r="GB1300" s="4"/>
      <c r="GC1300" s="4"/>
      <c r="GD1300" s="4"/>
      <c r="GE1300" s="4"/>
      <c r="GF1300" s="4"/>
      <c r="IQ1300" s="4"/>
      <c r="IR1300" s="4"/>
      <c r="IS1300" s="4"/>
      <c r="IT1300" s="4"/>
      <c r="IU1300" s="4"/>
      <c r="IV1300" s="4"/>
      <c r="IW1300" s="4"/>
      <c r="IX1300" s="4"/>
      <c r="IY1300" s="4"/>
      <c r="IZ1300" s="4"/>
      <c r="JA1300" s="4"/>
      <c r="JB1300" s="4"/>
      <c r="JC1300" s="4"/>
      <c r="JD1300" s="4"/>
      <c r="JE1300" s="4"/>
      <c r="JF1300" s="4"/>
      <c r="JG1300" s="4"/>
      <c r="JH1300" s="4"/>
      <c r="JI1300" s="4"/>
      <c r="JJ1300" s="4"/>
      <c r="JK1300" s="4"/>
      <c r="JL1300" s="4"/>
      <c r="JM1300" s="4"/>
      <c r="JN1300" s="4"/>
      <c r="JO1300" s="4"/>
      <c r="JP1300" s="4"/>
      <c r="JQ1300" s="4"/>
      <c r="JR1300" s="4"/>
      <c r="JS1300" s="4"/>
      <c r="JT1300" s="4"/>
      <c r="JU1300" s="4"/>
      <c r="JV1300" s="4"/>
    </row>
    <row r="1301" spans="166:283" x14ac:dyDescent="0.25">
      <c r="FJ1301" s="5"/>
      <c r="FK1301" s="4"/>
      <c r="FL1301" s="4"/>
      <c r="FM1301" s="4"/>
      <c r="FN1301" s="4"/>
      <c r="FO1301" s="4"/>
      <c r="FP1301" s="4"/>
      <c r="FQ1301" s="4"/>
      <c r="FR1301" s="4"/>
      <c r="FS1301" s="4"/>
      <c r="FT1301" s="4"/>
      <c r="FU1301" s="4"/>
      <c r="FV1301" s="4"/>
      <c r="FW1301" s="4"/>
      <c r="FX1301" s="4"/>
      <c r="FY1301" s="4"/>
      <c r="FZ1301" s="4"/>
      <c r="GA1301" s="4"/>
      <c r="GB1301" s="4"/>
      <c r="GC1301" s="4"/>
      <c r="GD1301" s="4"/>
      <c r="GE1301" s="4"/>
      <c r="GF1301" s="4"/>
      <c r="IQ1301" s="4"/>
      <c r="IR1301" s="4"/>
      <c r="IS1301" s="4"/>
      <c r="IT1301" s="4"/>
      <c r="IU1301" s="4"/>
      <c r="IV1301" s="4"/>
      <c r="IW1301" s="4"/>
      <c r="IX1301" s="4"/>
      <c r="IY1301" s="4"/>
      <c r="IZ1301" s="4"/>
      <c r="JA1301" s="4"/>
      <c r="JB1301" s="4"/>
      <c r="JC1301" s="4"/>
      <c r="JD1301" s="4"/>
      <c r="JE1301" s="4"/>
      <c r="JF1301" s="4"/>
      <c r="JG1301" s="4"/>
      <c r="JH1301" s="4"/>
      <c r="JI1301" s="4"/>
      <c r="JJ1301" s="4"/>
      <c r="JK1301" s="4"/>
      <c r="JL1301" s="4"/>
      <c r="JM1301" s="4"/>
      <c r="JN1301" s="4"/>
      <c r="JO1301" s="4"/>
      <c r="JP1301" s="4"/>
      <c r="JQ1301" s="4"/>
      <c r="JR1301" s="4"/>
      <c r="JS1301" s="4"/>
      <c r="JT1301" s="4"/>
      <c r="JU1301" s="4"/>
      <c r="JV1301" s="4"/>
    </row>
    <row r="1302" spans="166:283" x14ac:dyDescent="0.25">
      <c r="FJ1302" s="5"/>
      <c r="FK1302" s="4"/>
      <c r="FL1302" s="4"/>
      <c r="FM1302" s="4"/>
      <c r="FN1302" s="4"/>
      <c r="FO1302" s="4"/>
      <c r="FP1302" s="4"/>
      <c r="FQ1302" s="4"/>
      <c r="FR1302" s="4"/>
      <c r="FS1302" s="4"/>
      <c r="FT1302" s="4"/>
      <c r="FU1302" s="4"/>
      <c r="FV1302" s="4"/>
      <c r="FW1302" s="4"/>
      <c r="FX1302" s="4"/>
      <c r="FY1302" s="4"/>
      <c r="FZ1302" s="4"/>
      <c r="GA1302" s="4"/>
      <c r="GB1302" s="4"/>
      <c r="GC1302" s="4"/>
      <c r="GD1302" s="4"/>
      <c r="GE1302" s="4"/>
      <c r="GF1302" s="4"/>
      <c r="IQ1302" s="4"/>
      <c r="IR1302" s="4"/>
      <c r="IS1302" s="4"/>
      <c r="IT1302" s="4"/>
      <c r="IU1302" s="4"/>
      <c r="IV1302" s="4"/>
      <c r="IW1302" s="4"/>
      <c r="IX1302" s="4"/>
      <c r="IY1302" s="4"/>
      <c r="IZ1302" s="4"/>
      <c r="JA1302" s="4"/>
      <c r="JB1302" s="4"/>
      <c r="JC1302" s="4"/>
      <c r="JD1302" s="4"/>
      <c r="JE1302" s="4"/>
      <c r="JF1302" s="4"/>
      <c r="JG1302" s="4"/>
      <c r="JH1302" s="4"/>
      <c r="JI1302" s="4"/>
      <c r="JJ1302" s="4"/>
      <c r="JK1302" s="4"/>
      <c r="JL1302" s="4"/>
      <c r="JM1302" s="4"/>
      <c r="JN1302" s="4"/>
      <c r="JO1302" s="4"/>
      <c r="JP1302" s="4"/>
      <c r="JQ1302" s="4"/>
      <c r="JR1302" s="4"/>
      <c r="JS1302" s="4"/>
      <c r="JT1302" s="4"/>
      <c r="JU1302" s="4"/>
      <c r="JV1302" s="4"/>
    </row>
    <row r="1303" spans="166:283" x14ac:dyDescent="0.25">
      <c r="FJ1303" s="5"/>
      <c r="FK1303" s="4"/>
      <c r="FL1303" s="4"/>
      <c r="FM1303" s="4"/>
      <c r="FN1303" s="4"/>
      <c r="FO1303" s="4"/>
      <c r="FP1303" s="4"/>
      <c r="FQ1303" s="4"/>
      <c r="FR1303" s="4"/>
      <c r="FS1303" s="4"/>
      <c r="FT1303" s="4"/>
      <c r="FU1303" s="4"/>
      <c r="FV1303" s="4"/>
      <c r="FW1303" s="4"/>
      <c r="FX1303" s="4"/>
      <c r="FY1303" s="4"/>
      <c r="FZ1303" s="4"/>
      <c r="GA1303" s="4"/>
      <c r="GB1303" s="4"/>
      <c r="GC1303" s="4"/>
      <c r="GD1303" s="4"/>
      <c r="GE1303" s="4"/>
      <c r="GF1303" s="4"/>
      <c r="IQ1303" s="4"/>
      <c r="IR1303" s="4"/>
      <c r="IS1303" s="4"/>
      <c r="IT1303" s="4"/>
      <c r="IU1303" s="4"/>
      <c r="IV1303" s="4"/>
      <c r="IW1303" s="4"/>
      <c r="IX1303" s="4"/>
      <c r="IY1303" s="4"/>
      <c r="IZ1303" s="4"/>
      <c r="JA1303" s="4"/>
      <c r="JB1303" s="4"/>
      <c r="JC1303" s="4"/>
      <c r="JD1303" s="4"/>
      <c r="JE1303" s="4"/>
      <c r="JF1303" s="4"/>
      <c r="JG1303" s="4"/>
      <c r="JH1303" s="4"/>
      <c r="JI1303" s="4"/>
      <c r="JJ1303" s="4"/>
      <c r="JK1303" s="4"/>
      <c r="JL1303" s="4"/>
      <c r="JM1303" s="4"/>
      <c r="JN1303" s="4"/>
      <c r="JO1303" s="4"/>
      <c r="JP1303" s="4"/>
      <c r="JQ1303" s="4"/>
      <c r="JR1303" s="4"/>
      <c r="JS1303" s="4"/>
      <c r="JT1303" s="4"/>
      <c r="JU1303" s="4"/>
      <c r="JV1303" s="4"/>
    </row>
    <row r="1304" spans="166:283" x14ac:dyDescent="0.25">
      <c r="FJ1304" s="5"/>
      <c r="FK1304" s="4"/>
      <c r="FL1304" s="4"/>
      <c r="FM1304" s="4"/>
      <c r="FN1304" s="4"/>
      <c r="FO1304" s="4"/>
      <c r="FP1304" s="4"/>
      <c r="FQ1304" s="4"/>
      <c r="FR1304" s="4"/>
      <c r="FS1304" s="4"/>
      <c r="FT1304" s="4"/>
      <c r="FU1304" s="4"/>
      <c r="FV1304" s="4"/>
      <c r="FW1304" s="4"/>
      <c r="FX1304" s="4"/>
      <c r="FY1304" s="4"/>
      <c r="FZ1304" s="4"/>
      <c r="GA1304" s="4"/>
      <c r="GB1304" s="4"/>
      <c r="GC1304" s="4"/>
      <c r="GD1304" s="4"/>
      <c r="GE1304" s="4"/>
      <c r="GF1304" s="4"/>
      <c r="IQ1304" s="4"/>
      <c r="IR1304" s="4"/>
      <c r="IS1304" s="4"/>
      <c r="IT1304" s="4"/>
      <c r="IU1304" s="4"/>
      <c r="IV1304" s="4"/>
      <c r="IW1304" s="4"/>
      <c r="IX1304" s="4"/>
      <c r="IY1304" s="4"/>
      <c r="IZ1304" s="4"/>
      <c r="JA1304" s="4"/>
      <c r="JB1304" s="4"/>
      <c r="JC1304" s="4"/>
      <c r="JD1304" s="4"/>
      <c r="JE1304" s="4"/>
      <c r="JF1304" s="4"/>
      <c r="JG1304" s="4"/>
      <c r="JH1304" s="4"/>
      <c r="JI1304" s="4"/>
      <c r="JJ1304" s="4"/>
      <c r="JK1304" s="4"/>
      <c r="JL1304" s="4"/>
      <c r="JM1304" s="4"/>
      <c r="JN1304" s="4"/>
      <c r="JO1304" s="4"/>
      <c r="JP1304" s="4"/>
      <c r="JQ1304" s="4"/>
      <c r="JR1304" s="4"/>
      <c r="JS1304" s="4"/>
      <c r="JT1304" s="4"/>
      <c r="JU1304" s="4"/>
      <c r="JV1304" s="4"/>
    </row>
    <row r="1305" spans="166:283" x14ac:dyDescent="0.25">
      <c r="FJ1305" s="5"/>
      <c r="FK1305" s="4"/>
      <c r="FL1305" s="4"/>
      <c r="FM1305" s="4"/>
      <c r="FN1305" s="4"/>
      <c r="FO1305" s="4"/>
      <c r="FP1305" s="4"/>
      <c r="FQ1305" s="4"/>
      <c r="FR1305" s="4"/>
      <c r="FS1305" s="4"/>
      <c r="FT1305" s="4"/>
      <c r="FU1305" s="4"/>
      <c r="FV1305" s="4"/>
      <c r="FW1305" s="4"/>
      <c r="FX1305" s="4"/>
      <c r="FY1305" s="4"/>
      <c r="FZ1305" s="4"/>
      <c r="GA1305" s="4"/>
      <c r="GB1305" s="4"/>
      <c r="GC1305" s="4"/>
      <c r="GD1305" s="4"/>
      <c r="GE1305" s="4"/>
      <c r="GF1305" s="4"/>
      <c r="IQ1305" s="4"/>
      <c r="IR1305" s="4"/>
      <c r="IS1305" s="4"/>
      <c r="IT1305" s="4"/>
      <c r="IU1305" s="4"/>
      <c r="IV1305" s="4"/>
      <c r="IW1305" s="4"/>
      <c r="IX1305" s="4"/>
      <c r="IY1305" s="4"/>
      <c r="IZ1305" s="4"/>
      <c r="JA1305" s="4"/>
      <c r="JB1305" s="4"/>
      <c r="JC1305" s="4"/>
      <c r="JD1305" s="4"/>
      <c r="JE1305" s="4"/>
      <c r="JF1305" s="4"/>
      <c r="JG1305" s="4"/>
      <c r="JH1305" s="4"/>
      <c r="JI1305" s="4"/>
      <c r="JJ1305" s="4"/>
      <c r="JK1305" s="4"/>
      <c r="JL1305" s="4"/>
      <c r="JM1305" s="4"/>
      <c r="JN1305" s="30"/>
      <c r="JO1305" s="4"/>
      <c r="JP1305" s="4"/>
      <c r="JQ1305" s="4"/>
      <c r="JR1305" s="4"/>
      <c r="JS1305" s="4"/>
      <c r="JT1305" s="4"/>
      <c r="JU1305" s="4"/>
      <c r="JV1305" s="4"/>
    </row>
    <row r="1306" spans="166:283" x14ac:dyDescent="0.25">
      <c r="FJ1306" s="5"/>
      <c r="FK1306" s="4"/>
      <c r="FL1306" s="4"/>
      <c r="FM1306" s="4"/>
      <c r="FN1306" s="4"/>
      <c r="FO1306" s="4"/>
      <c r="FP1306" s="4"/>
      <c r="FQ1306" s="4"/>
      <c r="FR1306" s="4"/>
      <c r="FS1306" s="4"/>
      <c r="FT1306" s="4"/>
      <c r="FU1306" s="4"/>
      <c r="FV1306" s="4"/>
      <c r="FW1306" s="4"/>
      <c r="FX1306" s="4"/>
      <c r="FY1306" s="4"/>
      <c r="FZ1306" s="4"/>
      <c r="GA1306" s="4"/>
      <c r="GB1306" s="4"/>
      <c r="GC1306" s="4"/>
      <c r="GD1306" s="4"/>
      <c r="GE1306" s="4"/>
      <c r="GF1306" s="4"/>
      <c r="IQ1306" s="50"/>
      <c r="IR1306" s="4"/>
      <c r="IS1306" s="4"/>
      <c r="IT1306" s="4"/>
      <c r="IU1306" s="4"/>
      <c r="IV1306" s="4"/>
      <c r="IW1306" s="4"/>
      <c r="IX1306" s="4"/>
      <c r="IY1306" s="4"/>
      <c r="IZ1306" s="4"/>
      <c r="JA1306" s="4"/>
      <c r="JB1306" s="4"/>
      <c r="JC1306" s="4"/>
      <c r="JD1306" s="4"/>
      <c r="JE1306" s="4"/>
      <c r="JF1306" s="4"/>
      <c r="JG1306" s="4"/>
      <c r="JH1306" s="4"/>
      <c r="JI1306" s="4"/>
      <c r="JJ1306" s="4"/>
      <c r="JK1306" s="4"/>
      <c r="JL1306" s="4"/>
      <c r="JM1306" s="4"/>
      <c r="JN1306" s="30"/>
      <c r="JO1306" s="4"/>
      <c r="JP1306" s="4"/>
      <c r="JQ1306" s="4"/>
      <c r="JR1306" s="4"/>
      <c r="JS1306" s="4"/>
      <c r="JT1306" s="4"/>
      <c r="JU1306" s="4"/>
      <c r="JV1306" s="4"/>
    </row>
    <row r="1307" spans="166:283" x14ac:dyDescent="0.25">
      <c r="FJ1307" s="5"/>
      <c r="FK1307" s="4"/>
      <c r="FL1307" s="4"/>
      <c r="FM1307" s="4"/>
      <c r="FN1307" s="4"/>
      <c r="FO1307" s="4"/>
      <c r="FP1307" s="4"/>
      <c r="FQ1307" s="4"/>
      <c r="FR1307" s="4"/>
      <c r="FS1307" s="4"/>
      <c r="FT1307" s="4"/>
      <c r="FU1307" s="4"/>
      <c r="FV1307" s="4"/>
      <c r="FW1307" s="4"/>
      <c r="FX1307" s="4"/>
      <c r="FY1307" s="4"/>
      <c r="FZ1307" s="4"/>
      <c r="GA1307" s="4"/>
      <c r="GB1307" s="4"/>
      <c r="GC1307" s="4"/>
      <c r="GD1307" s="4"/>
      <c r="GE1307" s="4"/>
      <c r="GF1307" s="4"/>
      <c r="IQ1307" s="4"/>
      <c r="IR1307" s="4"/>
      <c r="IS1307" s="4"/>
      <c r="IT1307" s="4"/>
      <c r="IU1307" s="4"/>
      <c r="IV1307" s="4"/>
      <c r="IW1307" s="4"/>
      <c r="IX1307" s="4"/>
      <c r="IY1307" s="4"/>
      <c r="IZ1307" s="4"/>
      <c r="JA1307" s="4"/>
      <c r="JB1307" s="4"/>
      <c r="JC1307" s="4"/>
      <c r="JD1307" s="4"/>
      <c r="JE1307" s="4"/>
      <c r="JF1307" s="4"/>
      <c r="JG1307" s="4"/>
      <c r="JH1307" s="4"/>
      <c r="JI1307" s="4"/>
      <c r="JJ1307" s="4"/>
      <c r="JK1307" s="4"/>
      <c r="JL1307" s="4"/>
      <c r="JM1307" s="4"/>
      <c r="JN1307" s="30"/>
      <c r="JO1307" s="4"/>
      <c r="JP1307" s="4"/>
      <c r="JQ1307" s="4"/>
      <c r="JR1307" s="4"/>
      <c r="JS1307" s="4"/>
      <c r="JT1307" s="4"/>
      <c r="JU1307" s="4"/>
      <c r="JV1307" s="4"/>
    </row>
    <row r="1308" spans="166:283" x14ac:dyDescent="0.25">
      <c r="FJ1308" s="5"/>
      <c r="FK1308" s="4"/>
      <c r="FL1308" s="4"/>
      <c r="FM1308" s="4"/>
      <c r="FN1308" s="4"/>
      <c r="FO1308" s="4"/>
      <c r="FP1308" s="4"/>
      <c r="FQ1308" s="4"/>
      <c r="FR1308" s="4"/>
      <c r="FS1308" s="4"/>
      <c r="FT1308" s="4"/>
      <c r="FU1308" s="4"/>
      <c r="FV1308" s="4"/>
      <c r="FW1308" s="4"/>
      <c r="FX1308" s="4"/>
      <c r="FY1308" s="4"/>
      <c r="FZ1308" s="4"/>
      <c r="GA1308" s="4"/>
      <c r="GB1308" s="4"/>
      <c r="GC1308" s="4"/>
      <c r="GD1308" s="4"/>
      <c r="GE1308" s="4"/>
      <c r="GF1308" s="4"/>
      <c r="IQ1308" s="4"/>
      <c r="IR1308" s="4"/>
      <c r="IS1308" s="4"/>
      <c r="IT1308" s="4"/>
      <c r="IU1308" s="4"/>
      <c r="IV1308" s="4"/>
      <c r="IW1308" s="4"/>
      <c r="IX1308" s="4"/>
      <c r="IY1308" s="4"/>
      <c r="IZ1308" s="4"/>
      <c r="JA1308" s="4"/>
      <c r="JB1308" s="4"/>
      <c r="JC1308" s="4"/>
      <c r="JD1308" s="4"/>
      <c r="JE1308" s="4"/>
      <c r="JF1308" s="4"/>
      <c r="JG1308" s="4"/>
      <c r="JH1308" s="4"/>
      <c r="JI1308" s="4"/>
      <c r="JJ1308" s="4"/>
      <c r="JK1308" s="4"/>
      <c r="JL1308" s="4"/>
      <c r="JM1308" s="4"/>
      <c r="JN1308" s="30"/>
      <c r="JO1308" s="4"/>
      <c r="JP1308" s="4"/>
      <c r="JQ1308" s="4"/>
      <c r="JR1308" s="4"/>
      <c r="JS1308" s="4"/>
      <c r="JT1308" s="4"/>
      <c r="JU1308" s="4"/>
      <c r="JV1308" s="4"/>
    </row>
    <row r="1309" spans="166:283" x14ac:dyDescent="0.25">
      <c r="FJ1309" s="5"/>
      <c r="FK1309" s="4"/>
      <c r="FL1309" s="4"/>
      <c r="FM1309" s="4"/>
      <c r="FN1309" s="4"/>
      <c r="FO1309" s="4"/>
      <c r="FP1309" s="4"/>
      <c r="FQ1309" s="4"/>
      <c r="FR1309" s="4"/>
      <c r="FS1309" s="4"/>
      <c r="FT1309" s="4"/>
      <c r="FU1309" s="4"/>
      <c r="FV1309" s="4"/>
      <c r="FW1309" s="4"/>
      <c r="FX1309" s="4"/>
      <c r="FY1309" s="4"/>
      <c r="FZ1309" s="4"/>
      <c r="GA1309" s="4"/>
      <c r="GB1309" s="4"/>
      <c r="GC1309" s="4"/>
      <c r="GD1309" s="4"/>
      <c r="GE1309" s="4"/>
      <c r="GF1309" s="4"/>
      <c r="IQ1309" s="4"/>
      <c r="IR1309" s="4"/>
      <c r="IS1309" s="4"/>
      <c r="IT1309" s="4"/>
      <c r="IU1309" s="4"/>
      <c r="IV1309" s="4"/>
      <c r="IW1309" s="4"/>
      <c r="IX1309" s="4"/>
      <c r="IY1309" s="4"/>
      <c r="IZ1309" s="4"/>
      <c r="JA1309" s="4"/>
      <c r="JB1309" s="4"/>
      <c r="JC1309" s="4"/>
      <c r="JD1309" s="4"/>
      <c r="JE1309" s="4"/>
      <c r="JF1309" s="4"/>
      <c r="JG1309" s="4"/>
      <c r="JH1309" s="4"/>
      <c r="JI1309" s="4"/>
      <c r="JJ1309" s="4"/>
      <c r="JK1309" s="4"/>
      <c r="JL1309" s="4"/>
      <c r="JM1309" s="4"/>
      <c r="JN1309" s="30"/>
      <c r="JO1309" s="4"/>
      <c r="JP1309" s="4"/>
      <c r="JQ1309" s="4"/>
      <c r="JR1309" s="4"/>
      <c r="JS1309" s="4"/>
      <c r="JT1309" s="4"/>
      <c r="JU1309" s="4"/>
      <c r="JV1309" s="4"/>
    </row>
    <row r="1310" spans="166:283" x14ac:dyDescent="0.25">
      <c r="FJ1310" s="5"/>
      <c r="FK1310" s="4"/>
      <c r="FL1310" s="4"/>
      <c r="FM1310" s="4"/>
      <c r="FN1310" s="4"/>
      <c r="FO1310" s="4"/>
      <c r="FP1310" s="4"/>
      <c r="FQ1310" s="4"/>
      <c r="FR1310" s="4"/>
      <c r="FS1310" s="4"/>
      <c r="FT1310" s="4"/>
      <c r="FU1310" s="4"/>
      <c r="FV1310" s="4"/>
      <c r="FW1310" s="4"/>
      <c r="FX1310" s="4"/>
      <c r="FY1310" s="4"/>
      <c r="FZ1310" s="4"/>
      <c r="GA1310" s="4"/>
      <c r="GB1310" s="4"/>
      <c r="GC1310" s="4"/>
      <c r="GD1310" s="4"/>
      <c r="GE1310" s="4"/>
      <c r="GF1310" s="4"/>
      <c r="IQ1310" s="4"/>
      <c r="IR1310" s="4"/>
      <c r="IS1310" s="4"/>
      <c r="IT1310" s="4"/>
      <c r="IU1310" s="4"/>
      <c r="IV1310" s="4"/>
      <c r="IW1310" s="4"/>
      <c r="IX1310" s="4"/>
      <c r="IY1310" s="4"/>
      <c r="IZ1310" s="4"/>
      <c r="JA1310" s="4"/>
      <c r="JB1310" s="4"/>
      <c r="JC1310" s="4"/>
      <c r="JD1310" s="4"/>
      <c r="JE1310" s="4"/>
      <c r="JF1310" s="4"/>
      <c r="JG1310" s="4"/>
      <c r="JH1310" s="4"/>
      <c r="JI1310" s="4"/>
      <c r="JJ1310" s="4"/>
      <c r="JK1310" s="4"/>
      <c r="JL1310" s="4"/>
      <c r="JM1310" s="4"/>
      <c r="JN1310" s="4"/>
      <c r="JO1310" s="4"/>
      <c r="JP1310" s="4"/>
      <c r="JQ1310" s="4"/>
      <c r="JR1310" s="4"/>
      <c r="JS1310" s="4"/>
      <c r="JT1310" s="4"/>
      <c r="JU1310" s="4"/>
      <c r="JV1310" s="4"/>
    </row>
    <row r="1311" spans="166:283" x14ac:dyDescent="0.25">
      <c r="FJ1311" s="5"/>
      <c r="FK1311" s="4"/>
      <c r="FL1311" s="4"/>
      <c r="FM1311" s="4"/>
      <c r="FN1311" s="4"/>
      <c r="FO1311" s="4"/>
      <c r="FP1311" s="4"/>
      <c r="FQ1311" s="4"/>
      <c r="FR1311" s="4"/>
      <c r="FS1311" s="4"/>
      <c r="FT1311" s="4"/>
      <c r="FU1311" s="4"/>
      <c r="FV1311" s="4"/>
      <c r="FW1311" s="4"/>
      <c r="FX1311" s="4"/>
      <c r="FY1311" s="4"/>
      <c r="FZ1311" s="4"/>
      <c r="GA1311" s="4"/>
      <c r="GB1311" s="4"/>
      <c r="GC1311" s="4"/>
      <c r="GD1311" s="4"/>
      <c r="GE1311" s="4"/>
      <c r="GF1311" s="25"/>
      <c r="IQ1311" s="4"/>
      <c r="IR1311" s="4"/>
      <c r="IS1311" s="4"/>
      <c r="IT1311" s="4"/>
      <c r="IU1311" s="4"/>
      <c r="IV1311" s="4"/>
      <c r="IW1311" s="4"/>
      <c r="IX1311" s="4"/>
      <c r="IY1311" s="4"/>
      <c r="IZ1311" s="4"/>
      <c r="JA1311" s="4"/>
      <c r="JB1311" s="4"/>
      <c r="JC1311" s="4"/>
      <c r="JD1311" s="4"/>
      <c r="JE1311" s="4"/>
      <c r="JF1311" s="4"/>
      <c r="JG1311" s="4"/>
      <c r="JH1311" s="4"/>
      <c r="JI1311" s="4"/>
      <c r="JJ1311" s="4"/>
      <c r="JK1311" s="4"/>
      <c r="JL1311" s="4"/>
      <c r="JM1311" s="4"/>
      <c r="JN1311" s="4"/>
      <c r="JO1311" s="4"/>
      <c r="JP1311" s="4"/>
      <c r="JQ1311" s="4"/>
      <c r="JR1311" s="4"/>
      <c r="JS1311" s="4"/>
      <c r="JT1311" s="4"/>
      <c r="JU1311" s="4"/>
      <c r="JV1311" s="25"/>
    </row>
    <row r="1312" spans="166:283" x14ac:dyDescent="0.25">
      <c r="FJ1312" s="5"/>
      <c r="FK1312" s="4"/>
      <c r="FL1312" s="4"/>
      <c r="FM1312" s="4"/>
      <c r="FN1312" s="4"/>
      <c r="FO1312" s="4"/>
      <c r="FP1312" s="4"/>
      <c r="FQ1312" s="4"/>
      <c r="FR1312" s="4"/>
      <c r="FS1312" s="4"/>
      <c r="FT1312" s="4"/>
      <c r="FU1312" s="4"/>
      <c r="FV1312" s="4"/>
      <c r="FW1312" s="4"/>
      <c r="FX1312" s="4"/>
      <c r="FY1312" s="4"/>
      <c r="FZ1312" s="4"/>
      <c r="GA1312" s="4"/>
      <c r="GB1312" s="4"/>
      <c r="GC1312" s="4"/>
      <c r="GD1312" s="4"/>
      <c r="GE1312" s="4"/>
      <c r="IQ1312" s="4"/>
      <c r="IR1312" s="4"/>
      <c r="IS1312" s="4"/>
      <c r="IT1312" s="4"/>
      <c r="IU1312" s="4"/>
      <c r="IV1312" s="4"/>
      <c r="IW1312" s="4"/>
      <c r="IX1312" s="4"/>
      <c r="IY1312" s="4"/>
      <c r="IZ1312" s="4"/>
      <c r="JA1312" s="4"/>
      <c r="JB1312" s="4"/>
      <c r="JC1312" s="4"/>
      <c r="JD1312" s="4"/>
      <c r="JE1312" s="4"/>
      <c r="JF1312" s="4"/>
      <c r="JG1312" s="4"/>
      <c r="JH1312" s="4"/>
      <c r="JI1312" s="4"/>
      <c r="JJ1312" s="4"/>
      <c r="JK1312" s="4"/>
      <c r="JL1312" s="4"/>
      <c r="JM1312" s="30"/>
      <c r="JN1312" s="4"/>
      <c r="JO1312" s="4"/>
      <c r="JP1312" s="4"/>
      <c r="JQ1312" s="4"/>
      <c r="JR1312" s="4"/>
      <c r="JS1312" s="4"/>
      <c r="JT1312" s="4"/>
      <c r="JU1312" s="25"/>
    </row>
    <row r="1313" spans="166:280" x14ac:dyDescent="0.25">
      <c r="FJ1313" s="5"/>
      <c r="FK1313" s="4"/>
      <c r="FL1313" s="4"/>
      <c r="FM1313" s="4"/>
      <c r="FN1313" s="4"/>
      <c r="FO1313" s="4"/>
      <c r="FP1313" s="4"/>
      <c r="FQ1313" s="4"/>
      <c r="FR1313" s="4"/>
      <c r="FS1313" s="4"/>
      <c r="FT1313" s="4"/>
      <c r="FU1313" s="4"/>
      <c r="FV1313" s="4"/>
      <c r="FW1313" s="4"/>
      <c r="FX1313" s="4"/>
      <c r="FY1313" s="4"/>
      <c r="FZ1313" s="4"/>
      <c r="GA1313" s="4"/>
      <c r="GB1313" s="4"/>
      <c r="GC1313" s="4"/>
      <c r="GD1313" s="4"/>
      <c r="GE1313" s="4"/>
      <c r="IQ1313" s="4"/>
      <c r="IR1313" s="4"/>
      <c r="IS1313" s="4"/>
      <c r="IT1313" s="4"/>
      <c r="IU1313" s="4"/>
      <c r="IV1313" s="4"/>
      <c r="IW1313" s="4"/>
      <c r="IX1313" s="4"/>
      <c r="IY1313" s="4"/>
      <c r="IZ1313" s="4"/>
      <c r="JA1313" s="4"/>
      <c r="JB1313" s="4"/>
      <c r="JC1313" s="4"/>
      <c r="JD1313" s="4"/>
      <c r="JE1313" s="4"/>
      <c r="JF1313" s="4"/>
      <c r="JG1313" s="4"/>
      <c r="JH1313" s="4"/>
      <c r="JI1313" s="4"/>
      <c r="JJ1313" s="4"/>
      <c r="JK1313" s="4"/>
      <c r="JL1313" s="4"/>
      <c r="JM1313" s="30"/>
      <c r="JN1313" s="4"/>
      <c r="JO1313" s="4"/>
      <c r="JP1313" s="4"/>
      <c r="JQ1313" s="4"/>
      <c r="JR1313" s="4"/>
      <c r="JS1313" s="4"/>
      <c r="JT1313" s="4"/>
    </row>
    <row r="1314" spans="166:280" x14ac:dyDescent="0.25">
      <c r="FJ1314" s="5"/>
      <c r="FK1314" s="4"/>
      <c r="FL1314" s="4"/>
      <c r="FM1314" s="4"/>
      <c r="FN1314" s="4"/>
      <c r="FO1314" s="4"/>
      <c r="FP1314" s="4"/>
      <c r="FQ1314" s="4"/>
      <c r="FR1314" s="4"/>
      <c r="FS1314" s="4"/>
      <c r="FT1314" s="4"/>
      <c r="FU1314" s="4"/>
      <c r="FV1314" s="4"/>
      <c r="FW1314" s="4"/>
      <c r="FX1314" s="4"/>
      <c r="FY1314" s="4"/>
      <c r="FZ1314" s="4"/>
      <c r="GA1314" s="4"/>
      <c r="GB1314" s="4"/>
      <c r="GC1314" s="4"/>
      <c r="GD1314" s="4"/>
      <c r="GE1314" s="4"/>
      <c r="IQ1314" s="4"/>
      <c r="IR1314" s="4"/>
      <c r="IS1314" s="4"/>
      <c r="IT1314" s="4"/>
      <c r="IU1314" s="4"/>
      <c r="IV1314" s="4"/>
      <c r="IW1314" s="4"/>
      <c r="IX1314" s="4"/>
      <c r="IY1314" s="4"/>
      <c r="IZ1314" s="4"/>
      <c r="JA1314" s="4"/>
      <c r="JB1314" s="4"/>
      <c r="JC1314" s="4"/>
      <c r="JD1314" s="4"/>
      <c r="JE1314" s="4"/>
      <c r="JF1314" s="4"/>
      <c r="JG1314" s="4"/>
      <c r="JH1314" s="4"/>
      <c r="JI1314" s="4"/>
      <c r="JJ1314" s="4"/>
      <c r="JK1314" s="4"/>
      <c r="JL1314" s="4"/>
      <c r="JM1314" s="30"/>
      <c r="JN1314" s="4"/>
      <c r="JO1314" s="4"/>
      <c r="JP1314" s="4"/>
      <c r="JQ1314" s="4"/>
      <c r="JR1314" s="4"/>
      <c r="JS1314" s="4"/>
      <c r="JT1314" s="4"/>
    </row>
    <row r="1315" spans="166:280" x14ac:dyDescent="0.25">
      <c r="FJ1315" s="5"/>
      <c r="FK1315" s="4"/>
      <c r="FL1315" s="4"/>
      <c r="FM1315" s="4"/>
      <c r="FN1315" s="4"/>
      <c r="FO1315" s="4"/>
      <c r="FP1315" s="4"/>
      <c r="FQ1315" s="4"/>
      <c r="FR1315" s="4"/>
      <c r="FS1315" s="4"/>
      <c r="FT1315" s="4"/>
      <c r="FU1315" s="4"/>
      <c r="FV1315" s="4"/>
      <c r="FW1315" s="4"/>
      <c r="FX1315" s="4"/>
      <c r="FY1315" s="4"/>
      <c r="FZ1315" s="4"/>
      <c r="GA1315" s="4"/>
      <c r="GB1315" s="4"/>
      <c r="GC1315" s="4"/>
      <c r="GD1315" s="4"/>
      <c r="GE1315" s="4"/>
      <c r="IQ1315" s="4"/>
      <c r="IR1315" s="4"/>
      <c r="IS1315" s="4"/>
      <c r="IT1315" s="4"/>
      <c r="IU1315" s="4"/>
      <c r="IV1315" s="4"/>
      <c r="IW1315" s="4"/>
      <c r="IX1315" s="4"/>
      <c r="IY1315" s="4"/>
      <c r="IZ1315" s="4"/>
      <c r="JA1315" s="4"/>
      <c r="JB1315" s="4"/>
      <c r="JC1315" s="4"/>
      <c r="JD1315" s="4"/>
      <c r="JE1315" s="4"/>
      <c r="JF1315" s="4"/>
      <c r="JG1315" s="4"/>
      <c r="JH1315" s="4"/>
      <c r="JI1315" s="4"/>
      <c r="JJ1315" s="4"/>
      <c r="JK1315" s="4"/>
      <c r="JL1315" s="4"/>
      <c r="JM1315" s="30"/>
      <c r="JN1315" s="4"/>
      <c r="JO1315" s="4"/>
      <c r="JP1315" s="4"/>
      <c r="JQ1315" s="4"/>
      <c r="JR1315" s="4"/>
      <c r="JS1315" s="4"/>
      <c r="JT1315" s="4"/>
    </row>
    <row r="1316" spans="166:280" x14ac:dyDescent="0.25">
      <c r="FJ1316" s="5"/>
      <c r="FK1316" s="4"/>
      <c r="FL1316" s="4"/>
      <c r="FM1316" s="4"/>
      <c r="FN1316" s="4"/>
      <c r="FO1316" s="4"/>
      <c r="FP1316" s="4"/>
      <c r="FQ1316" s="4"/>
      <c r="FR1316" s="4"/>
      <c r="FS1316" s="4"/>
      <c r="FT1316" s="4"/>
      <c r="FU1316" s="4"/>
      <c r="FV1316" s="4"/>
      <c r="FW1316" s="4"/>
      <c r="FX1316" s="4"/>
      <c r="FY1316" s="4"/>
      <c r="FZ1316" s="4"/>
      <c r="GA1316" s="4"/>
      <c r="GB1316" s="4"/>
      <c r="GC1316" s="4"/>
      <c r="GD1316" s="4"/>
      <c r="GE1316" s="4"/>
      <c r="IQ1316" s="4"/>
      <c r="IR1316" s="4"/>
      <c r="IS1316" s="4"/>
      <c r="IT1316" s="4"/>
      <c r="IU1316" s="4"/>
      <c r="IV1316" s="4"/>
      <c r="IW1316" s="4"/>
      <c r="IX1316" s="4"/>
      <c r="IY1316" s="4"/>
      <c r="IZ1316" s="4"/>
      <c r="JA1316" s="4"/>
      <c r="JB1316" s="4"/>
      <c r="JC1316" s="4"/>
      <c r="JD1316" s="4"/>
      <c r="JE1316" s="4"/>
      <c r="JF1316" s="4"/>
      <c r="JG1316" s="4"/>
      <c r="JH1316" s="4"/>
      <c r="JI1316" s="4"/>
      <c r="JJ1316" s="4"/>
      <c r="JK1316" s="4"/>
      <c r="JL1316" s="4"/>
      <c r="JM1316" s="30"/>
      <c r="JN1316" s="4"/>
      <c r="JO1316" s="4"/>
      <c r="JP1316" s="4"/>
      <c r="JQ1316" s="4"/>
      <c r="JR1316" s="4"/>
      <c r="JS1316" s="4"/>
      <c r="JT1316" s="4"/>
    </row>
    <row r="1317" spans="166:280" x14ac:dyDescent="0.25">
      <c r="FJ1317" s="5"/>
      <c r="FK1317" s="4"/>
      <c r="FL1317" s="4"/>
      <c r="FM1317" s="4"/>
      <c r="FN1317" s="4"/>
      <c r="FO1317" s="4"/>
      <c r="FP1317" s="4"/>
      <c r="FQ1317" s="4"/>
      <c r="FR1317" s="4"/>
      <c r="FS1317" s="4"/>
      <c r="FT1317" s="4"/>
      <c r="FU1317" s="4"/>
      <c r="FV1317" s="4"/>
      <c r="FW1317" s="4"/>
      <c r="FX1317" s="4"/>
      <c r="FY1317" s="4"/>
      <c r="FZ1317" s="4"/>
      <c r="GA1317" s="4"/>
      <c r="GB1317" s="4"/>
      <c r="GC1317" s="4"/>
      <c r="GD1317" s="4"/>
      <c r="GE1317" s="4"/>
      <c r="IQ1317" s="4"/>
      <c r="IR1317" s="4"/>
      <c r="IS1317" s="4"/>
      <c r="IT1317" s="4"/>
      <c r="IU1317" s="4"/>
      <c r="IV1317" s="4"/>
      <c r="IW1317" s="4"/>
      <c r="IX1317" s="4"/>
      <c r="IY1317" s="4"/>
      <c r="IZ1317" s="4"/>
      <c r="JA1317" s="4"/>
      <c r="JB1317" s="4"/>
      <c r="JC1317" s="4"/>
      <c r="JD1317" s="4"/>
      <c r="JE1317" s="4"/>
      <c r="JF1317" s="4"/>
      <c r="JG1317" s="4"/>
      <c r="JH1317" s="4"/>
      <c r="JI1317" s="4"/>
      <c r="JJ1317" s="4"/>
      <c r="JK1317" s="4"/>
      <c r="JL1317" s="4"/>
      <c r="JM1317" s="4"/>
      <c r="JN1317" s="4"/>
      <c r="JO1317" s="4"/>
      <c r="JP1317" s="4"/>
      <c r="JQ1317" s="4"/>
      <c r="JR1317" s="4"/>
      <c r="JS1317" s="4"/>
      <c r="JT1317" s="4"/>
    </row>
    <row r="1318" spans="166:280" x14ac:dyDescent="0.25">
      <c r="FJ1318" s="5"/>
      <c r="FK1318" s="4"/>
      <c r="FL1318" s="4"/>
      <c r="FM1318" s="4"/>
      <c r="FN1318" s="4"/>
      <c r="FO1318" s="4"/>
      <c r="FP1318" s="4"/>
      <c r="FQ1318" s="4"/>
      <c r="FR1318" s="4"/>
      <c r="FS1318" s="4"/>
      <c r="FT1318" s="4"/>
      <c r="FU1318" s="4"/>
      <c r="FV1318" s="4"/>
      <c r="FW1318" s="4"/>
      <c r="FX1318" s="4"/>
      <c r="FY1318" s="4"/>
      <c r="FZ1318" s="4"/>
      <c r="GA1318" s="4"/>
      <c r="GB1318" s="4"/>
      <c r="GC1318" s="4"/>
      <c r="GD1318" s="4"/>
      <c r="GE1318" s="4"/>
      <c r="IQ1318" s="4"/>
      <c r="IR1318" s="4"/>
      <c r="IS1318" s="4"/>
      <c r="IT1318" s="4"/>
      <c r="IU1318" s="4"/>
      <c r="IV1318" s="4"/>
      <c r="IW1318" s="4"/>
      <c r="IX1318" s="4"/>
      <c r="IY1318" s="4"/>
      <c r="IZ1318" s="4"/>
      <c r="JA1318" s="4"/>
      <c r="JB1318" s="4"/>
      <c r="JC1318" s="4"/>
      <c r="JD1318" s="4"/>
      <c r="JE1318" s="4"/>
      <c r="JF1318" s="4"/>
      <c r="JG1318" s="4"/>
      <c r="JH1318" s="4"/>
      <c r="JI1318" s="4"/>
      <c r="JJ1318" s="4"/>
      <c r="JK1318" s="4"/>
      <c r="JL1318" s="4"/>
      <c r="JM1318" s="4"/>
      <c r="JN1318" s="4"/>
      <c r="JO1318" s="4"/>
      <c r="JP1318" s="4"/>
      <c r="JQ1318" s="4"/>
      <c r="JR1318" s="4"/>
      <c r="JS1318" s="4"/>
      <c r="JT1318" s="4"/>
    </row>
    <row r="1319" spans="166:280" x14ac:dyDescent="0.25">
      <c r="FJ1319" s="5"/>
      <c r="FK1319" s="4"/>
      <c r="FL1319" s="4"/>
      <c r="FM1319" s="4"/>
      <c r="FN1319" s="4"/>
      <c r="FO1319" s="4"/>
      <c r="FP1319" s="4"/>
      <c r="FQ1319" s="4"/>
      <c r="FR1319" s="4"/>
      <c r="FS1319" s="4"/>
      <c r="FT1319" s="4"/>
      <c r="FU1319" s="4"/>
      <c r="FV1319" s="4"/>
      <c r="FW1319" s="4"/>
      <c r="FX1319" s="4"/>
      <c r="FY1319" s="4"/>
      <c r="FZ1319" s="4"/>
      <c r="GA1319" s="4"/>
      <c r="GB1319" s="4"/>
      <c r="GC1319" s="4"/>
      <c r="GD1319" s="4"/>
      <c r="GE1319" s="4"/>
      <c r="IQ1319" s="4"/>
      <c r="IR1319" s="4"/>
      <c r="IS1319" s="4"/>
      <c r="IT1319" s="4"/>
      <c r="IU1319" s="4"/>
      <c r="IV1319" s="4"/>
      <c r="IW1319" s="4"/>
      <c r="IX1319" s="4"/>
      <c r="IY1319" s="4"/>
      <c r="IZ1319" s="4"/>
      <c r="JA1319" s="4"/>
      <c r="JB1319" s="4"/>
      <c r="JC1319" s="4"/>
      <c r="JD1319" s="4"/>
      <c r="JE1319" s="4"/>
      <c r="JF1319" s="4"/>
      <c r="JG1319" s="4"/>
      <c r="JH1319" s="4"/>
      <c r="JI1319" s="4"/>
      <c r="JJ1319" s="4"/>
      <c r="JK1319" s="4"/>
      <c r="JL1319" s="4"/>
      <c r="JM1319" s="4"/>
      <c r="JN1319" s="4"/>
      <c r="JO1319" s="4"/>
      <c r="JP1319" s="4"/>
      <c r="JQ1319" s="4"/>
      <c r="JR1319" s="4"/>
      <c r="JS1319" s="4"/>
      <c r="JT1319" s="4"/>
    </row>
    <row r="1320" spans="166:280" x14ac:dyDescent="0.25">
      <c r="FJ1320" s="5"/>
      <c r="FK1320" s="4"/>
      <c r="FL1320" s="4"/>
      <c r="FM1320" s="4"/>
      <c r="FN1320" s="4"/>
      <c r="FO1320" s="4"/>
      <c r="FP1320" s="4"/>
      <c r="FQ1320" s="4"/>
      <c r="FR1320" s="4"/>
      <c r="FS1320" s="4"/>
      <c r="FT1320" s="4"/>
      <c r="FU1320" s="4"/>
      <c r="FV1320" s="4"/>
      <c r="FW1320" s="4"/>
      <c r="FX1320" s="4"/>
      <c r="FY1320" s="4"/>
      <c r="FZ1320" s="4"/>
      <c r="GA1320" s="4"/>
      <c r="GB1320" s="4"/>
      <c r="GC1320" s="4"/>
      <c r="GD1320" s="4"/>
      <c r="GE1320" s="4"/>
      <c r="IQ1320" s="4"/>
      <c r="IR1320" s="4"/>
      <c r="IS1320" s="4"/>
      <c r="IT1320" s="4"/>
      <c r="IU1320" s="4"/>
      <c r="IV1320" s="4"/>
      <c r="IW1320" s="4"/>
      <c r="IX1320" s="4"/>
      <c r="IY1320" s="4"/>
      <c r="IZ1320" s="4"/>
      <c r="JA1320" s="4"/>
      <c r="JB1320" s="4"/>
      <c r="JC1320" s="4"/>
      <c r="JD1320" s="4"/>
      <c r="JE1320" s="4"/>
      <c r="JF1320" s="4"/>
      <c r="JG1320" s="4"/>
      <c r="JH1320" s="4"/>
      <c r="JI1320" s="4"/>
      <c r="JJ1320" s="4"/>
      <c r="JK1320" s="4"/>
      <c r="JL1320" s="30"/>
      <c r="JM1320" s="4"/>
      <c r="JN1320" s="4"/>
      <c r="JO1320" s="4"/>
      <c r="JP1320" s="4"/>
      <c r="JQ1320" s="4"/>
      <c r="JR1320" s="4"/>
      <c r="JS1320" s="4"/>
      <c r="JT1320" s="4"/>
    </row>
    <row r="1321" spans="166:280" x14ac:dyDescent="0.25">
      <c r="FJ1321" s="5"/>
      <c r="FK1321" s="4"/>
      <c r="FL1321" s="4"/>
      <c r="FM1321" s="4"/>
      <c r="FN1321" s="4"/>
      <c r="FO1321" s="4"/>
      <c r="FP1321" s="4"/>
      <c r="FQ1321" s="4"/>
      <c r="FR1321" s="4"/>
      <c r="FS1321" s="4"/>
      <c r="FT1321" s="4"/>
      <c r="FU1321" s="4"/>
      <c r="FV1321" s="4"/>
      <c r="FW1321" s="4"/>
      <c r="FX1321" s="4"/>
      <c r="FY1321" s="4"/>
      <c r="FZ1321" s="4"/>
      <c r="GA1321" s="4"/>
      <c r="GB1321" s="4"/>
      <c r="GC1321" s="4"/>
      <c r="GD1321" s="4"/>
      <c r="GE1321" s="4"/>
      <c r="IQ1321" s="4"/>
      <c r="IR1321" s="4"/>
      <c r="IS1321" s="4"/>
      <c r="IT1321" s="4"/>
      <c r="IU1321" s="4"/>
      <c r="IV1321" s="4"/>
      <c r="IW1321" s="4"/>
      <c r="IX1321" s="4"/>
      <c r="IY1321" s="4"/>
      <c r="IZ1321" s="4"/>
      <c r="JA1321" s="4"/>
      <c r="JB1321" s="4"/>
      <c r="JC1321" s="4"/>
      <c r="JD1321" s="4"/>
      <c r="JE1321" s="4"/>
      <c r="JF1321" s="4"/>
      <c r="JG1321" s="4"/>
      <c r="JH1321" s="4"/>
      <c r="JI1321" s="4"/>
      <c r="JJ1321" s="4"/>
      <c r="JK1321" s="4"/>
      <c r="JL1321" s="30"/>
      <c r="JM1321" s="4"/>
      <c r="JN1321" s="4"/>
      <c r="JO1321" s="4"/>
      <c r="JP1321" s="4"/>
      <c r="JQ1321" s="4"/>
      <c r="JR1321" s="4"/>
      <c r="JS1321" s="4"/>
      <c r="JT1321" s="4"/>
    </row>
    <row r="1322" spans="166:280" x14ac:dyDescent="0.25">
      <c r="FJ1322" s="5"/>
      <c r="FK1322" s="4"/>
      <c r="FL1322" s="4"/>
      <c r="FM1322" s="4"/>
      <c r="FN1322" s="4"/>
      <c r="FO1322" s="4"/>
      <c r="FP1322" s="4"/>
      <c r="FQ1322" s="4"/>
      <c r="FR1322" s="4"/>
      <c r="FS1322" s="4"/>
      <c r="FT1322" s="4"/>
      <c r="FU1322" s="4"/>
      <c r="FV1322" s="4"/>
      <c r="FW1322" s="4"/>
      <c r="FX1322" s="4"/>
      <c r="FY1322" s="4"/>
      <c r="FZ1322" s="4"/>
      <c r="GA1322" s="4"/>
      <c r="GB1322" s="4"/>
      <c r="GC1322" s="4"/>
      <c r="GD1322" s="4"/>
      <c r="GE1322" s="4"/>
      <c r="IQ1322" s="4"/>
      <c r="IR1322" s="4"/>
      <c r="IS1322" s="4"/>
      <c r="IT1322" s="4"/>
      <c r="IU1322" s="4"/>
      <c r="IV1322" s="4"/>
      <c r="IW1322" s="4"/>
      <c r="IX1322" s="4"/>
      <c r="IY1322" s="4"/>
      <c r="IZ1322" s="4"/>
      <c r="JA1322" s="4"/>
      <c r="JB1322" s="4"/>
      <c r="JC1322" s="4"/>
      <c r="JD1322" s="4"/>
      <c r="JE1322" s="4"/>
      <c r="JF1322" s="4"/>
      <c r="JG1322" s="4"/>
      <c r="JH1322" s="4"/>
      <c r="JI1322" s="4"/>
      <c r="JJ1322" s="4"/>
      <c r="JK1322" s="4"/>
      <c r="JL1322" s="30"/>
      <c r="JM1322" s="4"/>
      <c r="JN1322" s="4"/>
      <c r="JO1322" s="4"/>
      <c r="JP1322" s="4"/>
      <c r="JQ1322" s="4"/>
      <c r="JR1322" s="4"/>
      <c r="JS1322" s="4"/>
      <c r="JT1322" s="4"/>
    </row>
    <row r="1323" spans="166:280" x14ac:dyDescent="0.25">
      <c r="FJ1323" s="5"/>
      <c r="FK1323" s="4"/>
      <c r="FL1323" s="4"/>
      <c r="FM1323" s="4"/>
      <c r="FN1323" s="4"/>
      <c r="FO1323" s="4"/>
      <c r="FP1323" s="4"/>
      <c r="FQ1323" s="4"/>
      <c r="FR1323" s="4"/>
      <c r="FS1323" s="4"/>
      <c r="FT1323" s="4"/>
      <c r="FU1323" s="4"/>
      <c r="FV1323" s="4"/>
      <c r="FW1323" s="4"/>
      <c r="FX1323" s="4"/>
      <c r="FY1323" s="4"/>
      <c r="FZ1323" s="4"/>
      <c r="GA1323" s="4"/>
      <c r="GB1323" s="4"/>
      <c r="GC1323" s="4"/>
      <c r="GD1323" s="4"/>
      <c r="GE1323" s="4"/>
      <c r="IQ1323" s="4"/>
      <c r="IR1323" s="4"/>
      <c r="IS1323" s="4"/>
      <c r="IT1323" s="4"/>
      <c r="IU1323" s="4"/>
      <c r="IV1323" s="4"/>
      <c r="IW1323" s="4"/>
      <c r="IX1323" s="4"/>
      <c r="IY1323" s="4"/>
      <c r="IZ1323" s="4"/>
      <c r="JA1323" s="4"/>
      <c r="JB1323" s="4"/>
      <c r="JC1323" s="4"/>
      <c r="JD1323" s="4"/>
      <c r="JE1323" s="4"/>
      <c r="JF1323" s="4"/>
      <c r="JG1323" s="4"/>
      <c r="JH1323" s="4"/>
      <c r="JI1323" s="4"/>
      <c r="JJ1323" s="4"/>
      <c r="JK1323" s="4"/>
      <c r="JL1323" s="30"/>
      <c r="JM1323" s="4"/>
      <c r="JN1323" s="4"/>
      <c r="JO1323" s="4"/>
      <c r="JP1323" s="4"/>
      <c r="JQ1323" s="4"/>
      <c r="JR1323" s="4"/>
      <c r="JS1323" s="4"/>
      <c r="JT1323" s="4"/>
    </row>
    <row r="1324" spans="166:280" x14ac:dyDescent="0.25">
      <c r="FJ1324" s="5"/>
      <c r="FK1324" s="4"/>
      <c r="FL1324" s="4"/>
      <c r="FM1324" s="4"/>
      <c r="FN1324" s="4"/>
      <c r="FO1324" s="4"/>
      <c r="FP1324" s="4"/>
      <c r="FQ1324" s="4"/>
      <c r="FR1324" s="4"/>
      <c r="FS1324" s="4"/>
      <c r="FT1324" s="4"/>
      <c r="FU1324" s="4"/>
      <c r="FV1324" s="4"/>
      <c r="FW1324" s="4"/>
      <c r="FX1324" s="4"/>
      <c r="FY1324" s="4"/>
      <c r="FZ1324" s="4"/>
      <c r="GA1324" s="4"/>
      <c r="GB1324" s="4"/>
      <c r="GC1324" s="4"/>
      <c r="GD1324" s="4"/>
      <c r="GE1324" s="4"/>
      <c r="IQ1324" s="4"/>
      <c r="IR1324" s="4"/>
      <c r="IS1324" s="4"/>
      <c r="IT1324" s="4"/>
      <c r="IU1324" s="4"/>
      <c r="IV1324" s="4"/>
      <c r="IW1324" s="4"/>
      <c r="IX1324" s="4"/>
      <c r="IY1324" s="4"/>
      <c r="IZ1324" s="4"/>
      <c r="JA1324" s="4"/>
      <c r="JB1324" s="4"/>
      <c r="JC1324" s="4"/>
      <c r="JD1324" s="4"/>
      <c r="JE1324" s="4"/>
      <c r="JF1324" s="4"/>
      <c r="JG1324" s="4"/>
      <c r="JH1324" s="4"/>
      <c r="JI1324" s="4"/>
      <c r="JJ1324" s="4"/>
      <c r="JK1324" s="4"/>
      <c r="JL1324" s="30"/>
      <c r="JM1324" s="4"/>
      <c r="JN1324" s="4"/>
      <c r="JO1324" s="4"/>
      <c r="JP1324" s="4"/>
      <c r="JQ1324" s="4"/>
      <c r="JR1324" s="4"/>
      <c r="JS1324" s="4"/>
      <c r="JT1324" s="25"/>
    </row>
    <row r="1325" spans="166:280" x14ac:dyDescent="0.25">
      <c r="FJ1325" s="5"/>
      <c r="FK1325" s="4"/>
      <c r="FL1325" s="4"/>
      <c r="FM1325" s="4"/>
      <c r="FN1325" s="4"/>
      <c r="FO1325" s="4"/>
      <c r="FP1325" s="4"/>
      <c r="FQ1325" s="4"/>
      <c r="FR1325" s="4"/>
      <c r="FS1325" s="4"/>
      <c r="FT1325" s="4"/>
      <c r="FU1325" s="4"/>
      <c r="FV1325" s="4"/>
      <c r="FW1325" s="4"/>
      <c r="FX1325" s="4"/>
      <c r="FY1325" s="4"/>
      <c r="FZ1325" s="4"/>
      <c r="GA1325" s="4"/>
      <c r="GB1325" s="4"/>
      <c r="GC1325" s="4"/>
      <c r="GD1325" s="4"/>
      <c r="GE1325" s="25"/>
      <c r="IQ1325" s="4"/>
      <c r="IR1325" s="4"/>
      <c r="IS1325" s="4"/>
      <c r="IT1325" s="4"/>
      <c r="IU1325" s="4"/>
      <c r="IV1325" s="4"/>
      <c r="IW1325" s="4"/>
      <c r="IX1325" s="4"/>
      <c r="IY1325" s="4"/>
      <c r="IZ1325" s="4"/>
      <c r="JA1325" s="4"/>
      <c r="JB1325" s="4"/>
      <c r="JC1325" s="4"/>
      <c r="JD1325" s="4"/>
      <c r="JE1325" s="4"/>
      <c r="JF1325" s="4"/>
      <c r="JG1325" s="4"/>
      <c r="JH1325" s="4"/>
      <c r="JI1325" s="4"/>
      <c r="JJ1325" s="4"/>
      <c r="JK1325" s="4"/>
      <c r="JL1325" s="4"/>
      <c r="JM1325" s="4"/>
      <c r="JN1325" s="4"/>
      <c r="JO1325" s="4"/>
      <c r="JP1325" s="4"/>
      <c r="JQ1325" s="4"/>
      <c r="JR1325" s="4"/>
      <c r="JS1325" s="4"/>
    </row>
    <row r="1326" spans="166:280" x14ac:dyDescent="0.25">
      <c r="FJ1326" s="5"/>
      <c r="FK1326" s="4"/>
      <c r="FL1326" s="4"/>
      <c r="FM1326" s="4"/>
      <c r="FN1326" s="4"/>
      <c r="FO1326" s="4"/>
      <c r="FP1326" s="4"/>
      <c r="FQ1326" s="4"/>
      <c r="FR1326" s="4"/>
      <c r="FS1326" s="4"/>
      <c r="FT1326" s="4"/>
      <c r="FU1326" s="4"/>
      <c r="FV1326" s="4"/>
      <c r="FW1326" s="4"/>
      <c r="FX1326" s="4"/>
      <c r="FY1326" s="4"/>
      <c r="FZ1326" s="4"/>
      <c r="GA1326" s="4"/>
      <c r="GB1326" s="4"/>
      <c r="GC1326" s="4"/>
      <c r="GD1326" s="4"/>
      <c r="IQ1326" s="4"/>
      <c r="IR1326" s="4"/>
      <c r="IS1326" s="4"/>
      <c r="IT1326" s="4"/>
      <c r="IU1326" s="4"/>
      <c r="IV1326" s="4"/>
      <c r="IW1326" s="4"/>
      <c r="IX1326" s="4"/>
      <c r="IY1326" s="4"/>
      <c r="IZ1326" s="4"/>
      <c r="JA1326" s="4"/>
      <c r="JB1326" s="4"/>
      <c r="JC1326" s="4"/>
      <c r="JD1326" s="4"/>
      <c r="JE1326" s="4"/>
      <c r="JF1326" s="4"/>
      <c r="JG1326" s="4"/>
      <c r="JH1326" s="4"/>
      <c r="JI1326" s="4"/>
      <c r="JJ1326" s="4"/>
      <c r="JK1326" s="4"/>
      <c r="JL1326" s="4"/>
      <c r="JM1326" s="4"/>
      <c r="JN1326" s="4"/>
      <c r="JO1326" s="4"/>
      <c r="JP1326" s="4"/>
      <c r="JQ1326" s="4"/>
      <c r="JR1326" s="4"/>
      <c r="JS1326" s="4"/>
    </row>
    <row r="1327" spans="166:280" x14ac:dyDescent="0.25">
      <c r="FJ1327" s="5"/>
      <c r="FK1327" s="4"/>
      <c r="FL1327" s="4"/>
      <c r="FM1327" s="4"/>
      <c r="FN1327" s="4"/>
      <c r="FO1327" s="4"/>
      <c r="FP1327" s="4"/>
      <c r="FQ1327" s="4"/>
      <c r="FR1327" s="4"/>
      <c r="FS1327" s="4"/>
      <c r="FT1327" s="4"/>
      <c r="FU1327" s="4"/>
      <c r="FV1327" s="4"/>
      <c r="FW1327" s="4"/>
      <c r="FX1327" s="4"/>
      <c r="FY1327" s="4"/>
      <c r="FZ1327" s="4"/>
      <c r="GA1327" s="4"/>
      <c r="GB1327" s="4"/>
      <c r="GC1327" s="4"/>
      <c r="GD1327" s="4"/>
      <c r="IQ1327" s="4"/>
      <c r="IR1327" s="4"/>
      <c r="IS1327" s="4"/>
      <c r="IT1327" s="4"/>
      <c r="IU1327" s="4"/>
      <c r="IV1327" s="4"/>
      <c r="IW1327" s="4"/>
      <c r="IX1327" s="4"/>
      <c r="IY1327" s="4"/>
      <c r="IZ1327" s="4"/>
      <c r="JA1327" s="4"/>
      <c r="JB1327" s="4"/>
      <c r="JC1327" s="4"/>
      <c r="JD1327" s="4"/>
      <c r="JE1327" s="4"/>
      <c r="JF1327" s="4"/>
      <c r="JG1327" s="4"/>
      <c r="JH1327" s="4"/>
      <c r="JI1327" s="4"/>
      <c r="JJ1327" s="4"/>
      <c r="JK1327" s="4"/>
      <c r="JL1327" s="4"/>
      <c r="JM1327" s="4"/>
      <c r="JN1327" s="4"/>
      <c r="JO1327" s="4"/>
      <c r="JP1327" s="4"/>
      <c r="JQ1327" s="4"/>
      <c r="JR1327" s="4"/>
      <c r="JS1327" s="4"/>
    </row>
    <row r="1328" spans="166:280" x14ac:dyDescent="0.25">
      <c r="FJ1328" s="5"/>
      <c r="FK1328" s="4"/>
      <c r="FL1328" s="4"/>
      <c r="FM1328" s="4"/>
      <c r="FN1328" s="4"/>
      <c r="FO1328" s="4"/>
      <c r="FP1328" s="4"/>
      <c r="FQ1328" s="4"/>
      <c r="FR1328" s="4"/>
      <c r="FS1328" s="4"/>
      <c r="FT1328" s="4"/>
      <c r="FU1328" s="4"/>
      <c r="FV1328" s="4"/>
      <c r="FW1328" s="4"/>
      <c r="FX1328" s="4"/>
      <c r="FY1328" s="4"/>
      <c r="FZ1328" s="4"/>
      <c r="GA1328" s="4"/>
      <c r="GB1328" s="4"/>
      <c r="GC1328" s="4"/>
      <c r="GD1328" s="4"/>
      <c r="IQ1328" s="4"/>
      <c r="IR1328" s="4"/>
      <c r="IS1328" s="4"/>
      <c r="IT1328" s="4"/>
      <c r="IU1328" s="4"/>
      <c r="IV1328" s="4"/>
      <c r="IW1328" s="4"/>
      <c r="IX1328" s="4"/>
      <c r="IY1328" s="4"/>
      <c r="IZ1328" s="4"/>
      <c r="JA1328" s="4"/>
      <c r="JB1328" s="4"/>
      <c r="JC1328" s="4"/>
      <c r="JD1328" s="4"/>
      <c r="JE1328" s="4"/>
      <c r="JF1328" s="4"/>
      <c r="JG1328" s="4"/>
      <c r="JH1328" s="4"/>
      <c r="JI1328" s="4"/>
      <c r="JJ1328" s="4"/>
      <c r="JK1328" s="4"/>
      <c r="JL1328" s="4"/>
      <c r="JM1328" s="4"/>
      <c r="JN1328" s="4"/>
      <c r="JO1328" s="4"/>
      <c r="JP1328" s="4"/>
      <c r="JQ1328" s="4"/>
      <c r="JR1328" s="4"/>
      <c r="JS1328" s="4"/>
    </row>
    <row r="1329" spans="166:279" x14ac:dyDescent="0.25">
      <c r="FJ1329" s="5"/>
      <c r="FK1329" s="4"/>
      <c r="FL1329" s="4"/>
      <c r="FM1329" s="4"/>
      <c r="FN1329" s="4"/>
      <c r="FO1329" s="4"/>
      <c r="FP1329" s="4"/>
      <c r="FQ1329" s="4"/>
      <c r="FR1329" s="4"/>
      <c r="FS1329" s="4"/>
      <c r="FT1329" s="4"/>
      <c r="FU1329" s="4"/>
      <c r="FV1329" s="4"/>
      <c r="FW1329" s="4"/>
      <c r="FX1329" s="4"/>
      <c r="FY1329" s="4"/>
      <c r="FZ1329" s="4"/>
      <c r="GA1329" s="4"/>
      <c r="GB1329" s="4"/>
      <c r="GC1329" s="4"/>
      <c r="GD1329" s="4"/>
      <c r="IQ1329" s="4"/>
      <c r="IR1329" s="4"/>
      <c r="IS1329" s="4"/>
      <c r="IT1329" s="4"/>
      <c r="IU1329" s="4"/>
      <c r="IV1329" s="4"/>
      <c r="IW1329" s="4"/>
      <c r="IX1329" s="4"/>
      <c r="IY1329" s="4"/>
      <c r="IZ1329" s="4"/>
      <c r="JA1329" s="4"/>
      <c r="JB1329" s="4"/>
      <c r="JC1329" s="4"/>
      <c r="JD1329" s="4"/>
      <c r="JE1329" s="4"/>
      <c r="JF1329" s="4"/>
      <c r="JG1329" s="4"/>
      <c r="JH1329" s="4"/>
      <c r="JI1329" s="4"/>
      <c r="JJ1329" s="4"/>
      <c r="JK1329" s="30"/>
      <c r="JL1329" s="4"/>
      <c r="JM1329" s="4"/>
      <c r="JN1329" s="4"/>
      <c r="JO1329" s="4"/>
      <c r="JP1329" s="4"/>
      <c r="JQ1329" s="4"/>
      <c r="JR1329" s="4"/>
      <c r="JS1329" s="4"/>
    </row>
    <row r="1330" spans="166:279" x14ac:dyDescent="0.25">
      <c r="FJ1330" s="5"/>
      <c r="FK1330" s="4"/>
      <c r="FL1330" s="4"/>
      <c r="FM1330" s="4"/>
      <c r="FN1330" s="4"/>
      <c r="FO1330" s="4"/>
      <c r="FP1330" s="4"/>
      <c r="FQ1330" s="4"/>
      <c r="FR1330" s="4"/>
      <c r="FS1330" s="4"/>
      <c r="FT1330" s="4"/>
      <c r="FU1330" s="4"/>
      <c r="FV1330" s="4"/>
      <c r="FW1330" s="4"/>
      <c r="FX1330" s="4"/>
      <c r="FY1330" s="4"/>
      <c r="FZ1330" s="4"/>
      <c r="GA1330" s="4"/>
      <c r="GB1330" s="25"/>
      <c r="GC1330" s="25"/>
      <c r="GD1330" s="25"/>
      <c r="IQ1330" s="4"/>
      <c r="IR1330" s="4"/>
      <c r="IS1330" s="4"/>
      <c r="IT1330" s="4"/>
      <c r="IU1330" s="4"/>
      <c r="IV1330" s="4"/>
      <c r="IW1330" s="4"/>
      <c r="IX1330" s="4"/>
      <c r="IY1330" s="4"/>
      <c r="IZ1330" s="4"/>
      <c r="JA1330" s="4"/>
      <c r="JB1330" s="4"/>
      <c r="JC1330" s="4"/>
      <c r="JD1330" s="4"/>
      <c r="JE1330" s="4"/>
      <c r="JF1330" s="4"/>
      <c r="JG1330" s="4"/>
      <c r="JH1330" s="4"/>
      <c r="JI1330" s="4"/>
      <c r="JJ1330" s="30"/>
      <c r="JK1330" s="30"/>
      <c r="JL1330" s="4"/>
      <c r="JM1330" s="4"/>
      <c r="JN1330" s="4"/>
      <c r="JO1330" s="4"/>
      <c r="JP1330" s="4"/>
      <c r="JQ1330" s="4"/>
      <c r="JR1330" s="4"/>
      <c r="JS1330" s="4"/>
    </row>
    <row r="1331" spans="166:279" x14ac:dyDescent="0.25">
      <c r="FJ1331" s="5"/>
      <c r="FK1331" s="4"/>
      <c r="FL1331" s="4"/>
      <c r="FM1331" s="4"/>
      <c r="FN1331" s="4"/>
      <c r="FO1331" s="4"/>
      <c r="FP1331" s="4"/>
      <c r="FQ1331" s="4"/>
      <c r="FR1331" s="4"/>
      <c r="FS1331" s="4"/>
      <c r="FT1331" s="4"/>
      <c r="FU1331" s="4"/>
      <c r="FV1331" s="4"/>
      <c r="FW1331" s="4"/>
      <c r="FX1331" s="4"/>
      <c r="FY1331" s="4"/>
      <c r="FZ1331" s="4"/>
      <c r="GA1331" s="4"/>
      <c r="IQ1331" s="4"/>
      <c r="IR1331" s="4"/>
      <c r="IS1331" s="4"/>
      <c r="IT1331" s="4"/>
      <c r="IU1331" s="4"/>
      <c r="IV1331" s="4"/>
      <c r="IW1331" s="4"/>
      <c r="IX1331" s="4"/>
      <c r="IY1331" s="4"/>
      <c r="IZ1331" s="4"/>
      <c r="JA1331" s="4"/>
      <c r="JB1331" s="4"/>
      <c r="JC1331" s="4"/>
      <c r="JD1331" s="4"/>
      <c r="JE1331" s="4"/>
      <c r="JF1331" s="4"/>
      <c r="JG1331" s="4"/>
      <c r="JH1331" s="4"/>
      <c r="JI1331" s="30"/>
      <c r="JJ1331" s="30"/>
      <c r="JK1331" s="30"/>
      <c r="JL1331" s="4"/>
      <c r="JM1331" s="4"/>
      <c r="JN1331" s="4"/>
      <c r="JO1331" s="4"/>
      <c r="JP1331" s="4"/>
      <c r="JQ1331" s="4"/>
      <c r="JR1331" s="4"/>
      <c r="JS1331" s="4"/>
    </row>
    <row r="1332" spans="166:279" x14ac:dyDescent="0.25">
      <c r="FJ1332" s="5"/>
      <c r="FK1332" s="4"/>
      <c r="FL1332" s="4"/>
      <c r="FM1332" s="4"/>
      <c r="FN1332" s="4"/>
      <c r="FO1332" s="4"/>
      <c r="FP1332" s="4"/>
      <c r="FQ1332" s="4"/>
      <c r="FR1332" s="4"/>
      <c r="FS1332" s="4"/>
      <c r="FT1332" s="4"/>
      <c r="FU1332" s="4"/>
      <c r="FV1332" s="4"/>
      <c r="FW1332" s="4"/>
      <c r="FX1332" s="4"/>
      <c r="FY1332" s="4"/>
      <c r="FZ1332" s="4"/>
      <c r="GA1332" s="4"/>
      <c r="IQ1332" s="4"/>
      <c r="IR1332" s="4"/>
      <c r="IS1332" s="4"/>
      <c r="IT1332" s="4"/>
      <c r="IU1332" s="4"/>
      <c r="IV1332" s="4"/>
      <c r="IW1332" s="4"/>
      <c r="IX1332" s="4"/>
      <c r="IY1332" s="4"/>
      <c r="IZ1332" s="4"/>
      <c r="JA1332" s="4"/>
      <c r="JB1332" s="4"/>
      <c r="JC1332" s="4"/>
      <c r="JD1332" s="4"/>
      <c r="JE1332" s="4"/>
      <c r="JF1332" s="4"/>
      <c r="JG1332" s="4"/>
      <c r="JH1332" s="30"/>
      <c r="JI1332" s="30"/>
      <c r="JJ1332" s="30"/>
      <c r="JK1332" s="30"/>
      <c r="JL1332" s="4"/>
      <c r="JM1332" s="4"/>
      <c r="JN1332" s="4"/>
      <c r="JO1332" s="4"/>
      <c r="JP1332" s="4"/>
      <c r="JQ1332" s="4"/>
      <c r="JR1332" s="4"/>
      <c r="JS1332" s="4"/>
    </row>
    <row r="1333" spans="166:279" x14ac:dyDescent="0.25">
      <c r="FJ1333" s="5"/>
      <c r="FK1333" s="4"/>
      <c r="FL1333" s="4"/>
      <c r="FM1333" s="4"/>
      <c r="FN1333" s="4"/>
      <c r="FO1333" s="4"/>
      <c r="FP1333" s="4"/>
      <c r="FQ1333" s="4"/>
      <c r="FR1333" s="4"/>
      <c r="FS1333" s="4"/>
      <c r="FT1333" s="4"/>
      <c r="FU1333" s="4"/>
      <c r="FV1333" s="4"/>
      <c r="FW1333" s="4"/>
      <c r="FX1333" s="4"/>
      <c r="FY1333" s="4"/>
      <c r="FZ1333" s="4"/>
      <c r="GA1333" s="4"/>
      <c r="IQ1333" s="4"/>
      <c r="IR1333" s="4"/>
      <c r="IS1333" s="4"/>
      <c r="IT1333" s="4"/>
      <c r="IU1333" s="4"/>
      <c r="IV1333" s="4"/>
      <c r="IW1333" s="4"/>
      <c r="IX1333" s="4"/>
      <c r="IY1333" s="4"/>
      <c r="IZ1333" s="4"/>
      <c r="JA1333" s="4"/>
      <c r="JB1333" s="4"/>
      <c r="JC1333" s="4"/>
      <c r="JD1333" s="4"/>
      <c r="JE1333" s="4"/>
      <c r="JF1333" s="4"/>
      <c r="JG1333" s="4"/>
      <c r="JH1333" s="30"/>
      <c r="JI1333" s="30"/>
      <c r="JJ1333" s="30"/>
      <c r="JK1333" s="30"/>
      <c r="JL1333" s="4"/>
      <c r="JM1333" s="4"/>
      <c r="JN1333" s="4"/>
      <c r="JO1333" s="4"/>
      <c r="JP1333" s="4"/>
      <c r="JQ1333" s="4"/>
      <c r="JR1333" s="4"/>
      <c r="JS1333" s="4"/>
    </row>
    <row r="1334" spans="166:279" x14ac:dyDescent="0.25">
      <c r="FJ1334" s="5"/>
      <c r="FK1334" s="4"/>
      <c r="FL1334" s="4"/>
      <c r="FM1334" s="4"/>
      <c r="FN1334" s="4"/>
      <c r="FO1334" s="4"/>
      <c r="FP1334" s="4"/>
      <c r="FQ1334" s="4"/>
      <c r="FR1334" s="4"/>
      <c r="FS1334" s="4"/>
      <c r="FT1334" s="4"/>
      <c r="FU1334" s="4"/>
      <c r="FV1334" s="4"/>
      <c r="FW1334" s="4"/>
      <c r="FX1334" s="4"/>
      <c r="FY1334" s="4"/>
      <c r="FZ1334" s="4"/>
      <c r="GA1334" s="25"/>
      <c r="IQ1334" s="4"/>
      <c r="IR1334" s="4"/>
      <c r="IS1334" s="4"/>
      <c r="IT1334" s="4"/>
      <c r="IU1334" s="4"/>
      <c r="IV1334" s="4"/>
      <c r="IW1334" s="4"/>
      <c r="IX1334" s="4"/>
      <c r="IY1334" s="4"/>
      <c r="IZ1334" s="4"/>
      <c r="JA1334" s="4"/>
      <c r="JB1334" s="4"/>
      <c r="JC1334" s="4"/>
      <c r="JD1334" s="4"/>
      <c r="JE1334" s="4"/>
      <c r="JF1334" s="4"/>
      <c r="JG1334" s="4"/>
      <c r="JH1334" s="30"/>
      <c r="JI1334" s="30"/>
      <c r="JJ1334" s="30"/>
      <c r="JK1334" s="4"/>
      <c r="JL1334" s="4"/>
      <c r="JM1334" s="4"/>
      <c r="JN1334" s="4"/>
      <c r="JO1334" s="4"/>
      <c r="JP1334" s="4"/>
      <c r="JQ1334" s="4"/>
      <c r="JR1334" s="4"/>
      <c r="JS1334" s="4"/>
    </row>
    <row r="1335" spans="166:279" x14ac:dyDescent="0.25">
      <c r="FJ1335" s="5"/>
      <c r="FK1335" s="4"/>
      <c r="FL1335" s="4"/>
      <c r="FM1335" s="4"/>
      <c r="FN1335" s="4"/>
      <c r="FO1335" s="4"/>
      <c r="FP1335" s="4"/>
      <c r="FQ1335" s="4"/>
      <c r="FR1335" s="4"/>
      <c r="FS1335" s="4"/>
      <c r="FT1335" s="4"/>
      <c r="FU1335" s="4"/>
      <c r="FV1335" s="4"/>
      <c r="FW1335" s="4"/>
      <c r="FX1335" s="4"/>
      <c r="FY1335" s="4"/>
      <c r="FZ1335" s="4"/>
      <c r="IQ1335" s="4"/>
      <c r="IR1335" s="4"/>
      <c r="IS1335" s="4"/>
      <c r="IT1335" s="4"/>
      <c r="IU1335" s="4"/>
      <c r="IV1335" s="4"/>
      <c r="IW1335" s="4"/>
      <c r="IX1335" s="4"/>
      <c r="IY1335" s="4"/>
      <c r="IZ1335" s="4"/>
      <c r="JA1335" s="4"/>
      <c r="JB1335" s="4"/>
      <c r="JC1335" s="4"/>
      <c r="JD1335" s="4"/>
      <c r="JE1335" s="4"/>
      <c r="JF1335" s="4"/>
      <c r="JG1335" s="4"/>
      <c r="JH1335" s="30"/>
      <c r="JI1335" s="30"/>
      <c r="JJ1335" s="4"/>
      <c r="JK1335" s="4"/>
      <c r="JL1335" s="4"/>
      <c r="JM1335" s="4"/>
      <c r="JN1335" s="4"/>
      <c r="JO1335" s="4"/>
      <c r="JP1335" s="4"/>
      <c r="JQ1335" s="4"/>
      <c r="JR1335" s="4"/>
      <c r="JS1335" s="4"/>
    </row>
    <row r="1336" spans="166:279" x14ac:dyDescent="0.25">
      <c r="FJ1336" s="5"/>
      <c r="FK1336" s="4"/>
      <c r="FL1336" s="4"/>
      <c r="FM1336" s="4"/>
      <c r="FN1336" s="4"/>
      <c r="FO1336" s="4"/>
      <c r="FP1336" s="4"/>
      <c r="FQ1336" s="4"/>
      <c r="FR1336" s="4"/>
      <c r="FS1336" s="4"/>
      <c r="FT1336" s="4"/>
      <c r="FU1336" s="4"/>
      <c r="FV1336" s="4"/>
      <c r="FW1336" s="4"/>
      <c r="FX1336" s="4"/>
      <c r="FY1336" s="4"/>
      <c r="FZ1336" s="4"/>
      <c r="IQ1336" s="4"/>
      <c r="IR1336" s="4"/>
      <c r="IS1336" s="4"/>
      <c r="IT1336" s="4"/>
      <c r="IU1336" s="4"/>
      <c r="IV1336" s="4"/>
      <c r="IW1336" s="4"/>
      <c r="IX1336" s="4"/>
      <c r="IY1336" s="4"/>
      <c r="IZ1336" s="4"/>
      <c r="JA1336" s="4"/>
      <c r="JB1336" s="4"/>
      <c r="JC1336" s="4"/>
      <c r="JD1336" s="4"/>
      <c r="JE1336" s="4"/>
      <c r="JF1336" s="4"/>
      <c r="JG1336" s="4"/>
      <c r="JH1336" s="30"/>
      <c r="JI1336" s="4"/>
      <c r="JJ1336" s="4"/>
      <c r="JK1336" s="4"/>
      <c r="JL1336" s="4"/>
      <c r="JM1336" s="4"/>
      <c r="JN1336" s="4"/>
      <c r="JO1336" s="4"/>
      <c r="JP1336" s="4"/>
      <c r="JQ1336" s="4"/>
      <c r="JR1336" s="4"/>
      <c r="JS1336" s="4"/>
    </row>
    <row r="1337" spans="166:279" x14ac:dyDescent="0.25">
      <c r="FJ1337" s="5"/>
      <c r="FK1337" s="4"/>
      <c r="FL1337" s="4"/>
      <c r="FM1337" s="4"/>
      <c r="FN1337" s="4"/>
      <c r="FO1337" s="4"/>
      <c r="FP1337" s="4"/>
      <c r="FQ1337" s="4"/>
      <c r="FR1337" s="4"/>
      <c r="FS1337" s="4"/>
      <c r="FT1337" s="4"/>
      <c r="FU1337" s="4"/>
      <c r="FV1337" s="4"/>
      <c r="FW1337" s="4"/>
      <c r="FX1337" s="4"/>
      <c r="FY1337" s="4"/>
      <c r="FZ1337" s="4"/>
      <c r="IQ1337" s="4"/>
      <c r="IR1337" s="4"/>
      <c r="IS1337" s="4"/>
      <c r="IT1337" s="4"/>
      <c r="IU1337" s="4"/>
      <c r="IV1337" s="4"/>
      <c r="IW1337" s="4"/>
      <c r="IX1337" s="4"/>
      <c r="IY1337" s="4"/>
      <c r="IZ1337" s="4"/>
      <c r="JA1337" s="4"/>
      <c r="JB1337" s="4"/>
      <c r="JC1337" s="4"/>
      <c r="JD1337" s="4"/>
      <c r="JE1337" s="4"/>
      <c r="JF1337" s="4"/>
      <c r="JG1337" s="4"/>
      <c r="JH1337" s="4"/>
      <c r="JI1337" s="4"/>
      <c r="JJ1337" s="4"/>
      <c r="JK1337" s="4"/>
      <c r="JL1337" s="4"/>
      <c r="JM1337" s="4"/>
      <c r="JN1337" s="4"/>
      <c r="JO1337" s="4"/>
      <c r="JP1337" s="4"/>
      <c r="JQ1337" s="4"/>
      <c r="JR1337" s="4"/>
      <c r="JS1337" s="4"/>
    </row>
    <row r="1338" spans="166:279" x14ac:dyDescent="0.25">
      <c r="FJ1338" s="5"/>
      <c r="FK1338" s="4"/>
      <c r="FL1338" s="4"/>
      <c r="FM1338" s="4"/>
      <c r="FN1338" s="4"/>
      <c r="FO1338" s="4"/>
      <c r="FP1338" s="4"/>
      <c r="FQ1338" s="4"/>
      <c r="FR1338" s="4"/>
      <c r="FS1338" s="4"/>
      <c r="FT1338" s="4"/>
      <c r="FU1338" s="4"/>
      <c r="FV1338" s="4"/>
      <c r="FW1338" s="4"/>
      <c r="FX1338" s="4"/>
      <c r="FY1338" s="4"/>
      <c r="FZ1338" s="4"/>
      <c r="IQ1338" s="4"/>
      <c r="IR1338" s="4"/>
      <c r="IS1338" s="4"/>
      <c r="IT1338" s="4"/>
      <c r="IU1338" s="4"/>
      <c r="IV1338" s="4"/>
      <c r="IW1338" s="4"/>
      <c r="IX1338" s="4"/>
      <c r="IY1338" s="4"/>
      <c r="IZ1338" s="4"/>
      <c r="JA1338" s="4"/>
      <c r="JB1338" s="4"/>
      <c r="JC1338" s="4"/>
      <c r="JD1338" s="4"/>
      <c r="JE1338" s="4"/>
      <c r="JF1338" s="4"/>
      <c r="JG1338" s="4"/>
      <c r="JH1338" s="4"/>
      <c r="JI1338" s="4"/>
      <c r="JJ1338" s="4"/>
      <c r="JK1338" s="4"/>
      <c r="JL1338" s="4"/>
      <c r="JM1338" s="4"/>
      <c r="JN1338" s="4"/>
      <c r="JO1338" s="4"/>
      <c r="JP1338" s="4"/>
      <c r="JQ1338" s="4"/>
      <c r="JR1338" s="4"/>
      <c r="JS1338" s="4"/>
    </row>
    <row r="1339" spans="166:279" x14ac:dyDescent="0.25">
      <c r="FJ1339" s="5"/>
      <c r="FK1339" s="4"/>
      <c r="FL1339" s="4"/>
      <c r="FM1339" s="4"/>
      <c r="FN1339" s="4"/>
      <c r="FO1339" s="4"/>
      <c r="FP1339" s="4"/>
      <c r="FQ1339" s="4"/>
      <c r="FR1339" s="4"/>
      <c r="FS1339" s="4"/>
      <c r="FT1339" s="4"/>
      <c r="FU1339" s="4"/>
      <c r="FV1339" s="4"/>
      <c r="FW1339" s="4"/>
      <c r="FX1339" s="4"/>
      <c r="FY1339" s="4"/>
      <c r="FZ1339" s="25"/>
      <c r="IQ1339" s="4"/>
      <c r="IR1339" s="4"/>
      <c r="IS1339" s="4"/>
      <c r="IT1339" s="4"/>
      <c r="IU1339" s="4"/>
      <c r="IV1339" s="4"/>
      <c r="IW1339" s="4"/>
      <c r="IX1339" s="4"/>
      <c r="IY1339" s="4"/>
      <c r="IZ1339" s="4"/>
      <c r="JA1339" s="4"/>
      <c r="JB1339" s="4"/>
      <c r="JC1339" s="4"/>
      <c r="JD1339" s="4"/>
      <c r="JE1339" s="4"/>
      <c r="JF1339" s="4"/>
      <c r="JG1339" s="4"/>
      <c r="JH1339" s="4"/>
      <c r="JI1339" s="4"/>
      <c r="JJ1339" s="4"/>
      <c r="JK1339" s="4"/>
      <c r="JL1339" s="4"/>
      <c r="JM1339" s="4"/>
      <c r="JN1339" s="4"/>
      <c r="JO1339" s="4"/>
      <c r="JP1339" s="4"/>
      <c r="JQ1339" s="4"/>
      <c r="JR1339" s="4"/>
      <c r="JS1339" s="4"/>
    </row>
    <row r="1340" spans="166:279" x14ac:dyDescent="0.25">
      <c r="FJ1340" s="5"/>
      <c r="FK1340" s="4"/>
      <c r="FL1340" s="4"/>
      <c r="FM1340" s="4"/>
      <c r="FN1340" s="4"/>
      <c r="FO1340" s="4"/>
      <c r="FP1340" s="4"/>
      <c r="FQ1340" s="4"/>
      <c r="FR1340" s="4"/>
      <c r="FS1340" s="4"/>
      <c r="FT1340" s="4"/>
      <c r="FU1340" s="4"/>
      <c r="FV1340" s="4"/>
      <c r="FW1340" s="4"/>
      <c r="FX1340" s="4"/>
      <c r="FY1340" s="4"/>
      <c r="IQ1340" s="4"/>
      <c r="IR1340" s="4"/>
      <c r="IS1340" s="4"/>
      <c r="IT1340" s="4"/>
      <c r="IU1340" s="4"/>
      <c r="IV1340" s="4"/>
      <c r="IW1340" s="4"/>
      <c r="IX1340" s="4"/>
      <c r="IY1340" s="4"/>
      <c r="IZ1340" s="4"/>
      <c r="JA1340" s="4"/>
      <c r="JB1340" s="4"/>
      <c r="JC1340" s="4"/>
      <c r="JD1340" s="4"/>
      <c r="JE1340" s="4"/>
      <c r="JF1340" s="4"/>
      <c r="JG1340" s="4"/>
      <c r="JH1340" s="4"/>
      <c r="JI1340" s="4"/>
      <c r="JJ1340" s="4"/>
      <c r="JK1340" s="4"/>
      <c r="JL1340" s="4"/>
      <c r="JM1340" s="4"/>
      <c r="JN1340" s="4"/>
      <c r="JO1340" s="4"/>
      <c r="JP1340" s="4"/>
      <c r="JQ1340" s="4"/>
      <c r="JR1340" s="4"/>
      <c r="JS1340" s="4"/>
    </row>
    <row r="1341" spans="166:279" x14ac:dyDescent="0.25">
      <c r="FJ1341" s="5"/>
      <c r="FK1341" s="4"/>
      <c r="FL1341" s="4"/>
      <c r="FM1341" s="4"/>
      <c r="FN1341" s="4"/>
      <c r="FO1341" s="4"/>
      <c r="FP1341" s="4"/>
      <c r="FQ1341" s="4"/>
      <c r="FR1341" s="4"/>
      <c r="FS1341" s="4"/>
      <c r="FT1341" s="4"/>
      <c r="FU1341" s="4"/>
      <c r="FV1341" s="4"/>
      <c r="FW1341" s="4"/>
      <c r="FX1341" s="4"/>
      <c r="FY1341" s="4"/>
      <c r="IQ1341" s="4"/>
      <c r="IR1341" s="4"/>
      <c r="IS1341" s="4"/>
      <c r="IT1341" s="4"/>
      <c r="IU1341" s="4"/>
      <c r="IV1341" s="4"/>
      <c r="IW1341" s="4"/>
      <c r="IX1341" s="4"/>
      <c r="IY1341" s="4"/>
      <c r="IZ1341" s="4"/>
      <c r="JA1341" s="4"/>
      <c r="JB1341" s="4"/>
      <c r="JC1341" s="4"/>
      <c r="JD1341" s="4"/>
      <c r="JE1341" s="4"/>
      <c r="JF1341" s="4"/>
      <c r="JG1341" s="30"/>
      <c r="JH1341" s="4"/>
      <c r="JI1341" s="4"/>
      <c r="JJ1341" s="4"/>
      <c r="JK1341" s="4"/>
      <c r="JL1341" s="4"/>
      <c r="JM1341" s="4"/>
      <c r="JN1341" s="4"/>
      <c r="JO1341" s="4"/>
      <c r="JP1341" s="4"/>
      <c r="JQ1341" s="4"/>
      <c r="JR1341" s="4"/>
      <c r="JS1341" s="4"/>
    </row>
    <row r="1342" spans="166:279" x14ac:dyDescent="0.25">
      <c r="FJ1342" s="5"/>
      <c r="FK1342" s="4"/>
      <c r="FL1342" s="4"/>
      <c r="FM1342" s="4"/>
      <c r="FN1342" s="4"/>
      <c r="FO1342" s="4"/>
      <c r="FP1342" s="4"/>
      <c r="FQ1342" s="4"/>
      <c r="FR1342" s="4"/>
      <c r="FS1342" s="4"/>
      <c r="FT1342" s="4"/>
      <c r="FU1342" s="4"/>
      <c r="FV1342" s="4"/>
      <c r="FW1342" s="4"/>
      <c r="FX1342" s="4"/>
      <c r="FY1342" s="4"/>
      <c r="IQ1342" s="4"/>
      <c r="IR1342" s="4"/>
      <c r="IS1342" s="4"/>
      <c r="IT1342" s="4"/>
      <c r="IU1342" s="4"/>
      <c r="IV1342" s="4"/>
      <c r="IW1342" s="4"/>
      <c r="IX1342" s="4"/>
      <c r="IY1342" s="4"/>
      <c r="IZ1342" s="4"/>
      <c r="JA1342" s="4"/>
      <c r="JB1342" s="4"/>
      <c r="JC1342" s="4"/>
      <c r="JD1342" s="4"/>
      <c r="JE1342" s="4"/>
      <c r="JF1342" s="4"/>
      <c r="JG1342" s="30"/>
      <c r="JH1342" s="4"/>
      <c r="JI1342" s="4"/>
      <c r="JJ1342" s="4"/>
      <c r="JK1342" s="4"/>
      <c r="JL1342" s="4"/>
      <c r="JM1342" s="4"/>
      <c r="JN1342" s="4"/>
      <c r="JO1342" s="4"/>
      <c r="JP1342" s="4"/>
      <c r="JQ1342" s="4"/>
      <c r="JR1342" s="4"/>
      <c r="JS1342" s="4"/>
    </row>
    <row r="1343" spans="166:279" x14ac:dyDescent="0.25">
      <c r="FJ1343" s="5"/>
      <c r="FK1343" s="4"/>
      <c r="FL1343" s="4"/>
      <c r="FM1343" s="4"/>
      <c r="FN1343" s="4"/>
      <c r="FO1343" s="4"/>
      <c r="FP1343" s="4"/>
      <c r="FQ1343" s="4"/>
      <c r="FR1343" s="4"/>
      <c r="FS1343" s="4"/>
      <c r="FT1343" s="4"/>
      <c r="FU1343" s="4"/>
      <c r="FV1343" s="4"/>
      <c r="FW1343" s="4"/>
      <c r="FX1343" s="4"/>
      <c r="FY1343" s="4"/>
      <c r="IQ1343" s="4"/>
      <c r="IR1343" s="4"/>
      <c r="IS1343" s="4"/>
      <c r="IT1343" s="4"/>
      <c r="IU1343" s="4"/>
      <c r="IV1343" s="4"/>
      <c r="IW1343" s="4"/>
      <c r="IX1343" s="4"/>
      <c r="IY1343" s="4"/>
      <c r="IZ1343" s="4"/>
      <c r="JA1343" s="4"/>
      <c r="JB1343" s="4"/>
      <c r="JC1343" s="4"/>
      <c r="JD1343" s="4"/>
      <c r="JE1343" s="4"/>
      <c r="JF1343" s="4"/>
      <c r="JG1343" s="30"/>
      <c r="JH1343" s="4"/>
      <c r="JI1343" s="4"/>
      <c r="JJ1343" s="4"/>
      <c r="JK1343" s="4"/>
      <c r="JL1343" s="4"/>
      <c r="JM1343" s="4"/>
      <c r="JN1343" s="4"/>
      <c r="JO1343" s="4"/>
      <c r="JP1343" s="4"/>
      <c r="JQ1343" s="4"/>
      <c r="JR1343" s="4"/>
      <c r="JS1343" s="4"/>
    </row>
    <row r="1344" spans="166:279" x14ac:dyDescent="0.25">
      <c r="FJ1344" s="5"/>
      <c r="FK1344" s="4"/>
      <c r="FL1344" s="4"/>
      <c r="FM1344" s="4"/>
      <c r="FN1344" s="4"/>
      <c r="FO1344" s="4"/>
      <c r="FP1344" s="4"/>
      <c r="FQ1344" s="4"/>
      <c r="FR1344" s="4"/>
      <c r="FS1344" s="4"/>
      <c r="FT1344" s="4"/>
      <c r="FU1344" s="4"/>
      <c r="FV1344" s="4"/>
      <c r="FW1344" s="4"/>
      <c r="FX1344" s="4"/>
      <c r="FY1344" s="25"/>
      <c r="IQ1344" s="4"/>
      <c r="IR1344" s="4"/>
      <c r="IS1344" s="4"/>
      <c r="IT1344" s="4"/>
      <c r="IU1344" s="4"/>
      <c r="IV1344" s="4"/>
      <c r="IW1344" s="4"/>
      <c r="IX1344" s="4"/>
      <c r="IY1344" s="4"/>
      <c r="IZ1344" s="4"/>
      <c r="JA1344" s="4"/>
      <c r="JB1344" s="4"/>
      <c r="JC1344" s="4"/>
      <c r="JD1344" s="4"/>
      <c r="JE1344" s="4"/>
      <c r="JF1344" s="30"/>
      <c r="JG1344" s="30"/>
      <c r="JH1344" s="4"/>
      <c r="JI1344" s="4"/>
      <c r="JJ1344" s="4"/>
      <c r="JK1344" s="4"/>
      <c r="JL1344" s="4"/>
      <c r="JM1344" s="4"/>
      <c r="JN1344" s="4"/>
      <c r="JO1344" s="4"/>
      <c r="JP1344" s="4"/>
      <c r="JQ1344" s="4"/>
      <c r="JR1344" s="4"/>
      <c r="JS1344" s="4"/>
    </row>
    <row r="1345" spans="166:279" x14ac:dyDescent="0.25">
      <c r="FJ1345" s="5"/>
      <c r="FK1345" s="4"/>
      <c r="FL1345" s="4"/>
      <c r="FM1345" s="4"/>
      <c r="FN1345" s="4"/>
      <c r="FO1345" s="4"/>
      <c r="FP1345" s="4"/>
      <c r="FQ1345" s="4"/>
      <c r="FR1345" s="4"/>
      <c r="FS1345" s="4"/>
      <c r="FT1345" s="4"/>
      <c r="FU1345" s="4"/>
      <c r="FV1345" s="4"/>
      <c r="FW1345" s="4"/>
      <c r="FX1345" s="4"/>
      <c r="IQ1345" s="4"/>
      <c r="IR1345" s="4"/>
      <c r="IS1345" s="4"/>
      <c r="IT1345" s="4"/>
      <c r="IU1345" s="4"/>
      <c r="IV1345" s="4"/>
      <c r="IW1345" s="4"/>
      <c r="IX1345" s="4"/>
      <c r="IY1345" s="4"/>
      <c r="IZ1345" s="4"/>
      <c r="JA1345" s="4"/>
      <c r="JB1345" s="4"/>
      <c r="JC1345" s="4"/>
      <c r="JD1345" s="4"/>
      <c r="JE1345" s="30"/>
      <c r="JF1345" s="30"/>
      <c r="JG1345" s="30"/>
      <c r="JH1345" s="4"/>
      <c r="JI1345" s="4"/>
      <c r="JJ1345" s="4"/>
      <c r="JK1345" s="4"/>
      <c r="JL1345" s="4"/>
      <c r="JM1345" s="4"/>
      <c r="JN1345" s="4"/>
      <c r="JO1345" s="4"/>
      <c r="JP1345" s="4"/>
      <c r="JQ1345" s="4"/>
      <c r="JR1345" s="4"/>
      <c r="JS1345" s="4"/>
    </row>
    <row r="1346" spans="166:279" x14ac:dyDescent="0.25">
      <c r="FJ1346" s="5"/>
      <c r="FK1346" s="4"/>
      <c r="FL1346" s="4"/>
      <c r="FM1346" s="4"/>
      <c r="FN1346" s="4"/>
      <c r="FO1346" s="4"/>
      <c r="FP1346" s="4"/>
      <c r="FQ1346" s="4"/>
      <c r="FR1346" s="4"/>
      <c r="FS1346" s="4"/>
      <c r="FT1346" s="4"/>
      <c r="FU1346" s="4"/>
      <c r="FV1346" s="4"/>
      <c r="FW1346" s="4"/>
      <c r="FX1346" s="25"/>
      <c r="IQ1346" s="4"/>
      <c r="IR1346" s="4"/>
      <c r="IS1346" s="4"/>
      <c r="IT1346" s="4"/>
      <c r="IU1346" s="4"/>
      <c r="IV1346" s="4"/>
      <c r="IW1346" s="4"/>
      <c r="IX1346" s="4"/>
      <c r="IY1346" s="4"/>
      <c r="IZ1346" s="4"/>
      <c r="JA1346" s="4"/>
      <c r="JB1346" s="4"/>
      <c r="JC1346" s="4"/>
      <c r="JD1346" s="4"/>
      <c r="JE1346" s="30"/>
      <c r="JF1346" s="30"/>
      <c r="JG1346" s="4"/>
      <c r="JH1346" s="4"/>
      <c r="JI1346" s="4"/>
      <c r="JJ1346" s="4"/>
      <c r="JK1346" s="4"/>
      <c r="JL1346" s="4"/>
      <c r="JM1346" s="4"/>
      <c r="JN1346" s="4"/>
      <c r="JO1346" s="4"/>
      <c r="JP1346" s="4"/>
      <c r="JQ1346" s="4"/>
      <c r="JR1346" s="4"/>
      <c r="JS1346" s="4"/>
    </row>
    <row r="1347" spans="166:279" x14ac:dyDescent="0.25">
      <c r="FJ1347" s="5"/>
      <c r="FK1347" s="4"/>
      <c r="FL1347" s="4"/>
      <c r="FM1347" s="4"/>
      <c r="FN1347" s="4"/>
      <c r="FO1347" s="4"/>
      <c r="FP1347" s="4"/>
      <c r="FQ1347" s="4"/>
      <c r="FR1347" s="4"/>
      <c r="FS1347" s="4"/>
      <c r="FT1347" s="4"/>
      <c r="FU1347" s="4"/>
      <c r="FV1347" s="4"/>
      <c r="FW1347" s="4"/>
      <c r="IQ1347" s="4"/>
      <c r="IR1347" s="4"/>
      <c r="IS1347" s="4"/>
      <c r="IT1347" s="4"/>
      <c r="IU1347" s="4"/>
      <c r="IV1347" s="4"/>
      <c r="IW1347" s="4"/>
      <c r="IX1347" s="4"/>
      <c r="IY1347" s="4"/>
      <c r="IZ1347" s="4"/>
      <c r="JA1347" s="4"/>
      <c r="JB1347" s="30"/>
      <c r="JC1347" s="30"/>
      <c r="JD1347" s="30"/>
      <c r="JE1347" s="30"/>
      <c r="JF1347" s="30"/>
      <c r="JG1347" s="4"/>
      <c r="JH1347" s="4"/>
      <c r="JI1347" s="4"/>
      <c r="JJ1347" s="4"/>
      <c r="JK1347" s="4"/>
      <c r="JL1347" s="4"/>
      <c r="JM1347" s="4"/>
      <c r="JN1347" s="4"/>
      <c r="JO1347" s="4"/>
      <c r="JP1347" s="4"/>
      <c r="JQ1347" s="4"/>
      <c r="JR1347" s="4"/>
      <c r="JS1347" s="4"/>
    </row>
    <row r="1348" spans="166:279" x14ac:dyDescent="0.25">
      <c r="FJ1348" s="5"/>
      <c r="FK1348" s="4"/>
      <c r="FL1348" s="4"/>
      <c r="FM1348" s="4"/>
      <c r="FN1348" s="4"/>
      <c r="FO1348" s="4"/>
      <c r="FP1348" s="4"/>
      <c r="FQ1348" s="4"/>
      <c r="FR1348" s="4"/>
      <c r="FS1348" s="4"/>
      <c r="FT1348" s="4"/>
      <c r="FU1348" s="4"/>
      <c r="FV1348" s="4"/>
      <c r="FW1348" s="4"/>
      <c r="IQ1348" s="4"/>
      <c r="IR1348" s="4"/>
      <c r="IS1348" s="4"/>
      <c r="IT1348" s="4"/>
      <c r="IU1348" s="4"/>
      <c r="IV1348" s="4"/>
      <c r="IW1348" s="4"/>
      <c r="IX1348" s="4"/>
      <c r="IY1348" s="4"/>
      <c r="IZ1348" s="4"/>
      <c r="JA1348" s="4"/>
      <c r="JB1348" s="30"/>
      <c r="JC1348" s="30"/>
      <c r="JD1348" s="30"/>
      <c r="JE1348" s="30"/>
      <c r="JF1348" s="30"/>
      <c r="JG1348" s="4"/>
      <c r="JH1348" s="4"/>
      <c r="JI1348" s="4"/>
      <c r="JJ1348" s="4"/>
      <c r="JK1348" s="4"/>
      <c r="JL1348" s="4"/>
      <c r="JM1348" s="4"/>
      <c r="JN1348" s="4"/>
      <c r="JO1348" s="4"/>
      <c r="JP1348" s="4"/>
      <c r="JQ1348" s="4"/>
      <c r="JR1348" s="4"/>
      <c r="JS1348" s="4"/>
    </row>
    <row r="1349" spans="166:279" x14ac:dyDescent="0.25">
      <c r="FJ1349" s="5"/>
      <c r="FK1349" s="4"/>
      <c r="FL1349" s="4"/>
      <c r="FM1349" s="4"/>
      <c r="FN1349" s="4"/>
      <c r="FO1349" s="4"/>
      <c r="FP1349" s="4"/>
      <c r="FQ1349" s="4"/>
      <c r="FR1349" s="4"/>
      <c r="FS1349" s="4"/>
      <c r="FT1349" s="4"/>
      <c r="FU1349" s="4"/>
      <c r="FV1349" s="4"/>
      <c r="FW1349" s="25"/>
      <c r="IQ1349" s="4"/>
      <c r="IR1349" s="4"/>
      <c r="IS1349" s="4"/>
      <c r="IT1349" s="4"/>
      <c r="IU1349" s="4"/>
      <c r="IV1349" s="4"/>
      <c r="IW1349" s="4"/>
      <c r="IX1349" s="4"/>
      <c r="IY1349" s="30"/>
      <c r="IZ1349" s="30"/>
      <c r="JA1349" s="30"/>
      <c r="JB1349" s="30"/>
      <c r="JC1349" s="30"/>
      <c r="JD1349" s="30"/>
      <c r="JE1349" s="30"/>
      <c r="JF1349" s="4"/>
      <c r="JG1349" s="4"/>
      <c r="JH1349" s="4"/>
      <c r="JI1349" s="4"/>
      <c r="JJ1349" s="4"/>
      <c r="JK1349" s="4"/>
      <c r="JL1349" s="4"/>
      <c r="JM1349" s="4"/>
      <c r="JN1349" s="4"/>
      <c r="JO1349" s="4"/>
      <c r="JP1349" s="4"/>
      <c r="JQ1349" s="4"/>
      <c r="JR1349" s="4"/>
      <c r="JS1349" s="4"/>
    </row>
    <row r="1350" spans="166:279" x14ac:dyDescent="0.25">
      <c r="FJ1350" s="5"/>
      <c r="FK1350" s="4"/>
      <c r="FL1350" s="4"/>
      <c r="FM1350" s="4"/>
      <c r="FN1350" s="4"/>
      <c r="FO1350" s="4"/>
      <c r="FP1350" s="4"/>
      <c r="FQ1350" s="4"/>
      <c r="FR1350" s="4"/>
      <c r="FS1350" s="4"/>
      <c r="FT1350" s="4"/>
      <c r="FU1350" s="4"/>
      <c r="FV1350" s="4"/>
      <c r="IQ1350" s="4"/>
      <c r="IR1350" s="4"/>
      <c r="IS1350" s="4"/>
      <c r="IT1350" s="4"/>
      <c r="IU1350" s="4"/>
      <c r="IV1350" s="4"/>
      <c r="IW1350" s="4"/>
      <c r="IX1350" s="4"/>
      <c r="IY1350" s="30"/>
      <c r="IZ1350" s="30"/>
      <c r="JA1350" s="30"/>
      <c r="JB1350" s="30"/>
      <c r="JC1350" s="30"/>
      <c r="JD1350" s="30"/>
      <c r="JE1350" s="4"/>
      <c r="JF1350" s="4"/>
      <c r="JG1350" s="4"/>
      <c r="JH1350" s="4"/>
      <c r="JI1350" s="4"/>
      <c r="JJ1350" s="4"/>
      <c r="JK1350" s="4"/>
      <c r="JL1350" s="4"/>
      <c r="JM1350" s="4"/>
      <c r="JN1350" s="4"/>
      <c r="JO1350" s="4"/>
      <c r="JP1350" s="4"/>
      <c r="JQ1350" s="4"/>
      <c r="JR1350" s="4"/>
      <c r="JS1350" s="4"/>
    </row>
    <row r="1351" spans="166:279" x14ac:dyDescent="0.25">
      <c r="FJ1351" s="5"/>
      <c r="FK1351" s="4"/>
      <c r="FL1351" s="4"/>
      <c r="FM1351" s="4"/>
      <c r="FN1351" s="4"/>
      <c r="FO1351" s="4"/>
      <c r="FP1351" s="4"/>
      <c r="FQ1351" s="4"/>
      <c r="FR1351" s="4"/>
      <c r="FS1351" s="4"/>
      <c r="FT1351" s="4"/>
      <c r="FU1351" s="4"/>
      <c r="FV1351" s="4"/>
      <c r="IQ1351" s="4"/>
      <c r="IR1351" s="4"/>
      <c r="IS1351" s="4"/>
      <c r="IT1351" s="4"/>
      <c r="IU1351" s="4"/>
      <c r="IV1351" s="4"/>
      <c r="IW1351" s="4"/>
      <c r="IX1351" s="30"/>
      <c r="IY1351" s="30"/>
      <c r="IZ1351" s="30"/>
      <c r="JA1351" s="30"/>
      <c r="JB1351" s="30"/>
      <c r="JC1351" s="30"/>
      <c r="JD1351" s="30"/>
      <c r="JE1351" s="4"/>
      <c r="JF1351" s="4"/>
      <c r="JG1351" s="4"/>
      <c r="JH1351" s="4"/>
      <c r="JI1351" s="4"/>
      <c r="JJ1351" s="4"/>
      <c r="JK1351" s="4"/>
      <c r="JL1351" s="4"/>
      <c r="JM1351" s="4"/>
      <c r="JN1351" s="4"/>
      <c r="JO1351" s="4"/>
      <c r="JP1351" s="4"/>
      <c r="JQ1351" s="4"/>
      <c r="JR1351" s="4"/>
      <c r="JS1351" s="4"/>
    </row>
    <row r="1352" spans="166:279" x14ac:dyDescent="0.25">
      <c r="FJ1352" s="5"/>
      <c r="FK1352" s="4"/>
      <c r="FL1352" s="4"/>
      <c r="FM1352" s="4"/>
      <c r="FN1352" s="4"/>
      <c r="FO1352" s="4"/>
      <c r="FP1352" s="4"/>
      <c r="FQ1352" s="4"/>
      <c r="FR1352" s="4"/>
      <c r="FS1352" s="4"/>
      <c r="FT1352" s="4"/>
      <c r="FU1352" s="4"/>
      <c r="FV1352" s="4"/>
      <c r="IQ1352" s="4"/>
      <c r="IR1352" s="4"/>
      <c r="IS1352" s="4"/>
      <c r="IT1352" s="4"/>
      <c r="IU1352" s="4"/>
      <c r="IV1352" s="4"/>
      <c r="IW1352" s="4"/>
      <c r="IX1352" s="30"/>
      <c r="IY1352" s="30"/>
      <c r="IZ1352" s="30"/>
      <c r="JA1352" s="30"/>
      <c r="JB1352" s="4"/>
      <c r="JC1352" s="4"/>
      <c r="JD1352" s="4"/>
      <c r="JE1352" s="4"/>
      <c r="JF1352" s="4"/>
      <c r="JG1352" s="4"/>
      <c r="JH1352" s="4"/>
      <c r="JI1352" s="4"/>
      <c r="JJ1352" s="4"/>
      <c r="JK1352" s="4"/>
      <c r="JL1352" s="4"/>
      <c r="JM1352" s="4"/>
      <c r="JN1352" s="4"/>
      <c r="JO1352" s="4"/>
      <c r="JP1352" s="4"/>
      <c r="JQ1352" s="4"/>
      <c r="JR1352" s="4"/>
      <c r="JS1352" s="4"/>
    </row>
    <row r="1353" spans="166:279" x14ac:dyDescent="0.25">
      <c r="FJ1353" s="54"/>
      <c r="FK1353" s="4"/>
      <c r="FL1353" s="4"/>
      <c r="FM1353" s="4"/>
      <c r="FN1353" s="4"/>
      <c r="FO1353" s="4"/>
      <c r="FP1353" s="4"/>
      <c r="FQ1353" s="4"/>
      <c r="FR1353" s="4"/>
      <c r="FS1353" s="4"/>
      <c r="FT1353" s="4"/>
      <c r="FU1353" s="4"/>
      <c r="FV1353" s="4"/>
      <c r="IQ1353" s="4"/>
      <c r="IR1353" s="4"/>
      <c r="IS1353" s="4"/>
      <c r="IT1353" s="4"/>
      <c r="IU1353" s="4"/>
      <c r="IV1353" s="4"/>
      <c r="IW1353" s="4"/>
      <c r="IX1353" s="30"/>
      <c r="IY1353" s="30"/>
      <c r="IZ1353" s="30"/>
      <c r="JA1353" s="30"/>
      <c r="JB1353" s="4"/>
      <c r="JC1353" s="4"/>
      <c r="JD1353" s="4"/>
      <c r="JE1353" s="4"/>
      <c r="JF1353" s="4"/>
      <c r="JG1353" s="4"/>
      <c r="JH1353" s="4"/>
      <c r="JI1353" s="4"/>
      <c r="JJ1353" s="4"/>
      <c r="JK1353" s="4"/>
      <c r="JL1353" s="4"/>
      <c r="JM1353" s="4"/>
      <c r="JN1353" s="4"/>
      <c r="JO1353" s="4"/>
      <c r="JP1353" s="4"/>
      <c r="JQ1353" s="4"/>
      <c r="JR1353" s="4"/>
      <c r="JS1353" s="4"/>
    </row>
    <row r="1354" spans="166:279" x14ac:dyDescent="0.25">
      <c r="FJ1354" s="54"/>
      <c r="FK1354" s="4"/>
      <c r="FL1354" s="4"/>
      <c r="FM1354" s="4"/>
      <c r="FN1354" s="4"/>
      <c r="FO1354" s="4"/>
      <c r="FP1354" s="4"/>
      <c r="FQ1354" s="4"/>
      <c r="FR1354" s="4"/>
      <c r="FS1354" s="4"/>
      <c r="FT1354" s="4"/>
      <c r="FU1354" s="4"/>
      <c r="FV1354" s="4"/>
      <c r="IQ1354" s="4"/>
      <c r="IR1354" s="4"/>
      <c r="IS1354" s="4"/>
      <c r="IT1354" s="4"/>
      <c r="IU1354" s="4"/>
      <c r="IV1354" s="4"/>
      <c r="IW1354" s="4"/>
      <c r="IX1354" s="30"/>
      <c r="IY1354" s="4"/>
      <c r="IZ1354" s="4"/>
      <c r="JA1354" s="4"/>
      <c r="JB1354" s="4"/>
      <c r="JC1354" s="4"/>
      <c r="JD1354" s="4"/>
      <c r="JE1354" s="4"/>
      <c r="JF1354" s="4"/>
      <c r="JG1354" s="4"/>
      <c r="JH1354" s="4"/>
      <c r="JI1354" s="4"/>
      <c r="JJ1354" s="4"/>
      <c r="JK1354" s="4"/>
      <c r="JL1354" s="4"/>
      <c r="JM1354" s="4"/>
      <c r="JN1354" s="4"/>
      <c r="JO1354" s="4"/>
      <c r="JP1354" s="4"/>
      <c r="JQ1354" s="4"/>
      <c r="JR1354" s="4"/>
      <c r="JS1354" s="4"/>
    </row>
    <row r="1355" spans="166:279" x14ac:dyDescent="0.25">
      <c r="FJ1355" s="54"/>
      <c r="FK1355" s="4"/>
      <c r="FL1355" s="4"/>
      <c r="FM1355" s="4"/>
      <c r="FN1355" s="4"/>
      <c r="FO1355" s="4"/>
      <c r="FP1355" s="4"/>
      <c r="FQ1355" s="4"/>
      <c r="FR1355" s="4"/>
      <c r="FS1355" s="4"/>
      <c r="FT1355" s="4"/>
      <c r="FU1355" s="4"/>
      <c r="FV1355" s="4"/>
      <c r="IQ1355" s="4"/>
      <c r="IR1355" s="4"/>
      <c r="IS1355" s="4"/>
      <c r="IT1355" s="4"/>
      <c r="IU1355" s="4"/>
      <c r="IV1355" s="4"/>
      <c r="IW1355" s="4"/>
      <c r="IX1355" s="30"/>
      <c r="IY1355" s="4"/>
      <c r="IZ1355" s="4"/>
      <c r="JA1355" s="4"/>
      <c r="JB1355" s="4"/>
      <c r="JC1355" s="4"/>
      <c r="JD1355" s="4"/>
      <c r="JE1355" s="4"/>
      <c r="JF1355" s="4"/>
      <c r="JG1355" s="4"/>
      <c r="JH1355" s="4"/>
      <c r="JI1355" s="4"/>
      <c r="JJ1355" s="4"/>
      <c r="JK1355" s="4"/>
      <c r="JL1355" s="4"/>
      <c r="JM1355" s="4"/>
      <c r="JN1355" s="4"/>
      <c r="JO1355" s="4"/>
      <c r="JP1355" s="4"/>
      <c r="JQ1355" s="4"/>
      <c r="JR1355" s="4"/>
      <c r="JS1355" s="4"/>
    </row>
    <row r="1356" spans="166:279" x14ac:dyDescent="0.25">
      <c r="FJ1356" s="54"/>
      <c r="FK1356" s="4"/>
      <c r="FL1356" s="4"/>
      <c r="FM1356" s="4"/>
      <c r="FN1356" s="4"/>
      <c r="FO1356" s="4"/>
      <c r="FP1356" s="4"/>
      <c r="FQ1356" s="4"/>
      <c r="FR1356" s="4"/>
      <c r="FS1356" s="4"/>
      <c r="FT1356" s="4"/>
      <c r="FU1356" s="4"/>
      <c r="FV1356" s="4"/>
      <c r="IQ1356" s="4"/>
      <c r="IR1356" s="4"/>
      <c r="IS1356" s="4"/>
      <c r="IT1356" s="4"/>
      <c r="IU1356" s="4"/>
      <c r="IV1356" s="4"/>
      <c r="IW1356" s="4"/>
      <c r="IX1356" s="4"/>
      <c r="IY1356" s="4"/>
      <c r="IZ1356" s="4"/>
      <c r="JA1356" s="4"/>
      <c r="JB1356" s="4"/>
      <c r="JC1356" s="4"/>
      <c r="JD1356" s="4"/>
      <c r="JE1356" s="4"/>
      <c r="JF1356" s="4"/>
      <c r="JG1356" s="4"/>
      <c r="JH1356" s="4"/>
      <c r="JI1356" s="4"/>
      <c r="JJ1356" s="4"/>
      <c r="JK1356" s="4"/>
      <c r="JL1356" s="4"/>
      <c r="JM1356" s="4"/>
      <c r="JN1356" s="4"/>
      <c r="JO1356" s="4"/>
      <c r="JP1356" s="4"/>
      <c r="JQ1356" s="4"/>
      <c r="JR1356" s="4"/>
      <c r="JS1356" s="4"/>
    </row>
    <row r="1357" spans="166:279" x14ac:dyDescent="0.25">
      <c r="FJ1357" s="54"/>
      <c r="FK1357" s="4"/>
      <c r="FL1357" s="4"/>
      <c r="FM1357" s="4"/>
      <c r="FN1357" s="4"/>
      <c r="FO1357" s="4"/>
      <c r="FP1357" s="4"/>
      <c r="FQ1357" s="4"/>
      <c r="FR1357" s="4"/>
      <c r="FS1357" s="4"/>
      <c r="FT1357" s="4"/>
      <c r="FU1357" s="4"/>
      <c r="FV1357" s="4"/>
      <c r="IQ1357" s="4"/>
      <c r="IR1357" s="4"/>
      <c r="IS1357" s="4"/>
      <c r="IT1357" s="4"/>
      <c r="IU1357" s="4"/>
      <c r="IV1357" s="4"/>
      <c r="IW1357" s="4"/>
      <c r="IX1357" s="4"/>
      <c r="IY1357" s="4"/>
      <c r="IZ1357" s="4"/>
      <c r="JA1357" s="4"/>
      <c r="JB1357" s="4"/>
      <c r="JC1357" s="4"/>
      <c r="JD1357" s="4"/>
      <c r="JE1357" s="4"/>
      <c r="JF1357" s="4"/>
      <c r="JG1357" s="4"/>
      <c r="JH1357" s="4"/>
      <c r="JI1357" s="4"/>
      <c r="JJ1357" s="4"/>
      <c r="JK1357" s="4"/>
      <c r="JL1357" s="4"/>
      <c r="JM1357" s="4"/>
      <c r="JN1357" s="4"/>
      <c r="JO1357" s="4"/>
      <c r="JP1357" s="4"/>
      <c r="JQ1357" s="4"/>
      <c r="JR1357" s="4"/>
      <c r="JS1357" s="4"/>
    </row>
    <row r="1358" spans="166:279" x14ac:dyDescent="0.25">
      <c r="FJ1358" s="5"/>
      <c r="FK1358" s="4"/>
      <c r="FL1358" s="4"/>
      <c r="FM1358" s="4"/>
      <c r="FN1358" s="4"/>
      <c r="FO1358" s="4"/>
      <c r="FP1358" s="4"/>
      <c r="FQ1358" s="4"/>
      <c r="FR1358" s="4"/>
      <c r="FS1358" s="4"/>
      <c r="FT1358" s="4"/>
      <c r="FU1358" s="4"/>
      <c r="FV1358" s="4"/>
      <c r="IQ1358" s="4"/>
      <c r="IR1358" s="4"/>
      <c r="IS1358" s="4"/>
      <c r="IT1358" s="4"/>
      <c r="IU1358" s="4"/>
      <c r="IV1358" s="4"/>
      <c r="IW1358" s="4"/>
      <c r="IX1358" s="4"/>
      <c r="IY1358" s="4"/>
      <c r="IZ1358" s="4"/>
      <c r="JA1358" s="4"/>
      <c r="JB1358" s="4"/>
      <c r="JC1358" s="4"/>
      <c r="JD1358" s="4"/>
      <c r="JE1358" s="4"/>
      <c r="JF1358" s="4"/>
      <c r="JG1358" s="4"/>
      <c r="JH1358" s="4"/>
      <c r="JI1358" s="4"/>
      <c r="JJ1358" s="4"/>
      <c r="JK1358" s="4"/>
      <c r="JL1358" s="4"/>
      <c r="JM1358" s="4"/>
      <c r="JN1358" s="4"/>
      <c r="JO1358" s="4"/>
      <c r="JP1358" s="4"/>
      <c r="JQ1358" s="4"/>
      <c r="JR1358" s="4"/>
      <c r="JS1358" s="25"/>
    </row>
    <row r="1359" spans="166:279" x14ac:dyDescent="0.25">
      <c r="FJ1359" s="5"/>
      <c r="FK1359" s="4"/>
      <c r="FL1359" s="4"/>
      <c r="FM1359" s="4"/>
      <c r="FN1359" s="4"/>
      <c r="FO1359" s="4"/>
      <c r="FP1359" s="4"/>
      <c r="FQ1359" s="4"/>
      <c r="FR1359" s="4"/>
      <c r="FS1359" s="4"/>
      <c r="FT1359" s="4"/>
      <c r="FU1359" s="4"/>
      <c r="FV1359" s="4"/>
      <c r="IQ1359" s="4"/>
      <c r="IR1359" s="4"/>
      <c r="IS1359" s="4"/>
      <c r="IT1359" s="4"/>
      <c r="IU1359" s="4"/>
      <c r="IV1359" s="4"/>
      <c r="IW1359" s="30"/>
      <c r="IX1359" s="4"/>
      <c r="IY1359" s="4"/>
      <c r="IZ1359" s="4"/>
      <c r="JA1359" s="4"/>
      <c r="JB1359" s="4"/>
      <c r="JC1359" s="4"/>
      <c r="JD1359" s="4"/>
      <c r="JE1359" s="4"/>
      <c r="JF1359" s="4"/>
      <c r="JG1359" s="4"/>
      <c r="JH1359" s="4"/>
      <c r="JI1359" s="4"/>
      <c r="JJ1359" s="4"/>
      <c r="JK1359" s="4"/>
      <c r="JL1359" s="4"/>
      <c r="JM1359" s="4"/>
      <c r="JN1359" s="4"/>
      <c r="JO1359" s="4"/>
      <c r="JP1359" s="4"/>
      <c r="JQ1359" s="4"/>
      <c r="JR1359" s="4"/>
    </row>
    <row r="1360" spans="166:279" x14ac:dyDescent="0.25">
      <c r="FJ1360" s="5"/>
      <c r="FK1360" s="4"/>
      <c r="FL1360" s="4"/>
      <c r="FM1360" s="4"/>
      <c r="FN1360" s="4"/>
      <c r="FO1360" s="4"/>
      <c r="FP1360" s="4"/>
      <c r="FQ1360" s="4"/>
      <c r="FR1360" s="4"/>
      <c r="FS1360" s="4"/>
      <c r="FT1360" s="4"/>
      <c r="FU1360" s="4"/>
      <c r="FV1360" s="4"/>
      <c r="IQ1360" s="4"/>
      <c r="IR1360" s="4"/>
      <c r="IS1360" s="4"/>
      <c r="IT1360" s="4"/>
      <c r="IU1360" s="4"/>
      <c r="IV1360" s="30"/>
      <c r="IW1360" s="30"/>
      <c r="IX1360" s="4"/>
      <c r="IY1360" s="4"/>
      <c r="IZ1360" s="4"/>
      <c r="JA1360" s="4"/>
      <c r="JB1360" s="4"/>
      <c r="JC1360" s="4"/>
      <c r="JD1360" s="4"/>
      <c r="JE1360" s="4"/>
      <c r="JF1360" s="4"/>
      <c r="JG1360" s="4"/>
      <c r="JH1360" s="4"/>
      <c r="JI1360" s="4"/>
      <c r="JJ1360" s="4"/>
      <c r="JK1360" s="4"/>
      <c r="JL1360" s="4"/>
      <c r="JM1360" s="4"/>
      <c r="JN1360" s="4"/>
      <c r="JO1360" s="4"/>
      <c r="JP1360" s="4"/>
      <c r="JQ1360" s="4"/>
      <c r="JR1360" s="4"/>
    </row>
    <row r="1361" spans="166:278" x14ac:dyDescent="0.25">
      <c r="FJ1361" s="5"/>
      <c r="FK1361" s="4"/>
      <c r="FL1361" s="4"/>
      <c r="FM1361" s="4"/>
      <c r="FN1361" s="4"/>
      <c r="FO1361" s="4"/>
      <c r="FP1361" s="4"/>
      <c r="FQ1361" s="4"/>
      <c r="FR1361" s="4"/>
      <c r="FS1361" s="4"/>
      <c r="FT1361" s="4"/>
      <c r="FU1361" s="4"/>
      <c r="FV1361" s="4"/>
      <c r="IQ1361" s="4"/>
      <c r="IR1361" s="30"/>
      <c r="IS1361" s="30"/>
      <c r="IT1361" s="30"/>
      <c r="IU1361" s="30"/>
      <c r="IV1361" s="30"/>
      <c r="IW1361" s="30"/>
      <c r="IX1361" s="4"/>
      <c r="IY1361" s="4"/>
      <c r="IZ1361" s="4"/>
      <c r="JA1361" s="4"/>
      <c r="JB1361" s="4"/>
      <c r="JC1361" s="4"/>
      <c r="JD1361" s="4"/>
      <c r="JE1361" s="4"/>
      <c r="JF1361" s="4"/>
      <c r="JG1361" s="4"/>
      <c r="JH1361" s="4"/>
      <c r="JI1361" s="4"/>
      <c r="JJ1361" s="4"/>
      <c r="JK1361" s="4"/>
      <c r="JL1361" s="4"/>
      <c r="JM1361" s="4"/>
      <c r="JN1361" s="4"/>
      <c r="JO1361" s="4"/>
      <c r="JP1361" s="4"/>
      <c r="JQ1361" s="4"/>
      <c r="JR1361" s="4"/>
    </row>
    <row r="1362" spans="166:278" x14ac:dyDescent="0.25">
      <c r="FJ1362" s="5"/>
      <c r="FK1362" s="4"/>
      <c r="FL1362" s="4"/>
      <c r="FM1362" s="4"/>
      <c r="FN1362" s="4"/>
      <c r="FO1362" s="4"/>
      <c r="FP1362" s="4"/>
      <c r="FQ1362" s="4"/>
      <c r="FR1362" s="4"/>
      <c r="FS1362" s="4"/>
      <c r="FT1362" s="4"/>
      <c r="FU1362" s="4"/>
      <c r="FV1362" s="4"/>
      <c r="IQ1362" s="4"/>
      <c r="IR1362" s="30"/>
      <c r="IS1362" s="30"/>
      <c r="IT1362" s="30"/>
      <c r="IU1362" s="30"/>
      <c r="IV1362" s="30"/>
      <c r="IW1362" s="30"/>
      <c r="IX1362" s="4"/>
      <c r="IY1362" s="4"/>
      <c r="IZ1362" s="4"/>
      <c r="JA1362" s="4"/>
      <c r="JB1362" s="4"/>
      <c r="JC1362" s="4"/>
      <c r="JD1362" s="4"/>
      <c r="JE1362" s="4"/>
      <c r="JF1362" s="4"/>
      <c r="JG1362" s="4"/>
      <c r="JH1362" s="4"/>
      <c r="JI1362" s="4"/>
      <c r="JJ1362" s="4"/>
      <c r="JK1362" s="4"/>
      <c r="JL1362" s="4"/>
      <c r="JM1362" s="4"/>
      <c r="JN1362" s="4"/>
      <c r="JO1362" s="4"/>
      <c r="JP1362" s="4"/>
      <c r="JQ1362" s="4"/>
      <c r="JR1362" s="4"/>
    </row>
    <row r="1363" spans="166:278" x14ac:dyDescent="0.25">
      <c r="FJ1363" s="5"/>
      <c r="FK1363" s="4"/>
      <c r="FL1363" s="4"/>
      <c r="FM1363" s="4"/>
      <c r="FN1363" s="4"/>
      <c r="FO1363" s="4"/>
      <c r="FP1363" s="4"/>
      <c r="FQ1363" s="4"/>
      <c r="FR1363" s="4"/>
      <c r="FS1363" s="4"/>
      <c r="FT1363" s="4"/>
      <c r="FU1363" s="4"/>
      <c r="FV1363" s="4"/>
      <c r="IQ1363" s="4"/>
      <c r="IR1363" s="30"/>
      <c r="IS1363" s="30"/>
      <c r="IT1363" s="30"/>
      <c r="IU1363" s="30"/>
      <c r="IV1363" s="30"/>
      <c r="IW1363" s="30"/>
      <c r="IX1363" s="4"/>
      <c r="IY1363" s="4"/>
      <c r="IZ1363" s="4"/>
      <c r="JA1363" s="4"/>
      <c r="JB1363" s="4"/>
      <c r="JC1363" s="4"/>
      <c r="JD1363" s="4"/>
      <c r="JE1363" s="4"/>
      <c r="JF1363" s="4"/>
      <c r="JG1363" s="4"/>
      <c r="JH1363" s="4"/>
      <c r="JI1363" s="4"/>
      <c r="JJ1363" s="4"/>
      <c r="JK1363" s="4"/>
      <c r="JL1363" s="4"/>
      <c r="JM1363" s="4"/>
      <c r="JN1363" s="4"/>
      <c r="JO1363" s="4"/>
      <c r="JP1363" s="4"/>
      <c r="JQ1363" s="4"/>
      <c r="JR1363" s="4"/>
    </row>
    <row r="1364" spans="166:278" x14ac:dyDescent="0.25">
      <c r="FJ1364" s="5"/>
      <c r="FK1364" s="4"/>
      <c r="FL1364" s="4"/>
      <c r="FM1364" s="4"/>
      <c r="FN1364" s="4"/>
      <c r="FO1364" s="4"/>
      <c r="FP1364" s="4"/>
      <c r="FQ1364" s="4"/>
      <c r="FR1364" s="4"/>
      <c r="FS1364" s="4"/>
      <c r="FT1364" s="4"/>
      <c r="FU1364" s="4"/>
      <c r="FV1364" s="4"/>
      <c r="IQ1364" s="4"/>
      <c r="IR1364" s="30"/>
      <c r="IS1364" s="30"/>
      <c r="IT1364" s="30"/>
      <c r="IU1364" s="30"/>
      <c r="IV1364" s="30"/>
      <c r="IW1364" s="4"/>
      <c r="IX1364" s="4"/>
      <c r="IY1364" s="4"/>
      <c r="IZ1364" s="4"/>
      <c r="JA1364" s="4"/>
      <c r="JB1364" s="4"/>
      <c r="JC1364" s="4"/>
      <c r="JD1364" s="4"/>
      <c r="JE1364" s="4"/>
      <c r="JF1364" s="4"/>
      <c r="JG1364" s="4"/>
      <c r="JH1364" s="4"/>
      <c r="JI1364" s="4"/>
      <c r="JJ1364" s="4"/>
      <c r="JK1364" s="4"/>
      <c r="JL1364" s="4"/>
      <c r="JM1364" s="4"/>
      <c r="JN1364" s="4"/>
      <c r="JO1364" s="4"/>
      <c r="JP1364" s="4"/>
      <c r="JQ1364" s="4"/>
      <c r="JR1364" s="4"/>
    </row>
    <row r="1365" spans="166:278" x14ac:dyDescent="0.25">
      <c r="FJ1365" s="5"/>
      <c r="FK1365" s="4"/>
      <c r="FL1365" s="4"/>
      <c r="FM1365" s="4"/>
      <c r="FN1365" s="4"/>
      <c r="FO1365" s="4"/>
      <c r="FP1365" s="4"/>
      <c r="FQ1365" s="4"/>
      <c r="FR1365" s="4"/>
      <c r="FS1365" s="4"/>
      <c r="FT1365" s="4"/>
      <c r="FU1365" s="4"/>
      <c r="FV1365" s="4"/>
      <c r="IQ1365" s="4"/>
      <c r="IR1365" s="30"/>
      <c r="IS1365" s="30"/>
      <c r="IT1365" s="30"/>
      <c r="IU1365" s="30"/>
      <c r="IV1365" s="4"/>
      <c r="IW1365" s="4"/>
      <c r="IX1365" s="4"/>
      <c r="IY1365" s="4"/>
      <c r="IZ1365" s="4"/>
      <c r="JA1365" s="4"/>
      <c r="JB1365" s="4"/>
      <c r="JC1365" s="4"/>
      <c r="JD1365" s="4"/>
      <c r="JE1365" s="4"/>
      <c r="JF1365" s="4"/>
      <c r="JG1365" s="4"/>
      <c r="JH1365" s="4"/>
      <c r="JI1365" s="4"/>
      <c r="JJ1365" s="4"/>
      <c r="JK1365" s="4"/>
      <c r="JL1365" s="4"/>
      <c r="JM1365" s="4"/>
      <c r="JN1365" s="4"/>
      <c r="JO1365" s="4"/>
      <c r="JP1365" s="4"/>
      <c r="JQ1365" s="4"/>
      <c r="JR1365" s="4"/>
    </row>
    <row r="1366" spans="166:278" x14ac:dyDescent="0.25">
      <c r="FJ1366" s="5"/>
      <c r="FK1366" s="4"/>
      <c r="FL1366" s="4"/>
      <c r="FM1366" s="4"/>
      <c r="FN1366" s="4"/>
      <c r="FO1366" s="4"/>
      <c r="FP1366" s="4"/>
      <c r="FQ1366" s="4"/>
      <c r="FR1366" s="4"/>
      <c r="FS1366" s="4"/>
      <c r="FT1366" s="4"/>
      <c r="FU1366" s="4"/>
      <c r="FV1366" s="4"/>
      <c r="IQ1366" s="4"/>
      <c r="IR1366" s="4"/>
      <c r="IS1366" s="4"/>
      <c r="IT1366" s="4"/>
      <c r="IU1366" s="4"/>
      <c r="IV1366" s="4"/>
      <c r="IW1366" s="4"/>
      <c r="IX1366" s="4"/>
      <c r="IY1366" s="4"/>
      <c r="IZ1366" s="4"/>
      <c r="JA1366" s="4"/>
      <c r="JB1366" s="4"/>
      <c r="JC1366" s="4"/>
      <c r="JD1366" s="4"/>
      <c r="JE1366" s="4"/>
      <c r="JF1366" s="4"/>
      <c r="JG1366" s="4"/>
      <c r="JH1366" s="4"/>
      <c r="JI1366" s="4"/>
      <c r="JJ1366" s="4"/>
      <c r="JK1366" s="4"/>
      <c r="JL1366" s="4"/>
      <c r="JM1366" s="4"/>
      <c r="JN1366" s="4"/>
      <c r="JO1366" s="4"/>
      <c r="JP1366" s="4"/>
      <c r="JQ1366" s="4"/>
      <c r="JR1366" s="4"/>
    </row>
    <row r="1367" spans="166:278" x14ac:dyDescent="0.25">
      <c r="FJ1367" s="5"/>
      <c r="FK1367" s="4"/>
      <c r="FL1367" s="4"/>
      <c r="FM1367" s="4"/>
      <c r="FN1367" s="4"/>
      <c r="FO1367" s="4"/>
      <c r="FP1367" s="4"/>
      <c r="FQ1367" s="4"/>
      <c r="FR1367" s="4"/>
      <c r="FS1367" s="4"/>
      <c r="FT1367" s="4"/>
      <c r="FU1367" s="4"/>
      <c r="FV1367" s="4"/>
      <c r="IQ1367" s="4"/>
      <c r="IR1367" s="4"/>
      <c r="IS1367" s="4"/>
      <c r="IT1367" s="4"/>
      <c r="IU1367" s="4"/>
      <c r="IV1367" s="4"/>
      <c r="IW1367" s="4"/>
      <c r="IX1367" s="4"/>
      <c r="IY1367" s="4"/>
      <c r="IZ1367" s="4"/>
      <c r="JA1367" s="4"/>
      <c r="JB1367" s="4"/>
      <c r="JC1367" s="4"/>
      <c r="JD1367" s="4"/>
      <c r="JE1367" s="4"/>
      <c r="JF1367" s="4"/>
      <c r="JG1367" s="4"/>
      <c r="JH1367" s="4"/>
      <c r="JI1367" s="4"/>
      <c r="JJ1367" s="4"/>
      <c r="JK1367" s="4"/>
      <c r="JL1367" s="4"/>
      <c r="JM1367" s="4"/>
      <c r="JN1367" s="4"/>
      <c r="JO1367" s="4"/>
      <c r="JP1367" s="4"/>
      <c r="JQ1367" s="4"/>
      <c r="JR1367" s="4"/>
    </row>
    <row r="1368" spans="166:278" x14ac:dyDescent="0.25">
      <c r="FJ1368" s="5"/>
      <c r="FK1368" s="4"/>
      <c r="FL1368" s="4"/>
      <c r="FM1368" s="4"/>
      <c r="FN1368" s="4"/>
      <c r="FO1368" s="4"/>
      <c r="FP1368" s="4"/>
      <c r="FQ1368" s="4"/>
      <c r="FR1368" s="4"/>
      <c r="FS1368" s="4"/>
      <c r="FT1368" s="4"/>
      <c r="FU1368" s="4"/>
      <c r="FV1368" s="25"/>
      <c r="IQ1368" s="30"/>
      <c r="IR1368" s="4"/>
      <c r="IS1368" s="4"/>
      <c r="IT1368" s="4"/>
      <c r="IU1368" s="4"/>
      <c r="IV1368" s="4"/>
      <c r="IW1368" s="4"/>
      <c r="IX1368" s="4"/>
      <c r="IY1368" s="4"/>
      <c r="IZ1368" s="4"/>
      <c r="JA1368" s="4"/>
      <c r="JB1368" s="4"/>
      <c r="JC1368" s="4"/>
      <c r="JD1368" s="4"/>
      <c r="JE1368" s="4"/>
      <c r="JF1368" s="4"/>
      <c r="JG1368" s="4"/>
      <c r="JH1368" s="4"/>
      <c r="JI1368" s="4"/>
      <c r="JJ1368" s="4"/>
      <c r="JK1368" s="4"/>
      <c r="JL1368" s="4"/>
      <c r="JM1368" s="4"/>
      <c r="JN1368" s="4"/>
      <c r="JO1368" s="4"/>
      <c r="JP1368" s="4"/>
      <c r="JQ1368" s="4"/>
      <c r="JR1368" s="4"/>
    </row>
    <row r="1369" spans="166:278" x14ac:dyDescent="0.25">
      <c r="FJ1369" s="5"/>
      <c r="FK1369" s="4"/>
      <c r="FL1369" s="4"/>
      <c r="FM1369" s="4"/>
      <c r="FN1369" s="4"/>
      <c r="FO1369" s="4"/>
      <c r="FP1369" s="4"/>
      <c r="FQ1369" s="4"/>
      <c r="FR1369" s="4"/>
      <c r="FS1369" s="4"/>
      <c r="FT1369" s="4"/>
      <c r="FU1369" s="4"/>
      <c r="IQ1369" s="30"/>
      <c r="IR1369" s="4"/>
      <c r="IS1369" s="4"/>
      <c r="IT1369" s="4"/>
      <c r="IU1369" s="4"/>
      <c r="IV1369" s="4"/>
      <c r="IW1369" s="4"/>
      <c r="IX1369" s="4"/>
      <c r="IY1369" s="4"/>
      <c r="IZ1369" s="4"/>
      <c r="JA1369" s="4"/>
      <c r="JB1369" s="4"/>
      <c r="JC1369" s="4"/>
      <c r="JD1369" s="4"/>
      <c r="JE1369" s="4"/>
      <c r="JF1369" s="4"/>
      <c r="JG1369" s="4"/>
      <c r="JH1369" s="4"/>
      <c r="JI1369" s="4"/>
      <c r="JJ1369" s="4"/>
      <c r="JK1369" s="4"/>
      <c r="JL1369" s="4"/>
      <c r="JM1369" s="4"/>
      <c r="JN1369" s="4"/>
      <c r="JO1369" s="4"/>
      <c r="JP1369" s="4"/>
      <c r="JQ1369" s="4"/>
      <c r="JR1369" s="4"/>
    </row>
    <row r="1370" spans="166:278" x14ac:dyDescent="0.25">
      <c r="FJ1370" s="5"/>
      <c r="FK1370" s="4"/>
      <c r="FL1370" s="4"/>
      <c r="FM1370" s="4"/>
      <c r="FN1370" s="4"/>
      <c r="FO1370" s="4"/>
      <c r="FP1370" s="4"/>
      <c r="FQ1370" s="4"/>
      <c r="FR1370" s="4"/>
      <c r="FS1370" s="4"/>
      <c r="FT1370" s="4"/>
      <c r="FU1370" s="4"/>
      <c r="IQ1370" s="30"/>
      <c r="IR1370" s="4"/>
      <c r="IS1370" s="4"/>
      <c r="IT1370" s="4"/>
      <c r="IU1370" s="4"/>
      <c r="IV1370" s="4"/>
      <c r="IW1370" s="4"/>
      <c r="IX1370" s="4"/>
      <c r="IY1370" s="4"/>
      <c r="IZ1370" s="4"/>
      <c r="JA1370" s="4"/>
      <c r="JB1370" s="4"/>
      <c r="JC1370" s="4"/>
      <c r="JD1370" s="4"/>
      <c r="JE1370" s="4"/>
      <c r="JF1370" s="4"/>
      <c r="JG1370" s="4"/>
      <c r="JH1370" s="4"/>
      <c r="JI1370" s="4"/>
      <c r="JJ1370" s="4"/>
      <c r="JK1370" s="4"/>
      <c r="JL1370" s="4"/>
      <c r="JM1370" s="4"/>
      <c r="JN1370" s="4"/>
      <c r="JO1370" s="4"/>
      <c r="JP1370" s="4"/>
      <c r="JQ1370" s="4"/>
      <c r="JR1370" s="4"/>
    </row>
    <row r="1371" spans="166:278" x14ac:dyDescent="0.25">
      <c r="FJ1371" s="5"/>
      <c r="FK1371" s="4"/>
      <c r="FL1371" s="4"/>
      <c r="FM1371" s="4"/>
      <c r="FN1371" s="4"/>
      <c r="FO1371" s="4"/>
      <c r="FP1371" s="4"/>
      <c r="FQ1371" s="4"/>
      <c r="FR1371" s="4"/>
      <c r="FS1371" s="4"/>
      <c r="FT1371" s="4"/>
      <c r="FU1371" s="4"/>
      <c r="IQ1371" s="30"/>
      <c r="IR1371" s="4"/>
      <c r="IS1371" s="4"/>
      <c r="IT1371" s="4"/>
      <c r="IU1371" s="4"/>
      <c r="IV1371" s="4"/>
      <c r="IW1371" s="4"/>
      <c r="IX1371" s="4"/>
      <c r="IY1371" s="4"/>
      <c r="IZ1371" s="4"/>
      <c r="JA1371" s="4"/>
      <c r="JB1371" s="4"/>
      <c r="JC1371" s="4"/>
      <c r="JD1371" s="4"/>
      <c r="JE1371" s="4"/>
      <c r="JF1371" s="4"/>
      <c r="JG1371" s="4"/>
      <c r="JH1371" s="4"/>
      <c r="JI1371" s="4"/>
      <c r="JJ1371" s="4"/>
      <c r="JK1371" s="4"/>
      <c r="JL1371" s="4"/>
      <c r="JM1371" s="4"/>
      <c r="JN1371" s="4"/>
      <c r="JO1371" s="4"/>
      <c r="JP1371" s="4"/>
      <c r="JQ1371" s="4"/>
      <c r="JR1371" s="4"/>
    </row>
    <row r="1372" spans="166:278" x14ac:dyDescent="0.25">
      <c r="FJ1372" s="5"/>
      <c r="FK1372" s="4"/>
      <c r="FL1372" s="4"/>
      <c r="FM1372" s="4"/>
      <c r="FN1372" s="4"/>
      <c r="FO1372" s="4"/>
      <c r="FP1372" s="4"/>
      <c r="FQ1372" s="4"/>
      <c r="FR1372" s="4"/>
      <c r="FS1372" s="4"/>
      <c r="FT1372" s="4"/>
      <c r="FU1372" s="4"/>
      <c r="IQ1372" s="30"/>
      <c r="IR1372" s="4"/>
      <c r="IS1372" s="4"/>
      <c r="IT1372" s="4"/>
      <c r="IU1372" s="4"/>
      <c r="IV1372" s="4"/>
      <c r="IW1372" s="4"/>
      <c r="IX1372" s="4"/>
      <c r="IY1372" s="4"/>
      <c r="IZ1372" s="4"/>
      <c r="JA1372" s="4"/>
      <c r="JB1372" s="4"/>
      <c r="JC1372" s="4"/>
      <c r="JD1372" s="4"/>
      <c r="JE1372" s="4"/>
      <c r="JF1372" s="4"/>
      <c r="JG1372" s="4"/>
      <c r="JH1372" s="4"/>
      <c r="JI1372" s="4"/>
      <c r="JJ1372" s="4"/>
      <c r="JK1372" s="4"/>
      <c r="JL1372" s="4"/>
      <c r="JM1372" s="4"/>
      <c r="JN1372" s="4"/>
      <c r="JO1372" s="4"/>
      <c r="JP1372" s="4"/>
      <c r="JQ1372" s="4"/>
      <c r="JR1372" s="4"/>
    </row>
    <row r="1373" spans="166:278" x14ac:dyDescent="0.25">
      <c r="FJ1373" s="5"/>
      <c r="FK1373" s="4"/>
      <c r="FL1373" s="4"/>
      <c r="FM1373" s="4"/>
      <c r="FN1373" s="4"/>
      <c r="FO1373" s="4"/>
      <c r="FP1373" s="4"/>
      <c r="FQ1373" s="4"/>
      <c r="FR1373" s="4"/>
      <c r="FS1373" s="4"/>
      <c r="FT1373" s="4"/>
      <c r="FU1373" s="4"/>
      <c r="IQ1373" s="4"/>
      <c r="IR1373" s="4"/>
      <c r="IS1373" s="4"/>
      <c r="IT1373" s="4"/>
      <c r="IU1373" s="4"/>
      <c r="IV1373" s="4"/>
      <c r="IW1373" s="4"/>
      <c r="IX1373" s="4"/>
      <c r="IY1373" s="4"/>
      <c r="IZ1373" s="4"/>
      <c r="JA1373" s="4"/>
      <c r="JB1373" s="4"/>
      <c r="JC1373" s="4"/>
      <c r="JD1373" s="4"/>
      <c r="JE1373" s="4"/>
      <c r="JF1373" s="4"/>
      <c r="JG1373" s="4"/>
      <c r="JH1373" s="4"/>
      <c r="JI1373" s="4"/>
      <c r="JJ1373" s="4"/>
      <c r="JK1373" s="4"/>
      <c r="JL1373" s="4"/>
      <c r="JM1373" s="4"/>
      <c r="JN1373" s="4"/>
      <c r="JO1373" s="4"/>
      <c r="JP1373" s="4"/>
      <c r="JQ1373" s="4"/>
      <c r="JR1373" s="4"/>
    </row>
    <row r="1374" spans="166:278" x14ac:dyDescent="0.25">
      <c r="FJ1374" s="5"/>
      <c r="FK1374" s="4"/>
      <c r="FL1374" s="4"/>
      <c r="FM1374" s="4"/>
      <c r="FN1374" s="4"/>
      <c r="FO1374" s="4"/>
      <c r="FP1374" s="4"/>
      <c r="FQ1374" s="4"/>
      <c r="FR1374" s="4"/>
      <c r="FS1374" s="4"/>
      <c r="FT1374" s="4"/>
      <c r="FU1374" s="4"/>
      <c r="IP1374" s="295"/>
      <c r="IQ1374" s="4"/>
      <c r="IR1374" s="4"/>
      <c r="IS1374" s="4"/>
      <c r="IT1374" s="4"/>
      <c r="IU1374" s="4"/>
      <c r="IV1374" s="4"/>
      <c r="IW1374" s="4"/>
      <c r="IX1374" s="4"/>
      <c r="IY1374" s="4"/>
      <c r="IZ1374" s="4"/>
      <c r="JA1374" s="4"/>
      <c r="JB1374" s="4"/>
      <c r="JC1374" s="4"/>
      <c r="JD1374" s="4"/>
      <c r="JE1374" s="4"/>
      <c r="JF1374" s="4"/>
      <c r="JG1374" s="4"/>
      <c r="JH1374" s="4"/>
      <c r="JI1374" s="4"/>
      <c r="JJ1374" s="4"/>
      <c r="JK1374" s="4"/>
      <c r="JL1374" s="4"/>
      <c r="JM1374" s="4"/>
      <c r="JN1374" s="4"/>
      <c r="JO1374" s="4"/>
      <c r="JP1374" s="4"/>
      <c r="JQ1374" s="4"/>
      <c r="JR1374" s="25"/>
    </row>
    <row r="1375" spans="166:278" x14ac:dyDescent="0.25">
      <c r="FJ1375" s="5"/>
      <c r="FK1375" s="4"/>
      <c r="FL1375" s="4"/>
      <c r="FM1375" s="4"/>
      <c r="FN1375" s="4"/>
      <c r="FO1375" s="4"/>
      <c r="FP1375" s="4"/>
      <c r="FQ1375" s="4"/>
      <c r="FR1375" s="4"/>
      <c r="FS1375" s="4"/>
      <c r="FT1375" s="4"/>
      <c r="FU1375" s="4"/>
      <c r="IQ1375" s="4"/>
      <c r="IR1375" s="4"/>
      <c r="IS1375" s="4"/>
      <c r="IT1375" s="4"/>
      <c r="IU1375" s="4"/>
      <c r="IV1375" s="4"/>
      <c r="IW1375" s="4"/>
      <c r="IX1375" s="4"/>
      <c r="IY1375" s="4"/>
      <c r="IZ1375" s="4"/>
      <c r="JA1375" s="4"/>
      <c r="JB1375" s="4"/>
      <c r="JC1375" s="4"/>
      <c r="JD1375" s="4"/>
      <c r="JE1375" s="4"/>
      <c r="JF1375" s="4"/>
      <c r="JG1375" s="4"/>
      <c r="JH1375" s="4"/>
      <c r="JI1375" s="4"/>
      <c r="JJ1375" s="4"/>
      <c r="JK1375" s="4"/>
      <c r="JL1375" s="4"/>
      <c r="JM1375" s="4"/>
      <c r="JN1375" s="4"/>
      <c r="JO1375" s="4"/>
      <c r="JP1375" s="4"/>
      <c r="JQ1375" s="4"/>
    </row>
    <row r="1376" spans="166:278" x14ac:dyDescent="0.25">
      <c r="FJ1376" s="5"/>
      <c r="FK1376" s="4"/>
      <c r="FL1376" s="4"/>
      <c r="FM1376" s="4"/>
      <c r="FN1376" s="4"/>
      <c r="FO1376" s="4"/>
      <c r="FP1376" s="4"/>
      <c r="FQ1376" s="4"/>
      <c r="FR1376" s="4"/>
      <c r="FS1376" s="4"/>
      <c r="FT1376" s="4"/>
      <c r="FU1376" s="4"/>
      <c r="IQ1376" s="4"/>
      <c r="IR1376" s="4"/>
      <c r="IS1376" s="4"/>
      <c r="IT1376" s="4"/>
      <c r="IU1376" s="4"/>
      <c r="IV1376" s="4"/>
      <c r="IW1376" s="4"/>
      <c r="IX1376" s="4"/>
      <c r="IY1376" s="4"/>
      <c r="IZ1376" s="4"/>
      <c r="JA1376" s="4"/>
      <c r="JB1376" s="4"/>
      <c r="JC1376" s="4"/>
      <c r="JD1376" s="4"/>
      <c r="JE1376" s="4"/>
      <c r="JF1376" s="4"/>
      <c r="JG1376" s="4"/>
      <c r="JH1376" s="4"/>
      <c r="JI1376" s="4"/>
      <c r="JJ1376" s="4"/>
      <c r="JK1376" s="4"/>
      <c r="JL1376" s="4"/>
      <c r="JM1376" s="4"/>
      <c r="JN1376" s="4"/>
      <c r="JO1376" s="4"/>
      <c r="JP1376" s="4"/>
      <c r="JQ1376" s="4"/>
    </row>
    <row r="1377" spans="166:277" x14ac:dyDescent="0.25">
      <c r="FJ1377" s="5"/>
      <c r="FK1377" s="4"/>
      <c r="FL1377" s="4"/>
      <c r="FM1377" s="4"/>
      <c r="FN1377" s="4"/>
      <c r="FO1377" s="4"/>
      <c r="FP1377" s="4"/>
      <c r="FQ1377" s="4"/>
      <c r="FR1377" s="4"/>
      <c r="FS1377" s="25"/>
      <c r="FT1377" s="25"/>
      <c r="FU1377" s="25"/>
      <c r="IQ1377" s="4"/>
      <c r="IR1377" s="4"/>
      <c r="IS1377" s="4"/>
      <c r="IT1377" s="4"/>
      <c r="IU1377" s="4"/>
      <c r="IV1377" s="4"/>
      <c r="IW1377" s="4"/>
      <c r="IX1377" s="4"/>
      <c r="IY1377" s="4"/>
      <c r="IZ1377" s="4"/>
      <c r="JA1377" s="4"/>
      <c r="JB1377" s="4"/>
      <c r="JC1377" s="4"/>
      <c r="JD1377" s="4"/>
      <c r="JE1377" s="4"/>
      <c r="JF1377" s="4"/>
      <c r="JG1377" s="4"/>
      <c r="JH1377" s="4"/>
      <c r="JI1377" s="4"/>
      <c r="JJ1377" s="4"/>
      <c r="JK1377" s="4"/>
      <c r="JL1377" s="4"/>
      <c r="JM1377" s="4"/>
      <c r="JN1377" s="4"/>
      <c r="JO1377" s="4"/>
      <c r="JP1377" s="4"/>
      <c r="JQ1377" s="4"/>
    </row>
    <row r="1378" spans="166:277" x14ac:dyDescent="0.25">
      <c r="FJ1378" s="5"/>
      <c r="FK1378" s="4"/>
      <c r="FL1378" s="4"/>
      <c r="FM1378" s="4"/>
      <c r="FN1378" s="4"/>
      <c r="FO1378" s="4"/>
      <c r="FP1378" s="4"/>
      <c r="FQ1378" s="4"/>
      <c r="FR1378" s="4"/>
      <c r="IQ1378" s="4"/>
      <c r="IR1378" s="4"/>
      <c r="IS1378" s="4"/>
      <c r="IT1378" s="4"/>
      <c r="IU1378" s="4"/>
      <c r="IV1378" s="4"/>
      <c r="IW1378" s="4"/>
      <c r="IX1378" s="4"/>
      <c r="IY1378" s="4"/>
      <c r="IZ1378" s="4"/>
      <c r="JA1378" s="4"/>
      <c r="JB1378" s="4"/>
      <c r="JC1378" s="4"/>
      <c r="JD1378" s="4"/>
      <c r="JE1378" s="4"/>
      <c r="JF1378" s="4"/>
      <c r="JG1378" s="4"/>
      <c r="JH1378" s="4"/>
      <c r="JI1378" s="4"/>
      <c r="JJ1378" s="4"/>
      <c r="JK1378" s="4"/>
      <c r="JL1378" s="4"/>
      <c r="JM1378" s="4"/>
      <c r="JN1378" s="4"/>
      <c r="JO1378" s="4"/>
      <c r="JP1378" s="4"/>
      <c r="JQ1378" s="4"/>
    </row>
    <row r="1379" spans="166:277" x14ac:dyDescent="0.25">
      <c r="FJ1379" s="5"/>
      <c r="FK1379" s="4"/>
      <c r="FL1379" s="4"/>
      <c r="FM1379" s="4"/>
      <c r="FN1379" s="4"/>
      <c r="FO1379" s="4"/>
      <c r="FP1379" s="4"/>
      <c r="FQ1379" s="4"/>
      <c r="FR1379" s="4"/>
      <c r="IQ1379" s="4"/>
      <c r="IR1379" s="4"/>
      <c r="IS1379" s="4"/>
      <c r="IT1379" s="4"/>
      <c r="IU1379" s="4"/>
      <c r="IV1379" s="4"/>
      <c r="IW1379" s="4"/>
      <c r="IX1379" s="4"/>
      <c r="IY1379" s="4"/>
      <c r="IZ1379" s="4"/>
      <c r="JA1379" s="4"/>
      <c r="JB1379" s="4"/>
      <c r="JC1379" s="4"/>
      <c r="JD1379" s="4"/>
      <c r="JE1379" s="4"/>
      <c r="JF1379" s="4"/>
      <c r="JG1379" s="4"/>
      <c r="JH1379" s="4"/>
      <c r="JI1379" s="4"/>
      <c r="JJ1379" s="4"/>
      <c r="JK1379" s="4"/>
      <c r="JL1379" s="4"/>
      <c r="JM1379" s="4"/>
      <c r="JN1379" s="4"/>
      <c r="JO1379" s="4"/>
      <c r="JP1379" s="4"/>
      <c r="JQ1379" s="4"/>
    </row>
    <row r="1380" spans="166:277" x14ac:dyDescent="0.25">
      <c r="FJ1380" s="5"/>
      <c r="FK1380" s="4"/>
      <c r="FL1380" s="4"/>
      <c r="FM1380" s="4"/>
      <c r="FN1380" s="4"/>
      <c r="FO1380" s="4"/>
      <c r="FP1380" s="4"/>
      <c r="FQ1380" s="4"/>
      <c r="FR1380" s="4"/>
      <c r="IQ1380" s="4"/>
      <c r="IR1380" s="4"/>
      <c r="IS1380" s="4"/>
      <c r="IT1380" s="4"/>
      <c r="IU1380" s="4"/>
      <c r="IV1380" s="4"/>
      <c r="IW1380" s="4"/>
      <c r="IX1380" s="4"/>
      <c r="IY1380" s="4"/>
      <c r="IZ1380" s="4"/>
      <c r="JA1380" s="4"/>
      <c r="JB1380" s="4"/>
      <c r="JC1380" s="4"/>
      <c r="JD1380" s="4"/>
      <c r="JE1380" s="4"/>
      <c r="JF1380" s="4"/>
      <c r="JG1380" s="4"/>
      <c r="JH1380" s="4"/>
      <c r="JI1380" s="4"/>
      <c r="JJ1380" s="4"/>
      <c r="JK1380" s="4"/>
      <c r="JL1380" s="4"/>
      <c r="JM1380" s="4"/>
      <c r="JN1380" s="4"/>
      <c r="JO1380" s="4"/>
      <c r="JP1380" s="4"/>
      <c r="JQ1380" s="4"/>
    </row>
    <row r="1381" spans="166:277" x14ac:dyDescent="0.25">
      <c r="FJ1381" s="5"/>
      <c r="FK1381" s="4"/>
      <c r="FL1381" s="4"/>
      <c r="FM1381" s="4"/>
      <c r="FN1381" s="4"/>
      <c r="FO1381" s="4"/>
      <c r="FP1381" s="4"/>
      <c r="FQ1381" s="4"/>
      <c r="FR1381" s="4"/>
      <c r="IQ1381" s="4"/>
      <c r="IR1381" s="4"/>
      <c r="IS1381" s="4"/>
      <c r="IT1381" s="4"/>
      <c r="IU1381" s="4"/>
      <c r="IV1381" s="4"/>
      <c r="IW1381" s="4"/>
      <c r="IX1381" s="4"/>
      <c r="IY1381" s="4"/>
      <c r="IZ1381" s="4"/>
      <c r="JA1381" s="4"/>
      <c r="JB1381" s="4"/>
      <c r="JC1381" s="4"/>
      <c r="JD1381" s="4"/>
      <c r="JE1381" s="4"/>
      <c r="JF1381" s="4"/>
      <c r="JG1381" s="4"/>
      <c r="JH1381" s="4"/>
      <c r="JI1381" s="4"/>
      <c r="JJ1381" s="4"/>
      <c r="JK1381" s="4"/>
      <c r="JL1381" s="4"/>
      <c r="JM1381" s="4"/>
      <c r="JN1381" s="4"/>
      <c r="JO1381" s="4"/>
      <c r="JP1381" s="4"/>
      <c r="JQ1381" s="4"/>
    </row>
    <row r="1382" spans="166:277" x14ac:dyDescent="0.25">
      <c r="FJ1382" s="5"/>
      <c r="FK1382" s="4"/>
      <c r="FL1382" s="4"/>
      <c r="FM1382" s="4"/>
      <c r="FN1382" s="4"/>
      <c r="FO1382" s="4"/>
      <c r="FP1382" s="4"/>
      <c r="FQ1382" s="4"/>
      <c r="FR1382" s="4"/>
      <c r="IQ1382" s="4"/>
      <c r="IR1382" s="4"/>
      <c r="IS1382" s="4"/>
      <c r="IT1382" s="4"/>
      <c r="IU1382" s="4"/>
      <c r="IV1382" s="4"/>
      <c r="IW1382" s="4"/>
      <c r="IX1382" s="4"/>
      <c r="IY1382" s="4"/>
      <c r="IZ1382" s="4"/>
      <c r="JA1382" s="4"/>
      <c r="JB1382" s="4"/>
      <c r="JC1382" s="4"/>
      <c r="JD1382" s="4"/>
      <c r="JE1382" s="4"/>
      <c r="JF1382" s="4"/>
      <c r="JG1382" s="4"/>
      <c r="JH1382" s="4"/>
      <c r="JI1382" s="4"/>
      <c r="JJ1382" s="4"/>
      <c r="JK1382" s="4"/>
      <c r="JL1382" s="4"/>
      <c r="JM1382" s="4"/>
      <c r="JN1382" s="4"/>
      <c r="JO1382" s="4"/>
      <c r="JP1382" s="4"/>
      <c r="JQ1382" s="4"/>
    </row>
    <row r="1383" spans="166:277" x14ac:dyDescent="0.25">
      <c r="FJ1383" s="5"/>
      <c r="FK1383" s="4"/>
      <c r="FL1383" s="4"/>
      <c r="FM1383" s="4"/>
      <c r="FN1383" s="4"/>
      <c r="FO1383" s="4"/>
      <c r="FP1383" s="4"/>
      <c r="FQ1383" s="4"/>
      <c r="FR1383" s="4"/>
      <c r="IQ1383" s="4"/>
      <c r="IR1383" s="4"/>
      <c r="IS1383" s="4"/>
      <c r="IT1383" s="4"/>
      <c r="IU1383" s="4"/>
      <c r="IV1383" s="4"/>
      <c r="IW1383" s="4"/>
      <c r="IX1383" s="4"/>
      <c r="IY1383" s="4"/>
      <c r="IZ1383" s="4"/>
      <c r="JA1383" s="4"/>
      <c r="JB1383" s="4"/>
      <c r="JC1383" s="4"/>
      <c r="JD1383" s="4"/>
      <c r="JE1383" s="4"/>
      <c r="JF1383" s="4"/>
      <c r="JG1383" s="4"/>
      <c r="JH1383" s="4"/>
      <c r="JI1383" s="4"/>
      <c r="JJ1383" s="4"/>
      <c r="JK1383" s="4"/>
      <c r="JL1383" s="4"/>
      <c r="JM1383" s="4"/>
      <c r="JN1383" s="4"/>
      <c r="JO1383" s="4"/>
      <c r="JP1383" s="4"/>
      <c r="JQ1383" s="4"/>
    </row>
    <row r="1384" spans="166:277" x14ac:dyDescent="0.25">
      <c r="FJ1384" s="5"/>
      <c r="FK1384" s="4"/>
      <c r="FL1384" s="4"/>
      <c r="FM1384" s="4"/>
      <c r="FN1384" s="4"/>
      <c r="FO1384" s="4"/>
      <c r="FP1384" s="4"/>
      <c r="FQ1384" s="4"/>
      <c r="FR1384" s="4"/>
      <c r="IQ1384" s="4"/>
      <c r="IR1384" s="4"/>
      <c r="IS1384" s="4"/>
      <c r="IT1384" s="4"/>
      <c r="IU1384" s="4"/>
      <c r="IV1384" s="4"/>
      <c r="IW1384" s="4"/>
      <c r="IX1384" s="4"/>
      <c r="IY1384" s="4"/>
      <c r="IZ1384" s="4"/>
      <c r="JA1384" s="4"/>
      <c r="JB1384" s="4"/>
      <c r="JC1384" s="4"/>
      <c r="JD1384" s="4"/>
      <c r="JE1384" s="4"/>
      <c r="JF1384" s="4"/>
      <c r="JG1384" s="4"/>
      <c r="JH1384" s="4"/>
      <c r="JI1384" s="4"/>
      <c r="JJ1384" s="4"/>
      <c r="JK1384" s="4"/>
      <c r="JL1384" s="4"/>
      <c r="JM1384" s="4"/>
      <c r="JN1384" s="4"/>
      <c r="JO1384" s="4"/>
      <c r="JP1384" s="4"/>
      <c r="JQ1384" s="4"/>
    </row>
    <row r="1385" spans="166:277" x14ac:dyDescent="0.25">
      <c r="FJ1385" s="5"/>
      <c r="FK1385" s="4"/>
      <c r="FL1385" s="4"/>
      <c r="FM1385" s="4"/>
      <c r="FN1385" s="4"/>
      <c r="FO1385" s="4"/>
      <c r="FP1385" s="4"/>
      <c r="FQ1385" s="4"/>
      <c r="FR1385" s="4"/>
      <c r="IQ1385" s="4"/>
      <c r="IR1385" s="4"/>
      <c r="IS1385" s="4"/>
      <c r="IT1385" s="4"/>
      <c r="IU1385" s="4"/>
      <c r="IV1385" s="4"/>
      <c r="IW1385" s="4"/>
      <c r="IX1385" s="4"/>
      <c r="IY1385" s="4"/>
      <c r="IZ1385" s="4"/>
      <c r="JA1385" s="4"/>
      <c r="JB1385" s="4"/>
      <c r="JC1385" s="4"/>
      <c r="JD1385" s="4"/>
      <c r="JE1385" s="4"/>
      <c r="JF1385" s="4"/>
      <c r="JG1385" s="4"/>
      <c r="JH1385" s="4"/>
      <c r="JI1385" s="4"/>
      <c r="JJ1385" s="4"/>
      <c r="JK1385" s="4"/>
      <c r="JL1385" s="4"/>
      <c r="JM1385" s="4"/>
      <c r="JN1385" s="4"/>
      <c r="JO1385" s="4"/>
      <c r="JP1385" s="4"/>
      <c r="JQ1385" s="4"/>
    </row>
    <row r="1386" spans="166:277" x14ac:dyDescent="0.25">
      <c r="FJ1386" s="5"/>
      <c r="FK1386" s="4"/>
      <c r="FL1386" s="4"/>
      <c r="FM1386" s="4"/>
      <c r="FN1386" s="4"/>
      <c r="FO1386" s="4"/>
      <c r="FP1386" s="4"/>
      <c r="FQ1386" s="4"/>
      <c r="FR1386" s="4"/>
      <c r="IQ1386" s="4"/>
      <c r="IR1386" s="4"/>
      <c r="IS1386" s="4"/>
      <c r="IT1386" s="4"/>
      <c r="IU1386" s="4"/>
      <c r="IV1386" s="4"/>
      <c r="IW1386" s="4"/>
      <c r="IX1386" s="4"/>
      <c r="IY1386" s="4"/>
      <c r="IZ1386" s="4"/>
      <c r="JA1386" s="4"/>
      <c r="JB1386" s="4"/>
      <c r="JC1386" s="4"/>
      <c r="JD1386" s="4"/>
      <c r="JE1386" s="4"/>
      <c r="JF1386" s="4"/>
      <c r="JG1386" s="4"/>
      <c r="JH1386" s="4"/>
      <c r="JI1386" s="4"/>
      <c r="JJ1386" s="4"/>
      <c r="JK1386" s="4"/>
      <c r="JL1386" s="4"/>
      <c r="JM1386" s="4"/>
      <c r="JN1386" s="4"/>
      <c r="JO1386" s="4"/>
      <c r="JP1386" s="4"/>
      <c r="JQ1386" s="4"/>
    </row>
    <row r="1387" spans="166:277" x14ac:dyDescent="0.25">
      <c r="FJ1387" s="5"/>
      <c r="FK1387" s="4"/>
      <c r="FL1387" s="4"/>
      <c r="FM1387" s="4"/>
      <c r="FN1387" s="4"/>
      <c r="FO1387" s="4"/>
      <c r="FP1387" s="4"/>
      <c r="FQ1387" s="4"/>
      <c r="FR1387" s="4"/>
      <c r="IQ1387" s="4"/>
      <c r="IR1387" s="4"/>
      <c r="IS1387" s="4"/>
      <c r="IT1387" s="4"/>
      <c r="IU1387" s="4"/>
      <c r="IV1387" s="4"/>
      <c r="IW1387" s="4"/>
      <c r="IX1387" s="4"/>
      <c r="IY1387" s="4"/>
      <c r="IZ1387" s="4"/>
      <c r="JA1387" s="4"/>
      <c r="JB1387" s="4"/>
      <c r="JC1387" s="4"/>
      <c r="JD1387" s="4"/>
      <c r="JE1387" s="4"/>
      <c r="JF1387" s="4"/>
      <c r="JG1387" s="4"/>
      <c r="JH1387" s="4"/>
      <c r="JI1387" s="4"/>
      <c r="JJ1387" s="4"/>
      <c r="JK1387" s="4"/>
      <c r="JL1387" s="4"/>
      <c r="JM1387" s="4"/>
      <c r="JN1387" s="4"/>
      <c r="JO1387" s="4"/>
      <c r="JP1387" s="4"/>
      <c r="JQ1387" s="4"/>
    </row>
    <row r="1388" spans="166:277" x14ac:dyDescent="0.25">
      <c r="FJ1388" s="5"/>
      <c r="FK1388" s="4"/>
      <c r="FL1388" s="4"/>
      <c r="FM1388" s="4"/>
      <c r="FN1388" s="4"/>
      <c r="FO1388" s="4"/>
      <c r="FP1388" s="4"/>
      <c r="FQ1388" s="4"/>
      <c r="FR1388" s="4"/>
      <c r="IQ1388" s="4"/>
      <c r="IR1388" s="4"/>
      <c r="IS1388" s="4"/>
      <c r="IT1388" s="4"/>
      <c r="IU1388" s="4"/>
      <c r="IV1388" s="4"/>
      <c r="IW1388" s="4"/>
      <c r="IX1388" s="4"/>
      <c r="IY1388" s="4"/>
      <c r="IZ1388" s="4"/>
      <c r="JA1388" s="4"/>
      <c r="JB1388" s="4"/>
      <c r="JC1388" s="4"/>
      <c r="JD1388" s="4"/>
      <c r="JE1388" s="4"/>
      <c r="JF1388" s="4"/>
      <c r="JG1388" s="4"/>
      <c r="JH1388" s="4"/>
      <c r="JI1388" s="4"/>
      <c r="JJ1388" s="4"/>
      <c r="JK1388" s="4"/>
      <c r="JL1388" s="4"/>
      <c r="JM1388" s="4"/>
      <c r="JN1388" s="4"/>
      <c r="JO1388" s="4"/>
      <c r="JP1388" s="4"/>
      <c r="JQ1388" s="4"/>
    </row>
    <row r="1389" spans="166:277" x14ac:dyDescent="0.25">
      <c r="FJ1389" s="5"/>
      <c r="FK1389" s="4"/>
      <c r="FL1389" s="4"/>
      <c r="FM1389" s="4"/>
      <c r="FN1389" s="4"/>
      <c r="FO1389" s="4"/>
      <c r="FP1389" s="4"/>
      <c r="FQ1389" s="25"/>
      <c r="FR1389" s="25"/>
      <c r="IQ1389" s="4"/>
      <c r="IR1389" s="4"/>
      <c r="IS1389" s="4"/>
      <c r="IT1389" s="4"/>
      <c r="IU1389" s="4"/>
      <c r="IV1389" s="4"/>
      <c r="IW1389" s="4"/>
      <c r="IX1389" s="4"/>
      <c r="IY1389" s="4"/>
      <c r="IZ1389" s="4"/>
      <c r="JA1389" s="4"/>
      <c r="JB1389" s="4"/>
      <c r="JC1389" s="4"/>
      <c r="JD1389" s="4"/>
      <c r="JE1389" s="4"/>
      <c r="JF1389" s="4"/>
      <c r="JG1389" s="4"/>
      <c r="JH1389" s="4"/>
      <c r="JI1389" s="4"/>
      <c r="JJ1389" s="4"/>
      <c r="JK1389" s="4"/>
      <c r="JL1389" s="4"/>
      <c r="JM1389" s="4"/>
      <c r="JN1389" s="4"/>
      <c r="JO1389" s="4"/>
      <c r="JP1389" s="4"/>
      <c r="JQ1389" s="4"/>
    </row>
    <row r="1390" spans="166:277" x14ac:dyDescent="0.25">
      <c r="FJ1390" s="5"/>
      <c r="FK1390" s="4"/>
      <c r="FL1390" s="4"/>
      <c r="FM1390" s="4"/>
      <c r="FN1390" s="4"/>
      <c r="FO1390" s="4"/>
      <c r="FP1390" s="4"/>
      <c r="IQ1390" s="4"/>
      <c r="IR1390" s="4"/>
      <c r="IS1390" s="4"/>
      <c r="IT1390" s="4"/>
      <c r="IU1390" s="4"/>
      <c r="IV1390" s="4"/>
      <c r="IW1390" s="4"/>
      <c r="IX1390" s="4"/>
      <c r="IY1390" s="4"/>
      <c r="IZ1390" s="4"/>
      <c r="JA1390" s="4"/>
      <c r="JB1390" s="4"/>
      <c r="JC1390" s="4"/>
      <c r="JD1390" s="4"/>
      <c r="JE1390" s="4"/>
      <c r="JF1390" s="4"/>
      <c r="JG1390" s="4"/>
      <c r="JH1390" s="4"/>
      <c r="JI1390" s="4"/>
      <c r="JJ1390" s="4"/>
      <c r="JK1390" s="4"/>
      <c r="JL1390" s="4"/>
      <c r="JM1390" s="4"/>
      <c r="JN1390" s="4"/>
      <c r="JO1390" s="4"/>
      <c r="JP1390" s="4"/>
      <c r="JQ1390" s="4"/>
    </row>
    <row r="1391" spans="166:277" x14ac:dyDescent="0.25">
      <c r="FJ1391" s="5"/>
      <c r="FK1391" s="4"/>
      <c r="FL1391" s="4"/>
      <c r="FM1391" s="4"/>
      <c r="FN1391" s="4"/>
      <c r="FO1391" s="4"/>
      <c r="FP1391" s="4"/>
      <c r="IQ1391" s="4"/>
      <c r="IR1391" s="4"/>
      <c r="IS1391" s="4"/>
      <c r="IT1391" s="4"/>
      <c r="IU1391" s="4"/>
      <c r="IV1391" s="4"/>
      <c r="IW1391" s="4"/>
      <c r="IX1391" s="4"/>
      <c r="IY1391" s="4"/>
      <c r="IZ1391" s="4"/>
      <c r="JA1391" s="4"/>
      <c r="JB1391" s="4"/>
      <c r="JC1391" s="4"/>
      <c r="JD1391" s="4"/>
      <c r="JE1391" s="4"/>
      <c r="JF1391" s="4"/>
      <c r="JG1391" s="4"/>
      <c r="JH1391" s="4"/>
      <c r="JI1391" s="4"/>
      <c r="JJ1391" s="4"/>
      <c r="JK1391" s="4"/>
      <c r="JL1391" s="4"/>
      <c r="JM1391" s="4"/>
      <c r="JN1391" s="4"/>
      <c r="JO1391" s="4"/>
      <c r="JP1391" s="4"/>
      <c r="JQ1391" s="4"/>
    </row>
    <row r="1392" spans="166:277" x14ac:dyDescent="0.25">
      <c r="FJ1392" s="5"/>
      <c r="FK1392" s="4"/>
      <c r="FL1392" s="4"/>
      <c r="FM1392" s="4"/>
      <c r="FN1392" s="4"/>
      <c r="FO1392" s="4"/>
      <c r="FP1392" s="4"/>
      <c r="IQ1392" s="4"/>
      <c r="IR1392" s="4"/>
      <c r="IS1392" s="4"/>
      <c r="IT1392" s="4"/>
      <c r="IU1392" s="4"/>
      <c r="IV1392" s="4"/>
      <c r="IW1392" s="4"/>
      <c r="IX1392" s="4"/>
      <c r="IY1392" s="4"/>
      <c r="IZ1392" s="4"/>
      <c r="JA1392" s="4"/>
      <c r="JB1392" s="4"/>
      <c r="JC1392" s="4"/>
      <c r="JD1392" s="4"/>
      <c r="JE1392" s="4"/>
      <c r="JF1392" s="4"/>
      <c r="JG1392" s="4"/>
      <c r="JH1392" s="4"/>
      <c r="JI1392" s="4"/>
      <c r="JJ1392" s="4"/>
      <c r="JK1392" s="4"/>
      <c r="JL1392" s="4"/>
      <c r="JM1392" s="4"/>
      <c r="JN1392" s="4"/>
      <c r="JO1392" s="4"/>
      <c r="JP1392" s="4"/>
      <c r="JQ1392" s="4"/>
    </row>
    <row r="1393" spans="166:277" x14ac:dyDescent="0.25">
      <c r="FJ1393" s="5"/>
      <c r="FK1393" s="4"/>
      <c r="FL1393" s="4"/>
      <c r="FM1393" s="4"/>
      <c r="FN1393" s="4"/>
      <c r="FO1393" s="4"/>
      <c r="FP1393" s="25"/>
      <c r="IQ1393" s="4"/>
      <c r="IR1393" s="4"/>
      <c r="IS1393" s="4"/>
      <c r="IT1393" s="4"/>
      <c r="IU1393" s="4"/>
      <c r="IV1393" s="4"/>
      <c r="IW1393" s="4"/>
      <c r="IX1393" s="4"/>
      <c r="IY1393" s="4"/>
      <c r="IZ1393" s="4"/>
      <c r="JA1393" s="4"/>
      <c r="JB1393" s="4"/>
      <c r="JC1393" s="4"/>
      <c r="JD1393" s="4"/>
      <c r="JE1393" s="4"/>
      <c r="JF1393" s="4"/>
      <c r="JG1393" s="4"/>
      <c r="JH1393" s="4"/>
      <c r="JI1393" s="4"/>
      <c r="JJ1393" s="4"/>
      <c r="JK1393" s="4"/>
      <c r="JL1393" s="4"/>
      <c r="JM1393" s="4"/>
      <c r="JN1393" s="4"/>
      <c r="JO1393" s="4"/>
      <c r="JP1393" s="4"/>
      <c r="JQ1393" s="4"/>
    </row>
    <row r="1394" spans="166:277" x14ac:dyDescent="0.25">
      <c r="FJ1394" s="5"/>
      <c r="FK1394" s="4"/>
      <c r="FL1394" s="4"/>
      <c r="FM1394" s="4"/>
      <c r="FN1394" s="4"/>
      <c r="FO1394" s="4"/>
      <c r="IQ1394" s="4"/>
      <c r="IR1394" s="4"/>
      <c r="IS1394" s="4"/>
      <c r="IT1394" s="4"/>
      <c r="IU1394" s="4"/>
      <c r="IV1394" s="4"/>
      <c r="IW1394" s="4"/>
      <c r="IX1394" s="4"/>
      <c r="IY1394" s="4"/>
      <c r="IZ1394" s="4"/>
      <c r="JA1394" s="4"/>
      <c r="JB1394" s="4"/>
      <c r="JC1394" s="4"/>
      <c r="JD1394" s="4"/>
      <c r="JE1394" s="4"/>
      <c r="JF1394" s="4"/>
      <c r="JG1394" s="4"/>
      <c r="JH1394" s="4"/>
      <c r="JI1394" s="4"/>
      <c r="JJ1394" s="4"/>
      <c r="JK1394" s="4"/>
      <c r="JL1394" s="4"/>
      <c r="JM1394" s="4"/>
      <c r="JN1394" s="4"/>
      <c r="JO1394" s="4"/>
      <c r="JP1394" s="4"/>
      <c r="JQ1394" s="25"/>
    </row>
    <row r="1395" spans="166:277" x14ac:dyDescent="0.25">
      <c r="FJ1395" s="5"/>
      <c r="FK1395" s="4"/>
      <c r="FL1395" s="4"/>
      <c r="FM1395" s="4"/>
      <c r="FN1395" s="4"/>
      <c r="FO1395" s="4"/>
      <c r="IQ1395" s="4"/>
      <c r="IR1395" s="4"/>
      <c r="IS1395" s="4"/>
      <c r="IT1395" s="4"/>
      <c r="IU1395" s="4"/>
      <c r="IV1395" s="4"/>
      <c r="IW1395" s="4"/>
      <c r="IX1395" s="4"/>
      <c r="IY1395" s="4"/>
      <c r="IZ1395" s="4"/>
      <c r="JA1395" s="4"/>
      <c r="JB1395" s="4"/>
      <c r="JC1395" s="4"/>
      <c r="JD1395" s="4"/>
      <c r="JE1395" s="4"/>
      <c r="JF1395" s="4"/>
      <c r="JG1395" s="4"/>
      <c r="JH1395" s="4"/>
      <c r="JI1395" s="4"/>
      <c r="JJ1395" s="4"/>
      <c r="JK1395" s="4"/>
      <c r="JL1395" s="4"/>
      <c r="JM1395" s="4"/>
      <c r="JN1395" s="4"/>
      <c r="JO1395" s="4"/>
      <c r="JP1395" s="4"/>
    </row>
    <row r="1396" spans="166:277" x14ac:dyDescent="0.25">
      <c r="FJ1396" s="5"/>
      <c r="FK1396" s="4"/>
      <c r="FL1396" s="4"/>
      <c r="FM1396" s="4"/>
      <c r="FN1396" s="4"/>
      <c r="FO1396" s="4"/>
      <c r="IQ1396" s="4"/>
      <c r="IR1396" s="4"/>
      <c r="IS1396" s="4"/>
      <c r="IT1396" s="4"/>
      <c r="IU1396" s="4"/>
      <c r="IV1396" s="4"/>
      <c r="IW1396" s="4"/>
      <c r="IX1396" s="4"/>
      <c r="IY1396" s="4"/>
      <c r="IZ1396" s="4"/>
      <c r="JA1396" s="4"/>
      <c r="JB1396" s="4"/>
      <c r="JC1396" s="4"/>
      <c r="JD1396" s="4"/>
      <c r="JE1396" s="4"/>
      <c r="JF1396" s="4"/>
      <c r="JG1396" s="4"/>
      <c r="JH1396" s="4"/>
      <c r="JI1396" s="4"/>
      <c r="JJ1396" s="4"/>
      <c r="JK1396" s="4"/>
      <c r="JL1396" s="4"/>
      <c r="JM1396" s="4"/>
      <c r="JN1396" s="4"/>
      <c r="JO1396" s="4"/>
      <c r="JP1396" s="4"/>
    </row>
    <row r="1397" spans="166:277" x14ac:dyDescent="0.25">
      <c r="FJ1397" s="5"/>
      <c r="FK1397" s="4"/>
      <c r="FL1397" s="4"/>
      <c r="FM1397" s="4"/>
      <c r="FN1397" s="4"/>
      <c r="FO1397" s="4"/>
      <c r="IQ1397" s="4"/>
      <c r="IR1397" s="4"/>
      <c r="IS1397" s="4"/>
      <c r="IT1397" s="4"/>
      <c r="IU1397" s="4"/>
      <c r="IV1397" s="4"/>
      <c r="IW1397" s="4"/>
      <c r="IX1397" s="4"/>
      <c r="IY1397" s="4"/>
      <c r="IZ1397" s="4"/>
      <c r="JA1397" s="4"/>
      <c r="JB1397" s="4"/>
      <c r="JC1397" s="4"/>
      <c r="JD1397" s="4"/>
      <c r="JE1397" s="4"/>
      <c r="JF1397" s="4"/>
      <c r="JG1397" s="4"/>
      <c r="JH1397" s="4"/>
      <c r="JI1397" s="4"/>
      <c r="JJ1397" s="4"/>
      <c r="JK1397" s="4"/>
      <c r="JL1397" s="4"/>
      <c r="JM1397" s="4"/>
      <c r="JN1397" s="4"/>
      <c r="JO1397" s="4"/>
      <c r="JP1397" s="4"/>
    </row>
    <row r="1398" spans="166:277" x14ac:dyDescent="0.25">
      <c r="FJ1398" s="5"/>
      <c r="FK1398" s="4"/>
      <c r="FL1398" s="4"/>
      <c r="FM1398" s="4"/>
      <c r="FN1398" s="4"/>
      <c r="FO1398" s="4"/>
      <c r="IQ1398" s="4"/>
      <c r="IR1398" s="4"/>
      <c r="IS1398" s="4"/>
      <c r="IT1398" s="4"/>
      <c r="IU1398" s="4"/>
      <c r="IV1398" s="4"/>
      <c r="IW1398" s="4"/>
      <c r="IX1398" s="4"/>
      <c r="IY1398" s="4"/>
      <c r="IZ1398" s="4"/>
      <c r="JA1398" s="4"/>
      <c r="JB1398" s="4"/>
      <c r="JC1398" s="4"/>
      <c r="JD1398" s="4"/>
      <c r="JE1398" s="4"/>
      <c r="JF1398" s="4"/>
      <c r="JG1398" s="4"/>
      <c r="JH1398" s="4"/>
      <c r="JI1398" s="4"/>
      <c r="JJ1398" s="4"/>
      <c r="JK1398" s="4"/>
      <c r="JL1398" s="4"/>
      <c r="JM1398" s="4"/>
      <c r="JN1398" s="4"/>
      <c r="JO1398" s="4"/>
      <c r="JP1398" s="4"/>
    </row>
    <row r="1399" spans="166:277" x14ac:dyDescent="0.25">
      <c r="FJ1399" s="5"/>
      <c r="FK1399" s="4"/>
      <c r="FL1399" s="4"/>
      <c r="FM1399" s="4"/>
      <c r="FN1399" s="4"/>
      <c r="FO1399" s="4"/>
      <c r="IQ1399" s="4"/>
      <c r="IR1399" s="4"/>
      <c r="IS1399" s="4"/>
      <c r="IT1399" s="4"/>
      <c r="IU1399" s="4"/>
      <c r="IV1399" s="4"/>
      <c r="IW1399" s="4"/>
      <c r="IX1399" s="4"/>
      <c r="IY1399" s="4"/>
      <c r="IZ1399" s="4"/>
      <c r="JA1399" s="4"/>
      <c r="JB1399" s="4"/>
      <c r="JC1399" s="4"/>
      <c r="JD1399" s="4"/>
      <c r="JE1399" s="4"/>
      <c r="JF1399" s="4"/>
      <c r="JG1399" s="4"/>
      <c r="JH1399" s="4"/>
      <c r="JI1399" s="4"/>
      <c r="JJ1399" s="4"/>
      <c r="JK1399" s="4"/>
      <c r="JL1399" s="4"/>
      <c r="JM1399" s="4"/>
      <c r="JN1399" s="4"/>
      <c r="JO1399" s="4"/>
      <c r="JP1399" s="4"/>
    </row>
    <row r="1400" spans="166:277" x14ac:dyDescent="0.25">
      <c r="FJ1400" s="5"/>
      <c r="FK1400" s="4"/>
      <c r="FL1400" s="4"/>
      <c r="FM1400" s="4"/>
      <c r="FN1400" s="4"/>
      <c r="FO1400" s="4"/>
      <c r="IQ1400" s="4"/>
      <c r="IR1400" s="4"/>
      <c r="IS1400" s="4"/>
      <c r="IT1400" s="4"/>
      <c r="IU1400" s="4"/>
      <c r="IV1400" s="4"/>
      <c r="IW1400" s="4"/>
      <c r="IX1400" s="4"/>
      <c r="IY1400" s="4"/>
      <c r="IZ1400" s="4"/>
      <c r="JA1400" s="4"/>
      <c r="JB1400" s="4"/>
      <c r="JC1400" s="4"/>
      <c r="JD1400" s="4"/>
      <c r="JE1400" s="4"/>
      <c r="JF1400" s="4"/>
      <c r="JG1400" s="4"/>
      <c r="JH1400" s="4"/>
      <c r="JI1400" s="4"/>
      <c r="JJ1400" s="4"/>
      <c r="JK1400" s="4"/>
      <c r="JL1400" s="4"/>
      <c r="JM1400" s="4"/>
      <c r="JN1400" s="4"/>
      <c r="JO1400" s="4"/>
      <c r="JP1400" s="4"/>
    </row>
    <row r="1401" spans="166:277" x14ac:dyDescent="0.25">
      <c r="FJ1401" s="5"/>
      <c r="FK1401" s="4"/>
      <c r="FL1401" s="4"/>
      <c r="FM1401" s="4"/>
      <c r="FN1401" s="4"/>
      <c r="FO1401" s="4"/>
      <c r="IQ1401" s="4"/>
      <c r="IR1401" s="4"/>
      <c r="IS1401" s="4"/>
      <c r="IT1401" s="4"/>
      <c r="IU1401" s="4"/>
      <c r="IV1401" s="4"/>
      <c r="IW1401" s="4"/>
      <c r="IX1401" s="4"/>
      <c r="IY1401" s="4"/>
      <c r="IZ1401" s="4"/>
      <c r="JA1401" s="4"/>
      <c r="JB1401" s="4"/>
      <c r="JC1401" s="4"/>
      <c r="JD1401" s="4"/>
      <c r="JE1401" s="4"/>
      <c r="JF1401" s="4"/>
      <c r="JG1401" s="4"/>
      <c r="JH1401" s="4"/>
      <c r="JI1401" s="4"/>
      <c r="JJ1401" s="4"/>
      <c r="JK1401" s="4"/>
      <c r="JL1401" s="4"/>
      <c r="JM1401" s="4"/>
      <c r="JN1401" s="4"/>
      <c r="JO1401" s="4"/>
      <c r="JP1401" s="4"/>
    </row>
    <row r="1402" spans="166:277" x14ac:dyDescent="0.25">
      <c r="FJ1402" s="5"/>
      <c r="FK1402" s="4"/>
      <c r="FL1402" s="4"/>
      <c r="FM1402" s="4"/>
      <c r="FN1402" s="4"/>
      <c r="FO1402" s="4"/>
      <c r="IQ1402" s="4"/>
      <c r="IR1402" s="4"/>
      <c r="IS1402" s="4"/>
      <c r="IT1402" s="4"/>
      <c r="IU1402" s="4"/>
      <c r="IV1402" s="4"/>
      <c r="IW1402" s="4"/>
      <c r="IX1402" s="4"/>
      <c r="IY1402" s="4"/>
      <c r="IZ1402" s="4"/>
      <c r="JA1402" s="4"/>
      <c r="JB1402" s="4"/>
      <c r="JC1402" s="4"/>
      <c r="JD1402" s="4"/>
      <c r="JE1402" s="4"/>
      <c r="JF1402" s="4"/>
      <c r="JG1402" s="4"/>
      <c r="JH1402" s="4"/>
      <c r="JI1402" s="4"/>
      <c r="JJ1402" s="4"/>
      <c r="JK1402" s="4"/>
      <c r="JL1402" s="4"/>
      <c r="JM1402" s="4"/>
      <c r="JN1402" s="4"/>
      <c r="JO1402" s="4"/>
      <c r="JP1402" s="4"/>
    </row>
    <row r="1403" spans="166:277" x14ac:dyDescent="0.25">
      <c r="FJ1403" s="5"/>
      <c r="FK1403" s="4"/>
      <c r="FL1403" s="4"/>
      <c r="FM1403" s="4"/>
      <c r="FN1403" s="4"/>
      <c r="FO1403" s="25"/>
      <c r="IQ1403" s="4"/>
      <c r="IR1403" s="4"/>
      <c r="IS1403" s="4"/>
      <c r="IT1403" s="4"/>
      <c r="IU1403" s="4"/>
      <c r="IV1403" s="4"/>
      <c r="IW1403" s="4"/>
      <c r="IX1403" s="4"/>
      <c r="IY1403" s="4"/>
      <c r="IZ1403" s="4"/>
      <c r="JA1403" s="4"/>
      <c r="JB1403" s="4"/>
      <c r="JC1403" s="4"/>
      <c r="JD1403" s="4"/>
      <c r="JE1403" s="4"/>
      <c r="JF1403" s="4"/>
      <c r="JG1403" s="4"/>
      <c r="JH1403" s="4"/>
      <c r="JI1403" s="4"/>
      <c r="JJ1403" s="4"/>
      <c r="JK1403" s="4"/>
      <c r="JL1403" s="4"/>
      <c r="JM1403" s="4"/>
      <c r="JN1403" s="4"/>
      <c r="JO1403" s="4"/>
      <c r="JP1403" s="4"/>
    </row>
    <row r="1404" spans="166:277" x14ac:dyDescent="0.25">
      <c r="FJ1404" s="5"/>
      <c r="FK1404" s="4"/>
      <c r="FL1404" s="4"/>
      <c r="FM1404" s="4"/>
      <c r="FN1404" s="4"/>
      <c r="IQ1404" s="4"/>
      <c r="IR1404" s="4"/>
      <c r="IS1404" s="4"/>
      <c r="IT1404" s="4"/>
      <c r="IU1404" s="4"/>
      <c r="IV1404" s="4"/>
      <c r="IW1404" s="4"/>
      <c r="IX1404" s="4"/>
      <c r="IY1404" s="4"/>
      <c r="IZ1404" s="4"/>
      <c r="JA1404" s="4"/>
      <c r="JB1404" s="4"/>
      <c r="JC1404" s="4"/>
      <c r="JD1404" s="4"/>
      <c r="JE1404" s="4"/>
      <c r="JF1404" s="4"/>
      <c r="JG1404" s="4"/>
      <c r="JH1404" s="4"/>
      <c r="JI1404" s="4"/>
      <c r="JJ1404" s="4"/>
      <c r="JK1404" s="4"/>
      <c r="JL1404" s="4"/>
      <c r="JM1404" s="4"/>
      <c r="JN1404" s="4"/>
      <c r="JO1404" s="4"/>
      <c r="JP1404" s="4"/>
    </row>
    <row r="1405" spans="166:277" x14ac:dyDescent="0.25">
      <c r="FJ1405" s="5"/>
      <c r="FK1405" s="4"/>
      <c r="FL1405" s="4"/>
      <c r="FM1405" s="4"/>
      <c r="FN1405" s="4"/>
      <c r="IQ1405" s="4"/>
      <c r="IR1405" s="4"/>
      <c r="IS1405" s="4"/>
      <c r="IT1405" s="4"/>
      <c r="IU1405" s="4"/>
      <c r="IV1405" s="4"/>
      <c r="IW1405" s="4"/>
      <c r="IX1405" s="4"/>
      <c r="IY1405" s="4"/>
      <c r="IZ1405" s="4"/>
      <c r="JA1405" s="4"/>
      <c r="JB1405" s="4"/>
      <c r="JC1405" s="4"/>
      <c r="JD1405" s="4"/>
      <c r="JE1405" s="4"/>
      <c r="JF1405" s="4"/>
      <c r="JG1405" s="4"/>
      <c r="JH1405" s="4"/>
      <c r="JI1405" s="4"/>
      <c r="JJ1405" s="4"/>
      <c r="JK1405" s="4"/>
      <c r="JL1405" s="4"/>
      <c r="JM1405" s="4"/>
      <c r="JN1405" s="4"/>
      <c r="JO1405" s="4"/>
      <c r="JP1405" s="25"/>
    </row>
    <row r="1406" spans="166:277" x14ac:dyDescent="0.25">
      <c r="FJ1406" s="5"/>
      <c r="FK1406" s="4"/>
      <c r="FL1406" s="4"/>
      <c r="FM1406" s="4"/>
      <c r="FN1406" s="4"/>
      <c r="IQ1406" s="4"/>
      <c r="IR1406" s="4"/>
      <c r="IS1406" s="4"/>
      <c r="IT1406" s="4"/>
      <c r="IU1406" s="4"/>
      <c r="IV1406" s="4"/>
      <c r="IW1406" s="4"/>
      <c r="IX1406" s="4"/>
      <c r="IY1406" s="4"/>
      <c r="IZ1406" s="4"/>
      <c r="JA1406" s="4"/>
      <c r="JB1406" s="4"/>
      <c r="JC1406" s="4"/>
      <c r="JD1406" s="4"/>
      <c r="JE1406" s="4"/>
      <c r="JF1406" s="4"/>
      <c r="JG1406" s="4"/>
      <c r="JH1406" s="4"/>
      <c r="JI1406" s="4"/>
      <c r="JJ1406" s="4"/>
      <c r="JK1406" s="4"/>
      <c r="JL1406" s="4"/>
      <c r="JM1406" s="4"/>
      <c r="JN1406" s="4"/>
      <c r="JO1406" s="4"/>
    </row>
    <row r="1407" spans="166:277" x14ac:dyDescent="0.25">
      <c r="FJ1407" s="5"/>
      <c r="FK1407" s="4"/>
      <c r="FL1407" s="4"/>
      <c r="FM1407" s="4"/>
      <c r="FN1407" s="4"/>
      <c r="IQ1407" s="4"/>
      <c r="IR1407" s="4"/>
      <c r="IS1407" s="4"/>
      <c r="IT1407" s="4"/>
      <c r="IU1407" s="4"/>
      <c r="IV1407" s="4"/>
      <c r="IW1407" s="4"/>
      <c r="IX1407" s="4"/>
      <c r="IY1407" s="4"/>
      <c r="IZ1407" s="4"/>
      <c r="JA1407" s="4"/>
      <c r="JB1407" s="4"/>
      <c r="JC1407" s="4"/>
      <c r="JD1407" s="4"/>
      <c r="JE1407" s="4"/>
      <c r="JF1407" s="4"/>
      <c r="JG1407" s="4"/>
      <c r="JH1407" s="4"/>
      <c r="JI1407" s="4"/>
      <c r="JJ1407" s="4"/>
      <c r="JK1407" s="4"/>
      <c r="JL1407" s="4"/>
      <c r="JM1407" s="4"/>
      <c r="JN1407" s="4"/>
      <c r="JO1407" s="4"/>
    </row>
    <row r="1408" spans="166:277" x14ac:dyDescent="0.25">
      <c r="FJ1408" s="5"/>
      <c r="FK1408" s="4"/>
      <c r="FL1408" s="4"/>
      <c r="FM1408" s="4"/>
      <c r="FN1408" s="4"/>
      <c r="IQ1408" s="4"/>
      <c r="IR1408" s="4"/>
      <c r="IS1408" s="4"/>
      <c r="IT1408" s="4"/>
      <c r="IU1408" s="4"/>
      <c r="IV1408" s="4"/>
      <c r="IW1408" s="4"/>
      <c r="IX1408" s="4"/>
      <c r="IY1408" s="4"/>
      <c r="IZ1408" s="4"/>
      <c r="JA1408" s="4"/>
      <c r="JB1408" s="4"/>
      <c r="JC1408" s="4"/>
      <c r="JD1408" s="4"/>
      <c r="JE1408" s="4"/>
      <c r="JF1408" s="4"/>
      <c r="JG1408" s="4"/>
      <c r="JH1408" s="4"/>
      <c r="JI1408" s="4"/>
      <c r="JJ1408" s="4"/>
      <c r="JK1408" s="4"/>
      <c r="JL1408" s="4"/>
      <c r="JM1408" s="4"/>
      <c r="JN1408" s="4"/>
      <c r="JO1408" s="4"/>
    </row>
    <row r="1409" spans="166:275" x14ac:dyDescent="0.25">
      <c r="FJ1409" s="5"/>
      <c r="FK1409" s="4"/>
      <c r="FL1409" s="4"/>
      <c r="FM1409" s="4"/>
      <c r="FN1409" s="4"/>
      <c r="IQ1409" s="4"/>
      <c r="IR1409" s="4"/>
      <c r="IS1409" s="4"/>
      <c r="IT1409" s="4"/>
      <c r="IU1409" s="4"/>
      <c r="IV1409" s="4"/>
      <c r="IW1409" s="4"/>
      <c r="IX1409" s="4"/>
      <c r="IY1409" s="4"/>
      <c r="IZ1409" s="4"/>
      <c r="JA1409" s="4"/>
      <c r="JB1409" s="4"/>
      <c r="JC1409" s="4"/>
      <c r="JD1409" s="4"/>
      <c r="JE1409" s="4"/>
      <c r="JF1409" s="4"/>
      <c r="JG1409" s="4"/>
      <c r="JH1409" s="4"/>
      <c r="JI1409" s="4"/>
      <c r="JJ1409" s="4"/>
      <c r="JK1409" s="4"/>
      <c r="JL1409" s="4"/>
      <c r="JM1409" s="4"/>
      <c r="JN1409" s="4"/>
      <c r="JO1409" s="4"/>
    </row>
    <row r="1410" spans="166:275" x14ac:dyDescent="0.25">
      <c r="FJ1410" s="5"/>
      <c r="FK1410" s="4"/>
      <c r="FL1410" s="4"/>
      <c r="FM1410" s="4"/>
      <c r="FN1410" s="4"/>
      <c r="IQ1410" s="4"/>
      <c r="IR1410" s="4"/>
      <c r="IS1410" s="4"/>
      <c r="IT1410" s="4"/>
      <c r="IU1410" s="4"/>
      <c r="IV1410" s="4"/>
      <c r="IW1410" s="4"/>
      <c r="IX1410" s="4"/>
      <c r="IY1410" s="4"/>
      <c r="IZ1410" s="4"/>
      <c r="JA1410" s="4"/>
      <c r="JB1410" s="4"/>
      <c r="JC1410" s="4"/>
      <c r="JD1410" s="4"/>
      <c r="JE1410" s="4"/>
      <c r="JF1410" s="4"/>
      <c r="JG1410" s="4"/>
      <c r="JH1410" s="4"/>
      <c r="JI1410" s="4"/>
      <c r="JJ1410" s="4"/>
      <c r="JK1410" s="4"/>
      <c r="JL1410" s="4"/>
      <c r="JM1410" s="4"/>
      <c r="JN1410" s="4"/>
      <c r="JO1410" s="4"/>
    </row>
    <row r="1411" spans="166:275" x14ac:dyDescent="0.25">
      <c r="FJ1411" s="5"/>
      <c r="FK1411" s="4"/>
      <c r="FL1411" s="4"/>
      <c r="FM1411" s="4"/>
      <c r="FN1411" s="4"/>
      <c r="IQ1411" s="4"/>
      <c r="IR1411" s="4"/>
      <c r="IS1411" s="4"/>
      <c r="IT1411" s="4"/>
      <c r="IU1411" s="4"/>
      <c r="IV1411" s="4"/>
      <c r="IW1411" s="4"/>
      <c r="IX1411" s="4"/>
      <c r="IY1411" s="4"/>
      <c r="IZ1411" s="4"/>
      <c r="JA1411" s="4"/>
      <c r="JB1411" s="4"/>
      <c r="JC1411" s="4"/>
      <c r="JD1411" s="4"/>
      <c r="JE1411" s="4"/>
      <c r="JF1411" s="4"/>
      <c r="JG1411" s="4"/>
      <c r="JH1411" s="4"/>
      <c r="JI1411" s="4"/>
      <c r="JJ1411" s="4"/>
      <c r="JK1411" s="4"/>
      <c r="JL1411" s="4"/>
      <c r="JM1411" s="4"/>
      <c r="JN1411" s="4"/>
      <c r="JO1411" s="4"/>
    </row>
    <row r="1412" spans="166:275" x14ac:dyDescent="0.25">
      <c r="FJ1412" s="5"/>
      <c r="FK1412" s="4"/>
      <c r="FL1412" s="4"/>
      <c r="FM1412" s="4"/>
      <c r="FN1412" s="4"/>
      <c r="IQ1412" s="4"/>
      <c r="IR1412" s="4"/>
      <c r="IS1412" s="4"/>
      <c r="IT1412" s="4"/>
      <c r="IU1412" s="4"/>
      <c r="IV1412" s="4"/>
      <c r="IW1412" s="4"/>
      <c r="IX1412" s="4"/>
      <c r="IY1412" s="4"/>
      <c r="IZ1412" s="4"/>
      <c r="JA1412" s="4"/>
      <c r="JB1412" s="4"/>
      <c r="JC1412" s="4"/>
      <c r="JD1412" s="4"/>
      <c r="JE1412" s="4"/>
      <c r="JF1412" s="4"/>
      <c r="JG1412" s="4"/>
      <c r="JH1412" s="4"/>
      <c r="JI1412" s="4"/>
      <c r="JJ1412" s="4"/>
      <c r="JK1412" s="4"/>
      <c r="JL1412" s="4"/>
      <c r="JM1412" s="4"/>
      <c r="JN1412" s="4"/>
      <c r="JO1412" s="4"/>
    </row>
    <row r="1413" spans="166:275" x14ac:dyDescent="0.25">
      <c r="FJ1413" s="5"/>
      <c r="FK1413" s="4"/>
      <c r="FL1413" s="4"/>
      <c r="FM1413" s="4"/>
      <c r="FN1413" s="4"/>
      <c r="IQ1413" s="4"/>
      <c r="IR1413" s="4"/>
      <c r="IS1413" s="4"/>
      <c r="IT1413" s="4"/>
      <c r="IU1413" s="4"/>
      <c r="IV1413" s="4"/>
      <c r="IW1413" s="4"/>
      <c r="IX1413" s="4"/>
      <c r="IY1413" s="4"/>
      <c r="IZ1413" s="4"/>
      <c r="JA1413" s="4"/>
      <c r="JB1413" s="4"/>
      <c r="JC1413" s="4"/>
      <c r="JD1413" s="4"/>
      <c r="JE1413" s="4"/>
      <c r="JF1413" s="4"/>
      <c r="JG1413" s="4"/>
      <c r="JH1413" s="4"/>
      <c r="JI1413" s="4"/>
      <c r="JJ1413" s="4"/>
      <c r="JK1413" s="4"/>
      <c r="JL1413" s="4"/>
      <c r="JM1413" s="4"/>
      <c r="JN1413" s="4"/>
      <c r="JO1413" s="4"/>
    </row>
    <row r="1414" spans="166:275" x14ac:dyDescent="0.25">
      <c r="FJ1414" s="5"/>
      <c r="FK1414" s="4"/>
      <c r="FL1414" s="4"/>
      <c r="FM1414" s="4"/>
      <c r="FN1414" s="4"/>
      <c r="IQ1414" s="4"/>
      <c r="IR1414" s="4"/>
      <c r="IS1414" s="4"/>
      <c r="IT1414" s="4"/>
      <c r="IU1414" s="4"/>
      <c r="IV1414" s="4"/>
      <c r="IW1414" s="4"/>
      <c r="IX1414" s="4"/>
      <c r="IY1414" s="4"/>
      <c r="IZ1414" s="4"/>
      <c r="JA1414" s="4"/>
      <c r="JB1414" s="4"/>
      <c r="JC1414" s="4"/>
      <c r="JD1414" s="4"/>
      <c r="JE1414" s="4"/>
      <c r="JF1414" s="4"/>
      <c r="JG1414" s="4"/>
      <c r="JH1414" s="4"/>
      <c r="JI1414" s="4"/>
      <c r="JJ1414" s="4"/>
      <c r="JK1414" s="4"/>
      <c r="JL1414" s="4"/>
      <c r="JM1414" s="4"/>
      <c r="JN1414" s="4"/>
      <c r="JO1414" s="4"/>
    </row>
    <row r="1415" spans="166:275" x14ac:dyDescent="0.25">
      <c r="FJ1415" s="5"/>
      <c r="FK1415" s="4"/>
      <c r="FL1415" s="4"/>
      <c r="FM1415" s="4"/>
      <c r="FN1415" s="4"/>
      <c r="IQ1415" s="4"/>
      <c r="IR1415" s="4"/>
      <c r="IS1415" s="4"/>
      <c r="IT1415" s="4"/>
      <c r="IU1415" s="4"/>
      <c r="IV1415" s="4"/>
      <c r="IW1415" s="4"/>
      <c r="IX1415" s="4"/>
      <c r="IY1415" s="4"/>
      <c r="IZ1415" s="4"/>
      <c r="JA1415" s="4"/>
      <c r="JB1415" s="4"/>
      <c r="JC1415" s="4"/>
      <c r="JD1415" s="4"/>
      <c r="JE1415" s="4"/>
      <c r="JF1415" s="4"/>
      <c r="JG1415" s="4"/>
      <c r="JH1415" s="4"/>
      <c r="JI1415" s="4"/>
      <c r="JJ1415" s="4"/>
      <c r="JK1415" s="4"/>
      <c r="JL1415" s="4"/>
      <c r="JM1415" s="4"/>
      <c r="JN1415" s="4"/>
      <c r="JO1415" s="4"/>
    </row>
    <row r="1416" spans="166:275" x14ac:dyDescent="0.25">
      <c r="FJ1416" s="5"/>
      <c r="FK1416" s="4"/>
      <c r="FL1416" s="4"/>
      <c r="FM1416" s="4"/>
      <c r="FN1416" s="4"/>
      <c r="IQ1416" s="4"/>
      <c r="IR1416" s="4"/>
      <c r="IS1416" s="4"/>
      <c r="IT1416" s="4"/>
      <c r="IU1416" s="4"/>
      <c r="IV1416" s="4"/>
      <c r="IW1416" s="4"/>
      <c r="IX1416" s="4"/>
      <c r="IY1416" s="4"/>
      <c r="IZ1416" s="4"/>
      <c r="JA1416" s="4"/>
      <c r="JB1416" s="4"/>
      <c r="JC1416" s="4"/>
      <c r="JD1416" s="4"/>
      <c r="JE1416" s="4"/>
      <c r="JF1416" s="4"/>
      <c r="JG1416" s="4"/>
      <c r="JH1416" s="4"/>
      <c r="JI1416" s="4"/>
      <c r="JJ1416" s="4"/>
      <c r="JK1416" s="4"/>
      <c r="JL1416" s="4"/>
      <c r="JM1416" s="4"/>
      <c r="JN1416" s="4"/>
      <c r="JO1416" s="4"/>
    </row>
    <row r="1417" spans="166:275" x14ac:dyDescent="0.25">
      <c r="FJ1417" s="5"/>
      <c r="FK1417" s="4"/>
      <c r="FL1417" s="4"/>
      <c r="FM1417" s="4"/>
      <c r="FN1417" s="4"/>
      <c r="IQ1417" s="4"/>
      <c r="IR1417" s="4"/>
      <c r="IS1417" s="4"/>
      <c r="IT1417" s="4"/>
      <c r="IU1417" s="4"/>
      <c r="IV1417" s="4"/>
      <c r="IW1417" s="4"/>
      <c r="IX1417" s="4"/>
      <c r="IY1417" s="4"/>
      <c r="IZ1417" s="4"/>
      <c r="JA1417" s="4"/>
      <c r="JB1417" s="4"/>
      <c r="JC1417" s="4"/>
      <c r="JD1417" s="4"/>
      <c r="JE1417" s="4"/>
      <c r="JF1417" s="4"/>
      <c r="JG1417" s="4"/>
      <c r="JH1417" s="4"/>
      <c r="JI1417" s="4"/>
      <c r="JJ1417" s="4"/>
      <c r="JK1417" s="4"/>
      <c r="JL1417" s="4"/>
      <c r="JM1417" s="4"/>
      <c r="JN1417" s="4"/>
      <c r="JO1417" s="4"/>
    </row>
    <row r="1418" spans="166:275" x14ac:dyDescent="0.25">
      <c r="FJ1418" s="5"/>
      <c r="FK1418" s="4"/>
      <c r="FL1418" s="4"/>
      <c r="FM1418" s="4"/>
      <c r="FN1418" s="4"/>
      <c r="IQ1418" s="4"/>
      <c r="IR1418" s="4"/>
      <c r="IS1418" s="4"/>
      <c r="IT1418" s="4"/>
      <c r="IU1418" s="4"/>
      <c r="IV1418" s="4"/>
      <c r="IW1418" s="4"/>
      <c r="IX1418" s="4"/>
      <c r="IY1418" s="4"/>
      <c r="IZ1418" s="4"/>
      <c r="JA1418" s="4"/>
      <c r="JB1418" s="4"/>
      <c r="JC1418" s="4"/>
      <c r="JD1418" s="4"/>
      <c r="JE1418" s="4"/>
      <c r="JF1418" s="4"/>
      <c r="JG1418" s="4"/>
      <c r="JH1418" s="4"/>
      <c r="JI1418" s="4"/>
      <c r="JJ1418" s="4"/>
      <c r="JK1418" s="4"/>
      <c r="JL1418" s="4"/>
      <c r="JM1418" s="4"/>
      <c r="JN1418" s="4"/>
      <c r="JO1418" s="4"/>
    </row>
    <row r="1419" spans="166:275" x14ac:dyDescent="0.25">
      <c r="FJ1419" s="5"/>
      <c r="FK1419" s="4"/>
      <c r="FL1419" s="4"/>
      <c r="FM1419" s="4"/>
      <c r="FN1419" s="25"/>
      <c r="IQ1419" s="4"/>
      <c r="IR1419" s="4"/>
      <c r="IS1419" s="4"/>
      <c r="IT1419" s="4"/>
      <c r="IU1419" s="4"/>
      <c r="IV1419" s="4"/>
      <c r="IW1419" s="4"/>
      <c r="IX1419" s="4"/>
      <c r="IY1419" s="4"/>
      <c r="IZ1419" s="4"/>
      <c r="JA1419" s="4"/>
      <c r="JB1419" s="4"/>
      <c r="JC1419" s="4"/>
      <c r="JD1419" s="4"/>
      <c r="JE1419" s="4"/>
      <c r="JF1419" s="4"/>
      <c r="JG1419" s="4"/>
      <c r="JH1419" s="4"/>
      <c r="JI1419" s="4"/>
      <c r="JJ1419" s="4"/>
      <c r="JK1419" s="4"/>
      <c r="JL1419" s="4"/>
      <c r="JM1419" s="4"/>
      <c r="JN1419" s="4"/>
      <c r="JO1419" s="4"/>
    </row>
    <row r="1420" spans="166:275" x14ac:dyDescent="0.25">
      <c r="FJ1420" s="5"/>
      <c r="FK1420" s="4"/>
      <c r="FL1420" s="4"/>
      <c r="FM1420" s="4"/>
      <c r="IQ1420" s="4"/>
      <c r="IR1420" s="4"/>
      <c r="IS1420" s="4"/>
      <c r="IT1420" s="4"/>
      <c r="IU1420" s="4"/>
      <c r="IV1420" s="4"/>
      <c r="IW1420" s="4"/>
      <c r="IX1420" s="4"/>
      <c r="IY1420" s="4"/>
      <c r="IZ1420" s="4"/>
      <c r="JA1420" s="4"/>
      <c r="JB1420" s="4"/>
      <c r="JC1420" s="4"/>
      <c r="JD1420" s="4"/>
      <c r="JE1420" s="4"/>
      <c r="JF1420" s="4"/>
      <c r="JG1420" s="4"/>
      <c r="JH1420" s="4"/>
      <c r="JI1420" s="4"/>
      <c r="JJ1420" s="4"/>
      <c r="JK1420" s="4"/>
      <c r="JL1420" s="4"/>
      <c r="JM1420" s="4"/>
      <c r="JN1420" s="4"/>
      <c r="JO1420" s="4"/>
    </row>
    <row r="1421" spans="166:275" x14ac:dyDescent="0.25">
      <c r="FJ1421" s="5"/>
      <c r="FK1421" s="4"/>
      <c r="FL1421" s="4"/>
      <c r="FM1421" s="4"/>
      <c r="IQ1421" s="4"/>
      <c r="IR1421" s="4"/>
      <c r="IS1421" s="4"/>
      <c r="IT1421" s="4"/>
      <c r="IU1421" s="4"/>
      <c r="IV1421" s="4"/>
      <c r="IW1421" s="4"/>
      <c r="IX1421" s="4"/>
      <c r="IY1421" s="4"/>
      <c r="IZ1421" s="4"/>
      <c r="JA1421" s="4"/>
      <c r="JB1421" s="4"/>
      <c r="JC1421" s="4"/>
      <c r="JD1421" s="4"/>
      <c r="JE1421" s="4"/>
      <c r="JF1421" s="4"/>
      <c r="JG1421" s="4"/>
      <c r="JH1421" s="4"/>
      <c r="JI1421" s="4"/>
      <c r="JJ1421" s="4"/>
      <c r="JK1421" s="4"/>
      <c r="JL1421" s="4"/>
      <c r="JM1421" s="4"/>
      <c r="JN1421" s="4"/>
      <c r="JO1421" s="4"/>
    </row>
    <row r="1422" spans="166:275" x14ac:dyDescent="0.25">
      <c r="FJ1422" s="5"/>
      <c r="FK1422" s="4"/>
      <c r="FL1422" s="4"/>
      <c r="FM1422" s="4"/>
      <c r="IQ1422" s="4"/>
      <c r="IR1422" s="4"/>
      <c r="IS1422" s="4"/>
      <c r="IT1422" s="4"/>
      <c r="IU1422" s="4"/>
      <c r="IV1422" s="4"/>
      <c r="IW1422" s="4"/>
      <c r="IX1422" s="4"/>
      <c r="IY1422" s="4"/>
      <c r="IZ1422" s="4"/>
      <c r="JA1422" s="4"/>
      <c r="JB1422" s="4"/>
      <c r="JC1422" s="4"/>
      <c r="JD1422" s="4"/>
      <c r="JE1422" s="4"/>
      <c r="JF1422" s="4"/>
      <c r="JG1422" s="4"/>
      <c r="JH1422" s="4"/>
      <c r="JI1422" s="4"/>
      <c r="JJ1422" s="4"/>
      <c r="JK1422" s="4"/>
      <c r="JL1422" s="4"/>
      <c r="JM1422" s="4"/>
      <c r="JN1422" s="4"/>
      <c r="JO1422" s="4"/>
    </row>
    <row r="1423" spans="166:275" x14ac:dyDescent="0.25">
      <c r="FJ1423" s="5"/>
      <c r="FK1423" s="4"/>
      <c r="FL1423" s="4"/>
      <c r="FM1423" s="4"/>
      <c r="IQ1423" s="4"/>
      <c r="IR1423" s="4"/>
      <c r="IS1423" s="4"/>
      <c r="IT1423" s="4"/>
      <c r="IU1423" s="4"/>
      <c r="IV1423" s="4"/>
      <c r="IW1423" s="4"/>
      <c r="IX1423" s="4"/>
      <c r="IY1423" s="4"/>
      <c r="IZ1423" s="4"/>
      <c r="JA1423" s="4"/>
      <c r="JB1423" s="4"/>
      <c r="JC1423" s="4"/>
      <c r="JD1423" s="4"/>
      <c r="JE1423" s="4"/>
      <c r="JF1423" s="4"/>
      <c r="JG1423" s="4"/>
      <c r="JH1423" s="4"/>
      <c r="JI1423" s="4"/>
      <c r="JJ1423" s="4"/>
      <c r="JK1423" s="4"/>
      <c r="JL1423" s="4"/>
      <c r="JM1423" s="4"/>
      <c r="JN1423" s="4"/>
      <c r="JO1423" s="4"/>
    </row>
    <row r="1424" spans="166:275" x14ac:dyDescent="0.25">
      <c r="FJ1424" s="5"/>
      <c r="FK1424" s="4"/>
      <c r="FL1424" s="4"/>
      <c r="FM1424" s="4"/>
      <c r="IQ1424" s="4"/>
      <c r="IR1424" s="4"/>
      <c r="IS1424" s="4"/>
      <c r="IT1424" s="4"/>
      <c r="IU1424" s="4"/>
      <c r="IV1424" s="4"/>
      <c r="IW1424" s="4"/>
      <c r="IX1424" s="4"/>
      <c r="IY1424" s="4"/>
      <c r="IZ1424" s="4"/>
      <c r="JA1424" s="4"/>
      <c r="JB1424" s="4"/>
      <c r="JC1424" s="4"/>
      <c r="JD1424" s="4"/>
      <c r="JE1424" s="4"/>
      <c r="JF1424" s="4"/>
      <c r="JG1424" s="4"/>
      <c r="JH1424" s="4"/>
      <c r="JI1424" s="4"/>
      <c r="JJ1424" s="4"/>
      <c r="JK1424" s="4"/>
      <c r="JL1424" s="4"/>
      <c r="JM1424" s="4"/>
      <c r="JN1424" s="4"/>
      <c r="JO1424" s="4"/>
    </row>
    <row r="1425" spans="166:275" x14ac:dyDescent="0.25">
      <c r="FJ1425" s="5"/>
      <c r="FK1425" s="4"/>
      <c r="FL1425" s="4"/>
      <c r="FM1425" s="4"/>
      <c r="IQ1425" s="4"/>
      <c r="IR1425" s="4"/>
      <c r="IS1425" s="4"/>
      <c r="IT1425" s="4"/>
      <c r="IU1425" s="4"/>
      <c r="IV1425" s="4"/>
      <c r="IW1425" s="4"/>
      <c r="IX1425" s="4"/>
      <c r="IY1425" s="4"/>
      <c r="IZ1425" s="4"/>
      <c r="JA1425" s="4"/>
      <c r="JB1425" s="4"/>
      <c r="JC1425" s="4"/>
      <c r="JD1425" s="4"/>
      <c r="JE1425" s="4"/>
      <c r="JF1425" s="4"/>
      <c r="JG1425" s="4"/>
      <c r="JH1425" s="4"/>
      <c r="JI1425" s="4"/>
      <c r="JJ1425" s="4"/>
      <c r="JK1425" s="4"/>
      <c r="JL1425" s="4"/>
      <c r="JM1425" s="4"/>
      <c r="JN1425" s="4"/>
      <c r="JO1425" s="4"/>
    </row>
    <row r="1426" spans="166:275" x14ac:dyDescent="0.25">
      <c r="FJ1426" s="5"/>
      <c r="FK1426" s="4"/>
      <c r="FL1426" s="4"/>
      <c r="FM1426" s="4"/>
      <c r="IQ1426" s="4"/>
      <c r="IR1426" s="4"/>
      <c r="IS1426" s="4"/>
      <c r="IT1426" s="4"/>
      <c r="IU1426" s="4"/>
      <c r="IV1426" s="4"/>
      <c r="IW1426" s="4"/>
      <c r="IX1426" s="4"/>
      <c r="IY1426" s="4"/>
      <c r="IZ1426" s="4"/>
      <c r="JA1426" s="4"/>
      <c r="JB1426" s="4"/>
      <c r="JC1426" s="4"/>
      <c r="JD1426" s="4"/>
      <c r="JE1426" s="4"/>
      <c r="JF1426" s="4"/>
      <c r="JG1426" s="4"/>
      <c r="JH1426" s="4"/>
      <c r="JI1426" s="4"/>
      <c r="JJ1426" s="4"/>
      <c r="JK1426" s="4"/>
      <c r="JL1426" s="4"/>
      <c r="JM1426" s="4"/>
      <c r="JN1426" s="4"/>
      <c r="JO1426" s="4"/>
    </row>
    <row r="1427" spans="166:275" x14ac:dyDescent="0.25">
      <c r="FJ1427" s="5"/>
      <c r="FK1427" s="4"/>
      <c r="FL1427" s="4"/>
      <c r="FM1427" s="25"/>
      <c r="IQ1427" s="4"/>
      <c r="IR1427" s="4"/>
      <c r="IS1427" s="4"/>
      <c r="IT1427" s="4"/>
      <c r="IU1427" s="4"/>
      <c r="IV1427" s="4"/>
      <c r="IW1427" s="4"/>
      <c r="IX1427" s="4"/>
      <c r="IY1427" s="4"/>
      <c r="IZ1427" s="4"/>
      <c r="JA1427" s="4"/>
      <c r="JB1427" s="4"/>
      <c r="JC1427" s="4"/>
      <c r="JD1427" s="4"/>
      <c r="JE1427" s="4"/>
      <c r="JF1427" s="4"/>
      <c r="JG1427" s="4"/>
      <c r="JH1427" s="4"/>
      <c r="JI1427" s="4"/>
      <c r="JJ1427" s="4"/>
      <c r="JK1427" s="4"/>
      <c r="JL1427" s="4"/>
      <c r="JM1427" s="4"/>
      <c r="JN1427" s="4"/>
      <c r="JO1427" s="4"/>
    </row>
    <row r="1428" spans="166:275" x14ac:dyDescent="0.25">
      <c r="FJ1428" s="5"/>
      <c r="FK1428" s="4"/>
      <c r="FL1428" s="4"/>
      <c r="IQ1428" s="4"/>
      <c r="IR1428" s="4"/>
      <c r="IS1428" s="4"/>
      <c r="IT1428" s="4"/>
      <c r="IU1428" s="4"/>
      <c r="IV1428" s="4"/>
      <c r="IW1428" s="4"/>
      <c r="IX1428" s="4"/>
      <c r="IY1428" s="4"/>
      <c r="IZ1428" s="4"/>
      <c r="JA1428" s="4"/>
      <c r="JB1428" s="4"/>
      <c r="JC1428" s="4"/>
      <c r="JD1428" s="4"/>
      <c r="JE1428" s="4"/>
      <c r="JF1428" s="4"/>
      <c r="JG1428" s="4"/>
      <c r="JH1428" s="4"/>
      <c r="JI1428" s="4"/>
      <c r="JJ1428" s="4"/>
      <c r="JK1428" s="4"/>
      <c r="JL1428" s="4"/>
      <c r="JM1428" s="4"/>
      <c r="JN1428" s="4"/>
      <c r="JO1428" s="4"/>
    </row>
    <row r="1429" spans="166:275" x14ac:dyDescent="0.25">
      <c r="FJ1429" s="5"/>
      <c r="FK1429" s="4"/>
      <c r="FL1429" s="4"/>
      <c r="IQ1429" s="4"/>
      <c r="IR1429" s="4"/>
      <c r="IS1429" s="4"/>
      <c r="IT1429" s="4"/>
      <c r="IU1429" s="4"/>
      <c r="IV1429" s="4"/>
      <c r="IW1429" s="4"/>
      <c r="IX1429" s="4"/>
      <c r="IY1429" s="4"/>
      <c r="IZ1429" s="4"/>
      <c r="JA1429" s="4"/>
      <c r="JB1429" s="4"/>
      <c r="JC1429" s="4"/>
      <c r="JD1429" s="4"/>
      <c r="JE1429" s="4"/>
      <c r="JF1429" s="4"/>
      <c r="JG1429" s="4"/>
      <c r="JH1429" s="4"/>
      <c r="JI1429" s="4"/>
      <c r="JJ1429" s="4"/>
      <c r="JK1429" s="4"/>
      <c r="JL1429" s="4"/>
      <c r="JM1429" s="4"/>
      <c r="JN1429" s="4"/>
      <c r="JO1429" s="4"/>
    </row>
    <row r="1430" spans="166:275" x14ac:dyDescent="0.25">
      <c r="FJ1430" s="5"/>
      <c r="FK1430" s="4"/>
      <c r="FL1430" s="4"/>
      <c r="IQ1430" s="4"/>
      <c r="IR1430" s="4"/>
      <c r="IS1430" s="4"/>
      <c r="IT1430" s="4"/>
      <c r="IU1430" s="4"/>
      <c r="IV1430" s="4"/>
      <c r="IW1430" s="4"/>
      <c r="IX1430" s="4"/>
      <c r="IY1430" s="4"/>
      <c r="IZ1430" s="4"/>
      <c r="JA1430" s="4"/>
      <c r="JB1430" s="4"/>
      <c r="JC1430" s="4"/>
      <c r="JD1430" s="4"/>
      <c r="JE1430" s="4"/>
      <c r="JF1430" s="4"/>
      <c r="JG1430" s="4"/>
      <c r="JH1430" s="4"/>
      <c r="JI1430" s="4"/>
      <c r="JJ1430" s="4"/>
      <c r="JK1430" s="4"/>
      <c r="JL1430" s="4"/>
      <c r="JM1430" s="4"/>
      <c r="JN1430" s="4"/>
      <c r="JO1430" s="4"/>
    </row>
    <row r="1431" spans="166:275" x14ac:dyDescent="0.25">
      <c r="FJ1431" s="5"/>
      <c r="FK1431" s="4"/>
      <c r="FL1431" s="4"/>
      <c r="IQ1431" s="4"/>
      <c r="IR1431" s="4"/>
      <c r="IS1431" s="4"/>
      <c r="IT1431" s="4"/>
      <c r="IU1431" s="4"/>
      <c r="IV1431" s="4"/>
      <c r="IW1431" s="4"/>
      <c r="IX1431" s="4"/>
      <c r="IY1431" s="4"/>
      <c r="IZ1431" s="4"/>
      <c r="JA1431" s="4"/>
      <c r="JB1431" s="4"/>
      <c r="JC1431" s="4"/>
      <c r="JD1431" s="4"/>
      <c r="JE1431" s="4"/>
      <c r="JF1431" s="4"/>
      <c r="JG1431" s="4"/>
      <c r="JH1431" s="4"/>
      <c r="JI1431" s="4"/>
      <c r="JJ1431" s="4"/>
      <c r="JK1431" s="4"/>
      <c r="JL1431" s="4"/>
      <c r="JM1431" s="4"/>
      <c r="JN1431" s="4"/>
      <c r="JO1431" s="4"/>
    </row>
    <row r="1432" spans="166:275" x14ac:dyDescent="0.25">
      <c r="FJ1432" s="5"/>
      <c r="FK1432" s="4"/>
      <c r="FL1432" s="4"/>
      <c r="IQ1432" s="4"/>
      <c r="IR1432" s="4"/>
      <c r="IS1432" s="4"/>
      <c r="IT1432" s="4"/>
      <c r="IU1432" s="4"/>
      <c r="IV1432" s="4"/>
      <c r="IW1432" s="4"/>
      <c r="IX1432" s="4"/>
      <c r="IY1432" s="4"/>
      <c r="IZ1432" s="4"/>
      <c r="JA1432" s="4"/>
      <c r="JB1432" s="4"/>
      <c r="JC1432" s="4"/>
      <c r="JD1432" s="4"/>
      <c r="JE1432" s="4"/>
      <c r="JF1432" s="4"/>
      <c r="JG1432" s="4"/>
      <c r="JH1432" s="4"/>
      <c r="JI1432" s="4"/>
      <c r="JJ1432" s="4"/>
      <c r="JK1432" s="4"/>
      <c r="JL1432" s="4"/>
      <c r="JM1432" s="4"/>
      <c r="JN1432" s="4"/>
      <c r="JO1432" s="4"/>
    </row>
    <row r="1433" spans="166:275" x14ac:dyDescent="0.25">
      <c r="FJ1433" s="5"/>
      <c r="FK1433" s="4"/>
      <c r="FL1433" s="4"/>
      <c r="IQ1433" s="4"/>
      <c r="IR1433" s="4"/>
      <c r="IS1433" s="4"/>
      <c r="IT1433" s="4"/>
      <c r="IU1433" s="4"/>
      <c r="IV1433" s="4"/>
      <c r="IW1433" s="4"/>
      <c r="IX1433" s="4"/>
      <c r="IY1433" s="4"/>
      <c r="IZ1433" s="4"/>
      <c r="JA1433" s="4"/>
      <c r="JB1433" s="4"/>
      <c r="JC1433" s="4"/>
      <c r="JD1433" s="4"/>
      <c r="JE1433" s="4"/>
      <c r="JF1433" s="4"/>
      <c r="JG1433" s="4"/>
      <c r="JH1433" s="4"/>
      <c r="JI1433" s="4"/>
      <c r="JJ1433" s="4"/>
      <c r="JK1433" s="4"/>
      <c r="JL1433" s="4"/>
      <c r="JM1433" s="4"/>
      <c r="JN1433" s="4"/>
      <c r="JO1433" s="4"/>
    </row>
    <row r="1434" spans="166:275" x14ac:dyDescent="0.25">
      <c r="FJ1434" s="5"/>
      <c r="FK1434" s="4"/>
      <c r="FL1434" s="4"/>
      <c r="IQ1434" s="4"/>
      <c r="IR1434" s="4"/>
      <c r="IS1434" s="4"/>
      <c r="IT1434" s="4"/>
      <c r="IU1434" s="4"/>
      <c r="IV1434" s="4"/>
      <c r="IW1434" s="4"/>
      <c r="IX1434" s="4"/>
      <c r="IY1434" s="4"/>
      <c r="IZ1434" s="4"/>
      <c r="JA1434" s="4"/>
      <c r="JB1434" s="4"/>
      <c r="JC1434" s="4"/>
      <c r="JD1434" s="4"/>
      <c r="JE1434" s="4"/>
      <c r="JF1434" s="4"/>
      <c r="JG1434" s="4"/>
      <c r="JH1434" s="4"/>
      <c r="JI1434" s="4"/>
      <c r="JJ1434" s="4"/>
      <c r="JK1434" s="4"/>
      <c r="JL1434" s="4"/>
      <c r="JM1434" s="4"/>
      <c r="JN1434" s="4"/>
      <c r="JO1434" s="4"/>
    </row>
    <row r="1435" spans="166:275" x14ac:dyDescent="0.25">
      <c r="FJ1435" s="5"/>
      <c r="FK1435" s="4"/>
      <c r="FL1435" s="25"/>
      <c r="IQ1435" s="4"/>
      <c r="IR1435" s="4"/>
      <c r="IS1435" s="4"/>
      <c r="IT1435" s="4"/>
      <c r="IU1435" s="4"/>
      <c r="IV1435" s="4"/>
      <c r="IW1435" s="4"/>
      <c r="IX1435" s="4"/>
      <c r="IY1435" s="4"/>
      <c r="IZ1435" s="4"/>
      <c r="JA1435" s="4"/>
      <c r="JB1435" s="4"/>
      <c r="JC1435" s="4"/>
      <c r="JD1435" s="4"/>
      <c r="JE1435" s="4"/>
      <c r="JF1435" s="4"/>
      <c r="JG1435" s="4"/>
      <c r="JH1435" s="4"/>
      <c r="JI1435" s="4"/>
      <c r="JJ1435" s="4"/>
      <c r="JK1435" s="4"/>
      <c r="JL1435" s="4"/>
      <c r="JM1435" s="4"/>
      <c r="JN1435" s="4"/>
      <c r="JO1435" s="4"/>
    </row>
    <row r="1436" spans="166:275" x14ac:dyDescent="0.25">
      <c r="FJ1436" s="5"/>
      <c r="FK1436" s="4"/>
      <c r="IP1436" s="54"/>
      <c r="IQ1436" s="4"/>
      <c r="IR1436" s="4"/>
      <c r="IS1436" s="4"/>
      <c r="IT1436" s="4"/>
      <c r="IU1436" s="4"/>
      <c r="IV1436" s="4"/>
      <c r="IW1436" s="4"/>
      <c r="IX1436" s="4"/>
      <c r="IY1436" s="4"/>
      <c r="IZ1436" s="4"/>
      <c r="JA1436" s="4"/>
      <c r="JB1436" s="4"/>
      <c r="JC1436" s="4"/>
      <c r="JD1436" s="4"/>
      <c r="JE1436" s="4"/>
      <c r="JF1436" s="4"/>
      <c r="JG1436" s="4"/>
      <c r="JH1436" s="4"/>
      <c r="JI1436" s="4"/>
      <c r="JJ1436" s="4"/>
      <c r="JK1436" s="4"/>
      <c r="JL1436" s="4"/>
      <c r="JM1436" s="4"/>
      <c r="JN1436" s="4"/>
      <c r="JO1436" s="4"/>
    </row>
    <row r="1437" spans="166:275" x14ac:dyDescent="0.25">
      <c r="FJ1437" s="5"/>
      <c r="FK1437" s="4"/>
      <c r="IP1437" s="54"/>
      <c r="IQ1437" s="4"/>
      <c r="IR1437" s="4"/>
      <c r="IS1437" s="4"/>
      <c r="IT1437" s="4"/>
      <c r="IU1437" s="4"/>
      <c r="IV1437" s="4"/>
      <c r="IW1437" s="4"/>
      <c r="IX1437" s="4"/>
      <c r="IY1437" s="4"/>
      <c r="IZ1437" s="4"/>
      <c r="JA1437" s="4"/>
      <c r="JB1437" s="4"/>
      <c r="JC1437" s="4"/>
      <c r="JD1437" s="4"/>
      <c r="JE1437" s="4"/>
      <c r="JF1437" s="4"/>
      <c r="JG1437" s="4"/>
      <c r="JH1437" s="4"/>
      <c r="JI1437" s="4"/>
      <c r="JJ1437" s="4"/>
      <c r="JK1437" s="4"/>
      <c r="JL1437" s="4"/>
      <c r="JM1437" s="4"/>
      <c r="JN1437" s="4"/>
      <c r="JO1437" s="4"/>
    </row>
    <row r="1438" spans="166:275" x14ac:dyDescent="0.25">
      <c r="FJ1438" s="5"/>
      <c r="FK1438" s="4"/>
      <c r="IP1438" s="54"/>
      <c r="IQ1438" s="4"/>
      <c r="IR1438" s="4"/>
      <c r="IS1438" s="4"/>
      <c r="IT1438" s="4"/>
      <c r="IU1438" s="4"/>
      <c r="IV1438" s="4"/>
      <c r="IW1438" s="4"/>
      <c r="IX1438" s="4"/>
      <c r="IY1438" s="4"/>
      <c r="IZ1438" s="4"/>
      <c r="JA1438" s="4"/>
      <c r="JB1438" s="4"/>
      <c r="JC1438" s="4"/>
      <c r="JD1438" s="4"/>
      <c r="JE1438" s="4"/>
      <c r="JF1438" s="4"/>
      <c r="JG1438" s="4"/>
      <c r="JH1438" s="4"/>
      <c r="JI1438" s="4"/>
      <c r="JJ1438" s="4"/>
      <c r="JK1438" s="4"/>
      <c r="JL1438" s="4"/>
      <c r="JM1438" s="4"/>
      <c r="JN1438" s="4"/>
      <c r="JO1438" s="4"/>
    </row>
    <row r="1439" spans="166:275" x14ac:dyDescent="0.25">
      <c r="FJ1439" s="5"/>
      <c r="FK1439" s="4"/>
      <c r="IP1439" s="54"/>
      <c r="IQ1439" s="4"/>
      <c r="IR1439" s="4"/>
      <c r="IS1439" s="4"/>
      <c r="IT1439" s="4"/>
      <c r="IU1439" s="4"/>
      <c r="IV1439" s="4"/>
      <c r="IW1439" s="4"/>
      <c r="IX1439" s="4"/>
      <c r="IY1439" s="4"/>
      <c r="IZ1439" s="4"/>
      <c r="JA1439" s="4"/>
      <c r="JB1439" s="4"/>
      <c r="JC1439" s="4"/>
      <c r="JD1439" s="4"/>
      <c r="JE1439" s="4"/>
      <c r="JF1439" s="4"/>
      <c r="JG1439" s="4"/>
      <c r="JH1439" s="4"/>
      <c r="JI1439" s="4"/>
      <c r="JJ1439" s="4"/>
      <c r="JK1439" s="4"/>
      <c r="JL1439" s="4"/>
      <c r="JM1439" s="4"/>
      <c r="JN1439" s="4"/>
      <c r="JO1439" s="4"/>
    </row>
    <row r="1440" spans="166:275" x14ac:dyDescent="0.25">
      <c r="FJ1440" s="5"/>
      <c r="FK1440" s="4"/>
      <c r="IP1440" s="54"/>
      <c r="IQ1440" s="4"/>
      <c r="IR1440" s="4"/>
      <c r="IS1440" s="4"/>
      <c r="IT1440" s="4"/>
      <c r="IU1440" s="4"/>
      <c r="IV1440" s="4"/>
      <c r="IW1440" s="4"/>
      <c r="IX1440" s="4"/>
      <c r="IY1440" s="4"/>
      <c r="IZ1440" s="4"/>
      <c r="JA1440" s="4"/>
      <c r="JB1440" s="4"/>
      <c r="JC1440" s="4"/>
      <c r="JD1440" s="4"/>
      <c r="JE1440" s="4"/>
      <c r="JF1440" s="4"/>
      <c r="JG1440" s="4"/>
      <c r="JH1440" s="4"/>
      <c r="JI1440" s="4"/>
      <c r="JJ1440" s="4"/>
      <c r="JK1440" s="4"/>
      <c r="JL1440" s="4"/>
      <c r="JM1440" s="4"/>
      <c r="JN1440" s="4"/>
      <c r="JO1440" s="4"/>
    </row>
    <row r="1441" spans="166:275" x14ac:dyDescent="0.25">
      <c r="FJ1441" s="5"/>
      <c r="FK1441" s="4"/>
      <c r="IQ1441" s="4"/>
      <c r="IR1441" s="4"/>
      <c r="IS1441" s="4"/>
      <c r="IT1441" s="4"/>
      <c r="IU1441" s="4"/>
      <c r="IV1441" s="4"/>
      <c r="IW1441" s="4"/>
      <c r="IX1441" s="4"/>
      <c r="IY1441" s="4"/>
      <c r="IZ1441" s="4"/>
      <c r="JA1441" s="4"/>
      <c r="JB1441" s="4"/>
      <c r="JC1441" s="4"/>
      <c r="JD1441" s="4"/>
      <c r="JE1441" s="4"/>
      <c r="JF1441" s="4"/>
      <c r="JG1441" s="4"/>
      <c r="JH1441" s="4"/>
      <c r="JI1441" s="4"/>
      <c r="JJ1441" s="4"/>
      <c r="JK1441" s="4"/>
      <c r="JL1441" s="4"/>
      <c r="JM1441" s="4"/>
      <c r="JN1441" s="4"/>
      <c r="JO1441" s="4"/>
    </row>
    <row r="1442" spans="166:275" x14ac:dyDescent="0.25">
      <c r="FJ1442" s="5"/>
      <c r="FK1442" s="4"/>
      <c r="IQ1442" s="4"/>
      <c r="IR1442" s="4"/>
      <c r="IS1442" s="4"/>
      <c r="IT1442" s="4"/>
      <c r="IU1442" s="4"/>
      <c r="IV1442" s="4"/>
      <c r="IW1442" s="4"/>
      <c r="IX1442" s="4"/>
      <c r="IY1442" s="4"/>
      <c r="IZ1442" s="4"/>
      <c r="JA1442" s="4"/>
      <c r="JB1442" s="4"/>
      <c r="JC1442" s="4"/>
      <c r="JD1442" s="4"/>
      <c r="JE1442" s="4"/>
      <c r="JF1442" s="4"/>
      <c r="JG1442" s="4"/>
      <c r="JH1442" s="4"/>
      <c r="JI1442" s="4"/>
      <c r="JJ1442" s="4"/>
      <c r="JK1442" s="4"/>
      <c r="JL1442" s="4"/>
      <c r="JM1442" s="4"/>
      <c r="JN1442" s="4"/>
      <c r="JO1442" s="4"/>
    </row>
    <row r="1443" spans="166:275" x14ac:dyDescent="0.25">
      <c r="FJ1443" s="5"/>
      <c r="FK1443" s="4"/>
      <c r="IQ1443" s="4"/>
      <c r="IR1443" s="4"/>
      <c r="IS1443" s="4"/>
      <c r="IT1443" s="4"/>
      <c r="IU1443" s="4"/>
      <c r="IV1443" s="4"/>
      <c r="IW1443" s="4"/>
      <c r="IX1443" s="4"/>
      <c r="IY1443" s="4"/>
      <c r="IZ1443" s="4"/>
      <c r="JA1443" s="4"/>
      <c r="JB1443" s="4"/>
      <c r="JC1443" s="4"/>
      <c r="JD1443" s="4"/>
      <c r="JE1443" s="4"/>
      <c r="JF1443" s="4"/>
      <c r="JG1443" s="4"/>
      <c r="JH1443" s="4"/>
      <c r="JI1443" s="4"/>
      <c r="JJ1443" s="4"/>
      <c r="JK1443" s="4"/>
      <c r="JL1443" s="4"/>
      <c r="JM1443" s="4"/>
      <c r="JN1443" s="4"/>
      <c r="JO1443" s="4"/>
    </row>
    <row r="1444" spans="166:275" x14ac:dyDescent="0.25">
      <c r="FJ1444" s="5"/>
      <c r="FK1444" s="4"/>
      <c r="IQ1444" s="4"/>
      <c r="IR1444" s="4"/>
      <c r="IS1444" s="4"/>
      <c r="IT1444" s="4"/>
      <c r="IU1444" s="4"/>
      <c r="IV1444" s="4"/>
      <c r="IW1444" s="4"/>
      <c r="IX1444" s="4"/>
      <c r="IY1444" s="4"/>
      <c r="IZ1444" s="4"/>
      <c r="JA1444" s="4"/>
      <c r="JB1444" s="4"/>
      <c r="JC1444" s="4"/>
      <c r="JD1444" s="4"/>
      <c r="JE1444" s="4"/>
      <c r="JF1444" s="4"/>
      <c r="JG1444" s="4"/>
      <c r="JH1444" s="4"/>
      <c r="JI1444" s="4"/>
      <c r="JJ1444" s="4"/>
      <c r="JK1444" s="4"/>
      <c r="JL1444" s="4"/>
      <c r="JM1444" s="4"/>
      <c r="JN1444" s="4"/>
      <c r="JO1444" s="4"/>
    </row>
    <row r="1445" spans="166:275" x14ac:dyDescent="0.25">
      <c r="FJ1445" s="5"/>
      <c r="FK1445" s="4"/>
      <c r="IQ1445" s="4"/>
      <c r="IR1445" s="4"/>
      <c r="IS1445" s="4"/>
      <c r="IT1445" s="4"/>
      <c r="IU1445" s="4"/>
      <c r="IV1445" s="4"/>
      <c r="IW1445" s="4"/>
      <c r="IX1445" s="4"/>
      <c r="IY1445" s="4"/>
      <c r="IZ1445" s="4"/>
      <c r="JA1445" s="4"/>
      <c r="JB1445" s="4"/>
      <c r="JC1445" s="4"/>
      <c r="JD1445" s="4"/>
      <c r="JE1445" s="4"/>
      <c r="JF1445" s="4"/>
      <c r="JG1445" s="4"/>
      <c r="JH1445" s="4"/>
      <c r="JI1445" s="4"/>
      <c r="JJ1445" s="4"/>
      <c r="JK1445" s="4"/>
      <c r="JL1445" s="4"/>
      <c r="JM1445" s="4"/>
      <c r="JN1445" s="4"/>
      <c r="JO1445" s="4"/>
    </row>
    <row r="1446" spans="166:275" x14ac:dyDescent="0.25">
      <c r="FJ1446" s="5"/>
      <c r="FK1446" s="4"/>
      <c r="IQ1446" s="4"/>
      <c r="IR1446" s="4"/>
      <c r="IS1446" s="4"/>
      <c r="IT1446" s="4"/>
      <c r="IU1446" s="4"/>
      <c r="IV1446" s="4"/>
      <c r="IW1446" s="4"/>
      <c r="IX1446" s="4"/>
      <c r="IY1446" s="4"/>
      <c r="IZ1446" s="4"/>
      <c r="JA1446" s="4"/>
      <c r="JB1446" s="4"/>
      <c r="JC1446" s="4"/>
      <c r="JD1446" s="4"/>
      <c r="JE1446" s="4"/>
      <c r="JF1446" s="4"/>
      <c r="JG1446" s="4"/>
      <c r="JH1446" s="4"/>
      <c r="JI1446" s="4"/>
      <c r="JJ1446" s="4"/>
      <c r="JK1446" s="4"/>
      <c r="JL1446" s="4"/>
      <c r="JM1446" s="4"/>
      <c r="JN1446" s="4"/>
      <c r="JO1446" s="4"/>
    </row>
    <row r="1447" spans="166:275" x14ac:dyDescent="0.25">
      <c r="FJ1447" s="5"/>
      <c r="FK1447" s="4"/>
      <c r="IQ1447" s="4"/>
      <c r="IR1447" s="4"/>
      <c r="IS1447" s="4"/>
      <c r="IT1447" s="4"/>
      <c r="IU1447" s="4"/>
      <c r="IV1447" s="4"/>
      <c r="IW1447" s="4"/>
      <c r="IX1447" s="4"/>
      <c r="IY1447" s="4"/>
      <c r="IZ1447" s="4"/>
      <c r="JA1447" s="4"/>
      <c r="JB1447" s="4"/>
      <c r="JC1447" s="4"/>
      <c r="JD1447" s="4"/>
      <c r="JE1447" s="4"/>
      <c r="JF1447" s="4"/>
      <c r="JG1447" s="4"/>
      <c r="JH1447" s="4"/>
      <c r="JI1447" s="4"/>
      <c r="JJ1447" s="4"/>
      <c r="JK1447" s="4"/>
      <c r="JL1447" s="4"/>
      <c r="JM1447" s="4"/>
      <c r="JN1447" s="4"/>
      <c r="JO1447" s="25"/>
    </row>
    <row r="1448" spans="166:275" x14ac:dyDescent="0.25">
      <c r="FJ1448" s="5"/>
      <c r="FK1448" s="4"/>
      <c r="IQ1448" s="4"/>
      <c r="IR1448" s="4"/>
      <c r="IS1448" s="4"/>
      <c r="IT1448" s="4"/>
      <c r="IU1448" s="4"/>
      <c r="IV1448" s="4"/>
      <c r="IW1448" s="4"/>
      <c r="IX1448" s="4"/>
      <c r="IY1448" s="4"/>
      <c r="IZ1448" s="4"/>
      <c r="JA1448" s="4"/>
      <c r="JB1448" s="4"/>
      <c r="JC1448" s="4"/>
      <c r="JD1448" s="4"/>
      <c r="JE1448" s="4"/>
      <c r="JF1448" s="4"/>
      <c r="JG1448" s="4"/>
      <c r="JH1448" s="4"/>
      <c r="JI1448" s="4"/>
      <c r="JJ1448" s="4"/>
      <c r="JK1448" s="4"/>
      <c r="JL1448" s="4"/>
      <c r="JM1448" s="4"/>
      <c r="JN1448" s="4"/>
    </row>
    <row r="1449" spans="166:275" x14ac:dyDescent="0.25">
      <c r="FJ1449" s="5"/>
      <c r="FK1449" s="25"/>
      <c r="IQ1449" s="4"/>
      <c r="IR1449" s="4"/>
      <c r="IS1449" s="4"/>
      <c r="IT1449" s="4"/>
      <c r="IU1449" s="4"/>
      <c r="IV1449" s="4"/>
      <c r="IW1449" s="4"/>
      <c r="IX1449" s="4"/>
      <c r="IY1449" s="4"/>
      <c r="IZ1449" s="4"/>
      <c r="JA1449" s="4"/>
      <c r="JB1449" s="4"/>
      <c r="JC1449" s="4"/>
      <c r="JD1449" s="4"/>
      <c r="JE1449" s="4"/>
      <c r="JF1449" s="4"/>
      <c r="JG1449" s="4"/>
      <c r="JH1449" s="4"/>
      <c r="JI1449" s="4"/>
      <c r="JJ1449" s="4"/>
      <c r="JK1449" s="4"/>
      <c r="JL1449" s="4"/>
      <c r="JM1449" s="4"/>
      <c r="JN1449" s="4"/>
    </row>
    <row r="1450" spans="166:275" x14ac:dyDescent="0.25">
      <c r="FJ1450" s="5"/>
      <c r="IQ1450" s="4"/>
      <c r="IR1450" s="4"/>
      <c r="IS1450" s="4"/>
      <c r="IT1450" s="4"/>
      <c r="IU1450" s="4"/>
      <c r="IV1450" s="4"/>
      <c r="IW1450" s="4"/>
      <c r="IX1450" s="4"/>
      <c r="IY1450" s="4"/>
      <c r="IZ1450" s="4"/>
      <c r="JA1450" s="4"/>
      <c r="JB1450" s="4"/>
      <c r="JC1450" s="4"/>
      <c r="JD1450" s="4"/>
      <c r="JE1450" s="4"/>
      <c r="JF1450" s="4"/>
      <c r="JG1450" s="4"/>
      <c r="JH1450" s="4"/>
      <c r="JI1450" s="4"/>
      <c r="JJ1450" s="4"/>
      <c r="JK1450" s="4"/>
      <c r="JL1450" s="4"/>
      <c r="JM1450" s="4"/>
      <c r="JN1450" s="4"/>
    </row>
    <row r="1451" spans="166:275" x14ac:dyDescent="0.25">
      <c r="FJ1451" s="5"/>
      <c r="IQ1451" s="4"/>
      <c r="IR1451" s="4"/>
      <c r="IS1451" s="4"/>
      <c r="IT1451" s="4"/>
      <c r="IU1451" s="4"/>
      <c r="IV1451" s="4"/>
      <c r="IW1451" s="4"/>
      <c r="IX1451" s="4"/>
      <c r="IY1451" s="4"/>
      <c r="IZ1451" s="4"/>
      <c r="JA1451" s="4"/>
      <c r="JB1451" s="4"/>
      <c r="JC1451" s="4"/>
      <c r="JD1451" s="4"/>
      <c r="JE1451" s="4"/>
      <c r="JF1451" s="4"/>
      <c r="JG1451" s="4"/>
      <c r="JH1451" s="4"/>
      <c r="JI1451" s="4"/>
      <c r="JJ1451" s="4"/>
      <c r="JK1451" s="4"/>
      <c r="JL1451" s="4"/>
      <c r="JM1451" s="4"/>
      <c r="JN1451" s="4"/>
    </row>
    <row r="1452" spans="166:275" x14ac:dyDescent="0.25">
      <c r="FJ1452" s="5"/>
      <c r="IQ1452" s="4"/>
      <c r="IR1452" s="4"/>
      <c r="IS1452" s="4"/>
      <c r="IT1452" s="4"/>
      <c r="IU1452" s="4"/>
      <c r="IV1452" s="4"/>
      <c r="IW1452" s="4"/>
      <c r="IX1452" s="4"/>
      <c r="IY1452" s="4"/>
      <c r="IZ1452" s="4"/>
      <c r="JA1452" s="4"/>
      <c r="JB1452" s="4"/>
      <c r="JC1452" s="4"/>
      <c r="JD1452" s="4"/>
      <c r="JE1452" s="4"/>
      <c r="JF1452" s="4"/>
      <c r="JG1452" s="4"/>
      <c r="JH1452" s="4"/>
      <c r="JI1452" s="4"/>
      <c r="JJ1452" s="4"/>
      <c r="JK1452" s="4"/>
      <c r="JL1452" s="4"/>
      <c r="JM1452" s="4"/>
      <c r="JN1452" s="4"/>
    </row>
    <row r="1453" spans="166:275" x14ac:dyDescent="0.25">
      <c r="FJ1453" s="5"/>
      <c r="IQ1453" s="4"/>
      <c r="IR1453" s="4"/>
      <c r="IS1453" s="4"/>
      <c r="IT1453" s="4"/>
      <c r="IU1453" s="4"/>
      <c r="IV1453" s="4"/>
      <c r="IW1453" s="4"/>
      <c r="IX1453" s="4"/>
      <c r="IY1453" s="4"/>
      <c r="IZ1453" s="4"/>
      <c r="JA1453" s="4"/>
      <c r="JB1453" s="4"/>
      <c r="JC1453" s="4"/>
      <c r="JD1453" s="4"/>
      <c r="JE1453" s="4"/>
      <c r="JF1453" s="4"/>
      <c r="JG1453" s="4"/>
      <c r="JH1453" s="4"/>
      <c r="JI1453" s="4"/>
      <c r="JJ1453" s="4"/>
      <c r="JK1453" s="4"/>
      <c r="JL1453" s="4"/>
      <c r="JM1453" s="4"/>
      <c r="JN1453" s="4"/>
    </row>
    <row r="1454" spans="166:275" x14ac:dyDescent="0.25">
      <c r="FJ1454" s="5"/>
      <c r="IQ1454" s="4"/>
      <c r="IR1454" s="4"/>
      <c r="IS1454" s="4"/>
      <c r="IT1454" s="4"/>
      <c r="IU1454" s="4"/>
      <c r="IV1454" s="4"/>
      <c r="IW1454" s="4"/>
      <c r="IX1454" s="4"/>
      <c r="IY1454" s="4"/>
      <c r="IZ1454" s="4"/>
      <c r="JA1454" s="4"/>
      <c r="JB1454" s="4"/>
      <c r="JC1454" s="4"/>
      <c r="JD1454" s="4"/>
      <c r="JE1454" s="4"/>
      <c r="JF1454" s="4"/>
      <c r="JG1454" s="4"/>
      <c r="JH1454" s="4"/>
      <c r="JI1454" s="4"/>
      <c r="JJ1454" s="4"/>
      <c r="JK1454" s="4"/>
      <c r="JL1454" s="4"/>
      <c r="JM1454" s="4"/>
      <c r="JN1454" s="4"/>
    </row>
    <row r="1455" spans="166:275" x14ac:dyDescent="0.25">
      <c r="FJ1455" s="5"/>
      <c r="IQ1455" s="4"/>
      <c r="IR1455" s="4"/>
      <c r="IS1455" s="4"/>
      <c r="IT1455" s="4"/>
      <c r="IU1455" s="4"/>
      <c r="IV1455" s="4"/>
      <c r="IW1455" s="4"/>
      <c r="IX1455" s="4"/>
      <c r="IY1455" s="4"/>
      <c r="IZ1455" s="4"/>
      <c r="JA1455" s="4"/>
      <c r="JB1455" s="4"/>
      <c r="JC1455" s="4"/>
      <c r="JD1455" s="4"/>
      <c r="JE1455" s="4"/>
      <c r="JF1455" s="4"/>
      <c r="JG1455" s="4"/>
      <c r="JH1455" s="4"/>
      <c r="JI1455" s="4"/>
      <c r="JJ1455" s="4"/>
      <c r="JK1455" s="4"/>
      <c r="JL1455" s="4"/>
      <c r="JM1455" s="4"/>
      <c r="JN1455" s="4"/>
    </row>
    <row r="1456" spans="166:275" x14ac:dyDescent="0.25">
      <c r="FJ1456" s="5"/>
      <c r="IQ1456" s="4"/>
      <c r="IR1456" s="4"/>
      <c r="IS1456" s="4"/>
      <c r="IT1456" s="4"/>
      <c r="IU1456" s="4"/>
      <c r="IV1456" s="4"/>
      <c r="IW1456" s="4"/>
      <c r="IX1456" s="4"/>
      <c r="IY1456" s="4"/>
      <c r="IZ1456" s="4"/>
      <c r="JA1456" s="4"/>
      <c r="JB1456" s="4"/>
      <c r="JC1456" s="4"/>
      <c r="JD1456" s="4"/>
      <c r="JE1456" s="4"/>
      <c r="JF1456" s="4"/>
      <c r="JG1456" s="4"/>
      <c r="JH1456" s="4"/>
      <c r="JI1456" s="4"/>
      <c r="JJ1456" s="4"/>
      <c r="JK1456" s="4"/>
      <c r="JL1456" s="4"/>
      <c r="JM1456" s="4"/>
      <c r="JN1456" s="4"/>
    </row>
    <row r="1457" spans="166:274" x14ac:dyDescent="0.25">
      <c r="FJ1457" s="5"/>
      <c r="IQ1457" s="4"/>
      <c r="IR1457" s="4"/>
      <c r="IS1457" s="4"/>
      <c r="IT1457" s="4"/>
      <c r="IU1457" s="4"/>
      <c r="IV1457" s="4"/>
      <c r="IW1457" s="4"/>
      <c r="IX1457" s="4"/>
      <c r="IY1457" s="4"/>
      <c r="IZ1457" s="4"/>
      <c r="JA1457" s="4"/>
      <c r="JB1457" s="4"/>
      <c r="JC1457" s="4"/>
      <c r="JD1457" s="4"/>
      <c r="JE1457" s="4"/>
      <c r="JF1457" s="4"/>
      <c r="JG1457" s="4"/>
      <c r="JH1457" s="4"/>
      <c r="JI1457" s="4"/>
      <c r="JJ1457" s="4"/>
      <c r="JK1457" s="4"/>
      <c r="JL1457" s="4"/>
      <c r="JM1457" s="4"/>
      <c r="JN1457" s="4"/>
    </row>
    <row r="1458" spans="166:274" x14ac:dyDescent="0.25">
      <c r="FJ1458" s="5"/>
      <c r="IQ1458" s="4"/>
      <c r="IR1458" s="4"/>
      <c r="IS1458" s="4"/>
      <c r="IT1458" s="4"/>
      <c r="IU1458" s="4"/>
      <c r="IV1458" s="4"/>
      <c r="IW1458" s="4"/>
      <c r="IX1458" s="4"/>
      <c r="IY1458" s="4"/>
      <c r="IZ1458" s="4"/>
      <c r="JA1458" s="4"/>
      <c r="JB1458" s="4"/>
      <c r="JC1458" s="4"/>
      <c r="JD1458" s="4"/>
      <c r="JE1458" s="4"/>
      <c r="JF1458" s="4"/>
      <c r="JG1458" s="4"/>
      <c r="JH1458" s="4"/>
      <c r="JI1458" s="4"/>
      <c r="JJ1458" s="4"/>
      <c r="JK1458" s="4"/>
      <c r="JL1458" s="4"/>
      <c r="JM1458" s="4"/>
      <c r="JN1458" s="4"/>
    </row>
    <row r="1459" spans="166:274" x14ac:dyDescent="0.25">
      <c r="FJ1459" s="5"/>
      <c r="IQ1459" s="4"/>
      <c r="IR1459" s="4"/>
      <c r="IS1459" s="4"/>
      <c r="IT1459" s="4"/>
      <c r="IU1459" s="4"/>
      <c r="IV1459" s="4"/>
      <c r="IW1459" s="4"/>
      <c r="IX1459" s="4"/>
      <c r="IY1459" s="4"/>
      <c r="IZ1459" s="4"/>
      <c r="JA1459" s="4"/>
      <c r="JB1459" s="4"/>
      <c r="JC1459" s="4"/>
      <c r="JD1459" s="4"/>
      <c r="JE1459" s="4"/>
      <c r="JF1459" s="4"/>
      <c r="JG1459" s="4"/>
      <c r="JH1459" s="4"/>
      <c r="JI1459" s="4"/>
      <c r="JJ1459" s="4"/>
      <c r="JK1459" s="4"/>
      <c r="JL1459" s="4"/>
      <c r="JM1459" s="4"/>
      <c r="JN1459" s="25"/>
    </row>
    <row r="1460" spans="166:274" x14ac:dyDescent="0.25">
      <c r="FJ1460" s="5"/>
      <c r="IQ1460" s="4"/>
      <c r="IR1460" s="4"/>
      <c r="IS1460" s="4"/>
      <c r="IT1460" s="4"/>
      <c r="IU1460" s="4"/>
      <c r="IV1460" s="4"/>
      <c r="IW1460" s="4"/>
      <c r="IX1460" s="4"/>
      <c r="IY1460" s="4"/>
      <c r="IZ1460" s="4"/>
      <c r="JA1460" s="4"/>
      <c r="JB1460" s="4"/>
      <c r="JC1460" s="4"/>
      <c r="JD1460" s="4"/>
      <c r="JE1460" s="4"/>
      <c r="JF1460" s="4"/>
      <c r="JG1460" s="4"/>
      <c r="JH1460" s="4"/>
      <c r="JI1460" s="4"/>
      <c r="JJ1460" s="4"/>
      <c r="JK1460" s="4"/>
      <c r="JL1460" s="4"/>
      <c r="JM1460" s="4"/>
    </row>
    <row r="1461" spans="166:274" x14ac:dyDescent="0.25">
      <c r="FJ1461" s="5"/>
      <c r="IQ1461" s="4"/>
      <c r="IR1461" s="4"/>
      <c r="IS1461" s="4"/>
      <c r="IT1461" s="4"/>
      <c r="IU1461" s="4"/>
      <c r="IV1461" s="4"/>
      <c r="IW1461" s="4"/>
      <c r="IX1461" s="4"/>
      <c r="IY1461" s="4"/>
      <c r="IZ1461" s="4"/>
      <c r="JA1461" s="4"/>
      <c r="JB1461" s="4"/>
      <c r="JC1461" s="4"/>
      <c r="JD1461" s="4"/>
      <c r="JE1461" s="4"/>
      <c r="JF1461" s="4"/>
      <c r="JG1461" s="4"/>
      <c r="JH1461" s="4"/>
      <c r="JI1461" s="4"/>
      <c r="JJ1461" s="4"/>
      <c r="JK1461" s="4"/>
      <c r="JL1461" s="4"/>
      <c r="JM1461" s="4"/>
    </row>
    <row r="1462" spans="166:274" x14ac:dyDescent="0.25">
      <c r="FJ1462" s="5"/>
      <c r="IQ1462" s="4"/>
      <c r="IR1462" s="4"/>
      <c r="IS1462" s="4"/>
      <c r="IT1462" s="4"/>
      <c r="IU1462" s="4"/>
      <c r="IV1462" s="4"/>
      <c r="IW1462" s="4"/>
      <c r="IX1462" s="4"/>
      <c r="IY1462" s="4"/>
      <c r="IZ1462" s="4"/>
      <c r="JA1462" s="4"/>
      <c r="JB1462" s="4"/>
      <c r="JC1462" s="4"/>
      <c r="JD1462" s="4"/>
      <c r="JE1462" s="4"/>
      <c r="JF1462" s="4"/>
      <c r="JG1462" s="4"/>
      <c r="JH1462" s="4"/>
      <c r="JI1462" s="4"/>
      <c r="JJ1462" s="4"/>
      <c r="JK1462" s="4"/>
      <c r="JL1462" s="4"/>
      <c r="JM1462" s="4"/>
    </row>
    <row r="1463" spans="166:274" x14ac:dyDescent="0.25">
      <c r="FJ1463" s="5"/>
      <c r="IQ1463" s="4"/>
      <c r="IR1463" s="4"/>
      <c r="IS1463" s="4"/>
      <c r="IT1463" s="4"/>
      <c r="IU1463" s="4"/>
      <c r="IV1463" s="4"/>
      <c r="IW1463" s="4"/>
      <c r="IX1463" s="4"/>
      <c r="IY1463" s="4"/>
      <c r="IZ1463" s="4"/>
      <c r="JA1463" s="4"/>
      <c r="JB1463" s="4"/>
      <c r="JC1463" s="4"/>
      <c r="JD1463" s="4"/>
      <c r="JE1463" s="4"/>
      <c r="JF1463" s="4"/>
      <c r="JG1463" s="4"/>
      <c r="JH1463" s="4"/>
      <c r="JI1463" s="4"/>
      <c r="JJ1463" s="4"/>
      <c r="JK1463" s="4"/>
      <c r="JL1463" s="4"/>
      <c r="JM1463" s="4"/>
    </row>
    <row r="1464" spans="166:274" x14ac:dyDescent="0.25">
      <c r="FJ1464" s="5"/>
      <c r="IQ1464" s="4"/>
      <c r="IR1464" s="4"/>
      <c r="IS1464" s="4"/>
      <c r="IT1464" s="4"/>
      <c r="IU1464" s="4"/>
      <c r="IV1464" s="4"/>
      <c r="IW1464" s="4"/>
      <c r="IX1464" s="4"/>
      <c r="IY1464" s="4"/>
      <c r="IZ1464" s="4"/>
      <c r="JA1464" s="4"/>
      <c r="JB1464" s="4"/>
      <c r="JC1464" s="4"/>
      <c r="JD1464" s="4"/>
      <c r="JE1464" s="4"/>
      <c r="JF1464" s="4"/>
      <c r="JG1464" s="4"/>
      <c r="JH1464" s="4"/>
      <c r="JI1464" s="4"/>
      <c r="JJ1464" s="4"/>
      <c r="JK1464" s="4"/>
      <c r="JL1464" s="4"/>
      <c r="JM1464" s="4"/>
    </row>
    <row r="1465" spans="166:274" x14ac:dyDescent="0.25">
      <c r="FJ1465" s="5"/>
      <c r="IQ1465" s="4"/>
      <c r="IR1465" s="4"/>
      <c r="IS1465" s="4"/>
      <c r="IT1465" s="4"/>
      <c r="IU1465" s="4"/>
      <c r="IV1465" s="4"/>
      <c r="IW1465" s="4"/>
      <c r="IX1465" s="4"/>
      <c r="IY1465" s="4"/>
      <c r="IZ1465" s="4"/>
      <c r="JA1465" s="4"/>
      <c r="JB1465" s="4"/>
      <c r="JC1465" s="4"/>
      <c r="JD1465" s="4"/>
      <c r="JE1465" s="4"/>
      <c r="JF1465" s="4"/>
      <c r="JG1465" s="4"/>
      <c r="JH1465" s="4"/>
      <c r="JI1465" s="4"/>
      <c r="JJ1465" s="4"/>
      <c r="JK1465" s="4"/>
      <c r="JL1465" s="4"/>
      <c r="JM1465" s="4"/>
    </row>
    <row r="1466" spans="166:274" x14ac:dyDescent="0.25">
      <c r="FJ1466" s="5"/>
      <c r="IQ1466" s="4"/>
      <c r="IR1466" s="4"/>
      <c r="IS1466" s="4"/>
      <c r="IT1466" s="4"/>
      <c r="IU1466" s="4"/>
      <c r="IV1466" s="4"/>
      <c r="IW1466" s="4"/>
      <c r="IX1466" s="4"/>
      <c r="IY1466" s="4"/>
      <c r="IZ1466" s="4"/>
      <c r="JA1466" s="4"/>
      <c r="JB1466" s="4"/>
      <c r="JC1466" s="4"/>
      <c r="JD1466" s="4"/>
      <c r="JE1466" s="4"/>
      <c r="JF1466" s="4"/>
      <c r="JG1466" s="4"/>
      <c r="JH1466" s="4"/>
      <c r="JI1466" s="4"/>
      <c r="JJ1466" s="4"/>
      <c r="JK1466" s="4"/>
      <c r="JL1466" s="4"/>
      <c r="JM1466" s="25"/>
    </row>
    <row r="1467" spans="166:274" x14ac:dyDescent="0.25">
      <c r="FJ1467" s="5"/>
      <c r="IQ1467" s="4"/>
      <c r="IR1467" s="4"/>
      <c r="IS1467" s="4"/>
      <c r="IT1467" s="4"/>
      <c r="IU1467" s="4"/>
      <c r="IV1467" s="4"/>
      <c r="IW1467" s="4"/>
      <c r="IX1467" s="4"/>
      <c r="IY1467" s="4"/>
      <c r="IZ1467" s="4"/>
      <c r="JA1467" s="4"/>
      <c r="JB1467" s="4"/>
      <c r="JC1467" s="4"/>
      <c r="JD1467" s="4"/>
      <c r="JE1467" s="4"/>
      <c r="JF1467" s="4"/>
      <c r="JG1467" s="4"/>
      <c r="JH1467" s="4"/>
      <c r="JI1467" s="4"/>
      <c r="JJ1467" s="4"/>
      <c r="JK1467" s="4"/>
      <c r="JL1467" s="4"/>
    </row>
    <row r="1468" spans="166:274" x14ac:dyDescent="0.25">
      <c r="FJ1468" s="5"/>
      <c r="IQ1468" s="4"/>
      <c r="IR1468" s="4"/>
      <c r="IS1468" s="4"/>
      <c r="IT1468" s="4"/>
      <c r="IU1468" s="4"/>
      <c r="IV1468" s="4"/>
      <c r="IW1468" s="4"/>
      <c r="IX1468" s="4"/>
      <c r="IY1468" s="4"/>
      <c r="IZ1468" s="4"/>
      <c r="JA1468" s="4"/>
      <c r="JB1468" s="4"/>
      <c r="JC1468" s="4"/>
      <c r="JD1468" s="4"/>
      <c r="JE1468" s="4"/>
      <c r="JF1468" s="4"/>
      <c r="JG1468" s="4"/>
      <c r="JH1468" s="4"/>
      <c r="JI1468" s="4"/>
      <c r="JJ1468" s="4"/>
      <c r="JK1468" s="4"/>
      <c r="JL1468" s="4"/>
    </row>
    <row r="1469" spans="166:274" x14ac:dyDescent="0.25">
      <c r="FJ1469" s="5"/>
      <c r="IQ1469" s="4"/>
      <c r="IR1469" s="4"/>
      <c r="IS1469" s="4"/>
      <c r="IT1469" s="4"/>
      <c r="IU1469" s="4"/>
      <c r="IV1469" s="4"/>
      <c r="IW1469" s="4"/>
      <c r="IX1469" s="4"/>
      <c r="IY1469" s="4"/>
      <c r="IZ1469" s="4"/>
      <c r="JA1469" s="4"/>
      <c r="JB1469" s="4"/>
      <c r="JC1469" s="4"/>
      <c r="JD1469" s="4"/>
      <c r="JE1469" s="4"/>
      <c r="JF1469" s="4"/>
      <c r="JG1469" s="4"/>
      <c r="JH1469" s="4"/>
      <c r="JI1469" s="4"/>
      <c r="JJ1469" s="4"/>
      <c r="JK1469" s="4"/>
      <c r="JL1469" s="4"/>
    </row>
    <row r="1470" spans="166:274" x14ac:dyDescent="0.25">
      <c r="FJ1470" s="5"/>
      <c r="IQ1470" s="4"/>
      <c r="IR1470" s="4"/>
      <c r="IS1470" s="4"/>
      <c r="IT1470" s="4"/>
      <c r="IU1470" s="4"/>
      <c r="IV1470" s="4"/>
      <c r="IW1470" s="4"/>
      <c r="IX1470" s="4"/>
      <c r="IY1470" s="4"/>
      <c r="IZ1470" s="4"/>
      <c r="JA1470" s="4"/>
      <c r="JB1470" s="4"/>
      <c r="JC1470" s="4"/>
      <c r="JD1470" s="4"/>
      <c r="JE1470" s="4"/>
      <c r="JF1470" s="4"/>
      <c r="JG1470" s="4"/>
      <c r="JH1470" s="4"/>
      <c r="JI1470" s="4"/>
      <c r="JJ1470" s="4"/>
      <c r="JK1470" s="4"/>
      <c r="JL1470" s="4"/>
    </row>
    <row r="1471" spans="166:274" x14ac:dyDescent="0.25">
      <c r="FJ1471" s="5"/>
      <c r="IQ1471" s="4"/>
      <c r="IR1471" s="4"/>
      <c r="IS1471" s="4"/>
      <c r="IT1471" s="4"/>
      <c r="IU1471" s="4"/>
      <c r="IV1471" s="4"/>
      <c r="IW1471" s="4"/>
      <c r="IX1471" s="4"/>
      <c r="IY1471" s="4"/>
      <c r="IZ1471" s="4"/>
      <c r="JA1471" s="4"/>
      <c r="JB1471" s="4"/>
      <c r="JC1471" s="4"/>
      <c r="JD1471" s="4"/>
      <c r="JE1471" s="4"/>
      <c r="JF1471" s="4"/>
      <c r="JG1471" s="4"/>
      <c r="JH1471" s="4"/>
      <c r="JI1471" s="4"/>
      <c r="JJ1471" s="4"/>
      <c r="JK1471" s="4"/>
      <c r="JL1471" s="4"/>
    </row>
    <row r="1472" spans="166:274" x14ac:dyDescent="0.25">
      <c r="FJ1472" s="5"/>
      <c r="IQ1472" s="4"/>
      <c r="IR1472" s="4"/>
      <c r="IS1472" s="4"/>
      <c r="IT1472" s="4"/>
      <c r="IU1472" s="4"/>
      <c r="IV1472" s="4"/>
      <c r="IW1472" s="4"/>
      <c r="IX1472" s="4"/>
      <c r="IY1472" s="4"/>
      <c r="IZ1472" s="4"/>
      <c r="JA1472" s="4"/>
      <c r="JB1472" s="4"/>
      <c r="JC1472" s="4"/>
      <c r="JD1472" s="4"/>
      <c r="JE1472" s="4"/>
      <c r="JF1472" s="4"/>
      <c r="JG1472" s="4"/>
      <c r="JH1472" s="4"/>
      <c r="JI1472" s="4"/>
      <c r="JJ1472" s="4"/>
      <c r="JK1472" s="4"/>
      <c r="JL1472" s="4"/>
    </row>
    <row r="1473" spans="166:272" x14ac:dyDescent="0.25">
      <c r="FJ1473" s="5"/>
      <c r="IQ1473" s="4"/>
      <c r="IR1473" s="4"/>
      <c r="IS1473" s="4"/>
      <c r="IT1473" s="4"/>
      <c r="IU1473" s="4"/>
      <c r="IV1473" s="4"/>
      <c r="IW1473" s="4"/>
      <c r="IX1473" s="4"/>
      <c r="IY1473" s="4"/>
      <c r="IZ1473" s="4"/>
      <c r="JA1473" s="4"/>
      <c r="JB1473" s="4"/>
      <c r="JC1473" s="4"/>
      <c r="JD1473" s="4"/>
      <c r="JE1473" s="4"/>
      <c r="JF1473" s="4"/>
      <c r="JG1473" s="4"/>
      <c r="JH1473" s="4"/>
      <c r="JI1473" s="4"/>
      <c r="JJ1473" s="4"/>
      <c r="JK1473" s="4"/>
      <c r="JL1473" s="4"/>
    </row>
    <row r="1474" spans="166:272" x14ac:dyDescent="0.25">
      <c r="FJ1474" s="5"/>
      <c r="IQ1474" s="4"/>
      <c r="IR1474" s="4"/>
      <c r="IS1474" s="4"/>
      <c r="IT1474" s="4"/>
      <c r="IU1474" s="4"/>
      <c r="IV1474" s="4"/>
      <c r="IW1474" s="4"/>
      <c r="IX1474" s="4"/>
      <c r="IY1474" s="4"/>
      <c r="IZ1474" s="4"/>
      <c r="JA1474" s="4"/>
      <c r="JB1474" s="4"/>
      <c r="JC1474" s="4"/>
      <c r="JD1474" s="4"/>
      <c r="JE1474" s="4"/>
      <c r="JF1474" s="4"/>
      <c r="JG1474" s="4"/>
      <c r="JH1474" s="4"/>
      <c r="JI1474" s="4"/>
      <c r="JJ1474" s="4"/>
      <c r="JK1474" s="4"/>
      <c r="JL1474" s="25"/>
    </row>
    <row r="1475" spans="166:272" x14ac:dyDescent="0.25">
      <c r="FJ1475" s="5"/>
      <c r="IQ1475" s="4"/>
      <c r="IR1475" s="4"/>
      <c r="IS1475" s="4"/>
      <c r="IT1475" s="4"/>
      <c r="IU1475" s="4"/>
      <c r="IV1475" s="4"/>
      <c r="IW1475" s="4"/>
      <c r="IX1475" s="4"/>
      <c r="IY1475" s="4"/>
      <c r="IZ1475" s="4"/>
      <c r="JA1475" s="4"/>
      <c r="JB1475" s="4"/>
      <c r="JC1475" s="4"/>
      <c r="JD1475" s="4"/>
      <c r="JE1475" s="4"/>
      <c r="JF1475" s="4"/>
      <c r="JG1475" s="4"/>
      <c r="JH1475" s="4"/>
      <c r="JI1475" s="4"/>
      <c r="JJ1475" s="4"/>
      <c r="JK1475" s="4"/>
    </row>
    <row r="1476" spans="166:272" x14ac:dyDescent="0.25">
      <c r="FJ1476" s="5"/>
      <c r="IQ1476" s="4"/>
      <c r="IR1476" s="4"/>
      <c r="IS1476" s="4"/>
      <c r="IT1476" s="4"/>
      <c r="IU1476" s="4"/>
      <c r="IV1476" s="4"/>
      <c r="IW1476" s="4"/>
      <c r="IX1476" s="4"/>
      <c r="IY1476" s="4"/>
      <c r="IZ1476" s="4"/>
      <c r="JA1476" s="4"/>
      <c r="JB1476" s="4"/>
      <c r="JC1476" s="4"/>
      <c r="JD1476" s="4"/>
      <c r="JE1476" s="4"/>
      <c r="JF1476" s="4"/>
      <c r="JG1476" s="4"/>
      <c r="JH1476" s="4"/>
      <c r="JI1476" s="4"/>
      <c r="JJ1476" s="4"/>
      <c r="JK1476" s="4"/>
    </row>
    <row r="1477" spans="166:272" x14ac:dyDescent="0.25">
      <c r="FJ1477" s="5"/>
      <c r="IQ1477" s="4"/>
      <c r="IR1477" s="4"/>
      <c r="IS1477" s="4"/>
      <c r="IT1477" s="4"/>
      <c r="IU1477" s="4"/>
      <c r="IV1477" s="4"/>
      <c r="IW1477" s="4"/>
      <c r="IX1477" s="4"/>
      <c r="IY1477" s="4"/>
      <c r="IZ1477" s="4"/>
      <c r="JA1477" s="4"/>
      <c r="JB1477" s="4"/>
      <c r="JC1477" s="4"/>
      <c r="JD1477" s="4"/>
      <c r="JE1477" s="4"/>
      <c r="JF1477" s="4"/>
      <c r="JG1477" s="4"/>
      <c r="JH1477" s="4"/>
      <c r="JI1477" s="4"/>
      <c r="JJ1477" s="4"/>
      <c r="JK1477" s="4"/>
    </row>
    <row r="1478" spans="166:272" x14ac:dyDescent="0.25">
      <c r="FJ1478" s="5"/>
      <c r="IQ1478" s="4"/>
      <c r="IR1478" s="4"/>
      <c r="IS1478" s="4"/>
      <c r="IT1478" s="4"/>
      <c r="IU1478" s="4"/>
      <c r="IV1478" s="4"/>
      <c r="IW1478" s="4"/>
      <c r="IX1478" s="4"/>
      <c r="IY1478" s="4"/>
      <c r="IZ1478" s="4"/>
      <c r="JA1478" s="4"/>
      <c r="JB1478" s="4"/>
      <c r="JC1478" s="4"/>
      <c r="JD1478" s="4"/>
      <c r="JE1478" s="4"/>
      <c r="JF1478" s="4"/>
      <c r="JG1478" s="4"/>
      <c r="JH1478" s="4"/>
      <c r="JI1478" s="4"/>
      <c r="JJ1478" s="4"/>
      <c r="JK1478" s="4"/>
    </row>
    <row r="1479" spans="166:272" x14ac:dyDescent="0.25">
      <c r="FJ1479" s="5"/>
      <c r="IQ1479" s="4"/>
      <c r="IR1479" s="4"/>
      <c r="IS1479" s="4"/>
      <c r="IT1479" s="4"/>
      <c r="IU1479" s="4"/>
      <c r="IV1479" s="4"/>
      <c r="IW1479" s="4"/>
      <c r="IX1479" s="4"/>
      <c r="IY1479" s="4"/>
      <c r="IZ1479" s="4"/>
      <c r="JA1479" s="4"/>
      <c r="JB1479" s="4"/>
      <c r="JC1479" s="4"/>
      <c r="JD1479" s="4"/>
      <c r="JE1479" s="4"/>
      <c r="JF1479" s="4"/>
      <c r="JG1479" s="4"/>
      <c r="JH1479" s="4"/>
      <c r="JI1479" s="4"/>
      <c r="JJ1479" s="4"/>
      <c r="JK1479" s="4"/>
    </row>
    <row r="1480" spans="166:272" x14ac:dyDescent="0.25">
      <c r="FJ1480" s="5"/>
      <c r="IQ1480" s="4"/>
      <c r="IR1480" s="4"/>
      <c r="IS1480" s="4"/>
      <c r="IT1480" s="4"/>
      <c r="IU1480" s="4"/>
      <c r="IV1480" s="4"/>
      <c r="IW1480" s="4"/>
      <c r="IX1480" s="4"/>
      <c r="IY1480" s="4"/>
      <c r="IZ1480" s="4"/>
      <c r="JA1480" s="4"/>
      <c r="JB1480" s="4"/>
      <c r="JC1480" s="4"/>
      <c r="JD1480" s="4"/>
      <c r="JE1480" s="4"/>
      <c r="JF1480" s="4"/>
      <c r="JG1480" s="4"/>
      <c r="JH1480" s="4"/>
      <c r="JI1480" s="4"/>
      <c r="JJ1480" s="4"/>
      <c r="JK1480" s="4"/>
    </row>
    <row r="1481" spans="166:272" x14ac:dyDescent="0.25">
      <c r="FJ1481" s="5"/>
      <c r="IQ1481" s="4"/>
      <c r="IR1481" s="4"/>
      <c r="IS1481" s="4"/>
      <c r="IT1481" s="4"/>
      <c r="IU1481" s="4"/>
      <c r="IV1481" s="4"/>
      <c r="IW1481" s="4"/>
      <c r="IX1481" s="4"/>
      <c r="IY1481" s="4"/>
      <c r="IZ1481" s="4"/>
      <c r="JA1481" s="4"/>
      <c r="JB1481" s="4"/>
      <c r="JC1481" s="4"/>
      <c r="JD1481" s="4"/>
      <c r="JE1481" s="4"/>
      <c r="JF1481" s="4"/>
      <c r="JG1481" s="4"/>
      <c r="JH1481" s="4"/>
      <c r="JI1481" s="4"/>
      <c r="JJ1481" s="4"/>
      <c r="JK1481" s="4"/>
    </row>
    <row r="1482" spans="166:272" x14ac:dyDescent="0.25">
      <c r="FJ1482" s="5"/>
      <c r="IQ1482" s="4"/>
      <c r="IR1482" s="4"/>
      <c r="IS1482" s="4"/>
      <c r="IT1482" s="4"/>
      <c r="IU1482" s="4"/>
      <c r="IV1482" s="4"/>
      <c r="IW1482" s="4"/>
      <c r="IX1482" s="4"/>
      <c r="IY1482" s="4"/>
      <c r="IZ1482" s="4"/>
      <c r="JA1482" s="4"/>
      <c r="JB1482" s="4"/>
      <c r="JC1482" s="4"/>
      <c r="JD1482" s="4"/>
      <c r="JE1482" s="4"/>
      <c r="JF1482" s="4"/>
      <c r="JG1482" s="4"/>
      <c r="JH1482" s="4"/>
      <c r="JI1482" s="4"/>
      <c r="JJ1482" s="4"/>
      <c r="JK1482" s="4"/>
    </row>
    <row r="1483" spans="166:272" x14ac:dyDescent="0.25">
      <c r="FJ1483" s="5"/>
      <c r="IQ1483" s="4"/>
      <c r="IR1483" s="4"/>
      <c r="IS1483" s="4"/>
      <c r="IT1483" s="4"/>
      <c r="IU1483" s="4"/>
      <c r="IV1483" s="4"/>
      <c r="IW1483" s="4"/>
      <c r="IX1483" s="4"/>
      <c r="IY1483" s="4"/>
      <c r="IZ1483" s="4"/>
      <c r="JA1483" s="4"/>
      <c r="JB1483" s="4"/>
      <c r="JC1483" s="4"/>
      <c r="JD1483" s="4"/>
      <c r="JE1483" s="4"/>
      <c r="JF1483" s="4"/>
      <c r="JG1483" s="4"/>
      <c r="JH1483" s="4"/>
      <c r="JI1483" s="4"/>
      <c r="JJ1483" s="4"/>
      <c r="JK1483" s="25"/>
    </row>
    <row r="1484" spans="166:272" x14ac:dyDescent="0.25">
      <c r="FJ1484" s="5"/>
      <c r="IQ1484" s="4"/>
      <c r="IR1484" s="4"/>
      <c r="IS1484" s="4"/>
      <c r="IT1484" s="4"/>
      <c r="IU1484" s="4"/>
      <c r="IV1484" s="4"/>
      <c r="IW1484" s="4"/>
      <c r="IX1484" s="4"/>
      <c r="IY1484" s="4"/>
      <c r="IZ1484" s="4"/>
      <c r="JA1484" s="4"/>
      <c r="JB1484" s="4"/>
      <c r="JC1484" s="4"/>
      <c r="JD1484" s="4"/>
      <c r="JE1484" s="4"/>
      <c r="JF1484" s="4"/>
      <c r="JG1484" s="4"/>
      <c r="JH1484" s="4"/>
      <c r="JI1484" s="4"/>
      <c r="JJ1484" s="25"/>
    </row>
    <row r="1485" spans="166:272" x14ac:dyDescent="0.25">
      <c r="FJ1485" s="5"/>
      <c r="IQ1485" s="4"/>
      <c r="IR1485" s="4"/>
      <c r="IS1485" s="4"/>
      <c r="IT1485" s="4"/>
      <c r="IU1485" s="4"/>
      <c r="IV1485" s="4"/>
      <c r="IW1485" s="4"/>
      <c r="IX1485" s="4"/>
      <c r="IY1485" s="4"/>
      <c r="IZ1485" s="4"/>
      <c r="JA1485" s="4"/>
      <c r="JB1485" s="4"/>
      <c r="JC1485" s="4"/>
      <c r="JD1485" s="4"/>
      <c r="JE1485" s="4"/>
      <c r="JF1485" s="4"/>
      <c r="JG1485" s="4"/>
      <c r="JH1485" s="4"/>
      <c r="JI1485" s="25"/>
    </row>
    <row r="1486" spans="166:272" x14ac:dyDescent="0.25">
      <c r="FJ1486" s="5"/>
      <c r="IQ1486" s="4"/>
      <c r="IR1486" s="4"/>
      <c r="IS1486" s="4"/>
      <c r="IT1486" s="4"/>
      <c r="IU1486" s="4"/>
      <c r="IV1486" s="4"/>
      <c r="IW1486" s="4"/>
      <c r="IX1486" s="4"/>
      <c r="IY1486" s="4"/>
      <c r="IZ1486" s="4"/>
      <c r="JA1486" s="4"/>
      <c r="JB1486" s="4"/>
      <c r="JC1486" s="4"/>
      <c r="JD1486" s="4"/>
      <c r="JE1486" s="4"/>
      <c r="JF1486" s="4"/>
      <c r="JG1486" s="4"/>
      <c r="JH1486" s="25"/>
    </row>
    <row r="1487" spans="166:272" x14ac:dyDescent="0.25">
      <c r="FJ1487" s="5"/>
      <c r="IQ1487" s="4"/>
      <c r="IR1487" s="4"/>
      <c r="IS1487" s="4"/>
      <c r="IT1487" s="4"/>
      <c r="IU1487" s="4"/>
      <c r="IV1487" s="4"/>
      <c r="IW1487" s="4"/>
      <c r="IX1487" s="4"/>
      <c r="IY1487" s="4"/>
      <c r="IZ1487" s="4"/>
      <c r="JA1487" s="4"/>
      <c r="JB1487" s="4"/>
      <c r="JC1487" s="4"/>
      <c r="JD1487" s="4"/>
      <c r="JE1487" s="4"/>
      <c r="JF1487" s="4"/>
      <c r="JG1487" s="4"/>
    </row>
    <row r="1488" spans="166:272" x14ac:dyDescent="0.25">
      <c r="FJ1488" s="5"/>
      <c r="IQ1488" s="4"/>
      <c r="IR1488" s="4"/>
      <c r="IS1488" s="4"/>
      <c r="IT1488" s="4"/>
      <c r="IU1488" s="4"/>
      <c r="IV1488" s="4"/>
      <c r="IW1488" s="4"/>
      <c r="IX1488" s="4"/>
      <c r="IY1488" s="4"/>
      <c r="IZ1488" s="4"/>
      <c r="JA1488" s="4"/>
      <c r="JB1488" s="4"/>
      <c r="JC1488" s="4"/>
      <c r="JD1488" s="4"/>
      <c r="JE1488" s="4"/>
      <c r="JF1488" s="4"/>
      <c r="JG1488" s="4"/>
    </row>
    <row r="1489" spans="166:267" x14ac:dyDescent="0.25">
      <c r="FJ1489" s="5"/>
      <c r="IQ1489" s="4"/>
      <c r="IR1489" s="4"/>
      <c r="IS1489" s="4"/>
      <c r="IT1489" s="4"/>
      <c r="IU1489" s="4"/>
      <c r="IV1489" s="4"/>
      <c r="IW1489" s="4"/>
      <c r="IX1489" s="4"/>
      <c r="IY1489" s="4"/>
      <c r="IZ1489" s="4"/>
      <c r="JA1489" s="4"/>
      <c r="JB1489" s="4"/>
      <c r="JC1489" s="4"/>
      <c r="JD1489" s="4"/>
      <c r="JE1489" s="4"/>
      <c r="JF1489" s="4"/>
      <c r="JG1489" s="4"/>
    </row>
    <row r="1490" spans="166:267" x14ac:dyDescent="0.25">
      <c r="FJ1490" s="5"/>
      <c r="IQ1490" s="4"/>
      <c r="IR1490" s="4"/>
      <c r="IS1490" s="4"/>
      <c r="IT1490" s="4"/>
      <c r="IU1490" s="4"/>
      <c r="IV1490" s="4"/>
      <c r="IW1490" s="4"/>
      <c r="IX1490" s="4"/>
      <c r="IY1490" s="4"/>
      <c r="IZ1490" s="4"/>
      <c r="JA1490" s="4"/>
      <c r="JB1490" s="4"/>
      <c r="JC1490" s="4"/>
      <c r="JD1490" s="4"/>
      <c r="JE1490" s="4"/>
      <c r="JF1490" s="4"/>
      <c r="JG1490" s="4"/>
    </row>
    <row r="1491" spans="166:267" x14ac:dyDescent="0.25">
      <c r="FJ1491" s="5"/>
      <c r="IQ1491" s="4"/>
      <c r="IR1491" s="4"/>
      <c r="IS1491" s="4"/>
      <c r="IT1491" s="4"/>
      <c r="IU1491" s="4"/>
      <c r="IV1491" s="4"/>
      <c r="IW1491" s="4"/>
      <c r="IX1491" s="4"/>
      <c r="IY1491" s="4"/>
      <c r="IZ1491" s="4"/>
      <c r="JA1491" s="4"/>
      <c r="JB1491" s="4"/>
      <c r="JC1491" s="4"/>
      <c r="JD1491" s="4"/>
      <c r="JE1491" s="4"/>
      <c r="JF1491" s="4"/>
      <c r="JG1491" s="4"/>
    </row>
    <row r="1492" spans="166:267" x14ac:dyDescent="0.25">
      <c r="FJ1492" s="5"/>
      <c r="IQ1492" s="4"/>
      <c r="IR1492" s="4"/>
      <c r="IS1492" s="4"/>
      <c r="IT1492" s="4"/>
      <c r="IU1492" s="4"/>
      <c r="IV1492" s="4"/>
      <c r="IW1492" s="4"/>
      <c r="IX1492" s="4"/>
      <c r="IY1492" s="4"/>
      <c r="IZ1492" s="4"/>
      <c r="JA1492" s="4"/>
      <c r="JB1492" s="4"/>
      <c r="JC1492" s="4"/>
      <c r="JD1492" s="4"/>
      <c r="JE1492" s="4"/>
      <c r="JF1492" s="4"/>
      <c r="JG1492" s="4"/>
    </row>
    <row r="1493" spans="166:267" x14ac:dyDescent="0.25">
      <c r="FJ1493" s="5"/>
      <c r="IQ1493" s="4"/>
      <c r="IR1493" s="4"/>
      <c r="IS1493" s="4"/>
      <c r="IT1493" s="4"/>
      <c r="IU1493" s="4"/>
      <c r="IV1493" s="4"/>
      <c r="IW1493" s="4"/>
      <c r="IX1493" s="4"/>
      <c r="IY1493" s="4"/>
      <c r="IZ1493" s="4"/>
      <c r="JA1493" s="4"/>
      <c r="JB1493" s="4"/>
      <c r="JC1493" s="4"/>
      <c r="JD1493" s="4"/>
      <c r="JE1493" s="4"/>
      <c r="JF1493" s="4"/>
      <c r="JG1493" s="4"/>
    </row>
    <row r="1494" spans="166:267" x14ac:dyDescent="0.25">
      <c r="FJ1494" s="5"/>
      <c r="IQ1494" s="4"/>
      <c r="IR1494" s="4"/>
      <c r="IS1494" s="4"/>
      <c r="IT1494" s="4"/>
      <c r="IU1494" s="4"/>
      <c r="IV1494" s="4"/>
      <c r="IW1494" s="4"/>
      <c r="IX1494" s="4"/>
      <c r="IY1494" s="4"/>
      <c r="IZ1494" s="4"/>
      <c r="JA1494" s="4"/>
      <c r="JB1494" s="4"/>
      <c r="JC1494" s="4"/>
      <c r="JD1494" s="4"/>
      <c r="JE1494" s="4"/>
      <c r="JF1494" s="4"/>
      <c r="JG1494" s="4"/>
    </row>
    <row r="1495" spans="166:267" x14ac:dyDescent="0.25">
      <c r="FJ1495" s="5"/>
      <c r="IQ1495" s="4"/>
      <c r="IR1495" s="4"/>
      <c r="IS1495" s="4"/>
      <c r="IT1495" s="4"/>
      <c r="IU1495" s="4"/>
      <c r="IV1495" s="4"/>
      <c r="IW1495" s="4"/>
      <c r="IX1495" s="4"/>
      <c r="IY1495" s="4"/>
      <c r="IZ1495" s="4"/>
      <c r="JA1495" s="4"/>
      <c r="JB1495" s="4"/>
      <c r="JC1495" s="4"/>
      <c r="JD1495" s="4"/>
      <c r="JE1495" s="4"/>
      <c r="JF1495" s="4"/>
      <c r="JG1495" s="25"/>
    </row>
    <row r="1496" spans="166:267" x14ac:dyDescent="0.25">
      <c r="FJ1496" s="5"/>
      <c r="IQ1496" s="4"/>
      <c r="IR1496" s="4"/>
      <c r="IS1496" s="4"/>
      <c r="IT1496" s="4"/>
      <c r="IU1496" s="4"/>
      <c r="IV1496" s="4"/>
      <c r="IW1496" s="4"/>
      <c r="IX1496" s="4"/>
      <c r="IY1496" s="4"/>
      <c r="IZ1496" s="4"/>
      <c r="JA1496" s="4"/>
      <c r="JB1496" s="4"/>
      <c r="JC1496" s="4"/>
      <c r="JD1496" s="4"/>
      <c r="JE1496" s="4"/>
      <c r="JF1496" s="4"/>
    </row>
    <row r="1497" spans="166:267" x14ac:dyDescent="0.25">
      <c r="FJ1497" s="5"/>
      <c r="IQ1497" s="4"/>
      <c r="IR1497" s="4"/>
      <c r="IS1497" s="4"/>
      <c r="IT1497" s="4"/>
      <c r="IU1497" s="4"/>
      <c r="IV1497" s="4"/>
      <c r="IW1497" s="4"/>
      <c r="IX1497" s="4"/>
      <c r="IY1497" s="4"/>
      <c r="IZ1497" s="4"/>
      <c r="JA1497" s="4"/>
      <c r="JB1497" s="4"/>
      <c r="JC1497" s="4"/>
      <c r="JD1497" s="4"/>
      <c r="JE1497" s="4"/>
      <c r="JF1497" s="4"/>
    </row>
    <row r="1498" spans="166:267" x14ac:dyDescent="0.25">
      <c r="FJ1498" s="5"/>
      <c r="IQ1498" s="4"/>
      <c r="IR1498" s="4"/>
      <c r="IS1498" s="4"/>
      <c r="IT1498" s="4"/>
      <c r="IU1498" s="4"/>
      <c r="IV1498" s="4"/>
      <c r="IW1498" s="4"/>
      <c r="IX1498" s="4"/>
      <c r="IY1498" s="4"/>
      <c r="IZ1498" s="4"/>
      <c r="JA1498" s="4"/>
      <c r="JB1498" s="4"/>
      <c r="JC1498" s="4"/>
      <c r="JD1498" s="4"/>
      <c r="JE1498" s="4"/>
      <c r="JF1498" s="25"/>
    </row>
    <row r="1499" spans="166:267" x14ac:dyDescent="0.25">
      <c r="FJ1499" s="5"/>
      <c r="IQ1499" s="4"/>
      <c r="IR1499" s="4"/>
      <c r="IS1499" s="4"/>
      <c r="IT1499" s="4"/>
      <c r="IU1499" s="4"/>
      <c r="IV1499" s="4"/>
      <c r="IW1499" s="4"/>
      <c r="IX1499" s="4"/>
      <c r="IY1499" s="4"/>
      <c r="IZ1499" s="4"/>
      <c r="JA1499" s="4"/>
      <c r="JB1499" s="4"/>
      <c r="JC1499" s="4"/>
      <c r="JD1499" s="4"/>
      <c r="JE1499" s="25"/>
    </row>
    <row r="1500" spans="166:267" x14ac:dyDescent="0.25">
      <c r="FJ1500" s="5"/>
      <c r="IQ1500" s="4"/>
      <c r="IR1500" s="4"/>
      <c r="IS1500" s="4"/>
      <c r="IT1500" s="4"/>
      <c r="IU1500" s="4"/>
      <c r="IV1500" s="4"/>
      <c r="IW1500" s="4"/>
      <c r="IX1500" s="4"/>
      <c r="IY1500" s="4"/>
      <c r="IZ1500" s="4"/>
      <c r="JA1500" s="4"/>
      <c r="JB1500" s="4"/>
      <c r="JC1500" s="4"/>
      <c r="JD1500" s="4"/>
    </row>
    <row r="1501" spans="166:267" x14ac:dyDescent="0.25">
      <c r="FJ1501" s="5"/>
      <c r="IQ1501" s="4"/>
      <c r="IR1501" s="4"/>
      <c r="IS1501" s="4"/>
      <c r="IT1501" s="4"/>
      <c r="IU1501" s="4"/>
      <c r="IV1501" s="4"/>
      <c r="IW1501" s="4"/>
      <c r="IX1501" s="4"/>
      <c r="IY1501" s="4"/>
      <c r="IZ1501" s="4"/>
      <c r="JA1501" s="4"/>
      <c r="JB1501" s="25"/>
      <c r="JC1501" s="25"/>
      <c r="JD1501" s="25"/>
    </row>
    <row r="1502" spans="166:267" x14ac:dyDescent="0.25">
      <c r="FJ1502" s="5"/>
      <c r="IQ1502" s="4"/>
      <c r="IR1502" s="4"/>
      <c r="IS1502" s="4"/>
      <c r="IT1502" s="4"/>
      <c r="IU1502" s="4"/>
      <c r="IV1502" s="4"/>
      <c r="IW1502" s="4"/>
      <c r="IX1502" s="4"/>
      <c r="IY1502" s="4"/>
      <c r="IZ1502" s="4"/>
      <c r="JA1502" s="4"/>
    </row>
    <row r="1503" spans="166:267" x14ac:dyDescent="0.25">
      <c r="FJ1503" s="5"/>
      <c r="IQ1503" s="4"/>
      <c r="IR1503" s="4"/>
      <c r="IS1503" s="4"/>
      <c r="IT1503" s="4"/>
      <c r="IU1503" s="4"/>
      <c r="IV1503" s="4"/>
      <c r="IW1503" s="4"/>
      <c r="IX1503" s="4"/>
      <c r="IY1503" s="25"/>
      <c r="IZ1503" s="25"/>
      <c r="JA1503" s="25"/>
    </row>
    <row r="1504" spans="166:267" x14ac:dyDescent="0.25">
      <c r="FJ1504" s="5"/>
      <c r="IQ1504" s="4"/>
      <c r="IR1504" s="4"/>
      <c r="IS1504" s="4"/>
      <c r="IT1504" s="4"/>
      <c r="IU1504" s="4"/>
      <c r="IV1504" s="4"/>
      <c r="IW1504" s="4"/>
      <c r="IX1504" s="4"/>
    </row>
    <row r="1505" spans="166:258" x14ac:dyDescent="0.25">
      <c r="FJ1505" s="5"/>
      <c r="IQ1505" s="4"/>
      <c r="IR1505" s="4"/>
      <c r="IS1505" s="4"/>
      <c r="IT1505" s="4"/>
      <c r="IU1505" s="4"/>
      <c r="IV1505" s="4"/>
      <c r="IW1505" s="4"/>
      <c r="IX1505" s="25"/>
    </row>
    <row r="1506" spans="166:258" x14ac:dyDescent="0.25">
      <c r="FJ1506" s="5"/>
      <c r="IQ1506" s="4"/>
      <c r="IR1506" s="4"/>
      <c r="IS1506" s="4"/>
      <c r="IT1506" s="4"/>
      <c r="IU1506" s="4"/>
      <c r="IV1506" s="4"/>
      <c r="IW1506" s="4"/>
    </row>
    <row r="1507" spans="166:258" x14ac:dyDescent="0.25">
      <c r="FJ1507" s="5"/>
      <c r="IQ1507" s="4"/>
      <c r="IR1507" s="4"/>
      <c r="IS1507" s="4"/>
      <c r="IT1507" s="4"/>
      <c r="IU1507" s="4"/>
      <c r="IV1507" s="4"/>
      <c r="IW1507" s="4"/>
    </row>
    <row r="1508" spans="166:258" x14ac:dyDescent="0.25">
      <c r="IQ1508" s="4"/>
      <c r="IR1508" s="4"/>
      <c r="IS1508" s="4"/>
      <c r="IT1508" s="4"/>
      <c r="IU1508" s="4"/>
      <c r="IV1508" s="4"/>
      <c r="IW1508" s="4"/>
    </row>
    <row r="1509" spans="166:258" x14ac:dyDescent="0.25">
      <c r="IQ1509" s="4"/>
      <c r="IR1509" s="4"/>
      <c r="IS1509" s="4"/>
      <c r="IT1509" s="4"/>
      <c r="IU1509" s="4"/>
      <c r="IV1509" s="4"/>
      <c r="IW1509" s="4"/>
    </row>
    <row r="1510" spans="166:258" x14ac:dyDescent="0.25">
      <c r="IQ1510" s="4"/>
      <c r="IR1510" s="4"/>
      <c r="IS1510" s="4"/>
      <c r="IT1510" s="4"/>
      <c r="IU1510" s="4"/>
      <c r="IV1510" s="4"/>
      <c r="IW1510" s="4"/>
    </row>
    <row r="1511" spans="166:258" x14ac:dyDescent="0.25">
      <c r="IQ1511" s="4"/>
      <c r="IR1511" s="4"/>
      <c r="IS1511" s="4"/>
      <c r="IT1511" s="4"/>
      <c r="IU1511" s="4"/>
      <c r="IV1511" s="4"/>
      <c r="IW1511" s="4"/>
    </row>
    <row r="1512" spans="166:258" x14ac:dyDescent="0.25">
      <c r="IQ1512" s="4"/>
      <c r="IR1512" s="4"/>
      <c r="IS1512" s="4"/>
      <c r="IT1512" s="4"/>
      <c r="IU1512" s="4"/>
      <c r="IV1512" s="4"/>
      <c r="IW1512" s="4"/>
    </row>
    <row r="1513" spans="166:258" x14ac:dyDescent="0.25">
      <c r="IQ1513" s="4"/>
      <c r="IR1513" s="4"/>
      <c r="IS1513" s="4"/>
      <c r="IT1513" s="4"/>
      <c r="IU1513" s="4"/>
      <c r="IV1513" s="4"/>
      <c r="IW1513" s="25"/>
    </row>
    <row r="1514" spans="166:258" x14ac:dyDescent="0.25">
      <c r="IQ1514" s="4"/>
      <c r="IR1514" s="4"/>
      <c r="IS1514" s="4"/>
      <c r="IT1514" s="4"/>
      <c r="IU1514" s="4"/>
      <c r="IV1514" s="25"/>
    </row>
    <row r="1515" spans="166:258" x14ac:dyDescent="0.25">
      <c r="IQ1515" s="4"/>
      <c r="IR1515" s="25"/>
      <c r="IS1515" s="25"/>
      <c r="IT1515" s="25"/>
      <c r="IU1515" s="25"/>
    </row>
    <row r="1516" spans="166:258" x14ac:dyDescent="0.25">
      <c r="IQ1516" s="4"/>
    </row>
    <row r="1517" spans="166:258" x14ac:dyDescent="0.25">
      <c r="IQ1517" s="4"/>
    </row>
    <row r="1518" spans="166:258" x14ac:dyDescent="0.25">
      <c r="IQ1518" s="4"/>
    </row>
    <row r="1519" spans="166:258" x14ac:dyDescent="0.25">
      <c r="IQ1519" s="4"/>
    </row>
    <row r="1520" spans="166:258" x14ac:dyDescent="0.25">
      <c r="IQ1520" s="4"/>
    </row>
    <row r="1521" spans="251:251" x14ac:dyDescent="0.25">
      <c r="IQ1521" s="4"/>
    </row>
    <row r="1522" spans="251:251" x14ac:dyDescent="0.25">
      <c r="IQ1522" s="25"/>
    </row>
  </sheetData>
  <autoFilter ref="A4:LE4" xr:uid="{652D9541-8445-4D01-9621-401B17BCBBD0}"/>
  <mergeCells count="4">
    <mergeCell ref="IC2:ID2"/>
    <mergeCell ref="IE2:IH2"/>
    <mergeCell ref="IJ2:IL2"/>
    <mergeCell ref="HZ2:IA2"/>
  </mergeCells>
  <conditionalFormatting sqref="CG498:CG500 BM662:BU662 CH5:CN66 U68:CB68 CH68:CN68 CH70:CN184 CH190:CN293 CH303:CN320 CH371:CN452 CE498:CE500 CO498:CW500 CH462:CN503 CE505 U505:CC505 CE507 U507:CC507 CE514:CE604 BG613:BK630 BW613:CC630 BV611:BV630 BM611:BS630 CO611:CW630 CG611:CG630 CE611:CE630 CH605:CM630 DC605:DI630 DK605:DR630 CY605:DA630 DY605:EE630 DT605:DW630 EG605:FA630 BM632:BS661 BM663:BS688 BV632:CC688 CO632:CW688 CO690:CW690 CE632:CE688 CE690 CG632:CM688 CG690:CM690 DC632:DI688 DC690:DI690 CY632:DA688 CY690:DA690 DY632:EE688 DY690:EE690 DT632:DW688 DT690:DW690 EG632:FA688 EG690:FA690 DK632:DR688 DK690:DR690 BL683:BL688 BO683:BU688 U690:CC690 CH618:CN621 U618:CB621 CH698:CN698 CH703:CN703 U698:CB698 U703:CB703 U190:CB293 U611:BF630 U70:CB184 U303:CB320 U371:CB452 U462:CB503 U514:CC604 U632:BK688 U5:CB66 CX5:FI66 CX68:FI68 CX70:FI78 CX190:FI293 CX303:FI320 CX371:FI452 CX462:FI503 CG505:FI505 CG507:FI507 CG514:FI604 FC605:FI630 FC632:FI688 FC690:FI690 CX618:FI621 CX698:FI698 CX703:FI703 CH324:CN368 U324:CB368 CX324:FI368 CX82:FI184 CX79:FG81">
    <cfRule type="expression" dxfId="534" priority="702">
      <formula>U5&gt;VALUE(MID(U$4,FIND("-",U$4)+1,LEN(U$4)))</formula>
    </cfRule>
  </conditionalFormatting>
  <conditionalFormatting sqref="U33:CB34">
    <cfRule type="expression" priority="743" stopIfTrue="1">
      <formula>$G20&lt;15</formula>
    </cfRule>
  </conditionalFormatting>
  <conditionalFormatting sqref="U19:CB21">
    <cfRule type="expression" priority="699" stopIfTrue="1">
      <formula>$G15&lt;15</formula>
    </cfRule>
  </conditionalFormatting>
  <conditionalFormatting sqref="CO5:CW66 CO68:CW68 CO70:CW184 CO190:CW293 CO303:CW320 CO371:CW452 CG498:CK500 DI498:DI500 DC498:DG500 DK498:DQ500 AM498:AO500 AQ498:CC500 CZ498:DA500 CO462:CW503 CG505:CM505 DI505 DC505:DG505 DK505:DQ505 AM505:AO505 AQ505:CC505 CZ505:DA505 CO505:CW505 CG507:CM507 DI507 DC507:DG507 DK507:DQ507 AM507:AO507 AQ507:CC507 CZ507:DA507 CO507:CW507 DT545:DT604 DR545:DR604 DU533:DW604 AE514:AE604 CG514:CM604 DC514:DI604 DK514:DQ604 AM514:AO604 AQ514:CC604 CZ514:DA604 BG611:BL630 BT611:BU630 CZ611:DA630 DH611:DH630 BW611:CC630 DC611:DD630 DK611:DQ630 DY639:DZ660 DC632:DD660 DK632:DQ660 EG661:FA688 EG690:FA690 DT661:DW688 DT690:DW690 DY661:EE688 DY690:EE690 DK661:DR688 DK690:DR690 DC661:DG688 DI661:DI688 BG632:BL688 BG690:BL690 BT632:BU688 BT690:BU690 CZ632:DA688 CZ690:DA690 DH632:DH688 DC690:DI690 BW632:CC688 BW690:CC690 CO632:CW688 CO690:CW690 CO514:CW630 CO698:CW698 CO703:CW703 FC661:FI688 FC690:FI690 CO324:CW368">
    <cfRule type="expression" dxfId="533" priority="744">
      <formula>AE5&gt;VALUE(MID(AE$4,FIND("-",AE$4)+1,LEN(AE$4)))</formula>
    </cfRule>
    <cfRule type="expression" dxfId="532" priority="745">
      <formula>AE5&lt;VALUE(LEFT(AE$4, FIND("-", AE$4)-1))</formula>
    </cfRule>
  </conditionalFormatting>
  <conditionalFormatting sqref="U29:CB32">
    <cfRule type="expression" priority="698" stopIfTrue="1">
      <formula>$G17&lt;15</formula>
    </cfRule>
  </conditionalFormatting>
  <conditionalFormatting sqref="DD514:DG604">
    <cfRule type="expression" priority="748" stopIfTrue="1">
      <formula>#REF!&lt;15</formula>
    </cfRule>
    <cfRule type="expression" dxfId="531" priority="749">
      <formula>DD514&gt;VALUE(MID(DD$4,FIND("-",DD$4)+1,LEN(DD$4)))</formula>
    </cfRule>
    <cfRule type="expression" dxfId="530" priority="750">
      <formula>DD514&lt;VALUE(LEFT(DD$4, FIND("-", DD$4)-1))</formula>
    </cfRule>
  </conditionalFormatting>
  <conditionalFormatting sqref="BD517 BZ519:BZ520 BV519:BV520 CB519:CC520 BE519:BN520 BS519:BS520 DD518:DI520 BA519:BB520 BT521:BU521 CZ519:DA521 DK521:DQ521 BA521 U519:AV520 CG519:CG523 CE519:CE523 CG526:CG530 CE526:CE530">
    <cfRule type="expression" priority="747" stopIfTrue="1">
      <formula>$G255&lt;15</formula>
    </cfRule>
  </conditionalFormatting>
  <conditionalFormatting sqref="BC514:BC516 CL514:CM516 EG514:FA516">
    <cfRule type="expression" priority="736" stopIfTrue="1">
      <formula>$E254&lt;15</formula>
    </cfRule>
  </conditionalFormatting>
  <conditionalFormatting sqref="BL613:BL630 BT613:BU630 CZ613:DA630 BL632:BL688 BL690 BT632:BU688 BT690:BU690 CZ632:DA688 CZ690:DA690">
    <cfRule type="expression" dxfId="529" priority="700">
      <formula>BL613&gt;VALUE(MID(#REF!,FIND("-",#REF!)+1,LEN(#REF!)))</formula>
    </cfRule>
    <cfRule type="expression" dxfId="528" priority="701">
      <formula>BL613&lt;VALUE(LEFT(#REF!, FIND("-", #REF!)-1))</formula>
    </cfRule>
  </conditionalFormatting>
  <conditionalFormatting sqref="CB505:CC505 CO505:CW505 CY505:DA505 CE505 CG505:CM505 DK505:DQ505 BA505 BE505 BL505 BT505:BZ505">
    <cfRule type="expression" priority="754" stopIfTrue="1">
      <formula>$G253&lt;15</formula>
    </cfRule>
  </conditionalFormatting>
  <conditionalFormatting sqref="BM662:BU662 CH5:CN66 CH68:CN68 U68:CB68 CH70:CN184 CH190:CN293 CH303:CN320 CH371:CN452 CG498:CG500 CE498:CE500 CO498:CW500 CH462:CN503 CE505 U505:CC505 CE507 U507:CC507 CE514:CE604 BG613:BK630 BW613:CC630 BV611:BV630 BM611:BS630 CO611:CW630 CG611:CG630 CE611:CE630 CH605:CM630 DC605:DI630 DK605:DR630 CY605:DA630 DY605:EE630 DT605:DW630 EG605:FA630 BM632:BS661 BM663:BS688 BV632:CC688 CO632:CW688 CO690:CW690 CE632:CE688 CE690 CG632:CM688 CG690:CM690 DC632:DI688 DC690:DI690 CY632:DA688 CY690:DA690 DY632:EE688 DY690:EE690 DT632:DW688 DT690:DW690 EG632:FA688 EG690:FA690 DK632:DR688 DK690:DR690 BL683:BL688 BO683:BU688 U690:CC690 CH618:CN621 U618:CB621 CH698:CN698 CH703:CN703 U698:CB698 U703:CB703 U190:CB293 U611:BF630 U70:CB184 U303:CB320 U371:CB452 U462:CB503 U514:CC604 U632:BK688 U5:CB66 CX5:FI66 CX68:FI68 CX70:FI78 CX190:FI293 CX303:FI320 CX371:FI452 CX462:FI503 CG505:FI505 CG507:FI507 CG514:FI604 FC605:FI630 FC632:FI688 FC690:FI690 CX618:FI621 CX698:FI698 CX703:FI703 CH324:CN368 U324:CB368 CX324:FI368 CX82:FI184 CX79:FG81">
    <cfRule type="expression" dxfId="527" priority="746">
      <formula>U5&lt;VALUE(LEFT(U$4, FIND("-", U$4)-1))</formula>
    </cfRule>
  </conditionalFormatting>
  <conditionalFormatting sqref="CA514:CA516">
    <cfRule type="expression" priority="732" stopIfTrue="1">
      <formula>$H254&lt;15</formula>
    </cfRule>
  </conditionalFormatting>
  <conditionalFormatting sqref="CC507 CC514:CC604">
    <cfRule type="expression" priority="737" stopIfTrue="1">
      <formula>#REF!&lt;15</formula>
    </cfRule>
    <cfRule type="expression" dxfId="526" priority="738">
      <formula>CC507&gt;VALUE(MID(CC$4,FIND("-",CC$4)+1,LEN(CC$4)))</formula>
    </cfRule>
    <cfRule type="expression" dxfId="525" priority="739">
      <formula>CC507&lt;VALUE(LEFT(CC$4, FIND("-", CC$4)-1))</formula>
    </cfRule>
  </conditionalFormatting>
  <conditionalFormatting sqref="CO531:CW531">
    <cfRule type="expression" dxfId="524" priority="714">
      <formula>CO531&gt;VALUE(MID(CO$4,FIND("-",CO$4)+1,LEN(CO$4)))</formula>
    </cfRule>
    <cfRule type="expression" dxfId="523" priority="715">
      <formula>CO531&lt;VALUE(LEFT(CO$4, FIND("-", CO$4)-1))</formula>
    </cfRule>
  </conditionalFormatting>
  <conditionalFormatting sqref="DC507:DG507 DC514:DG604">
    <cfRule type="expression" priority="751" stopIfTrue="1">
      <formula>#REF!&lt;15</formula>
    </cfRule>
    <cfRule type="expression" dxfId="522" priority="752">
      <formula>DC507&gt;VALUE(MID(DC$4,FIND("-",DC$4)+1,LEN(DC$4)))</formula>
    </cfRule>
    <cfRule type="expression" dxfId="521" priority="753">
      <formula>DC507&lt;VALUE(LEFT(DC$4, FIND("-", DC$4)-1))</formula>
    </cfRule>
  </conditionalFormatting>
  <conditionalFormatting sqref="BL661 CZ661:DA661 BL663:BL688 BL690 BS683:BU688 BS690:BU690 CZ663:DA688 CZ690:DA690">
    <cfRule type="expression" dxfId="520" priority="691">
      <formula>BL661&gt;VALUE(MID(#REF!,FIND("-",#REF!)+1,LEN(#REF!)))</formula>
    </cfRule>
    <cfRule type="expression" dxfId="519" priority="692">
      <formula>BL661&lt;VALUE(LEFT(#REF!, FIND("-", #REF!)-1))</formula>
    </cfRule>
  </conditionalFormatting>
  <conditionalFormatting sqref="BT661:BU688 BT690:BU690">
    <cfRule type="expression" dxfId="518" priority="689">
      <formula>BT661&gt;VALUE(MID(#REF!,FIND("-",#REF!)+1,LEN(#REF!)))</formula>
    </cfRule>
    <cfRule type="expression" dxfId="517" priority="690">
      <formula>BT661&lt;VALUE(LEFT(#REF!, FIND("-", #REF!)-1))</formula>
    </cfRule>
  </conditionalFormatting>
  <conditionalFormatting sqref="BW661">
    <cfRule type="expression" dxfId="516" priority="687">
      <formula>BW661&gt;VALUE(MID(#REF!,FIND("-",#REF!)+1,LEN(#REF!)))</formula>
    </cfRule>
    <cfRule type="expression" dxfId="515" priority="688">
      <formula>BW661&lt;VALUE(LEFT(#REF!, FIND("-", #REF!)-1))</formula>
    </cfRule>
  </conditionalFormatting>
  <conditionalFormatting sqref="BS663:BS688 BS690">
    <cfRule type="expression" dxfId="514" priority="685">
      <formula>BS663&gt;VALUE(MID(#REF!,FIND("-",#REF!)+1,LEN(#REF!)))</formula>
    </cfRule>
    <cfRule type="expression" dxfId="513" priority="686">
      <formula>BS663&lt;VALUE(LEFT(#REF!, FIND("-", #REF!)-1))</formula>
    </cfRule>
  </conditionalFormatting>
  <conditionalFormatting sqref="U5:CB17">
    <cfRule type="expression" priority="684" stopIfTrue="1">
      <formula>$G5&lt;15</formula>
    </cfRule>
  </conditionalFormatting>
  <conditionalFormatting sqref="BW662:CA662">
    <cfRule type="expression" dxfId="512" priority="678">
      <formula>BW662&gt;VALUE(MID(BW$4,FIND("-",BW$4)+1,LEN(BW$4)))</formula>
    </cfRule>
  </conditionalFormatting>
  <conditionalFormatting sqref="CA662">
    <cfRule type="expression" dxfId="511" priority="680">
      <formula>CA662&gt;VALUE(MID(CA$4,FIND("-",CA$4)+1,LEN(CA$4)))</formula>
    </cfRule>
  </conditionalFormatting>
  <conditionalFormatting sqref="BW662:CA662">
    <cfRule type="expression" dxfId="510" priority="679">
      <formula>BW662&lt;VALUE(LEFT(BW$4, FIND("-", BW$4)-1))</formula>
    </cfRule>
  </conditionalFormatting>
  <conditionalFormatting sqref="CA662">
    <cfRule type="expression" dxfId="509" priority="681">
      <formula>CA662&lt;VALUE(LEFT(CA$4, FIND("-", CA$4)-1))</formula>
    </cfRule>
  </conditionalFormatting>
  <conditionalFormatting sqref="CY662">
    <cfRule type="expression" dxfId="508" priority="676">
      <formula>CY662&gt;VALUE(MID(CY$4,FIND("-",CY$4)+1,LEN(CY$4)))</formula>
    </cfRule>
  </conditionalFormatting>
  <conditionalFormatting sqref="CZ662:DA662">
    <cfRule type="expression" dxfId="507" priority="674">
      <formula>CZ662&gt;VALUE(MID(#REF!,FIND("-",#REF!)+1,LEN(#REF!)))</formula>
    </cfRule>
    <cfRule type="expression" dxfId="506" priority="675">
      <formula>CZ662&lt;VALUE(LEFT(#REF!, FIND("-", #REF!)-1))</formula>
    </cfRule>
  </conditionalFormatting>
  <conditionalFormatting sqref="CY662">
    <cfRule type="expression" dxfId="505" priority="677">
      <formula>CY662&lt;VALUE(LEFT(CY$4, FIND("-", CY$4)-1))</formula>
    </cfRule>
  </conditionalFormatting>
  <conditionalFormatting sqref="CO661:CV662">
    <cfRule type="expression" dxfId="504" priority="672">
      <formula>CO661&gt;VALUE(MID(CO$4,FIND("-",CO$4)+1,LEN(CO$4)))</formula>
    </cfRule>
  </conditionalFormatting>
  <conditionalFormatting sqref="CO661:CV662">
    <cfRule type="expression" dxfId="503" priority="673">
      <formula>CO661&lt;VALUE(LEFT(CO$4, FIND("-", CO$4)-1))</formula>
    </cfRule>
  </conditionalFormatting>
  <conditionalFormatting sqref="BL662">
    <cfRule type="expression" dxfId="502" priority="670">
      <formula>BL662&gt;VALUE(MID(BL$4,FIND("-",BL$4)+1,LEN(BL$4)))</formula>
    </cfRule>
  </conditionalFormatting>
  <conditionalFormatting sqref="BL662">
    <cfRule type="expression" dxfId="501" priority="671">
      <formula>BL662&lt;VALUE(LEFT(BL$4, FIND("-", BL$4)-1))</formula>
    </cfRule>
  </conditionalFormatting>
  <conditionalFormatting sqref="AD669:AD670">
    <cfRule type="expression" dxfId="500" priority="668">
      <formula>AD669&gt;VALUE(MID(AD$4,FIND("-",AD$4)+1,LEN(AD$4)))</formula>
    </cfRule>
  </conditionalFormatting>
  <conditionalFormatting sqref="AD669:AD670">
    <cfRule type="expression" dxfId="499" priority="669">
      <formula>AD669&lt;VALUE(LEFT(AD$4, FIND("-", AD$4)-1))</formula>
    </cfRule>
  </conditionalFormatting>
  <conditionalFormatting sqref="BG669:BG670">
    <cfRule type="expression" dxfId="498" priority="666">
      <formula>BG669&gt;VALUE(MID(BG$4,FIND("-",BG$4)+1,LEN(BG$4)))</formula>
    </cfRule>
  </conditionalFormatting>
  <conditionalFormatting sqref="BG669:BG670">
    <cfRule type="expression" dxfId="497" priority="667">
      <formula>BG669&lt;VALUE(LEFT(BG$4, FIND("-", BG$4)-1))</formula>
    </cfRule>
  </conditionalFormatting>
  <conditionalFormatting sqref="BL669:BL670">
    <cfRule type="expression" dxfId="496" priority="664">
      <formula>BL669&gt;VALUE(MID(BL$4,FIND("-",BL$4)+1,LEN(BL$4)))</formula>
    </cfRule>
  </conditionalFormatting>
  <conditionalFormatting sqref="BL669:BL670">
    <cfRule type="expression" dxfId="495" priority="665">
      <formula>BL669&lt;VALUE(LEFT(BL$4, FIND("-", BL$4)-1))</formula>
    </cfRule>
  </conditionalFormatting>
  <conditionalFormatting sqref="BO669:BQ670">
    <cfRule type="expression" dxfId="494" priority="660">
      <formula>BO669&gt;VALUE(MID(BO$4,FIND("-",BO$4)+1,LEN(BO$4)))</formula>
    </cfRule>
  </conditionalFormatting>
  <conditionalFormatting sqref="BO669:BQ670">
    <cfRule type="expression" dxfId="493" priority="661">
      <formula>BO669&lt;VALUE(LEFT(BO$4, FIND("-", BO$4)-1))</formula>
    </cfRule>
  </conditionalFormatting>
  <conditionalFormatting sqref="BT669:BU670">
    <cfRule type="expression" dxfId="492" priority="656">
      <formula>BT669&gt;VALUE(MID(BT$4,FIND("-",BT$4)+1,LEN(BT$4)))</formula>
    </cfRule>
  </conditionalFormatting>
  <conditionalFormatting sqref="BT669:BU670">
    <cfRule type="expression" dxfId="491" priority="654">
      <formula>BT669&gt;VALUE(MID(#REF!,FIND("-",#REF!)+1,LEN(#REF!)))</formula>
    </cfRule>
    <cfRule type="expression" dxfId="490" priority="655">
      <formula>BT669&lt;VALUE(LEFT(#REF!, FIND("-", #REF!)-1))</formula>
    </cfRule>
  </conditionalFormatting>
  <conditionalFormatting sqref="BT669:BU670">
    <cfRule type="expression" dxfId="489" priority="657">
      <formula>BT669&lt;VALUE(LEFT(BT$4, FIND("-", BT$4)-1))</formula>
    </cfRule>
  </conditionalFormatting>
  <conditionalFormatting sqref="BS669:BS670">
    <cfRule type="expression" dxfId="488" priority="652">
      <formula>BS669&gt;VALUE(MID(BS$4,FIND("-",BS$4)+1,LEN(BS$4)))</formula>
    </cfRule>
  </conditionalFormatting>
  <conditionalFormatting sqref="BS669:BS670">
    <cfRule type="expression" dxfId="487" priority="650">
      <formula>BS669&gt;VALUE(MID(#REF!,FIND("-",#REF!)+1,LEN(#REF!)))</formula>
    </cfRule>
    <cfRule type="expression" dxfId="486" priority="651">
      <formula>BS669&lt;VALUE(LEFT(#REF!, FIND("-", #REF!)-1))</formula>
    </cfRule>
  </conditionalFormatting>
  <conditionalFormatting sqref="BS669:BS670">
    <cfRule type="expression" dxfId="485" priority="653">
      <formula>BS669&lt;VALUE(LEFT(BS$4, FIND("-", BS$4)-1))</formula>
    </cfRule>
  </conditionalFormatting>
  <conditionalFormatting sqref="BX669:BY670">
    <cfRule type="expression" dxfId="484" priority="640">
      <formula>BX669&gt;VALUE(MID(BX$4,FIND("-",BX$4)+1,LEN(BX$4)))</formula>
    </cfRule>
  </conditionalFormatting>
  <conditionalFormatting sqref="BX669:BY670">
    <cfRule type="expression" dxfId="483" priority="641">
      <formula>BX669&lt;VALUE(LEFT(BX$4, FIND("-", BX$4)-1))</formula>
    </cfRule>
  </conditionalFormatting>
  <conditionalFormatting sqref="CO669:CV670">
    <cfRule type="expression" dxfId="482" priority="636">
      <formula>CO669&gt;VALUE(MID(CO$4,FIND("-",CO$4)+1,LEN(CO$4)))</formula>
    </cfRule>
  </conditionalFormatting>
  <conditionalFormatting sqref="CO669:CV670">
    <cfRule type="expression" dxfId="481" priority="637">
      <formula>CO669&lt;VALUE(LEFT(CO$4, FIND("-", CO$4)-1))</formula>
    </cfRule>
  </conditionalFormatting>
  <conditionalFormatting sqref="CY669:CY670">
    <cfRule type="expression" dxfId="480" priority="632">
      <formula>CY669&gt;VALUE(MID(CY$4,FIND("-",CY$4)+1,LEN(CY$4)))</formula>
    </cfRule>
  </conditionalFormatting>
  <conditionalFormatting sqref="CZ669:DA670">
    <cfRule type="expression" dxfId="479" priority="630">
      <formula>CZ669&gt;VALUE(MID(#REF!,FIND("-",#REF!)+1,LEN(#REF!)))</formula>
    </cfRule>
    <cfRule type="expression" dxfId="478" priority="631">
      <formula>CZ669&lt;VALUE(LEFT(#REF!, FIND("-", #REF!)-1))</formula>
    </cfRule>
  </conditionalFormatting>
  <conditionalFormatting sqref="CY669:CY670">
    <cfRule type="expression" dxfId="477" priority="633">
      <formula>CY669&lt;VALUE(LEFT(CY$4, FIND("-", CY$4)-1))</formula>
    </cfRule>
  </conditionalFormatting>
  <conditionalFormatting sqref="DE669:DF670">
    <cfRule type="expression" dxfId="476" priority="622">
      <formula>DE669&gt;VALUE(MID(DE$4,FIND("-",DE$4)+1,LEN(DE$4)))</formula>
    </cfRule>
  </conditionalFormatting>
  <conditionalFormatting sqref="DE669:DF670">
    <cfRule type="expression" dxfId="475" priority="623">
      <formula>DE669&lt;VALUE(LEFT(DE$4, FIND("-", DE$4)-1))</formula>
    </cfRule>
  </conditionalFormatting>
  <conditionalFormatting sqref="DC669:DD670">
    <cfRule type="expression" dxfId="474" priority="620">
      <formula>DC669&gt;VALUE(MID(DC$4,FIND("-",DC$4)+1,LEN(DC$4)))</formula>
    </cfRule>
    <cfRule type="expression" dxfId="473" priority="621">
      <formula>DC669&lt;VALUE(LEFT(DC$4, FIND("-", DC$4)-1))</formula>
    </cfRule>
  </conditionalFormatting>
  <conditionalFormatting sqref="DV669:DW670">
    <cfRule type="expression" dxfId="472" priority="618">
      <formula>DV669&gt;VALUE(MID(DV$4,FIND("-",DV$4)+1,LEN(DV$4)))</formula>
    </cfRule>
  </conditionalFormatting>
  <conditionalFormatting sqref="DV669:DW670">
    <cfRule type="expression" dxfId="471" priority="619">
      <formula>DV669&lt;VALUE(LEFT(DV$4, FIND("-", DV$4)-1))</formula>
    </cfRule>
  </conditionalFormatting>
  <conditionalFormatting sqref="DT669:DU670">
    <cfRule type="expression" dxfId="470" priority="616">
      <formula>DT669&gt;VALUE(MID(DT$4,FIND("-",DT$4)+1,LEN(DT$4)))</formula>
    </cfRule>
    <cfRule type="expression" dxfId="469" priority="617">
      <formula>DT669&lt;VALUE(LEFT(DT$4, FIND("-", DT$4)-1))</formula>
    </cfRule>
  </conditionalFormatting>
  <conditionalFormatting sqref="BH669:BH670">
    <cfRule type="expression" dxfId="468" priority="610">
      <formula>BH669&gt;VALUE(MID(BH$4,FIND("-",BH$4)+1,LEN(BH$4)))</formula>
    </cfRule>
  </conditionalFormatting>
  <conditionalFormatting sqref="BH669:BH670">
    <cfRule type="expression" dxfId="467" priority="611">
      <formula>BH669&lt;VALUE(LEFT(BH$4, FIND("-", BH$4)-1))</formula>
    </cfRule>
  </conditionalFormatting>
  <conditionalFormatting sqref="BR669:BR670">
    <cfRule type="expression" dxfId="466" priority="606">
      <formula>BR669&gt;VALUE(MID(BR$4,FIND("-",BR$4)+1,LEN(BR$4)))</formula>
    </cfRule>
  </conditionalFormatting>
  <conditionalFormatting sqref="BR669:BR670">
    <cfRule type="expression" dxfId="465" priority="607">
      <formula>BR669&lt;VALUE(LEFT(BR$4, FIND("-", BR$4)-1))</formula>
    </cfRule>
  </conditionalFormatting>
  <conditionalFormatting sqref="BW669">
    <cfRule type="expression" dxfId="464" priority="604">
      <formula>BW669&gt;VALUE(MID(BW$4,FIND("-",BW$4)+1,LEN(BW$4)))</formula>
    </cfRule>
  </conditionalFormatting>
  <conditionalFormatting sqref="BW669">
    <cfRule type="expression" dxfId="463" priority="605">
      <formula>BW669&lt;VALUE(LEFT(BW$4, FIND("-", BW$4)-1))</formula>
    </cfRule>
  </conditionalFormatting>
  <conditionalFormatting sqref="BW670">
    <cfRule type="expression" dxfId="462" priority="602">
      <formula>BW670&gt;VALUE(MID(BW$4,FIND("-",BW$4)+1,LEN(BW$4)))</formula>
    </cfRule>
  </conditionalFormatting>
  <conditionalFormatting sqref="BW670">
    <cfRule type="expression" dxfId="461" priority="603">
      <formula>BW670&lt;VALUE(LEFT(BW$4, FIND("-", BW$4)-1))</formula>
    </cfRule>
  </conditionalFormatting>
  <conditionalFormatting sqref="BZ669">
    <cfRule type="expression" dxfId="460" priority="598">
      <formula>BZ669&gt;VALUE(MID(BZ$4,FIND("-",BZ$4)+1,LEN(BZ$4)))</formula>
    </cfRule>
  </conditionalFormatting>
  <conditionalFormatting sqref="BZ669">
    <cfRule type="expression" dxfId="459" priority="599">
      <formula>BZ669&lt;VALUE(LEFT(BZ$4, FIND("-", BZ$4)-1))</formula>
    </cfRule>
  </conditionalFormatting>
  <conditionalFormatting sqref="BZ670">
    <cfRule type="expression" dxfId="458" priority="596">
      <formula>BZ670&gt;VALUE(MID(BZ$4,FIND("-",BZ$4)+1,LEN(BZ$4)))</formula>
    </cfRule>
  </conditionalFormatting>
  <conditionalFormatting sqref="BZ670">
    <cfRule type="expression" dxfId="457" priority="597">
      <formula>BZ670&lt;VALUE(LEFT(BZ$4, FIND("-", BZ$4)-1))</formula>
    </cfRule>
  </conditionalFormatting>
  <conditionalFormatting sqref="CA669:CA670">
    <cfRule type="expression" dxfId="456" priority="592">
      <formula>CA669&gt;VALUE(MID(CA$4,FIND("-",CA$4)+1,LEN(CA$4)))</formula>
    </cfRule>
  </conditionalFormatting>
  <conditionalFormatting sqref="CA669:CA670">
    <cfRule type="expression" dxfId="455" priority="593">
      <formula>CA669&lt;VALUE(LEFT(CA$4, FIND("-", CA$4)-1))</formula>
    </cfRule>
  </conditionalFormatting>
  <conditionalFormatting sqref="DK682:DQ682">
    <cfRule type="expression" dxfId="454" priority="586">
      <formula>DK682&gt;VALUE(MID(DK$4,FIND("-",DK$4)+1,LEN(DK$4)))</formula>
    </cfRule>
  </conditionalFormatting>
  <conditionalFormatting sqref="DK682:DQ682">
    <cfRule type="expression" dxfId="453" priority="587">
      <formula>DK682&lt;VALUE(LEFT(DK$4, FIND("-", DK$4)-1))</formula>
    </cfRule>
  </conditionalFormatting>
  <conditionalFormatting sqref="DK671:DQ672">
    <cfRule type="expression" dxfId="452" priority="584">
      <formula>DK671&gt;VALUE(MID(DK$4,FIND("-",DK$4)+1,LEN(DK$4)))</formula>
    </cfRule>
  </conditionalFormatting>
  <conditionalFormatting sqref="DK671:DQ672">
    <cfRule type="expression" dxfId="451" priority="585">
      <formula>DK671&lt;VALUE(LEFT(DK$4, FIND("-", DK$4)-1))</formula>
    </cfRule>
  </conditionalFormatting>
  <conditionalFormatting sqref="DK674:DQ674">
    <cfRule type="expression" dxfId="450" priority="582">
      <formula>DK674&gt;VALUE(MID(DK$4,FIND("-",DK$4)+1,LEN(DK$4)))</formula>
    </cfRule>
  </conditionalFormatting>
  <conditionalFormatting sqref="DK674:DQ674">
    <cfRule type="expression" dxfId="449" priority="583">
      <formula>DK674&lt;VALUE(LEFT(DK$4, FIND("-", DK$4)-1))</formula>
    </cfRule>
  </conditionalFormatting>
  <conditionalFormatting sqref="DK675:DQ675">
    <cfRule type="expression" dxfId="448" priority="580">
      <formula>DK675&gt;VALUE(MID(DK$4,FIND("-",DK$4)+1,LEN(DK$4)))</formula>
    </cfRule>
  </conditionalFormatting>
  <conditionalFormatting sqref="DK675:DQ675">
    <cfRule type="expression" dxfId="447" priority="581">
      <formula>DK675&lt;VALUE(LEFT(DK$4, FIND("-", DK$4)-1))</formula>
    </cfRule>
  </conditionalFormatting>
  <conditionalFormatting sqref="DK676:DQ676">
    <cfRule type="expression" dxfId="446" priority="578">
      <formula>DK676&gt;VALUE(MID(DK$4,FIND("-",DK$4)+1,LEN(DK$4)))</formula>
    </cfRule>
  </conditionalFormatting>
  <conditionalFormatting sqref="DK676:DQ676">
    <cfRule type="expression" dxfId="445" priority="579">
      <formula>DK676&lt;VALUE(LEFT(DK$4, FIND("-", DK$4)-1))</formula>
    </cfRule>
  </conditionalFormatting>
  <conditionalFormatting sqref="DK670:DQ670">
    <cfRule type="expression" dxfId="444" priority="576">
      <formula>DK670&gt;VALUE(MID(DK$4,FIND("-",DK$4)+1,LEN(DK$4)))</formula>
    </cfRule>
  </conditionalFormatting>
  <conditionalFormatting sqref="DK670:DQ670">
    <cfRule type="expression" dxfId="443" priority="577">
      <formula>DK670&lt;VALUE(LEFT(DK$4, FIND("-", DK$4)-1))</formula>
    </cfRule>
  </conditionalFormatting>
  <conditionalFormatting sqref="BA670:BF670">
    <cfRule type="expression" dxfId="442" priority="574">
      <formula>BA670&gt;VALUE(MID(BA$4,FIND("-",BA$4)+1,LEN(BA$4)))</formula>
    </cfRule>
  </conditionalFormatting>
  <conditionalFormatting sqref="BA670:BF670">
    <cfRule type="expression" dxfId="441" priority="575">
      <formula>BA670&lt;VALUE(LEFT(BA$4, FIND("-", BA$4)-1))</formula>
    </cfRule>
  </conditionalFormatting>
  <conditionalFormatting sqref="BA671:BF672">
    <cfRule type="expression" dxfId="440" priority="572">
      <formula>BA671&gt;VALUE(MID(BA$4,FIND("-",BA$4)+1,LEN(BA$4)))</formula>
    </cfRule>
  </conditionalFormatting>
  <conditionalFormatting sqref="BA671:BF672">
    <cfRule type="expression" dxfId="439" priority="573">
      <formula>BA671&lt;VALUE(LEFT(BA$4, FIND("-", BA$4)-1))</formula>
    </cfRule>
  </conditionalFormatting>
  <conditionalFormatting sqref="BA674:BG674">
    <cfRule type="expression" dxfId="438" priority="570">
      <formula>BA674&gt;VALUE(MID(BA$4,FIND("-",BA$4)+1,LEN(BA$4)))</formula>
    </cfRule>
  </conditionalFormatting>
  <conditionalFormatting sqref="BA674:BG674">
    <cfRule type="expression" dxfId="437" priority="571">
      <formula>BA674&lt;VALUE(LEFT(BA$4, FIND("-", BA$4)-1))</formula>
    </cfRule>
  </conditionalFormatting>
  <conditionalFormatting sqref="BA675:BF675">
    <cfRule type="expression" dxfId="436" priority="568">
      <formula>BA675&gt;VALUE(MID(BA$4,FIND("-",BA$4)+1,LEN(BA$4)))</formula>
    </cfRule>
  </conditionalFormatting>
  <conditionalFormatting sqref="BA675:BF675">
    <cfRule type="expression" dxfId="435" priority="569">
      <formula>BA675&lt;VALUE(LEFT(BA$4, FIND("-", BA$4)-1))</formula>
    </cfRule>
  </conditionalFormatting>
  <conditionalFormatting sqref="BA676:BF676">
    <cfRule type="expression" dxfId="434" priority="566">
      <formula>BA676&gt;VALUE(MID(BA$4,FIND("-",BA$4)+1,LEN(BA$4)))</formula>
    </cfRule>
  </conditionalFormatting>
  <conditionalFormatting sqref="BA676:BF676">
    <cfRule type="expression" dxfId="433" priority="567">
      <formula>BA676&lt;VALUE(LEFT(BA$4, FIND("-", BA$4)-1))</formula>
    </cfRule>
  </conditionalFormatting>
  <conditionalFormatting sqref="BA682:BF682">
    <cfRule type="expression" dxfId="432" priority="564">
      <formula>BA682&gt;VALUE(MID(BA$4,FIND("-",BA$4)+1,LEN(BA$4)))</formula>
    </cfRule>
  </conditionalFormatting>
  <conditionalFormatting sqref="BA682:BF682">
    <cfRule type="expression" dxfId="431" priority="565">
      <formula>BA682&lt;VALUE(LEFT(BA$4, FIND("-", BA$4)-1))</formula>
    </cfRule>
  </conditionalFormatting>
  <conditionalFormatting sqref="BJ669:BK669">
    <cfRule type="expression" dxfId="430" priority="560">
      <formula>BJ669&gt;VALUE(MID(BJ$4,FIND("-",BJ$4)+1,LEN(BJ$4)))</formula>
    </cfRule>
  </conditionalFormatting>
  <conditionalFormatting sqref="BJ669:BK669">
    <cfRule type="expression" dxfId="429" priority="561">
      <formula>BJ669&lt;VALUE(LEFT(BJ$4, FIND("-", BJ$4)-1))</formula>
    </cfRule>
  </conditionalFormatting>
  <conditionalFormatting sqref="BJ670:BK670">
    <cfRule type="expression" dxfId="428" priority="558">
      <formula>BJ670&gt;VALUE(MID(BJ$4,FIND("-",BJ$4)+1,LEN(BJ$4)))</formula>
    </cfRule>
  </conditionalFormatting>
  <conditionalFormatting sqref="BJ670:BK670">
    <cfRule type="expression" dxfId="427" priority="559">
      <formula>BJ670&lt;VALUE(LEFT(BJ$4, FIND("-", BJ$4)-1))</formula>
    </cfRule>
  </conditionalFormatting>
  <conditionalFormatting sqref="AC651 BF651 BV651 CG651 AP651 BN651 BS651 BZ651 CE651 AE651:AL651 CE648 V648:AB648 CG657:CG659 CE657:CE659 V657:AB659">
    <cfRule type="expression" priority="755" stopIfTrue="1">
      <formula>$G312&lt;15</formula>
    </cfRule>
  </conditionalFormatting>
  <conditionalFormatting sqref="BV521 BE521:BN521 BA521:BB521 DD521:DH521 BZ521:BZ524 CB521:CC524 BS521:BS524 CZ521:DA524 CG521:CG524 DI521:DI524 CE521:CE524 U521:AV524 BZ527:BZ530 CB527:CC530 BS527:BS530 CZ527:DA530 CG527:CG530 DI527:DI530 CE527:CE530 U527:AV530">
    <cfRule type="expression" priority="756" stopIfTrue="1">
      <formula>$G258&lt;15</formula>
    </cfRule>
  </conditionalFormatting>
  <conditionalFormatting sqref="BA498:BL500 BT498:BU500 BZ498:BZ500 DC498:DG500 DK498:DQ500 CB498:CC500 CZ498:DA500 BA505:BL505 BT505:BU505 BZ505 DC505:DG505 DK505:DQ505 CB505:CC505 CZ505:DA505 BA507:BL507 BT507:BU507 BZ507 DC507:DG507 DK507:DQ507 CB507:CC507 CZ507:DA507 BA514:BL604 BT514:BU604 BZ514:BZ604 DC514:DG604 DK514:DQ604 CB514:CC604 CZ514:DA604 CE638:CE688 CE690 CG638:CG688 CG690 BS638:BS688 BS690 AC638:AC688 BF638:BF688 BF690 BV638:BV688 BV690 AP638:AP688 AP690 BN638:BN688 BN690 BZ638:BZ688 BZ690 AD662:AD688 AC690:AL690 AE638:AL688">
    <cfRule type="expression" priority="761" stopIfTrue="1">
      <formula>#REF!&lt;15</formula>
    </cfRule>
  </conditionalFormatting>
  <conditionalFormatting sqref="BA507 BE507 BL507 BT507:BZ507 CB507:CC507 CO507:CW507 CY507:DA507 CE507 CG507:CM507 DK507:DQ507 BA514:BA604 BE514:BE604 BL514:BL604 BT514:BZ604 CB514:CC604 CO514:CW604 CY514:DA604 CE514:CE604 CG514:CM604 DK514:DQ604 AD638:AD688 BN683:BN688 BN690 AP683:AP688 AP690 CG683:CG688 CG690 CE683:CE688 CE690 AC683:AC688 AC690:AL690 BV683:BV688 BV690 AE683:AL688">
    <cfRule type="expression" priority="762" stopIfTrue="1">
      <formula>#REF!&lt;15</formula>
    </cfRule>
  </conditionalFormatting>
  <conditionalFormatting sqref="BT500:BZ500 BE500 BL500 DK500:DQ500 BA500 CO500:CW500 CY500:DA500 CE500 CG500:CM500 CC505 CB500:CC500 DC505:DG505 DC500:DG500 AC652:AC688 BF652:BF688 BF690 BV652:BV688 BV690 CG652:CG688 CG690 AP652:AP688 AP690 BN652:BN688 BN690 BS652:BS688 BS690 BZ652:BZ688 BZ690 CE652:CE688 CE690 AD648:AD688 AC690:AL690 AE652:AL688">
    <cfRule type="expression" priority="763" stopIfTrue="1">
      <formula>#REF!&lt;15</formula>
    </cfRule>
  </conditionalFormatting>
  <conditionalFormatting sqref="CE517:CE518 BA517:BA518 BT517:BU518 CZ517:DA518 DK517:DQ518 CG517:CG518 BD520 AC570:AC575 AD569:AD575 CE537:CE604 CG537:CG604 AP570:AP604 BF570:BF604 BN570:BN604 BS570:BS604 BV570:BV604 CE611:CE630 CG611:CG630 AP611:AP630 BF611:BF630 BN611:BN630 BS611:BS630 BV611:BV630 AC690:AL690 BZ632:BZ688 BZ690 CG632:CG688 CG690 AP632:AP688 AP690 BF632:BF688 BF690 BN632:BN688 BN690 BS632:BS688 BS690 BV632:BV688 BV690 CE632:CE688 CE690 AE570:AL575 AC576:AL604 AC611:AL630 AC632:AL688">
    <cfRule type="expression" priority="764" stopIfTrue="1">
      <formula>#REF!&lt;15</formula>
    </cfRule>
  </conditionalFormatting>
  <conditionalFormatting sqref="BD514">
    <cfRule type="expression" priority="765" stopIfTrue="1">
      <formula>#REF!&lt;15</formula>
    </cfRule>
  </conditionalFormatting>
  <conditionalFormatting sqref="BD519">
    <cfRule type="expression" priority="766" stopIfTrue="1">
      <formula>#REF!&lt;15</formula>
    </cfRule>
  </conditionalFormatting>
  <conditionalFormatting sqref="CE574:CE575 CG574:CG575 BF574:BF575 BS574:BS575 BV574:BV575 AP574:AP575 BN574:BN575 AC574:AC575 AE574:AL575">
    <cfRule type="expression" priority="776" stopIfTrue="1">
      <formula>#REF!&lt;15</formula>
    </cfRule>
  </conditionalFormatting>
  <conditionalFormatting sqref="CE604 CG604 AC604 AE604:AL604 AP604 BF604 BN604 BS604 BV604">
    <cfRule type="expression" priority="781" stopIfTrue="1">
      <formula>#REF!&lt;15</formula>
    </cfRule>
  </conditionalFormatting>
  <conditionalFormatting sqref="AD690">
    <cfRule type="expression" priority="790" stopIfTrue="1">
      <formula>#REF!&lt;15</formula>
    </cfRule>
  </conditionalFormatting>
  <conditionalFormatting sqref="CE690 CG690 AC690 AE690:AL690 AP690 BF690 BN690 BS690 BV690 BZ690">
    <cfRule type="expression" priority="791" stopIfTrue="1">
      <formula>#REF!&lt;15</formula>
    </cfRule>
  </conditionalFormatting>
  <conditionalFormatting sqref="BL517:BL518">
    <cfRule type="expression" priority="793" stopIfTrue="1">
      <formula>#REF!&lt;15</formula>
    </cfRule>
    <cfRule type="expression" dxfId="426" priority="794">
      <formula>BL517&gt;VALUE(MID(BL$4,FIND("-",BL$4)+1,LEN(BL$4)))</formula>
    </cfRule>
    <cfRule type="expression" dxfId="425" priority="795">
      <formula>BL517&lt;VALUE(LEFT(BL$4, FIND("-", BL$4)-1))</formula>
    </cfRule>
    <cfRule type="expression" dxfId="424" priority="796">
      <formula>BL517&gt;VALUE(MID(BL$4,FIND("-",BL$4)+1,LEN(BL$4)))</formula>
    </cfRule>
    <cfRule type="expression" dxfId="423" priority="797">
      <formula>BL517&lt;VALUE(LEFT(BL$4, FIND("-", BL$4)-1))</formula>
    </cfRule>
  </conditionalFormatting>
  <conditionalFormatting sqref="BZ517:BZ518">
    <cfRule type="expression" dxfId="422" priority="798">
      <formula>BZ517&gt;VALUE(MID(BZ$4,FIND("-",BZ$4)+1,LEN(BZ$4)))</formula>
    </cfRule>
    <cfRule type="expression" dxfId="421" priority="799">
      <formula>BZ517&lt;VALUE(LEFT(BZ$4, FIND("-", BZ$4)-1))</formula>
    </cfRule>
    <cfRule type="expression" priority="800" stopIfTrue="1">
      <formula>#REF!&lt;15</formula>
    </cfRule>
    <cfRule type="expression" dxfId="420" priority="801">
      <formula>BZ517&gt;VALUE(MID(BZ$4,FIND("-",BZ$4)+1,LEN(BZ$4)))</formula>
    </cfRule>
    <cfRule type="expression" dxfId="419" priority="802">
      <formula>BZ517&lt;VALUE(LEFT(BZ$4, FIND("-", BZ$4)-1))</formula>
    </cfRule>
    <cfRule type="expression" dxfId="418" priority="803">
      <formula>BZ517&gt;VALUE(MID(BZ$4,FIND("-",BZ$4)+1,LEN(BZ$4)))</formula>
    </cfRule>
    <cfRule type="expression" dxfId="417" priority="804">
      <formula>BZ517&lt;VALUE(LEFT(BZ$4, FIND("-", BZ$4)-1))</formula>
    </cfRule>
  </conditionalFormatting>
  <conditionalFormatting sqref="CE661:CE668">
    <cfRule type="colorScale" priority="8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G661:CG668">
    <cfRule type="colorScale" priority="8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K661:EK668">
    <cfRule type="colorScale" priority="8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L661:EL668">
    <cfRule type="colorScale" priority="8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M661:EM668">
    <cfRule type="colorScale" priority="8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N661:EN668">
    <cfRule type="colorScale" priority="8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O661:EO668">
    <cfRule type="colorScale" priority="8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P661:EP668">
    <cfRule type="colorScale" priority="8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Q661:EQ668">
    <cfRule type="colorScale" priority="8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R661:ER668">
    <cfRule type="colorScale" priority="8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S661:ES668">
    <cfRule type="colorScale" priority="8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T661:ET668">
    <cfRule type="colorScale" priority="8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U661:EU668">
    <cfRule type="colorScale" priority="8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V661:EV668">
    <cfRule type="colorScale" priority="8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C661:FE668">
    <cfRule type="colorScale" priority="8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551:BB553 CG554:CG556 CE551:CE556 BD551:CC553 CG551:CK553 CO551:CV553 CZ551:DA553 DK551:DQ553 U551:AV553">
    <cfRule type="expression" priority="2783" stopIfTrue="1">
      <formula>$G273&lt;15</formula>
    </cfRule>
  </conditionalFormatting>
  <conditionalFormatting sqref="U22:CB28">
    <cfRule type="expression" priority="2935" stopIfTrue="1">
      <formula>$G16&lt;15</formula>
    </cfRule>
  </conditionalFormatting>
  <conditionalFormatting sqref="U505:CC505 CG505:CM505 DC505:DI505 CY505:DA505 CO505:CW505 CE505">
    <cfRule type="expression" priority="2986" stopIfTrue="1">
      <formula>$G252&lt;15</formula>
    </cfRule>
  </conditionalFormatting>
  <conditionalFormatting sqref="U35:CB35 AF36:AK36">
    <cfRule type="expression" priority="3656" stopIfTrue="1">
      <formula>$G20&lt;15</formula>
    </cfRule>
  </conditionalFormatting>
  <conditionalFormatting sqref="U36:CC37">
    <cfRule type="expression" priority="3928" stopIfTrue="1">
      <formula>$G21&lt;15</formula>
    </cfRule>
    <cfRule type="expression" dxfId="416" priority="3929">
      <formula>U36&gt;VALUE(MID(U$4,FIND("-",U$4)+1,LEN(U$4)))</formula>
    </cfRule>
    <cfRule type="expression" dxfId="415" priority="3930">
      <formula>U36&lt;VALUE(LEFT(U$4, FIND("-", U$4)-1))</formula>
    </cfRule>
  </conditionalFormatting>
  <conditionalFormatting sqref="BD515:BD516 DD517:DI517 BZ517:BZ518 BV517:BV518 CB517:CC518 BE517:BN518 BS517:BS518 BA517:BB518 BT519:BU520 CZ517:DA520 DK519:DQ520 CG517:CG520 CE517:CE520 BA519:BA520 U517:AV518">
    <cfRule type="expression" priority="4238" stopIfTrue="1">
      <formula>$G254&lt;15</formula>
    </cfRule>
  </conditionalFormatting>
  <conditionalFormatting sqref="U38:CC42">
    <cfRule type="expression" priority="4291" stopIfTrue="1">
      <formula>$G22&lt;15</formula>
    </cfRule>
    <cfRule type="expression" dxfId="414" priority="4292">
      <formula>U38&gt;VALUE(MID(U$4,FIND("-",U$4)+1,LEN(U$4)))</formula>
    </cfRule>
    <cfRule type="expression" dxfId="413" priority="4293">
      <formula>U38&lt;VALUE(LEFT(U$4, FIND("-", U$4)-1))</formula>
    </cfRule>
  </conditionalFormatting>
  <conditionalFormatting sqref="CG507:CM507 DC507:DI507 CY507:DA507 CO507:CW507 CE507 U507:CC507">
    <cfRule type="expression" priority="4467" stopIfTrue="1">
      <formula>$G253&lt;15</formula>
    </cfRule>
  </conditionalFormatting>
  <conditionalFormatting sqref="U43:CC46">
    <cfRule type="expression" priority="4653" stopIfTrue="1">
      <formula>$G26&lt;15</formula>
    </cfRule>
    <cfRule type="expression" dxfId="412" priority="4654">
      <formula>U43&gt;VALUE(MID(U$4,FIND("-",U$4)+1,LEN(U$4)))</formula>
    </cfRule>
    <cfRule type="expression" dxfId="411" priority="4655">
      <formula>U43&lt;VALUE(LEFT(U$4, FIND("-", U$4)-1))</formula>
    </cfRule>
  </conditionalFormatting>
  <conditionalFormatting sqref="U47:CC49">
    <cfRule type="expression" priority="5014" stopIfTrue="1">
      <formula>$G29&lt;15</formula>
    </cfRule>
    <cfRule type="expression" dxfId="410" priority="5015">
      <formula>U47&gt;VALUE(MID(U$4,FIND("-",U$4)+1,LEN(U$4)))</formula>
    </cfRule>
    <cfRule type="expression" dxfId="409" priority="5016">
      <formula>U47&lt;VALUE(LEFT(U$4, FIND("-", U$4)-1))</formula>
    </cfRule>
  </conditionalFormatting>
  <conditionalFormatting sqref="U54:CC54 U50:CC52">
    <cfRule type="expression" priority="5375" stopIfTrue="1">
      <formula>$G31&lt;15</formula>
    </cfRule>
    <cfRule type="expression" dxfId="408" priority="5376">
      <formula>U50&gt;VALUE(MID(U$4,FIND("-",U$4)+1,LEN(U$4)))</formula>
    </cfRule>
    <cfRule type="expression" dxfId="407" priority="5377">
      <formula>U50&lt;VALUE(LEFT(U$4, FIND("-", U$4)-1))</formula>
    </cfRule>
  </conditionalFormatting>
  <conditionalFormatting sqref="U53:CC53 U55:CC60">
    <cfRule type="expression" priority="6097" stopIfTrue="1">
      <formula>$G33&lt;15</formula>
    </cfRule>
    <cfRule type="expression" dxfId="406" priority="6098">
      <formula>U53&gt;VALUE(MID(U$4,FIND("-",U$4)+1,LEN(U$4)))</formula>
    </cfRule>
    <cfRule type="expression" dxfId="405" priority="6099">
      <formula>U53&lt;VALUE(LEFT(U$4, FIND("-", U$4)-1))</formula>
    </cfRule>
  </conditionalFormatting>
  <conditionalFormatting sqref="U61:CC62">
    <cfRule type="expression" priority="6458" stopIfTrue="1">
      <formula>$G38&lt;15</formula>
    </cfRule>
    <cfRule type="expression" dxfId="404" priority="6459">
      <formula>U61&gt;VALUE(MID(U$4,FIND("-",U$4)+1,LEN(U$4)))</formula>
    </cfRule>
    <cfRule type="expression" dxfId="403" priority="6460">
      <formula>U61&lt;VALUE(LEFT(U$4, FIND("-", U$4)-1))</formula>
    </cfRule>
  </conditionalFormatting>
  <conditionalFormatting sqref="U68:CC68 U63:CC66">
    <cfRule type="expression" priority="6819" stopIfTrue="1">
      <formula>$G39&lt;15</formula>
    </cfRule>
    <cfRule type="expression" dxfId="402" priority="6820">
      <formula>U63&gt;VALUE(MID(U$4,FIND("-",U$4)+1,LEN(U$4)))</formula>
    </cfRule>
    <cfRule type="expression" dxfId="401" priority="6821">
      <formula>U63&lt;VALUE(LEFT(U$4, FIND("-", U$4)-1))</formula>
    </cfRule>
  </conditionalFormatting>
  <conditionalFormatting sqref="U348:CC349">
    <cfRule type="expression" priority="6970" stopIfTrue="1">
      <formula>$G42&lt;15</formula>
    </cfRule>
    <cfRule type="expression" dxfId="400" priority="6971">
      <formula>U348&gt;VALUE(MID(U$4,FIND("-",U$4)+1,LEN(U$4)))</formula>
    </cfRule>
    <cfRule type="expression" dxfId="399" priority="6972">
      <formula>U348&lt;VALUE(LEFT(U$4, FIND("-", U$4)-1))</formula>
    </cfRule>
  </conditionalFormatting>
  <conditionalFormatting sqref="U74:CC77">
    <cfRule type="expression" priority="7295" stopIfTrue="1">
      <formula>$G46&lt;15</formula>
    </cfRule>
    <cfRule type="expression" dxfId="398" priority="7296">
      <formula>U74&gt;VALUE(MID(U$4,FIND("-",U$4)+1,LEN(U$4)))</formula>
    </cfRule>
    <cfRule type="expression" dxfId="397" priority="7297">
      <formula>U74&lt;VALUE(LEFT(U$4, FIND("-", U$4)-1))</formula>
    </cfRule>
  </conditionalFormatting>
  <conditionalFormatting sqref="U78:CC79">
    <cfRule type="expression" priority="7682" stopIfTrue="1">
      <formula>$G47&lt;15</formula>
    </cfRule>
    <cfRule type="expression" dxfId="396" priority="7683">
      <formula>U78&gt;VALUE(MID(U$4,FIND("-",U$4)+1,LEN(U$4)))</formula>
    </cfRule>
    <cfRule type="expression" dxfId="395" priority="7684">
      <formula>U78&lt;VALUE(LEFT(U$4, FIND("-", U$4)-1))</formula>
    </cfRule>
  </conditionalFormatting>
  <conditionalFormatting sqref="U85:CC89">
    <cfRule type="expression" priority="8069" stopIfTrue="1">
      <formula>$G48&lt;15</formula>
    </cfRule>
    <cfRule type="expression" dxfId="394" priority="8070">
      <formula>U85&gt;VALUE(MID(U$4,FIND("-",U$4)+1,LEN(U$4)))</formula>
    </cfRule>
    <cfRule type="expression" dxfId="393" priority="8071">
      <formula>U85&lt;VALUE(LEFT(U$4, FIND("-", U$4)-1))</formula>
    </cfRule>
  </conditionalFormatting>
  <conditionalFormatting sqref="U90:CC91">
    <cfRule type="expression" priority="8456" stopIfTrue="1">
      <formula>$G52&lt;15</formula>
    </cfRule>
    <cfRule type="expression" dxfId="392" priority="8457">
      <formula>U90&gt;VALUE(MID(U$4,FIND("-",U$4)+1,LEN(U$4)))</formula>
    </cfRule>
    <cfRule type="expression" dxfId="391" priority="8458">
      <formula>U90&lt;VALUE(LEFT(U$4, FIND("-", U$4)-1))</formula>
    </cfRule>
  </conditionalFormatting>
  <conditionalFormatting sqref="U92:CC94">
    <cfRule type="expression" priority="8843" stopIfTrue="1">
      <formula>$G53&lt;15</formula>
    </cfRule>
    <cfRule type="expression" dxfId="390" priority="8844">
      <formula>U92&gt;VALUE(MID(U$4,FIND("-",U$4)+1,LEN(U$4)))</formula>
    </cfRule>
    <cfRule type="expression" dxfId="389" priority="8845">
      <formula>U92&lt;VALUE(LEFT(U$4, FIND("-", U$4)-1))</formula>
    </cfRule>
  </conditionalFormatting>
  <conditionalFormatting sqref="U95:CC97">
    <cfRule type="expression" priority="9230" stopIfTrue="1">
      <formula>$G55&lt;15</formula>
    </cfRule>
    <cfRule type="expression" dxfId="388" priority="9231">
      <formula>U95&gt;VALUE(MID(U$4,FIND("-",U$4)+1,LEN(U$4)))</formula>
    </cfRule>
    <cfRule type="expression" dxfId="387" priority="9232">
      <formula>U95&lt;VALUE(LEFT(U$4, FIND("-", U$4)-1))</formula>
    </cfRule>
  </conditionalFormatting>
  <conditionalFormatting sqref="AF104:AJ104 U98:CC103">
    <cfRule type="expression" priority="9617" stopIfTrue="1">
      <formula>$G57&lt;15</formula>
    </cfRule>
    <cfRule type="expression" dxfId="386" priority="9618">
      <formula>U98&gt;VALUE(MID(U$4,FIND("-",U$4)+1,LEN(U$4)))</formula>
    </cfRule>
    <cfRule type="expression" dxfId="385" priority="9619">
      <formula>U98&lt;VALUE(LEFT(U$4, FIND("-", U$4)-1))</formula>
    </cfRule>
  </conditionalFormatting>
  <conditionalFormatting sqref="U104:CC107">
    <cfRule type="expression" priority="10004" stopIfTrue="1">
      <formula>$G58&lt;15</formula>
    </cfRule>
    <cfRule type="expression" dxfId="384" priority="10005">
      <formula>U104&gt;VALUE(MID(U$4,FIND("-",U$4)+1,LEN(U$4)))</formula>
    </cfRule>
    <cfRule type="expression" dxfId="383" priority="10006">
      <formula>U104&lt;VALUE(LEFT(U$4, FIND("-", U$4)-1))</formula>
    </cfRule>
  </conditionalFormatting>
  <conditionalFormatting sqref="U111:CC114">
    <cfRule type="expression" priority="10391" stopIfTrue="1">
      <formula>$G61&lt;15</formula>
    </cfRule>
    <cfRule type="expression" dxfId="382" priority="10392">
      <formula>U111&gt;VALUE(MID(U$4,FIND("-",U$4)+1,LEN(U$4)))</formula>
    </cfRule>
    <cfRule type="expression" dxfId="381" priority="10393">
      <formula>U111&lt;VALUE(LEFT(U$4, FIND("-", U$4)-1))</formula>
    </cfRule>
  </conditionalFormatting>
  <conditionalFormatting sqref="U115:CC116">
    <cfRule type="expression" priority="10778" stopIfTrue="1">
      <formula>$G63&lt;15</formula>
    </cfRule>
    <cfRule type="expression" dxfId="380" priority="10779">
      <formula>U115&gt;VALUE(MID(U$4,FIND("-",U$4)+1,LEN(U$4)))</formula>
    </cfRule>
    <cfRule type="expression" dxfId="379" priority="10780">
      <formula>U115&lt;VALUE(LEFT(U$4, FIND("-", U$4)-1))</formula>
    </cfRule>
  </conditionalFormatting>
  <conditionalFormatting sqref="U117:CC118 U120:CC121">
    <cfRule type="expression" priority="11165" stopIfTrue="1">
      <formula>$G64&lt;15</formula>
    </cfRule>
    <cfRule type="expression" dxfId="378" priority="11166">
      <formula>U117&gt;VALUE(MID(U$4,FIND("-",U$4)+1,LEN(U$4)))</formula>
    </cfRule>
    <cfRule type="expression" dxfId="377" priority="11167">
      <formula>U117&lt;VALUE(LEFT(U$4, FIND("-", U$4)-1))</formula>
    </cfRule>
  </conditionalFormatting>
  <conditionalFormatting sqref="U122:CC124 U128:CC130">
    <cfRule type="expression" priority="11939" stopIfTrue="1">
      <formula>$G67&lt;15</formula>
    </cfRule>
    <cfRule type="expression" dxfId="376" priority="11940">
      <formula>U122&gt;VALUE(MID(U$4,FIND("-",U$4)+1,LEN(U$4)))</formula>
    </cfRule>
    <cfRule type="expression" dxfId="375" priority="11941">
      <formula>U122&lt;VALUE(LEFT(U$4, FIND("-", U$4)-1))</formula>
    </cfRule>
  </conditionalFormatting>
  <conditionalFormatting sqref="U135:CC137">
    <cfRule type="expression" priority="12713" stopIfTrue="1">
      <formula>$G74&lt;15</formula>
    </cfRule>
    <cfRule type="expression" dxfId="374" priority="12714">
      <formula>U135&gt;VALUE(MID(U$4,FIND("-",U$4)+1,LEN(U$4)))</formula>
    </cfRule>
    <cfRule type="expression" dxfId="373" priority="12715">
      <formula>U135&lt;VALUE(LEFT(U$4, FIND("-", U$4)-1))</formula>
    </cfRule>
  </conditionalFormatting>
  <conditionalFormatting sqref="U141:CC142 U148:CC150">
    <cfRule type="expression" priority="13100" stopIfTrue="1">
      <formula>$G75&lt;15</formula>
    </cfRule>
    <cfRule type="expression" dxfId="372" priority="13101">
      <formula>U141&gt;VALUE(MID(U$4,FIND("-",U$4)+1,LEN(U$4)))</formula>
    </cfRule>
    <cfRule type="expression" dxfId="371" priority="13102">
      <formula>U141&lt;VALUE(LEFT(U$4, FIND("-", U$4)-1))</formula>
    </cfRule>
  </conditionalFormatting>
  <conditionalFormatting sqref="U143:CC144">
    <cfRule type="expression" priority="13487" stopIfTrue="1">
      <formula>$G76&lt;15</formula>
    </cfRule>
    <cfRule type="expression" dxfId="370" priority="13488">
      <formula>U143&gt;VALUE(MID(U$4,FIND("-",U$4)+1,LEN(U$4)))</formula>
    </cfRule>
    <cfRule type="expression" dxfId="369" priority="13489">
      <formula>U143&lt;VALUE(LEFT(U$4, FIND("-", U$4)-1))</formula>
    </cfRule>
  </conditionalFormatting>
  <conditionalFormatting sqref="U145:CC146">
    <cfRule type="expression" priority="13874" stopIfTrue="1">
      <formula>$G77&lt;15</formula>
    </cfRule>
    <cfRule type="expression" dxfId="368" priority="13875">
      <formula>U145&gt;VALUE(MID(U$4,FIND("-",U$4)+1,LEN(U$4)))</formula>
    </cfRule>
    <cfRule type="expression" dxfId="367" priority="13876">
      <formula>U145&lt;VALUE(LEFT(U$4, FIND("-", U$4)-1))</formula>
    </cfRule>
  </conditionalFormatting>
  <conditionalFormatting sqref="U152:CC154">
    <cfRule type="expression" priority="14648" stopIfTrue="1">
      <formula>$G82&lt;15</formula>
    </cfRule>
    <cfRule type="expression" dxfId="366" priority="14649">
      <formula>U152&gt;VALUE(MID(U$4,FIND("-",U$4)+1,LEN(U$4)))</formula>
    </cfRule>
    <cfRule type="expression" dxfId="365" priority="14650">
      <formula>U152&lt;VALUE(LEFT(U$4, FIND("-", U$4)-1))</formula>
    </cfRule>
  </conditionalFormatting>
  <conditionalFormatting sqref="U155:CC156">
    <cfRule type="expression" priority="15035" stopIfTrue="1">
      <formula>$G83&lt;15</formula>
    </cfRule>
    <cfRule type="expression" dxfId="364" priority="15036">
      <formula>U155&gt;VALUE(MID(U$4,FIND("-",U$4)+1,LEN(U$4)))</formula>
    </cfRule>
    <cfRule type="expression" dxfId="363" priority="15037">
      <formula>U155&lt;VALUE(LEFT(U$4, FIND("-", U$4)-1))</formula>
    </cfRule>
  </conditionalFormatting>
  <conditionalFormatting sqref="U157:CC160">
    <cfRule type="expression" priority="15422" stopIfTrue="1">
      <formula>$G84&lt;15</formula>
    </cfRule>
    <cfRule type="expression" dxfId="362" priority="15423">
      <formula>U157&gt;VALUE(MID(U$4,FIND("-",U$4)+1,LEN(U$4)))</formula>
    </cfRule>
    <cfRule type="expression" dxfId="361" priority="15424">
      <formula>U157&lt;VALUE(LEFT(U$4, FIND("-", U$4)-1))</formula>
    </cfRule>
  </conditionalFormatting>
  <conditionalFormatting sqref="CG158:CG167">
    <cfRule type="colorScale" priority="155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U166:CC169">
    <cfRule type="expression" priority="15813" stopIfTrue="1">
      <formula>$G87&lt;15</formula>
    </cfRule>
    <cfRule type="expression" dxfId="360" priority="15814">
      <formula>U166&gt;VALUE(MID(U$4,FIND("-",U$4)+1,LEN(U$4)))</formula>
    </cfRule>
    <cfRule type="expression" dxfId="359" priority="15815">
      <formula>U166&lt;VALUE(LEFT(U$4, FIND("-", U$4)-1))</formula>
    </cfRule>
  </conditionalFormatting>
  <conditionalFormatting sqref="U170:CC177">
    <cfRule type="expression" priority="16202" stopIfTrue="1">
      <formula>$G90&lt;15</formula>
    </cfRule>
    <cfRule type="expression" dxfId="358" priority="16203">
      <formula>U170&gt;VALUE(MID(U$4,FIND("-",U$4)+1,LEN(U$4)))</formula>
    </cfRule>
    <cfRule type="expression" dxfId="357" priority="16204">
      <formula>U170&lt;VALUE(LEFT(U$4, FIND("-", U$4)-1))</formula>
    </cfRule>
  </conditionalFormatting>
  <conditionalFormatting sqref="U178:CC179">
    <cfRule type="expression" priority="16591" stopIfTrue="1">
      <formula>$G91&lt;15</formula>
    </cfRule>
    <cfRule type="expression" dxfId="356" priority="16592">
      <formula>U178&gt;VALUE(MID(U$4,FIND("-",U$4)+1,LEN(U$4)))</formula>
    </cfRule>
    <cfRule type="expression" dxfId="355" priority="16593">
      <formula>U178&lt;VALUE(LEFT(U$4, FIND("-", U$4)-1))</formula>
    </cfRule>
  </conditionalFormatting>
  <conditionalFormatting sqref="U180:CC182">
    <cfRule type="expression" priority="16980" stopIfTrue="1">
      <formula>$G92&lt;15</formula>
    </cfRule>
    <cfRule type="expression" dxfId="354" priority="16981">
      <formula>U180&gt;VALUE(MID(U$4,FIND("-",U$4)+1,LEN(U$4)))</formula>
    </cfRule>
    <cfRule type="expression" dxfId="353" priority="16982">
      <formula>U180&lt;VALUE(LEFT(U$4, FIND("-", U$4)-1))</formula>
    </cfRule>
  </conditionalFormatting>
  <conditionalFormatting sqref="U175:CC175">
    <cfRule type="expression" priority="17165" stopIfTrue="1">
      <formula>$G94&lt;15</formula>
    </cfRule>
    <cfRule type="expression" dxfId="352" priority="17166">
      <formula>U175&gt;VALUE(MID(U$4,FIND("-",U$4)+1,LEN(U$4)))</formula>
    </cfRule>
    <cfRule type="expression" dxfId="351" priority="17167">
      <formula>U175&lt;VALUE(LEFT(U$4, FIND("-", U$4)-1))</formula>
    </cfRule>
  </conditionalFormatting>
  <conditionalFormatting sqref="U177:CC177">
    <cfRule type="expression" priority="17288" stopIfTrue="1">
      <formula>$G95&lt;15</formula>
    </cfRule>
    <cfRule type="expression" dxfId="350" priority="17289">
      <formula>U177&gt;VALUE(MID(U$4,FIND("-",U$4)+1,LEN(U$4)))</formula>
    </cfRule>
    <cfRule type="expression" dxfId="349" priority="17290">
      <formula>U177&lt;VALUE(LEFT(U$4, FIND("-", U$4)-1))</formula>
    </cfRule>
  </conditionalFormatting>
  <conditionalFormatting sqref="U190:CC194">
    <cfRule type="expression" priority="17520" stopIfTrue="1">
      <formula>$G96&lt;15</formula>
    </cfRule>
    <cfRule type="expression" dxfId="348" priority="17521">
      <formula>U190&gt;VALUE(MID(U$4,FIND("-",U$4)+1,LEN(U$4)))</formula>
    </cfRule>
    <cfRule type="expression" dxfId="347" priority="17522">
      <formula>U190&lt;VALUE(LEFT(U$4, FIND("-", U$4)-1))</formula>
    </cfRule>
  </conditionalFormatting>
  <conditionalFormatting sqref="U195:CC198">
    <cfRule type="expression" priority="17924" stopIfTrue="1">
      <formula>$G100&lt;15</formula>
    </cfRule>
    <cfRule type="expression" dxfId="346" priority="17925">
      <formula>U195&gt;VALUE(MID(U$4,FIND("-",U$4)+1,LEN(U$4)))</formula>
    </cfRule>
    <cfRule type="expression" dxfId="345" priority="17926">
      <formula>U195&lt;VALUE(LEFT(U$4, FIND("-", U$4)-1))</formula>
    </cfRule>
  </conditionalFormatting>
  <conditionalFormatting sqref="U201:CC205">
    <cfRule type="expression" priority="18329" stopIfTrue="1">
      <formula>$G102&lt;15</formula>
    </cfRule>
    <cfRule type="expression" dxfId="344" priority="18330">
      <formula>U201&gt;VALUE(MID(U$4,FIND("-",U$4)+1,LEN(U$4)))</formula>
    </cfRule>
    <cfRule type="expression" dxfId="343" priority="18331">
      <formula>U201&lt;VALUE(LEFT(U$4, FIND("-", U$4)-1))</formula>
    </cfRule>
  </conditionalFormatting>
  <conditionalFormatting sqref="U210:CC226">
    <cfRule type="expression" priority="18734" stopIfTrue="1">
      <formula>$G108&lt;15</formula>
    </cfRule>
    <cfRule type="expression" dxfId="342" priority="18735">
      <formula>U210&gt;VALUE(MID(U$4,FIND("-",U$4)+1,LEN(U$4)))</formula>
    </cfRule>
    <cfRule type="expression" dxfId="341" priority="18736">
      <formula>U210&lt;VALUE(LEFT(U$4, FIND("-", U$4)-1))</formula>
    </cfRule>
  </conditionalFormatting>
  <conditionalFormatting sqref="U229:CC232">
    <cfRule type="expression" priority="19139" stopIfTrue="1">
      <formula>$G108&lt;15</formula>
    </cfRule>
    <cfRule type="expression" dxfId="340" priority="19140">
      <formula>U229&gt;VALUE(MID(U$4,FIND("-",U$4)+1,LEN(U$4)))</formula>
    </cfRule>
    <cfRule type="expression" dxfId="339" priority="19141">
      <formula>U229&lt;VALUE(LEFT(U$4, FIND("-", U$4)-1))</formula>
    </cfRule>
  </conditionalFormatting>
  <conditionalFormatting sqref="U234:CC237">
    <cfRule type="expression" priority="19544" stopIfTrue="1">
      <formula>$G110&lt;15</formula>
    </cfRule>
    <cfRule type="expression" dxfId="338" priority="19545">
      <formula>U234&gt;VALUE(MID(U$4,FIND("-",U$4)+1,LEN(U$4)))</formula>
    </cfRule>
    <cfRule type="expression" dxfId="337" priority="19546">
      <formula>U234&lt;VALUE(LEFT(U$4, FIND("-", U$4)-1))</formula>
    </cfRule>
  </conditionalFormatting>
  <conditionalFormatting sqref="U238:CC241">
    <cfRule type="expression" priority="19949" stopIfTrue="1">
      <formula>$G113&lt;15</formula>
    </cfRule>
    <cfRule type="expression" dxfId="336" priority="19950">
      <formula>U238&gt;VALUE(MID(U$4,FIND("-",U$4)+1,LEN(U$4)))</formula>
    </cfRule>
    <cfRule type="expression" dxfId="335" priority="19951">
      <formula>U238&lt;VALUE(LEFT(U$4, FIND("-", U$4)-1))</formula>
    </cfRule>
  </conditionalFormatting>
  <conditionalFormatting sqref="U242:CC246">
    <cfRule type="expression" priority="20354" stopIfTrue="1">
      <formula>$G115&lt;15</formula>
    </cfRule>
    <cfRule type="expression" dxfId="334" priority="20355">
      <formula>U242&gt;VALUE(MID(U$4,FIND("-",U$4)+1,LEN(U$4)))</formula>
    </cfRule>
    <cfRule type="expression" dxfId="333" priority="20356">
      <formula>U242&lt;VALUE(LEFT(U$4, FIND("-", U$4)-1))</formula>
    </cfRule>
  </conditionalFormatting>
  <conditionalFormatting sqref="U253:CC257">
    <cfRule type="expression" priority="20759" stopIfTrue="1">
      <formula>$G116&lt;15</formula>
    </cfRule>
    <cfRule type="expression" dxfId="332" priority="20760">
      <formula>U253&gt;VALUE(MID(U$4,FIND("-",U$4)+1,LEN(U$4)))</formula>
    </cfRule>
    <cfRule type="expression" dxfId="331" priority="20761">
      <formula>U253&lt;VALUE(LEFT(U$4, FIND("-", U$4)-1))</formula>
    </cfRule>
  </conditionalFormatting>
  <conditionalFormatting sqref="CA507 BO507:BR507 BW507:BY507 DU507:DW507">
    <cfRule type="expression" priority="20778" stopIfTrue="1">
      <formula>$H253&lt;15</formula>
    </cfRule>
    <cfRule type="expression" dxfId="330" priority="20779">
      <formula>BO507&gt;VALUE(MID(BO$4,FIND("-",BO$4)+1,LEN(BO$4)))</formula>
    </cfRule>
    <cfRule type="expression" dxfId="329" priority="20780">
      <formula>BO507&lt;VALUE(LEFT(BO$4, FIND("-", BO$4)-1))</formula>
    </cfRule>
  </conditionalFormatting>
  <conditionalFormatting sqref="BL514:BL515">
    <cfRule type="expression" priority="21151" stopIfTrue="1">
      <formula>$G255&lt;15</formula>
    </cfRule>
    <cfRule type="expression" dxfId="328" priority="21152">
      <formula>BL514&gt;VALUE(MID(BL$4,FIND("-",BL$4)+1,LEN(BL$4)))</formula>
    </cfRule>
    <cfRule type="expression" dxfId="327" priority="21153">
      <formula>BL514&lt;VALUE(LEFT(BL$4, FIND("-", BL$4)-1))</formula>
    </cfRule>
    <cfRule type="expression" dxfId="326" priority="21154">
      <formula>BL514&gt;VALUE(MID(BL$4,FIND("-",BL$4)+1,LEN(BL$4)))</formula>
    </cfRule>
    <cfRule type="expression" dxfId="325" priority="21155">
      <formula>BL514&lt;VALUE(LEFT(BL$4, FIND("-", BL$4)-1))</formula>
    </cfRule>
  </conditionalFormatting>
  <conditionalFormatting sqref="U258:CC259">
    <cfRule type="expression" priority="21164" stopIfTrue="1">
      <formula>$G117&lt;15</formula>
    </cfRule>
    <cfRule type="expression" dxfId="324" priority="21165">
      <formula>U258&gt;VALUE(MID(U$4,FIND("-",U$4)+1,LEN(U$4)))</formula>
    </cfRule>
    <cfRule type="expression" dxfId="323" priority="21166">
      <formula>U258&lt;VALUE(LEFT(U$4, FIND("-", U$4)-1))</formula>
    </cfRule>
  </conditionalFormatting>
  <conditionalFormatting sqref="AW514:AZ516">
    <cfRule type="expression" dxfId="322" priority="21180">
      <formula>AW514&gt;VALUE(MID(AW$4,FIND("-",AW$4)+1,LEN(AW$4)))</formula>
    </cfRule>
    <cfRule type="expression" dxfId="321" priority="21181">
      <formula>AW514&lt;VALUE(LEFT(AW$4, FIND("-", AW$4)-1))</formula>
    </cfRule>
    <cfRule type="expression" priority="21182" stopIfTrue="1">
      <formula>$E254&lt;15</formula>
    </cfRule>
  </conditionalFormatting>
  <conditionalFormatting sqref="BL516 BL524 BS514:BU516">
    <cfRule type="expression" priority="21192" stopIfTrue="1">
      <formula>$G254&lt;15</formula>
    </cfRule>
    <cfRule type="expression" dxfId="320" priority="21193">
      <formula>BL514&gt;VALUE(MID(BL$4,FIND("-",BL$4)+1,LEN(BL$4)))</formula>
    </cfRule>
    <cfRule type="expression" dxfId="319" priority="21194">
      <formula>BL514&lt;VALUE(LEFT(BL$4, FIND("-", BL$4)-1))</formula>
    </cfRule>
    <cfRule type="expression" dxfId="318" priority="21195">
      <formula>BL514&gt;VALUE(MID(BL$4,FIND("-",BL$4)+1,LEN(BL$4)))</formula>
    </cfRule>
    <cfRule type="expression" dxfId="317" priority="21196">
      <formula>BL514&lt;VALUE(LEFT(BL$4, FIND("-", BL$4)-1))</formula>
    </cfRule>
  </conditionalFormatting>
  <conditionalFormatting sqref="BZ514:BZ515">
    <cfRule type="expression" dxfId="316" priority="21197">
      <formula>BZ514&gt;VALUE(MID(BZ$4,FIND("-",BZ$4)+1,LEN(BZ$4)))</formula>
    </cfRule>
    <cfRule type="expression" dxfId="315" priority="21198">
      <formula>BZ514&lt;VALUE(LEFT(BZ$4, FIND("-", BZ$4)-1))</formula>
    </cfRule>
    <cfRule type="expression" priority="21199" stopIfTrue="1">
      <formula>$G255&lt;15</formula>
    </cfRule>
    <cfRule type="expression" dxfId="314" priority="21200">
      <formula>BZ514&gt;VALUE(MID(BZ$4,FIND("-",BZ$4)+1,LEN(BZ$4)))</formula>
    </cfRule>
    <cfRule type="expression" dxfId="313" priority="21201">
      <formula>BZ514&lt;VALUE(LEFT(BZ$4, FIND("-", BZ$4)-1))</formula>
    </cfRule>
    <cfRule type="expression" dxfId="312" priority="21202">
      <formula>BZ514&gt;VALUE(MID(BZ$4,FIND("-",BZ$4)+1,LEN(BZ$4)))</formula>
    </cfRule>
    <cfRule type="expression" dxfId="311" priority="21203">
      <formula>BZ514&lt;VALUE(LEFT(BZ$4, FIND("-", BZ$4)-1))</formula>
    </cfRule>
  </conditionalFormatting>
  <conditionalFormatting sqref="CO514:CV515 CY514:CY515">
    <cfRule type="expression" priority="21211" stopIfTrue="1">
      <formula>$G254&lt;15</formula>
    </cfRule>
    <cfRule type="expression" dxfId="310" priority="21212">
      <formula>CO514&gt;VALUE(MID(CO$4,FIND("-",CO$4)+1,LEN(CO$4)))</formula>
    </cfRule>
    <cfRule type="expression" dxfId="309" priority="21213">
      <formula>CO514&lt;VALUE(LEFT(CO$4, FIND("-", CO$4)-1))</formula>
    </cfRule>
    <cfRule type="expression" priority="21214" stopIfTrue="1">
      <formula>$G255&lt;15</formula>
    </cfRule>
    <cfRule type="expression" dxfId="308" priority="21215">
      <formula>CO514&gt;VALUE(MID(CO$4,FIND("-",CO$4)+1,LEN(CO$4)))</formula>
    </cfRule>
    <cfRule type="expression" dxfId="307" priority="21216">
      <formula>CO514&lt;VALUE(LEFT(CO$4, FIND("-", CO$4)-1))</formula>
    </cfRule>
  </conditionalFormatting>
  <conditionalFormatting sqref="CO517:CV518 CY517:CY518">
    <cfRule type="expression" priority="21235" stopIfTrue="1">
      <formula>$G256&lt;15</formula>
    </cfRule>
    <cfRule type="expression" dxfId="306" priority="21236">
      <formula>CO517&gt;VALUE(MID(CO$4,FIND("-",CO$4)+1,LEN(CO$4)))</formula>
    </cfRule>
    <cfRule type="expression" dxfId="305" priority="21237">
      <formula>CO517&lt;VALUE(LEFT(CO$4, FIND("-", CO$4)-1))</formula>
    </cfRule>
    <cfRule type="expression" priority="21238" stopIfTrue="1">
      <formula>#REF!&lt;15</formula>
    </cfRule>
    <cfRule type="expression" dxfId="304" priority="21239">
      <formula>CO517&gt;VALUE(MID(CO$4,FIND("-",CO$4)+1,LEN(CO$4)))</formula>
    </cfRule>
    <cfRule type="expression" dxfId="303" priority="21240">
      <formula>CO517&lt;VALUE(LEFT(CO$4, FIND("-", CO$4)-1))</formula>
    </cfRule>
  </conditionalFormatting>
  <conditionalFormatting sqref="U260:CC263">
    <cfRule type="expression" priority="21570" stopIfTrue="1">
      <formula>$G118&lt;15</formula>
    </cfRule>
    <cfRule type="expression" dxfId="302" priority="21571">
      <formula>U260&gt;VALUE(MID(U$4,FIND("-",U$4)+1,LEN(U$4)))</formula>
    </cfRule>
    <cfRule type="expression" dxfId="301" priority="21572">
      <formula>U260&lt;VALUE(LEFT(U$4, FIND("-", U$4)-1))</formula>
    </cfRule>
  </conditionalFormatting>
  <conditionalFormatting sqref="U265:CC267">
    <cfRule type="expression" priority="21946" stopIfTrue="1">
      <formula>$G119&lt;15</formula>
    </cfRule>
    <cfRule type="expression" dxfId="300" priority="21947">
      <formula>U265&gt;VALUE(MID(U$4,FIND("-",U$4)+1,LEN(U$4)))</formula>
    </cfRule>
    <cfRule type="expression" dxfId="299" priority="21948">
      <formula>U265&lt;VALUE(LEFT(U$4, FIND("-", U$4)-1))</formula>
    </cfRule>
  </conditionalFormatting>
  <conditionalFormatting sqref="U268:CC269">
    <cfRule type="expression" priority="22322" stopIfTrue="1">
      <formula>$G120&lt;15</formula>
    </cfRule>
    <cfRule type="expression" dxfId="298" priority="22323">
      <formula>U268&gt;VALUE(MID(U$4,FIND("-",U$4)+1,LEN(U$4)))</formula>
    </cfRule>
    <cfRule type="expression" dxfId="297" priority="22324">
      <formula>U268&lt;VALUE(LEFT(U$4, FIND("-", U$4)-1))</formula>
    </cfRule>
  </conditionalFormatting>
  <conditionalFormatting sqref="U270:CC274">
    <cfRule type="expression" priority="22698" stopIfTrue="1">
      <formula>$G121&lt;15</formula>
    </cfRule>
    <cfRule type="expression" dxfId="296" priority="22699">
      <formula>U270&gt;VALUE(MID(U$4,FIND("-",U$4)+1,LEN(U$4)))</formula>
    </cfRule>
    <cfRule type="expression" dxfId="295" priority="22700">
      <formula>U270&lt;VALUE(LEFT(U$4, FIND("-", U$4)-1))</formula>
    </cfRule>
  </conditionalFormatting>
  <conditionalFormatting sqref="AE545:AE547">
    <cfRule type="expression" priority="22710" stopIfTrue="1">
      <formula>$G270&lt;15</formula>
    </cfRule>
    <cfRule type="expression" dxfId="294" priority="22711">
      <formula>AE545&gt;VALUE(MID(AE$4,FIND("-",AE$4)+1,LEN(AE$4)))</formula>
    </cfRule>
    <cfRule type="expression" dxfId="293" priority="22712">
      <formula>AE545&lt;VALUE(LEFT(AE$4, FIND("-", AE$4)-1))</formula>
    </cfRule>
    <cfRule type="expression" priority="22713" stopIfTrue="1">
      <formula>$G270&lt;15</formula>
    </cfRule>
  </conditionalFormatting>
  <conditionalFormatting sqref="U275:CC279">
    <cfRule type="expression" priority="23074" stopIfTrue="1">
      <formula>$G125&lt;15</formula>
    </cfRule>
    <cfRule type="expression" dxfId="292" priority="23075">
      <formula>U275&gt;VALUE(MID(U$4,FIND("-",U$4)+1,LEN(U$4)))</formula>
    </cfRule>
    <cfRule type="expression" dxfId="291" priority="23076">
      <formula>U275&lt;VALUE(LEFT(U$4, FIND("-", U$4)-1))</formula>
    </cfRule>
  </conditionalFormatting>
  <conditionalFormatting sqref="U291:CC293">
    <cfRule type="expression" priority="23437" stopIfTrue="1">
      <formula>$G133&lt;15</formula>
    </cfRule>
    <cfRule type="expression" dxfId="290" priority="23438">
      <formula>U291&gt;VALUE(MID(U$4,FIND("-",U$4)+1,LEN(U$4)))</formula>
    </cfRule>
    <cfRule type="expression" dxfId="289" priority="23439">
      <formula>U291&lt;VALUE(LEFT(U$4, FIND("-", U$4)-1))</formula>
    </cfRule>
  </conditionalFormatting>
  <conditionalFormatting sqref="U285:CC285 U281:CC282">
    <cfRule type="expression" priority="23797" stopIfTrue="1">
      <formula>$G127&lt;15</formula>
    </cfRule>
    <cfRule type="expression" dxfId="288" priority="23798">
      <formula>U281&gt;VALUE(MID(U$4,FIND("-",U$4)+1,LEN(U$4)))</formula>
    </cfRule>
    <cfRule type="expression" dxfId="287" priority="23799">
      <formula>U281&lt;VALUE(LEFT(U$4, FIND("-", U$4)-1))</formula>
    </cfRule>
  </conditionalFormatting>
  <conditionalFormatting sqref="U283:CC284 U286:CC288">
    <cfRule type="expression" priority="24517" stopIfTrue="1">
      <formula>$G128&lt;15</formula>
    </cfRule>
    <cfRule type="expression" dxfId="286" priority="24518">
      <formula>U283&gt;VALUE(MID(U$4,FIND("-",U$4)+1,LEN(U$4)))</formula>
    </cfRule>
    <cfRule type="expression" dxfId="285" priority="24519">
      <formula>U283&lt;VALUE(LEFT(U$4, FIND("-", U$4)-1))</formula>
    </cfRule>
  </conditionalFormatting>
  <conditionalFormatting sqref="U619:CC621">
    <cfRule type="expression" priority="24634" stopIfTrue="1">
      <formula>$G140&lt;15</formula>
    </cfRule>
    <cfRule type="expression" dxfId="284" priority="24635">
      <formula>U619&gt;VALUE(MID(U$4,FIND("-",U$4)+1,LEN(U$4)))</formula>
    </cfRule>
    <cfRule type="expression" dxfId="283" priority="24636">
      <formula>U619&lt;VALUE(LEFT(U$4, FIND("-", U$4)-1))</formula>
    </cfRule>
  </conditionalFormatting>
  <conditionalFormatting sqref="U319:CC320">
    <cfRule type="expression" priority="24979" stopIfTrue="1">
      <formula>$G145&lt;15</formula>
    </cfRule>
    <cfRule type="expression" dxfId="282" priority="24980">
      <formula>U319&gt;VALUE(MID(U$4,FIND("-",U$4)+1,LEN(U$4)))</formula>
    </cfRule>
    <cfRule type="expression" dxfId="281" priority="24981">
      <formula>U319&lt;VALUE(LEFT(U$4, FIND("-", U$4)-1))</formula>
    </cfRule>
  </conditionalFormatting>
  <conditionalFormatting sqref="U303:CC304">
    <cfRule type="expression" priority="25358" stopIfTrue="1">
      <formula>$G142&lt;15</formula>
    </cfRule>
    <cfRule type="expression" dxfId="280" priority="25359">
      <formula>U303&gt;VALUE(MID(U$4,FIND("-",U$4)+1,LEN(U$4)))</formula>
    </cfRule>
    <cfRule type="expression" dxfId="279" priority="25360">
      <formula>U303&lt;VALUE(LEFT(U$4, FIND("-", U$4)-1))</formula>
    </cfRule>
  </conditionalFormatting>
  <conditionalFormatting sqref="AF310:AJ310 U305:CC309">
    <cfRule type="expression" priority="25737" stopIfTrue="1">
      <formula>$G143&lt;15</formula>
    </cfRule>
    <cfRule type="expression" dxfId="278" priority="25738">
      <formula>U305&gt;VALUE(MID(U$4,FIND("-",U$4)+1,LEN(U$4)))</formula>
    </cfRule>
    <cfRule type="expression" dxfId="277" priority="25739">
      <formula>U305&lt;VALUE(LEFT(U$4, FIND("-", U$4)-1))</formula>
    </cfRule>
  </conditionalFormatting>
  <conditionalFormatting sqref="U317:CC318 U310:CC313">
    <cfRule type="expression" priority="26116" stopIfTrue="1">
      <formula>$G144&lt;15</formula>
    </cfRule>
    <cfRule type="expression" dxfId="276" priority="26117">
      <formula>U310&gt;VALUE(MID(U$4,FIND("-",U$4)+1,LEN(U$4)))</formula>
    </cfRule>
    <cfRule type="expression" dxfId="275" priority="26118">
      <formula>U310&lt;VALUE(LEFT(U$4, FIND("-", U$4)-1))</formula>
    </cfRule>
  </conditionalFormatting>
  <conditionalFormatting sqref="U317:CC317">
    <cfRule type="expression" priority="26252" stopIfTrue="1">
      <formula>$G146&lt;15</formula>
    </cfRule>
    <cfRule type="expression" dxfId="274" priority="26253">
      <formula>U317&gt;VALUE(MID(U$4,FIND("-",U$4)+1,LEN(U$4)))</formula>
    </cfRule>
    <cfRule type="expression" dxfId="273" priority="26254">
      <formula>U317&lt;VALUE(LEFT(U$4, FIND("-", U$4)-1))</formula>
    </cfRule>
  </conditionalFormatting>
  <conditionalFormatting sqref="U363:CC365">
    <cfRule type="expression" priority="26613" stopIfTrue="1">
      <formula>$G171&lt;15</formula>
    </cfRule>
    <cfRule type="expression" dxfId="272" priority="26614">
      <formula>U363&gt;VALUE(MID(U$4,FIND("-",U$4)+1,LEN(U$4)))</formula>
    </cfRule>
    <cfRule type="expression" dxfId="271" priority="26615">
      <formula>U363&lt;VALUE(LEFT(U$4, FIND("-", U$4)-1))</formula>
    </cfRule>
  </conditionalFormatting>
  <conditionalFormatting sqref="U327:CC330">
    <cfRule type="expression" priority="27403" stopIfTrue="1">
      <formula>$G151&lt;15</formula>
    </cfRule>
    <cfRule type="expression" dxfId="270" priority="27404">
      <formula>U327&gt;VALUE(MID(U$4,FIND("-",U$4)+1,LEN(U$4)))</formula>
    </cfRule>
    <cfRule type="expression" dxfId="269" priority="27405">
      <formula>U327&lt;VALUE(LEFT(U$4, FIND("-", U$4)-1))</formula>
    </cfRule>
  </conditionalFormatting>
  <conditionalFormatting sqref="U331:CC332">
    <cfRule type="expression" priority="27798" stopIfTrue="1">
      <formula>$G152&lt;15</formula>
    </cfRule>
    <cfRule type="expression" dxfId="268" priority="27799">
      <formula>U331&gt;VALUE(MID(U$4,FIND("-",U$4)+1,LEN(U$4)))</formula>
    </cfRule>
    <cfRule type="expression" dxfId="267" priority="27800">
      <formula>U331&lt;VALUE(LEFT(U$4, FIND("-", U$4)-1))</formula>
    </cfRule>
  </conditionalFormatting>
  <conditionalFormatting sqref="U341:CC341 U333:CC338">
    <cfRule type="expression" priority="28190" stopIfTrue="1">
      <formula>$G153&lt;15</formula>
    </cfRule>
    <cfRule type="expression" dxfId="266" priority="28191">
      <formula>U333&gt;VALUE(MID(U$4,FIND("-",U$4)+1,LEN(U$4)))</formula>
    </cfRule>
    <cfRule type="expression" dxfId="265" priority="28192">
      <formula>U333&lt;VALUE(LEFT(U$4, FIND("-", U$4)-1))</formula>
    </cfRule>
  </conditionalFormatting>
  <conditionalFormatting sqref="U339:CC340 U342:CC344">
    <cfRule type="expression" priority="28977" stopIfTrue="1">
      <formula>$G158&lt;15</formula>
    </cfRule>
    <cfRule type="expression" dxfId="264" priority="28978">
      <formula>U339&gt;VALUE(MID(U$4,FIND("-",U$4)+1,LEN(U$4)))</formula>
    </cfRule>
    <cfRule type="expression" dxfId="263" priority="28979">
      <formula>U339&lt;VALUE(LEFT(U$4, FIND("-", U$4)-1))</formula>
    </cfRule>
  </conditionalFormatting>
  <conditionalFormatting sqref="U345:CC350">
    <cfRule type="expression" priority="29372" stopIfTrue="1">
      <formula>$G162&lt;15</formula>
    </cfRule>
    <cfRule type="expression" dxfId="262" priority="29373">
      <formula>U345&gt;VALUE(MID(U$4,FIND("-",U$4)+1,LEN(U$4)))</formula>
    </cfRule>
    <cfRule type="expression" dxfId="261" priority="29374">
      <formula>U345&lt;VALUE(LEFT(U$4, FIND("-", U$4)-1))</formula>
    </cfRule>
  </conditionalFormatting>
  <conditionalFormatting sqref="U351:CC355">
    <cfRule type="expression" priority="29767" stopIfTrue="1">
      <formula>$G164&lt;15</formula>
    </cfRule>
    <cfRule type="expression" dxfId="260" priority="29768">
      <formula>U351&gt;VALUE(MID(U$4,FIND("-",U$4)+1,LEN(U$4)))</formula>
    </cfRule>
    <cfRule type="expression" dxfId="259" priority="29769">
      <formula>U351&lt;VALUE(LEFT(U$4, FIND("-", U$4)-1))</formula>
    </cfRule>
  </conditionalFormatting>
  <conditionalFormatting sqref="U356:CC357">
    <cfRule type="expression" priority="30178" stopIfTrue="1">
      <formula>$G168&lt;15</formula>
    </cfRule>
    <cfRule type="expression" dxfId="258" priority="30179">
      <formula>U356&gt;VALUE(MID(U$4,FIND("-",U$4)+1,LEN(U$4)))</formula>
    </cfRule>
    <cfRule type="expression" dxfId="257" priority="30180">
      <formula>U356&lt;VALUE(LEFT(U$4, FIND("-", U$4)-1))</formula>
    </cfRule>
  </conditionalFormatting>
  <conditionalFormatting sqref="U358:CC359">
    <cfRule type="expression" priority="30589" stopIfTrue="1">
      <formula>$G169&lt;15</formula>
    </cfRule>
    <cfRule type="expression" dxfId="256" priority="30590">
      <formula>U358&gt;VALUE(MID(U$4,FIND("-",U$4)+1,LEN(U$4)))</formula>
    </cfRule>
    <cfRule type="expression" dxfId="255" priority="30591">
      <formula>U358&lt;VALUE(LEFT(U$4, FIND("-", U$4)-1))</formula>
    </cfRule>
  </conditionalFormatting>
  <conditionalFormatting sqref="U360:CC362">
    <cfRule type="expression" priority="31000" stopIfTrue="1">
      <formula>$G170&lt;15</formula>
    </cfRule>
    <cfRule type="expression" dxfId="254" priority="31001">
      <formula>U360&gt;VALUE(MID(U$4,FIND("-",U$4)+1,LEN(U$4)))</formula>
    </cfRule>
    <cfRule type="expression" dxfId="253" priority="31002">
      <formula>U360&lt;VALUE(LEFT(U$4, FIND("-", U$4)-1))</formula>
    </cfRule>
  </conditionalFormatting>
  <conditionalFormatting sqref="U703:CC703">
    <cfRule type="expression" priority="31168" stopIfTrue="1">
      <formula>$G175&lt;15</formula>
    </cfRule>
    <cfRule type="expression" dxfId="252" priority="31169">
      <formula>U703&gt;VALUE(MID(U$4,FIND("-",U$4)+1,LEN(U$4)))</formula>
    </cfRule>
    <cfRule type="expression" dxfId="251" priority="31170">
      <formula>U703&lt;VALUE(LEFT(U$4, FIND("-", U$4)-1))</formula>
    </cfRule>
  </conditionalFormatting>
  <conditionalFormatting sqref="U451:CC452">
    <cfRule type="expression" priority="31561" stopIfTrue="1">
      <formula>$G220&lt;15</formula>
    </cfRule>
    <cfRule type="expression" dxfId="250" priority="31562">
      <formula>U451&gt;VALUE(MID(U$4,FIND("-",U$4)+1,LEN(U$4)))</formula>
    </cfRule>
    <cfRule type="expression" dxfId="249" priority="31563">
      <formula>U451&lt;VALUE(LEFT(U$4, FIND("-", U$4)-1))</formula>
    </cfRule>
  </conditionalFormatting>
  <conditionalFormatting sqref="U371:CC376">
    <cfRule type="expression" priority="31991" stopIfTrue="1">
      <formula>$G176&lt;15</formula>
    </cfRule>
    <cfRule type="expression" dxfId="248" priority="31992">
      <formula>U371&gt;VALUE(MID(U$4,FIND("-",U$4)+1,LEN(U$4)))</formula>
    </cfRule>
    <cfRule type="expression" dxfId="247" priority="31993">
      <formula>U371&lt;VALUE(LEFT(U$4, FIND("-", U$4)-1))</formula>
    </cfRule>
  </conditionalFormatting>
  <conditionalFormatting sqref="U377:CC379">
    <cfRule type="expression" priority="32421" stopIfTrue="1">
      <formula>$G177&lt;15</formula>
    </cfRule>
    <cfRule type="expression" dxfId="246" priority="32422">
      <formula>U377&gt;VALUE(MID(U$4,FIND("-",U$4)+1,LEN(U$4)))</formula>
    </cfRule>
    <cfRule type="expression" dxfId="245" priority="32423">
      <formula>U377&lt;VALUE(LEFT(U$4, FIND("-", U$4)-1))</formula>
    </cfRule>
  </conditionalFormatting>
  <conditionalFormatting sqref="U387:CC388 U381:CC383">
    <cfRule type="expression" priority="32851" stopIfTrue="1">
      <formula>$G179&lt;15</formula>
    </cfRule>
    <cfRule type="expression" dxfId="244" priority="32852">
      <formula>U381&gt;VALUE(MID(U$4,FIND("-",U$4)+1,LEN(U$4)))</formula>
    </cfRule>
    <cfRule type="expression" dxfId="243" priority="32853">
      <formula>U381&lt;VALUE(LEFT(U$4, FIND("-", U$4)-1))</formula>
    </cfRule>
  </conditionalFormatting>
  <conditionalFormatting sqref="U390:CC390 U384:CC386">
    <cfRule type="expression" priority="33281" stopIfTrue="1">
      <formula>$G179&lt;15</formula>
    </cfRule>
    <cfRule type="expression" dxfId="242" priority="33282">
      <formula>U384&gt;VALUE(MID(U$4,FIND("-",U$4)+1,LEN(U$4)))</formula>
    </cfRule>
    <cfRule type="expression" dxfId="241" priority="33283">
      <formula>U384&lt;VALUE(LEFT(U$4, FIND("-", U$4)-1))</formula>
    </cfRule>
  </conditionalFormatting>
  <conditionalFormatting sqref="AK400 U398:CC398 AF399:AJ400">
    <cfRule type="expression" priority="33711" stopIfTrue="1">
      <formula>$G191&lt;15</formula>
    </cfRule>
    <cfRule type="expression" dxfId="240" priority="33712">
      <formula>U398&gt;VALUE(MID(U$4,FIND("-",U$4)+1,LEN(U$4)))</formula>
    </cfRule>
    <cfRule type="expression" dxfId="239" priority="33713">
      <formula>U398&lt;VALUE(LEFT(U$4, FIND("-", U$4)-1))</formula>
    </cfRule>
  </conditionalFormatting>
  <conditionalFormatting sqref="U399:CC404">
    <cfRule type="expression" priority="34142" stopIfTrue="1">
      <formula>$G190&lt;15</formula>
    </cfRule>
    <cfRule type="expression" dxfId="238" priority="34143">
      <formula>U399&gt;VALUE(MID(U$4,FIND("-",U$4)+1,LEN(U$4)))</formula>
    </cfRule>
    <cfRule type="expression" dxfId="237" priority="34144">
      <formula>U399&lt;VALUE(LEFT(U$4, FIND("-", U$4)-1))</formula>
    </cfRule>
  </conditionalFormatting>
  <conditionalFormatting sqref="U412:CC416">
    <cfRule type="expression" priority="35004" stopIfTrue="1">
      <formula>$G199&lt;15</formula>
    </cfRule>
    <cfRule type="expression" dxfId="236" priority="35005">
      <formula>U412&gt;VALUE(MID(U$4,FIND("-",U$4)+1,LEN(U$4)))</formula>
    </cfRule>
    <cfRule type="expression" dxfId="235" priority="35006">
      <formula>U412&lt;VALUE(LEFT(U$4, FIND("-", U$4)-1))</formula>
    </cfRule>
  </conditionalFormatting>
  <conditionalFormatting sqref="U417:CC419">
    <cfRule type="expression" priority="35435" stopIfTrue="1">
      <formula>$G203&lt;15</formula>
    </cfRule>
    <cfRule type="expression" dxfId="234" priority="35436">
      <formula>U417&gt;VALUE(MID(U$4,FIND("-",U$4)+1,LEN(U$4)))</formula>
    </cfRule>
    <cfRule type="expression" dxfId="233" priority="35437">
      <formula>U417&lt;VALUE(LEFT(U$4, FIND("-", U$4)-1))</formula>
    </cfRule>
  </conditionalFormatting>
  <conditionalFormatting sqref="U420:CC427">
    <cfRule type="expression" priority="35866" stopIfTrue="1">
      <formula>$G204&lt;15</formula>
    </cfRule>
    <cfRule type="expression" dxfId="232" priority="35867">
      <formula>U420&gt;VALUE(MID(U$4,FIND("-",U$4)+1,LEN(U$4)))</formula>
    </cfRule>
    <cfRule type="expression" dxfId="231" priority="35868">
      <formula>U420&lt;VALUE(LEFT(U$4, FIND("-", U$4)-1))</formula>
    </cfRule>
  </conditionalFormatting>
  <conditionalFormatting sqref="AF436:AJ436 U432:CC433">
    <cfRule type="expression" priority="36297" stopIfTrue="1">
      <formula>$G211&lt;15</formula>
    </cfRule>
    <cfRule type="expression" dxfId="230" priority="36298">
      <formula>U432&gt;VALUE(MID(U$4,FIND("-",U$4)+1,LEN(U$4)))</formula>
    </cfRule>
    <cfRule type="expression" dxfId="229" priority="36299">
      <formula>U432&lt;VALUE(LEFT(U$4, FIND("-", U$4)-1))</formula>
    </cfRule>
  </conditionalFormatting>
  <conditionalFormatting sqref="U434:CC441">
    <cfRule type="expression" priority="36728" stopIfTrue="1">
      <formula>$G209&lt;15</formula>
    </cfRule>
    <cfRule type="expression" dxfId="228" priority="36729">
      <formula>U434&gt;VALUE(MID(U$4,FIND("-",U$4)+1,LEN(U$4)))</formula>
    </cfRule>
    <cfRule type="expression" dxfId="227" priority="36730">
      <formula>U434&lt;VALUE(LEFT(U$4, FIND("-", U$4)-1))</formula>
    </cfRule>
  </conditionalFormatting>
  <conditionalFormatting sqref="U442:CC450">
    <cfRule type="expression" priority="37159" stopIfTrue="1">
      <formula>$G216&lt;15</formula>
    </cfRule>
    <cfRule type="expression" dxfId="226" priority="37160">
      <formula>U442&gt;VALUE(MID(U$4,FIND("-",U$4)+1,LEN(U$4)))</formula>
    </cfRule>
    <cfRule type="expression" dxfId="225" priority="37161">
      <formula>U442&lt;VALUE(LEFT(U$4, FIND("-", U$4)-1))</formula>
    </cfRule>
  </conditionalFormatting>
  <conditionalFormatting sqref="U698:CC698">
    <cfRule type="expression" priority="37348" stopIfTrue="1">
      <formula>$G222&lt;15</formula>
    </cfRule>
    <cfRule type="expression" dxfId="224" priority="37349">
      <formula>U698&gt;VALUE(MID(U$4,FIND("-",U$4)+1,LEN(U$4)))</formula>
    </cfRule>
    <cfRule type="expression" dxfId="223" priority="37350">
      <formula>U698&lt;VALUE(LEFT(U$4, FIND("-", U$4)-1))</formula>
    </cfRule>
  </conditionalFormatting>
  <conditionalFormatting sqref="U503:CC503">
    <cfRule type="expression" priority="37966" stopIfTrue="1">
      <formula>$G248&lt;15</formula>
    </cfRule>
    <cfRule type="expression" dxfId="222" priority="37967">
      <formula>U503&gt;VALUE(MID(U$4,FIND("-",U$4)+1,LEN(U$4)))</formula>
    </cfRule>
    <cfRule type="expression" dxfId="221" priority="37968">
      <formula>U503&lt;VALUE(LEFT(U$4, FIND("-", U$4)-1))</formula>
    </cfRule>
  </conditionalFormatting>
  <conditionalFormatting sqref="U462:CC465 U472:CC473">
    <cfRule type="expression" priority="38377" stopIfTrue="1">
      <formula>$G223&lt;15</formula>
    </cfRule>
    <cfRule type="expression" dxfId="220" priority="38378">
      <formula>U462&gt;VALUE(MID(U$4,FIND("-",U$4)+1,LEN(U$4)))</formula>
    </cfRule>
    <cfRule type="expression" dxfId="219" priority="38379">
      <formula>U462&lt;VALUE(LEFT(U$4, FIND("-", U$4)-1))</formula>
    </cfRule>
  </conditionalFormatting>
  <conditionalFormatting sqref="U466:CC468">
    <cfRule type="expression" priority="38835" stopIfTrue="1">
      <formula>$G226&lt;15</formula>
    </cfRule>
    <cfRule type="expression" dxfId="218" priority="38836">
      <formula>U466&gt;VALUE(MID(U$4,FIND("-",U$4)+1,LEN(U$4)))</formula>
    </cfRule>
    <cfRule type="expression" dxfId="217" priority="38837">
      <formula>U466&lt;VALUE(LEFT(U$4, FIND("-", U$4)-1))</formula>
    </cfRule>
  </conditionalFormatting>
  <conditionalFormatting sqref="AF474:AJ474">
    <cfRule type="expression" priority="39293" stopIfTrue="1">
      <formula>$G235&lt;15</formula>
    </cfRule>
    <cfRule type="expression" dxfId="216" priority="39294">
      <formula>AF474&gt;VALUE(MID(AF$4,FIND("-",AF$4)+1,LEN(AF$4)))</formula>
    </cfRule>
    <cfRule type="expression" dxfId="215" priority="39295">
      <formula>AF474&lt;VALUE(LEFT(AF$4, FIND("-", AF$4)-1))</formula>
    </cfRule>
  </conditionalFormatting>
  <conditionalFormatting sqref="U475:CC475">
    <cfRule type="expression" priority="39751" stopIfTrue="1">
      <formula>$G233&lt;15</formula>
    </cfRule>
    <cfRule type="expression" dxfId="214" priority="39752">
      <formula>U475&gt;VALUE(MID(U$4,FIND("-",U$4)+1,LEN(U$4)))</formula>
    </cfRule>
    <cfRule type="expression" dxfId="213" priority="39753">
      <formula>U475&lt;VALUE(LEFT(U$4, FIND("-", U$4)-1))</formula>
    </cfRule>
  </conditionalFormatting>
  <conditionalFormatting sqref="U476:CC476">
    <cfRule type="expression" priority="40209" stopIfTrue="1">
      <formula>$G233&lt;15</formula>
    </cfRule>
    <cfRule type="expression" dxfId="212" priority="40210">
      <formula>U476&gt;VALUE(MID(U$4,FIND("-",U$4)+1,LEN(U$4)))</formula>
    </cfRule>
    <cfRule type="expression" dxfId="211" priority="40211">
      <formula>U476&lt;VALUE(LEFT(U$4, FIND("-", U$4)-1))</formula>
    </cfRule>
  </conditionalFormatting>
  <conditionalFormatting sqref="U474:CC474 U477:CC478">
    <cfRule type="expression" priority="40658" stopIfTrue="1">
      <formula>$G230&lt;15</formula>
    </cfRule>
    <cfRule type="expression" dxfId="210" priority="40659">
      <formula>U474&gt;VALUE(MID(U$4,FIND("-",U$4)+1,LEN(U$4)))</formula>
    </cfRule>
    <cfRule type="expression" dxfId="209" priority="40660">
      <formula>U474&lt;VALUE(LEFT(U$4, FIND("-", U$4)-1))</formula>
    </cfRule>
  </conditionalFormatting>
  <conditionalFormatting sqref="U479:CC482">
    <cfRule type="expression" priority="41275" stopIfTrue="1">
      <formula>$G234&lt;15</formula>
    </cfRule>
    <cfRule type="expression" dxfId="208" priority="41276">
      <formula>U479&gt;VALUE(MID(U$4,FIND("-",U$4)+1,LEN(U$4)))</formula>
    </cfRule>
    <cfRule type="expression" dxfId="207" priority="41277">
      <formula>U479&lt;VALUE(LEFT(U$4, FIND("-", U$4)-1))</formula>
    </cfRule>
  </conditionalFormatting>
  <conditionalFormatting sqref="U494:CC500">
    <cfRule type="expression" priority="41733" stopIfTrue="1">
      <formula>$G248&lt;15</formula>
    </cfRule>
    <cfRule type="expression" dxfId="206" priority="41734">
      <formula>U494&gt;VALUE(MID(U$4,FIND("-",U$4)+1,LEN(U$4)))</formula>
    </cfRule>
    <cfRule type="expression" dxfId="205" priority="41735">
      <formula>U494&lt;VALUE(LEFT(U$4, FIND("-", U$4)-1))</formula>
    </cfRule>
  </conditionalFormatting>
  <conditionalFormatting sqref="U498:AZ500 CG498:CM500 DC498:DI500 CY498:DA500 CO498:CW500 CE498:CE500 BB498:CC500 DK498:DR500 DT498:DW500">
    <cfRule type="expression" priority="41828" stopIfTrue="1">
      <formula>$G249&lt;15</formula>
    </cfRule>
  </conditionalFormatting>
  <conditionalFormatting sqref="CA505 BO505:BR505 BW505:BY505 DU505:DW505">
    <cfRule type="expression" priority="42116" stopIfTrue="1">
      <formula>$H252&lt;15</formula>
    </cfRule>
    <cfRule type="expression" dxfId="204" priority="42117">
      <formula>BO505&gt;VALUE(MID(BO$4,FIND("-",BO$4)+1,LEN(BO$4)))</formula>
    </cfRule>
    <cfRule type="expression" dxfId="203" priority="42118">
      <formula>BO505&lt;VALUE(LEFT(BO$4, FIND("-", BO$4)-1))</formula>
    </cfRule>
  </conditionalFormatting>
  <conditionalFormatting sqref="BO514:BR516 BW514:BY516 DU514:DW516">
    <cfRule type="expression" priority="42219" stopIfTrue="1">
      <formula>$H254&lt;15</formula>
    </cfRule>
    <cfRule type="expression" dxfId="202" priority="42220">
      <formula>BO514&gt;VALUE(MID(BO$4,FIND("-",BO$4)+1,LEN(BO$4)))</formula>
    </cfRule>
    <cfRule type="expression" dxfId="201" priority="42221">
      <formula>BO514&lt;VALUE(LEFT(BO$4, FIND("-", BO$4)-1))</formula>
    </cfRule>
  </conditionalFormatting>
  <conditionalFormatting sqref="AF539:AJ539 CG536:CG541 CE536:CE541 CH536:CH538 CJ536:CM538 DK536:DQ538 DU536:DW538 CO536:CV538 DC536:DG538 DI536:DI538 U536:CC538 CB531:CC531 CO531:CU531 BV525:BV530 BE525:BN530 BA525:BB530 DD525:DH530 BS531:BV532 CZ531:DA532 CJ531:CM532 DK531:DQ532 DC531:DG532 DI531:DI532 CG531:CG533 CE531:CE533 U531:BN532 AF533:AK533 CZ536:DA538">
    <cfRule type="expression" priority="42445" stopIfTrue="1">
      <formula>$G253&lt;15</formula>
    </cfRule>
  </conditionalFormatting>
  <conditionalFormatting sqref="CG531:CG532 CE531:CE532 CZ525:DA530 DK525:DQ530 BA525:BA530 BT525:BU530 CG535:CG536 CE535:CE536">
    <cfRule type="expression" priority="42470" stopIfTrue="1">
      <formula>$G254&lt;15</formula>
    </cfRule>
  </conditionalFormatting>
  <conditionalFormatting sqref="BA514:BA515 BT514:BU515 CZ514:DA515 DK514:DQ515 CG514:CG515 CE514:CE515">
    <cfRule type="expression" priority="42526" stopIfTrue="1">
      <formula>$G255&lt;15</formula>
    </cfRule>
  </conditionalFormatting>
  <conditionalFormatting sqref="DE562:DF562">
    <cfRule type="expression" priority="42676" stopIfTrue="1">
      <formula>$G278&lt;15</formula>
    </cfRule>
    <cfRule type="expression" dxfId="200" priority="42677">
      <formula>DE562&gt;VALUE(MID(DE$4,FIND("-",DE$4)+1,LEN(DE$4)))</formula>
    </cfRule>
    <cfRule type="expression" dxfId="199" priority="42678">
      <formula>DE562&lt;VALUE(LEFT(DE$4, FIND("-", DE$4)-1))</formula>
    </cfRule>
  </conditionalFormatting>
  <conditionalFormatting sqref="BC517:BC518 CL517:CM518 EG517:FA518">
    <cfRule type="expression" priority="42726" stopIfTrue="1">
      <formula>$E256&lt;15</formula>
    </cfRule>
  </conditionalFormatting>
  <conditionalFormatting sqref="CA517:CA518">
    <cfRule type="expression" priority="42746" stopIfTrue="1">
      <formula>$H256&lt;15</formula>
    </cfRule>
  </conditionalFormatting>
  <conditionalFormatting sqref="BZ514:BZ516 CG524 CE524 BV514:BV515 CB514:CC516 BE514:BN516 DD514:DI516 BS514:BS515 BA514:BB516 BS516:BV516 CZ514:DA516 DK516:DQ516 CG514:CG516 CE514:CE516 U514:AV516">
    <cfRule type="expression" priority="42817" stopIfTrue="1">
      <formula>$G254&lt;15</formula>
    </cfRule>
  </conditionalFormatting>
  <conditionalFormatting sqref="AW517:AZ518">
    <cfRule type="expression" dxfId="198" priority="42876">
      <formula>AW517&gt;VALUE(MID(AW$4,FIND("-",AW$4)+1,LEN(AW$4)))</formula>
    </cfRule>
    <cfRule type="expression" dxfId="197" priority="42877">
      <formula>AW517&lt;VALUE(LEFT(AW$4, FIND("-", AW$4)-1))</formula>
    </cfRule>
    <cfRule type="expression" priority="42878" stopIfTrue="1">
      <formula>$E256&lt;15</formula>
    </cfRule>
  </conditionalFormatting>
  <conditionalFormatting sqref="BS517:BU518 BL519:BL520">
    <cfRule type="expression" priority="42884" stopIfTrue="1">
      <formula>$G256&lt;15</formula>
    </cfRule>
    <cfRule type="expression" dxfId="196" priority="42885">
      <formula>BL517&gt;VALUE(MID(BL$4,FIND("-",BL$4)+1,LEN(BL$4)))</formula>
    </cfRule>
    <cfRule type="expression" dxfId="195" priority="42886">
      <formula>BL517&lt;VALUE(LEFT(BL$4, FIND("-", BL$4)-1))</formula>
    </cfRule>
    <cfRule type="expression" dxfId="194" priority="42887">
      <formula>BL517&gt;VALUE(MID(BL$4,FIND("-",BL$4)+1,LEN(BL$4)))</formula>
    </cfRule>
    <cfRule type="expression" dxfId="193" priority="42888">
      <formula>BL517&lt;VALUE(LEFT(BL$4, FIND("-", BL$4)-1))</formula>
    </cfRule>
  </conditionalFormatting>
  <conditionalFormatting sqref="BZ516 BZ524">
    <cfRule type="expression" dxfId="192" priority="42889">
      <formula>BZ516&gt;VALUE(MID(BZ$4,FIND("-",BZ$4)+1,LEN(BZ$4)))</formula>
    </cfRule>
    <cfRule type="expression" dxfId="191" priority="42890">
      <formula>BZ516&lt;VALUE(LEFT(BZ$4, FIND("-", BZ$4)-1))</formula>
    </cfRule>
    <cfRule type="expression" priority="42891" stopIfTrue="1">
      <formula>$G256&lt;15</formula>
    </cfRule>
    <cfRule type="expression" dxfId="190" priority="42892">
      <formula>BZ516&gt;VALUE(MID(BZ$4,FIND("-",BZ$4)+1,LEN(BZ$4)))</formula>
    </cfRule>
    <cfRule type="expression" dxfId="189" priority="42893">
      <formula>BZ516&lt;VALUE(LEFT(BZ$4, FIND("-", BZ$4)-1))</formula>
    </cfRule>
    <cfRule type="expression" dxfId="188" priority="42894">
      <formula>BZ516&gt;VALUE(MID(BZ$4,FIND("-",BZ$4)+1,LEN(BZ$4)))</formula>
    </cfRule>
    <cfRule type="expression" dxfId="187" priority="42895">
      <formula>BZ516&lt;VALUE(LEFT(BZ$4, FIND("-", BZ$4)-1))</formula>
    </cfRule>
  </conditionalFormatting>
  <conditionalFormatting sqref="CO516:CV516 CY516">
    <cfRule type="expression" priority="42896" stopIfTrue="1">
      <formula>$G255&lt;15</formula>
    </cfRule>
    <cfRule type="expression" dxfId="186" priority="42897">
      <formula>CO516&gt;VALUE(MID(CO$4,FIND("-",CO$4)+1,LEN(CO$4)))</formula>
    </cfRule>
    <cfRule type="expression" dxfId="185" priority="42898">
      <formula>CO516&lt;VALUE(LEFT(CO$4, FIND("-", CO$4)-1))</formula>
    </cfRule>
    <cfRule type="expression" priority="42899" stopIfTrue="1">
      <formula>$G256&lt;15</formula>
    </cfRule>
    <cfRule type="expression" dxfId="184" priority="42900">
      <formula>CO516&gt;VALUE(MID(CO$4,FIND("-",CO$4)+1,LEN(CO$4)))</formula>
    </cfRule>
    <cfRule type="expression" dxfId="183" priority="42901">
      <formula>CO516&lt;VALUE(LEFT(CO$4, FIND("-", CO$4)-1))</formula>
    </cfRule>
  </conditionalFormatting>
  <conditionalFormatting sqref="BO517:BR518 BW517:BY518 DU517:DW518">
    <cfRule type="expression" priority="42917" stopIfTrue="1">
      <formula>$H256&lt;15</formula>
    </cfRule>
    <cfRule type="expression" dxfId="182" priority="42918">
      <formula>BO517&gt;VALUE(MID(BO$4,FIND("-",BO$4)+1,LEN(BO$4)))</formula>
    </cfRule>
    <cfRule type="expression" dxfId="181" priority="42919">
      <formula>BO517&lt;VALUE(LEFT(BO$4, FIND("-", BO$4)-1))</formula>
    </cfRule>
  </conditionalFormatting>
  <conditionalFormatting sqref="BD518">
    <cfRule type="expression" priority="42964" stopIfTrue="1">
      <formula>$G255&lt;15</formula>
    </cfRule>
  </conditionalFormatting>
  <conditionalFormatting sqref="BC519:BC520 CL519:CM520 EG519:FA520">
    <cfRule type="expression" priority="43345" stopIfTrue="1">
      <formula>$E257&lt;15</formula>
    </cfRule>
  </conditionalFormatting>
  <conditionalFormatting sqref="CA519:CA520">
    <cfRule type="expression" priority="43351" stopIfTrue="1">
      <formula>$H257&lt;15</formula>
    </cfRule>
  </conditionalFormatting>
  <conditionalFormatting sqref="AW519:AZ520">
    <cfRule type="expression" dxfId="180" priority="43487">
      <formula>AW519&gt;VALUE(MID(AW$4,FIND("-",AW$4)+1,LEN(AW$4)))</formula>
    </cfRule>
    <cfRule type="expression" dxfId="179" priority="43488">
      <formula>AW519&lt;VALUE(LEFT(AW$4, FIND("-", AW$4)-1))</formula>
    </cfRule>
    <cfRule type="expression" priority="43489" stopIfTrue="1">
      <formula>$E257&lt;15</formula>
    </cfRule>
  </conditionalFormatting>
  <conditionalFormatting sqref="BS519:BU520 BL521:BL523 BL526:BL530">
    <cfRule type="expression" priority="43495" stopIfTrue="1">
      <formula>$G257&lt;15</formula>
    </cfRule>
    <cfRule type="expression" dxfId="178" priority="43496">
      <formula>BL519&gt;VALUE(MID(BL$4,FIND("-",BL$4)+1,LEN(BL$4)))</formula>
    </cfRule>
    <cfRule type="expression" dxfId="177" priority="43497">
      <formula>BL519&lt;VALUE(LEFT(BL$4, FIND("-", BL$4)-1))</formula>
    </cfRule>
    <cfRule type="expression" dxfId="176" priority="43498">
      <formula>BL519&gt;VALUE(MID(BL$4,FIND("-",BL$4)+1,LEN(BL$4)))</formula>
    </cfRule>
    <cfRule type="expression" dxfId="175" priority="43499">
      <formula>BL519&lt;VALUE(LEFT(BL$4, FIND("-", BL$4)-1))</formula>
    </cfRule>
  </conditionalFormatting>
  <conditionalFormatting sqref="BZ519:BZ520">
    <cfRule type="expression" dxfId="174" priority="43500">
      <formula>BZ519&gt;VALUE(MID(BZ$4,FIND("-",BZ$4)+1,LEN(BZ$4)))</formula>
    </cfRule>
    <cfRule type="expression" dxfId="173" priority="43501">
      <formula>BZ519&lt;VALUE(LEFT(BZ$4, FIND("-", BZ$4)-1))</formula>
    </cfRule>
    <cfRule type="expression" priority="43502" stopIfTrue="1">
      <formula>$G258&lt;15</formula>
    </cfRule>
    <cfRule type="expression" dxfId="172" priority="43503">
      <formula>BZ519&gt;VALUE(MID(BZ$4,FIND("-",BZ$4)+1,LEN(BZ$4)))</formula>
    </cfRule>
    <cfRule type="expression" dxfId="171" priority="43504">
      <formula>BZ519&lt;VALUE(LEFT(BZ$4, FIND("-", BZ$4)-1))</formula>
    </cfRule>
    <cfRule type="expression" dxfId="170" priority="43505">
      <formula>BZ519&gt;VALUE(MID(BZ$4,FIND("-",BZ$4)+1,LEN(BZ$4)))</formula>
    </cfRule>
    <cfRule type="expression" dxfId="169" priority="43506">
      <formula>BZ519&lt;VALUE(LEFT(BZ$4, FIND("-", BZ$4)-1))</formula>
    </cfRule>
  </conditionalFormatting>
  <conditionalFormatting sqref="CO519:CV520 CY519:CY520">
    <cfRule type="expression" priority="43507" stopIfTrue="1">
      <formula>$G257&lt;15</formula>
    </cfRule>
    <cfRule type="expression" dxfId="168" priority="43508">
      <formula>CO519&gt;VALUE(MID(CO$4,FIND("-",CO$4)+1,LEN(CO$4)))</formula>
    </cfRule>
    <cfRule type="expression" dxfId="167" priority="43509">
      <formula>CO519&lt;VALUE(LEFT(CO$4, FIND("-", CO$4)-1))</formula>
    </cfRule>
    <cfRule type="expression" priority="43510" stopIfTrue="1">
      <formula>$G258&lt;15</formula>
    </cfRule>
    <cfRule type="expression" dxfId="166" priority="43511">
      <formula>CO519&gt;VALUE(MID(CO$4,FIND("-",CO$4)+1,LEN(CO$4)))</formula>
    </cfRule>
    <cfRule type="expression" dxfId="165" priority="43512">
      <formula>CO519&lt;VALUE(LEFT(CO$4, FIND("-", CO$4)-1))</formula>
    </cfRule>
  </conditionalFormatting>
  <conditionalFormatting sqref="BO519:BR520 BW519:BY520 DU519:DW520">
    <cfRule type="expression" priority="43522" stopIfTrue="1">
      <formula>$H257&lt;15</formula>
    </cfRule>
    <cfRule type="expression" dxfId="164" priority="43523">
      <formula>BO519&gt;VALUE(MID(BO$4,FIND("-",BO$4)+1,LEN(BO$4)))</formula>
    </cfRule>
    <cfRule type="expression" dxfId="163" priority="43524">
      <formula>BO519&lt;VALUE(LEFT(BO$4, FIND("-", BO$4)-1))</formula>
    </cfRule>
  </conditionalFormatting>
  <conditionalFormatting sqref="BD521:BD524 CG525 CE525 BD528:BD530">
    <cfRule type="expression" priority="44051" stopIfTrue="1">
      <formula>$G257&lt;15</formula>
    </cfRule>
  </conditionalFormatting>
  <conditionalFormatting sqref="BC521:BC524 CL521:CM524 EG521:FA524 BC527:BC530 CL527:CM530 EG527:FA530">
    <cfRule type="expression" priority="44053" stopIfTrue="1">
      <formula>$E258&lt;15</formula>
    </cfRule>
  </conditionalFormatting>
  <conditionalFormatting sqref="CA521:CA524 CA527:CA530">
    <cfRule type="expression" priority="44059" stopIfTrue="1">
      <formula>$H258&lt;15</formula>
    </cfRule>
  </conditionalFormatting>
  <conditionalFormatting sqref="EK514:EK530 EN514:EN530 EQ514:EQ530 ET514:ET530">
    <cfRule type="colorScale" priority="440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L514:EL530 EO514:EO530 ER514:ER530 EU514:EU530">
    <cfRule type="colorScale" priority="440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M514:EM530 EP514:EP530 ES514:ES530 EV514:EV530">
    <cfRule type="colorScale" priority="440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W521:AZ524 AW527:AZ530">
    <cfRule type="expression" dxfId="162" priority="44087">
      <formula>AW521&gt;VALUE(MID(AW$4,FIND("-",AW$4)+1,LEN(AW$4)))</formula>
    </cfRule>
    <cfRule type="expression" dxfId="161" priority="44088">
      <formula>AW521&lt;VALUE(LEFT(AW$4, FIND("-", AW$4)-1))</formula>
    </cfRule>
    <cfRule type="expression" priority="44089" stopIfTrue="1">
      <formula>$E258&lt;15</formula>
    </cfRule>
  </conditionalFormatting>
  <conditionalFormatting sqref="BS521:BU524 BS527:BU530">
    <cfRule type="expression" priority="44095" stopIfTrue="1">
      <formula>$G258&lt;15</formula>
    </cfRule>
    <cfRule type="expression" dxfId="160" priority="44096">
      <formula>BS521&gt;VALUE(MID(BS$4,FIND("-",BS$4)+1,LEN(BS$4)))</formula>
    </cfRule>
    <cfRule type="expression" dxfId="159" priority="44097">
      <formula>BS521&lt;VALUE(LEFT(BS$4, FIND("-", BS$4)-1))</formula>
    </cfRule>
    <cfRule type="expression" dxfId="158" priority="44098">
      <formula>BS521&gt;VALUE(MID(BS$4,FIND("-",BS$4)+1,LEN(BS$4)))</formula>
    </cfRule>
    <cfRule type="expression" dxfId="157" priority="44099">
      <formula>BS521&lt;VALUE(LEFT(BS$4, FIND("-", BS$4)-1))</formula>
    </cfRule>
  </conditionalFormatting>
  <conditionalFormatting sqref="BO521:BR524 BW521:BY524 DU521:DW524 BO527:BR530 BW527:BY530 DU527:DW530">
    <cfRule type="expression" priority="44141" stopIfTrue="1">
      <formula>$H258&lt;15</formula>
    </cfRule>
    <cfRule type="expression" dxfId="156" priority="44142">
      <formula>BO521&gt;VALUE(MID(BO$4,FIND("-",BO$4)+1,LEN(BO$4)))</formula>
    </cfRule>
    <cfRule type="expression" dxfId="155" priority="44143">
      <formula>BO521&lt;VALUE(LEFT(BO$4, FIND("-", BO$4)-1))</formula>
    </cfRule>
  </conditionalFormatting>
  <conditionalFormatting sqref="CZ522:DA524 DK522:DQ524 BA522:BA524 BT522:BU524">
    <cfRule type="expression" priority="44189" stopIfTrue="1">
      <formula>$G253&lt;15</formula>
    </cfRule>
  </conditionalFormatting>
  <conditionalFormatting sqref="BZ531">
    <cfRule type="expression" priority="44600" stopIfTrue="1">
      <formula>$G259&lt;15</formula>
    </cfRule>
  </conditionalFormatting>
  <conditionalFormatting sqref="CA531:CA532">
    <cfRule type="expression" priority="44651" stopIfTrue="1">
      <formula>$H259&lt;15</formula>
    </cfRule>
  </conditionalFormatting>
  <conditionalFormatting sqref="BO531:BR532 BW531:BY532 DU531:DW532">
    <cfRule type="expression" priority="44679" stopIfTrue="1">
      <formula>$H259&lt;15</formula>
    </cfRule>
    <cfRule type="expression" dxfId="154" priority="44680">
      <formula>BO531&gt;VALUE(MID(BO$4,FIND("-",BO$4)+1,LEN(BO$4)))</formula>
    </cfRule>
    <cfRule type="expression" dxfId="153" priority="44681">
      <formula>BO531&lt;VALUE(LEFT(BO$4, FIND("-", BO$4)-1))</formula>
    </cfRule>
  </conditionalFormatting>
  <conditionalFormatting sqref="BZ532 CB532:CC532 CO532:CU532 CZ533:DA534 CJ533:CM534 DK533:DQ534 DU533:DW534 CO533:CV534 DC533:DG534 CG533:CH534 DI533:DI534 CE533:CE534 U533:CC534 CG539:CH541 CJ539:CM541 DK539:DQ541 DU539:DW541 CO539:CV541 DC539:DG541 DI539:DI541 CE539:CE541 U539:CC541">
    <cfRule type="expression" priority="45141" stopIfTrue="1">
      <formula>$G259&lt;15</formula>
    </cfRule>
  </conditionalFormatting>
  <conditionalFormatting sqref="BF678 CG678 AC678 AE678:AL678 CE678 AP678 BN678 BS678 BV678 CG660 CE660 V660:AB660">
    <cfRule type="expression" priority="45488" stopIfTrue="1">
      <formula>$G319&lt;15</formula>
    </cfRule>
  </conditionalFormatting>
  <conditionalFormatting sqref="CZ542:DA544 CH542:CH544 CJ542:CM544 DK542:DQ544 DU542:DW544 CO542:CV544 DC542:DG544 CG542:CG545 DI542:DI545 U542:CC545 CE542:CE547">
    <cfRule type="expression" priority="45604" stopIfTrue="1">
      <formula>$G267&lt;15</formula>
    </cfRule>
  </conditionalFormatting>
  <conditionalFormatting sqref="CZ539:DA541">
    <cfRule type="expression" priority="46290" stopIfTrue="1">
      <formula>$G266&lt;15</formula>
    </cfRule>
  </conditionalFormatting>
  <conditionalFormatting sqref="CG542:CG543 CE542:CE543 CE535 CG535:CH535 CJ535:CM535 DK535:DQ535 DU535:DW535 CO535:CV535 DC535:DG535 DI535 U535:CC535 CZ535:DA535">
    <cfRule type="expression" priority="46351" stopIfTrue="1">
      <formula>$G261&lt;15</formula>
    </cfRule>
  </conditionalFormatting>
  <conditionalFormatting sqref="CG546:CG547 CG557 CE557 DI546:DI547 BA548:BB550 BD548:CC550 CO548:CV550 CZ548:DA550 DK548:DQ550 DD548:DH550 CE548:CE550 CG548:CK550 CE552:CE553 CG552:CG553 U546:CC547 U548:AV550">
    <cfRule type="expression" priority="46715" stopIfTrue="1">
      <formula>$G269&lt;15</formula>
    </cfRule>
  </conditionalFormatting>
  <conditionalFormatting sqref="CE548:CE549 CG548:CG549">
    <cfRule type="expression" priority="46749" stopIfTrue="1">
      <formula>$G272&lt;15</formula>
    </cfRule>
  </conditionalFormatting>
  <conditionalFormatting sqref="DD551:DH551">
    <cfRule type="expression" priority="47118" stopIfTrue="1">
      <formula>$G273&lt;15</formula>
    </cfRule>
  </conditionalFormatting>
  <conditionalFormatting sqref="DE552:DF553">
    <cfRule type="expression" priority="47452" stopIfTrue="1">
      <formula>$G274&lt;15</formula>
    </cfRule>
    <cfRule type="expression" dxfId="152" priority="47453">
      <formula>DE552&gt;VALUE(MID(DE$4,FIND("-",DE$4)+1,LEN(DE$4)))</formula>
    </cfRule>
    <cfRule type="expression" dxfId="151" priority="47454">
      <formula>DE552&lt;VALUE(LEFT(DE$4, FIND("-", DE$4)-1))</formula>
    </cfRule>
  </conditionalFormatting>
  <conditionalFormatting sqref="BA562:BB562 BD562:CC562 CG562:CK562 CO562:CV562 CZ562:DA562 DK562:DQ562 U562:AV562 CE562">
    <cfRule type="expression" priority="47594" stopIfTrue="1">
      <formula>$G278&lt;15</formula>
    </cfRule>
  </conditionalFormatting>
  <conditionalFormatting sqref="DE554:DF557">
    <cfRule type="expression" priority="47932" stopIfTrue="1">
      <formula>$G275&lt;15</formula>
    </cfRule>
    <cfRule type="expression" dxfId="150" priority="47933">
      <formula>DE554&gt;VALUE(MID(DE$4,FIND("-",DE$4)+1,LEN(DE$4)))</formula>
    </cfRule>
    <cfRule type="expression" dxfId="149" priority="47934">
      <formula>DE554&lt;VALUE(LEFT(DE$4, FIND("-", DE$4)-1))</formula>
    </cfRule>
  </conditionalFormatting>
  <conditionalFormatting sqref="AD568">
    <cfRule type="expression" priority="47941" stopIfTrue="1">
      <formula>$G282&lt;15</formula>
    </cfRule>
  </conditionalFormatting>
  <conditionalFormatting sqref="BA554:BB557 BD554:CC557 CG554:CK557 CO554:CV557 CZ554:DA557 DK554:DQ557 CE554:CE557 U554:AV557">
    <cfRule type="expression" priority="47957" stopIfTrue="1">
      <formula>$G275&lt;15</formula>
    </cfRule>
  </conditionalFormatting>
  <conditionalFormatting sqref="CG558 CE558">
    <cfRule type="expression" priority="47965" stopIfTrue="1">
      <formula>$G277&lt;15</formula>
    </cfRule>
  </conditionalFormatting>
  <conditionalFormatting sqref="DE558:DF559">
    <cfRule type="expression" priority="48296" stopIfTrue="1">
      <formula>$G276&lt;15</formula>
    </cfRule>
    <cfRule type="expression" dxfId="148" priority="48297">
      <formula>DE558&gt;VALUE(MID(DE$4,FIND("-",DE$4)+1,LEN(DE$4)))</formula>
    </cfRule>
    <cfRule type="expression" dxfId="147" priority="48298">
      <formula>DE558&lt;VALUE(LEFT(DE$4, FIND("-", DE$4)-1))</formula>
    </cfRule>
  </conditionalFormatting>
  <conditionalFormatting sqref="BA558:BB559 BD558:CC559 CO558:CV559 CZ558:DA559 DK558:DQ559 CG558:CK559 CE558:CE559 U558:AV559">
    <cfRule type="expression" priority="48313" stopIfTrue="1">
      <formula>$G276&lt;15</formula>
    </cfRule>
  </conditionalFormatting>
  <conditionalFormatting sqref="AD595 CE590:CE592 CG590:CG592 V590:AB592">
    <cfRule type="expression" priority="48351" stopIfTrue="1">
      <formula>$G291&lt;15</formula>
    </cfRule>
  </conditionalFormatting>
  <conditionalFormatting sqref="DE560:DF561">
    <cfRule type="expression" priority="48685" stopIfTrue="1">
      <formula>$G277&lt;15</formula>
    </cfRule>
    <cfRule type="expression" dxfId="146" priority="48686">
      <formula>DE560&gt;VALUE(MID(DE$4,FIND("-",DE$4)+1,LEN(DE$4)))</formula>
    </cfRule>
    <cfRule type="expression" dxfId="145" priority="48687">
      <formula>DE560&lt;VALUE(LEFT(DE$4, FIND("-", DE$4)-1))</formula>
    </cfRule>
  </conditionalFormatting>
  <conditionalFormatting sqref="BA560:BB561 CE563:CE565 BD560:CC561 CG560:CK561 CO560:CV561 CZ560:DA561 DK560:DQ561 CE560:CE561 U560:AV561">
    <cfRule type="expression" priority="48702" stopIfTrue="1">
      <formula>$G277&lt;15</formula>
    </cfRule>
  </conditionalFormatting>
  <conditionalFormatting sqref="BN626:BN629 BS626:BS629 BV626:BV629 BZ626:BZ629 CE626:CE629 CG626:CG629 AC626:AC629 AE626:AL629 BF626:BF629 AP626:AP629">
    <cfRule type="expression" priority="48740" stopIfTrue="1">
      <formula>$G303&lt;15</formula>
    </cfRule>
  </conditionalFormatting>
  <conditionalFormatting sqref="DE563:DF565">
    <cfRule type="expression" priority="49074" stopIfTrue="1">
      <formula>$G276&lt;15</formula>
    </cfRule>
    <cfRule type="expression" dxfId="144" priority="49075">
      <formula>DE563&gt;VALUE(MID(DE$4,FIND("-",DE$4)+1,LEN(DE$4)))</formula>
    </cfRule>
    <cfRule type="expression" dxfId="143" priority="49076">
      <formula>DE563&lt;VALUE(LEFT(DE$4, FIND("-", DE$4)-1))</formula>
    </cfRule>
  </conditionalFormatting>
  <conditionalFormatting sqref="V568:AB571 CG568:CG572 BF572 BS572 BV572 AP572 BN572 AC572 AE572:AL572 CE568:CE572">
    <cfRule type="expression" priority="49088" stopIfTrue="1">
      <formula>$G280&lt;15</formula>
    </cfRule>
  </conditionalFormatting>
  <conditionalFormatting sqref="AC568:AC569 AE568:AL569 CE568:CE569 CG568:CG569 BF568:BF569 BS568:BS569 BV568:BV569 AP568:AP569 BN568:BN569 BD563:CC565 CG563:CK565 CO563:CV565 CZ563:DA565 DK563:DQ565 U563:AV565 BA563:BB565">
    <cfRule type="expression" priority="49120" stopIfTrue="1">
      <formula>$G276&lt;15</formula>
    </cfRule>
  </conditionalFormatting>
  <conditionalFormatting sqref="U609:CC609">
    <cfRule type="expression" priority="49500" stopIfTrue="1">
      <formula>$G299&lt;15</formula>
    </cfRule>
    <cfRule type="expression" dxfId="142" priority="49501">
      <formula>U609&gt;VALUE(MID(U$4,FIND("-",U$4)+1,LEN(U$4)))</formula>
    </cfRule>
    <cfRule type="expression" dxfId="141" priority="49502">
      <formula>U609&lt;VALUE(LEFT(U$4, FIND("-", U$4)-1))</formula>
    </cfRule>
  </conditionalFormatting>
  <conditionalFormatting sqref="CE604 CG604 V604:AB604 CG600:CG602 AC600:AC602 AP600:AP602 BF600:BF602 BN600:BN602 BS600:BS602 BV600:BV602 CE600:CE602 AE600:AL602">
    <cfRule type="expression" priority="49506" stopIfTrue="1">
      <formula>$G292&lt;15</formula>
    </cfRule>
  </conditionalFormatting>
  <conditionalFormatting sqref="BF573 BS573 BV573 AP573 BN573 AC573 CE572:CE573 CG572:CG573 V572:AB573 AE573:AL573 BD566:CC567 CG566:CK567 CO566:CV567 CZ566:DA567 DK566:DQ567 U566:AV567 BA566:BB567">
    <cfRule type="expression" priority="49869" stopIfTrue="1">
      <formula>$G277&lt;15</formula>
    </cfRule>
  </conditionalFormatting>
  <conditionalFormatting sqref="CE576:CE577 AD578 CG576:CG577 V576:AB577 BF580 BS580 BV580 AP580 BN580 AC580 CE580 CG580 AE580:AL580">
    <cfRule type="expression" priority="50231" stopIfTrue="1">
      <formula>$G285&lt;15</formula>
    </cfRule>
  </conditionalFormatting>
  <conditionalFormatting sqref="BF581 BS581 BV581 AP581 BN581 AC581 AE581:AL581 CE581 CG581 BF578:BF579 BS578:BS579 BV578:BV579 AP578:AP579 BN578:BN579 AC578:AC579 CE578:CE579 CG578:CG579 AE578:AL579">
    <cfRule type="expression" priority="50260" stopIfTrue="1">
      <formula>$G286&lt;15</formula>
    </cfRule>
  </conditionalFormatting>
  <conditionalFormatting sqref="AD580">
    <cfRule type="expression" priority="50631" stopIfTrue="1">
      <formula>$G289&lt;15</formula>
    </cfRule>
  </conditionalFormatting>
  <conditionalFormatting sqref="CE578:CE580 CG578:CG580 V578:AB580 CE582:CE586 CG582:CG586 V582:AB586">
    <cfRule type="expression" priority="50996" stopIfTrue="1">
      <formula>$G285&lt;15</formula>
    </cfRule>
  </conditionalFormatting>
  <conditionalFormatting sqref="CG588:CG589 AC588:AC589 AE588:AL589 AP588:AP589 BF588:BF589 BN588:BN589 BS588:BS589 BV588:BV589 CE588:CE589 BF586 BS586 BV586 AP586 BN586 AC586 CE586 CG586 AE586:AL586">
    <cfRule type="expression" priority="51004" stopIfTrue="1">
      <formula>$G289&lt;15</formula>
    </cfRule>
  </conditionalFormatting>
  <conditionalFormatting sqref="AD594 CG596 AP596 BF596 BN596 BS596 BV596 CE596 AC596:AL596">
    <cfRule type="expression" priority="51464" stopIfTrue="1">
      <formula>$G294&lt;15</formula>
    </cfRule>
  </conditionalFormatting>
  <conditionalFormatting sqref="AC597 AE597:AL597 AP597 BF597 BN597 BS597 BV597 AC590:AC592 AP590:AP592 BF590:BF592 BN590:BN592 BS590:BS592 BV590:BV592 CE590:CE592 CG594:CG595 AC594:AC595 AP594:AP595 BF594:BF595 BN594:BN595 BS594:BS595 BV594:BV595 CE594:CE595 AE590:AL592 AE594:AL595 CG590:CG592 CG597 CE597">
    <cfRule type="expression" priority="51846" stopIfTrue="1">
      <formula>$G289&lt;15</formula>
    </cfRule>
  </conditionalFormatting>
  <conditionalFormatting sqref="CG593:CG596 CE593:CE596 V593:AB596 CE598:CE599 CG598:CG599 V598:AB599">
    <cfRule type="expression" priority="52204" stopIfTrue="1">
      <formula>$G291&lt;15</formula>
    </cfRule>
  </conditionalFormatting>
  <conditionalFormatting sqref="AD614:AD616 AD622:AD625">
    <cfRule type="expression" priority="52212" stopIfTrue="1">
      <formula>$G292&lt;15</formula>
    </cfRule>
  </conditionalFormatting>
  <conditionalFormatting sqref="AP625 BF625 BN625 BS625 BV625 BZ625 CE625 CG625 AC625 AE625:AL625">
    <cfRule type="expression" priority="52220" stopIfTrue="1">
      <formula>$G315&lt;15</formula>
    </cfRule>
  </conditionalFormatting>
  <conditionalFormatting sqref="CG603 CG598:CG599 AC598:AC599 AP598:AP599 BF598:BF599 BN598:BN599 BS598:BS599 BV598:BV599 CE598:CE599 AE598:AL599 AC603 AP603 BF603 BN603 BS603 BV603 CE603 AE603:AL603">
    <cfRule type="expression" priority="52233" stopIfTrue="1">
      <formula>$G291&lt;15</formula>
    </cfRule>
  </conditionalFormatting>
  <conditionalFormatting sqref="U605:CC606">
    <cfRule type="expression" priority="52494" stopIfTrue="1">
      <formula>$G297&lt;15</formula>
    </cfRule>
    <cfRule type="expression" dxfId="140" priority="52495">
      <formula>U605&gt;VALUE(MID(U$4,FIND("-",U$4)+1,LEN(U$4)))</formula>
    </cfRule>
    <cfRule type="expression" dxfId="139" priority="52496">
      <formula>U605&lt;VALUE(LEFT(U$4, FIND("-", U$4)-1))</formula>
    </cfRule>
  </conditionalFormatting>
  <conditionalFormatting sqref="CG632:CG634 CG630 V630:AB630 AC632:AC634 AE632:AL634 AP632:AP634 BF632:BF634 BN632:BN634 BS632:BS634 BV632:BV634 BZ632:BZ634 CE632:CE634 AD639 CE630">
    <cfRule type="expression" priority="52500" stopIfTrue="1">
      <formula>$G303&lt;15</formula>
    </cfRule>
  </conditionalFormatting>
  <conditionalFormatting sqref="U607:CC608">
    <cfRule type="expression" priority="52761" stopIfTrue="1">
      <formula>$G298&lt;15</formula>
    </cfRule>
    <cfRule type="expression" dxfId="138" priority="52762">
      <formula>U607&gt;VALUE(MID(U$4,FIND("-",U$4)+1,LEN(U$4)))</formula>
    </cfRule>
    <cfRule type="expression" dxfId="137" priority="52763">
      <formula>U607&lt;VALUE(LEFT(U$4, FIND("-", U$4)-1))</formula>
    </cfRule>
  </conditionalFormatting>
  <conditionalFormatting sqref="V611:AB612 AP613:AP621 BF613:BF621 BN613:BN621 BS613:BS621 BV613:BV621 BZ613:BZ621 CE611:CE621 CG611:CG621 AC613:AC621 AE613:AL621">
    <cfRule type="expression" priority="52767" stopIfTrue="1">
      <formula>$G300&lt;15</formula>
    </cfRule>
  </conditionalFormatting>
  <conditionalFormatting sqref="U610:CC610">
    <cfRule type="expression" priority="53027" stopIfTrue="1">
      <formula>$G299&lt;15</formula>
    </cfRule>
    <cfRule type="expression" dxfId="136" priority="53028">
      <formula>U610&gt;VALUE(MID(U$4,FIND("-",U$4)+1,LEN(U$4)))</formula>
    </cfRule>
    <cfRule type="expression" dxfId="135" priority="53029">
      <formula>U610&lt;VALUE(LEFT(U$4, FIND("-", U$4)-1))</formula>
    </cfRule>
  </conditionalFormatting>
  <conditionalFormatting sqref="U684:CC687">
    <cfRule type="expression" priority="53439" stopIfTrue="1">
      <formula>$G335&lt;15</formula>
    </cfRule>
    <cfRule type="expression" dxfId="134" priority="53440">
      <formula>U684&gt;VALUE(MID(U$4,FIND("-",U$4)+1,LEN(U$4)))</formula>
    </cfRule>
    <cfRule type="expression" dxfId="133" priority="53441">
      <formula>U684&lt;VALUE(LEFT(U$4, FIND("-", U$4)-1))</formula>
    </cfRule>
  </conditionalFormatting>
  <conditionalFormatting sqref="AD617:AD621">
    <cfRule type="expression" priority="53802" stopIfTrue="1">
      <formula>$G296&lt;15</formula>
    </cfRule>
  </conditionalFormatting>
  <conditionalFormatting sqref="AP622:AP624 BF622:BF624 BN622:BN624 BS622:BS624 BV622:BV624 BZ622:BZ624 AC622:AC624 AE622:AL624 CG613:CG624 CE613:CE624 V613:AB621">
    <cfRule type="expression" priority="53816" stopIfTrue="1">
      <formula>$G301&lt;15</formula>
    </cfRule>
  </conditionalFormatting>
  <conditionalFormatting sqref="CG682:CG683 CE682:CE683 V682:AB683">
    <cfRule type="expression" priority="54575" stopIfTrue="1">
      <formula>$G333&lt;15</formula>
    </cfRule>
  </conditionalFormatting>
  <conditionalFormatting sqref="AC648 AE648:AL648 BF648 BV648 CG648 AP648 BN648 BS648 BZ648 CE648">
    <cfRule type="expression" priority="55008" stopIfTrue="1">
      <formula>$G315&lt;15</formula>
    </cfRule>
  </conditionalFormatting>
  <conditionalFormatting sqref="AD642">
    <cfRule type="expression" priority="55048" stopIfTrue="1">
      <formula>$G315&lt;15</formula>
    </cfRule>
  </conditionalFormatting>
  <conditionalFormatting sqref="CG649:CG651 CE649:CE651 V649:AB651 AD643:AD646">
    <cfRule type="expression" priority="55432" stopIfTrue="1">
      <formula>$G309&lt;15</formula>
    </cfRule>
  </conditionalFormatting>
  <conditionalFormatting sqref="CG644:CG647 CE644:CE647 V644:AB647 V636:AB641 CG636:CG641 CE636:CE641">
    <cfRule type="expression" priority="55443" stopIfTrue="1">
      <formula>$G307&lt;15</formula>
    </cfRule>
  </conditionalFormatting>
  <conditionalFormatting sqref="AC643:AC647 BF643:BF647 BV643:BV647 CG643:CG647 AP643:AP647 BN643:BN647 BS643:BS647 BZ643:BZ647 CE643:CE647 AE643:AL647 BV639:BV640 CG639:CG640 AP639:AP640 BN639:BN640 BS639:BS640 BZ639:BZ640 CE639:CE640 CG632:CG635 V635:AC635 AP635 BF635 BN635 BS635 BV635 BZ635 CE632:CE635 AE635:AL635 AE639:AL640 AC639:AC640 BF639:BF640">
    <cfRule type="expression" priority="55450" stopIfTrue="1">
      <formula>$G304&lt;15</formula>
    </cfRule>
  </conditionalFormatting>
  <conditionalFormatting sqref="AD647">
    <cfRule type="expression" priority="55490" stopIfTrue="1">
      <formula>$G315&lt;15</formula>
    </cfRule>
  </conditionalFormatting>
  <conditionalFormatting sqref="AD654:AD655">
    <cfRule type="expression" priority="55885" stopIfTrue="1">
      <formula>$G318&lt;15</formula>
    </cfRule>
  </conditionalFormatting>
  <conditionalFormatting sqref="AD661 BV649:BV650 CG649:CG650 AP649:AP650 BN649:BN650 BS649:BS650 BZ649:BZ650 CE649:CE650 AE649:AL650 AC649:AC650">
    <cfRule type="expression" priority="55913" stopIfTrue="1">
      <formula>$G311&lt;15</formula>
    </cfRule>
  </conditionalFormatting>
  <conditionalFormatting sqref="AC661:AC662 AE661:AL662 BN661:BN662 CE661:CE662 CG661:CG662 BS661:BS662 BF661:BF662 CA661:CA662 AP661:AP662 BV661:BV662">
    <cfRule type="expression" priority="56370" stopIfTrue="1">
      <formula>$G322&lt;15</formula>
    </cfRule>
  </conditionalFormatting>
  <conditionalFormatting sqref="BZ661">
    <cfRule type="expression" priority="56378" stopIfTrue="1">
      <formula>$G322&lt;15</formula>
    </cfRule>
  </conditionalFormatting>
  <conditionalFormatting sqref="AC670 CG667:CG668 CE667:CE668 V667:AB668 BV670 BN670 AP670 CG670 CE670 AE670:AL670 AD669:AD672 BV673 CG673">
    <cfRule type="expression" priority="56842" stopIfTrue="1">
      <formula>$G324&lt;15</formula>
    </cfRule>
  </conditionalFormatting>
  <conditionalFormatting sqref="AD674:AD677 AP673 AC673 BV673 BZ673 BS673 BN673 AE673:AL673 V669:AB672 CG669:CG673 CE669:CE673">
    <cfRule type="expression" priority="56866" stopIfTrue="1">
      <formula>$G324&lt;15</formula>
    </cfRule>
  </conditionalFormatting>
  <conditionalFormatting sqref="AP674:AP677 V673:AB673 CG673:CG677 CE673:CE677 AC674:AC677 BV674:BV677 BZ674:BZ677 BS674:BS677 BN674:BN677 AD678:AD681 BF678:BF681 AE674:AL677">
    <cfRule type="expression" priority="57312" stopIfTrue="1">
      <formula>$G327&lt;15</formula>
    </cfRule>
  </conditionalFormatting>
  <conditionalFormatting sqref="V674:AB677 AP678:AP681 CG674:CG681 CE674:CE681 AC678:AC681 BV678:BV681 BZ678:BZ681 BS678:BS681 BN678:BN681 AE678:AL681">
    <cfRule type="expression" priority="57759" stopIfTrue="1">
      <formula>$G327&lt;15</formula>
    </cfRule>
  </conditionalFormatting>
  <conditionalFormatting sqref="V678:AB681 AP682 CG678:CG682 CE678:CE682 AE682:AL682 AC682 BV682 BZ682 BS682 BN682">
    <cfRule type="expression" priority="58213" stopIfTrue="1">
      <formula>$G330&lt;15</formula>
    </cfRule>
  </conditionalFormatting>
  <conditionalFormatting sqref="U688:CC688">
    <cfRule type="expression" priority="58742" stopIfTrue="1">
      <formula>$G336&lt;15</formula>
    </cfRule>
    <cfRule type="expression" dxfId="132" priority="58743">
      <formula>U688&gt;VALUE(MID(U$4,FIND("-",U$4)+1,LEN(U$4)))</formula>
    </cfRule>
    <cfRule type="expression" dxfId="131" priority="58744">
      <formula>U688&lt;VALUE(LEFT(U$4, FIND("-", U$4)-1))</formula>
    </cfRule>
  </conditionalFormatting>
  <conditionalFormatting sqref="CE690 V690:AB690 CG690">
    <cfRule type="expression" priority="58747" stopIfTrue="1">
      <formula>$G337&lt;15</formula>
    </cfRule>
  </conditionalFormatting>
  <conditionalFormatting sqref="CG669:CG687 CG698 CG690 CG611:CG617 CG622:CG630 CG632:CG660 CG400:CG452 CG514:CG604 CG507 CG505 CG462:CG503">
    <cfRule type="colorScale" priority="594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G698 CG703 CG669:CG688 CG690 CG196:CG293 CG324:CG338 CG303:CG320 CG342:CG347 CG350:CG368 CG371:CG452 CG514:CG630 CG632:CG660 CG507 CG505 CG462:CG503">
    <cfRule type="colorScale" priority="594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E703 CE698 CE669:CE688 CE690 CE190:CE293 CE324:CE338 CE303:CE320 CE158:CE184 CE342:CE347 CE350:CE368 CE371:CE452 CE514:CE630 CE632:CE660 CE507 CE505 CE462:CE503">
    <cfRule type="colorScale" priority="595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G703 CG698 CG669:CG688 CG690 CG190:CG293 CG324:CG338 CG303:CG320 CG158:CG184 CG342:CG347 CG350:CG368 CG371:CG452 CG514:CG630 CG632:CG660 CG507 CG505 CG462:CG503">
    <cfRule type="colorScale" priority="595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C703:FE703 FC698:FE698 FC669:FE688 FC690:FE690 FC613:FE630 FC632:FE660 FC2:FE66 FC190:FE293 FC303:FE320 FC70:FE184 FC68:FE68 FC324:FE368 FC371:FE452 FC514:FE610 FC507:FE507 FC505:FE505 FC462:FE503">
    <cfRule type="colorScale" priority="595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K698 EK703 EK669:EK688 EK690 EK324:EK368 EK371:EK452 EK514:EK630 EK632:EK660 EK507 EK505 EK462:EK503 EK303:EK320 EK2:EK66 EK190:EK293 EK70:EK184 EK68">
    <cfRule type="colorScale" priority="595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L698 EL703 EL669:EL688 EL690 EL324:EL368 EL371:EL452 EL514:EL630 EL632:EL660 EL507 EL505 EL462:EL503 EL303:EL320 EL2:EL66 EL190:EL293 EL70:EL184 EL68">
    <cfRule type="colorScale" priority="595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M698 EM703 EM669:EM688 EM690 EM324:EM368 EM371:EM452 EM514:EM630 EM632:EM660 EM507 EM505 EM462:EM503 EM303:EM320 EM2:EM66 EM190:EM293 EM70:EM184 EM68">
    <cfRule type="colorScale" priority="595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N698 EN703 EN669:EN688 EN690 EN324:EN368 EN371:EN452 EN514:EN630 EN632:EN660 EN507 EN505 EN462:EN503 EN303:EN320 EN2:EN66 EN190:EN293 EN70:EN184 EN68">
    <cfRule type="colorScale" priority="596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O698 EO703 EO669:EO688 EO690 EO324:EO368 EO371:EO452 EO514:EO630 EO632:EO660 EO507 EO505 EO462:EO503 EO303:EO320 EO2:EO66 EO190:EO293 EO70:EO184 EO68">
    <cfRule type="colorScale" priority="596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P703 EP698 EP669:EP688 EP690 EP324:EP368 EP371:EP452 EP514:EP630 EP632:EP660 EP507 EP505 EP462:EP503 EP303:EP320 EP2:EP66 EP190:EP293 EP70:EP184 EP68">
    <cfRule type="colorScale" priority="596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Q703 EQ698 EQ669:EQ688 EQ690 EQ324:EQ368 EQ371:EQ452 EQ514:EQ630 EQ632:EQ660 EQ507 EQ505 EQ462:EQ503 EQ303:EQ320 EQ2:EQ66 EQ190:EQ293 EQ70:EQ184 EQ68">
    <cfRule type="colorScale" priority="596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R703 ER698 ER669:ER688 ER690 ER324:ER368 ER371:ER452 ER514:ER630 ER632:ER660 ER507 ER505 ER462:ER503 ER303:ER320 ER2:ER66 ER190:ER293 ER70:ER184 ER68">
    <cfRule type="colorScale" priority="596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S703 ES698 ES669:ES688 ES690 ES324:ES368 ES371:ES452 ES514:ES630 ES632:ES660 ES507 ES505 ES462:ES503 ES303:ES320 ES2:ES66 ES190:ES293 ES70:ES184 ES68">
    <cfRule type="colorScale" priority="596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T703 ET698 ET669:ET688 ET690 ET324:ET368 ET371:ET452 ET514:ET630 ET632:ET660 ET507 ET505 ET462:ET503 ET303:ET320 ET2:ET66 ET190:ET293 ET70:ET184 ET68">
    <cfRule type="colorScale" priority="596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U703 EU698 EU669:EU688 EU690 EU324:EU368 EU371:EU452 EU514:EU630 EU632:EU660 EU507 EU505 EU462:EU503 EU303:EU320 EU2:EU66 EU190:EU293 EU70:EU184 EU68">
    <cfRule type="colorScale" priority="597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V703 EV698 EV669:EV688 EV690 EV324:EV368 EV371:EV452 EV514:EV630 EV632:EV660 EV507 EV505 EV462:EV503 EV303:EV320 EV2:EV66 EV190:EV293 EV70:EV184 EV68">
    <cfRule type="colorScale" priority="597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R4:KE4">
    <cfRule type="duplicateValues" dxfId="130" priority="557"/>
  </conditionalFormatting>
  <conditionalFormatting sqref="EG709:FA709 CE709 EA709:EE709 DR709 FC709:FI709 U709:AB709 DE709:DI709 CO709:CW709 BV709:CC709 BM709:BS709 CY709 DT709:DW709 AM709:BK709 CG709:CM709">
    <cfRule type="expression" dxfId="129" priority="61">
      <formula>U709&gt;VALUE(MID(U$3,FIND("-",U$3)+1,LEN(U$3)))</formula>
    </cfRule>
  </conditionalFormatting>
  <conditionalFormatting sqref="AC709:AL709 CG709">
    <cfRule type="expression" dxfId="128" priority="68">
      <formula>AC709&gt;VALUE(MID(AC$3,FIND("-",AC$3)+1,LEN(AC$3)))</formula>
    </cfRule>
  </conditionalFormatting>
  <conditionalFormatting sqref="CE709 V709:AB709 CG709">
    <cfRule type="expression" priority="62" stopIfTrue="1">
      <formula>$F709&lt;15</formula>
    </cfRule>
  </conditionalFormatting>
  <conditionalFormatting sqref="BF709">
    <cfRule type="expression" priority="43" stopIfTrue="1">
      <formula>$F714&lt;15</formula>
    </cfRule>
  </conditionalFormatting>
  <conditionalFormatting sqref="DY709:DZ709 DK709:DQ709 DC709:DD709">
    <cfRule type="expression" dxfId="127" priority="63">
      <formula>DC709&gt;VALUE(MID(DC$3,FIND("-",DC$3)+1,LEN(DC$3)))</formula>
    </cfRule>
    <cfRule type="expression" dxfId="126" priority="64">
      <formula>DC709&lt;VALUE(LEFT(DC$3, FIND("-", DC$3)-1))</formula>
    </cfRule>
  </conditionalFormatting>
  <conditionalFormatting sqref="BN709 AP709 CE709 AC709 BV709 AE709:AL709 BZ709 BS709 CG709">
    <cfRule type="expression" priority="41" stopIfTrue="1">
      <formula>$F710&lt;15</formula>
    </cfRule>
  </conditionalFormatting>
  <conditionalFormatting sqref="AD709">
    <cfRule type="expression" priority="67" stopIfTrue="1">
      <formula>$F714&lt;15</formula>
    </cfRule>
  </conditionalFormatting>
  <conditionalFormatting sqref="BT709:BU709 BL709 CZ709:DA709">
    <cfRule type="expression" dxfId="125" priority="58">
      <formula>BL709&gt;VALUE(MID(#REF!,FIND("-",#REF!)+1,LEN(#REF!)))</formula>
    </cfRule>
    <cfRule type="expression" dxfId="124" priority="59">
      <formula>BL709&lt;VALUE(LEFT(#REF!, FIND("-", #REF!)-1))</formula>
    </cfRule>
  </conditionalFormatting>
  <conditionalFormatting sqref="EA709:EE709 EG709:FA709 CE709 DR709 FC709:FI709 U709:AB709 DE709:DI709 CO709:CW709 BV709:CC709 BM709:BS709 CY709 DT709:DW709 AM709:BK709 CG709:CM709">
    <cfRule type="expression" dxfId="123" priority="65">
      <formula>U709&lt;VALUE(LEFT(U$3, FIND("-", U$3)-1))</formula>
    </cfRule>
  </conditionalFormatting>
  <conditionalFormatting sqref="CG709">
    <cfRule type="expression" priority="60" stopIfTrue="1">
      <formula>$F709&lt;15</formula>
    </cfRule>
  </conditionalFormatting>
  <conditionalFormatting sqref="AC709:AL709 CG709">
    <cfRule type="expression" dxfId="122" priority="66">
      <formula>AC709&lt;VALUE(LEFT(AC$3, FIND("-", AC$3)-1))</formula>
    </cfRule>
  </conditionalFormatting>
  <conditionalFormatting sqref="CG709">
    <cfRule type="expression" priority="42" stopIfTrue="1">
      <formula>$F710&lt;15</formula>
    </cfRule>
  </conditionalFormatting>
  <conditionalFormatting sqref="EK709">
    <cfRule type="colorScale" priority="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L709">
    <cfRule type="colorScale" priority="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M709">
    <cfRule type="colorScale" priority="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N709">
    <cfRule type="colorScale" priority="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O709">
    <cfRule type="colorScale" priority="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P709">
    <cfRule type="colorScale" priority="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Q709">
    <cfRule type="colorScale" priority="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R709">
    <cfRule type="colorScale" priority="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S709">
    <cfRule type="colorScale" priority="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T709">
    <cfRule type="colorScale" priority="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U709">
    <cfRule type="colorScale" priority="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V709">
    <cfRule type="colorScale" priority="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C709:FE709">
    <cfRule type="colorScale" priority="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C709:FE709">
    <cfRule type="colorScale" priority="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E709">
    <cfRule type="colorScale" priority="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G709">
    <cfRule type="colorScale" priority="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G709">
    <cfRule type="colorScale" priority="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G709">
    <cfRule type="colorScale" priority="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D709">
    <cfRule type="expression" priority="40" stopIfTrue="1">
      <formula>$F714&lt;15</formula>
    </cfRule>
  </conditionalFormatting>
  <conditionalFormatting sqref="EG692:FA692 CE692 EA692:EE692 DR692 FC692:FE692 U692:AB692 DE692:DI692 CO692:CW692 BV692:CC692 BM692:BS692 CY692 DT692:DW692 AM692:BK692 CG692:CM692">
    <cfRule type="expression" dxfId="121" priority="25">
      <formula>U692&gt;VALUE(MID(U$3,FIND("-",U$3)+1,LEN(U$3)))</formula>
    </cfRule>
  </conditionalFormatting>
  <conditionalFormatting sqref="AC692:AL692 CG692">
    <cfRule type="expression" dxfId="120" priority="32">
      <formula>AC692&gt;VALUE(MID(AC$3,FIND("-",AC$3)+1,LEN(AC$3)))</formula>
    </cfRule>
  </conditionalFormatting>
  <conditionalFormatting sqref="CE692 V692:AB692 CG692">
    <cfRule type="expression" priority="26" stopIfTrue="1">
      <formula>$F692&lt;15</formula>
    </cfRule>
  </conditionalFormatting>
  <conditionalFormatting sqref="BF692">
    <cfRule type="expression" priority="7" stopIfTrue="1">
      <formula>$F697&lt;15</formula>
    </cfRule>
  </conditionalFormatting>
  <conditionalFormatting sqref="DY692:DZ692 DK692:DQ692 DC692:DD692">
    <cfRule type="expression" dxfId="119" priority="27">
      <formula>DC692&gt;VALUE(MID(DC$3,FIND("-",DC$3)+1,LEN(DC$3)))</formula>
    </cfRule>
    <cfRule type="expression" dxfId="118" priority="28">
      <formula>DC692&lt;VALUE(LEFT(DC$3, FIND("-", DC$3)-1))</formula>
    </cfRule>
  </conditionalFormatting>
  <conditionalFormatting sqref="BN692 AP692 CE692 AC692 BV692 AE692:AL692 BZ692 BS692 CG692">
    <cfRule type="expression" priority="5" stopIfTrue="1">
      <formula>$F693&lt;15</formula>
    </cfRule>
  </conditionalFormatting>
  <conditionalFormatting sqref="AD692">
    <cfRule type="expression" priority="31" stopIfTrue="1">
      <formula>$F697&lt;15</formula>
    </cfRule>
  </conditionalFormatting>
  <conditionalFormatting sqref="BT692:BU692 BL692 CZ692:DA692">
    <cfRule type="expression" dxfId="117" priority="22">
      <formula>BL692&gt;VALUE(MID(#REF!,FIND("-",#REF!)+1,LEN(#REF!)))</formula>
    </cfRule>
    <cfRule type="expression" dxfId="116" priority="23">
      <formula>BL692&lt;VALUE(LEFT(#REF!, FIND("-", #REF!)-1))</formula>
    </cfRule>
  </conditionalFormatting>
  <conditionalFormatting sqref="EA692:EE692 EG692:FA692 CE692 DR692 FC692:FE692 U692:AB692 DE692:DI692 CO692:CW692 BV692:CC692 BM692:BS692 CY692 DT692:DW692 AM692:BK692 CG692:CM692">
    <cfRule type="expression" dxfId="115" priority="29">
      <formula>U692&lt;VALUE(LEFT(U$3, FIND("-", U$3)-1))</formula>
    </cfRule>
  </conditionalFormatting>
  <conditionalFormatting sqref="CG692">
    <cfRule type="expression" priority="24" stopIfTrue="1">
      <formula>$F692&lt;15</formula>
    </cfRule>
  </conditionalFormatting>
  <conditionalFormatting sqref="AC692:AL692 CG692">
    <cfRule type="expression" dxfId="114" priority="30">
      <formula>AC692&lt;VALUE(LEFT(AC$3, FIND("-", AC$3)-1))</formula>
    </cfRule>
  </conditionalFormatting>
  <conditionalFormatting sqref="CG692">
    <cfRule type="expression" priority="6" stopIfTrue="1">
      <formula>$F693&lt;15</formula>
    </cfRule>
  </conditionalFormatting>
  <conditionalFormatting sqref="EK692">
    <cfRule type="colorScale" priority="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L692">
    <cfRule type="colorScale" priority="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M692">
    <cfRule type="colorScale" priority="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N692">
    <cfRule type="colorScale" priority="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O692">
    <cfRule type="colorScale" priority="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P692">
    <cfRule type="colorScale" priority="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Q692">
    <cfRule type="colorScale" priority="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R692">
    <cfRule type="colorScale" priority="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S692">
    <cfRule type="colorScale" priority="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T692">
    <cfRule type="colorScale" priority="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U692"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V692">
    <cfRule type="colorScale" priority="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C692:FE692">
    <cfRule type="colorScale" priority="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C692:FE692">
    <cfRule type="colorScale" priority="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E692">
    <cfRule type="colorScale" priority="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G692">
    <cfRule type="colorScale" priority="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G692">
    <cfRule type="colorScale" priority="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G692">
    <cfRule type="colorScale" priority="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D692">
    <cfRule type="expression" priority="4" stopIfTrue="1">
      <formula>$F697&lt;15</formula>
    </cfRule>
  </conditionalFormatting>
  <conditionalFormatting sqref="CE566:CE567">
    <cfRule type="expression" priority="59748" stopIfTrue="1">
      <formula>$G281&lt;15</formula>
    </cfRule>
  </conditionalFormatting>
  <conditionalFormatting sqref="DE566:DF567">
    <cfRule type="expression" priority="59773" stopIfTrue="1">
      <formula>$G277&lt;15</formula>
    </cfRule>
    <cfRule type="expression" dxfId="113" priority="59774">
      <formula>DE566&gt;VALUE(MID(DE$4,FIND("-",DE$4)+1,LEN(DE$4)))</formula>
    </cfRule>
    <cfRule type="expression" dxfId="112" priority="59775">
      <formula>DE566&lt;VALUE(LEFT(DE$4, FIND("-", DE$4)-1))</formula>
    </cfRule>
  </conditionalFormatting>
  <conditionalFormatting sqref="BZ521:BZ523 BZ526:BZ530">
    <cfRule type="expression" dxfId="111" priority="59883">
      <formula>BZ521&gt;VALUE(MID(BZ$4,FIND("-",BZ$4)+1,LEN(BZ$4)))</formula>
    </cfRule>
    <cfRule type="expression" dxfId="110" priority="59884">
      <formula>BZ521&lt;VALUE(LEFT(BZ$4, FIND("-", BZ$4)-1))</formula>
    </cfRule>
    <cfRule type="expression" priority="59885" stopIfTrue="1">
      <formula>$G259&lt;15</formula>
    </cfRule>
    <cfRule type="expression" dxfId="109" priority="59886">
      <formula>BZ521&gt;VALUE(MID(BZ$4,FIND("-",BZ$4)+1,LEN(BZ$4)))</formula>
    </cfRule>
    <cfRule type="expression" dxfId="108" priority="59887">
      <formula>BZ521&lt;VALUE(LEFT(BZ$4, FIND("-", BZ$4)-1))</formula>
    </cfRule>
    <cfRule type="expression" dxfId="107" priority="59888">
      <formula>BZ521&gt;VALUE(MID(BZ$4,FIND("-",BZ$4)+1,LEN(BZ$4)))</formula>
    </cfRule>
    <cfRule type="expression" dxfId="106" priority="59889">
      <formula>BZ521&lt;VALUE(LEFT(BZ$4, FIND("-", BZ$4)-1))</formula>
    </cfRule>
  </conditionalFormatting>
  <conditionalFormatting sqref="CO521:CV523 CY521:CY523 CO527:CV530 CY527:CY530">
    <cfRule type="expression" priority="59896" stopIfTrue="1">
      <formula>$G258&lt;15</formula>
    </cfRule>
    <cfRule type="expression" dxfId="105" priority="59897">
      <formula>CO521&gt;VALUE(MID(CO$4,FIND("-",CO$4)+1,LEN(CO$4)))</formula>
    </cfRule>
    <cfRule type="expression" dxfId="104" priority="59898">
      <formula>CO521&lt;VALUE(LEFT(CO$4, FIND("-", CO$4)-1))</formula>
    </cfRule>
    <cfRule type="expression" priority="59899" stopIfTrue="1">
      <formula>$G259&lt;15</formula>
    </cfRule>
    <cfRule type="expression" dxfId="103" priority="59900">
      <formula>CO521&gt;VALUE(MID(CO$4,FIND("-",CO$4)+1,LEN(CO$4)))</formula>
    </cfRule>
    <cfRule type="expression" dxfId="102" priority="59901">
      <formula>CO521&lt;VALUE(LEFT(CO$4, FIND("-", CO$4)-1))</formula>
    </cfRule>
  </conditionalFormatting>
  <conditionalFormatting sqref="BV522:BV524 CG534 CE534 BE522:BN524 BA522:BB524 DD522:DH524">
    <cfRule type="expression" priority="59936" stopIfTrue="1">
      <formula>$G252&lt;15</formula>
    </cfRule>
  </conditionalFormatting>
  <conditionalFormatting sqref="U151:CC151">
    <cfRule type="expression" priority="59940" stopIfTrue="1">
      <formula>$G83&lt;15</formula>
    </cfRule>
    <cfRule type="expression" dxfId="101" priority="59941">
      <formula>U151&gt;VALUE(MID(U$4,FIND("-",U$4)+1,LEN(U$4)))</formula>
    </cfRule>
    <cfRule type="expression" dxfId="100" priority="59942">
      <formula>U151&lt;VALUE(LEFT(U$4, FIND("-", U$4)-1))</formula>
    </cfRule>
  </conditionalFormatting>
  <conditionalFormatting sqref="U324:CC325">
    <cfRule type="expression" priority="60003" stopIfTrue="1">
      <formula>$G147&lt;15</formula>
    </cfRule>
    <cfRule type="expression" dxfId="99" priority="60004">
      <formula>U324&gt;VALUE(MID(U$4,FIND("-",U$4)+1,LEN(U$4)))</formula>
    </cfRule>
    <cfRule type="expression" dxfId="98" priority="60005">
      <formula>U324&lt;VALUE(LEFT(U$4, FIND("-", U$4)-1))</formula>
    </cfRule>
  </conditionalFormatting>
  <conditionalFormatting sqref="U140:CC140">
    <cfRule type="expression" priority="60009" stopIfTrue="1">
      <formula>$G76&lt;15</formula>
    </cfRule>
    <cfRule type="expression" dxfId="97" priority="60010">
      <formula>U140&gt;VALUE(MID(U$4,FIND("-",U$4)+1,LEN(U$4)))</formula>
    </cfRule>
    <cfRule type="expression" dxfId="96" priority="60011">
      <formula>U140&lt;VALUE(LEFT(U$4, FIND("-", U$4)-1))</formula>
    </cfRule>
  </conditionalFormatting>
  <conditionalFormatting sqref="U618:CC618">
    <cfRule type="expression" priority="60060" stopIfTrue="1">
      <formula>$G136&lt;15</formula>
    </cfRule>
    <cfRule type="expression" dxfId="95" priority="60061">
      <formula>U618&gt;VALUE(MID(U$4,FIND("-",U$4)+1,LEN(U$4)))</formula>
    </cfRule>
    <cfRule type="expression" dxfId="94" priority="60062">
      <formula>U618&lt;VALUE(LEFT(U$4, FIND("-", U$4)-1))</formula>
    </cfRule>
  </conditionalFormatting>
  <conditionalFormatting sqref="U18:CB18">
    <cfRule type="expression" priority="60063" stopIfTrue="1">
      <formula>$G6&lt;15</formula>
    </cfRule>
  </conditionalFormatting>
  <conditionalFormatting sqref="U82:CC84">
    <cfRule type="expression" priority="60067" stopIfTrue="1">
      <formula>$G48&lt;15</formula>
    </cfRule>
    <cfRule type="expression" dxfId="93" priority="60068">
      <formula>U82&gt;VALUE(MID(U$4,FIND("-",U$4)+1,LEN(U$4)))</formula>
    </cfRule>
    <cfRule type="expression" dxfId="92" priority="60069">
      <formula>U82&lt;VALUE(LEFT(U$4, FIND("-", U$4)-1))</formula>
    </cfRule>
  </conditionalFormatting>
  <conditionalFormatting sqref="U147:CC147">
    <cfRule type="expression" priority="60073" stopIfTrue="1">
      <formula>$G78&lt;15</formula>
    </cfRule>
    <cfRule type="expression" dxfId="91" priority="60074">
      <formula>U147&gt;VALUE(MID(U$4,FIND("-",U$4)+1,LEN(U$4)))</formula>
    </cfRule>
    <cfRule type="expression" dxfId="90" priority="60075">
      <formula>U147&lt;VALUE(LEFT(U$4, FIND("-", U$4)-1))</formula>
    </cfRule>
  </conditionalFormatting>
  <conditionalFormatting sqref="U248:CC252">
    <cfRule type="expression" priority="60139" stopIfTrue="1">
      <formula>$G119&lt;15</formula>
    </cfRule>
    <cfRule type="expression" dxfId="89" priority="60140">
      <formula>U248&gt;VALUE(MID(U$4,FIND("-",U$4)+1,LEN(U$4)))</formula>
    </cfRule>
    <cfRule type="expression" dxfId="88" priority="60141">
      <formula>U248&lt;VALUE(LEFT(U$4, FIND("-", U$4)-1))</formula>
    </cfRule>
  </conditionalFormatting>
  <conditionalFormatting sqref="U501:CC502">
    <cfRule type="expression" priority="60208" stopIfTrue="1">
      <formula>$G244&lt;15</formula>
    </cfRule>
    <cfRule type="expression" dxfId="87" priority="60209">
      <formula>U501&gt;VALUE(MID(U$4,FIND("-",U$4)+1,LEN(U$4)))</formula>
    </cfRule>
    <cfRule type="expression" dxfId="86" priority="60210">
      <formula>U501&lt;VALUE(LEFT(U$4, FIND("-", U$4)-1))</formula>
    </cfRule>
  </conditionalFormatting>
  <conditionalFormatting sqref="U483:CC493">
    <cfRule type="expression" priority="60217" stopIfTrue="1">
      <formula>$G235&lt;15</formula>
    </cfRule>
    <cfRule type="expression" dxfId="85" priority="60218">
      <formula>U483&gt;VALUE(MID(U$4,FIND("-",U$4)+1,LEN(U$4)))</formula>
    </cfRule>
    <cfRule type="expression" dxfId="84" priority="60219">
      <formula>U483&lt;VALUE(LEFT(U$4, FIND("-", U$4)-1))</formula>
    </cfRule>
  </conditionalFormatting>
  <conditionalFormatting sqref="U428:CC431">
    <cfRule type="expression" priority="60324" stopIfTrue="1">
      <formula>$G208&lt;15</formula>
    </cfRule>
    <cfRule type="expression" dxfId="83" priority="60325">
      <formula>U428&gt;VALUE(MID(U$4,FIND("-",U$4)+1,LEN(U$4)))</formula>
    </cfRule>
    <cfRule type="expression" dxfId="82" priority="60326">
      <formula>U428&lt;VALUE(LEFT(U$4, FIND("-", U$4)-1))</formula>
    </cfRule>
  </conditionalFormatting>
  <conditionalFormatting sqref="BN669 AC669 CE669 BF669 AP669:AP670 AE669:AL669 CG666 CE666 V666:AB666 BV669:BV672 CG669:CG672">
    <cfRule type="expression" priority="60339" stopIfTrue="1">
      <formula>$G324&lt;15</formula>
    </cfRule>
  </conditionalFormatting>
  <conditionalFormatting sqref="U70:CC72">
    <cfRule type="expression" priority="60343" stopIfTrue="1">
      <formula>$G45&lt;15</formula>
    </cfRule>
    <cfRule type="expression" dxfId="81" priority="60344">
      <formula>U70&gt;VALUE(MID(U$4,FIND("-",U$4)+1,LEN(U$4)))</formula>
    </cfRule>
    <cfRule type="expression" dxfId="80" priority="60345">
      <formula>U70&lt;VALUE(LEFT(U$4, FIND("-", U$4)-1))</formula>
    </cfRule>
  </conditionalFormatting>
  <conditionalFormatting sqref="U119:CC119">
    <cfRule type="expression" priority="60349" stopIfTrue="1">
      <formula>$G65&lt;15</formula>
    </cfRule>
    <cfRule type="expression" dxfId="79" priority="60350">
      <formula>U119&gt;VALUE(MID(U$4,FIND("-",U$4)+1,LEN(U$4)))</formula>
    </cfRule>
    <cfRule type="expression" dxfId="78" priority="60351">
      <formula>U119&lt;VALUE(LEFT(U$4, FIND("-", U$4)-1))</formula>
    </cfRule>
  </conditionalFormatting>
  <conditionalFormatting sqref="V632:AB634">
    <cfRule type="expression" priority="60489" stopIfTrue="1">
      <formula>$G304&lt;15</formula>
    </cfRule>
  </conditionalFormatting>
  <conditionalFormatting sqref="CG648">
    <cfRule type="expression" priority="61012" stopIfTrue="1">
      <formula>$G312&lt;15</formula>
    </cfRule>
  </conditionalFormatting>
  <conditionalFormatting sqref="CG642:CG643 CE642:CE643 V642:AB643">
    <cfRule type="expression" priority="61018" stopIfTrue="1">
      <formula>$G311&lt;15</formula>
    </cfRule>
  </conditionalFormatting>
  <conditionalFormatting sqref="U315:CC316">
    <cfRule type="expression" priority="61323" stopIfTrue="1">
      <formula>$G147&lt;15</formula>
    </cfRule>
    <cfRule type="expression" dxfId="77" priority="61324">
      <formula>U315&gt;VALUE(MID(U$4,FIND("-",U$4)+1,LEN(U$4)))</formula>
    </cfRule>
    <cfRule type="expression" dxfId="76" priority="61325">
      <formula>U315&lt;VALUE(LEFT(U$4, FIND("-", U$4)-1))</formula>
    </cfRule>
  </conditionalFormatting>
  <conditionalFormatting sqref="CE574:CE575 AD579 CG574:CG575 V574:AB575">
    <cfRule type="expression" priority="61357" stopIfTrue="1">
      <formula>$G284&lt;15</formula>
    </cfRule>
  </conditionalFormatting>
  <conditionalFormatting sqref="U161:CC165">
    <cfRule type="expression" priority="61361" stopIfTrue="1">
      <formula>$G87&lt;15</formula>
    </cfRule>
    <cfRule type="expression" dxfId="75" priority="61362">
      <formula>U161&gt;VALUE(MID(U$4,FIND("-",U$4)+1,LEN(U$4)))</formula>
    </cfRule>
    <cfRule type="expression" dxfId="74" priority="61363">
      <formula>U161&lt;VALUE(LEFT(U$4, FIND("-", U$4)-1))</formula>
    </cfRule>
  </conditionalFormatting>
  <conditionalFormatting sqref="U389:CC389">
    <cfRule type="expression" priority="61436" stopIfTrue="1">
      <formula>$G181&lt;15</formula>
    </cfRule>
    <cfRule type="expression" dxfId="73" priority="61437">
      <formula>U389&gt;VALUE(MID(U$4,FIND("-",U$4)+1,LEN(U$4)))</formula>
    </cfRule>
    <cfRule type="expression" dxfId="72" priority="61438">
      <formula>U389&lt;VALUE(LEFT(U$4, FIND("-", U$4)-1))</formula>
    </cfRule>
  </conditionalFormatting>
  <conditionalFormatting sqref="AD676:AD677">
    <cfRule type="expression" priority="61449" stopIfTrue="1">
      <formula>$G337&lt;15</formula>
    </cfRule>
  </conditionalFormatting>
  <conditionalFormatting sqref="AD656:AD659 CG661:CG665 CE661:CE665 V661:AB665">
    <cfRule type="expression" priority="61450" stopIfTrue="1">
      <formula>$G316&lt;15</formula>
    </cfRule>
  </conditionalFormatting>
  <conditionalFormatting sqref="BF669">
    <cfRule type="expression" priority="61773" stopIfTrue="1">
      <formula>$G328&lt;15</formula>
    </cfRule>
  </conditionalFormatting>
  <conditionalFormatting sqref="CE597 CG597 V597:AB597 CE600:CE603 CG600:CG603 V600:AB603">
    <cfRule type="expression" priority="62227" stopIfTrue="1">
      <formula>$G294&lt;15</formula>
    </cfRule>
  </conditionalFormatting>
  <conditionalFormatting sqref="U264:CC264">
    <cfRule type="expression" priority="62319" stopIfTrue="1">
      <formula>$G120&lt;15</formula>
    </cfRule>
    <cfRule type="expression" dxfId="71" priority="62320">
      <formula>U264&gt;VALUE(MID(U$4,FIND("-",U$4)+1,LEN(U$4)))</formula>
    </cfRule>
    <cfRule type="expression" dxfId="70" priority="62321">
      <formula>U264&lt;VALUE(LEFT(U$4, FIND("-", U$4)-1))</formula>
    </cfRule>
  </conditionalFormatting>
  <conditionalFormatting sqref="CO524:CV524 CY524">
    <cfRule type="expression" priority="62493" stopIfTrue="1">
      <formula>$G261&lt;15</formula>
    </cfRule>
    <cfRule type="expression" dxfId="69" priority="62494">
      <formula>CO524&gt;VALUE(MID(CO$4,FIND("-",CO$4)+1,LEN(CO$4)))</formula>
    </cfRule>
    <cfRule type="expression" dxfId="68" priority="62495">
      <formula>CO524&lt;VALUE(LEFT(CO$4, FIND("-", CO$4)-1))</formula>
    </cfRule>
    <cfRule type="expression" priority="62496" stopIfTrue="1">
      <formula>$G264&lt;15</formula>
    </cfRule>
    <cfRule type="expression" dxfId="67" priority="62497">
      <formula>CO524&gt;VALUE(MID(CO$4,FIND("-",CO$4)+1,LEN(CO$4)))</formula>
    </cfRule>
    <cfRule type="expression" dxfId="66" priority="62498">
      <formula>CO524&lt;VALUE(LEFT(CO$4, FIND("-", CO$4)-1))</formula>
    </cfRule>
  </conditionalFormatting>
  <conditionalFormatting sqref="BZ525:BZ526 CB525:CC526 BS525:BS526 CZ525:DA526 CG525:CG526 DI525:DI526 CE525:CE526 U525:AV526">
    <cfRule type="expression" priority="62838" stopIfTrue="1">
      <formula>$G260&lt;15</formula>
    </cfRule>
  </conditionalFormatting>
  <conditionalFormatting sqref="BL525">
    <cfRule type="expression" priority="62854" stopIfTrue="1">
      <formula>$G261&lt;15</formula>
    </cfRule>
    <cfRule type="expression" dxfId="65" priority="62855">
      <formula>BL525&gt;VALUE(MID(BL$4,FIND("-",BL$4)+1,LEN(BL$4)))</formula>
    </cfRule>
    <cfRule type="expression" dxfId="64" priority="62856">
      <formula>BL525&lt;VALUE(LEFT(BL$4, FIND("-", BL$4)-1))</formula>
    </cfRule>
    <cfRule type="expression" dxfId="63" priority="62857">
      <formula>BL525&gt;VALUE(MID(BL$4,FIND("-",BL$4)+1,LEN(BL$4)))</formula>
    </cfRule>
    <cfRule type="expression" dxfId="62" priority="62858">
      <formula>BL525&lt;VALUE(LEFT(BL$4, FIND("-", BL$4)-1))</formula>
    </cfRule>
  </conditionalFormatting>
  <conditionalFormatting sqref="BD525:BD527">
    <cfRule type="expression" priority="62864" stopIfTrue="1">
      <formula>$G259&lt;15</formula>
    </cfRule>
  </conditionalFormatting>
  <conditionalFormatting sqref="BC525:BC526 CL525:CM526 EG525:FA526">
    <cfRule type="expression" priority="62866" stopIfTrue="1">
      <formula>$E260&lt;15</formula>
    </cfRule>
  </conditionalFormatting>
  <conditionalFormatting sqref="CA525:CA526">
    <cfRule type="expression" priority="62872" stopIfTrue="1">
      <formula>$H260&lt;15</formula>
    </cfRule>
  </conditionalFormatting>
  <conditionalFormatting sqref="AW525:AZ526">
    <cfRule type="expression" dxfId="61" priority="62874">
      <formula>AW525&gt;VALUE(MID(AW$4,FIND("-",AW$4)+1,LEN(AW$4)))</formula>
    </cfRule>
    <cfRule type="expression" dxfId="60" priority="62875">
      <formula>AW525&lt;VALUE(LEFT(AW$4, FIND("-", AW$4)-1))</formula>
    </cfRule>
    <cfRule type="expression" priority="62876" stopIfTrue="1">
      <formula>$E260&lt;15</formula>
    </cfRule>
  </conditionalFormatting>
  <conditionalFormatting sqref="BS525:BU526">
    <cfRule type="expression" priority="62880" stopIfTrue="1">
      <formula>$G260&lt;15</formula>
    </cfRule>
    <cfRule type="expression" dxfId="59" priority="62881">
      <formula>BS525&gt;VALUE(MID(BS$4,FIND("-",BS$4)+1,LEN(BS$4)))</formula>
    </cfRule>
    <cfRule type="expression" dxfId="58" priority="62882">
      <formula>BS525&lt;VALUE(LEFT(BS$4, FIND("-", BS$4)-1))</formula>
    </cfRule>
    <cfRule type="expression" dxfId="57" priority="62883">
      <formula>BS525&gt;VALUE(MID(BS$4,FIND("-",BS$4)+1,LEN(BS$4)))</formula>
    </cfRule>
    <cfRule type="expression" dxfId="56" priority="62884">
      <formula>BS525&lt;VALUE(LEFT(BS$4, FIND("-", BS$4)-1))</formula>
    </cfRule>
  </conditionalFormatting>
  <conditionalFormatting sqref="BZ525">
    <cfRule type="expression" dxfId="55" priority="62890">
      <formula>BZ525&gt;VALUE(MID(BZ$4,FIND("-",BZ$4)+1,LEN(BZ$4)))</formula>
    </cfRule>
    <cfRule type="expression" dxfId="54" priority="62891">
      <formula>BZ525&lt;VALUE(LEFT(BZ$4, FIND("-", BZ$4)-1))</formula>
    </cfRule>
    <cfRule type="expression" priority="62892" stopIfTrue="1">
      <formula>$G261&lt;15</formula>
    </cfRule>
    <cfRule type="expression" dxfId="53" priority="62893">
      <formula>BZ525&gt;VALUE(MID(BZ$4,FIND("-",BZ$4)+1,LEN(BZ$4)))</formula>
    </cfRule>
    <cfRule type="expression" dxfId="52" priority="62894">
      <formula>BZ525&lt;VALUE(LEFT(BZ$4, FIND("-", BZ$4)-1))</formula>
    </cfRule>
    <cfRule type="expression" dxfId="51" priority="62895">
      <formula>BZ525&gt;VALUE(MID(BZ$4,FIND("-",BZ$4)+1,LEN(BZ$4)))</formula>
    </cfRule>
    <cfRule type="expression" dxfId="50" priority="62896">
      <formula>BZ525&lt;VALUE(LEFT(BZ$4, FIND("-", BZ$4)-1))</formula>
    </cfRule>
  </conditionalFormatting>
  <conditionalFormatting sqref="CO525:CV525 CY525">
    <cfRule type="expression" priority="62904" stopIfTrue="1">
      <formula>$G260&lt;15</formula>
    </cfRule>
    <cfRule type="expression" dxfId="49" priority="62905">
      <formula>CO525&gt;VALUE(MID(CO$4,FIND("-",CO$4)+1,LEN(CO$4)))</formula>
    </cfRule>
    <cfRule type="expression" dxfId="48" priority="62906">
      <formula>CO525&lt;VALUE(LEFT(CO$4, FIND("-", CO$4)-1))</formula>
    </cfRule>
    <cfRule type="expression" priority="62907" stopIfTrue="1">
      <formula>$G261&lt;15</formula>
    </cfRule>
    <cfRule type="expression" dxfId="47" priority="62908">
      <formula>CO525&gt;VALUE(MID(CO$4,FIND("-",CO$4)+1,LEN(CO$4)))</formula>
    </cfRule>
    <cfRule type="expression" dxfId="46" priority="62909">
      <formula>CO525&lt;VALUE(LEFT(CO$4, FIND("-", CO$4)-1))</formula>
    </cfRule>
  </conditionalFormatting>
  <conditionalFormatting sqref="CO526:CV526 CY526">
    <cfRule type="expression" priority="62916" stopIfTrue="1">
      <formula>$G261&lt;15</formula>
    </cfRule>
    <cfRule type="expression" dxfId="45" priority="62917">
      <formula>CO526&gt;VALUE(MID(CO$4,FIND("-",CO$4)+1,LEN(CO$4)))</formula>
    </cfRule>
    <cfRule type="expression" dxfId="44" priority="62918">
      <formula>CO526&lt;VALUE(LEFT(CO$4, FIND("-", CO$4)-1))</formula>
    </cfRule>
    <cfRule type="expression" priority="62919" stopIfTrue="1">
      <formula>$G264&lt;15</formula>
    </cfRule>
    <cfRule type="expression" dxfId="43" priority="62920">
      <formula>CO526&gt;VALUE(MID(CO$4,FIND("-",CO$4)+1,LEN(CO$4)))</formula>
    </cfRule>
    <cfRule type="expression" dxfId="42" priority="62921">
      <formula>CO526&lt;VALUE(LEFT(CO$4, FIND("-", CO$4)-1))</formula>
    </cfRule>
  </conditionalFormatting>
  <conditionalFormatting sqref="BO525:BR526 BW525:BY526 DU525:DW526">
    <cfRule type="expression" priority="62940" stopIfTrue="1">
      <formula>$H260&lt;15</formula>
    </cfRule>
    <cfRule type="expression" dxfId="41" priority="62941">
      <formula>BO525&gt;VALUE(MID(BO$4,FIND("-",BO$4)+1,LEN(BO$4)))</formula>
    </cfRule>
    <cfRule type="expression" dxfId="40" priority="62942">
      <formula>BO525&lt;VALUE(LEFT(BO$4, FIND("-", BO$4)-1))</formula>
    </cfRule>
  </conditionalFormatting>
  <conditionalFormatting sqref="AD613">
    <cfRule type="expression" priority="63491" stopIfTrue="1">
      <formula>$G303&lt;15</formula>
    </cfRule>
  </conditionalFormatting>
  <conditionalFormatting sqref="BF649:BF650">
    <cfRule type="expression" priority="63536" stopIfTrue="1">
      <formula>$G311&lt;15</formula>
    </cfRule>
  </conditionalFormatting>
  <conditionalFormatting sqref="BF642 BV642 CG642 AP642 BN642 BS642 BZ642 CE642 AE642:AL642 AC642">
    <cfRule type="expression" priority="63546" stopIfTrue="1">
      <formula>$G312&lt;15</formula>
    </cfRule>
  </conditionalFormatting>
  <conditionalFormatting sqref="U314:CC314">
    <cfRule type="expression" priority="63842" stopIfTrue="1">
      <formula>$G147&lt;15</formula>
    </cfRule>
    <cfRule type="expression" dxfId="39" priority="63843">
      <formula>U314&gt;VALUE(MID(U$4,FIND("-",U$4)+1,LEN(U$4)))</formula>
    </cfRule>
    <cfRule type="expression" dxfId="38" priority="63844">
      <formula>U314&lt;VALUE(LEFT(U$4, FIND("-", U$4)-1))</formula>
    </cfRule>
  </conditionalFormatting>
  <conditionalFormatting sqref="U183:CC184">
    <cfRule type="expression" priority="63848" stopIfTrue="1">
      <formula>$G94&lt;15</formula>
    </cfRule>
    <cfRule type="expression" dxfId="37" priority="63849">
      <formula>U183&gt;VALUE(MID(U$4,FIND("-",U$4)+1,LEN(U$4)))</formula>
    </cfRule>
    <cfRule type="expression" dxfId="36" priority="63850">
      <formula>U183&lt;VALUE(LEFT(U$4, FIND("-", U$4)-1))</formula>
    </cfRule>
  </conditionalFormatting>
  <conditionalFormatting sqref="CG674 AD673 BV674 AP671:AP672 CG671:CG672 CE671:CE672 AC671:AC672 BV671:BV672 BZ671:BZ672 BS671:BS672 BN671:BN672 AE671:AL672">
    <cfRule type="expression" priority="63861" stopIfTrue="1">
      <formula>$G327&lt;15</formula>
    </cfRule>
  </conditionalFormatting>
  <conditionalFormatting sqref="U227:CC228">
    <cfRule type="expression" priority="63865" stopIfTrue="1">
      <formula>$G105&lt;15</formula>
    </cfRule>
    <cfRule type="expression" dxfId="35" priority="63866">
      <formula>U227&gt;VALUE(MID(U$4,FIND("-",U$4)+1,LEN(U$4)))</formula>
    </cfRule>
    <cfRule type="expression" dxfId="34" priority="63867">
      <formula>U227&lt;VALUE(LEFT(U$4, FIND("-", U$4)-1))</formula>
    </cfRule>
  </conditionalFormatting>
  <conditionalFormatting sqref="U469:CC471">
    <cfRule type="expression" priority="63940" stopIfTrue="1">
      <formula>$G228&lt;15</formula>
    </cfRule>
    <cfRule type="expression" dxfId="33" priority="63941">
      <formula>U469&gt;VALUE(MID(U$4,FIND("-",U$4)+1,LEN(U$4)))</formula>
    </cfRule>
    <cfRule type="expression" dxfId="32" priority="63942">
      <formula>U469&lt;VALUE(LEFT(U$4, FIND("-", U$4)-1))</formula>
    </cfRule>
  </conditionalFormatting>
  <conditionalFormatting sqref="U366:CC368">
    <cfRule type="expression" priority="64066" stopIfTrue="1">
      <formula>$G173&lt;15</formula>
    </cfRule>
    <cfRule type="expression" dxfId="31" priority="64067">
      <formula>U366&gt;VALUE(MID(U$4,FIND("-",U$4)+1,LEN(U$4)))</formula>
    </cfRule>
    <cfRule type="expression" dxfId="30" priority="64068">
      <formula>U366&lt;VALUE(LEFT(U$4, FIND("-", U$4)-1))</formula>
    </cfRule>
  </conditionalFormatting>
  <conditionalFormatting sqref="U125:CC127 U131:CC134">
    <cfRule type="expression" priority="64072" stopIfTrue="1">
      <formula>$G69&lt;15</formula>
    </cfRule>
    <cfRule type="expression" dxfId="29" priority="64073">
      <formula>U125&gt;VALUE(MID(U$4,FIND("-",U$4)+1,LEN(U$4)))</formula>
    </cfRule>
    <cfRule type="expression" dxfId="28" priority="64074">
      <formula>U125&lt;VALUE(LEFT(U$4, FIND("-", U$4)-1))</formula>
    </cfRule>
  </conditionalFormatting>
  <conditionalFormatting sqref="U280:CC280">
    <cfRule type="expression" priority="64189" stopIfTrue="1">
      <formula>$G129&lt;15</formula>
    </cfRule>
    <cfRule type="expression" dxfId="27" priority="64190">
      <formula>U280&gt;VALUE(MID(U$4,FIND("-",U$4)+1,LEN(U$4)))</formula>
    </cfRule>
    <cfRule type="expression" dxfId="26" priority="64191">
      <formula>U280&lt;VALUE(LEFT(U$4, FIND("-", U$4)-1))</formula>
    </cfRule>
  </conditionalFormatting>
  <conditionalFormatting sqref="V626:AB629 CG626:CG629 CE626:CE629">
    <cfRule type="expression" priority="64211" stopIfTrue="1">
      <formula>$G302&lt;15</formula>
    </cfRule>
  </conditionalFormatting>
  <conditionalFormatting sqref="CG641 AP641 BN641 BS641 BZ641 CE641 AE641:AL641 AC641 BN630 BS630 BV630 BZ630 AC630 AE630:AL630 AD632:AD633 BF630 BF641 CG630 CE630 AP630 BV641">
    <cfRule type="expression" priority="64651" stopIfTrue="1">
      <formula>$G304&lt;15</formula>
    </cfRule>
  </conditionalFormatting>
  <conditionalFormatting sqref="AD640:AD641">
    <cfRule type="expression" priority="65090" stopIfTrue="1">
      <formula>$G315&lt;15</formula>
    </cfRule>
  </conditionalFormatting>
  <conditionalFormatting sqref="U73:CC73">
    <cfRule type="expression" priority="65820" stopIfTrue="1">
      <formula>$G47&lt;15</formula>
    </cfRule>
    <cfRule type="expression" dxfId="25" priority="65821">
      <formula>U73&gt;VALUE(MID(U$4,FIND("-",U$4)+1,LEN(U$4)))</formula>
    </cfRule>
    <cfRule type="expression" dxfId="24" priority="65822">
      <formula>U73&lt;VALUE(LEFT(U$4, FIND("-", U$4)-1))</formula>
    </cfRule>
  </conditionalFormatting>
  <conditionalFormatting sqref="U247:CC247">
    <cfRule type="expression" priority="65826" stopIfTrue="1">
      <formula>$G119&lt;15</formula>
    </cfRule>
    <cfRule type="expression" dxfId="23" priority="65827">
      <formula>U247&gt;VALUE(MID(U$4,FIND("-",U$4)+1,LEN(U$4)))</formula>
    </cfRule>
    <cfRule type="expression" dxfId="22" priority="65828">
      <formula>U247&lt;VALUE(LEFT(U$4, FIND("-", U$4)-1))</formula>
    </cfRule>
  </conditionalFormatting>
  <conditionalFormatting sqref="U80:CC81">
    <cfRule type="expression" priority="65832" stopIfTrue="1">
      <formula>$G48&lt;15</formula>
    </cfRule>
    <cfRule type="expression" dxfId="21" priority="65833">
      <formula>U80&gt;VALUE(MID(U$4,FIND("-",U$4)+1,LEN(U$4)))</formula>
    </cfRule>
    <cfRule type="expression" dxfId="20" priority="65834">
      <formula>U80&lt;VALUE(LEFT(U$4, FIND("-", U$4)-1))</formula>
    </cfRule>
  </conditionalFormatting>
  <conditionalFormatting sqref="U138:CC139">
    <cfRule type="expression" priority="65838" stopIfTrue="1">
      <formula>$G76&lt;15</formula>
    </cfRule>
    <cfRule type="expression" dxfId="19" priority="65839">
      <formula>U138&gt;VALUE(MID(U$4,FIND("-",U$4)+1,LEN(U$4)))</formula>
    </cfRule>
    <cfRule type="expression" dxfId="18" priority="65840">
      <formula>U138&lt;VALUE(LEFT(U$4, FIND("-", U$4)-1))</formula>
    </cfRule>
  </conditionalFormatting>
  <conditionalFormatting sqref="U380:CC380">
    <cfRule type="expression" priority="65964" stopIfTrue="1">
      <formula>$G179&lt;15</formula>
    </cfRule>
    <cfRule type="expression" dxfId="17" priority="65965">
      <formula>U380&gt;VALUE(MID(U$4,FIND("-",U$4)+1,LEN(U$4)))</formula>
    </cfRule>
    <cfRule type="expression" dxfId="16" priority="65966">
      <formula>U380&lt;VALUE(LEFT(U$4, FIND("-", U$4)-1))</formula>
    </cfRule>
  </conditionalFormatting>
  <conditionalFormatting sqref="U199:CC200">
    <cfRule type="expression" priority="65970" stopIfTrue="1">
      <formula>$G103&lt;15</formula>
    </cfRule>
    <cfRule type="expression" dxfId="15" priority="65971">
      <formula>U199&gt;VALUE(MID(U$4,FIND("-",U$4)+1,LEN(U$4)))</formula>
    </cfRule>
    <cfRule type="expression" dxfId="14" priority="65972">
      <formula>U199&lt;VALUE(LEFT(U$4, FIND("-", U$4)-1))</formula>
    </cfRule>
  </conditionalFormatting>
  <conditionalFormatting sqref="U405:CC411">
    <cfRule type="expression" priority="66057" stopIfTrue="1">
      <formula>$G195&lt;15</formula>
    </cfRule>
    <cfRule type="expression" dxfId="13" priority="66058">
      <formula>U405&gt;VALUE(MID(U$4,FIND("-",U$4)+1,LEN(U$4)))</formula>
    </cfRule>
    <cfRule type="expression" dxfId="12" priority="66059">
      <formula>U405&lt;VALUE(LEFT(U$4, FIND("-", U$4)-1))</formula>
    </cfRule>
  </conditionalFormatting>
  <conditionalFormatting sqref="U391:CC397">
    <cfRule type="expression" priority="66180" stopIfTrue="1">
      <formula>$G185&lt;15</formula>
    </cfRule>
    <cfRule type="expression" dxfId="11" priority="66181">
      <formula>U391&gt;VALUE(MID(U$4,FIND("-",U$4)+1,LEN(U$4)))</formula>
    </cfRule>
    <cfRule type="expression" dxfId="10" priority="66182">
      <formula>U391&lt;VALUE(LEFT(U$4, FIND("-", U$4)-1))</formula>
    </cfRule>
  </conditionalFormatting>
  <conditionalFormatting sqref="U108:CC110">
    <cfRule type="expression" priority="66186" stopIfTrue="1">
      <formula>$G61&lt;15</formula>
    </cfRule>
    <cfRule type="expression" dxfId="9" priority="66187">
      <formula>U108&gt;VALUE(MID(U$4,FIND("-",U$4)+1,LEN(U$4)))</formula>
    </cfRule>
    <cfRule type="expression" dxfId="8" priority="66188">
      <formula>U108&lt;VALUE(LEFT(U$4, FIND("-", U$4)-1))</formula>
    </cfRule>
  </conditionalFormatting>
  <conditionalFormatting sqref="U206:CC209">
    <cfRule type="expression" priority="66198" stopIfTrue="1">
      <formula>$G103&lt;15</formula>
    </cfRule>
    <cfRule type="expression" dxfId="7" priority="66199">
      <formula>U206&gt;VALUE(MID(U$4,FIND("-",U$4)+1,LEN(U$4)))</formula>
    </cfRule>
    <cfRule type="expression" dxfId="6" priority="66200">
      <formula>U206&lt;VALUE(LEFT(U$4, FIND("-", U$4)-1))</formula>
    </cfRule>
  </conditionalFormatting>
  <conditionalFormatting sqref="U233:CC233">
    <cfRule type="expression" priority="66770" stopIfTrue="1">
      <formula>$G110&lt;15</formula>
    </cfRule>
    <cfRule type="expression" dxfId="5" priority="66771">
      <formula>U233&gt;VALUE(MID(U$4,FIND("-",U$4)+1,LEN(U$4)))</formula>
    </cfRule>
    <cfRule type="expression" dxfId="4" priority="66772">
      <formula>U233&lt;VALUE(LEFT(U$4, FIND("-", U$4)-1))</formula>
    </cfRule>
  </conditionalFormatting>
  <conditionalFormatting sqref="CE587:CE589 CG587:CG589 V587:AB589 BF582:BF585 BS582:BS585 BV582:BV585 AP582:AP585 BN582:BN585 AC582:AC585 CE582:CE585 CG582:CG585 AE582:AL585">
    <cfRule type="expression" priority="66792" stopIfTrue="1">
      <formula>$G284&lt;15</formula>
    </cfRule>
  </conditionalFormatting>
  <conditionalFormatting sqref="U326:CC326">
    <cfRule type="expression" priority="66913" stopIfTrue="1">
      <formula>$G151&lt;15</formula>
    </cfRule>
    <cfRule type="expression" dxfId="3" priority="66914">
      <formula>U326&gt;VALUE(MID(U$4,FIND("-",U$4)+1,LEN(U$4)))</formula>
    </cfRule>
    <cfRule type="expression" dxfId="2" priority="66915">
      <formula>U326&lt;VALUE(LEFT(U$4, FIND("-", U$4)-1))</formula>
    </cfRule>
  </conditionalFormatting>
  <conditionalFormatting sqref="CG652:CG656 CE652:CE656 V652:AB656">
    <cfRule type="expression" priority="67412" stopIfTrue="1">
      <formula>$G315&lt;15</formula>
    </cfRule>
  </conditionalFormatting>
  <conditionalFormatting sqref="U289:CC290">
    <cfRule type="expression" priority="67525" stopIfTrue="1">
      <formula>$G133&lt;15</formula>
    </cfRule>
    <cfRule type="expression" dxfId="1" priority="67526">
      <formula>U289&gt;VALUE(MID(U$4,FIND("-",U$4)+1,LEN(U$4)))</formula>
    </cfRule>
    <cfRule type="expression" dxfId="0" priority="67527">
      <formula>U289&lt;VALUE(LEFT(U$4, FIND("-", U$4)-1))</formula>
    </cfRule>
  </conditionalFormatting>
  <conditionalFormatting sqref="CE581 CG581 V581:AB581">
    <cfRule type="expression" priority="67892" stopIfTrue="1">
      <formula>$G287&lt;15</formula>
    </cfRule>
  </conditionalFormatting>
  <conditionalFormatting sqref="CG622:CG625 CE622:CE625 V622:AB625">
    <cfRule type="expression" priority="67972" stopIfTrue="1">
      <formula>$G309&lt;15</formula>
    </cfRule>
  </conditionalFormatting>
  <pageMargins left="0.7" right="0.7" top="0.78740157499999996" bottom="0.78740157499999996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LuTx databáze</vt:lpstr>
    </vt:vector>
  </TitlesOfParts>
  <Company>FN Olomouc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Schneiderová Petra, Mgr.</dc:creator>
  <cp:lastModifiedBy>Schneiderová Petra, Mgr.</cp:lastModifiedBy>
  <dcterms:created xsi:type="dcterms:W3CDTF">2024-03-01T12:41:42Z</dcterms:created>
  <dcterms:modified xsi:type="dcterms:W3CDTF">2025-04-15T06:04:55Z</dcterms:modified>
</cp:coreProperties>
</file>